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BPF\S_Matrix\完璧\"/>
    </mc:Choice>
  </mc:AlternateContent>
  <xr:revisionPtr revIDLastSave="0" documentId="13_ncr:1_{206F5902-5BDD-466D-A061-76955C224801}" xr6:coauthVersionLast="47" xr6:coauthVersionMax="47" xr10:uidLastSave="{00000000-0000-0000-0000-000000000000}"/>
  <bookViews>
    <workbookView xWindow="-110" yWindow="-110" windowWidth="19420" windowHeight="10300" tabRatio="602" xr2:uid="{513A6DA4-D062-4697-BBA0-FD01E693E1A0}"/>
  </bookViews>
  <sheets>
    <sheet name="設定部" sheetId="2" r:id="rId1"/>
    <sheet name="加工可能グラフ" sheetId="4" r:id="rId2"/>
    <sheet name="演算処理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9" i="3" l="1"/>
  <c r="C9" i="3"/>
  <c r="Q3527" i="1"/>
  <c r="P3527" i="1"/>
  <c r="Q3520" i="1"/>
  <c r="P3520" i="1"/>
  <c r="Q3513" i="1"/>
  <c r="P3513" i="1"/>
  <c r="Q3506" i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Q27" i="1"/>
  <c r="P27" i="1"/>
  <c r="AR8" i="1"/>
  <c r="K5" i="3"/>
  <c r="E5" i="3"/>
  <c r="J5" i="3"/>
  <c r="I5" i="3"/>
  <c r="H5" i="3"/>
  <c r="G5" i="3"/>
  <c r="F5" i="3"/>
  <c r="D5" i="3"/>
  <c r="Q20" i="1" l="1"/>
  <c r="P20" i="1"/>
  <c r="C19" i="3" l="1"/>
  <c r="B19" i="3"/>
  <c r="G9" i="3" l="1"/>
  <c r="I9" i="3"/>
  <c r="E9" i="3"/>
  <c r="H9" i="3"/>
  <c r="F9" i="3"/>
  <c r="K9" i="3"/>
  <c r="E14" i="3"/>
  <c r="F14" i="3"/>
  <c r="J9" i="3"/>
  <c r="G14" i="3"/>
  <c r="H14" i="3"/>
  <c r="D9" i="3"/>
  <c r="I14" i="3"/>
  <c r="J14" i="3"/>
  <c r="D14" i="3"/>
  <c r="E5" i="1" l="1"/>
  <c r="D5" i="1"/>
  <c r="B24" i="1" s="1"/>
  <c r="N4" i="2"/>
  <c r="B31" i="1" l="1"/>
  <c r="AN8" i="1"/>
  <c r="AE8" i="1"/>
  <c r="AD8" i="1"/>
  <c r="L8" i="2"/>
  <c r="J8" i="2"/>
  <c r="I8" i="2"/>
  <c r="G8" i="2"/>
  <c r="K8" i="2"/>
  <c r="H8" i="2"/>
  <c r="AD3527" i="1" l="1"/>
  <c r="AD3450" i="1"/>
  <c r="AD3429" i="1"/>
  <c r="AD3387" i="1"/>
  <c r="AD3373" i="1"/>
  <c r="AD3352" i="1"/>
  <c r="AD3226" i="1"/>
  <c r="AD3121" i="1"/>
  <c r="AD2925" i="1"/>
  <c r="AD3513" i="1"/>
  <c r="AD3492" i="1"/>
  <c r="AD3282" i="1"/>
  <c r="AD3240" i="1"/>
  <c r="AD3198" i="1"/>
  <c r="AD3191" i="1"/>
  <c r="AD3051" i="1"/>
  <c r="AD3016" i="1"/>
  <c r="AD2932" i="1"/>
  <c r="AD2904" i="1"/>
  <c r="AD2799" i="1"/>
  <c r="AD2764" i="1"/>
  <c r="AD2736" i="1"/>
  <c r="AD2729" i="1"/>
  <c r="AD3205" i="1"/>
  <c r="AD3093" i="1"/>
  <c r="AD3023" i="1"/>
  <c r="AD2981" i="1"/>
  <c r="AD2974" i="1"/>
  <c r="AD2960" i="1"/>
  <c r="AD3471" i="1"/>
  <c r="AD3464" i="1"/>
  <c r="AD3359" i="1"/>
  <c r="AD3310" i="1"/>
  <c r="AD3170" i="1"/>
  <c r="AD3128" i="1"/>
  <c r="AD2848" i="1"/>
  <c r="AD2834" i="1"/>
  <c r="AD2806" i="1"/>
  <c r="AD2743" i="1"/>
  <c r="AD2708" i="1"/>
  <c r="AD3499" i="1"/>
  <c r="AD3457" i="1"/>
  <c r="AD3436" i="1"/>
  <c r="AD3394" i="1"/>
  <c r="AD3289" i="1"/>
  <c r="AD3261" i="1"/>
  <c r="AD3177" i="1"/>
  <c r="AD3135" i="1"/>
  <c r="AD3065" i="1"/>
  <c r="AD2988" i="1"/>
  <c r="AD2939" i="1"/>
  <c r="AD2883" i="1"/>
  <c r="AD3331" i="1"/>
  <c r="AD3254" i="1"/>
  <c r="AD3247" i="1"/>
  <c r="AD3100" i="1"/>
  <c r="AD3058" i="1"/>
  <c r="AD2967" i="1"/>
  <c r="AD2855" i="1"/>
  <c r="AD2813" i="1"/>
  <c r="AD2680" i="1"/>
  <c r="AD3478" i="1"/>
  <c r="AD3415" i="1"/>
  <c r="AD3338" i="1"/>
  <c r="AD3324" i="1"/>
  <c r="AD3212" i="1"/>
  <c r="AD3149" i="1"/>
  <c r="AD3142" i="1"/>
  <c r="AD3107" i="1"/>
  <c r="AD3030" i="1"/>
  <c r="AD2862" i="1"/>
  <c r="AD2841" i="1"/>
  <c r="AD2771" i="1"/>
  <c r="AD2715" i="1"/>
  <c r="AD3443" i="1"/>
  <c r="AD3408" i="1"/>
  <c r="AD3317" i="1"/>
  <c r="AD3296" i="1"/>
  <c r="AD3268" i="1"/>
  <c r="AD3114" i="1"/>
  <c r="AD3079" i="1"/>
  <c r="AD3072" i="1"/>
  <c r="AD2995" i="1"/>
  <c r="AD2946" i="1"/>
  <c r="AD3506" i="1"/>
  <c r="AD3485" i="1"/>
  <c r="AD3422" i="1"/>
  <c r="AD3345" i="1"/>
  <c r="AD3233" i="1"/>
  <c r="AD3044" i="1"/>
  <c r="AD3037" i="1"/>
  <c r="AD2911" i="1"/>
  <c r="AD2890" i="1"/>
  <c r="AD2778" i="1"/>
  <c r="AD2694" i="1"/>
  <c r="AD2582" i="1"/>
  <c r="AD2540" i="1"/>
  <c r="AD2358" i="1"/>
  <c r="AD2225" i="1"/>
  <c r="AD2148" i="1"/>
  <c r="AD2085" i="1"/>
  <c r="AD3184" i="1"/>
  <c r="AD2876" i="1"/>
  <c r="AD2820" i="1"/>
  <c r="AD2673" i="1"/>
  <c r="AD2554" i="1"/>
  <c r="AD2512" i="1"/>
  <c r="AD2400" i="1"/>
  <c r="AD2393" i="1"/>
  <c r="AD2309" i="1"/>
  <c r="AD2267" i="1"/>
  <c r="AD2092" i="1"/>
  <c r="AD3520" i="1"/>
  <c r="AD2631" i="1"/>
  <c r="AD2561" i="1"/>
  <c r="AD2435" i="1"/>
  <c r="AD2365" i="1"/>
  <c r="AD2183" i="1"/>
  <c r="AD2043" i="1"/>
  <c r="AD2001" i="1"/>
  <c r="AD2869" i="1"/>
  <c r="AD2603" i="1"/>
  <c r="AD2568" i="1"/>
  <c r="AD2491" i="1"/>
  <c r="AD2204" i="1"/>
  <c r="AD2120" i="1"/>
  <c r="AD2099" i="1"/>
  <c r="AD3303" i="1"/>
  <c r="AD2785" i="1"/>
  <c r="AD2519" i="1"/>
  <c r="AD2463" i="1"/>
  <c r="AD2456" i="1"/>
  <c r="AD2281" i="1"/>
  <c r="AD2232" i="1"/>
  <c r="AD2197" i="1"/>
  <c r="AD2155" i="1"/>
  <c r="AD2015" i="1"/>
  <c r="AD3275" i="1"/>
  <c r="AD3156" i="1"/>
  <c r="AD2645" i="1"/>
  <c r="AD2638" i="1"/>
  <c r="AD2449" i="1"/>
  <c r="AD2414" i="1"/>
  <c r="AD2372" i="1"/>
  <c r="AD2323" i="1"/>
  <c r="AD2162" i="1"/>
  <c r="AD2127" i="1"/>
  <c r="AD2022" i="1"/>
  <c r="AD1980" i="1"/>
  <c r="AD3401" i="1"/>
  <c r="AD2918" i="1"/>
  <c r="AD2652" i="1"/>
  <c r="AD2617" i="1"/>
  <c r="AD2575" i="1"/>
  <c r="AD2526" i="1"/>
  <c r="AD2351" i="1"/>
  <c r="AD2337" i="1"/>
  <c r="AD2295" i="1"/>
  <c r="AD2260" i="1"/>
  <c r="AD2253" i="1"/>
  <c r="AD2218" i="1"/>
  <c r="AD2169" i="1"/>
  <c r="AD2071" i="1"/>
  <c r="AD2792" i="1"/>
  <c r="AD2750" i="1"/>
  <c r="AD2589" i="1"/>
  <c r="AD2505" i="1"/>
  <c r="AD2484" i="1"/>
  <c r="AD2428" i="1"/>
  <c r="AD2246" i="1"/>
  <c r="AD2141" i="1"/>
  <c r="AD2113" i="1"/>
  <c r="AD2064" i="1"/>
  <c r="AD2036" i="1"/>
  <c r="AD1966" i="1"/>
  <c r="AD1924" i="1"/>
  <c r="AD1749" i="1"/>
  <c r="AD1721" i="1"/>
  <c r="AD1700" i="1"/>
  <c r="AD1672" i="1"/>
  <c r="AD1630" i="1"/>
  <c r="AD1574" i="1"/>
  <c r="AD1539" i="1"/>
  <c r="AD1469" i="1"/>
  <c r="AD3086" i="1"/>
  <c r="AD2757" i="1"/>
  <c r="AD2624" i="1"/>
  <c r="AD2498" i="1"/>
  <c r="AD2379" i="1"/>
  <c r="AD2239" i="1"/>
  <c r="AD2050" i="1"/>
  <c r="AD1987" i="1"/>
  <c r="AD1952" i="1"/>
  <c r="AD1854" i="1"/>
  <c r="AD1714" i="1"/>
  <c r="AD1518" i="1"/>
  <c r="AD1497" i="1"/>
  <c r="AD3380" i="1"/>
  <c r="AD2659" i="1"/>
  <c r="AD2533" i="1"/>
  <c r="AD2407" i="1"/>
  <c r="AD2288" i="1"/>
  <c r="AD1973" i="1"/>
  <c r="AD1805" i="1"/>
  <c r="AD1756" i="1"/>
  <c r="AD1679" i="1"/>
  <c r="AD1644" i="1"/>
  <c r="AD2701" i="1"/>
  <c r="AD1931" i="1"/>
  <c r="AD1889" i="1"/>
  <c r="AD1777" i="1"/>
  <c r="AD1728" i="1"/>
  <c r="AD1707" i="1"/>
  <c r="AD1609" i="1"/>
  <c r="AD1581" i="1"/>
  <c r="AD1553" i="1"/>
  <c r="AD1546" i="1"/>
  <c r="AD1476" i="1"/>
  <c r="AD1441" i="1"/>
  <c r="AD2897" i="1"/>
  <c r="AD2722" i="1"/>
  <c r="AD2477" i="1"/>
  <c r="AD2442" i="1"/>
  <c r="AD2029" i="1"/>
  <c r="AD1868" i="1"/>
  <c r="AD1861" i="1"/>
  <c r="AD1833" i="1"/>
  <c r="AD1770" i="1"/>
  <c r="AD1616" i="1"/>
  <c r="AD1525" i="1"/>
  <c r="AD1448" i="1"/>
  <c r="AD3009" i="1"/>
  <c r="AD2953" i="1"/>
  <c r="AD2547" i="1"/>
  <c r="AD2078" i="1"/>
  <c r="AD1938" i="1"/>
  <c r="AD1826" i="1"/>
  <c r="AD1812" i="1"/>
  <c r="AD1784" i="1"/>
  <c r="AD1763" i="1"/>
  <c r="AD1686" i="1"/>
  <c r="AD1588" i="1"/>
  <c r="AD1560" i="1"/>
  <c r="AD1504" i="1"/>
  <c r="AD2316" i="1"/>
  <c r="AD2302" i="1"/>
  <c r="AD2211" i="1"/>
  <c r="AD2176" i="1"/>
  <c r="AD1994" i="1"/>
  <c r="AD1910" i="1"/>
  <c r="AD1735" i="1"/>
  <c r="AD1651" i="1"/>
  <c r="AD1455" i="1"/>
  <c r="AD2827" i="1"/>
  <c r="AD2421" i="1"/>
  <c r="AD2134" i="1"/>
  <c r="AD1903" i="1"/>
  <c r="AD1896" i="1"/>
  <c r="AD1840" i="1"/>
  <c r="AD1623" i="1"/>
  <c r="AD1567" i="1"/>
  <c r="AD1532" i="1"/>
  <c r="AD3002" i="1"/>
  <c r="AD2687" i="1"/>
  <c r="AD2470" i="1"/>
  <c r="AD2057" i="1"/>
  <c r="AD1945" i="1"/>
  <c r="AD1917" i="1"/>
  <c r="AD1742" i="1"/>
  <c r="AD1693" i="1"/>
  <c r="AD1665" i="1"/>
  <c r="AD1658" i="1"/>
  <c r="AD1462" i="1"/>
  <c r="AD2106" i="1"/>
  <c r="AD1791" i="1"/>
  <c r="AD1280" i="1"/>
  <c r="AD1133" i="1"/>
  <c r="AD1070" i="1"/>
  <c r="AD1014" i="1"/>
  <c r="AD923" i="1"/>
  <c r="AD916" i="1"/>
  <c r="AD881" i="1"/>
  <c r="AD3366" i="1"/>
  <c r="AD1602" i="1"/>
  <c r="AD1343" i="1"/>
  <c r="AD1224" i="1"/>
  <c r="AD1161" i="1"/>
  <c r="AD986" i="1"/>
  <c r="AD818" i="1"/>
  <c r="AD783" i="1"/>
  <c r="AD776" i="1"/>
  <c r="AD2274" i="1"/>
  <c r="AD2008" i="1"/>
  <c r="AD1287" i="1"/>
  <c r="AD1252" i="1"/>
  <c r="AD1196" i="1"/>
  <c r="AD1105" i="1"/>
  <c r="AD1077" i="1"/>
  <c r="AD951" i="1"/>
  <c r="AD853" i="1"/>
  <c r="AD2610" i="1"/>
  <c r="AD1959" i="1"/>
  <c r="AD1511" i="1"/>
  <c r="AD1490" i="1"/>
  <c r="AD1378" i="1"/>
  <c r="AD1371" i="1"/>
  <c r="AD1315" i="1"/>
  <c r="AD1168" i="1"/>
  <c r="AD1112" i="1"/>
  <c r="AD1049" i="1"/>
  <c r="AD1021" i="1"/>
  <c r="AD958" i="1"/>
  <c r="AD895" i="1"/>
  <c r="AD888" i="1"/>
  <c r="AD2386" i="1"/>
  <c r="AD1847" i="1"/>
  <c r="AD1637" i="1"/>
  <c r="AD1427" i="1"/>
  <c r="AD1231" i="1"/>
  <c r="AD1140" i="1"/>
  <c r="AD993" i="1"/>
  <c r="AD930" i="1"/>
  <c r="AD790" i="1"/>
  <c r="AD3163" i="1"/>
  <c r="AD2330" i="1"/>
  <c r="AD1595" i="1"/>
  <c r="AD1385" i="1"/>
  <c r="AD1350" i="1"/>
  <c r="AD1294" i="1"/>
  <c r="AD1175" i="1"/>
  <c r="AD1084" i="1"/>
  <c r="AD902" i="1"/>
  <c r="AD867" i="1"/>
  <c r="AD860" i="1"/>
  <c r="AD2666" i="1"/>
  <c r="AD2190" i="1"/>
  <c r="AD1483" i="1"/>
  <c r="AD1434" i="1"/>
  <c r="AD1392" i="1"/>
  <c r="AD1119" i="1"/>
  <c r="AD1056" i="1"/>
  <c r="AD1028" i="1"/>
  <c r="AD965" i="1"/>
  <c r="AD825" i="1"/>
  <c r="AD1413" i="1"/>
  <c r="AD1399" i="1"/>
  <c r="AD1322" i="1"/>
  <c r="AD1259" i="1"/>
  <c r="AD1238" i="1"/>
  <c r="AD1203" i="1"/>
  <c r="AD1091" i="1"/>
  <c r="AD1035" i="1"/>
  <c r="AD1000" i="1"/>
  <c r="AD937" i="1"/>
  <c r="AD874" i="1"/>
  <c r="AD2344" i="1"/>
  <c r="AD1798" i="1"/>
  <c r="AD1273" i="1"/>
  <c r="AD1154" i="1"/>
  <c r="AD1147" i="1"/>
  <c r="AD979" i="1"/>
  <c r="AD972" i="1"/>
  <c r="AD909" i="1"/>
  <c r="AD1301" i="1"/>
  <c r="AD1210" i="1"/>
  <c r="AD944" i="1"/>
  <c r="AD741" i="1"/>
  <c r="AD713" i="1"/>
  <c r="AD692" i="1"/>
  <c r="AD566" i="1"/>
  <c r="AD489" i="1"/>
  <c r="AD426" i="1"/>
  <c r="AD356" i="1"/>
  <c r="AD195" i="1"/>
  <c r="AD188" i="1"/>
  <c r="AD1098" i="1"/>
  <c r="AD671" i="1"/>
  <c r="AD622" i="1"/>
  <c r="AD594" i="1"/>
  <c r="AD496" i="1"/>
  <c r="AD363" i="1"/>
  <c r="AD321" i="1"/>
  <c r="AD258" i="1"/>
  <c r="AD55" i="1"/>
  <c r="AD1819" i="1"/>
  <c r="AD1182" i="1"/>
  <c r="AD503" i="1"/>
  <c r="AD461" i="1"/>
  <c r="AD328" i="1"/>
  <c r="AD118" i="1"/>
  <c r="AD1882" i="1"/>
  <c r="AD1406" i="1"/>
  <c r="AD1364" i="1"/>
  <c r="AD832" i="1"/>
  <c r="AD811" i="1"/>
  <c r="AD755" i="1"/>
  <c r="AD748" i="1"/>
  <c r="AD720" i="1"/>
  <c r="AD650" i="1"/>
  <c r="AD538" i="1"/>
  <c r="AD468" i="1"/>
  <c r="AD398" i="1"/>
  <c r="AD335" i="1"/>
  <c r="AD293" i="1"/>
  <c r="AD230" i="1"/>
  <c r="AD160" i="1"/>
  <c r="AD153" i="1"/>
  <c r="AD3219" i="1"/>
  <c r="AD1007" i="1"/>
  <c r="AD629" i="1"/>
  <c r="AD601" i="1"/>
  <c r="AD573" i="1"/>
  <c r="AD475" i="1"/>
  <c r="AD433" i="1"/>
  <c r="AD300" i="1"/>
  <c r="AD202" i="1"/>
  <c r="AD167" i="1"/>
  <c r="AD90" i="1"/>
  <c r="AD762" i="1"/>
  <c r="AD699" i="1"/>
  <c r="AD678" i="1"/>
  <c r="AD510" i="1"/>
  <c r="AD440" i="1"/>
  <c r="AD370" i="1"/>
  <c r="AD307" i="1"/>
  <c r="AD265" i="1"/>
  <c r="AD62" i="1"/>
  <c r="AD2596" i="1"/>
  <c r="AD1875" i="1"/>
  <c r="AD1357" i="1"/>
  <c r="AD1245" i="1"/>
  <c r="AD580" i="1"/>
  <c r="AD447" i="1"/>
  <c r="AD272" i="1"/>
  <c r="AD125" i="1"/>
  <c r="AD1420" i="1"/>
  <c r="AD1336" i="1"/>
  <c r="AD1266" i="1"/>
  <c r="AD727" i="1"/>
  <c r="AD657" i="1"/>
  <c r="AD636" i="1"/>
  <c r="AD608" i="1"/>
  <c r="AD545" i="1"/>
  <c r="AD412" i="1"/>
  <c r="AD405" i="1"/>
  <c r="AD342" i="1"/>
  <c r="AD279" i="1"/>
  <c r="AD237" i="1"/>
  <c r="AD174" i="1"/>
  <c r="AD139" i="1"/>
  <c r="AD132" i="1"/>
  <c r="AD1308" i="1"/>
  <c r="AD1217" i="1"/>
  <c r="AD1126" i="1"/>
  <c r="AD1063" i="1"/>
  <c r="AD734" i="1"/>
  <c r="AD685" i="1"/>
  <c r="AD587" i="1"/>
  <c r="AD517" i="1"/>
  <c r="AD377" i="1"/>
  <c r="AD314" i="1"/>
  <c r="AD251" i="1"/>
  <c r="AD244" i="1"/>
  <c r="AD209" i="1"/>
  <c r="AD104" i="1"/>
  <c r="AD69" i="1"/>
  <c r="AD384" i="1"/>
  <c r="AD97" i="1"/>
  <c r="AD76" i="1"/>
  <c r="AD1329" i="1"/>
  <c r="AD1189" i="1"/>
  <c r="AD846" i="1"/>
  <c r="AD552" i="1"/>
  <c r="AD531" i="1"/>
  <c r="AD146" i="1"/>
  <c r="AD41" i="1"/>
  <c r="AD34" i="1"/>
  <c r="AD643" i="1"/>
  <c r="AD664" i="1"/>
  <c r="AD839" i="1"/>
  <c r="AD804" i="1"/>
  <c r="AD482" i="1"/>
  <c r="AD419" i="1"/>
  <c r="AD223" i="1"/>
  <c r="AD181" i="1"/>
  <c r="AD1042" i="1"/>
  <c r="AD706" i="1"/>
  <c r="AD615" i="1"/>
  <c r="AD524" i="1"/>
  <c r="AD48" i="1"/>
  <c r="AD27" i="1"/>
  <c r="AD349" i="1"/>
  <c r="AD286" i="1"/>
  <c r="AD454" i="1"/>
  <c r="AD83" i="1"/>
  <c r="AD797" i="1"/>
  <c r="AD769" i="1"/>
  <c r="AD111" i="1"/>
  <c r="AD391" i="1"/>
  <c r="AD216" i="1"/>
  <c r="AD559" i="1"/>
  <c r="AP3461" i="1"/>
  <c r="AP3314" i="1"/>
  <c r="AP3265" i="1"/>
  <c r="AP3398" i="1"/>
  <c r="AP3363" i="1"/>
  <c r="AP3335" i="1"/>
  <c r="AP3258" i="1"/>
  <c r="AP3251" i="1"/>
  <c r="AP3181" i="1"/>
  <c r="AP3146" i="1"/>
  <c r="AP3076" i="1"/>
  <c r="AP3062" i="1"/>
  <c r="AP2992" i="1"/>
  <c r="AP3503" i="1"/>
  <c r="AP3440" i="1"/>
  <c r="AP3419" i="1"/>
  <c r="AP3412" i="1"/>
  <c r="AP3328" i="1"/>
  <c r="AP3293" i="1"/>
  <c r="AP3216" i="1"/>
  <c r="AP3111" i="1"/>
  <c r="AP3104" i="1"/>
  <c r="AP2943" i="1"/>
  <c r="AP2915" i="1"/>
  <c r="AP2887" i="1"/>
  <c r="AP2677" i="1"/>
  <c r="AP3482" i="1"/>
  <c r="AP3342" i="1"/>
  <c r="AP3321" i="1"/>
  <c r="AP3272" i="1"/>
  <c r="AP3153" i="1"/>
  <c r="AP2950" i="1"/>
  <c r="AP2866" i="1"/>
  <c r="AP2817" i="1"/>
  <c r="AP2775" i="1"/>
  <c r="AP3405" i="1"/>
  <c r="AP3083" i="1"/>
  <c r="AP3041" i="1"/>
  <c r="AP3034" i="1"/>
  <c r="AP2999" i="1"/>
  <c r="AP2894" i="1"/>
  <c r="AP2824" i="1"/>
  <c r="AP3524" i="1"/>
  <c r="AP3447" i="1"/>
  <c r="AP3370" i="1"/>
  <c r="AP3300" i="1"/>
  <c r="AP3223" i="1"/>
  <c r="AP3118" i="1"/>
  <c r="AP2922" i="1"/>
  <c r="AP2782" i="1"/>
  <c r="AP2754" i="1"/>
  <c r="AP3510" i="1"/>
  <c r="AP3384" i="1"/>
  <c r="AP3237" i="1"/>
  <c r="AP3230" i="1"/>
  <c r="AP3188" i="1"/>
  <c r="AP3013" i="1"/>
  <c r="AP2873" i="1"/>
  <c r="AP2796" i="1"/>
  <c r="AP2789" i="1"/>
  <c r="AP2726" i="1"/>
  <c r="AP3517" i="1"/>
  <c r="AP3489" i="1"/>
  <c r="AP3426" i="1"/>
  <c r="AP3377" i="1"/>
  <c r="AP3349" i="1"/>
  <c r="AP3195" i="1"/>
  <c r="AP3160" i="1"/>
  <c r="AP3048" i="1"/>
  <c r="AP3006" i="1"/>
  <c r="AP2957" i="1"/>
  <c r="AP2908" i="1"/>
  <c r="AP2901" i="1"/>
  <c r="AP2733" i="1"/>
  <c r="AP2698" i="1"/>
  <c r="AP3307" i="1"/>
  <c r="AP3279" i="1"/>
  <c r="AP3167" i="1"/>
  <c r="AP3020" i="1"/>
  <c r="AP2978" i="1"/>
  <c r="AP2929" i="1"/>
  <c r="AP2831" i="1"/>
  <c r="AP2761" i="1"/>
  <c r="AP2740" i="1"/>
  <c r="AP3433" i="1"/>
  <c r="AP3356" i="1"/>
  <c r="AP3244" i="1"/>
  <c r="AP3097" i="1"/>
  <c r="AP3055" i="1"/>
  <c r="AP2964" i="1"/>
  <c r="AP2852" i="1"/>
  <c r="AP2803" i="1"/>
  <c r="AP2705" i="1"/>
  <c r="AP3475" i="1"/>
  <c r="AP3125" i="1"/>
  <c r="AP2936" i="1"/>
  <c r="AP2495" i="1"/>
  <c r="AP2369" i="1"/>
  <c r="AP2285" i="1"/>
  <c r="AP2236" i="1"/>
  <c r="AP2208" i="1"/>
  <c r="AP2159" i="1"/>
  <c r="AP2103" i="1"/>
  <c r="AP2019" i="1"/>
  <c r="AP3209" i="1"/>
  <c r="AP2859" i="1"/>
  <c r="AP2649" i="1"/>
  <c r="AP2642" i="1"/>
  <c r="AP2607" i="1"/>
  <c r="AP2572" i="1"/>
  <c r="AP2523" i="1"/>
  <c r="AP2453" i="1"/>
  <c r="AP2194" i="1"/>
  <c r="AP2012" i="1"/>
  <c r="AP3139" i="1"/>
  <c r="AP2838" i="1"/>
  <c r="AP2747" i="1"/>
  <c r="AP2712" i="1"/>
  <c r="AP2614" i="1"/>
  <c r="AP2530" i="1"/>
  <c r="AP2418" i="1"/>
  <c r="AP2376" i="1"/>
  <c r="AP2348" i="1"/>
  <c r="AP2257" i="1"/>
  <c r="AP2243" i="1"/>
  <c r="AP2215" i="1"/>
  <c r="AP2166" i="1"/>
  <c r="AP2061" i="1"/>
  <c r="AP3496" i="1"/>
  <c r="AP3468" i="1"/>
  <c r="AP3202" i="1"/>
  <c r="AP3027" i="1"/>
  <c r="AP2663" i="1"/>
  <c r="AP2621" i="1"/>
  <c r="AP2537" i="1"/>
  <c r="AP2341" i="1"/>
  <c r="AP2110" i="1"/>
  <c r="AP2075" i="1"/>
  <c r="AP2033" i="1"/>
  <c r="AP2971" i="1"/>
  <c r="AP2670" i="1"/>
  <c r="AP2579" i="1"/>
  <c r="AP2502" i="1"/>
  <c r="AP2481" i="1"/>
  <c r="AP2425" i="1"/>
  <c r="AP2334" i="1"/>
  <c r="AP2264" i="1"/>
  <c r="AP2250" i="1"/>
  <c r="AP2138" i="1"/>
  <c r="AP2068" i="1"/>
  <c r="AP2691" i="1"/>
  <c r="AP2593" i="1"/>
  <c r="AP2586" i="1"/>
  <c r="AP2544" i="1"/>
  <c r="AP2383" i="1"/>
  <c r="AP2355" i="1"/>
  <c r="AP2299" i="1"/>
  <c r="AP2222" i="1"/>
  <c r="AP2173" i="1"/>
  <c r="AP2145" i="1"/>
  <c r="AP2082" i="1"/>
  <c r="AP2558" i="1"/>
  <c r="AP2390" i="1"/>
  <c r="AP2362" i="1"/>
  <c r="AP2229" i="1"/>
  <c r="AP2152" i="1"/>
  <c r="AP3454" i="1"/>
  <c r="AP2880" i="1"/>
  <c r="AP2845" i="1"/>
  <c r="AP2684" i="1"/>
  <c r="AP2635" i="1"/>
  <c r="AP2439" i="1"/>
  <c r="AP2411" i="1"/>
  <c r="AP2278" i="1"/>
  <c r="AP2201" i="1"/>
  <c r="AP2187" i="1"/>
  <c r="AP2124" i="1"/>
  <c r="AP2054" i="1"/>
  <c r="AP2026" i="1"/>
  <c r="AP3090" i="1"/>
  <c r="AP2467" i="1"/>
  <c r="AP2432" i="1"/>
  <c r="AP2005" i="1"/>
  <c r="AP1837" i="1"/>
  <c r="AP1816" i="1"/>
  <c r="AP1767" i="1"/>
  <c r="AP1529" i="1"/>
  <c r="AP1480" i="1"/>
  <c r="AP1452" i="1"/>
  <c r="AP2292" i="1"/>
  <c r="AP1914" i="1"/>
  <c r="AP1872" i="1"/>
  <c r="AP1788" i="1"/>
  <c r="AP1655" i="1"/>
  <c r="AP1564" i="1"/>
  <c r="AP1508" i="1"/>
  <c r="AP3286" i="1"/>
  <c r="AP2327" i="1"/>
  <c r="AP1942" i="1"/>
  <c r="AP1907" i="1"/>
  <c r="AP1900" i="1"/>
  <c r="AP1823" i="1"/>
  <c r="AP1690" i="1"/>
  <c r="AP1592" i="1"/>
  <c r="AP2810" i="1"/>
  <c r="AP2551" i="1"/>
  <c r="AP2516" i="1"/>
  <c r="AP2446" i="1"/>
  <c r="AP2271" i="1"/>
  <c r="AP1844" i="1"/>
  <c r="AP1739" i="1"/>
  <c r="AP1487" i="1"/>
  <c r="AP1459" i="1"/>
  <c r="AP2460" i="1"/>
  <c r="AP2306" i="1"/>
  <c r="AP2180" i="1"/>
  <c r="AP1998" i="1"/>
  <c r="AP1662" i="1"/>
  <c r="AP1634" i="1"/>
  <c r="AP1627" i="1"/>
  <c r="AP1571" i="1"/>
  <c r="AP1536" i="1"/>
  <c r="AP3174" i="1"/>
  <c r="AP2985" i="1"/>
  <c r="AP2320" i="1"/>
  <c r="AP2047" i="1"/>
  <c r="AP1949" i="1"/>
  <c r="AP1879" i="1"/>
  <c r="AP1795" i="1"/>
  <c r="AP1746" i="1"/>
  <c r="AP1697" i="1"/>
  <c r="AP1669" i="1"/>
  <c r="AP1515" i="1"/>
  <c r="AP2656" i="1"/>
  <c r="AP2600" i="1"/>
  <c r="AP2565" i="1"/>
  <c r="AP2509" i="1"/>
  <c r="AP2404" i="1"/>
  <c r="AP2117" i="1"/>
  <c r="AP1984" i="1"/>
  <c r="AP1970" i="1"/>
  <c r="AP1963" i="1"/>
  <c r="AP1921" i="1"/>
  <c r="AP1599" i="1"/>
  <c r="AP1494" i="1"/>
  <c r="AP1466" i="1"/>
  <c r="AP2719" i="1"/>
  <c r="AP2474" i="1"/>
  <c r="AP2096" i="1"/>
  <c r="AP1956" i="1"/>
  <c r="AP1851" i="1"/>
  <c r="AP1802" i="1"/>
  <c r="AP1753" i="1"/>
  <c r="AP1718" i="1"/>
  <c r="AP1704" i="1"/>
  <c r="AP1641" i="1"/>
  <c r="AP1606" i="1"/>
  <c r="AP3069" i="1"/>
  <c r="AP2768" i="1"/>
  <c r="AP2313" i="1"/>
  <c r="AP1928" i="1"/>
  <c r="AP1858" i="1"/>
  <c r="AP1760" i="1"/>
  <c r="AP1711" i="1"/>
  <c r="AP1613" i="1"/>
  <c r="AP1578" i="1"/>
  <c r="AP1522" i="1"/>
  <c r="AP1501" i="1"/>
  <c r="AP1473" i="1"/>
  <c r="AP1389" i="1"/>
  <c r="AP1088" i="1"/>
  <c r="AP1053" i="1"/>
  <c r="AP1032" i="1"/>
  <c r="AP1025" i="1"/>
  <c r="AP934" i="1"/>
  <c r="AP871" i="1"/>
  <c r="AP794" i="1"/>
  <c r="AP2397" i="1"/>
  <c r="AP1438" i="1"/>
  <c r="AP1410" i="1"/>
  <c r="AP1396" i="1"/>
  <c r="AP1263" i="1"/>
  <c r="AP1235" i="1"/>
  <c r="AP1144" i="1"/>
  <c r="AP997" i="1"/>
  <c r="AP906" i="1"/>
  <c r="AP1725" i="1"/>
  <c r="AP1354" i="1"/>
  <c r="AP1298" i="1"/>
  <c r="AP1270" i="1"/>
  <c r="AP1179" i="1"/>
  <c r="AP1060" i="1"/>
  <c r="AP836" i="1"/>
  <c r="AP829" i="1"/>
  <c r="AP2488" i="1"/>
  <c r="AP1893" i="1"/>
  <c r="AP1830" i="1"/>
  <c r="AP1809" i="1"/>
  <c r="AP1620" i="1"/>
  <c r="AP1557" i="1"/>
  <c r="AP1326" i="1"/>
  <c r="AP1214" i="1"/>
  <c r="AP1207" i="1"/>
  <c r="AP1123" i="1"/>
  <c r="AP1004" i="1"/>
  <c r="AP976" i="1"/>
  <c r="AP969" i="1"/>
  <c r="AP843" i="1"/>
  <c r="AP3132" i="1"/>
  <c r="AP2131" i="1"/>
  <c r="AP2040" i="1"/>
  <c r="AP1417" i="1"/>
  <c r="AP1403" i="1"/>
  <c r="AP1361" i="1"/>
  <c r="AP1305" i="1"/>
  <c r="AP1242" i="1"/>
  <c r="AP1151" i="1"/>
  <c r="AP1095" i="1"/>
  <c r="AP1039" i="1"/>
  <c r="AP941" i="1"/>
  <c r="AP878" i="1"/>
  <c r="AP1977" i="1"/>
  <c r="AP1683" i="1"/>
  <c r="AP1445" i="1"/>
  <c r="AP1277" i="1"/>
  <c r="AP1186" i="1"/>
  <c r="AP1158" i="1"/>
  <c r="AP1067" i="1"/>
  <c r="AP1011" i="1"/>
  <c r="AP808" i="1"/>
  <c r="AP801" i="1"/>
  <c r="AP3391" i="1"/>
  <c r="AP1935" i="1"/>
  <c r="AP1886" i="1"/>
  <c r="AP1865" i="1"/>
  <c r="AP1333" i="1"/>
  <c r="AP1221" i="1"/>
  <c r="AP1130" i="1"/>
  <c r="AP1102" i="1"/>
  <c r="AP983" i="1"/>
  <c r="AP948" i="1"/>
  <c r="AP920" i="1"/>
  <c r="AP913" i="1"/>
  <c r="AP850" i="1"/>
  <c r="AP815" i="1"/>
  <c r="AP2089" i="1"/>
  <c r="AP1781" i="1"/>
  <c r="AP1550" i="1"/>
  <c r="AP1368" i="1"/>
  <c r="AP1340" i="1"/>
  <c r="AP1312" i="1"/>
  <c r="AP1249" i="1"/>
  <c r="AP1193" i="1"/>
  <c r="AP1074" i="1"/>
  <c r="AP1018" i="1"/>
  <c r="AP780" i="1"/>
  <c r="AP1228" i="1"/>
  <c r="AP1137" i="1"/>
  <c r="AP1109" i="1"/>
  <c r="AP990" i="1"/>
  <c r="AP927" i="1"/>
  <c r="AP892" i="1"/>
  <c r="AP885" i="1"/>
  <c r="AP1991" i="1"/>
  <c r="AP1081" i="1"/>
  <c r="AP724" i="1"/>
  <c r="AP654" i="1"/>
  <c r="AP577" i="1"/>
  <c r="AP542" i="1"/>
  <c r="AP479" i="1"/>
  <c r="AP402" i="1"/>
  <c r="AP276" i="1"/>
  <c r="AP269" i="1"/>
  <c r="AP234" i="1"/>
  <c r="AP1431" i="1"/>
  <c r="AP1347" i="1"/>
  <c r="AP1165" i="1"/>
  <c r="AP899" i="1"/>
  <c r="AP703" i="1"/>
  <c r="AP633" i="1"/>
  <c r="AP605" i="1"/>
  <c r="AP416" i="1"/>
  <c r="AP409" i="1"/>
  <c r="AP311" i="1"/>
  <c r="AP206" i="1"/>
  <c r="AP136" i="1"/>
  <c r="AP129" i="1"/>
  <c r="AP94" i="1"/>
  <c r="AP1256" i="1"/>
  <c r="AP962" i="1"/>
  <c r="AP766" i="1"/>
  <c r="AP731" i="1"/>
  <c r="AP682" i="1"/>
  <c r="AP556" i="1"/>
  <c r="AP549" i="1"/>
  <c r="AP514" i="1"/>
  <c r="AP451" i="1"/>
  <c r="AP374" i="1"/>
  <c r="AP66" i="1"/>
  <c r="AP1116" i="1"/>
  <c r="AP584" i="1"/>
  <c r="AP283" i="1"/>
  <c r="AP248" i="1"/>
  <c r="AP241" i="1"/>
  <c r="AP143" i="1"/>
  <c r="AP108" i="1"/>
  <c r="AP101" i="1"/>
  <c r="AP1648" i="1"/>
  <c r="AP1585" i="1"/>
  <c r="AP857" i="1"/>
  <c r="AP661" i="1"/>
  <c r="AP640" i="1"/>
  <c r="AP612" i="1"/>
  <c r="AP528" i="1"/>
  <c r="AP521" i="1"/>
  <c r="AP423" i="1"/>
  <c r="AP388" i="1"/>
  <c r="AP381" i="1"/>
  <c r="AP346" i="1"/>
  <c r="AP220" i="1"/>
  <c r="AP213" i="1"/>
  <c r="AP178" i="1"/>
  <c r="AP80" i="1"/>
  <c r="AP73" i="1"/>
  <c r="AP1424" i="1"/>
  <c r="AP1382" i="1"/>
  <c r="AP1319" i="1"/>
  <c r="AP787" i="1"/>
  <c r="AP738" i="1"/>
  <c r="AP710" i="1"/>
  <c r="AP689" i="1"/>
  <c r="AP563" i="1"/>
  <c r="AP486" i="1"/>
  <c r="AP255" i="1"/>
  <c r="AP1676" i="1"/>
  <c r="AP1200" i="1"/>
  <c r="AP1046" i="1"/>
  <c r="AP955" i="1"/>
  <c r="AP591" i="1"/>
  <c r="AP360" i="1"/>
  <c r="AP353" i="1"/>
  <c r="AP318" i="1"/>
  <c r="AP192" i="1"/>
  <c r="AP185" i="1"/>
  <c r="AP115" i="1"/>
  <c r="AP773" i="1"/>
  <c r="AP668" i="1"/>
  <c r="AP647" i="1"/>
  <c r="AP619" i="1"/>
  <c r="AP535" i="1"/>
  <c r="AP500" i="1"/>
  <c r="AP493" i="1"/>
  <c r="AP458" i="1"/>
  <c r="AP395" i="1"/>
  <c r="AP227" i="1"/>
  <c r="AP2628" i="1"/>
  <c r="AP1375" i="1"/>
  <c r="AP822" i="1"/>
  <c r="AP752" i="1"/>
  <c r="AP745" i="1"/>
  <c r="AP717" i="1"/>
  <c r="AP696" i="1"/>
  <c r="AP570" i="1"/>
  <c r="AP507" i="1"/>
  <c r="AP472" i="1"/>
  <c r="AP465" i="1"/>
  <c r="AP430" i="1"/>
  <c r="AP367" i="1"/>
  <c r="AP164" i="1"/>
  <c r="AP59" i="1"/>
  <c r="AP626" i="1"/>
  <c r="AP325" i="1"/>
  <c r="AP759" i="1"/>
  <c r="AP304" i="1"/>
  <c r="AP171" i="1"/>
  <c r="AP339" i="1"/>
  <c r="AP297" i="1"/>
  <c r="AP52" i="1"/>
  <c r="AP31" i="1"/>
  <c r="AP1291" i="1"/>
  <c r="AP598" i="1"/>
  <c r="AP444" i="1"/>
  <c r="AP122" i="1"/>
  <c r="AP45" i="1"/>
  <c r="AP199" i="1"/>
  <c r="AP24" i="1"/>
  <c r="AP1774" i="1"/>
  <c r="AP332" i="1"/>
  <c r="AP1543" i="1"/>
  <c r="AP1284" i="1"/>
  <c r="AP290" i="1"/>
  <c r="AP38" i="1"/>
  <c r="AP864" i="1"/>
  <c r="AP1732" i="1"/>
  <c r="AP157" i="1"/>
  <c r="AP87" i="1"/>
  <c r="AP437" i="1"/>
  <c r="AP675" i="1"/>
  <c r="AP262" i="1"/>
  <c r="AP1172" i="1"/>
  <c r="AP150" i="1"/>
  <c r="AD20" i="1"/>
  <c r="AP17" i="1"/>
  <c r="J9" i="2"/>
  <c r="G9" i="2"/>
  <c r="BA33" i="1"/>
  <c r="B38" i="1"/>
  <c r="BA34" i="1" l="1"/>
  <c r="B45" i="1"/>
  <c r="T8" i="1"/>
  <c r="K8" i="1"/>
  <c r="J8" i="1"/>
  <c r="E8" i="1"/>
  <c r="F8" i="2"/>
  <c r="G3454" i="1" l="1"/>
  <c r="G3433" i="1"/>
  <c r="G3391" i="1"/>
  <c r="G3377" i="1"/>
  <c r="G3356" i="1"/>
  <c r="G3230" i="1"/>
  <c r="G3517" i="1"/>
  <c r="G3496" i="1"/>
  <c r="G3286" i="1"/>
  <c r="G3244" i="1"/>
  <c r="G3202" i="1"/>
  <c r="G3195" i="1"/>
  <c r="G3055" i="1"/>
  <c r="G3020" i="1"/>
  <c r="G2936" i="1"/>
  <c r="G3209" i="1"/>
  <c r="G3097" i="1"/>
  <c r="G3027" i="1"/>
  <c r="G2985" i="1"/>
  <c r="G2978" i="1"/>
  <c r="G2964" i="1"/>
  <c r="G3475" i="1"/>
  <c r="G3468" i="1"/>
  <c r="G3363" i="1"/>
  <c r="G3314" i="1"/>
  <c r="G3174" i="1"/>
  <c r="G3132" i="1"/>
  <c r="G2852" i="1"/>
  <c r="G2838" i="1"/>
  <c r="G2810" i="1"/>
  <c r="G2747" i="1"/>
  <c r="G3503" i="1"/>
  <c r="G3461" i="1"/>
  <c r="G3440" i="1"/>
  <c r="G3398" i="1"/>
  <c r="G3293" i="1"/>
  <c r="G3265" i="1"/>
  <c r="G3181" i="1"/>
  <c r="G3139" i="1"/>
  <c r="G3069" i="1"/>
  <c r="G2992" i="1"/>
  <c r="G2943" i="1"/>
  <c r="G2887" i="1"/>
  <c r="G3335" i="1"/>
  <c r="G3258" i="1"/>
  <c r="G3251" i="1"/>
  <c r="G3104" i="1"/>
  <c r="G3062" i="1"/>
  <c r="G2971" i="1"/>
  <c r="G2859" i="1"/>
  <c r="G2817" i="1"/>
  <c r="G3482" i="1"/>
  <c r="G3419" i="1"/>
  <c r="G3342" i="1"/>
  <c r="G3328" i="1"/>
  <c r="G3216" i="1"/>
  <c r="G3153" i="1"/>
  <c r="G3146" i="1"/>
  <c r="G3111" i="1"/>
  <c r="G3034" i="1"/>
  <c r="G2866" i="1"/>
  <c r="G2845" i="1"/>
  <c r="G2775" i="1"/>
  <c r="G2719" i="1"/>
  <c r="G3447" i="1"/>
  <c r="G3412" i="1"/>
  <c r="G3321" i="1"/>
  <c r="G3300" i="1"/>
  <c r="G3272" i="1"/>
  <c r="G3118" i="1"/>
  <c r="G3083" i="1"/>
  <c r="G3076" i="1"/>
  <c r="G2999" i="1"/>
  <c r="G2950" i="1"/>
  <c r="G3405" i="1"/>
  <c r="G3370" i="1"/>
  <c r="G3223" i="1"/>
  <c r="G3188" i="1"/>
  <c r="G2922" i="1"/>
  <c r="G2873" i="1"/>
  <c r="G2824" i="1"/>
  <c r="G2754" i="1"/>
  <c r="G2691" i="1"/>
  <c r="G3524" i="1"/>
  <c r="G3384" i="1"/>
  <c r="G3307" i="1"/>
  <c r="G3279" i="1"/>
  <c r="G3160" i="1"/>
  <c r="G3013" i="1"/>
  <c r="G2957" i="1"/>
  <c r="G2901" i="1"/>
  <c r="G2761" i="1"/>
  <c r="G2726" i="1"/>
  <c r="G3426" i="1"/>
  <c r="G3237" i="1"/>
  <c r="G2880" i="1"/>
  <c r="G2677" i="1"/>
  <c r="G2558" i="1"/>
  <c r="G2516" i="1"/>
  <c r="G2404" i="1"/>
  <c r="G2397" i="1"/>
  <c r="G2313" i="1"/>
  <c r="G2271" i="1"/>
  <c r="G2096" i="1"/>
  <c r="G3167" i="1"/>
  <c r="G2915" i="1"/>
  <c r="G2698" i="1"/>
  <c r="G2684" i="1"/>
  <c r="G2600" i="1"/>
  <c r="G2481" i="1"/>
  <c r="G2411" i="1"/>
  <c r="G2390" i="1"/>
  <c r="G2320" i="1"/>
  <c r="G2306" i="1"/>
  <c r="G2278" i="1"/>
  <c r="G2180" i="1"/>
  <c r="G2054" i="1"/>
  <c r="G2733" i="1"/>
  <c r="G2607" i="1"/>
  <c r="G2572" i="1"/>
  <c r="G2495" i="1"/>
  <c r="G2208" i="1"/>
  <c r="G2124" i="1"/>
  <c r="G2103" i="1"/>
  <c r="G2789" i="1"/>
  <c r="G2768" i="1"/>
  <c r="G2712" i="1"/>
  <c r="G2523" i="1"/>
  <c r="G2467" i="1"/>
  <c r="G2460" i="1"/>
  <c r="G2285" i="1"/>
  <c r="G2236" i="1"/>
  <c r="G2201" i="1"/>
  <c r="G2159" i="1"/>
  <c r="G2019" i="1"/>
  <c r="G2894" i="1"/>
  <c r="G2803" i="1"/>
  <c r="G2649" i="1"/>
  <c r="G2642" i="1"/>
  <c r="G2453" i="1"/>
  <c r="G2418" i="1"/>
  <c r="G2376" i="1"/>
  <c r="G2327" i="1"/>
  <c r="G2166" i="1"/>
  <c r="G2131" i="1"/>
  <c r="G2026" i="1"/>
  <c r="G1984" i="1"/>
  <c r="G2929" i="1"/>
  <c r="G2663" i="1"/>
  <c r="G2614" i="1"/>
  <c r="G2446" i="1"/>
  <c r="G2292" i="1"/>
  <c r="G2243" i="1"/>
  <c r="G2194" i="1"/>
  <c r="G2110" i="1"/>
  <c r="G2061" i="1"/>
  <c r="G2033" i="1"/>
  <c r="G2012" i="1"/>
  <c r="G3090" i="1"/>
  <c r="G2831" i="1"/>
  <c r="G2740" i="1"/>
  <c r="G2705" i="1"/>
  <c r="G2670" i="1"/>
  <c r="G2628" i="1"/>
  <c r="G2551" i="1"/>
  <c r="G2474" i="1"/>
  <c r="G2425" i="1"/>
  <c r="G2383" i="1"/>
  <c r="G2334" i="1"/>
  <c r="G2138" i="1"/>
  <c r="G2082" i="1"/>
  <c r="G1998" i="1"/>
  <c r="G1991" i="1"/>
  <c r="G3349" i="1"/>
  <c r="G3041" i="1"/>
  <c r="G2586" i="1"/>
  <c r="G2544" i="1"/>
  <c r="G2362" i="1"/>
  <c r="G2229" i="1"/>
  <c r="G2152" i="1"/>
  <c r="G2089" i="1"/>
  <c r="G2502" i="1"/>
  <c r="G2187" i="1"/>
  <c r="G2040" i="1"/>
  <c r="G1956" i="1"/>
  <c r="G1858" i="1"/>
  <c r="G1718" i="1"/>
  <c r="G1522" i="1"/>
  <c r="G1501" i="1"/>
  <c r="G2908" i="1"/>
  <c r="G2593" i="1"/>
  <c r="G2537" i="1"/>
  <c r="G2432" i="1"/>
  <c r="G2222" i="1"/>
  <c r="G2005" i="1"/>
  <c r="G1977" i="1"/>
  <c r="G1809" i="1"/>
  <c r="G1760" i="1"/>
  <c r="G1683" i="1"/>
  <c r="G1648" i="1"/>
  <c r="G2257" i="1"/>
  <c r="G2145" i="1"/>
  <c r="G1935" i="1"/>
  <c r="G1893" i="1"/>
  <c r="G1781" i="1"/>
  <c r="G1732" i="1"/>
  <c r="G1711" i="1"/>
  <c r="G1613" i="1"/>
  <c r="G1585" i="1"/>
  <c r="G1557" i="1"/>
  <c r="G1550" i="1"/>
  <c r="G1480" i="1"/>
  <c r="G3489" i="1"/>
  <c r="G1872" i="1"/>
  <c r="G1865" i="1"/>
  <c r="G1837" i="1"/>
  <c r="G1774" i="1"/>
  <c r="G1620" i="1"/>
  <c r="G1529" i="1"/>
  <c r="G1452" i="1"/>
  <c r="G3048" i="1"/>
  <c r="G2782" i="1"/>
  <c r="G2341" i="1"/>
  <c r="G1942" i="1"/>
  <c r="G1830" i="1"/>
  <c r="G1816" i="1"/>
  <c r="G1788" i="1"/>
  <c r="G1767" i="1"/>
  <c r="G1690" i="1"/>
  <c r="G1592" i="1"/>
  <c r="G1564" i="1"/>
  <c r="G1508" i="1"/>
  <c r="G2355" i="1"/>
  <c r="G2215" i="1"/>
  <c r="G2068" i="1"/>
  <c r="G1914" i="1"/>
  <c r="G1739" i="1"/>
  <c r="G1655" i="1"/>
  <c r="G1459" i="1"/>
  <c r="G2621" i="1"/>
  <c r="G1907" i="1"/>
  <c r="G1900" i="1"/>
  <c r="G1844" i="1"/>
  <c r="G1627" i="1"/>
  <c r="G1571" i="1"/>
  <c r="G1536" i="1"/>
  <c r="G2565" i="1"/>
  <c r="G2117" i="1"/>
  <c r="G2047" i="1"/>
  <c r="G1879" i="1"/>
  <c r="G1823" i="1"/>
  <c r="G1795" i="1"/>
  <c r="G1515" i="1"/>
  <c r="G1487" i="1"/>
  <c r="G2488" i="1"/>
  <c r="G2348" i="1"/>
  <c r="G2250" i="1"/>
  <c r="G1851" i="1"/>
  <c r="G1599" i="1"/>
  <c r="G1494" i="1"/>
  <c r="G2369" i="1"/>
  <c r="G1606" i="1"/>
  <c r="G1347" i="1"/>
  <c r="G1228" i="1"/>
  <c r="G1165" i="1"/>
  <c r="G990" i="1"/>
  <c r="G822" i="1"/>
  <c r="G787" i="1"/>
  <c r="G1669" i="1"/>
  <c r="G1543" i="1"/>
  <c r="G1291" i="1"/>
  <c r="G1256" i="1"/>
  <c r="G1200" i="1"/>
  <c r="G1109" i="1"/>
  <c r="G1081" i="1"/>
  <c r="G955" i="1"/>
  <c r="G857" i="1"/>
  <c r="G2796" i="1"/>
  <c r="G2173" i="1"/>
  <c r="G2075" i="1"/>
  <c r="G1963" i="1"/>
  <c r="G1921" i="1"/>
  <c r="G1753" i="1"/>
  <c r="G1473" i="1"/>
  <c r="G1382" i="1"/>
  <c r="G1375" i="1"/>
  <c r="G1319" i="1"/>
  <c r="G1172" i="1"/>
  <c r="G1116" i="1"/>
  <c r="G1053" i="1"/>
  <c r="G1025" i="1"/>
  <c r="G962" i="1"/>
  <c r="G899" i="1"/>
  <c r="G892" i="1"/>
  <c r="G1641" i="1"/>
  <c r="G1431" i="1"/>
  <c r="G1235" i="1"/>
  <c r="G1144" i="1"/>
  <c r="G997" i="1"/>
  <c r="G934" i="1"/>
  <c r="G794" i="1"/>
  <c r="G2579" i="1"/>
  <c r="G1725" i="1"/>
  <c r="G1389" i="1"/>
  <c r="G1354" i="1"/>
  <c r="G1298" i="1"/>
  <c r="G1179" i="1"/>
  <c r="G1088" i="1"/>
  <c r="G906" i="1"/>
  <c r="G871" i="1"/>
  <c r="G864" i="1"/>
  <c r="G1746" i="1"/>
  <c r="G1662" i="1"/>
  <c r="G1578" i="1"/>
  <c r="G1466" i="1"/>
  <c r="G1438" i="1"/>
  <c r="G1396" i="1"/>
  <c r="G1123" i="1"/>
  <c r="G1060" i="1"/>
  <c r="G1032" i="1"/>
  <c r="G969" i="1"/>
  <c r="G829" i="1"/>
  <c r="G3510" i="1"/>
  <c r="G2299" i="1"/>
  <c r="G1417" i="1"/>
  <c r="G1403" i="1"/>
  <c r="G1326" i="1"/>
  <c r="G1263" i="1"/>
  <c r="G1242" i="1"/>
  <c r="G1207" i="1"/>
  <c r="G1095" i="1"/>
  <c r="G1039" i="1"/>
  <c r="G1004" i="1"/>
  <c r="G941" i="1"/>
  <c r="G878" i="1"/>
  <c r="G3125" i="1"/>
  <c r="G3006" i="1"/>
  <c r="G2635" i="1"/>
  <c r="G2509" i="1"/>
  <c r="G2264" i="1"/>
  <c r="G1886" i="1"/>
  <c r="G1704" i="1"/>
  <c r="G1361" i="1"/>
  <c r="G1305" i="1"/>
  <c r="G1270" i="1"/>
  <c r="G1214" i="1"/>
  <c r="G1186" i="1"/>
  <c r="G843" i="1"/>
  <c r="G836" i="1"/>
  <c r="G801" i="1"/>
  <c r="G2439" i="1"/>
  <c r="G1634" i="1"/>
  <c r="G1410" i="1"/>
  <c r="G1333" i="1"/>
  <c r="G1312" i="1"/>
  <c r="G1249" i="1"/>
  <c r="G1221" i="1"/>
  <c r="G1130" i="1"/>
  <c r="G1067" i="1"/>
  <c r="G948" i="1"/>
  <c r="G850" i="1"/>
  <c r="G2656" i="1"/>
  <c r="G1102" i="1"/>
  <c r="G885" i="1"/>
  <c r="G675" i="1"/>
  <c r="G626" i="1"/>
  <c r="G598" i="1"/>
  <c r="G500" i="1"/>
  <c r="G367" i="1"/>
  <c r="G325" i="1"/>
  <c r="G262" i="1"/>
  <c r="G59" i="1"/>
  <c r="G1928" i="1"/>
  <c r="G1284" i="1"/>
  <c r="G780" i="1"/>
  <c r="G507" i="1"/>
  <c r="G465" i="1"/>
  <c r="G332" i="1"/>
  <c r="G122" i="1"/>
  <c r="G1368" i="1"/>
  <c r="G815" i="1"/>
  <c r="G759" i="1"/>
  <c r="G752" i="1"/>
  <c r="G724" i="1"/>
  <c r="G654" i="1"/>
  <c r="G542" i="1"/>
  <c r="G472" i="1"/>
  <c r="G402" i="1"/>
  <c r="G339" i="1"/>
  <c r="G297" i="1"/>
  <c r="G234" i="1"/>
  <c r="G164" i="1"/>
  <c r="G157" i="1"/>
  <c r="G1011" i="1"/>
  <c r="G633" i="1"/>
  <c r="G605" i="1"/>
  <c r="G577" i="1"/>
  <c r="G479" i="1"/>
  <c r="G437" i="1"/>
  <c r="G304" i="1"/>
  <c r="G206" i="1"/>
  <c r="G171" i="1"/>
  <c r="G94" i="1"/>
  <c r="G1277" i="1"/>
  <c r="G920" i="1"/>
  <c r="G766" i="1"/>
  <c r="G703" i="1"/>
  <c r="G682" i="1"/>
  <c r="G514" i="1"/>
  <c r="G444" i="1"/>
  <c r="G374" i="1"/>
  <c r="G311" i="1"/>
  <c r="G269" i="1"/>
  <c r="G66" i="1"/>
  <c r="G2530" i="1"/>
  <c r="G1949" i="1"/>
  <c r="G1137" i="1"/>
  <c r="G1074" i="1"/>
  <c r="G584" i="1"/>
  <c r="G451" i="1"/>
  <c r="G276" i="1"/>
  <c r="G129" i="1"/>
  <c r="G1424" i="1"/>
  <c r="G1340" i="1"/>
  <c r="G1158" i="1"/>
  <c r="G983" i="1"/>
  <c r="G731" i="1"/>
  <c r="G661" i="1"/>
  <c r="G640" i="1"/>
  <c r="G612" i="1"/>
  <c r="G549" i="1"/>
  <c r="G416" i="1"/>
  <c r="G409" i="1"/>
  <c r="G346" i="1"/>
  <c r="G283" i="1"/>
  <c r="G241" i="1"/>
  <c r="G178" i="1"/>
  <c r="G143" i="1"/>
  <c r="G136" i="1"/>
  <c r="G1676" i="1"/>
  <c r="G1445" i="1"/>
  <c r="G1046" i="1"/>
  <c r="G913" i="1"/>
  <c r="G808" i="1"/>
  <c r="G710" i="1"/>
  <c r="G563" i="1"/>
  <c r="G556" i="1"/>
  <c r="G486" i="1"/>
  <c r="G423" i="1"/>
  <c r="G101" i="1"/>
  <c r="G1970" i="1"/>
  <c r="G976" i="1"/>
  <c r="G773" i="1"/>
  <c r="G668" i="1"/>
  <c r="G619" i="1"/>
  <c r="G528" i="1"/>
  <c r="G458" i="1"/>
  <c r="G388" i="1"/>
  <c r="G220" i="1"/>
  <c r="G115" i="1"/>
  <c r="G80" i="1"/>
  <c r="G1193" i="1"/>
  <c r="G745" i="1"/>
  <c r="G535" i="1"/>
  <c r="G150" i="1"/>
  <c r="G45" i="1"/>
  <c r="G430" i="1"/>
  <c r="G696" i="1"/>
  <c r="G647" i="1"/>
  <c r="G493" i="1"/>
  <c r="G717" i="1"/>
  <c r="G255" i="1"/>
  <c r="G24" i="1"/>
  <c r="G1018" i="1"/>
  <c r="G738" i="1"/>
  <c r="G381" i="1"/>
  <c r="G360" i="1"/>
  <c r="G318" i="1"/>
  <c r="G227" i="1"/>
  <c r="G185" i="1"/>
  <c r="G521" i="1"/>
  <c r="G927" i="1"/>
  <c r="G1151" i="1"/>
  <c r="G689" i="1"/>
  <c r="G73" i="1"/>
  <c r="G52" i="1"/>
  <c r="G31" i="1"/>
  <c r="G248" i="1"/>
  <c r="G1697" i="1"/>
  <c r="G570" i="1"/>
  <c r="G199" i="1"/>
  <c r="G108" i="1"/>
  <c r="G591" i="1"/>
  <c r="G395" i="1"/>
  <c r="G353" i="1"/>
  <c r="G290" i="1"/>
  <c r="G1802" i="1"/>
  <c r="G87" i="1"/>
  <c r="G38" i="1"/>
  <c r="G213" i="1"/>
  <c r="G192" i="1"/>
  <c r="J3401" i="1"/>
  <c r="J3366" i="1"/>
  <c r="J3338" i="1"/>
  <c r="J3261" i="1"/>
  <c r="J3254" i="1"/>
  <c r="J3506" i="1"/>
  <c r="J3443" i="1"/>
  <c r="J3422" i="1"/>
  <c r="J3415" i="1"/>
  <c r="J3331" i="1"/>
  <c r="J3296" i="1"/>
  <c r="J3219" i="1"/>
  <c r="J3114" i="1"/>
  <c r="J3107" i="1"/>
  <c r="J2946" i="1"/>
  <c r="J2918" i="1"/>
  <c r="J3485" i="1"/>
  <c r="J3345" i="1"/>
  <c r="J3324" i="1"/>
  <c r="J3275" i="1"/>
  <c r="J3156" i="1"/>
  <c r="J2953" i="1"/>
  <c r="J2869" i="1"/>
  <c r="J2820" i="1"/>
  <c r="J2778" i="1"/>
  <c r="J2722" i="1"/>
  <c r="J3408" i="1"/>
  <c r="J3086" i="1"/>
  <c r="J3044" i="1"/>
  <c r="J3037" i="1"/>
  <c r="J3002" i="1"/>
  <c r="J2897" i="1"/>
  <c r="J2827" i="1"/>
  <c r="J3527" i="1"/>
  <c r="J3450" i="1"/>
  <c r="J3373" i="1"/>
  <c r="J3303" i="1"/>
  <c r="J3226" i="1"/>
  <c r="J3121" i="1"/>
  <c r="J2925" i="1"/>
  <c r="J2785" i="1"/>
  <c r="J2757" i="1"/>
  <c r="J2694" i="1"/>
  <c r="J3513" i="1"/>
  <c r="J3387" i="1"/>
  <c r="J3240" i="1"/>
  <c r="J3233" i="1"/>
  <c r="J3191" i="1"/>
  <c r="J3016" i="1"/>
  <c r="J2876" i="1"/>
  <c r="J2799" i="1"/>
  <c r="J2792" i="1"/>
  <c r="J2729" i="1"/>
  <c r="J3520" i="1"/>
  <c r="J3492" i="1"/>
  <c r="J3429" i="1"/>
  <c r="J3380" i="1"/>
  <c r="J3352" i="1"/>
  <c r="J3198" i="1"/>
  <c r="J3163" i="1"/>
  <c r="J3051" i="1"/>
  <c r="J3009" i="1"/>
  <c r="J2960" i="1"/>
  <c r="J2911" i="1"/>
  <c r="J2904" i="1"/>
  <c r="J2736" i="1"/>
  <c r="J2701" i="1"/>
  <c r="J3310" i="1"/>
  <c r="J3282" i="1"/>
  <c r="J3170" i="1"/>
  <c r="J3023" i="1"/>
  <c r="J2981" i="1"/>
  <c r="J2932" i="1"/>
  <c r="J2834" i="1"/>
  <c r="J2764" i="1"/>
  <c r="J2743" i="1"/>
  <c r="J3457" i="1"/>
  <c r="J3394" i="1"/>
  <c r="J3205" i="1"/>
  <c r="J3128" i="1"/>
  <c r="J3093" i="1"/>
  <c r="J2883" i="1"/>
  <c r="J3499" i="1"/>
  <c r="J3478" i="1"/>
  <c r="J3471" i="1"/>
  <c r="J3289" i="1"/>
  <c r="J3212" i="1"/>
  <c r="J3177" i="1"/>
  <c r="J3142" i="1"/>
  <c r="J3135" i="1"/>
  <c r="J3030" i="1"/>
  <c r="J2939" i="1"/>
  <c r="J2841" i="1"/>
  <c r="J2771" i="1"/>
  <c r="J3149" i="1"/>
  <c r="J3065" i="1"/>
  <c r="J2862" i="1"/>
  <c r="J2652" i="1"/>
  <c r="J2645" i="1"/>
  <c r="J2610" i="1"/>
  <c r="J2575" i="1"/>
  <c r="J2526" i="1"/>
  <c r="J2456" i="1"/>
  <c r="J2197" i="1"/>
  <c r="J2015" i="1"/>
  <c r="J3317" i="1"/>
  <c r="J2659" i="1"/>
  <c r="J2470" i="1"/>
  <c r="J2449" i="1"/>
  <c r="J2330" i="1"/>
  <c r="J2295" i="1"/>
  <c r="J2134" i="1"/>
  <c r="J3100" i="1"/>
  <c r="J3058" i="1"/>
  <c r="J2666" i="1"/>
  <c r="J2624" i="1"/>
  <c r="J2540" i="1"/>
  <c r="J2344" i="1"/>
  <c r="J2113" i="1"/>
  <c r="J2078" i="1"/>
  <c r="J2036" i="1"/>
  <c r="J1994" i="1"/>
  <c r="J3184" i="1"/>
  <c r="J3079" i="1"/>
  <c r="J2974" i="1"/>
  <c r="J2855" i="1"/>
  <c r="J2673" i="1"/>
  <c r="J2582" i="1"/>
  <c r="J2505" i="1"/>
  <c r="J2484" i="1"/>
  <c r="J2428" i="1"/>
  <c r="J2337" i="1"/>
  <c r="J2267" i="1"/>
  <c r="J2253" i="1"/>
  <c r="J2141" i="1"/>
  <c r="J2071" i="1"/>
  <c r="J2596" i="1"/>
  <c r="J2589" i="1"/>
  <c r="J2547" i="1"/>
  <c r="J2386" i="1"/>
  <c r="J2358" i="1"/>
  <c r="J2302" i="1"/>
  <c r="J2225" i="1"/>
  <c r="J2176" i="1"/>
  <c r="J2148" i="1"/>
  <c r="J2085" i="1"/>
  <c r="J2988" i="1"/>
  <c r="J2680" i="1"/>
  <c r="J2631" i="1"/>
  <c r="J2554" i="1"/>
  <c r="J2512" i="1"/>
  <c r="J2477" i="1"/>
  <c r="J2400" i="1"/>
  <c r="J2316" i="1"/>
  <c r="J2092" i="1"/>
  <c r="J2001" i="1"/>
  <c r="J2813" i="1"/>
  <c r="J2568" i="1"/>
  <c r="J2519" i="1"/>
  <c r="J2463" i="1"/>
  <c r="J2323" i="1"/>
  <c r="J2099" i="1"/>
  <c r="J3268" i="1"/>
  <c r="J2498" i="1"/>
  <c r="J2372" i="1"/>
  <c r="J2288" i="1"/>
  <c r="J2239" i="1"/>
  <c r="J2211" i="1"/>
  <c r="J2162" i="1"/>
  <c r="J2106" i="1"/>
  <c r="J2022" i="1"/>
  <c r="J2687" i="1"/>
  <c r="J2365" i="1"/>
  <c r="J2260" i="1"/>
  <c r="J2246" i="1"/>
  <c r="J2057" i="1"/>
  <c r="J1917" i="1"/>
  <c r="J1875" i="1"/>
  <c r="J1791" i="1"/>
  <c r="J1658" i="1"/>
  <c r="J1567" i="1"/>
  <c r="J1511" i="1"/>
  <c r="J3464" i="1"/>
  <c r="J3359" i="1"/>
  <c r="J2967" i="1"/>
  <c r="J2848" i="1"/>
  <c r="J2708" i="1"/>
  <c r="J2414" i="1"/>
  <c r="J2204" i="1"/>
  <c r="J2169" i="1"/>
  <c r="J2127" i="1"/>
  <c r="J1945" i="1"/>
  <c r="J1910" i="1"/>
  <c r="J1903" i="1"/>
  <c r="J1826" i="1"/>
  <c r="J1693" i="1"/>
  <c r="J1595" i="1"/>
  <c r="J2995" i="1"/>
  <c r="J2274" i="1"/>
  <c r="J1847" i="1"/>
  <c r="J1742" i="1"/>
  <c r="J1490" i="1"/>
  <c r="J1462" i="1"/>
  <c r="J2309" i="1"/>
  <c r="J2183" i="1"/>
  <c r="J1665" i="1"/>
  <c r="J1637" i="1"/>
  <c r="J1630" i="1"/>
  <c r="J1574" i="1"/>
  <c r="J1539" i="1"/>
  <c r="J3247" i="1"/>
  <c r="J2379" i="1"/>
  <c r="J2218" i="1"/>
  <c r="J2050" i="1"/>
  <c r="J1952" i="1"/>
  <c r="J1882" i="1"/>
  <c r="J1798" i="1"/>
  <c r="J1749" i="1"/>
  <c r="J1700" i="1"/>
  <c r="J1672" i="1"/>
  <c r="J1518" i="1"/>
  <c r="J2603" i="1"/>
  <c r="J2407" i="1"/>
  <c r="J2120" i="1"/>
  <c r="J1987" i="1"/>
  <c r="J1973" i="1"/>
  <c r="J1966" i="1"/>
  <c r="J1924" i="1"/>
  <c r="J1602" i="1"/>
  <c r="J1497" i="1"/>
  <c r="J1469" i="1"/>
  <c r="J2806" i="1"/>
  <c r="J2750" i="1"/>
  <c r="J2533" i="1"/>
  <c r="J2393" i="1"/>
  <c r="J1959" i="1"/>
  <c r="J1854" i="1"/>
  <c r="J1805" i="1"/>
  <c r="J1756" i="1"/>
  <c r="J1721" i="1"/>
  <c r="J1707" i="1"/>
  <c r="J1644" i="1"/>
  <c r="J1609" i="1"/>
  <c r="J2638" i="1"/>
  <c r="J2491" i="1"/>
  <c r="J2442" i="1"/>
  <c r="J2029" i="1"/>
  <c r="J1889" i="1"/>
  <c r="J1728" i="1"/>
  <c r="J1679" i="1"/>
  <c r="J1546" i="1"/>
  <c r="J1476" i="1"/>
  <c r="J2890" i="1"/>
  <c r="J2617" i="1"/>
  <c r="J1868" i="1"/>
  <c r="J1812" i="1"/>
  <c r="J1777" i="1"/>
  <c r="J1651" i="1"/>
  <c r="J1588" i="1"/>
  <c r="J1553" i="1"/>
  <c r="J3072" i="1"/>
  <c r="J2561" i="1"/>
  <c r="J2435" i="1"/>
  <c r="J1714" i="1"/>
  <c r="J1441" i="1"/>
  <c r="J1413" i="1"/>
  <c r="J1399" i="1"/>
  <c r="J1266" i="1"/>
  <c r="J1238" i="1"/>
  <c r="J1147" i="1"/>
  <c r="J1000" i="1"/>
  <c r="J909" i="1"/>
  <c r="J2281" i="1"/>
  <c r="J1357" i="1"/>
  <c r="J1301" i="1"/>
  <c r="J1273" i="1"/>
  <c r="J1182" i="1"/>
  <c r="J1063" i="1"/>
  <c r="J839" i="1"/>
  <c r="J832" i="1"/>
  <c r="J1896" i="1"/>
  <c r="J1833" i="1"/>
  <c r="J1623" i="1"/>
  <c r="J1560" i="1"/>
  <c r="J1329" i="1"/>
  <c r="J1217" i="1"/>
  <c r="J1210" i="1"/>
  <c r="J1126" i="1"/>
  <c r="J1007" i="1"/>
  <c r="J979" i="1"/>
  <c r="J972" i="1"/>
  <c r="J846" i="1"/>
  <c r="J2043" i="1"/>
  <c r="J1581" i="1"/>
  <c r="J1420" i="1"/>
  <c r="J1406" i="1"/>
  <c r="J1364" i="1"/>
  <c r="J1308" i="1"/>
  <c r="J1245" i="1"/>
  <c r="J1154" i="1"/>
  <c r="J1098" i="1"/>
  <c r="J1042" i="1"/>
  <c r="J944" i="1"/>
  <c r="J881" i="1"/>
  <c r="J2715" i="1"/>
  <c r="J1980" i="1"/>
  <c r="J1770" i="1"/>
  <c r="J1686" i="1"/>
  <c r="J1448" i="1"/>
  <c r="J1280" i="1"/>
  <c r="J1189" i="1"/>
  <c r="J1161" i="1"/>
  <c r="J1070" i="1"/>
  <c r="J1014" i="1"/>
  <c r="J811" i="1"/>
  <c r="J804" i="1"/>
  <c r="J3436" i="1"/>
  <c r="J2421" i="1"/>
  <c r="J2008" i="1"/>
  <c r="J1938" i="1"/>
  <c r="J1336" i="1"/>
  <c r="J1224" i="1"/>
  <c r="J1133" i="1"/>
  <c r="J1105" i="1"/>
  <c r="J986" i="1"/>
  <c r="J951" i="1"/>
  <c r="J923" i="1"/>
  <c r="J916" i="1"/>
  <c r="J853" i="1"/>
  <c r="J818" i="1"/>
  <c r="J1784" i="1"/>
  <c r="J1616" i="1"/>
  <c r="J1371" i="1"/>
  <c r="J1343" i="1"/>
  <c r="J1315" i="1"/>
  <c r="J1252" i="1"/>
  <c r="J1196" i="1"/>
  <c r="J1077" i="1"/>
  <c r="J1021" i="1"/>
  <c r="J783" i="1"/>
  <c r="J2232" i="1"/>
  <c r="J1763" i="1"/>
  <c r="J1532" i="1"/>
  <c r="J1427" i="1"/>
  <c r="J1287" i="1"/>
  <c r="J1168" i="1"/>
  <c r="J1049" i="1"/>
  <c r="J958" i="1"/>
  <c r="J790" i="1"/>
  <c r="J2190" i="1"/>
  <c r="J2155" i="1"/>
  <c r="J1931" i="1"/>
  <c r="J1504" i="1"/>
  <c r="J1483" i="1"/>
  <c r="J1434" i="1"/>
  <c r="J1378" i="1"/>
  <c r="J1350" i="1"/>
  <c r="J965" i="1"/>
  <c r="J902" i="1"/>
  <c r="J825" i="1"/>
  <c r="J706" i="1"/>
  <c r="J636" i="1"/>
  <c r="J608" i="1"/>
  <c r="J419" i="1"/>
  <c r="J412" i="1"/>
  <c r="J314" i="1"/>
  <c r="J209" i="1"/>
  <c r="J139" i="1"/>
  <c r="J132" i="1"/>
  <c r="J97" i="1"/>
  <c r="J2351" i="1"/>
  <c r="J1861" i="1"/>
  <c r="J1392" i="1"/>
  <c r="J1259" i="1"/>
  <c r="J993" i="1"/>
  <c r="J769" i="1"/>
  <c r="J734" i="1"/>
  <c r="J685" i="1"/>
  <c r="J559" i="1"/>
  <c r="J552" i="1"/>
  <c r="J517" i="1"/>
  <c r="J454" i="1"/>
  <c r="J377" i="1"/>
  <c r="J69" i="1"/>
  <c r="J1119" i="1"/>
  <c r="J1035" i="1"/>
  <c r="J797" i="1"/>
  <c r="J587" i="1"/>
  <c r="J286" i="1"/>
  <c r="J251" i="1"/>
  <c r="J244" i="1"/>
  <c r="J146" i="1"/>
  <c r="J111" i="1"/>
  <c r="J104" i="1"/>
  <c r="J2064" i="1"/>
  <c r="J1525" i="1"/>
  <c r="J1231" i="1"/>
  <c r="J1140" i="1"/>
  <c r="J1056" i="1"/>
  <c r="J860" i="1"/>
  <c r="J664" i="1"/>
  <c r="J643" i="1"/>
  <c r="J615" i="1"/>
  <c r="J531" i="1"/>
  <c r="J524" i="1"/>
  <c r="J426" i="1"/>
  <c r="J391" i="1"/>
  <c r="J384" i="1"/>
  <c r="J349" i="1"/>
  <c r="J223" i="1"/>
  <c r="J216" i="1"/>
  <c r="J181" i="1"/>
  <c r="J83" i="1"/>
  <c r="J76" i="1"/>
  <c r="J1455" i="1"/>
  <c r="J1385" i="1"/>
  <c r="J1322" i="1"/>
  <c r="J741" i="1"/>
  <c r="J713" i="1"/>
  <c r="J692" i="1"/>
  <c r="J566" i="1"/>
  <c r="J489" i="1"/>
  <c r="J258" i="1"/>
  <c r="J55" i="1"/>
  <c r="J48" i="1"/>
  <c r="J1819" i="1"/>
  <c r="J1203" i="1"/>
  <c r="J895" i="1"/>
  <c r="J594" i="1"/>
  <c r="J363" i="1"/>
  <c r="J356" i="1"/>
  <c r="J321" i="1"/>
  <c r="J195" i="1"/>
  <c r="J188" i="1"/>
  <c r="J118" i="1"/>
  <c r="J1112" i="1"/>
  <c r="J1028" i="1"/>
  <c r="J937" i="1"/>
  <c r="J874" i="1"/>
  <c r="J776" i="1"/>
  <c r="J671" i="1"/>
  <c r="J650" i="1"/>
  <c r="J622" i="1"/>
  <c r="J538" i="1"/>
  <c r="J503" i="1"/>
  <c r="J496" i="1"/>
  <c r="J461" i="1"/>
  <c r="J398" i="1"/>
  <c r="J230" i="1"/>
  <c r="J1294" i="1"/>
  <c r="J1091" i="1"/>
  <c r="J335" i="1"/>
  <c r="J328" i="1"/>
  <c r="J293" i="1"/>
  <c r="J202" i="1"/>
  <c r="J153" i="1"/>
  <c r="J90" i="1"/>
  <c r="J1840" i="1"/>
  <c r="J1175" i="1"/>
  <c r="J930" i="1"/>
  <c r="J762" i="1"/>
  <c r="J678" i="1"/>
  <c r="J629" i="1"/>
  <c r="J601" i="1"/>
  <c r="J307" i="1"/>
  <c r="J300" i="1"/>
  <c r="J265" i="1"/>
  <c r="J160" i="1"/>
  <c r="J720" i="1"/>
  <c r="J510" i="1"/>
  <c r="J342" i="1"/>
  <c r="J167" i="1"/>
  <c r="J34" i="1"/>
  <c r="J62" i="1"/>
  <c r="J580" i="1"/>
  <c r="J748" i="1"/>
  <c r="J475" i="1"/>
  <c r="J447" i="1"/>
  <c r="J279" i="1"/>
  <c r="J125" i="1"/>
  <c r="J468" i="1"/>
  <c r="J405" i="1"/>
  <c r="J657" i="1"/>
  <c r="J174" i="1"/>
  <c r="J573" i="1"/>
  <c r="J1084" i="1"/>
  <c r="J755" i="1"/>
  <c r="J41" i="1"/>
  <c r="J370" i="1"/>
  <c r="J1735" i="1"/>
  <c r="J272" i="1"/>
  <c r="J727" i="1"/>
  <c r="J867" i="1"/>
  <c r="J482" i="1"/>
  <c r="J440" i="1"/>
  <c r="J545" i="1"/>
  <c r="J888" i="1"/>
  <c r="J699" i="1"/>
  <c r="J433" i="1"/>
  <c r="J237" i="1"/>
  <c r="J27" i="1"/>
  <c r="V3496" i="1"/>
  <c r="V3475" i="1"/>
  <c r="V3468" i="1"/>
  <c r="V3286" i="1"/>
  <c r="V3209" i="1"/>
  <c r="V3461" i="1"/>
  <c r="V3314" i="1"/>
  <c r="V3265" i="1"/>
  <c r="V3069" i="1"/>
  <c r="V2985" i="1"/>
  <c r="V2971" i="1"/>
  <c r="V3398" i="1"/>
  <c r="V3363" i="1"/>
  <c r="V3335" i="1"/>
  <c r="V3258" i="1"/>
  <c r="V3251" i="1"/>
  <c r="V3181" i="1"/>
  <c r="V3146" i="1"/>
  <c r="V3062" i="1"/>
  <c r="V2992" i="1"/>
  <c r="V2859" i="1"/>
  <c r="V2747" i="1"/>
  <c r="V2712" i="1"/>
  <c r="V2684" i="1"/>
  <c r="V3503" i="1"/>
  <c r="V3440" i="1"/>
  <c r="V3419" i="1"/>
  <c r="V3412" i="1"/>
  <c r="V3328" i="1"/>
  <c r="V3293" i="1"/>
  <c r="V3216" i="1"/>
  <c r="V3111" i="1"/>
  <c r="V3104" i="1"/>
  <c r="V3076" i="1"/>
  <c r="V2943" i="1"/>
  <c r="V2887" i="1"/>
  <c r="V3482" i="1"/>
  <c r="V3342" i="1"/>
  <c r="V3321" i="1"/>
  <c r="V3272" i="1"/>
  <c r="V3153" i="1"/>
  <c r="V2950" i="1"/>
  <c r="V2915" i="1"/>
  <c r="V2866" i="1"/>
  <c r="V2817" i="1"/>
  <c r="V2775" i="1"/>
  <c r="V2719" i="1"/>
  <c r="V3405" i="1"/>
  <c r="V3083" i="1"/>
  <c r="V3041" i="1"/>
  <c r="V3034" i="1"/>
  <c r="V2999" i="1"/>
  <c r="V2894" i="1"/>
  <c r="V2824" i="1"/>
  <c r="V3524" i="1"/>
  <c r="V3447" i="1"/>
  <c r="V3370" i="1"/>
  <c r="V3300" i="1"/>
  <c r="V3223" i="1"/>
  <c r="V3118" i="1"/>
  <c r="V2922" i="1"/>
  <c r="V2782" i="1"/>
  <c r="V2754" i="1"/>
  <c r="V2691" i="1"/>
  <c r="V3510" i="1"/>
  <c r="V3384" i="1"/>
  <c r="V3237" i="1"/>
  <c r="V3188" i="1"/>
  <c r="V3013" i="1"/>
  <c r="V2873" i="1"/>
  <c r="V2789" i="1"/>
  <c r="V2726" i="1"/>
  <c r="V3517" i="1"/>
  <c r="V3489" i="1"/>
  <c r="V3426" i="1"/>
  <c r="V3377" i="1"/>
  <c r="V3349" i="1"/>
  <c r="V3230" i="1"/>
  <c r="V3160" i="1"/>
  <c r="V3048" i="1"/>
  <c r="V3006" i="1"/>
  <c r="V2957" i="1"/>
  <c r="V2908" i="1"/>
  <c r="V2901" i="1"/>
  <c r="V2796" i="1"/>
  <c r="V2733" i="1"/>
  <c r="V2698" i="1"/>
  <c r="V3454" i="1"/>
  <c r="V3391" i="1"/>
  <c r="V3202" i="1"/>
  <c r="V3125" i="1"/>
  <c r="V3090" i="1"/>
  <c r="V2978" i="1"/>
  <c r="V2880" i="1"/>
  <c r="V3167" i="1"/>
  <c r="V2845" i="1"/>
  <c r="V2635" i="1"/>
  <c r="V2460" i="1"/>
  <c r="V2439" i="1"/>
  <c r="V2411" i="1"/>
  <c r="V2278" i="1"/>
  <c r="V2201" i="1"/>
  <c r="V2187" i="1"/>
  <c r="V2124" i="1"/>
  <c r="V2054" i="1"/>
  <c r="V2026" i="1"/>
  <c r="V2005" i="1"/>
  <c r="V1977" i="1"/>
  <c r="V2936" i="1"/>
  <c r="V2495" i="1"/>
  <c r="V2369" i="1"/>
  <c r="V2285" i="1"/>
  <c r="V2236" i="1"/>
  <c r="V2208" i="1"/>
  <c r="V2159" i="1"/>
  <c r="V2103" i="1"/>
  <c r="V2019" i="1"/>
  <c r="V2803" i="1"/>
  <c r="V2768" i="1"/>
  <c r="V2467" i="1"/>
  <c r="V2446" i="1"/>
  <c r="V2327" i="1"/>
  <c r="V2292" i="1"/>
  <c r="V2131" i="1"/>
  <c r="V3307" i="1"/>
  <c r="V3139" i="1"/>
  <c r="V3097" i="1"/>
  <c r="V3055" i="1"/>
  <c r="V2929" i="1"/>
  <c r="V2838" i="1"/>
  <c r="V2656" i="1"/>
  <c r="V2614" i="1"/>
  <c r="V2530" i="1"/>
  <c r="V2418" i="1"/>
  <c r="V2376" i="1"/>
  <c r="V2348" i="1"/>
  <c r="V2257" i="1"/>
  <c r="V2243" i="1"/>
  <c r="V2215" i="1"/>
  <c r="V2166" i="1"/>
  <c r="V2061" i="1"/>
  <c r="V3279" i="1"/>
  <c r="V3027" i="1"/>
  <c r="V2852" i="1"/>
  <c r="V2663" i="1"/>
  <c r="V2621" i="1"/>
  <c r="V2537" i="1"/>
  <c r="V2341" i="1"/>
  <c r="V2110" i="1"/>
  <c r="V2075" i="1"/>
  <c r="V2033" i="1"/>
  <c r="V1991" i="1"/>
  <c r="V2740" i="1"/>
  <c r="V2670" i="1"/>
  <c r="V2579" i="1"/>
  <c r="V2502" i="1"/>
  <c r="V2425" i="1"/>
  <c r="V2334" i="1"/>
  <c r="V2264" i="1"/>
  <c r="V2250" i="1"/>
  <c r="V2138" i="1"/>
  <c r="V2068" i="1"/>
  <c r="V3433" i="1"/>
  <c r="V3244" i="1"/>
  <c r="V3174" i="1"/>
  <c r="V3132" i="1"/>
  <c r="V2964" i="1"/>
  <c r="V2600" i="1"/>
  <c r="V2488" i="1"/>
  <c r="V2432" i="1"/>
  <c r="V2404" i="1"/>
  <c r="V2306" i="1"/>
  <c r="V2271" i="1"/>
  <c r="V2117" i="1"/>
  <c r="V2040" i="1"/>
  <c r="V2810" i="1"/>
  <c r="V2565" i="1"/>
  <c r="V2516" i="1"/>
  <c r="V2320" i="1"/>
  <c r="V2096" i="1"/>
  <c r="V2761" i="1"/>
  <c r="V2628" i="1"/>
  <c r="V2558" i="1"/>
  <c r="V2397" i="1"/>
  <c r="V2222" i="1"/>
  <c r="V2145" i="1"/>
  <c r="V1935" i="1"/>
  <c r="V1893" i="1"/>
  <c r="V1830" i="1"/>
  <c r="V1781" i="1"/>
  <c r="V1732" i="1"/>
  <c r="V1683" i="1"/>
  <c r="V1620" i="1"/>
  <c r="V1557" i="1"/>
  <c r="V3020" i="1"/>
  <c r="V2572" i="1"/>
  <c r="V2362" i="1"/>
  <c r="V1837" i="1"/>
  <c r="V1816" i="1"/>
  <c r="V1767" i="1"/>
  <c r="V1529" i="1"/>
  <c r="V1480" i="1"/>
  <c r="V3356" i="1"/>
  <c r="V2705" i="1"/>
  <c r="V2607" i="1"/>
  <c r="V2481" i="1"/>
  <c r="V1914" i="1"/>
  <c r="V1872" i="1"/>
  <c r="V1788" i="1"/>
  <c r="V1655" i="1"/>
  <c r="V1564" i="1"/>
  <c r="V1508" i="1"/>
  <c r="V2677" i="1"/>
  <c r="V2082" i="1"/>
  <c r="V1942" i="1"/>
  <c r="V1907" i="1"/>
  <c r="V1900" i="1"/>
  <c r="V1823" i="1"/>
  <c r="V1690" i="1"/>
  <c r="V1592" i="1"/>
  <c r="V2642" i="1"/>
  <c r="V2586" i="1"/>
  <c r="V2551" i="1"/>
  <c r="V2355" i="1"/>
  <c r="V1844" i="1"/>
  <c r="V1739" i="1"/>
  <c r="V1487" i="1"/>
  <c r="V1459" i="1"/>
  <c r="V2180" i="1"/>
  <c r="V1998" i="1"/>
  <c r="V1662" i="1"/>
  <c r="V1627" i="1"/>
  <c r="V1571" i="1"/>
  <c r="V1536" i="1"/>
  <c r="V2831" i="1"/>
  <c r="V2047" i="1"/>
  <c r="V2012" i="1"/>
  <c r="V1949" i="1"/>
  <c r="V1879" i="1"/>
  <c r="V1795" i="1"/>
  <c r="V1746" i="1"/>
  <c r="V1697" i="1"/>
  <c r="V1669" i="1"/>
  <c r="V1634" i="1"/>
  <c r="V1515" i="1"/>
  <c r="V2509" i="1"/>
  <c r="V2390" i="1"/>
  <c r="V2194" i="1"/>
  <c r="V1984" i="1"/>
  <c r="V1970" i="1"/>
  <c r="V1963" i="1"/>
  <c r="V1921" i="1"/>
  <c r="V1599" i="1"/>
  <c r="V1494" i="1"/>
  <c r="V1466" i="1"/>
  <c r="V2299" i="1"/>
  <c r="V2229" i="1"/>
  <c r="V2173" i="1"/>
  <c r="V2152" i="1"/>
  <c r="V1886" i="1"/>
  <c r="V1725" i="1"/>
  <c r="V1676" i="1"/>
  <c r="V1543" i="1"/>
  <c r="V1473" i="1"/>
  <c r="V2313" i="1"/>
  <c r="V1774" i="1"/>
  <c r="V1753" i="1"/>
  <c r="V1585" i="1"/>
  <c r="V1452" i="1"/>
  <c r="V1382" i="1"/>
  <c r="V1319" i="1"/>
  <c r="V1291" i="1"/>
  <c r="V1256" i="1"/>
  <c r="V1200" i="1"/>
  <c r="V1172" i="1"/>
  <c r="V1116" i="1"/>
  <c r="V1081" i="1"/>
  <c r="V864" i="1"/>
  <c r="V857" i="1"/>
  <c r="V1711" i="1"/>
  <c r="V1389" i="1"/>
  <c r="V1088" i="1"/>
  <c r="V1053" i="1"/>
  <c r="V1032" i="1"/>
  <c r="V1025" i="1"/>
  <c r="V934" i="1"/>
  <c r="V871" i="1"/>
  <c r="V794" i="1"/>
  <c r="V2649" i="1"/>
  <c r="V2523" i="1"/>
  <c r="V1641" i="1"/>
  <c r="V1438" i="1"/>
  <c r="V1396" i="1"/>
  <c r="V1263" i="1"/>
  <c r="V1235" i="1"/>
  <c r="V1144" i="1"/>
  <c r="V997" i="1"/>
  <c r="V906" i="1"/>
  <c r="V2453" i="1"/>
  <c r="V1851" i="1"/>
  <c r="V1354" i="1"/>
  <c r="V1298" i="1"/>
  <c r="V1270" i="1"/>
  <c r="V1179" i="1"/>
  <c r="V1060" i="1"/>
  <c r="V836" i="1"/>
  <c r="V829" i="1"/>
  <c r="V1809" i="1"/>
  <c r="V1578" i="1"/>
  <c r="V1410" i="1"/>
  <c r="V1326" i="1"/>
  <c r="V1214" i="1"/>
  <c r="V1207" i="1"/>
  <c r="V1123" i="1"/>
  <c r="V1004" i="1"/>
  <c r="V976" i="1"/>
  <c r="V969" i="1"/>
  <c r="V843" i="1"/>
  <c r="V2544" i="1"/>
  <c r="V1704" i="1"/>
  <c r="V1417" i="1"/>
  <c r="V1403" i="1"/>
  <c r="V1361" i="1"/>
  <c r="V1305" i="1"/>
  <c r="V1242" i="1"/>
  <c r="V1151" i="1"/>
  <c r="V1095" i="1"/>
  <c r="V1039" i="1"/>
  <c r="V941" i="1"/>
  <c r="V878" i="1"/>
  <c r="V1956" i="1"/>
  <c r="V1445" i="1"/>
  <c r="V1277" i="1"/>
  <c r="V1186" i="1"/>
  <c r="V1158" i="1"/>
  <c r="V1067" i="1"/>
  <c r="V1011" i="1"/>
  <c r="V808" i="1"/>
  <c r="V801" i="1"/>
  <c r="V2383" i="1"/>
  <c r="V1865" i="1"/>
  <c r="V1802" i="1"/>
  <c r="V1718" i="1"/>
  <c r="V1613" i="1"/>
  <c r="V1333" i="1"/>
  <c r="V1221" i="1"/>
  <c r="V1130" i="1"/>
  <c r="V1102" i="1"/>
  <c r="V983" i="1"/>
  <c r="V948" i="1"/>
  <c r="V920" i="1"/>
  <c r="V913" i="1"/>
  <c r="V850" i="1"/>
  <c r="V815" i="1"/>
  <c r="V1424" i="1"/>
  <c r="V1284" i="1"/>
  <c r="V1165" i="1"/>
  <c r="V1046" i="1"/>
  <c r="V955" i="1"/>
  <c r="V787" i="1"/>
  <c r="V1928" i="1"/>
  <c r="V444" i="1"/>
  <c r="V437" i="1"/>
  <c r="V339" i="1"/>
  <c r="V171" i="1"/>
  <c r="V122" i="1"/>
  <c r="V3195" i="1"/>
  <c r="V1760" i="1"/>
  <c r="V1368" i="1"/>
  <c r="V724" i="1"/>
  <c r="V654" i="1"/>
  <c r="V577" i="1"/>
  <c r="V542" i="1"/>
  <c r="V479" i="1"/>
  <c r="V402" i="1"/>
  <c r="V276" i="1"/>
  <c r="V269" i="1"/>
  <c r="V234" i="1"/>
  <c r="V1858" i="1"/>
  <c r="V1431" i="1"/>
  <c r="V1347" i="1"/>
  <c r="V990" i="1"/>
  <c r="V899" i="1"/>
  <c r="V703" i="1"/>
  <c r="V633" i="1"/>
  <c r="V605" i="1"/>
  <c r="V416" i="1"/>
  <c r="V409" i="1"/>
  <c r="V311" i="1"/>
  <c r="V206" i="1"/>
  <c r="V136" i="1"/>
  <c r="V129" i="1"/>
  <c r="V94" i="1"/>
  <c r="V1074" i="1"/>
  <c r="V962" i="1"/>
  <c r="V766" i="1"/>
  <c r="V731" i="1"/>
  <c r="V682" i="1"/>
  <c r="V556" i="1"/>
  <c r="V549" i="1"/>
  <c r="V514" i="1"/>
  <c r="V451" i="1"/>
  <c r="V374" i="1"/>
  <c r="V66" i="1"/>
  <c r="V1522" i="1"/>
  <c r="V1228" i="1"/>
  <c r="V1137" i="1"/>
  <c r="V584" i="1"/>
  <c r="V283" i="1"/>
  <c r="V248" i="1"/>
  <c r="V241" i="1"/>
  <c r="V143" i="1"/>
  <c r="V108" i="1"/>
  <c r="V101" i="1"/>
  <c r="V1648" i="1"/>
  <c r="V1550" i="1"/>
  <c r="V1340" i="1"/>
  <c r="V1249" i="1"/>
  <c r="V661" i="1"/>
  <c r="V640" i="1"/>
  <c r="V612" i="1"/>
  <c r="V528" i="1"/>
  <c r="V521" i="1"/>
  <c r="V423" i="1"/>
  <c r="V388" i="1"/>
  <c r="V381" i="1"/>
  <c r="V346" i="1"/>
  <c r="V220" i="1"/>
  <c r="V213" i="1"/>
  <c r="V178" i="1"/>
  <c r="V80" i="1"/>
  <c r="V73" i="1"/>
  <c r="V2089" i="1"/>
  <c r="V892" i="1"/>
  <c r="V738" i="1"/>
  <c r="V710" i="1"/>
  <c r="V689" i="1"/>
  <c r="V563" i="1"/>
  <c r="V486" i="1"/>
  <c r="V255" i="1"/>
  <c r="V52" i="1"/>
  <c r="V1109" i="1"/>
  <c r="V591" i="1"/>
  <c r="V360" i="1"/>
  <c r="V353" i="1"/>
  <c r="V318" i="1"/>
  <c r="V192" i="1"/>
  <c r="V185" i="1"/>
  <c r="V115" i="1"/>
  <c r="V2593" i="1"/>
  <c r="V1193" i="1"/>
  <c r="V1018" i="1"/>
  <c r="V332" i="1"/>
  <c r="V325" i="1"/>
  <c r="V290" i="1"/>
  <c r="V199" i="1"/>
  <c r="V150" i="1"/>
  <c r="V87" i="1"/>
  <c r="V885" i="1"/>
  <c r="V696" i="1"/>
  <c r="V647" i="1"/>
  <c r="V430" i="1"/>
  <c r="V1606" i="1"/>
  <c r="V717" i="1"/>
  <c r="V626" i="1"/>
  <c r="V780" i="1"/>
  <c r="V759" i="1"/>
  <c r="V668" i="1"/>
  <c r="V507" i="1"/>
  <c r="V227" i="1"/>
  <c r="V164" i="1"/>
  <c r="V2474" i="1"/>
  <c r="V297" i="1"/>
  <c r="V31" i="1"/>
  <c r="V59" i="1"/>
  <c r="V619" i="1"/>
  <c r="V598" i="1"/>
  <c r="V465" i="1"/>
  <c r="V45" i="1"/>
  <c r="V304" i="1"/>
  <c r="V570" i="1"/>
  <c r="V773" i="1"/>
  <c r="V752" i="1"/>
  <c r="V500" i="1"/>
  <c r="V395" i="1"/>
  <c r="V1312" i="1"/>
  <c r="V458" i="1"/>
  <c r="V157" i="1"/>
  <c r="V1501" i="1"/>
  <c r="V38" i="1"/>
  <c r="V367" i="1"/>
  <c r="V927" i="1"/>
  <c r="V1375" i="1"/>
  <c r="V822" i="1"/>
  <c r="V745" i="1"/>
  <c r="V675" i="1"/>
  <c r="V535" i="1"/>
  <c r="V493" i="1"/>
  <c r="V472" i="1"/>
  <c r="V262" i="1"/>
  <c r="V24" i="1"/>
  <c r="G17" i="1"/>
  <c r="J20" i="1"/>
  <c r="V17" i="1"/>
  <c r="BA35" i="1"/>
  <c r="B52" i="1"/>
  <c r="M8" i="2"/>
  <c r="N482" i="1" l="1"/>
  <c r="O482" i="1"/>
  <c r="AA482" i="1" s="1"/>
  <c r="O479" i="1"/>
  <c r="O1137" i="1"/>
  <c r="N1140" i="1"/>
  <c r="O1140" i="1"/>
  <c r="X1140" i="1" s="1"/>
  <c r="O1042" i="1"/>
  <c r="N1042" i="1"/>
  <c r="O1665" i="1"/>
  <c r="N1665" i="1"/>
  <c r="O2330" i="1"/>
  <c r="O2327" i="1"/>
  <c r="N2330" i="1"/>
  <c r="O2722" i="1"/>
  <c r="N2722" i="1"/>
  <c r="O2719" i="1"/>
  <c r="Q549" i="1"/>
  <c r="P549" i="1"/>
  <c r="N549" i="1"/>
  <c r="Q262" i="1"/>
  <c r="N262" i="1"/>
  <c r="P262" i="1"/>
  <c r="Q997" i="1"/>
  <c r="N997" i="1"/>
  <c r="P997" i="1"/>
  <c r="Q1459" i="1"/>
  <c r="P1459" i="1"/>
  <c r="N1459" i="1"/>
  <c r="Q2425" i="1"/>
  <c r="P2425" i="1"/>
  <c r="N2425" i="1"/>
  <c r="N2691" i="1"/>
  <c r="Q2691" i="1"/>
  <c r="P2691" i="1"/>
  <c r="O437" i="1"/>
  <c r="N440" i="1"/>
  <c r="O440" i="1"/>
  <c r="O657" i="1"/>
  <c r="N657" i="1"/>
  <c r="O654" i="1"/>
  <c r="O339" i="1"/>
  <c r="O342" i="1"/>
  <c r="N342" i="1"/>
  <c r="N1175" i="1"/>
  <c r="O1175" i="1"/>
  <c r="O1172" i="1"/>
  <c r="N461" i="1"/>
  <c r="O461" i="1"/>
  <c r="O458" i="1"/>
  <c r="O115" i="1"/>
  <c r="O118" i="1"/>
  <c r="N118" i="1"/>
  <c r="N258" i="1"/>
  <c r="O255" i="1"/>
  <c r="O258" i="1"/>
  <c r="O216" i="1"/>
  <c r="N216" i="1"/>
  <c r="O213" i="1"/>
  <c r="O1056" i="1"/>
  <c r="N1056" i="1"/>
  <c r="O1053" i="1"/>
  <c r="O794" i="1"/>
  <c r="N797" i="1"/>
  <c r="O797" i="1"/>
  <c r="N993" i="1"/>
  <c r="O993" i="1"/>
  <c r="O990" i="1"/>
  <c r="O608" i="1"/>
  <c r="N608" i="1"/>
  <c r="O605" i="1"/>
  <c r="O2155" i="1"/>
  <c r="N2155" i="1"/>
  <c r="O2152" i="1"/>
  <c r="O1018" i="1"/>
  <c r="O1021" i="1"/>
  <c r="N1021" i="1"/>
  <c r="O923" i="1"/>
  <c r="N923" i="1"/>
  <c r="O920" i="1"/>
  <c r="O811" i="1"/>
  <c r="N811" i="1"/>
  <c r="O808" i="1"/>
  <c r="O944" i="1"/>
  <c r="N944" i="1"/>
  <c r="O941" i="1"/>
  <c r="O972" i="1"/>
  <c r="N972" i="1"/>
  <c r="O969" i="1"/>
  <c r="N839" i="1"/>
  <c r="O836" i="1"/>
  <c r="O839" i="1"/>
  <c r="O1396" i="1"/>
  <c r="N1399" i="1"/>
  <c r="O1399" i="1"/>
  <c r="O1865" i="1"/>
  <c r="O1868" i="1"/>
  <c r="N1868" i="1"/>
  <c r="O1606" i="1"/>
  <c r="N1609" i="1"/>
  <c r="O1609" i="1"/>
  <c r="O1469" i="1"/>
  <c r="N1469" i="1"/>
  <c r="O1466" i="1"/>
  <c r="O1697" i="1"/>
  <c r="N1700" i="1"/>
  <c r="O1700" i="1"/>
  <c r="N1637" i="1"/>
  <c r="O1637" i="1"/>
  <c r="O1634" i="1"/>
  <c r="N1826" i="1"/>
  <c r="O1823" i="1"/>
  <c r="O1826" i="1"/>
  <c r="N3464" i="1"/>
  <c r="O3464" i="1"/>
  <c r="O3461" i="1"/>
  <c r="O2022" i="1"/>
  <c r="O2019" i="1"/>
  <c r="N2022" i="1"/>
  <c r="N2519" i="1"/>
  <c r="O2516" i="1"/>
  <c r="O2519" i="1"/>
  <c r="N2988" i="1"/>
  <c r="O2988" i="1"/>
  <c r="O2985" i="1"/>
  <c r="N2141" i="1"/>
  <c r="O2141" i="1"/>
  <c r="O2138" i="1"/>
  <c r="N3184" i="1"/>
  <c r="O3181" i="1"/>
  <c r="O3184" i="1"/>
  <c r="O2292" i="1"/>
  <c r="N2295" i="1"/>
  <c r="O2295" i="1"/>
  <c r="N2645" i="1"/>
  <c r="O2645" i="1"/>
  <c r="N3212" i="1"/>
  <c r="O3212" i="1"/>
  <c r="O3209" i="1"/>
  <c r="O2764" i="1"/>
  <c r="N2764" i="1"/>
  <c r="O2761" i="1"/>
  <c r="O2960" i="1"/>
  <c r="N2960" i="1"/>
  <c r="O2957" i="1"/>
  <c r="O2799" i="1"/>
  <c r="O2796" i="1"/>
  <c r="N2799" i="1"/>
  <c r="O3118" i="1"/>
  <c r="N3121" i="1"/>
  <c r="O3121" i="1"/>
  <c r="O3408" i="1"/>
  <c r="N3408" i="1"/>
  <c r="O3405" i="1"/>
  <c r="O2946" i="1"/>
  <c r="N2946" i="1"/>
  <c r="O2943" i="1"/>
  <c r="O3335" i="1"/>
  <c r="O3338" i="1"/>
  <c r="N3338" i="1"/>
  <c r="Q108" i="1"/>
  <c r="P108" i="1"/>
  <c r="N108" i="1"/>
  <c r="Q185" i="1"/>
  <c r="P185" i="1"/>
  <c r="N185" i="1"/>
  <c r="P696" i="1"/>
  <c r="Q696" i="1"/>
  <c r="N696" i="1"/>
  <c r="Q528" i="1"/>
  <c r="P528" i="1"/>
  <c r="N528" i="1"/>
  <c r="Q808" i="1"/>
  <c r="Y808" i="1" s="1"/>
  <c r="P808" i="1"/>
  <c r="X808" i="1" s="1"/>
  <c r="N808" i="1"/>
  <c r="Q416" i="1"/>
  <c r="P416" i="1"/>
  <c r="N416" i="1"/>
  <c r="Q451" i="1"/>
  <c r="N451" i="1"/>
  <c r="P451" i="1"/>
  <c r="AA451" i="1" s="1"/>
  <c r="Q682" i="1"/>
  <c r="N682" i="1"/>
  <c r="P682" i="1"/>
  <c r="Q605" i="1"/>
  <c r="N605" i="1"/>
  <c r="P605" i="1"/>
  <c r="Q724" i="1"/>
  <c r="N724" i="1"/>
  <c r="P724" i="1"/>
  <c r="Q59" i="1"/>
  <c r="N59" i="1"/>
  <c r="P59" i="1"/>
  <c r="Q948" i="1"/>
  <c r="P948" i="1"/>
  <c r="N948" i="1"/>
  <c r="Q843" i="1"/>
  <c r="N843" i="1"/>
  <c r="P843" i="1"/>
  <c r="P3125" i="1"/>
  <c r="Q3125" i="1"/>
  <c r="N3125" i="1"/>
  <c r="P2299" i="1"/>
  <c r="N2299" i="1"/>
  <c r="Q2299" i="1"/>
  <c r="Q1746" i="1"/>
  <c r="P1746" i="1"/>
  <c r="N1746" i="1"/>
  <c r="Q934" i="1"/>
  <c r="N934" i="1"/>
  <c r="P934" i="1"/>
  <c r="Q1172" i="1"/>
  <c r="N1172" i="1"/>
  <c r="P1172" i="1"/>
  <c r="Z1172" i="1" s="1"/>
  <c r="P955" i="1"/>
  <c r="N955" i="1"/>
  <c r="Q955" i="1"/>
  <c r="Q1228" i="1"/>
  <c r="N1228" i="1"/>
  <c r="P1228" i="1"/>
  <c r="Z1228" i="1" s="1"/>
  <c r="P1795" i="1"/>
  <c r="N1795" i="1"/>
  <c r="Q1795" i="1"/>
  <c r="Q2621" i="1"/>
  <c r="N2621" i="1"/>
  <c r="P2621" i="1"/>
  <c r="P1767" i="1"/>
  <c r="Q1767" i="1"/>
  <c r="N1767" i="1"/>
  <c r="N1837" i="1"/>
  <c r="P1837" i="1"/>
  <c r="Q1837" i="1"/>
  <c r="P1893" i="1"/>
  <c r="Q1893" i="1"/>
  <c r="N1893" i="1"/>
  <c r="Q2537" i="1"/>
  <c r="P2537" i="1"/>
  <c r="N2537" i="1"/>
  <c r="P2152" i="1"/>
  <c r="N2152" i="1"/>
  <c r="Q2152" i="1"/>
  <c r="Q2383" i="1"/>
  <c r="N2383" i="1"/>
  <c r="P2383" i="1"/>
  <c r="P2061" i="1"/>
  <c r="Q2061" i="1"/>
  <c r="N2061" i="1"/>
  <c r="P2166" i="1"/>
  <c r="N2166" i="1"/>
  <c r="Q2166" i="1"/>
  <c r="P2236" i="1"/>
  <c r="N2236" i="1"/>
  <c r="Q2236" i="1"/>
  <c r="X2236" i="1" s="1"/>
  <c r="P2572" i="1"/>
  <c r="Q2572" i="1"/>
  <c r="N2572" i="1"/>
  <c r="Q2684" i="1"/>
  <c r="N2684" i="1"/>
  <c r="P2684" i="1"/>
  <c r="Q2880" i="1"/>
  <c r="N2880" i="1"/>
  <c r="P2880" i="1"/>
  <c r="Q3524" i="1"/>
  <c r="P3524" i="1"/>
  <c r="N3524" i="1"/>
  <c r="P3076" i="1"/>
  <c r="Q3076" i="1"/>
  <c r="N3076" i="1"/>
  <c r="P3034" i="1"/>
  <c r="N3034" i="1"/>
  <c r="Q3034" i="1"/>
  <c r="O3062" i="1"/>
  <c r="Q3062" i="1"/>
  <c r="P3062" i="1"/>
  <c r="N3062" i="1"/>
  <c r="Q3293" i="1"/>
  <c r="N3293" i="1"/>
  <c r="P3293" i="1"/>
  <c r="P3363" i="1"/>
  <c r="Q3363" i="1"/>
  <c r="N3363" i="1"/>
  <c r="O3195" i="1"/>
  <c r="Q3195" i="1"/>
  <c r="P3195" i="1"/>
  <c r="N3195" i="1"/>
  <c r="O496" i="1"/>
  <c r="Y496" i="1" s="1"/>
  <c r="N496" i="1"/>
  <c r="O493" i="1"/>
  <c r="N1749" i="1"/>
  <c r="O1749" i="1"/>
  <c r="O1746" i="1"/>
  <c r="O3289" i="1"/>
  <c r="N3289" i="1"/>
  <c r="O3286" i="1"/>
  <c r="Q619" i="1"/>
  <c r="N619" i="1"/>
  <c r="P619" i="1"/>
  <c r="P1067" i="1"/>
  <c r="Q1067" i="1"/>
  <c r="N1067" i="1"/>
  <c r="N1823" i="1"/>
  <c r="Q1823" i="1"/>
  <c r="P1823" i="1"/>
  <c r="Q3104" i="1"/>
  <c r="N3104" i="1"/>
  <c r="P3104" i="1"/>
  <c r="O864" i="1"/>
  <c r="N867" i="1"/>
  <c r="O867" i="1"/>
  <c r="O465" i="1"/>
  <c r="O468" i="1"/>
  <c r="Y468" i="1" s="1"/>
  <c r="N468" i="1"/>
  <c r="O720" i="1"/>
  <c r="N720" i="1"/>
  <c r="O717" i="1"/>
  <c r="N90" i="1"/>
  <c r="O90" i="1"/>
  <c r="O87" i="1"/>
  <c r="O503" i="1"/>
  <c r="N503" i="1"/>
  <c r="O500" i="1"/>
  <c r="O195" i="1"/>
  <c r="N195" i="1"/>
  <c r="O192" i="1"/>
  <c r="O563" i="1"/>
  <c r="N566" i="1"/>
  <c r="O566" i="1"/>
  <c r="AA566" i="1" s="1"/>
  <c r="N349" i="1"/>
  <c r="O349" i="1"/>
  <c r="O346" i="1"/>
  <c r="N1231" i="1"/>
  <c r="O1231" i="1"/>
  <c r="O1228" i="1"/>
  <c r="O1119" i="1"/>
  <c r="N1119" i="1"/>
  <c r="O1116" i="1"/>
  <c r="O1392" i="1"/>
  <c r="O1389" i="1"/>
  <c r="N1392" i="1"/>
  <c r="N706" i="1"/>
  <c r="O706" i="1"/>
  <c r="N790" i="1"/>
  <c r="O787" i="1"/>
  <c r="O790" i="1"/>
  <c r="O1196" i="1"/>
  <c r="N1196" i="1"/>
  <c r="O1193" i="1"/>
  <c r="O986" i="1"/>
  <c r="N986" i="1"/>
  <c r="O1070" i="1"/>
  <c r="N1070" i="1"/>
  <c r="O1067" i="1"/>
  <c r="O1098" i="1"/>
  <c r="N1098" i="1"/>
  <c r="O1007" i="1"/>
  <c r="N1007" i="1"/>
  <c r="O1004" i="1"/>
  <c r="N1182" i="1"/>
  <c r="O1182" i="1"/>
  <c r="O1179" i="1"/>
  <c r="O1441" i="1"/>
  <c r="N1441" i="1"/>
  <c r="O2887" i="1"/>
  <c r="N2890" i="1"/>
  <c r="O2890" i="1"/>
  <c r="O1707" i="1"/>
  <c r="N1707" i="1"/>
  <c r="O1704" i="1"/>
  <c r="O1602" i="1"/>
  <c r="N1602" i="1"/>
  <c r="O1599" i="1"/>
  <c r="O1798" i="1"/>
  <c r="N1798" i="1"/>
  <c r="O1795" i="1"/>
  <c r="O2180" i="1"/>
  <c r="N2183" i="1"/>
  <c r="O2183" i="1"/>
  <c r="N1910" i="1"/>
  <c r="O1907" i="1"/>
  <c r="O1910" i="1"/>
  <c r="N1567" i="1"/>
  <c r="O1567" i="1"/>
  <c r="O1564" i="1"/>
  <c r="O2162" i="1"/>
  <c r="N2162" i="1"/>
  <c r="O2159" i="1"/>
  <c r="N2813" i="1"/>
  <c r="O2813" i="1"/>
  <c r="Y2813" i="1" s="1"/>
  <c r="O2810" i="1"/>
  <c r="O2148" i="1"/>
  <c r="N2148" i="1"/>
  <c r="O2145" i="1"/>
  <c r="O2267" i="1"/>
  <c r="O2264" i="1"/>
  <c r="N2267" i="1"/>
  <c r="O2036" i="1"/>
  <c r="N2036" i="1"/>
  <c r="O2033" i="1"/>
  <c r="N2449" i="1"/>
  <c r="O2449" i="1"/>
  <c r="O2446" i="1"/>
  <c r="O2859" i="1"/>
  <c r="O2862" i="1"/>
  <c r="N2862" i="1"/>
  <c r="O3471" i="1"/>
  <c r="O3468" i="1"/>
  <c r="N3471" i="1"/>
  <c r="O2932" i="1"/>
  <c r="N2932" i="1"/>
  <c r="O2929" i="1"/>
  <c r="N3051" i="1"/>
  <c r="O3048" i="1"/>
  <c r="O3051" i="1"/>
  <c r="Y3051" i="1" s="1"/>
  <c r="N3013" i="1"/>
  <c r="O3013" i="1"/>
  <c r="N3016" i="1"/>
  <c r="O3016" i="1"/>
  <c r="O3303" i="1"/>
  <c r="N3303" i="1"/>
  <c r="O3300" i="1"/>
  <c r="N2778" i="1"/>
  <c r="O2775" i="1"/>
  <c r="O2778" i="1"/>
  <c r="O3114" i="1"/>
  <c r="N3114" i="1"/>
  <c r="O3111" i="1"/>
  <c r="O3401" i="1"/>
  <c r="O3398" i="1"/>
  <c r="N3401" i="1"/>
  <c r="Q570" i="1"/>
  <c r="P570" i="1"/>
  <c r="N570" i="1"/>
  <c r="Q318" i="1"/>
  <c r="P318" i="1"/>
  <c r="N318" i="1"/>
  <c r="N45" i="1"/>
  <c r="P45" i="1"/>
  <c r="Q45" i="1"/>
  <c r="Q668" i="1"/>
  <c r="N668" i="1"/>
  <c r="P668" i="1"/>
  <c r="N1046" i="1"/>
  <c r="P1046" i="1"/>
  <c r="Q1046" i="1"/>
  <c r="Q612" i="1"/>
  <c r="N612" i="1"/>
  <c r="P612" i="1"/>
  <c r="Q1074" i="1"/>
  <c r="P1074" i="1"/>
  <c r="N1074" i="1"/>
  <c r="Q766" i="1"/>
  <c r="P766" i="1"/>
  <c r="P1011" i="1"/>
  <c r="Q1011" i="1"/>
  <c r="N1011" i="1"/>
  <c r="Q759" i="1"/>
  <c r="N759" i="1"/>
  <c r="P759" i="1"/>
  <c r="Q325" i="1"/>
  <c r="P325" i="1"/>
  <c r="N325" i="1"/>
  <c r="Q1130" i="1"/>
  <c r="N1130" i="1"/>
  <c r="P1130" i="1"/>
  <c r="O1214" i="1"/>
  <c r="P1214" i="1"/>
  <c r="N1214" i="1"/>
  <c r="Q1214" i="1"/>
  <c r="Q941" i="1"/>
  <c r="N941" i="1"/>
  <c r="P941" i="1"/>
  <c r="P829" i="1"/>
  <c r="Q829" i="1"/>
  <c r="N829" i="1"/>
  <c r="Q871" i="1"/>
  <c r="N871" i="1"/>
  <c r="P871" i="1"/>
  <c r="Q1144" i="1"/>
  <c r="N1144" i="1"/>
  <c r="P1144" i="1"/>
  <c r="P1375" i="1"/>
  <c r="Q1375" i="1"/>
  <c r="N1375" i="1"/>
  <c r="P1109" i="1"/>
  <c r="Q1109" i="1"/>
  <c r="N1109" i="1"/>
  <c r="N1606" i="1"/>
  <c r="P1606" i="1"/>
  <c r="Q1606" i="1"/>
  <c r="Q1879" i="1"/>
  <c r="N1879" i="1"/>
  <c r="P1879" i="1"/>
  <c r="P1655" i="1"/>
  <c r="Q1655" i="1"/>
  <c r="N1655" i="1"/>
  <c r="Q1816" i="1"/>
  <c r="P1816" i="1"/>
  <c r="N1816" i="1"/>
  <c r="Q1872" i="1"/>
  <c r="P1872" i="1"/>
  <c r="N1872" i="1"/>
  <c r="Q2145" i="1"/>
  <c r="N2145" i="1"/>
  <c r="P2145" i="1"/>
  <c r="P2908" i="1"/>
  <c r="N2908" i="1"/>
  <c r="Q2908" i="1"/>
  <c r="Q2362" i="1"/>
  <c r="P2362" i="1"/>
  <c r="N2362" i="1"/>
  <c r="Q2474" i="1"/>
  <c r="N2474" i="1"/>
  <c r="P2474" i="1"/>
  <c r="N2194" i="1"/>
  <c r="Q2194" i="1"/>
  <c r="P2194" i="1"/>
  <c r="P2376" i="1"/>
  <c r="N2376" i="1"/>
  <c r="Q2376" i="1"/>
  <c r="P2460" i="1"/>
  <c r="Q2460" i="1"/>
  <c r="N2460" i="1"/>
  <c r="P2733" i="1"/>
  <c r="Q2733" i="1"/>
  <c r="N2733" i="1"/>
  <c r="Q2915" i="1"/>
  <c r="P2915" i="1"/>
  <c r="N2915" i="1"/>
  <c r="N3426" i="1"/>
  <c r="Q3426" i="1"/>
  <c r="P3426" i="1"/>
  <c r="N2754" i="1"/>
  <c r="Q2754" i="1"/>
  <c r="P2754" i="1"/>
  <c r="P3118" i="1"/>
  <c r="Q3118" i="1"/>
  <c r="N3118" i="1"/>
  <c r="P3146" i="1"/>
  <c r="Q3146" i="1"/>
  <c r="N3146" i="1"/>
  <c r="N3251" i="1"/>
  <c r="Q3251" i="1"/>
  <c r="P3251" i="1"/>
  <c r="Q3440" i="1"/>
  <c r="P3440" i="1"/>
  <c r="N3440" i="1"/>
  <c r="Q3475" i="1"/>
  <c r="N3475" i="1"/>
  <c r="P3475" i="1"/>
  <c r="Q3244" i="1"/>
  <c r="P3244" i="1"/>
  <c r="N3244" i="1"/>
  <c r="O486" i="1"/>
  <c r="O489" i="1"/>
  <c r="N489" i="1"/>
  <c r="O979" i="1"/>
  <c r="N979" i="1"/>
  <c r="O976" i="1"/>
  <c r="N2106" i="1"/>
  <c r="O2106" i="1"/>
  <c r="O2103" i="1"/>
  <c r="O2831" i="1"/>
  <c r="N2834" i="1"/>
  <c r="O2834" i="1"/>
  <c r="Q227" i="1"/>
  <c r="N227" i="1"/>
  <c r="P227" i="1"/>
  <c r="Q752" i="1"/>
  <c r="N752" i="1"/>
  <c r="P752" i="1"/>
  <c r="Q1347" i="1"/>
  <c r="N1347" i="1"/>
  <c r="P1347" i="1"/>
  <c r="P3202" i="1"/>
  <c r="N3202" i="1"/>
  <c r="Q3202" i="1"/>
  <c r="O727" i="1"/>
  <c r="N727" i="1"/>
  <c r="O724" i="1"/>
  <c r="N125" i="1"/>
  <c r="O125" i="1"/>
  <c r="O122" i="1"/>
  <c r="O157" i="1"/>
  <c r="O160" i="1"/>
  <c r="N160" i="1"/>
  <c r="O150" i="1"/>
  <c r="O153" i="1"/>
  <c r="N153" i="1"/>
  <c r="N538" i="1"/>
  <c r="O535" i="1"/>
  <c r="O538" i="1"/>
  <c r="O318" i="1"/>
  <c r="O321" i="1"/>
  <c r="N321" i="1"/>
  <c r="O692" i="1"/>
  <c r="N692" i="1"/>
  <c r="O689" i="1"/>
  <c r="O384" i="1"/>
  <c r="Y384" i="1" s="1"/>
  <c r="N384" i="1"/>
  <c r="O381" i="1"/>
  <c r="N1525" i="1"/>
  <c r="O1525" i="1"/>
  <c r="O1522" i="1"/>
  <c r="N69" i="1"/>
  <c r="O69" i="1"/>
  <c r="O66" i="1"/>
  <c r="N1861" i="1"/>
  <c r="O1861" i="1"/>
  <c r="O1858" i="1"/>
  <c r="O825" i="1"/>
  <c r="O822" i="1"/>
  <c r="N825" i="1"/>
  <c r="O958" i="1"/>
  <c r="N958" i="1"/>
  <c r="O955" i="1"/>
  <c r="O1252" i="1"/>
  <c r="N1252" i="1"/>
  <c r="O1249" i="1"/>
  <c r="O1105" i="1"/>
  <c r="O1102" i="1"/>
  <c r="N1105" i="1"/>
  <c r="O1161" i="1"/>
  <c r="N1161" i="1"/>
  <c r="O1154" i="1"/>
  <c r="N1154" i="1"/>
  <c r="O1151" i="1"/>
  <c r="O1126" i="1"/>
  <c r="N1126" i="1"/>
  <c r="O1123" i="1"/>
  <c r="O1273" i="1"/>
  <c r="Y1273" i="1" s="1"/>
  <c r="N1273" i="1"/>
  <c r="O1270" i="1"/>
  <c r="O1711" i="1"/>
  <c r="O1714" i="1"/>
  <c r="N1714" i="1"/>
  <c r="O1476" i="1"/>
  <c r="N1476" i="1"/>
  <c r="O1473" i="1"/>
  <c r="O1721" i="1"/>
  <c r="X1721" i="1" s="1"/>
  <c r="N1721" i="1"/>
  <c r="O1718" i="1"/>
  <c r="O1924" i="1"/>
  <c r="N1924" i="1"/>
  <c r="O1921" i="1"/>
  <c r="O1882" i="1"/>
  <c r="N1882" i="1"/>
  <c r="O1879" i="1"/>
  <c r="O2306" i="1"/>
  <c r="O2309" i="1"/>
  <c r="X2309" i="1" s="1"/>
  <c r="N2309" i="1"/>
  <c r="N1945" i="1"/>
  <c r="O1942" i="1"/>
  <c r="O1945" i="1"/>
  <c r="O1658" i="1"/>
  <c r="O1655" i="1"/>
  <c r="N1658" i="1"/>
  <c r="O2211" i="1"/>
  <c r="O2208" i="1"/>
  <c r="N2211" i="1"/>
  <c r="O1998" i="1"/>
  <c r="O2001" i="1"/>
  <c r="N2001" i="1"/>
  <c r="O2173" i="1"/>
  <c r="N2176" i="1"/>
  <c r="O2176" i="1"/>
  <c r="N2337" i="1"/>
  <c r="O2337" i="1"/>
  <c r="O2334" i="1"/>
  <c r="O2078" i="1"/>
  <c r="O2075" i="1"/>
  <c r="N2078" i="1"/>
  <c r="N2470" i="1"/>
  <c r="O2470" i="1"/>
  <c r="Y2470" i="1" s="1"/>
  <c r="O2467" i="1"/>
  <c r="O3065" i="1"/>
  <c r="N3065" i="1"/>
  <c r="O3478" i="1"/>
  <c r="O3475" i="1"/>
  <c r="N3478" i="1"/>
  <c r="N2981" i="1"/>
  <c r="O2981" i="1"/>
  <c r="O2978" i="1"/>
  <c r="O3163" i="1"/>
  <c r="Y3163" i="1" s="1"/>
  <c r="N3163" i="1"/>
  <c r="O3160" i="1"/>
  <c r="O3191" i="1"/>
  <c r="O3188" i="1"/>
  <c r="N3191" i="1"/>
  <c r="N3373" i="1"/>
  <c r="O3370" i="1"/>
  <c r="O3373" i="1"/>
  <c r="O2820" i="1"/>
  <c r="N2820" i="1"/>
  <c r="O2817" i="1"/>
  <c r="O3216" i="1"/>
  <c r="N3219" i="1"/>
  <c r="O3219" i="1"/>
  <c r="Y3219" i="1" s="1"/>
  <c r="Q192" i="1"/>
  <c r="P192" i="1"/>
  <c r="N192" i="1"/>
  <c r="P1697" i="1"/>
  <c r="Q1697" i="1"/>
  <c r="N1697" i="1"/>
  <c r="Q360" i="1"/>
  <c r="P360" i="1"/>
  <c r="N360" i="1"/>
  <c r="Q150" i="1"/>
  <c r="N150" i="1"/>
  <c r="P150" i="1"/>
  <c r="Q773" i="1"/>
  <c r="N773" i="1"/>
  <c r="P773" i="1"/>
  <c r="N1445" i="1"/>
  <c r="P1445" i="1"/>
  <c r="Q1445" i="1"/>
  <c r="P640" i="1"/>
  <c r="N640" i="1"/>
  <c r="Q640" i="1"/>
  <c r="Q1137" i="1"/>
  <c r="N1137" i="1"/>
  <c r="P1137" i="1"/>
  <c r="Q920" i="1"/>
  <c r="P920" i="1"/>
  <c r="N920" i="1"/>
  <c r="Q157" i="1"/>
  <c r="P157" i="1"/>
  <c r="N157" i="1"/>
  <c r="Q815" i="1"/>
  <c r="N815" i="1"/>
  <c r="P815" i="1"/>
  <c r="Q367" i="1"/>
  <c r="N367" i="1"/>
  <c r="P367" i="1"/>
  <c r="X367" i="1" s="1"/>
  <c r="N1221" i="1"/>
  <c r="Q1221" i="1"/>
  <c r="P1221" i="1"/>
  <c r="Q1270" i="1"/>
  <c r="P1270" i="1"/>
  <c r="N1270" i="1"/>
  <c r="Q1004" i="1"/>
  <c r="P1004" i="1"/>
  <c r="N1004" i="1"/>
  <c r="Q969" i="1"/>
  <c r="P969" i="1"/>
  <c r="N969" i="1"/>
  <c r="Q906" i="1"/>
  <c r="N906" i="1"/>
  <c r="P906" i="1"/>
  <c r="Q1235" i="1"/>
  <c r="N1235" i="1"/>
  <c r="P1235" i="1"/>
  <c r="O1382" i="1"/>
  <c r="P1382" i="1"/>
  <c r="N1382" i="1"/>
  <c r="Q1382" i="1"/>
  <c r="Q1200" i="1"/>
  <c r="P1200" i="1"/>
  <c r="N1200" i="1"/>
  <c r="Q2369" i="1"/>
  <c r="N2369" i="1"/>
  <c r="P2369" i="1"/>
  <c r="P2047" i="1"/>
  <c r="N2047" i="1"/>
  <c r="Q2047" i="1"/>
  <c r="Q1739" i="1"/>
  <c r="P1739" i="1"/>
  <c r="N1739" i="1"/>
  <c r="Q1830" i="1"/>
  <c r="P1830" i="1"/>
  <c r="N1830" i="1"/>
  <c r="P3489" i="1"/>
  <c r="Q3489" i="1"/>
  <c r="N3489" i="1"/>
  <c r="Q2257" i="1"/>
  <c r="P2257" i="1"/>
  <c r="N2257" i="1"/>
  <c r="N1501" i="1"/>
  <c r="Q1501" i="1"/>
  <c r="P1501" i="1"/>
  <c r="P2544" i="1"/>
  <c r="Q2544" i="1"/>
  <c r="N2544" i="1"/>
  <c r="P2551" i="1"/>
  <c r="N2551" i="1"/>
  <c r="Q2551" i="1"/>
  <c r="N2243" i="1"/>
  <c r="P2243" i="1"/>
  <c r="Q2243" i="1"/>
  <c r="P2418" i="1"/>
  <c r="Q2418" i="1"/>
  <c r="N2418" i="1"/>
  <c r="Q2467" i="1"/>
  <c r="N2467" i="1"/>
  <c r="P2467" i="1"/>
  <c r="Q2054" i="1"/>
  <c r="N2054" i="1"/>
  <c r="P2054" i="1"/>
  <c r="Q3167" i="1"/>
  <c r="P3167" i="1"/>
  <c r="N3167" i="1"/>
  <c r="Q2726" i="1"/>
  <c r="P2726" i="1"/>
  <c r="N2726" i="1"/>
  <c r="Q2824" i="1"/>
  <c r="P2824" i="1"/>
  <c r="N2824" i="1"/>
  <c r="P3272" i="1"/>
  <c r="Q3272" i="1"/>
  <c r="N3272" i="1"/>
  <c r="P3153" i="1"/>
  <c r="Q3153" i="1"/>
  <c r="N3153" i="1"/>
  <c r="Q3258" i="1"/>
  <c r="P3258" i="1"/>
  <c r="N3258" i="1"/>
  <c r="N3461" i="1"/>
  <c r="Q3461" i="1"/>
  <c r="P3461" i="1"/>
  <c r="P2964" i="1"/>
  <c r="Q2964" i="1"/>
  <c r="N2964" i="1"/>
  <c r="N3286" i="1"/>
  <c r="Q3286" i="1"/>
  <c r="P3286" i="1"/>
  <c r="O507" i="1"/>
  <c r="O510" i="1"/>
  <c r="N510" i="1"/>
  <c r="O2187" i="1"/>
  <c r="O2190" i="1"/>
  <c r="N2190" i="1"/>
  <c r="O1644" i="1"/>
  <c r="N1644" i="1"/>
  <c r="O1641" i="1"/>
  <c r="N2253" i="1"/>
  <c r="O2250" i="1"/>
  <c r="O2253" i="1"/>
  <c r="O3104" i="1"/>
  <c r="N3107" i="1"/>
  <c r="O3107" i="1"/>
  <c r="O703" i="1"/>
  <c r="N703" i="1"/>
  <c r="P703" i="1"/>
  <c r="Q703" i="1"/>
  <c r="Q864" i="1"/>
  <c r="P864" i="1"/>
  <c r="N864" i="1"/>
  <c r="Q1935" i="1"/>
  <c r="P1935" i="1"/>
  <c r="N1935" i="1"/>
  <c r="Q3398" i="1"/>
  <c r="P3398" i="1"/>
  <c r="N3398" i="1"/>
  <c r="O269" i="1"/>
  <c r="O272" i="1"/>
  <c r="N272" i="1"/>
  <c r="O279" i="1"/>
  <c r="X279" i="1" s="1"/>
  <c r="O276" i="1"/>
  <c r="N279" i="1"/>
  <c r="O262" i="1"/>
  <c r="O265" i="1"/>
  <c r="N265" i="1"/>
  <c r="N202" i="1"/>
  <c r="O199" i="1"/>
  <c r="O202" i="1"/>
  <c r="O622" i="1"/>
  <c r="N622" i="1"/>
  <c r="O619" i="1"/>
  <c r="O356" i="1"/>
  <c r="Y356" i="1" s="1"/>
  <c r="N356" i="1"/>
  <c r="O353" i="1"/>
  <c r="O713" i="1"/>
  <c r="N713" i="1"/>
  <c r="O710" i="1"/>
  <c r="O391" i="1"/>
  <c r="N391" i="1"/>
  <c r="O388" i="1"/>
  <c r="O2061" i="1"/>
  <c r="N2064" i="1"/>
  <c r="O2064" i="1"/>
  <c r="O374" i="1"/>
  <c r="O377" i="1"/>
  <c r="N377" i="1"/>
  <c r="O2351" i="1"/>
  <c r="N2351" i="1"/>
  <c r="O2348" i="1"/>
  <c r="O902" i="1"/>
  <c r="O899" i="1"/>
  <c r="N902" i="1"/>
  <c r="N1049" i="1"/>
  <c r="O1049" i="1"/>
  <c r="O1046" i="1"/>
  <c r="AA1046" i="1" s="1"/>
  <c r="O1312" i="1"/>
  <c r="O1315" i="1"/>
  <c r="N1315" i="1"/>
  <c r="O1133" i="1"/>
  <c r="N1133" i="1"/>
  <c r="O1130" i="1"/>
  <c r="O1189" i="1"/>
  <c r="N1189" i="1"/>
  <c r="O1186" i="1"/>
  <c r="O1245" i="1"/>
  <c r="N1245" i="1"/>
  <c r="O1242" i="1"/>
  <c r="O1210" i="1"/>
  <c r="N1210" i="1"/>
  <c r="O1207" i="1"/>
  <c r="N1301" i="1"/>
  <c r="O1301" i="1"/>
  <c r="O1298" i="1"/>
  <c r="N2435" i="1"/>
  <c r="O2435" i="1"/>
  <c r="O2432" i="1"/>
  <c r="O1546" i="1"/>
  <c r="Z1546" i="1" s="1"/>
  <c r="N1546" i="1"/>
  <c r="O1543" i="1"/>
  <c r="N1753" i="1"/>
  <c r="N1756" i="1"/>
  <c r="O1753" i="1"/>
  <c r="O1756" i="1"/>
  <c r="O1966" i="1"/>
  <c r="X1966" i="1" s="1"/>
  <c r="N1966" i="1"/>
  <c r="O1963" i="1"/>
  <c r="O1949" i="1"/>
  <c r="O1952" i="1"/>
  <c r="N1952" i="1"/>
  <c r="O1462" i="1"/>
  <c r="N1462" i="1"/>
  <c r="O1459" i="1"/>
  <c r="O2127" i="1"/>
  <c r="N2127" i="1"/>
  <c r="O2124" i="1"/>
  <c r="N1791" i="1"/>
  <c r="O1791" i="1"/>
  <c r="O1788" i="1"/>
  <c r="O2236" i="1"/>
  <c r="N2239" i="1"/>
  <c r="O2239" i="1"/>
  <c r="Z2239" i="1" s="1"/>
  <c r="O2092" i="1"/>
  <c r="N2092" i="1"/>
  <c r="O2089" i="1"/>
  <c r="O2225" i="1"/>
  <c r="N2225" i="1"/>
  <c r="O2222" i="1"/>
  <c r="N2428" i="1"/>
  <c r="O2428" i="1"/>
  <c r="O2425" i="1"/>
  <c r="O2113" i="1"/>
  <c r="N2113" i="1"/>
  <c r="O2110" i="1"/>
  <c r="O2659" i="1"/>
  <c r="N2659" i="1"/>
  <c r="O2656" i="1"/>
  <c r="O3149" i="1"/>
  <c r="X3149" i="1" s="1"/>
  <c r="O3146" i="1"/>
  <c r="N3149" i="1"/>
  <c r="O3499" i="1"/>
  <c r="N3499" i="1"/>
  <c r="O3496" i="1"/>
  <c r="O3023" i="1"/>
  <c r="X3023" i="1" s="1"/>
  <c r="N3023" i="1"/>
  <c r="O3020" i="1"/>
  <c r="N3198" i="1"/>
  <c r="O3198" i="1"/>
  <c r="O3233" i="1"/>
  <c r="N3233" i="1"/>
  <c r="O3230" i="1"/>
  <c r="O3450" i="1"/>
  <c r="O3447" i="1"/>
  <c r="N3450" i="1"/>
  <c r="O2869" i="1"/>
  <c r="Y2869" i="1" s="1"/>
  <c r="N2869" i="1"/>
  <c r="O2866" i="1"/>
  <c r="N3296" i="1"/>
  <c r="O3296" i="1"/>
  <c r="O3293" i="1"/>
  <c r="Q213" i="1"/>
  <c r="P213" i="1"/>
  <c r="N213" i="1"/>
  <c r="Q248" i="1"/>
  <c r="P248" i="1"/>
  <c r="N248" i="1"/>
  <c r="Q381" i="1"/>
  <c r="P381" i="1"/>
  <c r="N381" i="1"/>
  <c r="Q535" i="1"/>
  <c r="N535" i="1"/>
  <c r="P535" i="1"/>
  <c r="Q976" i="1"/>
  <c r="P976" i="1"/>
  <c r="N976" i="1"/>
  <c r="Q1676" i="1"/>
  <c r="N1676" i="1"/>
  <c r="P1676" i="1"/>
  <c r="Q661" i="1"/>
  <c r="N661" i="1"/>
  <c r="P661" i="1"/>
  <c r="P1949" i="1"/>
  <c r="Q1949" i="1"/>
  <c r="N1949" i="1"/>
  <c r="N1277" i="1"/>
  <c r="Q1277" i="1"/>
  <c r="P1277" i="1"/>
  <c r="Q164" i="1"/>
  <c r="N164" i="1"/>
  <c r="P164" i="1"/>
  <c r="P1368" i="1"/>
  <c r="Q1368" i="1"/>
  <c r="N1368" i="1"/>
  <c r="Q500" i="1"/>
  <c r="P500" i="1"/>
  <c r="N500" i="1"/>
  <c r="Q1249" i="1"/>
  <c r="N1249" i="1"/>
  <c r="P1249" i="1"/>
  <c r="Q1305" i="1"/>
  <c r="N1305" i="1"/>
  <c r="P1305" i="1"/>
  <c r="O1039" i="1"/>
  <c r="Q1039" i="1"/>
  <c r="N1039" i="1"/>
  <c r="P1039" i="1"/>
  <c r="Q1032" i="1"/>
  <c r="P1032" i="1"/>
  <c r="N1032" i="1"/>
  <c r="Q1088" i="1"/>
  <c r="P1088" i="1"/>
  <c r="N1088" i="1"/>
  <c r="P1431" i="1"/>
  <c r="Q1431" i="1"/>
  <c r="N1431" i="1"/>
  <c r="Q1473" i="1"/>
  <c r="N1473" i="1"/>
  <c r="P1473" i="1"/>
  <c r="X1473" i="1" s="1"/>
  <c r="Q1256" i="1"/>
  <c r="P1256" i="1"/>
  <c r="N1256" i="1"/>
  <c r="O1494" i="1"/>
  <c r="P1494" i="1"/>
  <c r="N1494" i="1"/>
  <c r="Q1494" i="1"/>
  <c r="Q2117" i="1"/>
  <c r="N2117" i="1"/>
  <c r="P2117" i="1"/>
  <c r="Q1914" i="1"/>
  <c r="N1914" i="1"/>
  <c r="P1914" i="1"/>
  <c r="Q1942" i="1"/>
  <c r="P1942" i="1"/>
  <c r="N1942" i="1"/>
  <c r="Q1480" i="1"/>
  <c r="N1480" i="1"/>
  <c r="P1480" i="1"/>
  <c r="Q1648" i="1"/>
  <c r="P1648" i="1"/>
  <c r="N1648" i="1"/>
  <c r="Q1522" i="1"/>
  <c r="N1522" i="1"/>
  <c r="P1522" i="1"/>
  <c r="N2586" i="1"/>
  <c r="P2586" i="1"/>
  <c r="Q2586" i="1"/>
  <c r="P2628" i="1"/>
  <c r="Q2628" i="1"/>
  <c r="N2628" i="1"/>
  <c r="P2292" i="1"/>
  <c r="Q2292" i="1"/>
  <c r="N2292" i="1"/>
  <c r="Q2453" i="1"/>
  <c r="P2453" i="1"/>
  <c r="N2453" i="1"/>
  <c r="P2523" i="1"/>
  <c r="Q2523" i="1"/>
  <c r="N2523" i="1"/>
  <c r="P2180" i="1"/>
  <c r="N2180" i="1"/>
  <c r="Q2180" i="1"/>
  <c r="Q2096" i="1"/>
  <c r="N2096" i="1"/>
  <c r="P2096" i="1"/>
  <c r="Q2761" i="1"/>
  <c r="N2761" i="1"/>
  <c r="P2761" i="1"/>
  <c r="P2873" i="1"/>
  <c r="N2873" i="1"/>
  <c r="Q2873" i="1"/>
  <c r="Q3300" i="1"/>
  <c r="P3300" i="1"/>
  <c r="N3300" i="1"/>
  <c r="P3216" i="1"/>
  <c r="Q3216" i="1"/>
  <c r="N3216" i="1"/>
  <c r="Q3335" i="1"/>
  <c r="N3335" i="1"/>
  <c r="P3335" i="1"/>
  <c r="P3503" i="1"/>
  <c r="N3503" i="1"/>
  <c r="Q3503" i="1"/>
  <c r="Q2978" i="1"/>
  <c r="N2978" i="1"/>
  <c r="P2978" i="1"/>
  <c r="Q3496" i="1"/>
  <c r="N3496" i="1"/>
  <c r="P3496" i="1"/>
  <c r="O188" i="1"/>
  <c r="N188" i="1"/>
  <c r="O185" i="1"/>
  <c r="O1014" i="1"/>
  <c r="N1014" i="1"/>
  <c r="O1011" i="1"/>
  <c r="O2617" i="1"/>
  <c r="N2617" i="1"/>
  <c r="O2614" i="1"/>
  <c r="O2565" i="1"/>
  <c r="O2568" i="1"/>
  <c r="N2568" i="1"/>
  <c r="O2876" i="1"/>
  <c r="N2876" i="1"/>
  <c r="O2873" i="1"/>
  <c r="Q913" i="1"/>
  <c r="N913" i="1"/>
  <c r="P913" i="1"/>
  <c r="N878" i="1"/>
  <c r="Q878" i="1"/>
  <c r="P878" i="1"/>
  <c r="P1865" i="1"/>
  <c r="Q1865" i="1"/>
  <c r="N1865" i="1"/>
  <c r="Q3468" i="1"/>
  <c r="P3468" i="1"/>
  <c r="N3468" i="1"/>
  <c r="N1735" i="1"/>
  <c r="O1735" i="1"/>
  <c r="O1732" i="1"/>
  <c r="O447" i="1"/>
  <c r="X447" i="1" s="1"/>
  <c r="O444" i="1"/>
  <c r="N447" i="1"/>
  <c r="O297" i="1"/>
  <c r="O300" i="1"/>
  <c r="Y300" i="1" s="1"/>
  <c r="N300" i="1"/>
  <c r="N293" i="1"/>
  <c r="O293" i="1"/>
  <c r="O290" i="1"/>
  <c r="O650" i="1"/>
  <c r="N650" i="1"/>
  <c r="O363" i="1"/>
  <c r="N363" i="1"/>
  <c r="O360" i="1"/>
  <c r="N741" i="1"/>
  <c r="O741" i="1"/>
  <c r="O738" i="1"/>
  <c r="N426" i="1"/>
  <c r="O423" i="1"/>
  <c r="O426" i="1"/>
  <c r="Y426" i="1" s="1"/>
  <c r="O104" i="1"/>
  <c r="N104" i="1"/>
  <c r="O101" i="1"/>
  <c r="O451" i="1"/>
  <c r="N454" i="1"/>
  <c r="O454" i="1"/>
  <c r="O94" i="1"/>
  <c r="O97" i="1"/>
  <c r="N97" i="1"/>
  <c r="O962" i="1"/>
  <c r="N965" i="1"/>
  <c r="O965" i="1"/>
  <c r="O1168" i="1"/>
  <c r="N1168" i="1"/>
  <c r="O1165" i="1"/>
  <c r="O1343" i="1"/>
  <c r="N1343" i="1"/>
  <c r="O1340" i="1"/>
  <c r="O1224" i="1"/>
  <c r="X1224" i="1" s="1"/>
  <c r="N1224" i="1"/>
  <c r="O1221" i="1"/>
  <c r="O1280" i="1"/>
  <c r="X1280" i="1" s="1"/>
  <c r="N1280" i="1"/>
  <c r="O1277" i="1"/>
  <c r="O1308" i="1"/>
  <c r="N1308" i="1"/>
  <c r="O1305" i="1"/>
  <c r="Y1305" i="1" s="1"/>
  <c r="O1217" i="1"/>
  <c r="N1217" i="1"/>
  <c r="N1357" i="1"/>
  <c r="O1357" i="1"/>
  <c r="O1354" i="1"/>
  <c r="O2561" i="1"/>
  <c r="O2558" i="1"/>
  <c r="N2561" i="1"/>
  <c r="O1679" i="1"/>
  <c r="N1679" i="1"/>
  <c r="O1676" i="1"/>
  <c r="N1805" i="1"/>
  <c r="O1805" i="1"/>
  <c r="O1802" i="1"/>
  <c r="O1973" i="1"/>
  <c r="O1970" i="1"/>
  <c r="N1973" i="1"/>
  <c r="O2047" i="1"/>
  <c r="O2050" i="1"/>
  <c r="N2050" i="1"/>
  <c r="N1490" i="1"/>
  <c r="O1490" i="1"/>
  <c r="O1487" i="1"/>
  <c r="O2169" i="1"/>
  <c r="N2169" i="1"/>
  <c r="O2166" i="1"/>
  <c r="N1875" i="1"/>
  <c r="O1875" i="1"/>
  <c r="O1872" i="1"/>
  <c r="N2285" i="1"/>
  <c r="O2285" i="1"/>
  <c r="O2288" i="1"/>
  <c r="N2288" i="1"/>
  <c r="O2316" i="1"/>
  <c r="N2316" i="1"/>
  <c r="O2313" i="1"/>
  <c r="O2299" i="1"/>
  <c r="O2302" i="1"/>
  <c r="N2302" i="1"/>
  <c r="N2484" i="1"/>
  <c r="O2481" i="1"/>
  <c r="O2484" i="1"/>
  <c r="O2344" i="1"/>
  <c r="N2344" i="1"/>
  <c r="O2341" i="1"/>
  <c r="N3317" i="1"/>
  <c r="O3314" i="1"/>
  <c r="O3317" i="1"/>
  <c r="O2768" i="1"/>
  <c r="N2771" i="1"/>
  <c r="O2771" i="1"/>
  <c r="O2883" i="1"/>
  <c r="N2883" i="1"/>
  <c r="O2880" i="1"/>
  <c r="N3170" i="1"/>
  <c r="O3167" i="1"/>
  <c r="O3170" i="1"/>
  <c r="O3352" i="1"/>
  <c r="N3352" i="1"/>
  <c r="O3349" i="1"/>
  <c r="O3237" i="1"/>
  <c r="O3240" i="1"/>
  <c r="N3240" i="1"/>
  <c r="O3527" i="1"/>
  <c r="Y3527" i="1" s="1"/>
  <c r="N3527" i="1"/>
  <c r="O3524" i="1"/>
  <c r="O2950" i="1"/>
  <c r="O2953" i="1"/>
  <c r="N2953" i="1"/>
  <c r="N3331" i="1"/>
  <c r="O3328" i="1"/>
  <c r="O3331" i="1"/>
  <c r="Q38" i="1"/>
  <c r="P38" i="1"/>
  <c r="N38" i="1"/>
  <c r="Q31" i="1"/>
  <c r="P31" i="1"/>
  <c r="N31" i="1"/>
  <c r="Q738" i="1"/>
  <c r="N738" i="1"/>
  <c r="P738" i="1"/>
  <c r="X738" i="1" s="1"/>
  <c r="Q745" i="1"/>
  <c r="P745" i="1"/>
  <c r="N745" i="1"/>
  <c r="P1970" i="1"/>
  <c r="N1970" i="1"/>
  <c r="Q1970" i="1"/>
  <c r="Q136" i="1"/>
  <c r="P136" i="1"/>
  <c r="N136" i="1"/>
  <c r="Q731" i="1"/>
  <c r="N731" i="1"/>
  <c r="P731" i="1"/>
  <c r="X731" i="1" s="1"/>
  <c r="O2530" i="1"/>
  <c r="Q2530" i="1"/>
  <c r="P2530" i="1"/>
  <c r="X2530" i="1" s="1"/>
  <c r="N2530" i="1"/>
  <c r="Q94" i="1"/>
  <c r="P94" i="1"/>
  <c r="N94" i="1"/>
  <c r="N234" i="1"/>
  <c r="Q234" i="1"/>
  <c r="P234" i="1"/>
  <c r="N122" i="1"/>
  <c r="Q122" i="1"/>
  <c r="P122" i="1"/>
  <c r="N598" i="1"/>
  <c r="Q598" i="1"/>
  <c r="P598" i="1"/>
  <c r="Q1312" i="1"/>
  <c r="N1312" i="1"/>
  <c r="P1312" i="1"/>
  <c r="Q1361" i="1"/>
  <c r="N1361" i="1"/>
  <c r="P1361" i="1"/>
  <c r="O1095" i="1"/>
  <c r="Q1095" i="1"/>
  <c r="N1095" i="1"/>
  <c r="P1095" i="1"/>
  <c r="Q1060" i="1"/>
  <c r="P1060" i="1"/>
  <c r="N1060" i="1"/>
  <c r="Q1179" i="1"/>
  <c r="N1179" i="1"/>
  <c r="P1179" i="1"/>
  <c r="P1641" i="1"/>
  <c r="Q1641" i="1"/>
  <c r="N1641" i="1"/>
  <c r="P1753" i="1"/>
  <c r="Q1753" i="1"/>
  <c r="Q1291" i="1"/>
  <c r="P1291" i="1"/>
  <c r="N1291" i="1"/>
  <c r="P1599" i="1"/>
  <c r="Q1599" i="1"/>
  <c r="N1599" i="1"/>
  <c r="Q2565" i="1"/>
  <c r="N2565" i="1"/>
  <c r="P2565" i="1"/>
  <c r="N2068" i="1"/>
  <c r="Q2068" i="1"/>
  <c r="P2068" i="1"/>
  <c r="Q2341" i="1"/>
  <c r="P2341" i="1"/>
  <c r="N2341" i="1"/>
  <c r="O1550" i="1"/>
  <c r="P1550" i="1"/>
  <c r="N1550" i="1"/>
  <c r="Q1550" i="1"/>
  <c r="Q1683" i="1"/>
  <c r="P1683" i="1"/>
  <c r="N1683" i="1"/>
  <c r="Q1718" i="1"/>
  <c r="P1718" i="1"/>
  <c r="N1718" i="1"/>
  <c r="Q3041" i="1"/>
  <c r="P3041" i="1"/>
  <c r="N3041" i="1"/>
  <c r="P2670" i="1"/>
  <c r="Q2670" i="1"/>
  <c r="N2670" i="1"/>
  <c r="N2446" i="1"/>
  <c r="Q2446" i="1"/>
  <c r="P2446" i="1"/>
  <c r="O2642" i="1"/>
  <c r="Q2642" i="1"/>
  <c r="P2642" i="1"/>
  <c r="N2642" i="1"/>
  <c r="Q2712" i="1"/>
  <c r="N2712" i="1"/>
  <c r="P2712" i="1"/>
  <c r="N2278" i="1"/>
  <c r="Q2278" i="1"/>
  <c r="P2278" i="1"/>
  <c r="P2271" i="1"/>
  <c r="N2271" i="1"/>
  <c r="Q2271" i="1"/>
  <c r="N2901" i="1"/>
  <c r="Q2901" i="1"/>
  <c r="P2901" i="1"/>
  <c r="Q2922" i="1"/>
  <c r="P2922" i="1"/>
  <c r="N2922" i="1"/>
  <c r="N3321" i="1"/>
  <c r="Q3321" i="1"/>
  <c r="P3321" i="1"/>
  <c r="Q3328" i="1"/>
  <c r="P3328" i="1"/>
  <c r="N3328" i="1"/>
  <c r="P2887" i="1"/>
  <c r="N2887" i="1"/>
  <c r="Q2887" i="1"/>
  <c r="Q2747" i="1"/>
  <c r="N2747" i="1"/>
  <c r="P2747" i="1"/>
  <c r="P2985" i="1"/>
  <c r="N2985" i="1"/>
  <c r="Q2985" i="1"/>
  <c r="N3517" i="1"/>
  <c r="P3517" i="1"/>
  <c r="Q3517" i="1"/>
  <c r="O1256" i="1"/>
  <c r="N1259" i="1"/>
  <c r="O1259" i="1"/>
  <c r="O2649" i="1"/>
  <c r="N2652" i="1"/>
  <c r="O2652" i="1"/>
  <c r="Q2285" i="1"/>
  <c r="P2285" i="1"/>
  <c r="O27" i="1"/>
  <c r="O24" i="1"/>
  <c r="N27" i="1"/>
  <c r="N370" i="1"/>
  <c r="O367" i="1"/>
  <c r="O370" i="1"/>
  <c r="O475" i="1"/>
  <c r="O472" i="1"/>
  <c r="N475" i="1"/>
  <c r="O307" i="1"/>
  <c r="O304" i="1"/>
  <c r="N307" i="1"/>
  <c r="O328" i="1"/>
  <c r="N328" i="1"/>
  <c r="O325" i="1"/>
  <c r="O671" i="1"/>
  <c r="N671" i="1"/>
  <c r="O668" i="1"/>
  <c r="O594" i="1"/>
  <c r="N594" i="1"/>
  <c r="O1322" i="1"/>
  <c r="N1322" i="1"/>
  <c r="O1319" i="1"/>
  <c r="O524" i="1"/>
  <c r="N524" i="1"/>
  <c r="O521" i="1"/>
  <c r="O111" i="1"/>
  <c r="N111" i="1"/>
  <c r="O108" i="1"/>
  <c r="N517" i="1"/>
  <c r="O517" i="1"/>
  <c r="O514" i="1"/>
  <c r="O129" i="1"/>
  <c r="O132" i="1"/>
  <c r="Y132" i="1" s="1"/>
  <c r="N132" i="1"/>
  <c r="O1350" i="1"/>
  <c r="N1350" i="1"/>
  <c r="O1347" i="1"/>
  <c r="O1287" i="1"/>
  <c r="N1287" i="1"/>
  <c r="O1284" i="1"/>
  <c r="O1368" i="1"/>
  <c r="N1371" i="1"/>
  <c r="O1371" i="1"/>
  <c r="O1336" i="1"/>
  <c r="N1336" i="1"/>
  <c r="O1333" i="1"/>
  <c r="N1448" i="1"/>
  <c r="O1448" i="1"/>
  <c r="O1445" i="1"/>
  <c r="O1361" i="1"/>
  <c r="N1364" i="1"/>
  <c r="O1364" i="1"/>
  <c r="O1329" i="1"/>
  <c r="N1329" i="1"/>
  <c r="N2281" i="1"/>
  <c r="O2281" i="1"/>
  <c r="O2278" i="1"/>
  <c r="N3069" i="1"/>
  <c r="O3069" i="1"/>
  <c r="N3072" i="1"/>
  <c r="O3072" i="1"/>
  <c r="O1728" i="1"/>
  <c r="N1728" i="1"/>
  <c r="O1725" i="1"/>
  <c r="O1854" i="1"/>
  <c r="N1854" i="1"/>
  <c r="O1851" i="1"/>
  <c r="N1987" i="1"/>
  <c r="O1987" i="1"/>
  <c r="O1984" i="1"/>
  <c r="O2218" i="1"/>
  <c r="N2218" i="1"/>
  <c r="O2215" i="1"/>
  <c r="O1742" i="1"/>
  <c r="N1742" i="1"/>
  <c r="O1739" i="1"/>
  <c r="N2204" i="1"/>
  <c r="O2204" i="1"/>
  <c r="O2201" i="1"/>
  <c r="O1917" i="1"/>
  <c r="O1914" i="1"/>
  <c r="N1917" i="1"/>
  <c r="O2372" i="1"/>
  <c r="N2372" i="1"/>
  <c r="O2369" i="1"/>
  <c r="O2400" i="1"/>
  <c r="N2400" i="1"/>
  <c r="O2397" i="1"/>
  <c r="O2358" i="1"/>
  <c r="N2358" i="1"/>
  <c r="O2355" i="1"/>
  <c r="N2505" i="1"/>
  <c r="O2505" i="1"/>
  <c r="O2502" i="1"/>
  <c r="O2540" i="1"/>
  <c r="N2540" i="1"/>
  <c r="O2537" i="1"/>
  <c r="O2012" i="1"/>
  <c r="N2015" i="1"/>
  <c r="O2015" i="1"/>
  <c r="O2838" i="1"/>
  <c r="O2841" i="1"/>
  <c r="N2841" i="1"/>
  <c r="O3093" i="1"/>
  <c r="X3093" i="1" s="1"/>
  <c r="N3093" i="1"/>
  <c r="O3090" i="1"/>
  <c r="O3282" i="1"/>
  <c r="N3282" i="1"/>
  <c r="O3279" i="1"/>
  <c r="O3380" i="1"/>
  <c r="N3380" i="1"/>
  <c r="N3387" i="1"/>
  <c r="O3387" i="1"/>
  <c r="O3384" i="1"/>
  <c r="O2824" i="1"/>
  <c r="O2827" i="1"/>
  <c r="N2827" i="1"/>
  <c r="O3156" i="1"/>
  <c r="N3156" i="1"/>
  <c r="O3153" i="1"/>
  <c r="O3415" i="1"/>
  <c r="N3415" i="1"/>
  <c r="O3412" i="1"/>
  <c r="Q87" i="1"/>
  <c r="N87" i="1"/>
  <c r="P87" i="1"/>
  <c r="Q52" i="1"/>
  <c r="P52" i="1"/>
  <c r="N52" i="1"/>
  <c r="Q1018" i="1"/>
  <c r="P1018" i="1"/>
  <c r="N1018" i="1"/>
  <c r="Q1193" i="1"/>
  <c r="P1193" i="1"/>
  <c r="N1193" i="1"/>
  <c r="Q101" i="1"/>
  <c r="P101" i="1"/>
  <c r="N101" i="1"/>
  <c r="Q143" i="1"/>
  <c r="N143" i="1"/>
  <c r="P143" i="1"/>
  <c r="O983" i="1"/>
  <c r="P983" i="1"/>
  <c r="Q983" i="1"/>
  <c r="N983" i="1"/>
  <c r="N66" i="1"/>
  <c r="Q66" i="1"/>
  <c r="P66" i="1"/>
  <c r="P171" i="1"/>
  <c r="Q171" i="1"/>
  <c r="N171" i="1"/>
  <c r="Q297" i="1"/>
  <c r="P297" i="1"/>
  <c r="N297" i="1"/>
  <c r="Q332" i="1"/>
  <c r="N332" i="1"/>
  <c r="P332" i="1"/>
  <c r="Q626" i="1"/>
  <c r="N626" i="1"/>
  <c r="P626" i="1"/>
  <c r="N1333" i="1"/>
  <c r="P1333" i="1"/>
  <c r="AA1333" i="1" s="1"/>
  <c r="Q1333" i="1"/>
  <c r="Q1704" i="1"/>
  <c r="P1704" i="1"/>
  <c r="N1704" i="1"/>
  <c r="P1207" i="1"/>
  <c r="Q1207" i="1"/>
  <c r="N1207" i="1"/>
  <c r="P1123" i="1"/>
  <c r="Q1123" i="1"/>
  <c r="N1123" i="1"/>
  <c r="Q1298" i="1"/>
  <c r="N1298" i="1"/>
  <c r="P1298" i="1"/>
  <c r="Q892" i="1"/>
  <c r="N892" i="1"/>
  <c r="P892" i="1"/>
  <c r="Q1921" i="1"/>
  <c r="N1921" i="1"/>
  <c r="P1921" i="1"/>
  <c r="P1543" i="1"/>
  <c r="Q1543" i="1"/>
  <c r="N1543" i="1"/>
  <c r="Q1851" i="1"/>
  <c r="P1851" i="1"/>
  <c r="N1851" i="1"/>
  <c r="Q1536" i="1"/>
  <c r="N1536" i="1"/>
  <c r="P1536" i="1"/>
  <c r="P2215" i="1"/>
  <c r="Q2215" i="1"/>
  <c r="N2215" i="1"/>
  <c r="N2782" i="1"/>
  <c r="Q2782" i="1"/>
  <c r="P2782" i="1"/>
  <c r="N1557" i="1"/>
  <c r="P1557" i="1"/>
  <c r="Q1557" i="1"/>
  <c r="P1760" i="1"/>
  <c r="Q1760" i="1"/>
  <c r="N1760" i="1"/>
  <c r="Q1858" i="1"/>
  <c r="P1858" i="1"/>
  <c r="N1858" i="1"/>
  <c r="P3349" i="1"/>
  <c r="Q3349" i="1"/>
  <c r="N3349" i="1"/>
  <c r="Q2705" i="1"/>
  <c r="P2705" i="1"/>
  <c r="N2705" i="1"/>
  <c r="Q2614" i="1"/>
  <c r="N2614" i="1"/>
  <c r="P2614" i="1"/>
  <c r="Q2649" i="1"/>
  <c r="P2649" i="1"/>
  <c r="N2649" i="1"/>
  <c r="Q2768" i="1"/>
  <c r="P2768" i="1"/>
  <c r="N2768" i="1"/>
  <c r="N2306" i="1"/>
  <c r="P2306" i="1"/>
  <c r="Q2306" i="1"/>
  <c r="Q2313" i="1"/>
  <c r="P2313" i="1"/>
  <c r="N2313" i="1"/>
  <c r="P2957" i="1"/>
  <c r="Q2957" i="1"/>
  <c r="N2957" i="1"/>
  <c r="Q3188" i="1"/>
  <c r="N3188" i="1"/>
  <c r="P3188" i="1"/>
  <c r="Q3412" i="1"/>
  <c r="P3412" i="1"/>
  <c r="N3412" i="1"/>
  <c r="N3342" i="1"/>
  <c r="Q3342" i="1"/>
  <c r="P3342" i="1"/>
  <c r="N2943" i="1"/>
  <c r="Q2943" i="1"/>
  <c r="P2943" i="1"/>
  <c r="N2810" i="1"/>
  <c r="Q2810" i="1"/>
  <c r="P2810" i="1"/>
  <c r="N3027" i="1"/>
  <c r="P3027" i="1"/>
  <c r="Q3027" i="1"/>
  <c r="N3230" i="1"/>
  <c r="P3230" i="1"/>
  <c r="Q3230" i="1"/>
  <c r="N1035" i="1"/>
  <c r="O1032" i="1"/>
  <c r="O1035" i="1"/>
  <c r="O1410" i="1"/>
  <c r="O1413" i="1"/>
  <c r="N1413" i="1"/>
  <c r="N3226" i="1"/>
  <c r="O3226" i="1"/>
  <c r="O3223" i="1"/>
  <c r="N3083" i="1"/>
  <c r="P3083" i="1"/>
  <c r="Q3083" i="1"/>
  <c r="N237" i="1"/>
  <c r="O237" i="1"/>
  <c r="O234" i="1"/>
  <c r="AA234" i="1" s="1"/>
  <c r="O38" i="1"/>
  <c r="O41" i="1"/>
  <c r="N41" i="1"/>
  <c r="O748" i="1"/>
  <c r="N748" i="1"/>
  <c r="O745" i="1"/>
  <c r="O601" i="1"/>
  <c r="N601" i="1"/>
  <c r="O598" i="1"/>
  <c r="AA598" i="1" s="1"/>
  <c r="O335" i="1"/>
  <c r="N335" i="1"/>
  <c r="O332" i="1"/>
  <c r="O776" i="1"/>
  <c r="N776" i="1"/>
  <c r="O773" i="1"/>
  <c r="O892" i="1"/>
  <c r="O895" i="1"/>
  <c r="N895" i="1"/>
  <c r="O1385" i="1"/>
  <c r="N1385" i="1"/>
  <c r="O531" i="1"/>
  <c r="N531" i="1"/>
  <c r="O528" i="1"/>
  <c r="N146" i="1"/>
  <c r="O143" i="1"/>
  <c r="O146" i="1"/>
  <c r="X146" i="1" s="1"/>
  <c r="N552" i="1"/>
  <c r="O549" i="1"/>
  <c r="O552" i="1"/>
  <c r="Y552" i="1" s="1"/>
  <c r="O136" i="1"/>
  <c r="O139" i="1"/>
  <c r="N139" i="1"/>
  <c r="O1378" i="1"/>
  <c r="N1378" i="1"/>
  <c r="O1375" i="1"/>
  <c r="O1424" i="1"/>
  <c r="O1427" i="1"/>
  <c r="N1427" i="1"/>
  <c r="O1616" i="1"/>
  <c r="O1613" i="1"/>
  <c r="N1616" i="1"/>
  <c r="O1935" i="1"/>
  <c r="N1938" i="1"/>
  <c r="O1938" i="1"/>
  <c r="N1686" i="1"/>
  <c r="O1686" i="1"/>
  <c r="O1683" i="1"/>
  <c r="O1406" i="1"/>
  <c r="N1406" i="1"/>
  <c r="O1403" i="1"/>
  <c r="O1560" i="1"/>
  <c r="O1557" i="1"/>
  <c r="N1560" i="1"/>
  <c r="O906" i="1"/>
  <c r="N909" i="1"/>
  <c r="O909" i="1"/>
  <c r="O1553" i="1"/>
  <c r="N1553" i="1"/>
  <c r="N1889" i="1"/>
  <c r="O1886" i="1"/>
  <c r="O1889" i="1"/>
  <c r="O1959" i="1"/>
  <c r="N1959" i="1"/>
  <c r="O2117" i="1"/>
  <c r="O2120" i="1"/>
  <c r="N2120" i="1"/>
  <c r="N2379" i="1"/>
  <c r="O2376" i="1"/>
  <c r="O2379" i="1"/>
  <c r="N1847" i="1"/>
  <c r="O1847" i="1"/>
  <c r="O1844" i="1"/>
  <c r="O2414" i="1"/>
  <c r="N2414" i="1"/>
  <c r="O2411" i="1"/>
  <c r="O2057" i="1"/>
  <c r="N2057" i="1"/>
  <c r="O2054" i="1"/>
  <c r="O2495" i="1"/>
  <c r="N2498" i="1"/>
  <c r="O2498" i="1"/>
  <c r="N2477" i="1"/>
  <c r="O2477" i="1"/>
  <c r="O2474" i="1"/>
  <c r="O2383" i="1"/>
  <c r="O2386" i="1"/>
  <c r="N2386" i="1"/>
  <c r="O2582" i="1"/>
  <c r="O2579" i="1"/>
  <c r="N2582" i="1"/>
  <c r="O2624" i="1"/>
  <c r="O2621" i="1"/>
  <c r="N2624" i="1"/>
  <c r="O2194" i="1"/>
  <c r="N2197" i="1"/>
  <c r="O2197" i="1"/>
  <c r="Y2197" i="1" s="1"/>
  <c r="O2939" i="1"/>
  <c r="N2939" i="1"/>
  <c r="O2936" i="1"/>
  <c r="O3128" i="1"/>
  <c r="N3128" i="1"/>
  <c r="O3125" i="1"/>
  <c r="O3307" i="1"/>
  <c r="N3310" i="1"/>
  <c r="O3310" i="1"/>
  <c r="O3429" i="1"/>
  <c r="N3429" i="1"/>
  <c r="O3426" i="1"/>
  <c r="O3510" i="1"/>
  <c r="N3513" i="1"/>
  <c r="O3513" i="1"/>
  <c r="N2897" i="1"/>
  <c r="O2897" i="1"/>
  <c r="Z2897" i="1" s="1"/>
  <c r="O2894" i="1"/>
  <c r="N3275" i="1"/>
  <c r="O3275" i="1"/>
  <c r="Z3275" i="1" s="1"/>
  <c r="O3272" i="1"/>
  <c r="Z3272" i="1" s="1"/>
  <c r="O3422" i="1"/>
  <c r="O3419" i="1"/>
  <c r="N3422" i="1"/>
  <c r="Q1802" i="1"/>
  <c r="P1802" i="1"/>
  <c r="N1802" i="1"/>
  <c r="Q73" i="1"/>
  <c r="P73" i="1"/>
  <c r="N73" i="1"/>
  <c r="P24" i="1"/>
  <c r="Q24" i="1"/>
  <c r="N24" i="1"/>
  <c r="Q80" i="1"/>
  <c r="P80" i="1"/>
  <c r="N80" i="1"/>
  <c r="Q423" i="1"/>
  <c r="N423" i="1"/>
  <c r="P423" i="1"/>
  <c r="N178" i="1"/>
  <c r="Q178" i="1"/>
  <c r="P178" i="1"/>
  <c r="O1158" i="1"/>
  <c r="P1158" i="1"/>
  <c r="Q1158" i="1"/>
  <c r="N1158" i="1"/>
  <c r="Q269" i="1"/>
  <c r="P269" i="1"/>
  <c r="N269" i="1"/>
  <c r="Q206" i="1"/>
  <c r="P206" i="1"/>
  <c r="N206" i="1"/>
  <c r="Q339" i="1"/>
  <c r="N339" i="1"/>
  <c r="P339" i="1"/>
  <c r="Q465" i="1"/>
  <c r="P465" i="1"/>
  <c r="N465" i="1"/>
  <c r="Q675" i="1"/>
  <c r="P675" i="1"/>
  <c r="N675" i="1"/>
  <c r="Q1410" i="1"/>
  <c r="P1410" i="1"/>
  <c r="N1410" i="1"/>
  <c r="Q1886" i="1"/>
  <c r="N1886" i="1"/>
  <c r="P1886" i="1"/>
  <c r="Q1242" i="1"/>
  <c r="N1242" i="1"/>
  <c r="P1242" i="1"/>
  <c r="Q1396" i="1"/>
  <c r="N1396" i="1"/>
  <c r="P1396" i="1"/>
  <c r="Q1354" i="1"/>
  <c r="P1354" i="1"/>
  <c r="N1354" i="1"/>
  <c r="Q899" i="1"/>
  <c r="N899" i="1"/>
  <c r="P899" i="1"/>
  <c r="Y899" i="1" s="1"/>
  <c r="N1963" i="1"/>
  <c r="P1963" i="1"/>
  <c r="Q1963" i="1"/>
  <c r="N1669" i="1"/>
  <c r="Q1669" i="1"/>
  <c r="P1669" i="1"/>
  <c r="N2250" i="1"/>
  <c r="Q2250" i="1"/>
  <c r="P2250" i="1"/>
  <c r="Q1571" i="1"/>
  <c r="P1571" i="1"/>
  <c r="N1571" i="1"/>
  <c r="Q2355" i="1"/>
  <c r="N2355" i="1"/>
  <c r="P2355" i="1"/>
  <c r="Q3048" i="1"/>
  <c r="N3048" i="1"/>
  <c r="P3048" i="1"/>
  <c r="Q1585" i="1"/>
  <c r="N1585" i="1"/>
  <c r="P1585" i="1"/>
  <c r="P1809" i="1"/>
  <c r="Q1809" i="1"/>
  <c r="N1809" i="1"/>
  <c r="O1956" i="1"/>
  <c r="Y1956" i="1" s="1"/>
  <c r="Q1956" i="1"/>
  <c r="P1956" i="1"/>
  <c r="N1956" i="1"/>
  <c r="P1991" i="1"/>
  <c r="Q1991" i="1"/>
  <c r="N1991" i="1"/>
  <c r="Q2740" i="1"/>
  <c r="P2740" i="1"/>
  <c r="N2740" i="1"/>
  <c r="Q2663" i="1"/>
  <c r="N2663" i="1"/>
  <c r="P2663" i="1"/>
  <c r="Q2803" i="1"/>
  <c r="P2803" i="1"/>
  <c r="N2803" i="1"/>
  <c r="Q2789" i="1"/>
  <c r="N2789" i="1"/>
  <c r="P2789" i="1"/>
  <c r="Q2320" i="1"/>
  <c r="P2320" i="1"/>
  <c r="N2320" i="1"/>
  <c r="Q2397" i="1"/>
  <c r="P2397" i="1"/>
  <c r="N2397" i="1"/>
  <c r="Q3013" i="1"/>
  <c r="P3013" i="1"/>
  <c r="P3223" i="1"/>
  <c r="N3223" i="1"/>
  <c r="Q3223" i="1"/>
  <c r="P3447" i="1"/>
  <c r="Q3447" i="1"/>
  <c r="N3447" i="1"/>
  <c r="Q3419" i="1"/>
  <c r="N3419" i="1"/>
  <c r="P3419" i="1"/>
  <c r="AA3419" i="1" s="1"/>
  <c r="N2992" i="1"/>
  <c r="P2992" i="1"/>
  <c r="Q2992" i="1"/>
  <c r="P2838" i="1"/>
  <c r="Q2838" i="1"/>
  <c r="N2838" i="1"/>
  <c r="Q3097" i="1"/>
  <c r="N3097" i="1"/>
  <c r="P3097" i="1"/>
  <c r="Q3356" i="1"/>
  <c r="P3356" i="1"/>
  <c r="N3356" i="1"/>
  <c r="O636" i="1"/>
  <c r="N636" i="1"/>
  <c r="O633" i="1"/>
  <c r="O2085" i="1"/>
  <c r="N2085" i="1"/>
  <c r="O2082" i="1"/>
  <c r="Q3237" i="1"/>
  <c r="P3237" i="1"/>
  <c r="N3237" i="1"/>
  <c r="O430" i="1"/>
  <c r="O433" i="1"/>
  <c r="N433" i="1"/>
  <c r="O752" i="1"/>
  <c r="O755" i="1"/>
  <c r="N755" i="1"/>
  <c r="O577" i="1"/>
  <c r="O580" i="1"/>
  <c r="N580" i="1"/>
  <c r="O629" i="1"/>
  <c r="N629" i="1"/>
  <c r="O626" i="1"/>
  <c r="O1088" i="1"/>
  <c r="O1091" i="1"/>
  <c r="N1091" i="1"/>
  <c r="O874" i="1"/>
  <c r="O871" i="1"/>
  <c r="N874" i="1"/>
  <c r="O1200" i="1"/>
  <c r="O1203" i="1"/>
  <c r="N1203" i="1"/>
  <c r="O1455" i="1"/>
  <c r="N1455" i="1"/>
  <c r="O1452" i="1"/>
  <c r="O615" i="1"/>
  <c r="N615" i="1"/>
  <c r="O612" i="1"/>
  <c r="O244" i="1"/>
  <c r="Y244" i="1" s="1"/>
  <c r="N244" i="1"/>
  <c r="O241" i="1"/>
  <c r="N559" i="1"/>
  <c r="O556" i="1"/>
  <c r="O559" i="1"/>
  <c r="O206" i="1"/>
  <c r="O209" i="1"/>
  <c r="N209" i="1"/>
  <c r="O1434" i="1"/>
  <c r="O1431" i="1"/>
  <c r="N1434" i="1"/>
  <c r="O1532" i="1"/>
  <c r="N1532" i="1"/>
  <c r="O1529" i="1"/>
  <c r="O1784" i="1"/>
  <c r="O1781" i="1"/>
  <c r="N1784" i="1"/>
  <c r="O2005" i="1"/>
  <c r="N2008" i="1"/>
  <c r="O2008" i="1"/>
  <c r="O1767" i="1"/>
  <c r="O1770" i="1"/>
  <c r="N1770" i="1"/>
  <c r="O1417" i="1"/>
  <c r="N1420" i="1"/>
  <c r="O1420" i="1"/>
  <c r="O1623" i="1"/>
  <c r="O1620" i="1"/>
  <c r="N1623" i="1"/>
  <c r="O1000" i="1"/>
  <c r="N1000" i="1"/>
  <c r="O997" i="1"/>
  <c r="O1588" i="1"/>
  <c r="O1585" i="1"/>
  <c r="N1588" i="1"/>
  <c r="O2029" i="1"/>
  <c r="O2026" i="1"/>
  <c r="N2029" i="1"/>
  <c r="O2393" i="1"/>
  <c r="N2393" i="1"/>
  <c r="O2390" i="1"/>
  <c r="O2407" i="1"/>
  <c r="N2407" i="1"/>
  <c r="O2404" i="1"/>
  <c r="N3247" i="1"/>
  <c r="O3244" i="1"/>
  <c r="O3247" i="1"/>
  <c r="O2274" i="1"/>
  <c r="Z2274" i="1" s="1"/>
  <c r="N2274" i="1"/>
  <c r="O2271" i="1"/>
  <c r="O2708" i="1"/>
  <c r="N2708" i="1"/>
  <c r="O2705" i="1"/>
  <c r="O2243" i="1"/>
  <c r="AA2243" i="1" s="1"/>
  <c r="O2246" i="1"/>
  <c r="N2246" i="1"/>
  <c r="O3265" i="1"/>
  <c r="O3268" i="1"/>
  <c r="N3268" i="1"/>
  <c r="O2512" i="1"/>
  <c r="N2512" i="1"/>
  <c r="O2509" i="1"/>
  <c r="O2547" i="1"/>
  <c r="N2547" i="1"/>
  <c r="O2544" i="1"/>
  <c r="O2670" i="1"/>
  <c r="N2673" i="1"/>
  <c r="O2673" i="1"/>
  <c r="N2666" i="1"/>
  <c r="O2666" i="1"/>
  <c r="O2663" i="1"/>
  <c r="O2453" i="1"/>
  <c r="N2456" i="1"/>
  <c r="O2456" i="1"/>
  <c r="O3030" i="1"/>
  <c r="N3030" i="1"/>
  <c r="O3027" i="1"/>
  <c r="O3202" i="1"/>
  <c r="O3205" i="1"/>
  <c r="N3205" i="1"/>
  <c r="O2701" i="1"/>
  <c r="N2701" i="1"/>
  <c r="O2698" i="1"/>
  <c r="O3489" i="1"/>
  <c r="O3492" i="1"/>
  <c r="N3492" i="1"/>
  <c r="O2694" i="1"/>
  <c r="N2694" i="1"/>
  <c r="O2691" i="1"/>
  <c r="Y2691" i="1" s="1"/>
  <c r="O2999" i="1"/>
  <c r="N3002" i="1"/>
  <c r="O3002" i="1"/>
  <c r="O3324" i="1"/>
  <c r="N3324" i="1"/>
  <c r="O3321" i="1"/>
  <c r="AA3321" i="1" s="1"/>
  <c r="N3443" i="1"/>
  <c r="O3443" i="1"/>
  <c r="O3440" i="1"/>
  <c r="N290" i="1"/>
  <c r="P290" i="1"/>
  <c r="Z290" i="1" s="1"/>
  <c r="Q290" i="1"/>
  <c r="Q689" i="1"/>
  <c r="N689" i="1"/>
  <c r="P689" i="1"/>
  <c r="Q255" i="1"/>
  <c r="N255" i="1"/>
  <c r="P255" i="1"/>
  <c r="Q115" i="1"/>
  <c r="N115" i="1"/>
  <c r="P115" i="1"/>
  <c r="Q486" i="1"/>
  <c r="N486" i="1"/>
  <c r="P486" i="1"/>
  <c r="Q241" i="1"/>
  <c r="P241" i="1"/>
  <c r="N241" i="1"/>
  <c r="Q1340" i="1"/>
  <c r="N1340" i="1"/>
  <c r="P1340" i="1"/>
  <c r="Q311" i="1"/>
  <c r="N311" i="1"/>
  <c r="P311" i="1"/>
  <c r="Q304" i="1"/>
  <c r="P304" i="1"/>
  <c r="N304" i="1"/>
  <c r="N402" i="1"/>
  <c r="Q402" i="1"/>
  <c r="P402" i="1"/>
  <c r="P507" i="1"/>
  <c r="N507" i="1"/>
  <c r="Q507" i="1"/>
  <c r="Q885" i="1"/>
  <c r="N885" i="1"/>
  <c r="P885" i="1"/>
  <c r="Q1634" i="1"/>
  <c r="P1634" i="1"/>
  <c r="N1634" i="1"/>
  <c r="Q2264" i="1"/>
  <c r="N2264" i="1"/>
  <c r="P2264" i="1"/>
  <c r="P1263" i="1"/>
  <c r="Q1263" i="1"/>
  <c r="N1263" i="1"/>
  <c r="O1438" i="1"/>
  <c r="P1438" i="1"/>
  <c r="N1438" i="1"/>
  <c r="Q1438" i="1"/>
  <c r="Q1389" i="1"/>
  <c r="N1389" i="1"/>
  <c r="P1389" i="1"/>
  <c r="Z1389" i="1" s="1"/>
  <c r="Q962" i="1"/>
  <c r="P962" i="1"/>
  <c r="N962" i="1"/>
  <c r="N2075" i="1"/>
  <c r="P2075" i="1"/>
  <c r="Q2075" i="1"/>
  <c r="Y2075" i="1" s="1"/>
  <c r="Q787" i="1"/>
  <c r="N787" i="1"/>
  <c r="P787" i="1"/>
  <c r="Z787" i="1" s="1"/>
  <c r="Q2348" i="1"/>
  <c r="N2348" i="1"/>
  <c r="P2348" i="1"/>
  <c r="Y2348" i="1" s="1"/>
  <c r="N1627" i="1"/>
  <c r="Q1627" i="1"/>
  <c r="P1627" i="1"/>
  <c r="Q1508" i="1"/>
  <c r="N1508" i="1"/>
  <c r="P1508" i="1"/>
  <c r="Q1452" i="1"/>
  <c r="N1452" i="1"/>
  <c r="P1452" i="1"/>
  <c r="Z1452" i="1" s="1"/>
  <c r="P1613" i="1"/>
  <c r="N1613" i="1"/>
  <c r="Q1613" i="1"/>
  <c r="N1977" i="1"/>
  <c r="Q1977" i="1"/>
  <c r="P1977" i="1"/>
  <c r="Z1977" i="1" s="1"/>
  <c r="Q2040" i="1"/>
  <c r="P2040" i="1"/>
  <c r="N2040" i="1"/>
  <c r="Q1998" i="1"/>
  <c r="N1998" i="1"/>
  <c r="P1998" i="1"/>
  <c r="P2831" i="1"/>
  <c r="Q2831" i="1"/>
  <c r="N2831" i="1"/>
  <c r="N2929" i="1"/>
  <c r="Q2929" i="1"/>
  <c r="P2929" i="1"/>
  <c r="X2929" i="1" s="1"/>
  <c r="Q2894" i="1"/>
  <c r="P2894" i="1"/>
  <c r="N2894" i="1"/>
  <c r="Q2103" i="1"/>
  <c r="N2103" i="1"/>
  <c r="P2103" i="1"/>
  <c r="Z2103" i="1" s="1"/>
  <c r="N2390" i="1"/>
  <c r="P2390" i="1"/>
  <c r="Q2390" i="1"/>
  <c r="Q2404" i="1"/>
  <c r="N2404" i="1"/>
  <c r="P2404" i="1"/>
  <c r="AA2404" i="1" s="1"/>
  <c r="Q3160" i="1"/>
  <c r="P3160" i="1"/>
  <c r="N3160" i="1"/>
  <c r="P3370" i="1"/>
  <c r="Q3370" i="1"/>
  <c r="N3370" i="1"/>
  <c r="P2719" i="1"/>
  <c r="Q2719" i="1"/>
  <c r="N2719" i="1"/>
  <c r="N3482" i="1"/>
  <c r="Q3482" i="1"/>
  <c r="P3482" i="1"/>
  <c r="Q3069" i="1"/>
  <c r="P3069" i="1"/>
  <c r="Q2852" i="1"/>
  <c r="N2852" i="1"/>
  <c r="P2852" i="1"/>
  <c r="Q3209" i="1"/>
  <c r="N3209" i="1"/>
  <c r="P3209" i="1"/>
  <c r="O3377" i="1"/>
  <c r="P3377" i="1"/>
  <c r="N3377" i="1"/>
  <c r="Q3377" i="1"/>
  <c r="N405" i="1"/>
  <c r="O405" i="1"/>
  <c r="O402" i="1"/>
  <c r="O951" i="1"/>
  <c r="N951" i="1"/>
  <c r="O948" i="1"/>
  <c r="N1903" i="1"/>
  <c r="O1903" i="1"/>
  <c r="Q199" i="1"/>
  <c r="N199" i="1"/>
  <c r="P199" i="1"/>
  <c r="Q2698" i="1"/>
  <c r="P2698" i="1"/>
  <c r="N2698" i="1"/>
  <c r="O699" i="1"/>
  <c r="O696" i="1"/>
  <c r="N699" i="1"/>
  <c r="N1084" i="1"/>
  <c r="O1084" i="1"/>
  <c r="O1081" i="1"/>
  <c r="O59" i="1"/>
  <c r="N62" i="1"/>
  <c r="O62" i="1"/>
  <c r="O678" i="1"/>
  <c r="N678" i="1"/>
  <c r="O675" i="1"/>
  <c r="N1294" i="1"/>
  <c r="O1294" i="1"/>
  <c r="O1291" i="1"/>
  <c r="N937" i="1"/>
  <c r="O937" i="1"/>
  <c r="O934" i="1"/>
  <c r="AA934" i="1" s="1"/>
  <c r="O1816" i="1"/>
  <c r="N1819" i="1"/>
  <c r="O1819" i="1"/>
  <c r="O76" i="1"/>
  <c r="X76" i="1" s="1"/>
  <c r="N76" i="1"/>
  <c r="O73" i="1"/>
  <c r="O643" i="1"/>
  <c r="N643" i="1"/>
  <c r="O640" i="1"/>
  <c r="O251" i="1"/>
  <c r="N251" i="1"/>
  <c r="O248" i="1"/>
  <c r="O685" i="1"/>
  <c r="N685" i="1"/>
  <c r="O682" i="1"/>
  <c r="N314" i="1"/>
  <c r="O314" i="1"/>
  <c r="O311" i="1"/>
  <c r="Y311" i="1" s="1"/>
  <c r="O1483" i="1"/>
  <c r="O1480" i="1"/>
  <c r="N1483" i="1"/>
  <c r="O1760" i="1"/>
  <c r="O1763" i="1"/>
  <c r="N1763" i="1"/>
  <c r="O818" i="1"/>
  <c r="N818" i="1"/>
  <c r="O815" i="1"/>
  <c r="N2421" i="1"/>
  <c r="O2421" i="1"/>
  <c r="O2418" i="1"/>
  <c r="O1980" i="1"/>
  <c r="N1980" i="1"/>
  <c r="O1977" i="1"/>
  <c r="O1581" i="1"/>
  <c r="N1581" i="1"/>
  <c r="O1578" i="1"/>
  <c r="O1830" i="1"/>
  <c r="N1833" i="1"/>
  <c r="O1833" i="1"/>
  <c r="O1144" i="1"/>
  <c r="O1147" i="1"/>
  <c r="N1147" i="1"/>
  <c r="O1651" i="1"/>
  <c r="N1651" i="1"/>
  <c r="O1648" i="1"/>
  <c r="O2439" i="1"/>
  <c r="O2442" i="1"/>
  <c r="N2442" i="1"/>
  <c r="O2533" i="1"/>
  <c r="N2533" i="1"/>
  <c r="O2603" i="1"/>
  <c r="O2600" i="1"/>
  <c r="N2603" i="1"/>
  <c r="O1539" i="1"/>
  <c r="N1539" i="1"/>
  <c r="O1536" i="1"/>
  <c r="N2995" i="1"/>
  <c r="O2995" i="1"/>
  <c r="O2992" i="1"/>
  <c r="AA2992" i="1" s="1"/>
  <c r="O2848" i="1"/>
  <c r="O2845" i="1"/>
  <c r="N2848" i="1"/>
  <c r="O2260" i="1"/>
  <c r="N2260" i="1"/>
  <c r="O2257" i="1"/>
  <c r="O2099" i="1"/>
  <c r="N2099" i="1"/>
  <c r="O2096" i="1"/>
  <c r="O2554" i="1"/>
  <c r="N2554" i="1"/>
  <c r="O2551" i="1"/>
  <c r="O2589" i="1"/>
  <c r="N2589" i="1"/>
  <c r="O2586" i="1"/>
  <c r="O2855" i="1"/>
  <c r="O2852" i="1"/>
  <c r="N2855" i="1"/>
  <c r="N3058" i="1"/>
  <c r="O3055" i="1"/>
  <c r="O3058" i="1"/>
  <c r="O2526" i="1"/>
  <c r="N2526" i="1"/>
  <c r="O2523" i="1"/>
  <c r="O3135" i="1"/>
  <c r="N3135" i="1"/>
  <c r="O3394" i="1"/>
  <c r="O3391" i="1"/>
  <c r="N3394" i="1"/>
  <c r="O2736" i="1"/>
  <c r="N2736" i="1"/>
  <c r="O2733" i="1"/>
  <c r="O3520" i="1"/>
  <c r="N3520" i="1"/>
  <c r="O3517" i="1"/>
  <c r="O2757" i="1"/>
  <c r="Y2757" i="1" s="1"/>
  <c r="N2757" i="1"/>
  <c r="O2754" i="1"/>
  <c r="X2754" i="1" s="1"/>
  <c r="O3037" i="1"/>
  <c r="N3037" i="1"/>
  <c r="O3034" i="1"/>
  <c r="O3345" i="1"/>
  <c r="N3345" i="1"/>
  <c r="O3342" i="1"/>
  <c r="Y3342" i="1" s="1"/>
  <c r="N3506" i="1"/>
  <c r="O3503" i="1"/>
  <c r="O3506" i="1"/>
  <c r="Q353" i="1"/>
  <c r="P353" i="1"/>
  <c r="N353" i="1"/>
  <c r="P1151" i="1"/>
  <c r="Q1151" i="1"/>
  <c r="N1151" i="1"/>
  <c r="Q717" i="1"/>
  <c r="N717" i="1"/>
  <c r="P717" i="1"/>
  <c r="Q220" i="1"/>
  <c r="P220" i="1"/>
  <c r="N220" i="1"/>
  <c r="Q556" i="1"/>
  <c r="P556" i="1"/>
  <c r="N556" i="1"/>
  <c r="Q283" i="1"/>
  <c r="N283" i="1"/>
  <c r="P283" i="1"/>
  <c r="Y283" i="1" s="1"/>
  <c r="Q1424" i="1"/>
  <c r="P1424" i="1"/>
  <c r="N1424" i="1"/>
  <c r="Q374" i="1"/>
  <c r="P374" i="1"/>
  <c r="N374" i="1"/>
  <c r="Q437" i="1"/>
  <c r="P437" i="1"/>
  <c r="N437" i="1"/>
  <c r="Q472" i="1"/>
  <c r="N472" i="1"/>
  <c r="P472" i="1"/>
  <c r="Q780" i="1"/>
  <c r="P780" i="1"/>
  <c r="N780" i="1"/>
  <c r="Q1102" i="1"/>
  <c r="N1102" i="1"/>
  <c r="P1102" i="1"/>
  <c r="P2439" i="1"/>
  <c r="Q2439" i="1"/>
  <c r="N2439" i="1"/>
  <c r="Q2509" i="1"/>
  <c r="N2509" i="1"/>
  <c r="P2509" i="1"/>
  <c r="X2509" i="1" s="1"/>
  <c r="O1326" i="1"/>
  <c r="P1326" i="1"/>
  <c r="Q1326" i="1"/>
  <c r="N1326" i="1"/>
  <c r="Q1466" i="1"/>
  <c r="N1466" i="1"/>
  <c r="P1466" i="1"/>
  <c r="N1725" i="1"/>
  <c r="P1725" i="1"/>
  <c r="Z1725" i="1" s="1"/>
  <c r="Q1725" i="1"/>
  <c r="Q1025" i="1"/>
  <c r="P1025" i="1"/>
  <c r="N1025" i="1"/>
  <c r="Q2173" i="1"/>
  <c r="P2173" i="1"/>
  <c r="N2173" i="1"/>
  <c r="N822" i="1"/>
  <c r="P822" i="1"/>
  <c r="Q822" i="1"/>
  <c r="P2488" i="1"/>
  <c r="N2488" i="1"/>
  <c r="Q2488" i="1"/>
  <c r="Q1844" i="1"/>
  <c r="N1844" i="1"/>
  <c r="P1844" i="1"/>
  <c r="Q1564" i="1"/>
  <c r="N1564" i="1"/>
  <c r="P1564" i="1"/>
  <c r="Q1529" i="1"/>
  <c r="N1529" i="1"/>
  <c r="P1529" i="1"/>
  <c r="N1711" i="1"/>
  <c r="P1711" i="1"/>
  <c r="Q1711" i="1"/>
  <c r="P2005" i="1"/>
  <c r="Q2005" i="1"/>
  <c r="N2005" i="1"/>
  <c r="P2187" i="1"/>
  <c r="N2187" i="1"/>
  <c r="Q2187" i="1"/>
  <c r="N2082" i="1"/>
  <c r="P2082" i="1"/>
  <c r="Q2082" i="1"/>
  <c r="Q3090" i="1"/>
  <c r="P3090" i="1"/>
  <c r="N3090" i="1"/>
  <c r="Q1984" i="1"/>
  <c r="P1984" i="1"/>
  <c r="N1984" i="1"/>
  <c r="N2019" i="1"/>
  <c r="P2019" i="1"/>
  <c r="Q2019" i="1"/>
  <c r="P2124" i="1"/>
  <c r="Q2124" i="1"/>
  <c r="N2124" i="1"/>
  <c r="Q2411" i="1"/>
  <c r="P2411" i="1"/>
  <c r="N2411" i="1"/>
  <c r="P2516" i="1"/>
  <c r="Q2516" i="1"/>
  <c r="N2516" i="1"/>
  <c r="P3279" i="1"/>
  <c r="N3279" i="1"/>
  <c r="Q3279" i="1"/>
  <c r="N3405" i="1"/>
  <c r="Q3405" i="1"/>
  <c r="P3405" i="1"/>
  <c r="P2775" i="1"/>
  <c r="Q2775" i="1"/>
  <c r="N2775" i="1"/>
  <c r="Q2817" i="1"/>
  <c r="P2817" i="1"/>
  <c r="N2817" i="1"/>
  <c r="Q3139" i="1"/>
  <c r="P3139" i="1"/>
  <c r="N3139" i="1"/>
  <c r="O3132" i="1"/>
  <c r="Q3132" i="1"/>
  <c r="P3132" i="1"/>
  <c r="N3132" i="1"/>
  <c r="P2936" i="1"/>
  <c r="Q2936" i="1"/>
  <c r="N2936" i="1"/>
  <c r="N3391" i="1"/>
  <c r="Q3391" i="1"/>
  <c r="P3391" i="1"/>
  <c r="X3391" i="1" s="1"/>
  <c r="O223" i="1"/>
  <c r="N223" i="1"/>
  <c r="O220" i="1"/>
  <c r="O1063" i="1"/>
  <c r="O1060" i="1"/>
  <c r="N1063" i="1"/>
  <c r="O1511" i="1"/>
  <c r="N1511" i="1"/>
  <c r="O1508" i="1"/>
  <c r="AA1508" i="1" s="1"/>
  <c r="O3009" i="1"/>
  <c r="N3009" i="1"/>
  <c r="Q430" i="1"/>
  <c r="N430" i="1"/>
  <c r="P430" i="1"/>
  <c r="Q633" i="1"/>
  <c r="N633" i="1"/>
  <c r="P633" i="1"/>
  <c r="N3510" i="1"/>
  <c r="Q3510" i="1"/>
  <c r="P3510" i="1"/>
  <c r="Q1081" i="1"/>
  <c r="N1081" i="1"/>
  <c r="P1081" i="1"/>
  <c r="N2593" i="1"/>
  <c r="P2593" i="1"/>
  <c r="Q2593" i="1"/>
  <c r="Q2229" i="1"/>
  <c r="P2229" i="1"/>
  <c r="N2229" i="1"/>
  <c r="Q2327" i="1"/>
  <c r="P2327" i="1"/>
  <c r="N2327" i="1"/>
  <c r="P2607" i="1"/>
  <c r="Q2607" i="1"/>
  <c r="N2607" i="1"/>
  <c r="O888" i="1"/>
  <c r="N888" i="1"/>
  <c r="O885" i="1"/>
  <c r="O570" i="1"/>
  <c r="N573" i="1"/>
  <c r="O573" i="1"/>
  <c r="AA573" i="1" s="1"/>
  <c r="N34" i="1"/>
  <c r="O31" i="1"/>
  <c r="O34" i="1"/>
  <c r="Y34" i="1" s="1"/>
  <c r="O762" i="1"/>
  <c r="O759" i="1"/>
  <c r="N762" i="1"/>
  <c r="O227" i="1"/>
  <c r="N230" i="1"/>
  <c r="O230" i="1"/>
  <c r="O1028" i="1"/>
  <c r="N1028" i="1"/>
  <c r="O1025" i="1"/>
  <c r="O48" i="1"/>
  <c r="N48" i="1"/>
  <c r="O45" i="1"/>
  <c r="O83" i="1"/>
  <c r="N83" i="1"/>
  <c r="O80" i="1"/>
  <c r="O664" i="1"/>
  <c r="N664" i="1"/>
  <c r="O661" i="1"/>
  <c r="O283" i="1"/>
  <c r="O286" i="1"/>
  <c r="N286" i="1"/>
  <c r="O734" i="1"/>
  <c r="N734" i="1"/>
  <c r="O731" i="1"/>
  <c r="O409" i="1"/>
  <c r="O412" i="1"/>
  <c r="Y412" i="1" s="1"/>
  <c r="N412" i="1"/>
  <c r="O1504" i="1"/>
  <c r="O1501" i="1"/>
  <c r="N1504" i="1"/>
  <c r="N2232" i="1"/>
  <c r="O2229" i="1"/>
  <c r="O2232" i="1"/>
  <c r="O850" i="1"/>
  <c r="N853" i="1"/>
  <c r="O853" i="1"/>
  <c r="N3436" i="1"/>
  <c r="O3436" i="1"/>
  <c r="O3433" i="1"/>
  <c r="O2715" i="1"/>
  <c r="N2715" i="1"/>
  <c r="O2712" i="1"/>
  <c r="N2043" i="1"/>
  <c r="O2043" i="1"/>
  <c r="O2040" i="1"/>
  <c r="O1893" i="1"/>
  <c r="O1896" i="1"/>
  <c r="N1896" i="1"/>
  <c r="N1238" i="1"/>
  <c r="O1238" i="1"/>
  <c r="O1235" i="1"/>
  <c r="O1774" i="1"/>
  <c r="O1777" i="1"/>
  <c r="X1777" i="1" s="1"/>
  <c r="N1777" i="1"/>
  <c r="O2488" i="1"/>
  <c r="N2491" i="1"/>
  <c r="O2491" i="1"/>
  <c r="O2750" i="1"/>
  <c r="O2747" i="1"/>
  <c r="N2750" i="1"/>
  <c r="O1518" i="1"/>
  <c r="O1515" i="1"/>
  <c r="N1518" i="1"/>
  <c r="O1574" i="1"/>
  <c r="O1571" i="1"/>
  <c r="N1574" i="1"/>
  <c r="O1595" i="1"/>
  <c r="O1592" i="1"/>
  <c r="N1595" i="1"/>
  <c r="N2967" i="1"/>
  <c r="O2964" i="1"/>
  <c r="O2967" i="1"/>
  <c r="O2365" i="1"/>
  <c r="N2365" i="1"/>
  <c r="O2362" i="1"/>
  <c r="O2320" i="1"/>
  <c r="O2323" i="1"/>
  <c r="N2323" i="1"/>
  <c r="O2631" i="1"/>
  <c r="N2631" i="1"/>
  <c r="O2628" i="1"/>
  <c r="O2593" i="1"/>
  <c r="O2596" i="1"/>
  <c r="N2596" i="1"/>
  <c r="O2971" i="1"/>
  <c r="N2974" i="1"/>
  <c r="O2974" i="1"/>
  <c r="O3100" i="1"/>
  <c r="O3097" i="1"/>
  <c r="N3100" i="1"/>
  <c r="O2572" i="1"/>
  <c r="O2575" i="1"/>
  <c r="N2575" i="1"/>
  <c r="O3139" i="1"/>
  <c r="O3142" i="1"/>
  <c r="N3142" i="1"/>
  <c r="O3454" i="1"/>
  <c r="O3457" i="1"/>
  <c r="N3457" i="1"/>
  <c r="O2904" i="1"/>
  <c r="N2904" i="1"/>
  <c r="O2901" i="1"/>
  <c r="O2729" i="1"/>
  <c r="N2729" i="1"/>
  <c r="O2726" i="1"/>
  <c r="O2782" i="1"/>
  <c r="N2785" i="1"/>
  <c r="O2785" i="1"/>
  <c r="O3044" i="1"/>
  <c r="N3044" i="1"/>
  <c r="O3041" i="1"/>
  <c r="O3485" i="1"/>
  <c r="N3485" i="1"/>
  <c r="O3482" i="1"/>
  <c r="N3254" i="1"/>
  <c r="O3254" i="1"/>
  <c r="O3251" i="1"/>
  <c r="Q395" i="1"/>
  <c r="N395" i="1"/>
  <c r="P395" i="1"/>
  <c r="O927" i="1"/>
  <c r="P927" i="1"/>
  <c r="Q927" i="1"/>
  <c r="N927" i="1"/>
  <c r="Q493" i="1"/>
  <c r="P493" i="1"/>
  <c r="N493" i="1"/>
  <c r="Q388" i="1"/>
  <c r="P388" i="1"/>
  <c r="N388" i="1"/>
  <c r="Q563" i="1"/>
  <c r="N563" i="1"/>
  <c r="P563" i="1"/>
  <c r="N346" i="1"/>
  <c r="P346" i="1"/>
  <c r="Q346" i="1"/>
  <c r="AA346" i="1" s="1"/>
  <c r="Q129" i="1"/>
  <c r="P129" i="1"/>
  <c r="N129" i="1"/>
  <c r="Q444" i="1"/>
  <c r="P444" i="1"/>
  <c r="N444" i="1"/>
  <c r="Q479" i="1"/>
  <c r="N479" i="1"/>
  <c r="P479" i="1"/>
  <c r="Q542" i="1"/>
  <c r="P542" i="1"/>
  <c r="N542" i="1"/>
  <c r="Q1284" i="1"/>
  <c r="N1284" i="1"/>
  <c r="P1284" i="1"/>
  <c r="P2656" i="1"/>
  <c r="Q2656" i="1"/>
  <c r="N2656" i="1"/>
  <c r="Q801" i="1"/>
  <c r="N801" i="1"/>
  <c r="P801" i="1"/>
  <c r="P2635" i="1"/>
  <c r="Q2635" i="1"/>
  <c r="N2635" i="1"/>
  <c r="Q1403" i="1"/>
  <c r="P1403" i="1"/>
  <c r="N1403" i="1"/>
  <c r="Q1578" i="1"/>
  <c r="P1578" i="1"/>
  <c r="N1578" i="1"/>
  <c r="P2579" i="1"/>
  <c r="Q2579" i="1"/>
  <c r="N2579" i="1"/>
  <c r="Q1053" i="1"/>
  <c r="N1053" i="1"/>
  <c r="P1053" i="1"/>
  <c r="Q2796" i="1"/>
  <c r="N2796" i="1"/>
  <c r="P2796" i="1"/>
  <c r="Q990" i="1"/>
  <c r="N990" i="1"/>
  <c r="P990" i="1"/>
  <c r="P1487" i="1"/>
  <c r="Q1487" i="1"/>
  <c r="N1487" i="1"/>
  <c r="O1900" i="1"/>
  <c r="Q1900" i="1"/>
  <c r="P1900" i="1"/>
  <c r="N1900" i="1"/>
  <c r="Q1592" i="1"/>
  <c r="P1592" i="1"/>
  <c r="N1592" i="1"/>
  <c r="Q1620" i="1"/>
  <c r="P1620" i="1"/>
  <c r="N1620" i="1"/>
  <c r="Q1732" i="1"/>
  <c r="N1732" i="1"/>
  <c r="P1732" i="1"/>
  <c r="X1732" i="1" s="1"/>
  <c r="Q2222" i="1"/>
  <c r="P2222" i="1"/>
  <c r="N2222" i="1"/>
  <c r="Q2502" i="1"/>
  <c r="P2502" i="1"/>
  <c r="N2502" i="1"/>
  <c r="N2138" i="1"/>
  <c r="Q2138" i="1"/>
  <c r="P2138" i="1"/>
  <c r="AA2138" i="1" s="1"/>
  <c r="Q2012" i="1"/>
  <c r="N2012" i="1"/>
  <c r="P2012" i="1"/>
  <c r="Q2026" i="1"/>
  <c r="N2026" i="1"/>
  <c r="P2026" i="1"/>
  <c r="P2159" i="1"/>
  <c r="N2159" i="1"/>
  <c r="Q2159" i="1"/>
  <c r="Q2208" i="1"/>
  <c r="P2208" i="1"/>
  <c r="N2208" i="1"/>
  <c r="N2481" i="1"/>
  <c r="Q2481" i="1"/>
  <c r="P2481" i="1"/>
  <c r="P2558" i="1"/>
  <c r="N2558" i="1"/>
  <c r="Q2558" i="1"/>
  <c r="P3307" i="1"/>
  <c r="Q3307" i="1"/>
  <c r="N3307" i="1"/>
  <c r="Q2950" i="1"/>
  <c r="P2950" i="1"/>
  <c r="N2950" i="1"/>
  <c r="Q2845" i="1"/>
  <c r="P2845" i="1"/>
  <c r="N2845" i="1"/>
  <c r="N2859" i="1"/>
  <c r="Q2859" i="1"/>
  <c r="P2859" i="1"/>
  <c r="Q3181" i="1"/>
  <c r="P3181" i="1"/>
  <c r="N3181" i="1"/>
  <c r="P3174" i="1"/>
  <c r="Q3174" i="1"/>
  <c r="N3174" i="1"/>
  <c r="P3020" i="1"/>
  <c r="Q3020" i="1"/>
  <c r="N3020" i="1"/>
  <c r="P3433" i="1"/>
  <c r="N3433" i="1"/>
  <c r="Q3433" i="1"/>
  <c r="O1840" i="1"/>
  <c r="O1837" i="1"/>
  <c r="N1840" i="1"/>
  <c r="O1074" i="1"/>
  <c r="O1077" i="1"/>
  <c r="N1077" i="1"/>
  <c r="O1497" i="1"/>
  <c r="N1497" i="1"/>
  <c r="O1994" i="1"/>
  <c r="N1994" i="1"/>
  <c r="O1991" i="1"/>
  <c r="N3366" i="1"/>
  <c r="O3366" i="1"/>
  <c r="O3363" i="1"/>
  <c r="P584" i="1"/>
  <c r="Q584" i="1"/>
  <c r="N584" i="1"/>
  <c r="Q1186" i="1"/>
  <c r="N1186" i="1"/>
  <c r="P1186" i="1"/>
  <c r="P1319" i="1"/>
  <c r="Q1319" i="1"/>
  <c r="N1319" i="1"/>
  <c r="Q1788" i="1"/>
  <c r="N1788" i="1"/>
  <c r="P1788" i="1"/>
  <c r="P2110" i="1"/>
  <c r="N2110" i="1"/>
  <c r="Q2110" i="1"/>
  <c r="Q3111" i="1"/>
  <c r="P3111" i="1"/>
  <c r="N3111" i="1"/>
  <c r="O542" i="1"/>
  <c r="O545" i="1"/>
  <c r="N545" i="1"/>
  <c r="O171" i="1"/>
  <c r="N174" i="1"/>
  <c r="O174" i="1"/>
  <c r="O167" i="1"/>
  <c r="O164" i="1"/>
  <c r="X164" i="1" s="1"/>
  <c r="N167" i="1"/>
  <c r="O930" i="1"/>
  <c r="N930" i="1"/>
  <c r="O395" i="1"/>
  <c r="O398" i="1"/>
  <c r="N398" i="1"/>
  <c r="O1109" i="1"/>
  <c r="O1112" i="1"/>
  <c r="N1112" i="1"/>
  <c r="O55" i="1"/>
  <c r="O52" i="1"/>
  <c r="N55" i="1"/>
  <c r="N181" i="1"/>
  <c r="O181" i="1"/>
  <c r="O178" i="1"/>
  <c r="AA178" i="1" s="1"/>
  <c r="N860" i="1"/>
  <c r="O860" i="1"/>
  <c r="O857" i="1"/>
  <c r="O587" i="1"/>
  <c r="N587" i="1"/>
  <c r="O584" i="1"/>
  <c r="N766" i="1"/>
  <c r="O766" i="1"/>
  <c r="AA766" i="1" s="1"/>
  <c r="N769" i="1"/>
  <c r="O769" i="1"/>
  <c r="O419" i="1"/>
  <c r="O416" i="1"/>
  <c r="N419" i="1"/>
  <c r="O1931" i="1"/>
  <c r="Y1931" i="1" s="1"/>
  <c r="N1931" i="1"/>
  <c r="O1928" i="1"/>
  <c r="O783" i="1"/>
  <c r="N783" i="1"/>
  <c r="O780" i="1"/>
  <c r="O916" i="1"/>
  <c r="N916" i="1"/>
  <c r="O913" i="1"/>
  <c r="O804" i="1"/>
  <c r="N804" i="1"/>
  <c r="O801" i="1"/>
  <c r="O881" i="1"/>
  <c r="O878" i="1"/>
  <c r="Y878" i="1" s="1"/>
  <c r="N881" i="1"/>
  <c r="O846" i="1"/>
  <c r="N846" i="1"/>
  <c r="O843" i="1"/>
  <c r="N832" i="1"/>
  <c r="O832" i="1"/>
  <c r="Y832" i="1" s="1"/>
  <c r="O829" i="1"/>
  <c r="O1266" i="1"/>
  <c r="Z1266" i="1" s="1"/>
  <c r="O1263" i="1"/>
  <c r="N1266" i="1"/>
  <c r="O1809" i="1"/>
  <c r="N1812" i="1"/>
  <c r="O1812" i="1"/>
  <c r="Y1812" i="1" s="1"/>
  <c r="O2638" i="1"/>
  <c r="O2635" i="1"/>
  <c r="N2638" i="1"/>
  <c r="O2806" i="1"/>
  <c r="N2806" i="1"/>
  <c r="O2803" i="1"/>
  <c r="O1672" i="1"/>
  <c r="X1672" i="1" s="1"/>
  <c r="N1672" i="1"/>
  <c r="O1669" i="1"/>
  <c r="O1630" i="1"/>
  <c r="O1627" i="1"/>
  <c r="N1630" i="1"/>
  <c r="N1693" i="1"/>
  <c r="O1693" i="1"/>
  <c r="O1690" i="1"/>
  <c r="O3359" i="1"/>
  <c r="N3359" i="1"/>
  <c r="O3356" i="1"/>
  <c r="O2684" i="1"/>
  <c r="O2687" i="1"/>
  <c r="N2687" i="1"/>
  <c r="O2463" i="1"/>
  <c r="N2463" i="1"/>
  <c r="O2460" i="1"/>
  <c r="O2680" i="1"/>
  <c r="N2680" i="1"/>
  <c r="O2677" i="1"/>
  <c r="O2068" i="1"/>
  <c r="N2071" i="1"/>
  <c r="O2071" i="1"/>
  <c r="O3079" i="1"/>
  <c r="O3076" i="1"/>
  <c r="N3079" i="1"/>
  <c r="O2131" i="1"/>
  <c r="O2134" i="1"/>
  <c r="N2134" i="1"/>
  <c r="N2610" i="1"/>
  <c r="O2610" i="1"/>
  <c r="O2607" i="1"/>
  <c r="O3174" i="1"/>
  <c r="O3177" i="1"/>
  <c r="N3177" i="1"/>
  <c r="O2743" i="1"/>
  <c r="O2740" i="1"/>
  <c r="N2743" i="1"/>
  <c r="N2911" i="1"/>
  <c r="O2911" i="1"/>
  <c r="O2908" i="1"/>
  <c r="O2792" i="1"/>
  <c r="Z2792" i="1" s="1"/>
  <c r="N2792" i="1"/>
  <c r="O2789" i="1"/>
  <c r="O2925" i="1"/>
  <c r="O2922" i="1"/>
  <c r="N2925" i="1"/>
  <c r="O3086" i="1"/>
  <c r="N3086" i="1"/>
  <c r="O3083" i="1"/>
  <c r="AA3083" i="1" s="1"/>
  <c r="O2918" i="1"/>
  <c r="O2915" i="1"/>
  <c r="N2918" i="1"/>
  <c r="O3258" i="1"/>
  <c r="O3261" i="1"/>
  <c r="N3261" i="1"/>
  <c r="O591" i="1"/>
  <c r="P591" i="1"/>
  <c r="Q591" i="1"/>
  <c r="N591" i="1"/>
  <c r="Q521" i="1"/>
  <c r="P521" i="1"/>
  <c r="N521" i="1"/>
  <c r="O647" i="1"/>
  <c r="N647" i="1"/>
  <c r="Q647" i="1"/>
  <c r="P647" i="1"/>
  <c r="N458" i="1"/>
  <c r="P458" i="1"/>
  <c r="Q458" i="1"/>
  <c r="N710" i="1"/>
  <c r="P710" i="1"/>
  <c r="AA710" i="1" s="1"/>
  <c r="Q710" i="1"/>
  <c r="N409" i="1"/>
  <c r="Q409" i="1"/>
  <c r="P409" i="1"/>
  <c r="Q276" i="1"/>
  <c r="P276" i="1"/>
  <c r="N276" i="1"/>
  <c r="N514" i="1"/>
  <c r="Q514" i="1"/>
  <c r="P514" i="1"/>
  <c r="AA514" i="1" s="1"/>
  <c r="Q577" i="1"/>
  <c r="N577" i="1"/>
  <c r="P577" i="1"/>
  <c r="N654" i="1"/>
  <c r="P654" i="1"/>
  <c r="X654" i="1" s="1"/>
  <c r="Q654" i="1"/>
  <c r="Q1928" i="1"/>
  <c r="P1928" i="1"/>
  <c r="N1928" i="1"/>
  <c r="Q850" i="1"/>
  <c r="N850" i="1"/>
  <c r="P850" i="1"/>
  <c r="Y850" i="1" s="1"/>
  <c r="Q836" i="1"/>
  <c r="P836" i="1"/>
  <c r="N836" i="1"/>
  <c r="O3006" i="1"/>
  <c r="P3006" i="1"/>
  <c r="Q3006" i="1"/>
  <c r="N3006" i="1"/>
  <c r="Q1417" i="1"/>
  <c r="N1417" i="1"/>
  <c r="P1417" i="1"/>
  <c r="O1662" i="1"/>
  <c r="P1662" i="1"/>
  <c r="N1662" i="1"/>
  <c r="Q1662" i="1"/>
  <c r="Q794" i="1"/>
  <c r="N794" i="1"/>
  <c r="P794" i="1"/>
  <c r="Y794" i="1" s="1"/>
  <c r="Q1116" i="1"/>
  <c r="N1116" i="1"/>
  <c r="P1116" i="1"/>
  <c r="Q857" i="1"/>
  <c r="N857" i="1"/>
  <c r="P857" i="1"/>
  <c r="Q1165" i="1"/>
  <c r="N1165" i="1"/>
  <c r="P1165" i="1"/>
  <c r="AA1165" i="1" s="1"/>
  <c r="P1515" i="1"/>
  <c r="N1515" i="1"/>
  <c r="Q1515" i="1"/>
  <c r="N1907" i="1"/>
  <c r="P1907" i="1"/>
  <c r="Q1907" i="1"/>
  <c r="Q1690" i="1"/>
  <c r="P1690" i="1"/>
  <c r="N1690" i="1"/>
  <c r="Q1774" i="1"/>
  <c r="P1774" i="1"/>
  <c r="N1774" i="1"/>
  <c r="N1781" i="1"/>
  <c r="Q1781" i="1"/>
  <c r="P1781" i="1"/>
  <c r="Z1781" i="1" s="1"/>
  <c r="P2432" i="1"/>
  <c r="N2432" i="1"/>
  <c r="Q2432" i="1"/>
  <c r="Q2089" i="1"/>
  <c r="P2089" i="1"/>
  <c r="N2089" i="1"/>
  <c r="N2334" i="1"/>
  <c r="Q2334" i="1"/>
  <c r="P2334" i="1"/>
  <c r="Q2033" i="1"/>
  <c r="N2033" i="1"/>
  <c r="P2033" i="1"/>
  <c r="P2131" i="1"/>
  <c r="N2131" i="1"/>
  <c r="Q2131" i="1"/>
  <c r="Q2201" i="1"/>
  <c r="P2201" i="1"/>
  <c r="N2201" i="1"/>
  <c r="N2495" i="1"/>
  <c r="Q2495" i="1"/>
  <c r="P2495" i="1"/>
  <c r="Y2495" i="1" s="1"/>
  <c r="P2600" i="1"/>
  <c r="N2600" i="1"/>
  <c r="Q2600" i="1"/>
  <c r="P2677" i="1"/>
  <c r="N2677" i="1"/>
  <c r="Q2677" i="1"/>
  <c r="Q3384" i="1"/>
  <c r="P3384" i="1"/>
  <c r="N3384" i="1"/>
  <c r="P2999" i="1"/>
  <c r="Q2999" i="1"/>
  <c r="N2999" i="1"/>
  <c r="N2866" i="1"/>
  <c r="P2866" i="1"/>
  <c r="Q2866" i="1"/>
  <c r="N2971" i="1"/>
  <c r="Q2971" i="1"/>
  <c r="P2971" i="1"/>
  <c r="Q3265" i="1"/>
  <c r="P3265" i="1"/>
  <c r="N3265" i="1"/>
  <c r="N3314" i="1"/>
  <c r="Q3314" i="1"/>
  <c r="P3314" i="1"/>
  <c r="Z3314" i="1" s="1"/>
  <c r="P3055" i="1"/>
  <c r="Q3055" i="1"/>
  <c r="N3055" i="1"/>
  <c r="N3454" i="1"/>
  <c r="Q3454" i="1"/>
  <c r="P3454" i="1"/>
  <c r="O17" i="1"/>
  <c r="O20" i="1"/>
  <c r="N20" i="1"/>
  <c r="N17" i="1"/>
  <c r="Q17" i="1"/>
  <c r="P17" i="1"/>
  <c r="BA36" i="1"/>
  <c r="B59" i="1"/>
  <c r="BA32" i="1"/>
  <c r="Z353" i="1" l="1"/>
  <c r="Y353" i="1"/>
  <c r="X353" i="1"/>
  <c r="AA353" i="1"/>
  <c r="X402" i="1"/>
  <c r="Z402" i="1"/>
  <c r="AA3380" i="1"/>
  <c r="Z3380" i="1"/>
  <c r="Y3380" i="1"/>
  <c r="X3380" i="1"/>
  <c r="Z3328" i="1"/>
  <c r="Y3328" i="1"/>
  <c r="X3328" i="1"/>
  <c r="AA3328" i="1"/>
  <c r="X2876" i="1"/>
  <c r="AA2876" i="1"/>
  <c r="Z2876" i="1"/>
  <c r="Y2876" i="1"/>
  <c r="AA1525" i="1"/>
  <c r="Z1525" i="1"/>
  <c r="Y1525" i="1"/>
  <c r="X1525" i="1"/>
  <c r="X3426" i="1"/>
  <c r="Y3426" i="1"/>
  <c r="Z3426" i="1"/>
  <c r="AA3426" i="1"/>
  <c r="Z759" i="1"/>
  <c r="Y759" i="1"/>
  <c r="AA759" i="1"/>
  <c r="AA2778" i="1"/>
  <c r="Y2778" i="1"/>
  <c r="X2778" i="1"/>
  <c r="Z2932" i="1"/>
  <c r="X2932" i="1"/>
  <c r="AA2932" i="1"/>
  <c r="Y2932" i="1"/>
  <c r="Z2036" i="1"/>
  <c r="AA2036" i="1"/>
  <c r="Y2036" i="1"/>
  <c r="X2036" i="1"/>
  <c r="X2162" i="1"/>
  <c r="Z2162" i="1"/>
  <c r="Y2162" i="1"/>
  <c r="AA2162" i="1"/>
  <c r="Z1798" i="1"/>
  <c r="AA1798" i="1"/>
  <c r="X1798" i="1"/>
  <c r="Y1798" i="1"/>
  <c r="X986" i="1"/>
  <c r="AA986" i="1"/>
  <c r="AJ986" i="1" s="1"/>
  <c r="Y986" i="1"/>
  <c r="AK986" i="1" s="1"/>
  <c r="Z986" i="1"/>
  <c r="AA1823" i="1"/>
  <c r="Z1823" i="1"/>
  <c r="Y1823" i="1"/>
  <c r="X1823" i="1"/>
  <c r="AA1749" i="1"/>
  <c r="Z1749" i="1"/>
  <c r="X1749" i="1"/>
  <c r="Y1749" i="1"/>
  <c r="AA3293" i="1"/>
  <c r="X3293" i="1"/>
  <c r="Z3293" i="1"/>
  <c r="Y3293" i="1"/>
  <c r="AA3524" i="1"/>
  <c r="X3524" i="1"/>
  <c r="Y3524" i="1"/>
  <c r="Z3524" i="1"/>
  <c r="Y2295" i="1"/>
  <c r="Z2295" i="1"/>
  <c r="AA2295" i="1"/>
  <c r="AA944" i="1"/>
  <c r="X944" i="1"/>
  <c r="Y944" i="1"/>
  <c r="Z944" i="1"/>
  <c r="AA2155" i="1"/>
  <c r="Z2155" i="1"/>
  <c r="Y2155" i="1"/>
  <c r="X2155" i="1"/>
  <c r="X1165" i="1"/>
  <c r="Y1165" i="1"/>
  <c r="Z1165" i="1"/>
  <c r="AA1662" i="1"/>
  <c r="Y1662" i="1"/>
  <c r="X1662" i="1"/>
  <c r="Z1662" i="1"/>
  <c r="X710" i="1"/>
  <c r="Z710" i="1"/>
  <c r="Z2925" i="1"/>
  <c r="AA2925" i="1"/>
  <c r="Y2925" i="1"/>
  <c r="X2925" i="1"/>
  <c r="AA3177" i="1"/>
  <c r="Y3177" i="1"/>
  <c r="X3177" i="1"/>
  <c r="Z3177" i="1"/>
  <c r="AA181" i="1"/>
  <c r="Z181" i="1"/>
  <c r="Y181" i="1"/>
  <c r="X181" i="1"/>
  <c r="X167" i="1"/>
  <c r="AA167" i="1"/>
  <c r="Z167" i="1"/>
  <c r="Y167" i="1"/>
  <c r="AA584" i="1"/>
  <c r="Z584" i="1"/>
  <c r="Y584" i="1"/>
  <c r="X584" i="1"/>
  <c r="X1578" i="1"/>
  <c r="AA1578" i="1"/>
  <c r="Z1578" i="1"/>
  <c r="Y1578" i="1"/>
  <c r="AA2656" i="1"/>
  <c r="Y2656" i="1"/>
  <c r="X2656" i="1"/>
  <c r="Z2656" i="1"/>
  <c r="AA444" i="1"/>
  <c r="Y444" i="1"/>
  <c r="X444" i="1"/>
  <c r="Z444" i="1"/>
  <c r="AA388" i="1"/>
  <c r="Z388" i="1"/>
  <c r="Y388" i="1"/>
  <c r="X2782" i="1"/>
  <c r="X2967" i="1"/>
  <c r="AA2967" i="1"/>
  <c r="Z2967" i="1"/>
  <c r="Y2967" i="1"/>
  <c r="Z34" i="1"/>
  <c r="X34" i="1"/>
  <c r="AA34" i="1"/>
  <c r="Z3510" i="1"/>
  <c r="Y3510" i="1"/>
  <c r="X3510" i="1"/>
  <c r="AA1063" i="1"/>
  <c r="Z1063" i="1"/>
  <c r="Y1063" i="1"/>
  <c r="X1063" i="1"/>
  <c r="AA3132" i="1"/>
  <c r="Y3132" i="1"/>
  <c r="X3132" i="1"/>
  <c r="Z3132" i="1"/>
  <c r="AA1711" i="1"/>
  <c r="Y1711" i="1"/>
  <c r="Z1711" i="1"/>
  <c r="X1711" i="1"/>
  <c r="X1725" i="1"/>
  <c r="Y1725" i="1"/>
  <c r="Z2757" i="1"/>
  <c r="X2757" i="1"/>
  <c r="AA2757" i="1"/>
  <c r="X2442" i="1"/>
  <c r="AA2442" i="1"/>
  <c r="Y2442" i="1"/>
  <c r="Z2442" i="1"/>
  <c r="Z1763" i="1"/>
  <c r="Y1763" i="1"/>
  <c r="AA1763" i="1"/>
  <c r="X1763" i="1"/>
  <c r="Z3209" i="1"/>
  <c r="AA1613" i="1"/>
  <c r="Z1613" i="1"/>
  <c r="Y1613" i="1"/>
  <c r="X1613" i="1"/>
  <c r="Z2348" i="1"/>
  <c r="AA2348" i="1"/>
  <c r="X2348" i="1"/>
  <c r="X1389" i="1"/>
  <c r="Y1389" i="1"/>
  <c r="AA1389" i="1"/>
  <c r="X1634" i="1"/>
  <c r="Y1634" i="1"/>
  <c r="AA1634" i="1"/>
  <c r="Z1634" i="1"/>
  <c r="Z304" i="1"/>
  <c r="Y304" i="1"/>
  <c r="AA304" i="1"/>
  <c r="AH304" i="1" s="1"/>
  <c r="AA290" i="1"/>
  <c r="X3027" i="1"/>
  <c r="Y2390" i="1"/>
  <c r="Y1623" i="1"/>
  <c r="X1623" i="1"/>
  <c r="AA1623" i="1"/>
  <c r="Z1623" i="1"/>
  <c r="AA1784" i="1"/>
  <c r="X1784" i="1"/>
  <c r="Z1784" i="1"/>
  <c r="AH1784" i="1" s="1"/>
  <c r="Y1784" i="1"/>
  <c r="Z1203" i="1"/>
  <c r="AA1203" i="1"/>
  <c r="Y1203" i="1"/>
  <c r="X1203" i="1"/>
  <c r="Z580" i="1"/>
  <c r="Y580" i="1"/>
  <c r="X580" i="1"/>
  <c r="AA580" i="1"/>
  <c r="Z2838" i="1"/>
  <c r="AA2838" i="1"/>
  <c r="Y2838" i="1"/>
  <c r="X2838" i="1"/>
  <c r="X2789" i="1"/>
  <c r="Y2789" i="1"/>
  <c r="Z2789" i="1"/>
  <c r="AA2789" i="1"/>
  <c r="Z1669" i="1"/>
  <c r="Y1396" i="1"/>
  <c r="AA675" i="1"/>
  <c r="Z675" i="1"/>
  <c r="Y675" i="1"/>
  <c r="X675" i="1"/>
  <c r="AA269" i="1"/>
  <c r="Z269" i="1"/>
  <c r="Y269" i="1"/>
  <c r="X269" i="1"/>
  <c r="AA1889" i="1"/>
  <c r="AA1406" i="1"/>
  <c r="Y1406" i="1"/>
  <c r="X1406" i="1"/>
  <c r="Z1406" i="1"/>
  <c r="Y143" i="1"/>
  <c r="Y776" i="1"/>
  <c r="Y2810" i="1"/>
  <c r="X2810" i="1"/>
  <c r="AA2782" i="1"/>
  <c r="Z2782" i="1"/>
  <c r="AH2782" i="1" s="1"/>
  <c r="Y2782" i="1"/>
  <c r="Y66" i="1"/>
  <c r="Z66" i="1"/>
  <c r="X66" i="1"/>
  <c r="AA3415" i="1"/>
  <c r="Y3415" i="1"/>
  <c r="X3415" i="1"/>
  <c r="Z3415" i="1"/>
  <c r="Y2012" i="1"/>
  <c r="X2400" i="1"/>
  <c r="X1728" i="1"/>
  <c r="Z27" i="1"/>
  <c r="AA27" i="1"/>
  <c r="Y27" i="1"/>
  <c r="X27" i="1"/>
  <c r="Y3517" i="1"/>
  <c r="Z2271" i="1"/>
  <c r="AA2271" i="1"/>
  <c r="X2271" i="1"/>
  <c r="Y1683" i="1"/>
  <c r="X1683" i="1"/>
  <c r="AA1683" i="1"/>
  <c r="Z1683" i="1"/>
  <c r="AA2068" i="1"/>
  <c r="Z2068" i="1"/>
  <c r="Y2068" i="1"/>
  <c r="Y1641" i="1"/>
  <c r="AA1641" i="1"/>
  <c r="Z1641" i="1"/>
  <c r="X1641" i="1"/>
  <c r="X122" i="1"/>
  <c r="Y122" i="1"/>
  <c r="Z122" i="1"/>
  <c r="AA731" i="1"/>
  <c r="Y731" i="1"/>
  <c r="Z731" i="1"/>
  <c r="AJ731" i="1" s="1"/>
  <c r="Z738" i="1"/>
  <c r="Y738" i="1"/>
  <c r="AA2344" i="1"/>
  <c r="Y2344" i="1"/>
  <c r="X2344" i="1"/>
  <c r="Z2344" i="1"/>
  <c r="AK2344" i="1" s="1"/>
  <c r="AA2050" i="1"/>
  <c r="Z2050" i="1"/>
  <c r="X2050" i="1"/>
  <c r="Y2050" i="1"/>
  <c r="X2561" i="1"/>
  <c r="AA2561" i="1"/>
  <c r="Y2561" i="1"/>
  <c r="Z2561" i="1"/>
  <c r="AA1280" i="1"/>
  <c r="Z1280" i="1"/>
  <c r="AJ1280" i="1" s="1"/>
  <c r="Y1280" i="1"/>
  <c r="AA965" i="1"/>
  <c r="Z965" i="1"/>
  <c r="Y965" i="1"/>
  <c r="X965" i="1"/>
  <c r="Y423" i="1"/>
  <c r="AA293" i="1"/>
  <c r="Z293" i="1"/>
  <c r="Y293" i="1"/>
  <c r="X293" i="1"/>
  <c r="Y188" i="1"/>
  <c r="Z1473" i="1"/>
  <c r="Y1473" i="1"/>
  <c r="AA1473" i="1"/>
  <c r="AJ1473" i="1" s="1"/>
  <c r="AA1039" i="1"/>
  <c r="Z1039" i="1"/>
  <c r="Y1039" i="1"/>
  <c r="X1039" i="1"/>
  <c r="Z1368" i="1"/>
  <c r="AA1368" i="1"/>
  <c r="Y1368" i="1"/>
  <c r="X1368" i="1"/>
  <c r="Z381" i="1"/>
  <c r="Y381" i="1"/>
  <c r="X381" i="1"/>
  <c r="AA381" i="1"/>
  <c r="AA3023" i="1"/>
  <c r="Y3023" i="1"/>
  <c r="Z3023" i="1"/>
  <c r="AH3023" i="1" s="1"/>
  <c r="AA2113" i="1"/>
  <c r="Z2113" i="1"/>
  <c r="Y2113" i="1"/>
  <c r="X2113" i="1"/>
  <c r="X2239" i="1"/>
  <c r="Y2239" i="1"/>
  <c r="AA2239" i="1"/>
  <c r="AA902" i="1"/>
  <c r="X902" i="1"/>
  <c r="Z902" i="1"/>
  <c r="Y902" i="1"/>
  <c r="X388" i="1"/>
  <c r="X202" i="1"/>
  <c r="AA3398" i="1"/>
  <c r="Y3398" i="1"/>
  <c r="Z3398" i="1"/>
  <c r="X3398" i="1"/>
  <c r="X3461" i="1"/>
  <c r="Y3461" i="1"/>
  <c r="Z3461" i="1"/>
  <c r="AA367" i="1"/>
  <c r="Z367" i="1"/>
  <c r="AA1137" i="1"/>
  <c r="Z1137" i="1"/>
  <c r="Y1137" i="1"/>
  <c r="X1137" i="1"/>
  <c r="Z150" i="1"/>
  <c r="AA150" i="1"/>
  <c r="Y150" i="1"/>
  <c r="X150" i="1"/>
  <c r="AA3219" i="1"/>
  <c r="X3219" i="1"/>
  <c r="Z3219" i="1"/>
  <c r="AA3163" i="1"/>
  <c r="X3163" i="1"/>
  <c r="Z3163" i="1"/>
  <c r="Z2470" i="1"/>
  <c r="AA2470" i="1"/>
  <c r="X2470" i="1"/>
  <c r="AA825" i="1"/>
  <c r="Z825" i="1"/>
  <c r="Y825" i="1"/>
  <c r="X825" i="1"/>
  <c r="AA153" i="1"/>
  <c r="Z153" i="1"/>
  <c r="Y153" i="1"/>
  <c r="X153" i="1"/>
  <c r="AA3244" i="1"/>
  <c r="Y3244" i="1"/>
  <c r="X3244" i="1"/>
  <c r="Z3244" i="1"/>
  <c r="Z3146" i="1"/>
  <c r="X3146" i="1"/>
  <c r="AA3146" i="1"/>
  <c r="Y3146" i="1"/>
  <c r="X2915" i="1"/>
  <c r="Y2915" i="1"/>
  <c r="AI2915" i="1" s="1"/>
  <c r="AA2915" i="1"/>
  <c r="Z2915" i="1"/>
  <c r="AA1214" i="1"/>
  <c r="AA570" i="1"/>
  <c r="Z570" i="1"/>
  <c r="Y570" i="1"/>
  <c r="X570" i="1"/>
  <c r="AA468" i="1"/>
  <c r="X468" i="1"/>
  <c r="Z468" i="1"/>
  <c r="X1067" i="1"/>
  <c r="AA1067" i="1"/>
  <c r="Z1067" i="1"/>
  <c r="Y1067" i="1"/>
  <c r="AA2236" i="1"/>
  <c r="Y2236" i="1"/>
  <c r="AI2236" i="1" s="1"/>
  <c r="Z2236" i="1"/>
  <c r="Y2152" i="1"/>
  <c r="AA2152" i="1"/>
  <c r="X2152" i="1"/>
  <c r="Z2152" i="1"/>
  <c r="AA955" i="1"/>
  <c r="Y955" i="1"/>
  <c r="Z955" i="1"/>
  <c r="AA2299" i="1"/>
  <c r="Z2299" i="1"/>
  <c r="Y2299" i="1"/>
  <c r="X2299" i="1"/>
  <c r="X59" i="1"/>
  <c r="Z59" i="1"/>
  <c r="Y59" i="1"/>
  <c r="Z451" i="1"/>
  <c r="Y451" i="1"/>
  <c r="X451" i="1"/>
  <c r="AA2946" i="1"/>
  <c r="Z2946" i="1"/>
  <c r="Y2946" i="1"/>
  <c r="X2946" i="1"/>
  <c r="Y2960" i="1"/>
  <c r="X2960" i="1"/>
  <c r="AA2960" i="1"/>
  <c r="Z2960" i="1"/>
  <c r="AA2519" i="1"/>
  <c r="Z2519" i="1"/>
  <c r="Y2519" i="1"/>
  <c r="X2519" i="1"/>
  <c r="Z1637" i="1"/>
  <c r="Y1637" i="1"/>
  <c r="AA1637" i="1"/>
  <c r="X1637" i="1"/>
  <c r="AA461" i="1"/>
  <c r="Z461" i="1"/>
  <c r="Y461" i="1"/>
  <c r="X461" i="1"/>
  <c r="AA734" i="1"/>
  <c r="X734" i="1"/>
  <c r="Z734" i="1"/>
  <c r="Y734" i="1"/>
  <c r="AA2439" i="1"/>
  <c r="Z2439" i="1"/>
  <c r="Y2439" i="1"/>
  <c r="X2439" i="1"/>
  <c r="Y1427" i="1"/>
  <c r="X1427" i="1"/>
  <c r="AA1427" i="1"/>
  <c r="Z1427" i="1"/>
  <c r="AA2288" i="1"/>
  <c r="Z2288" i="1"/>
  <c r="Y2288" i="1"/>
  <c r="X2288" i="1"/>
  <c r="AK1473" i="1"/>
  <c r="AH1473" i="1"/>
  <c r="AI1473" i="1"/>
  <c r="Y1952" i="1"/>
  <c r="X1952" i="1"/>
  <c r="Z1952" i="1"/>
  <c r="AA1952" i="1"/>
  <c r="X2467" i="1"/>
  <c r="AA2467" i="1"/>
  <c r="Z2467" i="1"/>
  <c r="Y2467" i="1"/>
  <c r="Y1154" i="1"/>
  <c r="Z1154" i="1"/>
  <c r="AA1154" i="1"/>
  <c r="X1154" i="1"/>
  <c r="Z2495" i="1"/>
  <c r="X2495" i="1"/>
  <c r="AA2495" i="1"/>
  <c r="Y3359" i="1"/>
  <c r="AA3359" i="1"/>
  <c r="Z3359" i="1"/>
  <c r="X3359" i="1"/>
  <c r="Z916" i="1"/>
  <c r="X916" i="1"/>
  <c r="AA916" i="1"/>
  <c r="Z2110" i="1"/>
  <c r="AA2110" i="1"/>
  <c r="Y2110" i="1"/>
  <c r="X2110" i="1"/>
  <c r="Z2138" i="1"/>
  <c r="X2138" i="1"/>
  <c r="Y2138" i="1"/>
  <c r="X990" i="1"/>
  <c r="Z990" i="1"/>
  <c r="Y990" i="1"/>
  <c r="Z3251" i="1"/>
  <c r="Y2575" i="1"/>
  <c r="X2575" i="1"/>
  <c r="AA2575" i="1"/>
  <c r="Z2575" i="1"/>
  <c r="Z1595" i="1"/>
  <c r="Y1595" i="1"/>
  <c r="AA1595" i="1"/>
  <c r="X1595" i="1"/>
  <c r="X286" i="1"/>
  <c r="AA286" i="1"/>
  <c r="Z286" i="1"/>
  <c r="Y286" i="1"/>
  <c r="AA2229" i="1"/>
  <c r="Z2229" i="1"/>
  <c r="X2229" i="1"/>
  <c r="Y2229" i="1"/>
  <c r="AA2124" i="1"/>
  <c r="Z2124" i="1"/>
  <c r="Y2124" i="1"/>
  <c r="AA1581" i="1"/>
  <c r="X1581" i="1"/>
  <c r="Z1581" i="1"/>
  <c r="Y1581" i="1"/>
  <c r="AA251" i="1"/>
  <c r="Y251" i="1"/>
  <c r="Z251" i="1"/>
  <c r="X251" i="1"/>
  <c r="Y1903" i="1"/>
  <c r="Z1903" i="1"/>
  <c r="X1903" i="1"/>
  <c r="AA1903" i="1"/>
  <c r="X3209" i="1"/>
  <c r="Y3209" i="1"/>
  <c r="X2390" i="1"/>
  <c r="Z2390" i="1"/>
  <c r="AA2390" i="1"/>
  <c r="AA486" i="1"/>
  <c r="Z486" i="1"/>
  <c r="Y486" i="1"/>
  <c r="X486" i="1"/>
  <c r="X2694" i="1"/>
  <c r="Z2694" i="1"/>
  <c r="Y2694" i="1"/>
  <c r="AA2694" i="1"/>
  <c r="X3030" i="1"/>
  <c r="AA3030" i="1"/>
  <c r="Z3030" i="1"/>
  <c r="Y3030" i="1"/>
  <c r="X2547" i="1"/>
  <c r="Z2547" i="1"/>
  <c r="Y2547" i="1"/>
  <c r="AI2547" i="1" s="1"/>
  <c r="AA2547" i="1"/>
  <c r="Z2708" i="1"/>
  <c r="AA2708" i="1"/>
  <c r="Y2708" i="1"/>
  <c r="X2708" i="1"/>
  <c r="AA2393" i="1"/>
  <c r="Y2393" i="1"/>
  <c r="Z2393" i="1"/>
  <c r="X2393" i="1"/>
  <c r="Z1620" i="1"/>
  <c r="Z2085" i="1"/>
  <c r="AA2085" i="1"/>
  <c r="X2085" i="1"/>
  <c r="Y2085" i="1"/>
  <c r="AA3223" i="1"/>
  <c r="Y3223" i="1"/>
  <c r="X3223" i="1"/>
  <c r="Z3223" i="1"/>
  <c r="Z3048" i="1"/>
  <c r="Y3048" i="1"/>
  <c r="AA3048" i="1"/>
  <c r="X3048" i="1"/>
  <c r="Z1396" i="1"/>
  <c r="X1396" i="1"/>
  <c r="AA1396" i="1"/>
  <c r="Y80" i="1"/>
  <c r="Z80" i="1"/>
  <c r="AA80" i="1"/>
  <c r="X80" i="1"/>
  <c r="AA3422" i="1"/>
  <c r="Y3422" i="1"/>
  <c r="X3422" i="1"/>
  <c r="Z3422" i="1"/>
  <c r="AA1844" i="1"/>
  <c r="AA146" i="1"/>
  <c r="Z146" i="1"/>
  <c r="Y146" i="1"/>
  <c r="Y2957" i="1"/>
  <c r="X2957" i="1"/>
  <c r="AA2957" i="1"/>
  <c r="Z2957" i="1"/>
  <c r="AA2649" i="1"/>
  <c r="Y2649" i="1"/>
  <c r="X2649" i="1"/>
  <c r="Z2649" i="1"/>
  <c r="Y1858" i="1"/>
  <c r="X1858" i="1"/>
  <c r="AA1858" i="1"/>
  <c r="Z1858" i="1"/>
  <c r="Y2215" i="1"/>
  <c r="AA2215" i="1"/>
  <c r="Z2215" i="1"/>
  <c r="AA1207" i="1"/>
  <c r="Y1207" i="1"/>
  <c r="X1207" i="1"/>
  <c r="Z1207" i="1"/>
  <c r="AA983" i="1"/>
  <c r="Z983" i="1"/>
  <c r="Y983" i="1"/>
  <c r="X983" i="1"/>
  <c r="X2215" i="1"/>
  <c r="Z328" i="1"/>
  <c r="AA328" i="1"/>
  <c r="X328" i="1"/>
  <c r="Z24" i="1"/>
  <c r="AA3517" i="1"/>
  <c r="Z3517" i="1"/>
  <c r="X3517" i="1"/>
  <c r="X2565" i="1"/>
  <c r="X1361" i="1"/>
  <c r="Z234" i="1"/>
  <c r="Y3170" i="1"/>
  <c r="X3170" i="1"/>
  <c r="AA3170" i="1"/>
  <c r="Z3170" i="1"/>
  <c r="AH1280" i="1"/>
  <c r="AK1280" i="1"/>
  <c r="Z426" i="1"/>
  <c r="AA426" i="1"/>
  <c r="X426" i="1"/>
  <c r="AA300" i="1"/>
  <c r="X300" i="1"/>
  <c r="Z300" i="1"/>
  <c r="AA1865" i="1"/>
  <c r="Y1865" i="1"/>
  <c r="Z1865" i="1"/>
  <c r="AH1865" i="1" s="1"/>
  <c r="AA2568" i="1"/>
  <c r="Y2568" i="1"/>
  <c r="Z2568" i="1"/>
  <c r="X2568" i="1"/>
  <c r="Y3216" i="1"/>
  <c r="Z3216" i="1"/>
  <c r="AA3216" i="1"/>
  <c r="X3216" i="1"/>
  <c r="Y2292" i="1"/>
  <c r="AA2292" i="1"/>
  <c r="Z2292" i="1"/>
  <c r="AA1648" i="1"/>
  <c r="Y1648" i="1"/>
  <c r="Z1648" i="1"/>
  <c r="X1648" i="1"/>
  <c r="AA661" i="1"/>
  <c r="Z661" i="1"/>
  <c r="Y661" i="1"/>
  <c r="X661" i="1"/>
  <c r="AA2869" i="1"/>
  <c r="X2869" i="1"/>
  <c r="Z2869" i="1"/>
  <c r="AK3023" i="1"/>
  <c r="AJ3023" i="1"/>
  <c r="X2435" i="1"/>
  <c r="AA1189" i="1"/>
  <c r="Z1189" i="1"/>
  <c r="Y1189" i="1"/>
  <c r="X1189" i="1"/>
  <c r="Z391" i="1"/>
  <c r="Y391" i="1"/>
  <c r="X391" i="1"/>
  <c r="AA391" i="1"/>
  <c r="AA199" i="1"/>
  <c r="AA510" i="1"/>
  <c r="Y510" i="1"/>
  <c r="X510" i="1"/>
  <c r="Z510" i="1"/>
  <c r="Z3258" i="1"/>
  <c r="Y3258" i="1"/>
  <c r="AA3258" i="1"/>
  <c r="X3258" i="1"/>
  <c r="Z2726" i="1"/>
  <c r="Y2726" i="1"/>
  <c r="AA2726" i="1"/>
  <c r="X2726" i="1"/>
  <c r="AA2418" i="1"/>
  <c r="X2418" i="1"/>
  <c r="Z2418" i="1"/>
  <c r="Y2418" i="1"/>
  <c r="AA1501" i="1"/>
  <c r="X1739" i="1"/>
  <c r="Z1739" i="1"/>
  <c r="Y1739" i="1"/>
  <c r="AA1739" i="1"/>
  <c r="AA2078" i="1"/>
  <c r="X2078" i="1"/>
  <c r="Z2078" i="1"/>
  <c r="AA2211" i="1"/>
  <c r="Y2211" i="1"/>
  <c r="Z2211" i="1"/>
  <c r="X2211" i="1"/>
  <c r="AA1714" i="1"/>
  <c r="Z1714" i="1"/>
  <c r="X1714" i="1"/>
  <c r="Y1714" i="1"/>
  <c r="X1161" i="1"/>
  <c r="AA1161" i="1"/>
  <c r="Z1161" i="1"/>
  <c r="Y1161" i="1"/>
  <c r="Z384" i="1"/>
  <c r="X384" i="1"/>
  <c r="AA384" i="1"/>
  <c r="Y3202" i="1"/>
  <c r="AA3202" i="1"/>
  <c r="Z3202" i="1"/>
  <c r="X3202" i="1"/>
  <c r="Z2834" i="1"/>
  <c r="AA2834" i="1"/>
  <c r="Y2834" i="1"/>
  <c r="X2834" i="1"/>
  <c r="AA2145" i="1"/>
  <c r="X2145" i="1"/>
  <c r="Y2145" i="1"/>
  <c r="Z1879" i="1"/>
  <c r="Y1879" i="1"/>
  <c r="AA1879" i="1"/>
  <c r="X1879" i="1"/>
  <c r="AA1144" i="1"/>
  <c r="Z1144" i="1"/>
  <c r="Y1144" i="1"/>
  <c r="X1144" i="1"/>
  <c r="X1214" i="1"/>
  <c r="Y1214" i="1"/>
  <c r="Z1214" i="1"/>
  <c r="Y1011" i="1"/>
  <c r="Z1011" i="1"/>
  <c r="AA1011" i="1"/>
  <c r="Z1046" i="1"/>
  <c r="Y3303" i="1"/>
  <c r="Z3303" i="1"/>
  <c r="X3303" i="1"/>
  <c r="AA3303" i="1"/>
  <c r="Y3471" i="1"/>
  <c r="X3471" i="1"/>
  <c r="AA3471" i="1"/>
  <c r="Z3471" i="1"/>
  <c r="AK3471" i="1" s="1"/>
  <c r="AA2267" i="1"/>
  <c r="Y2267" i="1"/>
  <c r="X2267" i="1"/>
  <c r="Z2267" i="1"/>
  <c r="AA1564" i="1"/>
  <c r="Z1119" i="1"/>
  <c r="AA1119" i="1"/>
  <c r="X1119" i="1"/>
  <c r="Y1119" i="1"/>
  <c r="AA195" i="1"/>
  <c r="X195" i="1"/>
  <c r="Y195" i="1"/>
  <c r="Z195" i="1"/>
  <c r="Z496" i="1"/>
  <c r="AA496" i="1"/>
  <c r="X496" i="1"/>
  <c r="AA3062" i="1"/>
  <c r="Y3062" i="1"/>
  <c r="Z3062" i="1"/>
  <c r="X3062" i="1"/>
  <c r="X955" i="1"/>
  <c r="X2022" i="1"/>
  <c r="AA2022" i="1"/>
  <c r="Z2022" i="1"/>
  <c r="AJ2022" i="1" s="1"/>
  <c r="AA1700" i="1"/>
  <c r="AA1172" i="1"/>
  <c r="Z2691" i="1"/>
  <c r="X1665" i="1"/>
  <c r="Y1665" i="1"/>
  <c r="AA1665" i="1"/>
  <c r="Z1665" i="1"/>
  <c r="AA591" i="1"/>
  <c r="Z591" i="1"/>
  <c r="Y591" i="1"/>
  <c r="X591" i="1"/>
  <c r="AA853" i="1"/>
  <c r="Z853" i="1"/>
  <c r="Y853" i="1"/>
  <c r="X853" i="1"/>
  <c r="AA776" i="1"/>
  <c r="Z776" i="1"/>
  <c r="X776" i="1"/>
  <c r="AA626" i="1"/>
  <c r="Z626" i="1"/>
  <c r="Y626" i="1"/>
  <c r="X626" i="1"/>
  <c r="X111" i="1"/>
  <c r="Y111" i="1"/>
  <c r="Z111" i="1"/>
  <c r="AA111" i="1"/>
  <c r="AH738" i="1"/>
  <c r="AI738" i="1"/>
  <c r="AA1476" i="1"/>
  <c r="Z1476" i="1"/>
  <c r="Y1476" i="1"/>
  <c r="X1476" i="1"/>
  <c r="Z440" i="1"/>
  <c r="AA440" i="1"/>
  <c r="X440" i="1"/>
  <c r="X3314" i="1"/>
  <c r="Y3314" i="1"/>
  <c r="Y55" i="1"/>
  <c r="X55" i="1"/>
  <c r="AA55" i="1"/>
  <c r="Z55" i="1"/>
  <c r="Y3384" i="1"/>
  <c r="X3384" i="1"/>
  <c r="AA3384" i="1"/>
  <c r="Z3384" i="1"/>
  <c r="X2089" i="1"/>
  <c r="AA2089" i="1"/>
  <c r="Z2089" i="1"/>
  <c r="Y3181" i="1"/>
  <c r="Z3181" i="1"/>
  <c r="X3181" i="1"/>
  <c r="AA3181" i="1"/>
  <c r="X2729" i="1"/>
  <c r="Z2729" i="1"/>
  <c r="Y2729" i="1"/>
  <c r="AA2729" i="1"/>
  <c r="Z2631" i="1"/>
  <c r="Y2631" i="1"/>
  <c r="X2631" i="1"/>
  <c r="AA2631" i="1"/>
  <c r="Y2491" i="1"/>
  <c r="X2491" i="1"/>
  <c r="AA2491" i="1"/>
  <c r="Z2491" i="1"/>
  <c r="Z1028" i="1"/>
  <c r="AA1028" i="1"/>
  <c r="X1028" i="1"/>
  <c r="Y1028" i="1"/>
  <c r="X573" i="1"/>
  <c r="Z573" i="1"/>
  <c r="Y573" i="1"/>
  <c r="Z633" i="1"/>
  <c r="Y633" i="1"/>
  <c r="X633" i="1"/>
  <c r="AA633" i="1"/>
  <c r="Z1529" i="1"/>
  <c r="AA1529" i="1"/>
  <c r="X1529" i="1"/>
  <c r="Y822" i="1"/>
  <c r="Z1466" i="1"/>
  <c r="Y1466" i="1"/>
  <c r="X1466" i="1"/>
  <c r="AA1466" i="1"/>
  <c r="AA374" i="1"/>
  <c r="Z374" i="1"/>
  <c r="X374" i="1"/>
  <c r="Y374" i="1"/>
  <c r="AA220" i="1"/>
  <c r="Y220" i="1"/>
  <c r="Z220" i="1"/>
  <c r="Y2526" i="1"/>
  <c r="X2526" i="1"/>
  <c r="AA2526" i="1"/>
  <c r="Z2526" i="1"/>
  <c r="Y2554" i="1"/>
  <c r="AA2554" i="1"/>
  <c r="X2554" i="1"/>
  <c r="Z2554" i="1"/>
  <c r="Y937" i="1"/>
  <c r="X937" i="1"/>
  <c r="AA937" i="1"/>
  <c r="Z937" i="1"/>
  <c r="Z1084" i="1"/>
  <c r="Y1084" i="1"/>
  <c r="X1084" i="1"/>
  <c r="AA1084" i="1"/>
  <c r="AK1084" i="1" s="1"/>
  <c r="AA3370" i="1"/>
  <c r="Z3370" i="1"/>
  <c r="Y3370" i="1"/>
  <c r="X3370" i="1"/>
  <c r="AA1438" i="1"/>
  <c r="X304" i="1"/>
  <c r="X290" i="1"/>
  <c r="Y559" i="1"/>
  <c r="X559" i="1"/>
  <c r="AA559" i="1"/>
  <c r="Z559" i="1"/>
  <c r="Z2803" i="1"/>
  <c r="Y2803" i="1"/>
  <c r="X2803" i="1"/>
  <c r="AA2803" i="1"/>
  <c r="AA1956" i="1"/>
  <c r="X1956" i="1"/>
  <c r="Z1956" i="1"/>
  <c r="AA1669" i="1"/>
  <c r="X1669" i="1"/>
  <c r="Y1669" i="1"/>
  <c r="AA3429" i="1"/>
  <c r="Z3429" i="1"/>
  <c r="X3429" i="1"/>
  <c r="Y3429" i="1"/>
  <c r="AA2197" i="1"/>
  <c r="Z2197" i="1"/>
  <c r="X2197" i="1"/>
  <c r="X1889" i="1"/>
  <c r="Y1889" i="1"/>
  <c r="Z1889" i="1"/>
  <c r="AJ1889" i="1" s="1"/>
  <c r="Y1375" i="1"/>
  <c r="X335" i="1"/>
  <c r="Y335" i="1"/>
  <c r="Z335" i="1"/>
  <c r="AA335" i="1"/>
  <c r="Y1921" i="1"/>
  <c r="X1921" i="1"/>
  <c r="Z1921" i="1"/>
  <c r="AA1921" i="1"/>
  <c r="AA332" i="1"/>
  <c r="Y332" i="1"/>
  <c r="Z332" i="1"/>
  <c r="AA1018" i="1"/>
  <c r="X1018" i="1"/>
  <c r="Z1018" i="1"/>
  <c r="Y1018" i="1"/>
  <c r="X3282" i="1"/>
  <c r="Z3282" i="1"/>
  <c r="AA3282" i="1"/>
  <c r="Y3282" i="1"/>
  <c r="Z2540" i="1"/>
  <c r="AA2540" i="1"/>
  <c r="Y2540" i="1"/>
  <c r="X2540" i="1"/>
  <c r="AA2372" i="1"/>
  <c r="Z2372" i="1"/>
  <c r="X2372" i="1"/>
  <c r="Y2372" i="1"/>
  <c r="AA2218" i="1"/>
  <c r="Y2218" i="1"/>
  <c r="X2218" i="1"/>
  <c r="AA3072" i="1"/>
  <c r="Z3072" i="1"/>
  <c r="Y3072" i="1"/>
  <c r="X3072" i="1"/>
  <c r="AA1350" i="1"/>
  <c r="Z1350" i="1"/>
  <c r="Y1350" i="1"/>
  <c r="X1350" i="1"/>
  <c r="AA524" i="1"/>
  <c r="X524" i="1"/>
  <c r="Z524" i="1"/>
  <c r="Y328" i="1"/>
  <c r="Z2446" i="1"/>
  <c r="X2446" i="1"/>
  <c r="Y2446" i="1"/>
  <c r="Z2565" i="1"/>
  <c r="AA2565" i="1"/>
  <c r="Y2565" i="1"/>
  <c r="Z1361" i="1"/>
  <c r="AJ1361" i="1" s="1"/>
  <c r="Y1361" i="1"/>
  <c r="AA1361" i="1"/>
  <c r="Z136" i="1"/>
  <c r="AA136" i="1"/>
  <c r="Y136" i="1"/>
  <c r="Y31" i="1"/>
  <c r="AA31" i="1"/>
  <c r="X31" i="1"/>
  <c r="Z31" i="1"/>
  <c r="AA2285" i="1"/>
  <c r="Z2285" i="1"/>
  <c r="Y2285" i="1"/>
  <c r="X2285" i="1"/>
  <c r="AA97" i="1"/>
  <c r="Z97" i="1"/>
  <c r="X97" i="1"/>
  <c r="Y97" i="1"/>
  <c r="AA738" i="1"/>
  <c r="Z3496" i="1"/>
  <c r="X3496" i="1"/>
  <c r="Y3496" i="1"/>
  <c r="AA3496" i="1"/>
  <c r="Y2096" i="1"/>
  <c r="AA2096" i="1"/>
  <c r="Z2096" i="1"/>
  <c r="X2096" i="1"/>
  <c r="AA2117" i="1"/>
  <c r="Z2117" i="1"/>
  <c r="X2117" i="1"/>
  <c r="Y2117" i="1"/>
  <c r="X1431" i="1"/>
  <c r="Y1431" i="1"/>
  <c r="AA1431" i="1"/>
  <c r="Z1431" i="1"/>
  <c r="AA1788" i="1"/>
  <c r="Y2435" i="1"/>
  <c r="Z2435" i="1"/>
  <c r="AA2435" i="1"/>
  <c r="AA202" i="1"/>
  <c r="Z202" i="1"/>
  <c r="Y202" i="1"/>
  <c r="AA3107" i="1"/>
  <c r="X3107" i="1"/>
  <c r="Z3107" i="1"/>
  <c r="Y3107" i="1"/>
  <c r="AK3107" i="1" s="1"/>
  <c r="Z1501" i="1"/>
  <c r="Y1382" i="1"/>
  <c r="X1382" i="1"/>
  <c r="AA1382" i="1"/>
  <c r="Z1382" i="1"/>
  <c r="Y1004" i="1"/>
  <c r="X1004" i="1"/>
  <c r="AA1004" i="1"/>
  <c r="Z1004" i="1"/>
  <c r="X815" i="1"/>
  <c r="Y360" i="1"/>
  <c r="AA360" i="1"/>
  <c r="Z360" i="1"/>
  <c r="AA1882" i="1"/>
  <c r="Z1882" i="1"/>
  <c r="Y1882" i="1"/>
  <c r="X1882" i="1"/>
  <c r="Z2194" i="1"/>
  <c r="Y2194" i="1"/>
  <c r="X2194" i="1"/>
  <c r="AA2194" i="1"/>
  <c r="X1046" i="1"/>
  <c r="Y1046" i="1"/>
  <c r="Y1602" i="1"/>
  <c r="Z1602" i="1"/>
  <c r="X1602" i="1"/>
  <c r="AA1602" i="1"/>
  <c r="AA1182" i="1"/>
  <c r="Z1182" i="1"/>
  <c r="X1182" i="1"/>
  <c r="Y1182" i="1"/>
  <c r="Y1196" i="1"/>
  <c r="AA1196" i="1"/>
  <c r="X1196" i="1"/>
  <c r="Z1196" i="1"/>
  <c r="AA2537" i="1"/>
  <c r="Z2537" i="1"/>
  <c r="Y2537" i="1"/>
  <c r="X2537" i="1"/>
  <c r="Z3125" i="1"/>
  <c r="Y3125" i="1"/>
  <c r="AA3125" i="1"/>
  <c r="X3125" i="1"/>
  <c r="Y416" i="1"/>
  <c r="AI416" i="1" s="1"/>
  <c r="Z416" i="1"/>
  <c r="AA416" i="1"/>
  <c r="Z185" i="1"/>
  <c r="Y185" i="1"/>
  <c r="X185" i="1"/>
  <c r="AA185" i="1"/>
  <c r="AA3405" i="1"/>
  <c r="Y1700" i="1"/>
  <c r="X1700" i="1"/>
  <c r="Z1700" i="1"/>
  <c r="Z1399" i="1"/>
  <c r="AA1399" i="1"/>
  <c r="Y1399" i="1"/>
  <c r="X1399" i="1"/>
  <c r="Y811" i="1"/>
  <c r="Z811" i="1"/>
  <c r="AA811" i="1"/>
  <c r="AA608" i="1"/>
  <c r="X608" i="1"/>
  <c r="Y608" i="1"/>
  <c r="Z608" i="1"/>
  <c r="Z216" i="1"/>
  <c r="X216" i="1"/>
  <c r="AA216" i="1"/>
  <c r="X262" i="1"/>
  <c r="Z262" i="1"/>
  <c r="Y262" i="1"/>
  <c r="AA262" i="1"/>
  <c r="AA1077" i="1"/>
  <c r="Z1077" i="1"/>
  <c r="Y1077" i="1"/>
  <c r="X1077" i="1"/>
  <c r="AA2488" i="1"/>
  <c r="Z2488" i="1"/>
  <c r="X2488" i="1"/>
  <c r="Y2488" i="1"/>
  <c r="X3513" i="1"/>
  <c r="AA3513" i="1"/>
  <c r="Y3513" i="1"/>
  <c r="Z3513" i="1"/>
  <c r="AA3188" i="1"/>
  <c r="Y3188" i="1"/>
  <c r="X3188" i="1"/>
  <c r="Z3188" i="1"/>
  <c r="X2015" i="1"/>
  <c r="Z2015" i="1"/>
  <c r="Y2015" i="1"/>
  <c r="AA2015" i="1"/>
  <c r="Z2953" i="1"/>
  <c r="Y2953" i="1"/>
  <c r="X2953" i="1"/>
  <c r="AA2953" i="1"/>
  <c r="Z538" i="1"/>
  <c r="Y538" i="1"/>
  <c r="X538" i="1"/>
  <c r="Z997" i="1"/>
  <c r="Y997" i="1"/>
  <c r="X997" i="1"/>
  <c r="AA997" i="1"/>
  <c r="X2071" i="1"/>
  <c r="Y2071" i="1"/>
  <c r="Z2071" i="1"/>
  <c r="AA2071" i="1"/>
  <c r="AK2071" i="1" s="1"/>
  <c r="X2806" i="1"/>
  <c r="AA2806" i="1"/>
  <c r="Y2806" i="1"/>
  <c r="Z2806" i="1"/>
  <c r="AA769" i="1"/>
  <c r="Y769" i="1"/>
  <c r="X769" i="1"/>
  <c r="Z769" i="1"/>
  <c r="Y3265" i="1"/>
  <c r="X3265" i="1"/>
  <c r="Z3265" i="1"/>
  <c r="AA3265" i="1"/>
  <c r="Z2201" i="1"/>
  <c r="Y2201" i="1"/>
  <c r="X2201" i="1"/>
  <c r="AA2201" i="1"/>
  <c r="X1690" i="1"/>
  <c r="AA1690" i="1"/>
  <c r="Z1690" i="1"/>
  <c r="Y1690" i="1"/>
  <c r="Z850" i="1"/>
  <c r="X850" i="1"/>
  <c r="AA850" i="1"/>
  <c r="AA458" i="1"/>
  <c r="AA832" i="1"/>
  <c r="Z832" i="1"/>
  <c r="X832" i="1"/>
  <c r="Y916" i="1"/>
  <c r="AA1840" i="1"/>
  <c r="Y1840" i="1"/>
  <c r="Z1840" i="1"/>
  <c r="AH1840" i="1" s="1"/>
  <c r="AA3307" i="1"/>
  <c r="Z3307" i="1"/>
  <c r="Y3307" i="1"/>
  <c r="X3307" i="1"/>
  <c r="Y2502" i="1"/>
  <c r="AA2502" i="1"/>
  <c r="X2502" i="1"/>
  <c r="Z2502" i="1"/>
  <c r="AA1592" i="1"/>
  <c r="Y1592" i="1"/>
  <c r="Z1592" i="1"/>
  <c r="X1592" i="1"/>
  <c r="Y857" i="1"/>
  <c r="X857" i="1"/>
  <c r="Z857" i="1"/>
  <c r="AA857" i="1"/>
  <c r="Z514" i="1"/>
  <c r="X514" i="1"/>
  <c r="Y514" i="1"/>
  <c r="X458" i="1"/>
  <c r="Y458" i="1"/>
  <c r="Z458" i="1"/>
  <c r="Y3261" i="1"/>
  <c r="X3261" i="1"/>
  <c r="AA3261" i="1"/>
  <c r="Z3261" i="1"/>
  <c r="X2638" i="1"/>
  <c r="AA2638" i="1"/>
  <c r="Y2638" i="1"/>
  <c r="Z2638" i="1"/>
  <c r="Y766" i="1"/>
  <c r="X766" i="1"/>
  <c r="X1788" i="1"/>
  <c r="Z2159" i="1"/>
  <c r="AA2159" i="1"/>
  <c r="Y2159" i="1"/>
  <c r="Y1403" i="1"/>
  <c r="X1403" i="1"/>
  <c r="AA1403" i="1"/>
  <c r="Z1403" i="1"/>
  <c r="Z1284" i="1"/>
  <c r="Z129" i="1"/>
  <c r="Y129" i="1"/>
  <c r="X129" i="1"/>
  <c r="AA129" i="1"/>
  <c r="X493" i="1"/>
  <c r="AA493" i="1"/>
  <c r="Z493" i="1"/>
  <c r="Y493" i="1"/>
  <c r="Z3254" i="1"/>
  <c r="Y3254" i="1"/>
  <c r="AA3254" i="1"/>
  <c r="X3254" i="1"/>
  <c r="Z2043" i="1"/>
  <c r="AA2043" i="1"/>
  <c r="Y2043" i="1"/>
  <c r="X2043" i="1"/>
  <c r="Z2232" i="1"/>
  <c r="AA2232" i="1"/>
  <c r="Y2232" i="1"/>
  <c r="X2232" i="1"/>
  <c r="X220" i="1"/>
  <c r="Z3405" i="1"/>
  <c r="X3405" i="1"/>
  <c r="Y3405" i="1"/>
  <c r="AA2082" i="1"/>
  <c r="X2082" i="1"/>
  <c r="Z2082" i="1"/>
  <c r="Y2082" i="1"/>
  <c r="Z822" i="1"/>
  <c r="AA822" i="1"/>
  <c r="X822" i="1"/>
  <c r="Z1102" i="1"/>
  <c r="AA1102" i="1"/>
  <c r="X1102" i="1"/>
  <c r="Y1102" i="1"/>
  <c r="AA3520" i="1"/>
  <c r="Z3520" i="1"/>
  <c r="Y3520" i="1"/>
  <c r="X3520" i="1"/>
  <c r="Z2995" i="1"/>
  <c r="Y2995" i="1"/>
  <c r="X2995" i="1"/>
  <c r="AA2995" i="1"/>
  <c r="Z1483" i="1"/>
  <c r="X1483" i="1"/>
  <c r="AA1483" i="1"/>
  <c r="Y1483" i="1"/>
  <c r="Z699" i="1"/>
  <c r="Y699" i="1"/>
  <c r="X699" i="1"/>
  <c r="AA699" i="1"/>
  <c r="Z951" i="1"/>
  <c r="Y951" i="1"/>
  <c r="X951" i="1"/>
  <c r="AA951" i="1"/>
  <c r="Y2103" i="1"/>
  <c r="X2103" i="1"/>
  <c r="AA2103" i="1"/>
  <c r="Z1998" i="1"/>
  <c r="X1998" i="1"/>
  <c r="AA1998" i="1"/>
  <c r="Y1998" i="1"/>
  <c r="Y1452" i="1"/>
  <c r="X1452" i="1"/>
  <c r="X787" i="1"/>
  <c r="Y787" i="1"/>
  <c r="AA787" i="1"/>
  <c r="X1438" i="1"/>
  <c r="Z1438" i="1"/>
  <c r="Y1438" i="1"/>
  <c r="AH1438" i="1" s="1"/>
  <c r="AA311" i="1"/>
  <c r="Z115" i="1"/>
  <c r="AA3492" i="1"/>
  <c r="Z3492" i="1"/>
  <c r="Y3492" i="1"/>
  <c r="X3492" i="1"/>
  <c r="Y2271" i="1"/>
  <c r="Z2029" i="1"/>
  <c r="Y2029" i="1"/>
  <c r="X2029" i="1"/>
  <c r="AA2029" i="1"/>
  <c r="Z1420" i="1"/>
  <c r="Y1529" i="1"/>
  <c r="Y874" i="1"/>
  <c r="Z874" i="1"/>
  <c r="X874" i="1"/>
  <c r="AA874" i="1"/>
  <c r="Y755" i="1"/>
  <c r="X755" i="1"/>
  <c r="Z755" i="1"/>
  <c r="AA755" i="1"/>
  <c r="AA1963" i="1"/>
  <c r="AA465" i="1"/>
  <c r="Y465" i="1"/>
  <c r="X465" i="1"/>
  <c r="Z465" i="1"/>
  <c r="Z1158" i="1"/>
  <c r="Y1158" i="1"/>
  <c r="X1158" i="1"/>
  <c r="AA1158" i="1"/>
  <c r="Z2477" i="1"/>
  <c r="Y2477" i="1"/>
  <c r="X2477" i="1"/>
  <c r="AA2477" i="1"/>
  <c r="AA1847" i="1"/>
  <c r="Z1847" i="1"/>
  <c r="Y1847" i="1"/>
  <c r="X1847" i="1"/>
  <c r="X1553" i="1"/>
  <c r="Y1553" i="1"/>
  <c r="Z1553" i="1"/>
  <c r="AA1553" i="1"/>
  <c r="Y1378" i="1"/>
  <c r="Z1378" i="1"/>
  <c r="X1378" i="1"/>
  <c r="AA1378" i="1"/>
  <c r="Y531" i="1"/>
  <c r="X531" i="1"/>
  <c r="AA531" i="1"/>
  <c r="Z531" i="1"/>
  <c r="X237" i="1"/>
  <c r="AA237" i="1"/>
  <c r="Z237" i="1"/>
  <c r="Y237" i="1"/>
  <c r="Y1035" i="1"/>
  <c r="X1035" i="1"/>
  <c r="AA1035" i="1"/>
  <c r="Z1035" i="1"/>
  <c r="AA2943" i="1"/>
  <c r="Z2943" i="1"/>
  <c r="Y2943" i="1"/>
  <c r="X2943" i="1"/>
  <c r="X332" i="1"/>
  <c r="AA3156" i="1"/>
  <c r="Z3156" i="1"/>
  <c r="X3156" i="1"/>
  <c r="Y3156" i="1"/>
  <c r="Z2218" i="1"/>
  <c r="AA1448" i="1"/>
  <c r="X1448" i="1"/>
  <c r="Y1448" i="1"/>
  <c r="Z1448" i="1"/>
  <c r="Y524" i="1"/>
  <c r="AA307" i="1"/>
  <c r="X307" i="1"/>
  <c r="Z307" i="1"/>
  <c r="Y307" i="1"/>
  <c r="Y2985" i="1"/>
  <c r="X2985" i="1"/>
  <c r="AA2985" i="1"/>
  <c r="Z2985" i="1"/>
  <c r="Z2670" i="1"/>
  <c r="X2670" i="1"/>
  <c r="Y2670" i="1"/>
  <c r="AA2670" i="1"/>
  <c r="AA1550" i="1"/>
  <c r="Y234" i="1"/>
  <c r="X234" i="1"/>
  <c r="AA3527" i="1"/>
  <c r="Z3527" i="1"/>
  <c r="X3527" i="1"/>
  <c r="X2883" i="1"/>
  <c r="AA2883" i="1"/>
  <c r="Z2883" i="1"/>
  <c r="Y2883" i="1"/>
  <c r="Z1973" i="1"/>
  <c r="AA1973" i="1"/>
  <c r="Y1973" i="1"/>
  <c r="X1973" i="1"/>
  <c r="AA1224" i="1"/>
  <c r="Y1224" i="1"/>
  <c r="Z1224" i="1"/>
  <c r="AK1224" i="1" s="1"/>
  <c r="X1865" i="1"/>
  <c r="X2292" i="1"/>
  <c r="Z1676" i="1"/>
  <c r="Y248" i="1"/>
  <c r="Z248" i="1"/>
  <c r="AA248" i="1"/>
  <c r="Y3450" i="1"/>
  <c r="Z3450" i="1"/>
  <c r="X3450" i="1"/>
  <c r="AA3450" i="1"/>
  <c r="AA3499" i="1"/>
  <c r="Z3499" i="1"/>
  <c r="Y3499" i="1"/>
  <c r="X3499" i="1"/>
  <c r="AA1966" i="1"/>
  <c r="AJ1966" i="1" s="1"/>
  <c r="Y1966" i="1"/>
  <c r="Z1966" i="1"/>
  <c r="AI1966" i="1" s="1"/>
  <c r="Y710" i="1"/>
  <c r="AA265" i="1"/>
  <c r="Z265" i="1"/>
  <c r="Y265" i="1"/>
  <c r="X265" i="1"/>
  <c r="X1935" i="1"/>
  <c r="AA1935" i="1"/>
  <c r="Z1935" i="1"/>
  <c r="Y1935" i="1"/>
  <c r="X1501" i="1"/>
  <c r="Y1501" i="1"/>
  <c r="Z815" i="1"/>
  <c r="Y815" i="1"/>
  <c r="AA815" i="1"/>
  <c r="Z640" i="1"/>
  <c r="AA640" i="1"/>
  <c r="Y640" i="1"/>
  <c r="X640" i="1"/>
  <c r="AA2820" i="1"/>
  <c r="Y2820" i="1"/>
  <c r="Z2820" i="1"/>
  <c r="X2820" i="1"/>
  <c r="Y2078" i="1"/>
  <c r="AA1105" i="1"/>
  <c r="Z1105" i="1"/>
  <c r="Y1105" i="1"/>
  <c r="X1105" i="1"/>
  <c r="Y689" i="1"/>
  <c r="Z160" i="1"/>
  <c r="Y160" i="1"/>
  <c r="AA160" i="1"/>
  <c r="X160" i="1"/>
  <c r="AA3475" i="1"/>
  <c r="AA3118" i="1"/>
  <c r="Y3118" i="1"/>
  <c r="Z3118" i="1"/>
  <c r="X3118" i="1"/>
  <c r="AA2733" i="1"/>
  <c r="Y2733" i="1"/>
  <c r="Z2733" i="1"/>
  <c r="X2733" i="1"/>
  <c r="Z1872" i="1"/>
  <c r="X1872" i="1"/>
  <c r="AA1872" i="1"/>
  <c r="Y1872" i="1"/>
  <c r="Y1606" i="1"/>
  <c r="AA871" i="1"/>
  <c r="X1011" i="1"/>
  <c r="X3401" i="1"/>
  <c r="Y3401" i="1"/>
  <c r="AA3401" i="1"/>
  <c r="Z3401" i="1"/>
  <c r="AA1567" i="1"/>
  <c r="Z1567" i="1"/>
  <c r="Y1567" i="1"/>
  <c r="X1567" i="1"/>
  <c r="AA1228" i="1"/>
  <c r="X867" i="1"/>
  <c r="AA3195" i="1"/>
  <c r="Y3195" i="1"/>
  <c r="Z3195" i="1"/>
  <c r="X3195" i="1"/>
  <c r="Y2880" i="1"/>
  <c r="AA2880" i="1"/>
  <c r="Z2880" i="1"/>
  <c r="X2880" i="1"/>
  <c r="AA2166" i="1"/>
  <c r="Y2166" i="1"/>
  <c r="X2166" i="1"/>
  <c r="Z2166" i="1"/>
  <c r="Y2621" i="1"/>
  <c r="Z2621" i="1"/>
  <c r="X2621" i="1"/>
  <c r="AA2621" i="1"/>
  <c r="Y1172" i="1"/>
  <c r="X1172" i="1"/>
  <c r="Z724" i="1"/>
  <c r="Y724" i="1"/>
  <c r="AA724" i="1"/>
  <c r="X724" i="1"/>
  <c r="AA3408" i="1"/>
  <c r="Y3408" i="1"/>
  <c r="Z3408" i="1"/>
  <c r="X3408" i="1"/>
  <c r="Z2764" i="1"/>
  <c r="Y2764" i="1"/>
  <c r="X2764" i="1"/>
  <c r="AA2764" i="1"/>
  <c r="X3184" i="1"/>
  <c r="Z3184" i="1"/>
  <c r="AA3184" i="1"/>
  <c r="Y3184" i="1"/>
  <c r="Y2022" i="1"/>
  <c r="X811" i="1"/>
  <c r="Y216" i="1"/>
  <c r="AA1175" i="1"/>
  <c r="Z1175" i="1"/>
  <c r="Y1175" i="1"/>
  <c r="X1175" i="1"/>
  <c r="AA2691" i="1"/>
  <c r="X2691" i="1"/>
  <c r="X1042" i="1"/>
  <c r="Y1042" i="1"/>
  <c r="Z1042" i="1"/>
  <c r="AA1042" i="1"/>
  <c r="AA1991" i="1"/>
  <c r="Y1991" i="1"/>
  <c r="X1991" i="1"/>
  <c r="Z1991" i="1"/>
  <c r="X1364" i="1"/>
  <c r="Y1364" i="1"/>
  <c r="Z1364" i="1"/>
  <c r="Y1490" i="1"/>
  <c r="X1490" i="1"/>
  <c r="AA1490" i="1"/>
  <c r="Z1490" i="1"/>
  <c r="AA2761" i="1"/>
  <c r="Z2761" i="1"/>
  <c r="Y2761" i="1"/>
  <c r="X2761" i="1"/>
  <c r="AA3296" i="1"/>
  <c r="Y3296" i="1"/>
  <c r="Z3296" i="1"/>
  <c r="X3296" i="1"/>
  <c r="AA1056" i="1"/>
  <c r="Y1056" i="1"/>
  <c r="X1056" i="1"/>
  <c r="Z1056" i="1"/>
  <c r="X2334" i="1"/>
  <c r="Z2334" i="1"/>
  <c r="Y2334" i="1"/>
  <c r="Z1417" i="1"/>
  <c r="Y1417" i="1"/>
  <c r="X1417" i="1"/>
  <c r="AA1417" i="1"/>
  <c r="AA1928" i="1"/>
  <c r="Z1928" i="1"/>
  <c r="Y1928" i="1"/>
  <c r="X1928" i="1"/>
  <c r="AA276" i="1"/>
  <c r="Y276" i="1"/>
  <c r="Z276" i="1"/>
  <c r="AH276" i="1" s="1"/>
  <c r="AA647" i="1"/>
  <c r="X2792" i="1"/>
  <c r="Y2792" i="1"/>
  <c r="AA2792" i="1"/>
  <c r="AA2680" i="1"/>
  <c r="Y2680" i="1"/>
  <c r="X2680" i="1"/>
  <c r="Z2680" i="1"/>
  <c r="X846" i="1"/>
  <c r="Y846" i="1"/>
  <c r="Z846" i="1"/>
  <c r="AA846" i="1"/>
  <c r="AA783" i="1"/>
  <c r="Y783" i="1"/>
  <c r="X783" i="1"/>
  <c r="Z783" i="1"/>
  <c r="Z1112" i="1"/>
  <c r="X1112" i="1"/>
  <c r="Y1112" i="1"/>
  <c r="AA1112" i="1"/>
  <c r="AA174" i="1"/>
  <c r="Z174" i="1"/>
  <c r="Y174" i="1"/>
  <c r="X174" i="1"/>
  <c r="Y1788" i="1"/>
  <c r="Z1788" i="1"/>
  <c r="AJ1788" i="1" s="1"/>
  <c r="X1840" i="1"/>
  <c r="AA2796" i="1"/>
  <c r="Y2796" i="1"/>
  <c r="X2796" i="1"/>
  <c r="Z2796" i="1"/>
  <c r="Y1284" i="1"/>
  <c r="X1284" i="1"/>
  <c r="AA1284" i="1"/>
  <c r="AJ1284" i="1" s="1"/>
  <c r="Z3100" i="1"/>
  <c r="Y3100" i="1"/>
  <c r="AA3100" i="1"/>
  <c r="X3100" i="1"/>
  <c r="Y2323" i="1"/>
  <c r="X2323" i="1"/>
  <c r="Z2323" i="1"/>
  <c r="AA2323" i="1"/>
  <c r="AA1574" i="1"/>
  <c r="Z1574" i="1"/>
  <c r="Y1574" i="1"/>
  <c r="X1574" i="1"/>
  <c r="AA1777" i="1"/>
  <c r="Y1777" i="1"/>
  <c r="AK1777" i="1" s="1"/>
  <c r="Z1777" i="1"/>
  <c r="AA1504" i="1"/>
  <c r="Z1504" i="1"/>
  <c r="Y1504" i="1"/>
  <c r="X1504" i="1"/>
  <c r="X2593" i="1"/>
  <c r="Z223" i="1"/>
  <c r="X223" i="1"/>
  <c r="Y223" i="1"/>
  <c r="AA223" i="1"/>
  <c r="AA3139" i="1"/>
  <c r="Z3139" i="1"/>
  <c r="Y3139" i="1"/>
  <c r="X3139" i="1"/>
  <c r="X2019" i="1"/>
  <c r="Z1564" i="1"/>
  <c r="AA2173" i="1"/>
  <c r="Z2173" i="1"/>
  <c r="X2173" i="1"/>
  <c r="Y2173" i="1"/>
  <c r="X1326" i="1"/>
  <c r="AA1326" i="1"/>
  <c r="Z1326" i="1"/>
  <c r="Y1326" i="1"/>
  <c r="Y3506" i="1"/>
  <c r="X3506" i="1"/>
  <c r="Z3506" i="1"/>
  <c r="AA3506" i="1"/>
  <c r="Y1651" i="1"/>
  <c r="X1651" i="1"/>
  <c r="AA1651" i="1"/>
  <c r="Z1651" i="1"/>
  <c r="Z1980" i="1"/>
  <c r="AA1980" i="1"/>
  <c r="Y1980" i="1"/>
  <c r="X1980" i="1"/>
  <c r="AA643" i="1"/>
  <c r="Y643" i="1"/>
  <c r="Z643" i="1"/>
  <c r="X643" i="1"/>
  <c r="Z2852" i="1"/>
  <c r="Y2852" i="1"/>
  <c r="X2852" i="1"/>
  <c r="AA2852" i="1"/>
  <c r="Z885" i="1"/>
  <c r="Y885" i="1"/>
  <c r="AA885" i="1"/>
  <c r="X885" i="1"/>
  <c r="X311" i="1"/>
  <c r="Z311" i="1"/>
  <c r="Y115" i="1"/>
  <c r="X115" i="1"/>
  <c r="AA115" i="1"/>
  <c r="AK115" i="1" s="1"/>
  <c r="AA2456" i="1"/>
  <c r="Y2456" i="1"/>
  <c r="X2456" i="1"/>
  <c r="Z2456" i="1"/>
  <c r="AA2512" i="1"/>
  <c r="Z2512" i="1"/>
  <c r="X2512" i="1"/>
  <c r="Y2512" i="1"/>
  <c r="AA2274" i="1"/>
  <c r="Y2274" i="1"/>
  <c r="X2274" i="1"/>
  <c r="AA1420" i="1"/>
  <c r="X1420" i="1"/>
  <c r="Y1420" i="1"/>
  <c r="AA1532" i="1"/>
  <c r="Y1532" i="1"/>
  <c r="Z1532" i="1"/>
  <c r="X1532" i="1"/>
  <c r="AA244" i="1"/>
  <c r="Z244" i="1"/>
  <c r="X244" i="1"/>
  <c r="Z636" i="1"/>
  <c r="AA636" i="1"/>
  <c r="Y636" i="1"/>
  <c r="X636" i="1"/>
  <c r="X2992" i="1"/>
  <c r="X2355" i="1"/>
  <c r="Y2355" i="1"/>
  <c r="Z2355" i="1"/>
  <c r="AA2355" i="1"/>
  <c r="Z1242" i="1"/>
  <c r="Y1242" i="1"/>
  <c r="AA1242" i="1"/>
  <c r="X1242" i="1"/>
  <c r="AA24" i="1"/>
  <c r="X24" i="1"/>
  <c r="Y24" i="1"/>
  <c r="AA2624" i="1"/>
  <c r="Y2624" i="1"/>
  <c r="X2624" i="1"/>
  <c r="Z2624" i="1"/>
  <c r="X2379" i="1"/>
  <c r="AA1686" i="1"/>
  <c r="Z1686" i="1"/>
  <c r="X1686" i="1"/>
  <c r="Y1686" i="1"/>
  <c r="Y3230" i="1"/>
  <c r="X3342" i="1"/>
  <c r="AA2313" i="1"/>
  <c r="Y2313" i="1"/>
  <c r="Z2313" i="1"/>
  <c r="Y1760" i="1"/>
  <c r="AA1760" i="1"/>
  <c r="Z1760" i="1"/>
  <c r="X1760" i="1"/>
  <c r="Y892" i="1"/>
  <c r="AA1704" i="1"/>
  <c r="Y1704" i="1"/>
  <c r="Z1704" i="1"/>
  <c r="X1704" i="1"/>
  <c r="Z297" i="1"/>
  <c r="Y297" i="1"/>
  <c r="AA297" i="1"/>
  <c r="X297" i="1"/>
  <c r="Z1917" i="1"/>
  <c r="AA1917" i="1"/>
  <c r="Y1917" i="1"/>
  <c r="X1917" i="1"/>
  <c r="AA3069" i="1"/>
  <c r="Y3069" i="1"/>
  <c r="X3069" i="1"/>
  <c r="Z3069" i="1"/>
  <c r="AA132" i="1"/>
  <c r="X132" i="1"/>
  <c r="Z132" i="1"/>
  <c r="Y3321" i="1"/>
  <c r="Z3321" i="1"/>
  <c r="X3321" i="1"/>
  <c r="X2278" i="1"/>
  <c r="Z2278" i="1"/>
  <c r="AA2278" i="1"/>
  <c r="Y2278" i="1"/>
  <c r="X1550" i="1"/>
  <c r="Z1550" i="1"/>
  <c r="Y1550" i="1"/>
  <c r="Z1599" i="1"/>
  <c r="X1599" i="1"/>
  <c r="Y1599" i="1"/>
  <c r="AA1599" i="1"/>
  <c r="X1179" i="1"/>
  <c r="AA1179" i="1"/>
  <c r="Z1179" i="1"/>
  <c r="Y1179" i="1"/>
  <c r="AA94" i="1"/>
  <c r="Z94" i="1"/>
  <c r="Y94" i="1"/>
  <c r="X94" i="1"/>
  <c r="X136" i="1"/>
  <c r="Z2484" i="1"/>
  <c r="X2484" i="1"/>
  <c r="Y2484" i="1"/>
  <c r="AA2484" i="1"/>
  <c r="AA1970" i="1"/>
  <c r="AH1224" i="1"/>
  <c r="AA741" i="1"/>
  <c r="Z741" i="1"/>
  <c r="Y741" i="1"/>
  <c r="X741" i="1"/>
  <c r="AA447" i="1"/>
  <c r="Y447" i="1"/>
  <c r="Z447" i="1"/>
  <c r="X878" i="1"/>
  <c r="AA3300" i="1"/>
  <c r="Z3300" i="1"/>
  <c r="X3300" i="1"/>
  <c r="Y3300" i="1"/>
  <c r="AA2628" i="1"/>
  <c r="X2628" i="1"/>
  <c r="Y2628" i="1"/>
  <c r="Z2628" i="1"/>
  <c r="X1305" i="1"/>
  <c r="Z1305" i="1"/>
  <c r="AA1305" i="1"/>
  <c r="Y164" i="1"/>
  <c r="AK164" i="1" s="1"/>
  <c r="Z164" i="1"/>
  <c r="AA164" i="1"/>
  <c r="AA1676" i="1"/>
  <c r="X1676" i="1"/>
  <c r="Y1676" i="1"/>
  <c r="Y2428" i="1"/>
  <c r="X2428" i="1"/>
  <c r="AA2428" i="1"/>
  <c r="Z2428" i="1"/>
  <c r="AA1791" i="1"/>
  <c r="Z1791" i="1"/>
  <c r="Y1791" i="1"/>
  <c r="X1791" i="1"/>
  <c r="AH1966" i="1"/>
  <c r="AA1133" i="1"/>
  <c r="X1133" i="1"/>
  <c r="Y1133" i="1"/>
  <c r="Z1133" i="1"/>
  <c r="X2351" i="1"/>
  <c r="Z2351" i="1"/>
  <c r="Y2351" i="1"/>
  <c r="AA2351" i="1"/>
  <c r="AA713" i="1"/>
  <c r="Y713" i="1"/>
  <c r="Z713" i="1"/>
  <c r="X713" i="1"/>
  <c r="Y2253" i="1"/>
  <c r="Y3153" i="1"/>
  <c r="X3153" i="1"/>
  <c r="AA3153" i="1"/>
  <c r="Z3153" i="1"/>
  <c r="Z3167" i="1"/>
  <c r="Y3167" i="1"/>
  <c r="X3167" i="1"/>
  <c r="AA3167" i="1"/>
  <c r="Z2257" i="1"/>
  <c r="Y2257" i="1"/>
  <c r="X2257" i="1"/>
  <c r="AA2257" i="1"/>
  <c r="X360" i="1"/>
  <c r="AA2981" i="1"/>
  <c r="Y2981" i="1"/>
  <c r="X2981" i="1"/>
  <c r="Z2981" i="1"/>
  <c r="AA2334" i="1"/>
  <c r="Y1658" i="1"/>
  <c r="X1658" i="1"/>
  <c r="Z1658" i="1"/>
  <c r="AA1658" i="1"/>
  <c r="Z692" i="1"/>
  <c r="AA692" i="1"/>
  <c r="X692" i="1"/>
  <c r="Y692" i="1"/>
  <c r="Y1347" i="1"/>
  <c r="X1347" i="1"/>
  <c r="AA1347" i="1"/>
  <c r="Z1347" i="1"/>
  <c r="Z3475" i="1"/>
  <c r="Y3475" i="1"/>
  <c r="X3475" i="1"/>
  <c r="AA2474" i="1"/>
  <c r="Z2474" i="1"/>
  <c r="X2474" i="1"/>
  <c r="Y2474" i="1"/>
  <c r="Y871" i="1"/>
  <c r="X871" i="1"/>
  <c r="Z871" i="1"/>
  <c r="X1130" i="1"/>
  <c r="Z766" i="1"/>
  <c r="X668" i="1"/>
  <c r="AA668" i="1"/>
  <c r="Z668" i="1"/>
  <c r="Y668" i="1"/>
  <c r="AA3016" i="1"/>
  <c r="Z3016" i="1"/>
  <c r="Y3016" i="1"/>
  <c r="X3016" i="1"/>
  <c r="Z2862" i="1"/>
  <c r="X2862" i="1"/>
  <c r="Y2862" i="1"/>
  <c r="AA2862" i="1"/>
  <c r="Z2145" i="1"/>
  <c r="AA1007" i="1"/>
  <c r="Z1007" i="1"/>
  <c r="Y1007" i="1"/>
  <c r="X1007" i="1"/>
  <c r="AA790" i="1"/>
  <c r="Y503" i="1"/>
  <c r="Z503" i="1"/>
  <c r="AA503" i="1"/>
  <c r="X503" i="1"/>
  <c r="Y867" i="1"/>
  <c r="Z867" i="1"/>
  <c r="AA867" i="1"/>
  <c r="X619" i="1"/>
  <c r="AA619" i="1"/>
  <c r="Z619" i="1"/>
  <c r="Y619" i="1"/>
  <c r="X416" i="1"/>
  <c r="AA3461" i="1"/>
  <c r="AA990" i="1"/>
  <c r="AA258" i="1"/>
  <c r="AA342" i="1"/>
  <c r="Z342" i="1"/>
  <c r="X342" i="1"/>
  <c r="Y342" i="1"/>
  <c r="AA2425" i="1"/>
  <c r="Z2425" i="1"/>
  <c r="Y2425" i="1"/>
  <c r="X2425" i="1"/>
  <c r="AA549" i="1"/>
  <c r="Z549" i="1"/>
  <c r="X549" i="1"/>
  <c r="Y549" i="1"/>
  <c r="Y2208" i="1"/>
  <c r="X2208" i="1"/>
  <c r="Z2208" i="1"/>
  <c r="AA2208" i="1"/>
  <c r="AA2785" i="1"/>
  <c r="Y2785" i="1"/>
  <c r="X2785" i="1"/>
  <c r="Z2785" i="1"/>
  <c r="X3135" i="1"/>
  <c r="AA3135" i="1"/>
  <c r="Z3135" i="1"/>
  <c r="Y3135" i="1"/>
  <c r="AA2250" i="1"/>
  <c r="Z2250" i="1"/>
  <c r="Y2250" i="1"/>
  <c r="X2250" i="1"/>
  <c r="AA1742" i="1"/>
  <c r="Y1742" i="1"/>
  <c r="Z1742" i="1"/>
  <c r="X1742" i="1"/>
  <c r="AA188" i="1"/>
  <c r="X188" i="1"/>
  <c r="Z188" i="1"/>
  <c r="Y703" i="1"/>
  <c r="Z703" i="1"/>
  <c r="X703" i="1"/>
  <c r="Z3454" i="1"/>
  <c r="Y1907" i="1"/>
  <c r="X1116" i="1"/>
  <c r="X647" i="1"/>
  <c r="AA2610" i="1"/>
  <c r="Y2610" i="1"/>
  <c r="X2610" i="1"/>
  <c r="Z2610" i="1"/>
  <c r="AA1693" i="1"/>
  <c r="Z1693" i="1"/>
  <c r="X1693" i="1"/>
  <c r="Y1693" i="1"/>
  <c r="Y587" i="1"/>
  <c r="Z587" i="1"/>
  <c r="X587" i="1"/>
  <c r="AA587" i="1"/>
  <c r="X3366" i="1"/>
  <c r="Y3366" i="1"/>
  <c r="Z3366" i="1"/>
  <c r="AA3366" i="1"/>
  <c r="Z2222" i="1"/>
  <c r="AA2222" i="1"/>
  <c r="Y2222" i="1"/>
  <c r="X2222" i="1"/>
  <c r="Z1900" i="1"/>
  <c r="AA1900" i="1"/>
  <c r="Y1900" i="1"/>
  <c r="X1900" i="1"/>
  <c r="AA3485" i="1"/>
  <c r="Y3485" i="1"/>
  <c r="Z3485" i="1"/>
  <c r="X3485" i="1"/>
  <c r="AA2904" i="1"/>
  <c r="Z2904" i="1"/>
  <c r="X2904" i="1"/>
  <c r="Y2904" i="1"/>
  <c r="AA3097" i="1"/>
  <c r="AJ1777" i="1"/>
  <c r="X2715" i="1"/>
  <c r="Z2715" i="1"/>
  <c r="Y2715" i="1"/>
  <c r="AA2715" i="1"/>
  <c r="AA664" i="1"/>
  <c r="Z664" i="1"/>
  <c r="Y664" i="1"/>
  <c r="X664" i="1"/>
  <c r="Y230" i="1"/>
  <c r="X230" i="1"/>
  <c r="AA230" i="1"/>
  <c r="Z230" i="1"/>
  <c r="AA888" i="1"/>
  <c r="Y888" i="1"/>
  <c r="Z888" i="1"/>
  <c r="X888" i="1"/>
  <c r="AA430" i="1"/>
  <c r="Z430" i="1"/>
  <c r="Y430" i="1"/>
  <c r="X430" i="1"/>
  <c r="X3279" i="1"/>
  <c r="Y3279" i="1"/>
  <c r="AA3279" i="1"/>
  <c r="Z3279" i="1"/>
  <c r="Z2187" i="1"/>
  <c r="Y2187" i="1"/>
  <c r="X2187" i="1"/>
  <c r="AA2187" i="1"/>
  <c r="X1564" i="1"/>
  <c r="Y1564" i="1"/>
  <c r="AA780" i="1"/>
  <c r="Z780" i="1"/>
  <c r="X780" i="1"/>
  <c r="Y780" i="1"/>
  <c r="AA1424" i="1"/>
  <c r="Z1424" i="1"/>
  <c r="Y1424" i="1"/>
  <c r="X1424" i="1"/>
  <c r="X2099" i="1"/>
  <c r="Z2099" i="1"/>
  <c r="AA2099" i="1"/>
  <c r="Y2099" i="1"/>
  <c r="Z1539" i="1"/>
  <c r="Y1539" i="1"/>
  <c r="AA1539" i="1"/>
  <c r="X1539" i="1"/>
  <c r="AA1294" i="1"/>
  <c r="X1294" i="1"/>
  <c r="Y1294" i="1"/>
  <c r="Z1294" i="1"/>
  <c r="Y402" i="1"/>
  <c r="AA3160" i="1"/>
  <c r="Z3160" i="1"/>
  <c r="Y3160" i="1"/>
  <c r="X3160" i="1"/>
  <c r="X2894" i="1"/>
  <c r="Z2894" i="1"/>
  <c r="Y2894" i="1"/>
  <c r="Z2040" i="1"/>
  <c r="Y2040" i="1"/>
  <c r="X2040" i="1"/>
  <c r="AA2040" i="1"/>
  <c r="Y3443" i="1"/>
  <c r="X3443" i="1"/>
  <c r="AA3443" i="1"/>
  <c r="Z3443" i="1"/>
  <c r="Z2992" i="1"/>
  <c r="Y2992" i="1"/>
  <c r="AK2992" i="1" s="1"/>
  <c r="AA2397" i="1"/>
  <c r="Y2397" i="1"/>
  <c r="X2397" i="1"/>
  <c r="Z2397" i="1"/>
  <c r="X1963" i="1"/>
  <c r="Y1963" i="1"/>
  <c r="Z1963" i="1"/>
  <c r="AA3310" i="1"/>
  <c r="Y3310" i="1"/>
  <c r="X3310" i="1"/>
  <c r="Z3310" i="1"/>
  <c r="X2498" i="1"/>
  <c r="AA2498" i="1"/>
  <c r="Y2498" i="1"/>
  <c r="Z2498" i="1"/>
  <c r="AA139" i="1"/>
  <c r="Y139" i="1"/>
  <c r="Z139" i="1"/>
  <c r="X139" i="1"/>
  <c r="X1385" i="1"/>
  <c r="Y1385" i="1"/>
  <c r="Z1385" i="1"/>
  <c r="AA1385" i="1"/>
  <c r="AA601" i="1"/>
  <c r="X601" i="1"/>
  <c r="Z601" i="1"/>
  <c r="Y601" i="1"/>
  <c r="X2313" i="1"/>
  <c r="AA2614" i="1"/>
  <c r="Y2614" i="1"/>
  <c r="Z2614" i="1"/>
  <c r="X2614" i="1"/>
  <c r="AA1536" i="1"/>
  <c r="Z1536" i="1"/>
  <c r="Y1536" i="1"/>
  <c r="X1536" i="1"/>
  <c r="AA892" i="1"/>
  <c r="Z892" i="1"/>
  <c r="X892" i="1"/>
  <c r="X143" i="1"/>
  <c r="Y52" i="1"/>
  <c r="X52" i="1"/>
  <c r="Z52" i="1"/>
  <c r="AA52" i="1"/>
  <c r="Y2827" i="1"/>
  <c r="X2827" i="1"/>
  <c r="AA2827" i="1"/>
  <c r="Z2827" i="1"/>
  <c r="Z3093" i="1"/>
  <c r="AJ3093" i="1" s="1"/>
  <c r="AA3093" i="1"/>
  <c r="AK3093" i="1" s="1"/>
  <c r="Y3093" i="1"/>
  <c r="AA1336" i="1"/>
  <c r="X1336" i="1"/>
  <c r="Z1336" i="1"/>
  <c r="AH1336" i="1" s="1"/>
  <c r="Y1336" i="1"/>
  <c r="Z1322" i="1"/>
  <c r="Y1322" i="1"/>
  <c r="X1322" i="1"/>
  <c r="AA1322" i="1"/>
  <c r="Z2922" i="1"/>
  <c r="Y2922" i="1"/>
  <c r="X2922" i="1"/>
  <c r="AA2922" i="1"/>
  <c r="AA1312" i="1"/>
  <c r="Z1312" i="1"/>
  <c r="Y1312" i="1"/>
  <c r="X1312" i="1"/>
  <c r="AA38" i="1"/>
  <c r="Z38" i="1"/>
  <c r="Y38" i="1"/>
  <c r="X38" i="1"/>
  <c r="Y3240" i="1"/>
  <c r="AA3240" i="1"/>
  <c r="X3240" i="1"/>
  <c r="Z3240" i="1"/>
  <c r="Y2302" i="1"/>
  <c r="X2302" i="1"/>
  <c r="Z2302" i="1"/>
  <c r="AA2302" i="1"/>
  <c r="AA1875" i="1"/>
  <c r="Z1875" i="1"/>
  <c r="X1875" i="1"/>
  <c r="Y1875" i="1"/>
  <c r="AA1357" i="1"/>
  <c r="X1357" i="1"/>
  <c r="Z1357" i="1"/>
  <c r="Y1357" i="1"/>
  <c r="AA1340" i="1"/>
  <c r="Z878" i="1"/>
  <c r="X2617" i="1"/>
  <c r="Z2617" i="1"/>
  <c r="Y2617" i="1"/>
  <c r="AA2617" i="1"/>
  <c r="AA2978" i="1"/>
  <c r="Z2978" i="1"/>
  <c r="Y2978" i="1"/>
  <c r="X2978" i="1"/>
  <c r="X2180" i="1"/>
  <c r="AA2180" i="1"/>
  <c r="Y2180" i="1"/>
  <c r="Z2180" i="1"/>
  <c r="Z1480" i="1"/>
  <c r="AA1480" i="1"/>
  <c r="Y1480" i="1"/>
  <c r="X1480" i="1"/>
  <c r="AA1494" i="1"/>
  <c r="Y1494" i="1"/>
  <c r="Z1494" i="1"/>
  <c r="X1494" i="1"/>
  <c r="Z1088" i="1"/>
  <c r="AA1088" i="1"/>
  <c r="Y1088" i="1"/>
  <c r="X1088" i="1"/>
  <c r="X248" i="1"/>
  <c r="AA3149" i="1"/>
  <c r="Z3149" i="1"/>
  <c r="Y3149" i="1"/>
  <c r="X2124" i="1"/>
  <c r="Y1756" i="1"/>
  <c r="AA1301" i="1"/>
  <c r="X1301" i="1"/>
  <c r="Y1301" i="1"/>
  <c r="Z1301" i="1"/>
  <c r="AA2047" i="1"/>
  <c r="X2047" i="1"/>
  <c r="Z2047" i="1"/>
  <c r="AJ2047" i="1" s="1"/>
  <c r="AA1270" i="1"/>
  <c r="X1270" i="1"/>
  <c r="Y1270" i="1"/>
  <c r="Z1270" i="1"/>
  <c r="AA157" i="1"/>
  <c r="Z157" i="1"/>
  <c r="Y157" i="1"/>
  <c r="X157" i="1"/>
  <c r="Z1697" i="1"/>
  <c r="AA1697" i="1"/>
  <c r="Y1697" i="1"/>
  <c r="X1697" i="1"/>
  <c r="AA3478" i="1"/>
  <c r="Z3478" i="1"/>
  <c r="Y3478" i="1"/>
  <c r="X3478" i="1"/>
  <c r="AA1924" i="1"/>
  <c r="Y1924" i="1"/>
  <c r="Z1924" i="1"/>
  <c r="X1924" i="1"/>
  <c r="X1273" i="1"/>
  <c r="Z1273" i="1"/>
  <c r="AA1273" i="1"/>
  <c r="AA1861" i="1"/>
  <c r="Y1861" i="1"/>
  <c r="Z1861" i="1"/>
  <c r="X1861" i="1"/>
  <c r="Z2106" i="1"/>
  <c r="Y2106" i="1"/>
  <c r="X2106" i="1"/>
  <c r="AA2106" i="1"/>
  <c r="AA1606" i="1"/>
  <c r="Z1606" i="1"/>
  <c r="X1606" i="1"/>
  <c r="Z1130" i="1"/>
  <c r="AA1130" i="1"/>
  <c r="Y1130" i="1"/>
  <c r="AK1130" i="1" s="1"/>
  <c r="Y2148" i="1"/>
  <c r="Z2148" i="1"/>
  <c r="X2148" i="1"/>
  <c r="AA2148" i="1"/>
  <c r="Z1707" i="1"/>
  <c r="AA1707" i="1"/>
  <c r="Y1707" i="1"/>
  <c r="X1707" i="1"/>
  <c r="AA1231" i="1"/>
  <c r="Y1231" i="1"/>
  <c r="X1231" i="1"/>
  <c r="Z1231" i="1"/>
  <c r="AA2061" i="1"/>
  <c r="Z2061" i="1"/>
  <c r="Y2061" i="1"/>
  <c r="X2061" i="1"/>
  <c r="AA1893" i="1"/>
  <c r="Z1893" i="1"/>
  <c r="Y1893" i="1"/>
  <c r="X1893" i="1"/>
  <c r="X843" i="1"/>
  <c r="Z808" i="1"/>
  <c r="AJ808" i="1" s="1"/>
  <c r="AA808" i="1"/>
  <c r="AA108" i="1"/>
  <c r="X108" i="1"/>
  <c r="Y108" i="1"/>
  <c r="Z108" i="1"/>
  <c r="AA3209" i="1"/>
  <c r="Z1469" i="1"/>
  <c r="AA1469" i="1"/>
  <c r="Y1469" i="1"/>
  <c r="X1469" i="1"/>
  <c r="Y923" i="1"/>
  <c r="Z923" i="1"/>
  <c r="X923" i="1"/>
  <c r="AA923" i="1"/>
  <c r="Y255" i="1"/>
  <c r="AA577" i="1"/>
  <c r="Z577" i="1"/>
  <c r="Y577" i="1"/>
  <c r="X577" i="1"/>
  <c r="Z48" i="1"/>
  <c r="AA48" i="1"/>
  <c r="X48" i="1"/>
  <c r="Y48" i="1"/>
  <c r="AK146" i="1"/>
  <c r="AJ146" i="1"/>
  <c r="AI146" i="1"/>
  <c r="AH146" i="1"/>
  <c r="Y1728" i="1"/>
  <c r="AI1728" i="1" s="1"/>
  <c r="Z1728" i="1"/>
  <c r="AA1728" i="1"/>
  <c r="Y1914" i="1"/>
  <c r="Z1914" i="1"/>
  <c r="X1914" i="1"/>
  <c r="AA2131" i="1"/>
  <c r="Z2131" i="1"/>
  <c r="Y2131" i="1"/>
  <c r="X2131" i="1"/>
  <c r="Z1116" i="1"/>
  <c r="Y1116" i="1"/>
  <c r="AA1116" i="1"/>
  <c r="AA3006" i="1"/>
  <c r="Z3006" i="1"/>
  <c r="Y3006" i="1"/>
  <c r="X3006" i="1"/>
  <c r="Y647" i="1"/>
  <c r="Z647" i="1"/>
  <c r="AA2918" i="1"/>
  <c r="Y2918" i="1"/>
  <c r="Z2918" i="1"/>
  <c r="X2918" i="1"/>
  <c r="X2134" i="1"/>
  <c r="AA2134" i="1"/>
  <c r="Z2134" i="1"/>
  <c r="Y2134" i="1"/>
  <c r="AA1630" i="1"/>
  <c r="Z1630" i="1"/>
  <c r="Y1630" i="1"/>
  <c r="X1630" i="1"/>
  <c r="X881" i="1"/>
  <c r="AA881" i="1"/>
  <c r="Z881" i="1"/>
  <c r="Y881" i="1"/>
  <c r="AA545" i="1"/>
  <c r="Z545" i="1"/>
  <c r="Y545" i="1"/>
  <c r="X545" i="1"/>
  <c r="AA1319" i="1"/>
  <c r="Z1319" i="1"/>
  <c r="Y1319" i="1"/>
  <c r="X1319" i="1"/>
  <c r="Y3433" i="1"/>
  <c r="Z3433" i="1"/>
  <c r="AA3433" i="1"/>
  <c r="X3433" i="1"/>
  <c r="X2558" i="1"/>
  <c r="AA2558" i="1"/>
  <c r="Z2558" i="1"/>
  <c r="Y2558" i="1"/>
  <c r="AA2026" i="1"/>
  <c r="X2026" i="1"/>
  <c r="Z2026" i="1"/>
  <c r="Y2026" i="1"/>
  <c r="Z2635" i="1"/>
  <c r="AA2635" i="1"/>
  <c r="X2635" i="1"/>
  <c r="Y2635" i="1"/>
  <c r="AA542" i="1"/>
  <c r="Z542" i="1"/>
  <c r="Y542" i="1"/>
  <c r="X542" i="1"/>
  <c r="X927" i="1"/>
  <c r="AA927" i="1"/>
  <c r="Z927" i="1"/>
  <c r="Y927" i="1"/>
  <c r="AA2593" i="1"/>
  <c r="Y2593" i="1"/>
  <c r="Z2593" i="1"/>
  <c r="AA2019" i="1"/>
  <c r="Z2019" i="1"/>
  <c r="Y2019" i="1"/>
  <c r="Z717" i="1"/>
  <c r="Y717" i="1"/>
  <c r="X717" i="1"/>
  <c r="AA717" i="1"/>
  <c r="AA3345" i="1"/>
  <c r="Y3345" i="1"/>
  <c r="X3345" i="1"/>
  <c r="Z3345" i="1"/>
  <c r="Z2736" i="1"/>
  <c r="AA2736" i="1"/>
  <c r="X2736" i="1"/>
  <c r="Y2736" i="1"/>
  <c r="AA3058" i="1"/>
  <c r="Z3058" i="1"/>
  <c r="Y3058" i="1"/>
  <c r="X3058" i="1"/>
  <c r="X1147" i="1"/>
  <c r="AA1147" i="1"/>
  <c r="Z1147" i="1"/>
  <c r="Y1147" i="1"/>
  <c r="X2698" i="1"/>
  <c r="Y2698" i="1"/>
  <c r="Z2698" i="1"/>
  <c r="AA2698" i="1"/>
  <c r="Y1508" i="1"/>
  <c r="X1508" i="1"/>
  <c r="Z1508" i="1"/>
  <c r="Y1263" i="1"/>
  <c r="Z1263" i="1"/>
  <c r="AA1263" i="1"/>
  <c r="X1263" i="1"/>
  <c r="Z1340" i="1"/>
  <c r="Z255" i="1"/>
  <c r="Z3268" i="1"/>
  <c r="X3268" i="1"/>
  <c r="Y3268" i="1"/>
  <c r="AA3268" i="1"/>
  <c r="Y1588" i="1"/>
  <c r="X1588" i="1"/>
  <c r="AA1588" i="1"/>
  <c r="Z1588" i="1"/>
  <c r="AA1770" i="1"/>
  <c r="Z1770" i="1"/>
  <c r="X1770" i="1"/>
  <c r="Y1770" i="1"/>
  <c r="Y1434" i="1"/>
  <c r="X1434" i="1"/>
  <c r="AA1434" i="1"/>
  <c r="Z1434" i="1"/>
  <c r="X1091" i="1"/>
  <c r="AA1091" i="1"/>
  <c r="Z1091" i="1"/>
  <c r="Y1091" i="1"/>
  <c r="AA433" i="1"/>
  <c r="Z433" i="1"/>
  <c r="Y433" i="1"/>
  <c r="X433" i="1"/>
  <c r="X3356" i="1"/>
  <c r="Z3356" i="1"/>
  <c r="AA3356" i="1"/>
  <c r="Y3356" i="1"/>
  <c r="Y2663" i="1"/>
  <c r="X2663" i="1"/>
  <c r="AA2663" i="1"/>
  <c r="Z2663" i="1"/>
  <c r="Z1809" i="1"/>
  <c r="X1809" i="1"/>
  <c r="AA1809" i="1"/>
  <c r="Y1809" i="1"/>
  <c r="Y1571" i="1"/>
  <c r="AA1571" i="1"/>
  <c r="X1571" i="1"/>
  <c r="Z1571" i="1"/>
  <c r="AA339" i="1"/>
  <c r="AA3275" i="1"/>
  <c r="Y3275" i="1"/>
  <c r="X3275" i="1"/>
  <c r="Z2379" i="1"/>
  <c r="Y2379" i="1"/>
  <c r="AA2379" i="1"/>
  <c r="AK2379" i="1" s="1"/>
  <c r="AA909" i="1"/>
  <c r="Z909" i="1"/>
  <c r="Y909" i="1"/>
  <c r="X909" i="1"/>
  <c r="Y1938" i="1"/>
  <c r="X1938" i="1"/>
  <c r="AA1938" i="1"/>
  <c r="Z1938" i="1"/>
  <c r="X3083" i="1"/>
  <c r="Z3083" i="1"/>
  <c r="Y3083" i="1"/>
  <c r="AJ3083" i="1" s="1"/>
  <c r="X3230" i="1"/>
  <c r="Z3230" i="1"/>
  <c r="AA3230" i="1"/>
  <c r="AA3342" i="1"/>
  <c r="Z3342" i="1"/>
  <c r="AA143" i="1"/>
  <c r="Z143" i="1"/>
  <c r="X2505" i="1"/>
  <c r="AA2505" i="1"/>
  <c r="Y2505" i="1"/>
  <c r="AK2505" i="1" s="1"/>
  <c r="Z2505" i="1"/>
  <c r="X1987" i="1"/>
  <c r="AA1987" i="1"/>
  <c r="Z1987" i="1"/>
  <c r="Y1987" i="1"/>
  <c r="Z475" i="1"/>
  <c r="Y475" i="1"/>
  <c r="AA475" i="1"/>
  <c r="X475" i="1"/>
  <c r="Z2652" i="1"/>
  <c r="AA2652" i="1"/>
  <c r="Y2652" i="1"/>
  <c r="X2652" i="1"/>
  <c r="Z2747" i="1"/>
  <c r="Y2747" i="1"/>
  <c r="X2747" i="1"/>
  <c r="AA2747" i="1"/>
  <c r="AA2712" i="1"/>
  <c r="Y2712" i="1"/>
  <c r="Z2712" i="1"/>
  <c r="X2712" i="1"/>
  <c r="AA3041" i="1"/>
  <c r="Y3041" i="1"/>
  <c r="X3041" i="1"/>
  <c r="Z3041" i="1"/>
  <c r="AA1060" i="1"/>
  <c r="Z1060" i="1"/>
  <c r="Y1060" i="1"/>
  <c r="X1060" i="1"/>
  <c r="Z1970" i="1"/>
  <c r="Y1970" i="1"/>
  <c r="X1970" i="1"/>
  <c r="Z2771" i="1"/>
  <c r="Y2771" i="1"/>
  <c r="AA2771" i="1"/>
  <c r="X2771" i="1"/>
  <c r="X1217" i="1"/>
  <c r="AA1217" i="1"/>
  <c r="Z1217" i="1"/>
  <c r="AA1343" i="1"/>
  <c r="X1343" i="1"/>
  <c r="Y1343" i="1"/>
  <c r="Z1343" i="1"/>
  <c r="X454" i="1"/>
  <c r="AA454" i="1"/>
  <c r="Z454" i="1"/>
  <c r="Y454" i="1"/>
  <c r="AA363" i="1"/>
  <c r="Z363" i="1"/>
  <c r="Y363" i="1"/>
  <c r="X363" i="1"/>
  <c r="AH447" i="1"/>
  <c r="AI447" i="1"/>
  <c r="AA878" i="1"/>
  <c r="AK878" i="1" s="1"/>
  <c r="Z1277" i="1"/>
  <c r="AA976" i="1"/>
  <c r="Z976" i="1"/>
  <c r="Y976" i="1"/>
  <c r="X976" i="1"/>
  <c r="AA213" i="1"/>
  <c r="Z213" i="1"/>
  <c r="Y213" i="1"/>
  <c r="X213" i="1"/>
  <c r="AA2225" i="1"/>
  <c r="Y2225" i="1"/>
  <c r="Z2225" i="1"/>
  <c r="X2225" i="1"/>
  <c r="Y2127" i="1"/>
  <c r="X2127" i="1"/>
  <c r="Z2127" i="1"/>
  <c r="AA2127" i="1"/>
  <c r="X1315" i="1"/>
  <c r="AA1315" i="1"/>
  <c r="Z1315" i="1"/>
  <c r="Y1315" i="1"/>
  <c r="AA377" i="1"/>
  <c r="Z377" i="1"/>
  <c r="Y377" i="1"/>
  <c r="X377" i="1"/>
  <c r="AA279" i="1"/>
  <c r="Y279" i="1"/>
  <c r="Z279" i="1"/>
  <c r="AA864" i="1"/>
  <c r="X864" i="1"/>
  <c r="Y864" i="1"/>
  <c r="Z864" i="1"/>
  <c r="AA2253" i="1"/>
  <c r="X2253" i="1"/>
  <c r="Z2253" i="1"/>
  <c r="Y3286" i="1"/>
  <c r="X3286" i="1"/>
  <c r="AA3286" i="1"/>
  <c r="Z3286" i="1"/>
  <c r="Y2243" i="1"/>
  <c r="X2243" i="1"/>
  <c r="Z2243" i="1"/>
  <c r="Y2047" i="1"/>
  <c r="Y1235" i="1"/>
  <c r="X1235" i="1"/>
  <c r="AA1235" i="1"/>
  <c r="Z1235" i="1"/>
  <c r="AA1445" i="1"/>
  <c r="AA2337" i="1"/>
  <c r="Y2337" i="1"/>
  <c r="Z2337" i="1"/>
  <c r="X2337" i="1"/>
  <c r="Z321" i="1"/>
  <c r="X321" i="1"/>
  <c r="AA321" i="1"/>
  <c r="Y321" i="1"/>
  <c r="AA3440" i="1"/>
  <c r="X3440" i="1"/>
  <c r="Z3440" i="1"/>
  <c r="Y3440" i="1"/>
  <c r="AA2460" i="1"/>
  <c r="Y2460" i="1"/>
  <c r="Z2460" i="1"/>
  <c r="X2460" i="1"/>
  <c r="X2362" i="1"/>
  <c r="Y2362" i="1"/>
  <c r="Z2362" i="1"/>
  <c r="AA2362" i="1"/>
  <c r="AA1816" i="1"/>
  <c r="Y1816" i="1"/>
  <c r="X1816" i="1"/>
  <c r="Z1816" i="1"/>
  <c r="Z1109" i="1"/>
  <c r="Y1109" i="1"/>
  <c r="X1109" i="1"/>
  <c r="AA1109" i="1"/>
  <c r="Z829" i="1"/>
  <c r="Y829" i="1"/>
  <c r="X829" i="1"/>
  <c r="AA829" i="1"/>
  <c r="Z1074" i="1"/>
  <c r="AA1074" i="1"/>
  <c r="X1074" i="1"/>
  <c r="Y1074" i="1"/>
  <c r="AA45" i="1"/>
  <c r="Z3111" i="1"/>
  <c r="X3013" i="1"/>
  <c r="AA3013" i="1"/>
  <c r="Z3013" i="1"/>
  <c r="Y3013" i="1"/>
  <c r="AA1910" i="1"/>
  <c r="Y1910" i="1"/>
  <c r="X1910" i="1"/>
  <c r="Z1910" i="1"/>
  <c r="Y1098" i="1"/>
  <c r="X1098" i="1"/>
  <c r="AA1098" i="1"/>
  <c r="Z1098" i="1"/>
  <c r="X790" i="1"/>
  <c r="Z790" i="1"/>
  <c r="Y790" i="1"/>
  <c r="Z346" i="1"/>
  <c r="AA3034" i="1"/>
  <c r="Z3034" i="1"/>
  <c r="Y3034" i="1"/>
  <c r="X3034" i="1"/>
  <c r="Z2684" i="1"/>
  <c r="X2684" i="1"/>
  <c r="Y2684" i="1"/>
  <c r="AA2684" i="1"/>
  <c r="Y1795" i="1"/>
  <c r="X1795" i="1"/>
  <c r="AA1795" i="1"/>
  <c r="Z1795" i="1"/>
  <c r="X934" i="1"/>
  <c r="Y934" i="1"/>
  <c r="Z934" i="1"/>
  <c r="AA843" i="1"/>
  <c r="Y843" i="1"/>
  <c r="AI843" i="1" s="1"/>
  <c r="Z843" i="1"/>
  <c r="Y605" i="1"/>
  <c r="X605" i="1"/>
  <c r="AA605" i="1"/>
  <c r="Z605" i="1"/>
  <c r="AH808" i="1"/>
  <c r="AK808" i="1"/>
  <c r="X3121" i="1"/>
  <c r="AA3121" i="1"/>
  <c r="Z3121" i="1"/>
  <c r="Y3121" i="1"/>
  <c r="X2141" i="1"/>
  <c r="AA2141" i="1"/>
  <c r="Y2141" i="1"/>
  <c r="Z2141" i="1"/>
  <c r="AA3464" i="1"/>
  <c r="Z3464" i="1"/>
  <c r="Y3464" i="1"/>
  <c r="X3464" i="1"/>
  <c r="AA839" i="1"/>
  <c r="Z839" i="1"/>
  <c r="X839" i="1"/>
  <c r="Y839" i="1"/>
  <c r="AA993" i="1"/>
  <c r="Z993" i="1"/>
  <c r="Y993" i="1"/>
  <c r="X993" i="1"/>
  <c r="Z258" i="1"/>
  <c r="X258" i="1"/>
  <c r="Y258" i="1"/>
  <c r="Y1140" i="1"/>
  <c r="AA1140" i="1"/>
  <c r="Z1140" i="1"/>
  <c r="AI1140" i="1" s="1"/>
  <c r="X1620" i="1"/>
  <c r="Y1620" i="1"/>
  <c r="AA1620" i="1"/>
  <c r="Y437" i="1"/>
  <c r="X437" i="1"/>
  <c r="AA437" i="1"/>
  <c r="Z437" i="1"/>
  <c r="AA2831" i="1"/>
  <c r="Y2831" i="1"/>
  <c r="X2831" i="1"/>
  <c r="Z2831" i="1"/>
  <c r="AA1287" i="1"/>
  <c r="Y1287" i="1"/>
  <c r="Z1287" i="1"/>
  <c r="X1287" i="1"/>
  <c r="AA1049" i="1"/>
  <c r="Z1049" i="1"/>
  <c r="X1049" i="1"/>
  <c r="Y1049" i="1"/>
  <c r="Z2677" i="1"/>
  <c r="Y2677" i="1"/>
  <c r="AI2677" i="1" s="1"/>
  <c r="AA2677" i="1"/>
  <c r="X2677" i="1"/>
  <c r="Z1907" i="1"/>
  <c r="AA1907" i="1"/>
  <c r="X1907" i="1"/>
  <c r="Y654" i="1"/>
  <c r="Z2463" i="1"/>
  <c r="X2463" i="1"/>
  <c r="AA2463" i="1"/>
  <c r="Y2463" i="1"/>
  <c r="AA1812" i="1"/>
  <c r="Z1812" i="1"/>
  <c r="X1812" i="1"/>
  <c r="X1931" i="1"/>
  <c r="Z1931" i="1"/>
  <c r="AA1931" i="1"/>
  <c r="Z398" i="1"/>
  <c r="Y398" i="1"/>
  <c r="X398" i="1"/>
  <c r="AA398" i="1"/>
  <c r="Z1994" i="1"/>
  <c r="AA1994" i="1"/>
  <c r="Y1994" i="1"/>
  <c r="X1994" i="1"/>
  <c r="Y2859" i="1"/>
  <c r="Z2859" i="1"/>
  <c r="X2859" i="1"/>
  <c r="AA2859" i="1"/>
  <c r="Y1053" i="1"/>
  <c r="X1053" i="1"/>
  <c r="AA1053" i="1"/>
  <c r="Z1053" i="1"/>
  <c r="X346" i="1"/>
  <c r="Z3457" i="1"/>
  <c r="X3457" i="1"/>
  <c r="Y3457" i="1"/>
  <c r="AA3457" i="1"/>
  <c r="AA1518" i="1"/>
  <c r="Y1518" i="1"/>
  <c r="Z1518" i="1"/>
  <c r="X1518" i="1"/>
  <c r="AA412" i="1"/>
  <c r="X412" i="1"/>
  <c r="Z412" i="1"/>
  <c r="X762" i="1"/>
  <c r="Z762" i="1"/>
  <c r="Y762" i="1"/>
  <c r="AA762" i="1"/>
  <c r="Y2607" i="1"/>
  <c r="X2607" i="1"/>
  <c r="AA2607" i="1"/>
  <c r="Z2607" i="1"/>
  <c r="X3009" i="1"/>
  <c r="Y3009" i="1"/>
  <c r="Z3009" i="1"/>
  <c r="AA3009" i="1"/>
  <c r="Z2817" i="1"/>
  <c r="Y2817" i="1"/>
  <c r="X2817" i="1"/>
  <c r="AA2817" i="1"/>
  <c r="AA2516" i="1"/>
  <c r="Y2516" i="1"/>
  <c r="X2516" i="1"/>
  <c r="Z2516" i="1"/>
  <c r="X1984" i="1"/>
  <c r="AA1984" i="1"/>
  <c r="Z1984" i="1"/>
  <c r="Y1984" i="1"/>
  <c r="Y2005" i="1"/>
  <c r="X2005" i="1"/>
  <c r="AA2005" i="1"/>
  <c r="Z2005" i="1"/>
  <c r="Z1844" i="1"/>
  <c r="AA1025" i="1"/>
  <c r="Z1025" i="1"/>
  <c r="Y1025" i="1"/>
  <c r="X1025" i="1"/>
  <c r="AA2855" i="1"/>
  <c r="Z2855" i="1"/>
  <c r="Y2855" i="1"/>
  <c r="X2855" i="1"/>
  <c r="AA2603" i="1"/>
  <c r="Y2603" i="1"/>
  <c r="X2603" i="1"/>
  <c r="Z2603" i="1"/>
  <c r="Z314" i="1"/>
  <c r="AA76" i="1"/>
  <c r="Z76" i="1"/>
  <c r="Y76" i="1"/>
  <c r="AI76" i="1" s="1"/>
  <c r="AA678" i="1"/>
  <c r="X678" i="1"/>
  <c r="Z678" i="1"/>
  <c r="Y678" i="1"/>
  <c r="AA405" i="1"/>
  <c r="Z405" i="1"/>
  <c r="Y405" i="1"/>
  <c r="X405" i="1"/>
  <c r="Z2075" i="1"/>
  <c r="AA2075" i="1"/>
  <c r="X2075" i="1"/>
  <c r="Z507" i="1"/>
  <c r="AA507" i="1"/>
  <c r="Y507" i="1"/>
  <c r="X507" i="1"/>
  <c r="Y1340" i="1"/>
  <c r="X1340" i="1"/>
  <c r="AA255" i="1"/>
  <c r="X255" i="1"/>
  <c r="AA3324" i="1"/>
  <c r="Z3324" i="1"/>
  <c r="Y3324" i="1"/>
  <c r="X3324" i="1"/>
  <c r="AA2701" i="1"/>
  <c r="X2701" i="1"/>
  <c r="Y2701" i="1"/>
  <c r="Z2701" i="1"/>
  <c r="AA615" i="1"/>
  <c r="Z615" i="1"/>
  <c r="X615" i="1"/>
  <c r="Y615" i="1"/>
  <c r="X3419" i="1"/>
  <c r="Z3419" i="1"/>
  <c r="Y3419" i="1"/>
  <c r="AA899" i="1"/>
  <c r="X899" i="1"/>
  <c r="Z899" i="1"/>
  <c r="Z1886" i="1"/>
  <c r="Y1886" i="1"/>
  <c r="X1886" i="1"/>
  <c r="AA1886" i="1"/>
  <c r="X339" i="1"/>
  <c r="Y339" i="1"/>
  <c r="Z339" i="1"/>
  <c r="Y178" i="1"/>
  <c r="Z73" i="1"/>
  <c r="Y73" i="1"/>
  <c r="X73" i="1"/>
  <c r="AA73" i="1"/>
  <c r="AA2894" i="1"/>
  <c r="Y2582" i="1"/>
  <c r="X2582" i="1"/>
  <c r="Z2582" i="1"/>
  <c r="AA2582" i="1"/>
  <c r="Z2120" i="1"/>
  <c r="Y2120" i="1"/>
  <c r="X2120" i="1"/>
  <c r="AA2120" i="1"/>
  <c r="AA895" i="1"/>
  <c r="Y895" i="1"/>
  <c r="X895" i="1"/>
  <c r="Z895" i="1"/>
  <c r="Z3412" i="1"/>
  <c r="AA3412" i="1"/>
  <c r="X3412" i="1"/>
  <c r="Y3412" i="1"/>
  <c r="Z2705" i="1"/>
  <c r="X2705" i="1"/>
  <c r="Y2705" i="1"/>
  <c r="AA2705" i="1"/>
  <c r="Y1557" i="1"/>
  <c r="Y1851" i="1"/>
  <c r="X1851" i="1"/>
  <c r="AA1851" i="1"/>
  <c r="Z1851" i="1"/>
  <c r="AA171" i="1"/>
  <c r="X171" i="1"/>
  <c r="Y171" i="1"/>
  <c r="Z171" i="1"/>
  <c r="AA2841" i="1"/>
  <c r="Z2841" i="1"/>
  <c r="X2841" i="1"/>
  <c r="Y2841" i="1"/>
  <c r="AA2281" i="1"/>
  <c r="Y2281" i="1"/>
  <c r="Z2281" i="1"/>
  <c r="X2281" i="1"/>
  <c r="X594" i="1"/>
  <c r="Y594" i="1"/>
  <c r="AA594" i="1"/>
  <c r="Z594" i="1"/>
  <c r="AH594" i="1" s="1"/>
  <c r="Y2341" i="1"/>
  <c r="X2341" i="1"/>
  <c r="AA2341" i="1"/>
  <c r="Z2341" i="1"/>
  <c r="Y1291" i="1"/>
  <c r="X1291" i="1"/>
  <c r="AA1291" i="1"/>
  <c r="Z1291" i="1"/>
  <c r="Z598" i="1"/>
  <c r="Z2530" i="1"/>
  <c r="AA2530" i="1"/>
  <c r="Y2530" i="1"/>
  <c r="AI2530" i="1" s="1"/>
  <c r="X2169" i="1"/>
  <c r="AA2169" i="1"/>
  <c r="Y2169" i="1"/>
  <c r="Z2169" i="1"/>
  <c r="Y1217" i="1"/>
  <c r="Y1732" i="1"/>
  <c r="AA2523" i="1"/>
  <c r="X2523" i="1"/>
  <c r="Z2523" i="1"/>
  <c r="Y2523" i="1"/>
  <c r="AA1942" i="1"/>
  <c r="Y1942" i="1"/>
  <c r="Z1942" i="1"/>
  <c r="X1942" i="1"/>
  <c r="AA1249" i="1"/>
  <c r="Z1249" i="1"/>
  <c r="Y1249" i="1"/>
  <c r="X1249" i="1"/>
  <c r="AA1277" i="1"/>
  <c r="X3233" i="1"/>
  <c r="Z3233" i="1"/>
  <c r="Y3233" i="1"/>
  <c r="AA3233" i="1"/>
  <c r="AK3149" i="1"/>
  <c r="AI3149" i="1"/>
  <c r="AH3149" i="1"/>
  <c r="Z1756" i="1"/>
  <c r="AA1756" i="1"/>
  <c r="X1756" i="1"/>
  <c r="Y1210" i="1"/>
  <c r="Z1210" i="1"/>
  <c r="AA1210" i="1"/>
  <c r="X1210" i="1"/>
  <c r="AA356" i="1"/>
  <c r="Z356" i="1"/>
  <c r="X356" i="1"/>
  <c r="X276" i="1"/>
  <c r="AA2964" i="1"/>
  <c r="Z2964" i="1"/>
  <c r="Y2964" i="1"/>
  <c r="X2964" i="1"/>
  <c r="AA3272" i="1"/>
  <c r="X3272" i="1"/>
  <c r="Y3272" i="1"/>
  <c r="AA3489" i="1"/>
  <c r="X3489" i="1"/>
  <c r="Z3489" i="1"/>
  <c r="Y3489" i="1"/>
  <c r="Y1445" i="1"/>
  <c r="X1445" i="1"/>
  <c r="Z1445" i="1"/>
  <c r="X3373" i="1"/>
  <c r="Y3373" i="1"/>
  <c r="Z3373" i="1"/>
  <c r="AA3373" i="1"/>
  <c r="Z1945" i="1"/>
  <c r="Z1252" i="1"/>
  <c r="X1252" i="1"/>
  <c r="AA1252" i="1"/>
  <c r="Y1252" i="1"/>
  <c r="AA752" i="1"/>
  <c r="Y752" i="1"/>
  <c r="X752" i="1"/>
  <c r="Z752" i="1"/>
  <c r="Y979" i="1"/>
  <c r="Z979" i="1"/>
  <c r="AA979" i="1"/>
  <c r="X979" i="1"/>
  <c r="X325" i="1"/>
  <c r="AA325" i="1"/>
  <c r="Z325" i="1"/>
  <c r="Y325" i="1"/>
  <c r="Y3114" i="1"/>
  <c r="AA3114" i="1"/>
  <c r="Z3114" i="1"/>
  <c r="X3114" i="1"/>
  <c r="AA2446" i="1"/>
  <c r="AA2810" i="1"/>
  <c r="Z2183" i="1"/>
  <c r="Z90" i="1"/>
  <c r="Y3104" i="1"/>
  <c r="X3104" i="1"/>
  <c r="AA3104" i="1"/>
  <c r="Z3104" i="1"/>
  <c r="X3289" i="1"/>
  <c r="Y3289" i="1"/>
  <c r="AA3289" i="1"/>
  <c r="Z3289" i="1"/>
  <c r="AA3363" i="1"/>
  <c r="Z3363" i="1"/>
  <c r="Y3363" i="1"/>
  <c r="X3363" i="1"/>
  <c r="Y3212" i="1"/>
  <c r="Z3212" i="1"/>
  <c r="X3212" i="1"/>
  <c r="AA3212" i="1"/>
  <c r="AA1021" i="1"/>
  <c r="Z1021" i="1"/>
  <c r="Y1021" i="1"/>
  <c r="X1021" i="1"/>
  <c r="AA118" i="1"/>
  <c r="Y118" i="1"/>
  <c r="X118" i="1"/>
  <c r="Z118" i="1"/>
  <c r="AA654" i="1"/>
  <c r="Y1459" i="1"/>
  <c r="X1459" i="1"/>
  <c r="AA1459" i="1"/>
  <c r="Z1459" i="1"/>
  <c r="AA2999" i="1"/>
  <c r="Y2999" i="1"/>
  <c r="Z2999" i="1"/>
  <c r="X2999" i="1"/>
  <c r="AA2950" i="1"/>
  <c r="Y2950" i="1"/>
  <c r="Z2950" i="1"/>
  <c r="X2950" i="1"/>
  <c r="AA2939" i="1"/>
  <c r="X2939" i="1"/>
  <c r="Z2939" i="1"/>
  <c r="Y2939" i="1"/>
  <c r="AA969" i="1"/>
  <c r="Z969" i="1"/>
  <c r="Y969" i="1"/>
  <c r="X969" i="1"/>
  <c r="AA696" i="1"/>
  <c r="Z696" i="1"/>
  <c r="X696" i="1"/>
  <c r="Y696" i="1"/>
  <c r="Z2432" i="1"/>
  <c r="Y2432" i="1"/>
  <c r="X2432" i="1"/>
  <c r="AA2432" i="1"/>
  <c r="AA3055" i="1"/>
  <c r="Y3055" i="1"/>
  <c r="Z3055" i="1"/>
  <c r="X3055" i="1"/>
  <c r="AA3020" i="1"/>
  <c r="Z3020" i="1"/>
  <c r="Y3020" i="1"/>
  <c r="X3020" i="1"/>
  <c r="Z2845" i="1"/>
  <c r="AA2845" i="1"/>
  <c r="Y2845" i="1"/>
  <c r="X2845" i="1"/>
  <c r="Y346" i="1"/>
  <c r="Y3044" i="1"/>
  <c r="AA3044" i="1"/>
  <c r="Z3044" i="1"/>
  <c r="X3044" i="1"/>
  <c r="AA2974" i="1"/>
  <c r="Z2974" i="1"/>
  <c r="Y2974" i="1"/>
  <c r="X2974" i="1"/>
  <c r="Z2365" i="1"/>
  <c r="Y2365" i="1"/>
  <c r="X2365" i="1"/>
  <c r="AA2365" i="1"/>
  <c r="AA83" i="1"/>
  <c r="Y83" i="1"/>
  <c r="X83" i="1"/>
  <c r="Z83" i="1"/>
  <c r="AA1081" i="1"/>
  <c r="Z1081" i="1"/>
  <c r="Y1081" i="1"/>
  <c r="X1081" i="1"/>
  <c r="Y3391" i="1"/>
  <c r="AI3391" i="1" s="1"/>
  <c r="Z3391" i="1"/>
  <c r="AJ3391" i="1" s="1"/>
  <c r="Y1844" i="1"/>
  <c r="X1844" i="1"/>
  <c r="Z1151" i="1"/>
  <c r="Y1151" i="1"/>
  <c r="X1151" i="1"/>
  <c r="X3394" i="1"/>
  <c r="Z3394" i="1"/>
  <c r="AA3394" i="1"/>
  <c r="Y3394" i="1"/>
  <c r="Y2260" i="1"/>
  <c r="AA2260" i="1"/>
  <c r="Z2260" i="1"/>
  <c r="X2260" i="1"/>
  <c r="AA2421" i="1"/>
  <c r="Y2421" i="1"/>
  <c r="X2421" i="1"/>
  <c r="Z2421" i="1"/>
  <c r="AA314" i="1"/>
  <c r="X314" i="1"/>
  <c r="Y314" i="1"/>
  <c r="AK76" i="1"/>
  <c r="Z3482" i="1"/>
  <c r="X962" i="1"/>
  <c r="AA962" i="1"/>
  <c r="Y962" i="1"/>
  <c r="Z962" i="1"/>
  <c r="Z2666" i="1"/>
  <c r="Y2666" i="1"/>
  <c r="AA2666" i="1"/>
  <c r="X2666" i="1"/>
  <c r="X3247" i="1"/>
  <c r="Y3247" i="1"/>
  <c r="Z3247" i="1"/>
  <c r="AA3247" i="1"/>
  <c r="AA2320" i="1"/>
  <c r="Z2320" i="1"/>
  <c r="Y2320" i="1"/>
  <c r="X2320" i="1"/>
  <c r="Y2740" i="1"/>
  <c r="Z2740" i="1"/>
  <c r="X2740" i="1"/>
  <c r="Z178" i="1"/>
  <c r="AA3128" i="1"/>
  <c r="Z3128" i="1"/>
  <c r="Y3128" i="1"/>
  <c r="X3128" i="1"/>
  <c r="AA2057" i="1"/>
  <c r="Z2057" i="1"/>
  <c r="Y2057" i="1"/>
  <c r="X2057" i="1"/>
  <c r="AA1560" i="1"/>
  <c r="X1560" i="1"/>
  <c r="Y1560" i="1"/>
  <c r="AI1560" i="1" s="1"/>
  <c r="Z1560" i="1"/>
  <c r="X1616" i="1"/>
  <c r="AA1616" i="1"/>
  <c r="Y1616" i="1"/>
  <c r="Z748" i="1"/>
  <c r="AA748" i="1"/>
  <c r="X748" i="1"/>
  <c r="Z1557" i="1"/>
  <c r="Y1298" i="1"/>
  <c r="X1298" i="1"/>
  <c r="AA1298" i="1"/>
  <c r="Z1298" i="1"/>
  <c r="AA101" i="1"/>
  <c r="Z101" i="1"/>
  <c r="Y101" i="1"/>
  <c r="X101" i="1"/>
  <c r="X2358" i="1"/>
  <c r="Z2358" i="1"/>
  <c r="Y2358" i="1"/>
  <c r="AA2358" i="1"/>
  <c r="AA1854" i="1"/>
  <c r="X1854" i="1"/>
  <c r="Y1854" i="1"/>
  <c r="Z1854" i="1"/>
  <c r="X1329" i="1"/>
  <c r="AA1329" i="1"/>
  <c r="Z1329" i="1"/>
  <c r="Z1371" i="1"/>
  <c r="Y1371" i="1"/>
  <c r="X1371" i="1"/>
  <c r="AA1371" i="1"/>
  <c r="AA2642" i="1"/>
  <c r="Z2642" i="1"/>
  <c r="Y2642" i="1"/>
  <c r="X2642" i="1"/>
  <c r="AK2530" i="1"/>
  <c r="AA745" i="1"/>
  <c r="Z745" i="1"/>
  <c r="Y745" i="1"/>
  <c r="X745" i="1"/>
  <c r="AA1805" i="1"/>
  <c r="Z1805" i="1"/>
  <c r="Y1805" i="1"/>
  <c r="X1805" i="1"/>
  <c r="X650" i="1"/>
  <c r="AA650" i="1"/>
  <c r="Z650" i="1"/>
  <c r="Y650" i="1"/>
  <c r="AA913" i="1"/>
  <c r="Y913" i="1"/>
  <c r="Z913" i="1"/>
  <c r="X913" i="1"/>
  <c r="AA1014" i="1"/>
  <c r="Y1014" i="1"/>
  <c r="Z1014" i="1"/>
  <c r="X1014" i="1"/>
  <c r="AA3503" i="1"/>
  <c r="Z3503" i="1"/>
  <c r="Y3503" i="1"/>
  <c r="X3503" i="1"/>
  <c r="Z2873" i="1"/>
  <c r="X2873" i="1"/>
  <c r="Y2873" i="1"/>
  <c r="AA2873" i="1"/>
  <c r="Y1256" i="1"/>
  <c r="X1256" i="1"/>
  <c r="AA1256" i="1"/>
  <c r="Z1256" i="1"/>
  <c r="AA1032" i="1"/>
  <c r="Y1032" i="1"/>
  <c r="Z1032" i="1"/>
  <c r="X1032" i="1"/>
  <c r="X1277" i="1"/>
  <c r="Y1277" i="1"/>
  <c r="Y2089" i="1"/>
  <c r="X1753" i="1"/>
  <c r="AA1753" i="1"/>
  <c r="Y1753" i="1"/>
  <c r="Z1753" i="1"/>
  <c r="AI279" i="1"/>
  <c r="AJ279" i="1"/>
  <c r="AK279" i="1"/>
  <c r="AA1644" i="1"/>
  <c r="Y1644" i="1"/>
  <c r="X1644" i="1"/>
  <c r="Z1644" i="1"/>
  <c r="AA2054" i="1"/>
  <c r="X2054" i="1"/>
  <c r="Z2054" i="1"/>
  <c r="Y2054" i="1"/>
  <c r="Y2551" i="1"/>
  <c r="AA2551" i="1"/>
  <c r="Z2551" i="1"/>
  <c r="X2551" i="1"/>
  <c r="AA2369" i="1"/>
  <c r="X2369" i="1"/>
  <c r="Y2369" i="1"/>
  <c r="Z2369" i="1"/>
  <c r="AA906" i="1"/>
  <c r="AA1221" i="1"/>
  <c r="AA920" i="1"/>
  <c r="Y920" i="1"/>
  <c r="X920" i="1"/>
  <c r="Z920" i="1"/>
  <c r="Y192" i="1"/>
  <c r="AA192" i="1"/>
  <c r="Z192" i="1"/>
  <c r="AK192" i="1" s="1"/>
  <c r="X3191" i="1"/>
  <c r="Y3191" i="1"/>
  <c r="AA3191" i="1"/>
  <c r="Z3191" i="1"/>
  <c r="X3065" i="1"/>
  <c r="Z3065" i="1"/>
  <c r="Y3065" i="1"/>
  <c r="AA3065" i="1"/>
  <c r="Z2176" i="1"/>
  <c r="Y2176" i="1"/>
  <c r="X2176" i="1"/>
  <c r="AA2176" i="1"/>
  <c r="AA1721" i="1"/>
  <c r="Y1721" i="1"/>
  <c r="Z1721" i="1"/>
  <c r="AK1721" i="1" s="1"/>
  <c r="AA1126" i="1"/>
  <c r="Y1126" i="1"/>
  <c r="Z1126" i="1"/>
  <c r="X1126" i="1"/>
  <c r="Y69" i="1"/>
  <c r="X69" i="1"/>
  <c r="AA69" i="1"/>
  <c r="Z69" i="1"/>
  <c r="AA125" i="1"/>
  <c r="Z125" i="1"/>
  <c r="X125" i="1"/>
  <c r="Y125" i="1"/>
  <c r="Y2754" i="1"/>
  <c r="Z2754" i="1"/>
  <c r="AJ2754" i="1" s="1"/>
  <c r="AA2754" i="1"/>
  <c r="X45" i="1"/>
  <c r="Y45" i="1"/>
  <c r="Z45" i="1"/>
  <c r="Y2183" i="1"/>
  <c r="AA2183" i="1"/>
  <c r="X2183" i="1"/>
  <c r="AA2890" i="1"/>
  <c r="Z2890" i="1"/>
  <c r="X2890" i="1"/>
  <c r="Y2890" i="1"/>
  <c r="X706" i="1"/>
  <c r="AA706" i="1"/>
  <c r="Z706" i="1"/>
  <c r="Y706" i="1"/>
  <c r="AA349" i="1"/>
  <c r="Z349" i="1"/>
  <c r="Y349" i="1"/>
  <c r="X349" i="1"/>
  <c r="AA90" i="1"/>
  <c r="X90" i="1"/>
  <c r="Y90" i="1"/>
  <c r="AA3076" i="1"/>
  <c r="Z3076" i="1"/>
  <c r="Y3076" i="1"/>
  <c r="X3076" i="1"/>
  <c r="Y2572" i="1"/>
  <c r="Z2572" i="1"/>
  <c r="X2572" i="1"/>
  <c r="AA2572" i="1"/>
  <c r="X1746" i="1"/>
  <c r="AA1746" i="1"/>
  <c r="Z1746" i="1"/>
  <c r="Y1746" i="1"/>
  <c r="Y948" i="1"/>
  <c r="X948" i="1"/>
  <c r="AA948" i="1"/>
  <c r="Z948" i="1"/>
  <c r="Y528" i="1"/>
  <c r="Z528" i="1"/>
  <c r="AA528" i="1"/>
  <c r="AH528" i="1" s="1"/>
  <c r="X3338" i="1"/>
  <c r="AA3338" i="1"/>
  <c r="Z3338" i="1"/>
  <c r="Y3338" i="1"/>
  <c r="Z2799" i="1"/>
  <c r="Y2799" i="1"/>
  <c r="AA2799" i="1"/>
  <c r="X2799" i="1"/>
  <c r="X1609" i="1"/>
  <c r="Z1609" i="1"/>
  <c r="AA1609" i="1"/>
  <c r="Y1609" i="1"/>
  <c r="Z972" i="1"/>
  <c r="X972" i="1"/>
  <c r="Y972" i="1"/>
  <c r="AA972" i="1"/>
  <c r="X797" i="1"/>
  <c r="AA797" i="1"/>
  <c r="Z797" i="1"/>
  <c r="Y797" i="1"/>
  <c r="X657" i="1"/>
  <c r="AA657" i="1"/>
  <c r="Z657" i="1"/>
  <c r="Y657" i="1"/>
  <c r="Y2722" i="1"/>
  <c r="X2722" i="1"/>
  <c r="AA2722" i="1"/>
  <c r="Z2722" i="1"/>
  <c r="Y1774" i="1"/>
  <c r="Z1774" i="1"/>
  <c r="AA1774" i="1"/>
  <c r="X1774" i="1"/>
  <c r="AA3174" i="1"/>
  <c r="Z3174" i="1"/>
  <c r="Y3174" i="1"/>
  <c r="X3174" i="1"/>
  <c r="Z2589" i="1"/>
  <c r="Y2589" i="1"/>
  <c r="X2589" i="1"/>
  <c r="AA2589" i="1"/>
  <c r="Y2719" i="1"/>
  <c r="AA2719" i="1"/>
  <c r="X2719" i="1"/>
  <c r="Z2719" i="1"/>
  <c r="AA423" i="1"/>
  <c r="Z423" i="1"/>
  <c r="X1193" i="1"/>
  <c r="AA1193" i="1"/>
  <c r="Z1193" i="1"/>
  <c r="Y1193" i="1"/>
  <c r="Y370" i="1"/>
  <c r="AA370" i="1"/>
  <c r="Z370" i="1"/>
  <c r="X1522" i="1"/>
  <c r="Z1522" i="1"/>
  <c r="AA1522" i="1"/>
  <c r="Y1522" i="1"/>
  <c r="AA59" i="1"/>
  <c r="X3454" i="1"/>
  <c r="Y3454" i="1"/>
  <c r="AA2971" i="1"/>
  <c r="Y2971" i="1"/>
  <c r="X2971" i="1"/>
  <c r="Z2971" i="1"/>
  <c r="Z521" i="1"/>
  <c r="Y521" i="1"/>
  <c r="X521" i="1"/>
  <c r="AA521" i="1"/>
  <c r="X2911" i="1"/>
  <c r="Z2911" i="1"/>
  <c r="Y2911" i="1"/>
  <c r="AA2911" i="1"/>
  <c r="Y2033" i="1"/>
  <c r="X2033" i="1"/>
  <c r="AA2033" i="1"/>
  <c r="Z2033" i="1"/>
  <c r="X1515" i="1"/>
  <c r="AA1515" i="1"/>
  <c r="Y1515" i="1"/>
  <c r="Z1515" i="1"/>
  <c r="AA794" i="1"/>
  <c r="X794" i="1"/>
  <c r="Z794" i="1"/>
  <c r="Z654" i="1"/>
  <c r="AK654" i="1" s="1"/>
  <c r="Z409" i="1"/>
  <c r="Y409" i="1"/>
  <c r="X409" i="1"/>
  <c r="AA409" i="1"/>
  <c r="AA2743" i="1"/>
  <c r="Z2743" i="1"/>
  <c r="X2743" i="1"/>
  <c r="Y2743" i="1"/>
  <c r="X3079" i="1"/>
  <c r="Z3079" i="1"/>
  <c r="Y3079" i="1"/>
  <c r="AA3079" i="1"/>
  <c r="Z2687" i="1"/>
  <c r="AA2687" i="1"/>
  <c r="Y2687" i="1"/>
  <c r="X2687" i="1"/>
  <c r="AA1266" i="1"/>
  <c r="X1266" i="1"/>
  <c r="Y1266" i="1"/>
  <c r="AA419" i="1"/>
  <c r="Z419" i="1"/>
  <c r="X419" i="1"/>
  <c r="Y419" i="1"/>
  <c r="X860" i="1"/>
  <c r="AA860" i="1"/>
  <c r="Z860" i="1"/>
  <c r="Y860" i="1"/>
  <c r="Y3111" i="1"/>
  <c r="X3111" i="1"/>
  <c r="AA3111" i="1"/>
  <c r="X1497" i="1"/>
  <c r="AA1497" i="1"/>
  <c r="Z1497" i="1"/>
  <c r="AA2012" i="1"/>
  <c r="Z2012" i="1"/>
  <c r="X2012" i="1"/>
  <c r="AA1732" i="1"/>
  <c r="Z1732" i="1"/>
  <c r="AK1732" i="1" s="1"/>
  <c r="AA1487" i="1"/>
  <c r="Z1487" i="1"/>
  <c r="Y1487" i="1"/>
  <c r="AI1487" i="1" s="1"/>
  <c r="AA2579" i="1"/>
  <c r="Z2579" i="1"/>
  <c r="X2579" i="1"/>
  <c r="Y2579" i="1"/>
  <c r="AA479" i="1"/>
  <c r="AA3454" i="1"/>
  <c r="AA1238" i="1"/>
  <c r="Z1238" i="1"/>
  <c r="Y1238" i="1"/>
  <c r="X1238" i="1"/>
  <c r="AA3436" i="1"/>
  <c r="Y3436" i="1"/>
  <c r="Z3436" i="1"/>
  <c r="X3436" i="1"/>
  <c r="AA2936" i="1"/>
  <c r="Y2936" i="1"/>
  <c r="X2936" i="1"/>
  <c r="Z2936" i="1"/>
  <c r="AA2509" i="1"/>
  <c r="Y2509" i="1"/>
  <c r="AI2509" i="1" s="1"/>
  <c r="Z2509" i="1"/>
  <c r="AJ2509" i="1" s="1"/>
  <c r="Y472" i="1"/>
  <c r="AA472" i="1"/>
  <c r="Z472" i="1"/>
  <c r="AJ472" i="1" s="1"/>
  <c r="Z283" i="1"/>
  <c r="X283" i="1"/>
  <c r="AA283" i="1"/>
  <c r="AA3037" i="1"/>
  <c r="Y3037" i="1"/>
  <c r="Z3037" i="1"/>
  <c r="X3037" i="1"/>
  <c r="AA3391" i="1"/>
  <c r="Z199" i="1"/>
  <c r="AA3377" i="1"/>
  <c r="Z3377" i="1"/>
  <c r="X3377" i="1"/>
  <c r="Y3377" i="1"/>
  <c r="Z2404" i="1"/>
  <c r="X2404" i="1"/>
  <c r="Y2404" i="1"/>
  <c r="AA402" i="1"/>
  <c r="Z241" i="1"/>
  <c r="Y241" i="1"/>
  <c r="X241" i="1"/>
  <c r="AA241" i="1"/>
  <c r="X689" i="1"/>
  <c r="AA3205" i="1"/>
  <c r="X3205" i="1"/>
  <c r="Y3205" i="1"/>
  <c r="Z3205" i="1"/>
  <c r="Y2246" i="1"/>
  <c r="X2246" i="1"/>
  <c r="Z2246" i="1"/>
  <c r="AA2246" i="1"/>
  <c r="AA209" i="1"/>
  <c r="Z209" i="1"/>
  <c r="Y209" i="1"/>
  <c r="X209" i="1"/>
  <c r="AA1452" i="1"/>
  <c r="Z3237" i="1"/>
  <c r="Y3237" i="1"/>
  <c r="AA3237" i="1"/>
  <c r="X3237" i="1"/>
  <c r="AA3447" i="1"/>
  <c r="Y3447" i="1"/>
  <c r="X3447" i="1"/>
  <c r="Z3447" i="1"/>
  <c r="X1585" i="1"/>
  <c r="Y1354" i="1"/>
  <c r="X1354" i="1"/>
  <c r="AA1354" i="1"/>
  <c r="Z1354" i="1"/>
  <c r="AA1410" i="1"/>
  <c r="Y1410" i="1"/>
  <c r="X1410" i="1"/>
  <c r="Z1410" i="1"/>
  <c r="AK1410" i="1" s="1"/>
  <c r="AA206" i="1"/>
  <c r="Z206" i="1"/>
  <c r="Y206" i="1"/>
  <c r="X206" i="1"/>
  <c r="X178" i="1"/>
  <c r="AA2897" i="1"/>
  <c r="X2897" i="1"/>
  <c r="Y2897" i="1"/>
  <c r="Y748" i="1"/>
  <c r="Z3226" i="1"/>
  <c r="X3226" i="1"/>
  <c r="AA3226" i="1"/>
  <c r="Y3226" i="1"/>
  <c r="Y3027" i="1"/>
  <c r="Z3027" i="1"/>
  <c r="AK3027" i="1" s="1"/>
  <c r="AA3027" i="1"/>
  <c r="AA2306" i="1"/>
  <c r="Z2306" i="1"/>
  <c r="Y2306" i="1"/>
  <c r="X2306" i="1"/>
  <c r="AA1557" i="1"/>
  <c r="X1557" i="1"/>
  <c r="Y1333" i="1"/>
  <c r="Z1333" i="1"/>
  <c r="X1333" i="1"/>
  <c r="AA87" i="1"/>
  <c r="Z87" i="1"/>
  <c r="Y87" i="1"/>
  <c r="X87" i="1"/>
  <c r="AA2204" i="1"/>
  <c r="Y2204" i="1"/>
  <c r="Z2204" i="1"/>
  <c r="X2204" i="1"/>
  <c r="Y1329" i="1"/>
  <c r="AA517" i="1"/>
  <c r="Z517" i="1"/>
  <c r="Y517" i="1"/>
  <c r="X517" i="1"/>
  <c r="X370" i="1"/>
  <c r="X1259" i="1"/>
  <c r="AA1259" i="1"/>
  <c r="Z1259" i="1"/>
  <c r="Y1259" i="1"/>
  <c r="Y2887" i="1"/>
  <c r="X2887" i="1"/>
  <c r="AA2887" i="1"/>
  <c r="Z2887" i="1"/>
  <c r="AA1718" i="1"/>
  <c r="Z1718" i="1"/>
  <c r="X1718" i="1"/>
  <c r="Y1718" i="1"/>
  <c r="X598" i="1"/>
  <c r="Y598" i="1"/>
  <c r="X3352" i="1"/>
  <c r="Z3352" i="1"/>
  <c r="Y3352" i="1"/>
  <c r="AA3352" i="1"/>
  <c r="AA3314" i="1"/>
  <c r="Z2316" i="1"/>
  <c r="AA2316" i="1"/>
  <c r="X2316" i="1"/>
  <c r="X1487" i="1"/>
  <c r="AA1308" i="1"/>
  <c r="Y1308" i="1"/>
  <c r="Z1308" i="1"/>
  <c r="X1308" i="1"/>
  <c r="AA1168" i="1"/>
  <c r="Y1168" i="1"/>
  <c r="Z1168" i="1"/>
  <c r="Z104" i="1"/>
  <c r="X104" i="1"/>
  <c r="AA104" i="1"/>
  <c r="Y104" i="1"/>
  <c r="AA1735" i="1"/>
  <c r="Z1735" i="1"/>
  <c r="Y1735" i="1"/>
  <c r="X1735" i="1"/>
  <c r="X2586" i="1"/>
  <c r="AA2586" i="1"/>
  <c r="Z2586" i="1"/>
  <c r="AJ2586" i="1" s="1"/>
  <c r="Y2586" i="1"/>
  <c r="Z500" i="1"/>
  <c r="Y500" i="1"/>
  <c r="X500" i="1"/>
  <c r="AA500" i="1"/>
  <c r="AA1949" i="1"/>
  <c r="Z1949" i="1"/>
  <c r="Y1949" i="1"/>
  <c r="X1949" i="1"/>
  <c r="Z535" i="1"/>
  <c r="AA2659" i="1"/>
  <c r="X2659" i="1"/>
  <c r="Z2659" i="1"/>
  <c r="Y2659" i="1"/>
  <c r="AA2092" i="1"/>
  <c r="X2092" i="1"/>
  <c r="Z2092" i="1"/>
  <c r="AA1462" i="1"/>
  <c r="Z1462" i="1"/>
  <c r="Y1462" i="1"/>
  <c r="X1462" i="1"/>
  <c r="Z272" i="1"/>
  <c r="X272" i="1"/>
  <c r="AA272" i="1"/>
  <c r="Z906" i="1"/>
  <c r="X906" i="1"/>
  <c r="Y906" i="1"/>
  <c r="Z773" i="1"/>
  <c r="Y773" i="1"/>
  <c r="X773" i="1"/>
  <c r="AA773" i="1"/>
  <c r="X1945" i="1"/>
  <c r="AA1945" i="1"/>
  <c r="Y1945" i="1"/>
  <c r="AJ1721" i="1"/>
  <c r="AH1721" i="1"/>
  <c r="AA538" i="1"/>
  <c r="AA489" i="1"/>
  <c r="Z489" i="1"/>
  <c r="Y489" i="1"/>
  <c r="X489" i="1"/>
  <c r="Z1655" i="1"/>
  <c r="AA1655" i="1"/>
  <c r="Y1655" i="1"/>
  <c r="X1655" i="1"/>
  <c r="Z1375" i="1"/>
  <c r="AA1375" i="1"/>
  <c r="X1375" i="1"/>
  <c r="Z318" i="1"/>
  <c r="Y318" i="1"/>
  <c r="X318" i="1"/>
  <c r="AA318" i="1"/>
  <c r="Z2778" i="1"/>
  <c r="Z3051" i="1"/>
  <c r="X3051" i="1"/>
  <c r="AA3051" i="1"/>
  <c r="AA2449" i="1"/>
  <c r="Y2449" i="1"/>
  <c r="Z2449" i="1"/>
  <c r="X2449" i="1"/>
  <c r="AA2813" i="1"/>
  <c r="Z2813" i="1"/>
  <c r="X2813" i="1"/>
  <c r="AA1070" i="1"/>
  <c r="Z1070" i="1"/>
  <c r="X1070" i="1"/>
  <c r="Y1070" i="1"/>
  <c r="X1392" i="1"/>
  <c r="AA1392" i="1"/>
  <c r="Z1392" i="1"/>
  <c r="Y1392" i="1"/>
  <c r="Y2383" i="1"/>
  <c r="X2383" i="1"/>
  <c r="AA2383" i="1"/>
  <c r="Z2383" i="1"/>
  <c r="X1837" i="1"/>
  <c r="Y1228" i="1"/>
  <c r="X1228" i="1"/>
  <c r="AA682" i="1"/>
  <c r="Z682" i="1"/>
  <c r="Y682" i="1"/>
  <c r="X682" i="1"/>
  <c r="Z2645" i="1"/>
  <c r="Y2645" i="1"/>
  <c r="AA2645" i="1"/>
  <c r="X2645" i="1"/>
  <c r="X2988" i="1"/>
  <c r="Y2988" i="1"/>
  <c r="Z2988" i="1"/>
  <c r="AA2988" i="1"/>
  <c r="AA1826" i="1"/>
  <c r="Z1826" i="1"/>
  <c r="Y1826" i="1"/>
  <c r="X1826" i="1"/>
  <c r="Z395" i="1"/>
  <c r="X395" i="1"/>
  <c r="Y395" i="1"/>
  <c r="Y556" i="1"/>
  <c r="AA556" i="1"/>
  <c r="X556" i="1"/>
  <c r="Z556" i="1"/>
  <c r="Y2414" i="1"/>
  <c r="AA2414" i="1"/>
  <c r="X2414" i="1"/>
  <c r="Z2414" i="1"/>
  <c r="AA2400" i="1"/>
  <c r="Y2400" i="1"/>
  <c r="Z2400" i="1"/>
  <c r="Z3335" i="1"/>
  <c r="X3335" i="1"/>
  <c r="Y3335" i="1"/>
  <c r="AI2309" i="1"/>
  <c r="Y3251" i="1"/>
  <c r="X3251" i="1"/>
  <c r="AA3251" i="1"/>
  <c r="Z1767" i="1"/>
  <c r="Y1767" i="1"/>
  <c r="X1767" i="1"/>
  <c r="AA1767" i="1"/>
  <c r="AJ654" i="1"/>
  <c r="Z2866" i="1"/>
  <c r="Z2600" i="1"/>
  <c r="Y2600" i="1"/>
  <c r="X2600" i="1"/>
  <c r="AA2600" i="1"/>
  <c r="Y2866" i="1"/>
  <c r="X2866" i="1"/>
  <c r="AA2866" i="1"/>
  <c r="AA1781" i="1"/>
  <c r="X1781" i="1"/>
  <c r="Y1781" i="1"/>
  <c r="Y836" i="1"/>
  <c r="X836" i="1"/>
  <c r="AA836" i="1"/>
  <c r="Z836" i="1"/>
  <c r="Z3086" i="1"/>
  <c r="X3086" i="1"/>
  <c r="AA3086" i="1"/>
  <c r="Y3086" i="1"/>
  <c r="AA1672" i="1"/>
  <c r="Y1672" i="1"/>
  <c r="Z1672" i="1"/>
  <c r="AJ1672" i="1" s="1"/>
  <c r="X804" i="1"/>
  <c r="AA804" i="1"/>
  <c r="Z804" i="1"/>
  <c r="Y804" i="1"/>
  <c r="Y930" i="1"/>
  <c r="Z930" i="1"/>
  <c r="AA930" i="1"/>
  <c r="X930" i="1"/>
  <c r="X1186" i="1"/>
  <c r="AA1186" i="1"/>
  <c r="Z1186" i="1"/>
  <c r="Y1186" i="1"/>
  <c r="Y1497" i="1"/>
  <c r="AA2481" i="1"/>
  <c r="Y2481" i="1"/>
  <c r="X2481" i="1"/>
  <c r="Z2481" i="1"/>
  <c r="AA801" i="1"/>
  <c r="Z801" i="1"/>
  <c r="Y801" i="1"/>
  <c r="X801" i="1"/>
  <c r="Z479" i="1"/>
  <c r="X479" i="1"/>
  <c r="Y479" i="1"/>
  <c r="X563" i="1"/>
  <c r="AA563" i="1"/>
  <c r="Z563" i="1"/>
  <c r="Y563" i="1"/>
  <c r="AA395" i="1"/>
  <c r="Z3142" i="1"/>
  <c r="Y3142" i="1"/>
  <c r="X3142" i="1"/>
  <c r="AA3142" i="1"/>
  <c r="Z2596" i="1"/>
  <c r="Y2596" i="1"/>
  <c r="X2596" i="1"/>
  <c r="AA2596" i="1"/>
  <c r="AA2750" i="1"/>
  <c r="Z2750" i="1"/>
  <c r="Y2750" i="1"/>
  <c r="X2750" i="1"/>
  <c r="Y1896" i="1"/>
  <c r="X1896" i="1"/>
  <c r="AA1896" i="1"/>
  <c r="Z1896" i="1"/>
  <c r="AA2327" i="1"/>
  <c r="Z2327" i="1"/>
  <c r="X2327" i="1"/>
  <c r="Y2327" i="1"/>
  <c r="AA3510" i="1"/>
  <c r="AA1511" i="1"/>
  <c r="X1511" i="1"/>
  <c r="Y1511" i="1"/>
  <c r="Z1511" i="1"/>
  <c r="AA2775" i="1"/>
  <c r="Z2775" i="1"/>
  <c r="Y2775" i="1"/>
  <c r="X2775" i="1"/>
  <c r="X2411" i="1"/>
  <c r="Z2411" i="1"/>
  <c r="Y2411" i="1"/>
  <c r="AA2411" i="1"/>
  <c r="AA3090" i="1"/>
  <c r="Y3090" i="1"/>
  <c r="X3090" i="1"/>
  <c r="Z3090" i="1"/>
  <c r="AA1725" i="1"/>
  <c r="X472" i="1"/>
  <c r="AA2848" i="1"/>
  <c r="Z2848" i="1"/>
  <c r="Y2848" i="1"/>
  <c r="X2848" i="1"/>
  <c r="Z2533" i="1"/>
  <c r="Y2533" i="1"/>
  <c r="X2533" i="1"/>
  <c r="AA2533" i="1"/>
  <c r="AA1833" i="1"/>
  <c r="Y1833" i="1"/>
  <c r="X1833" i="1"/>
  <c r="Z1833" i="1"/>
  <c r="X818" i="1"/>
  <c r="Y818" i="1"/>
  <c r="AA818" i="1"/>
  <c r="Z818" i="1"/>
  <c r="AJ818" i="1" s="1"/>
  <c r="AA685" i="1"/>
  <c r="Y685" i="1"/>
  <c r="Z685" i="1"/>
  <c r="X685" i="1"/>
  <c r="Z1819" i="1"/>
  <c r="Y1819" i="1"/>
  <c r="X1819" i="1"/>
  <c r="AA1819" i="1"/>
  <c r="X62" i="1"/>
  <c r="AA62" i="1"/>
  <c r="Z62" i="1"/>
  <c r="Y62" i="1"/>
  <c r="X199" i="1"/>
  <c r="Y199" i="1"/>
  <c r="X3482" i="1"/>
  <c r="AA3482" i="1"/>
  <c r="Y3482" i="1"/>
  <c r="Y2929" i="1"/>
  <c r="AI2929" i="1" s="1"/>
  <c r="AA2929" i="1"/>
  <c r="Z2929" i="1"/>
  <c r="Y1977" i="1"/>
  <c r="X1977" i="1"/>
  <c r="AA1977" i="1"/>
  <c r="X1627" i="1"/>
  <c r="Z1627" i="1"/>
  <c r="Y1627" i="1"/>
  <c r="AA1627" i="1"/>
  <c r="Z2264" i="1"/>
  <c r="Y2264" i="1"/>
  <c r="X2264" i="1"/>
  <c r="AA2264" i="1"/>
  <c r="AA689" i="1"/>
  <c r="Z689" i="1"/>
  <c r="AA3002" i="1"/>
  <c r="Z3002" i="1"/>
  <c r="Y3002" i="1"/>
  <c r="X3002" i="1"/>
  <c r="Z2673" i="1"/>
  <c r="Y2673" i="1"/>
  <c r="X2673" i="1"/>
  <c r="AA2673" i="1"/>
  <c r="AA2407" i="1"/>
  <c r="X2407" i="1"/>
  <c r="Y2407" i="1"/>
  <c r="Z2407" i="1"/>
  <c r="AA1000" i="1"/>
  <c r="X1000" i="1"/>
  <c r="Z1000" i="1"/>
  <c r="Y1000" i="1"/>
  <c r="AA2008" i="1"/>
  <c r="X2008" i="1"/>
  <c r="Z2008" i="1"/>
  <c r="Y2008" i="1"/>
  <c r="X1455" i="1"/>
  <c r="Z1455" i="1"/>
  <c r="AA1455" i="1"/>
  <c r="Y1455" i="1"/>
  <c r="AA629" i="1"/>
  <c r="X629" i="1"/>
  <c r="Z629" i="1"/>
  <c r="Y629" i="1"/>
  <c r="Z3097" i="1"/>
  <c r="Y3097" i="1"/>
  <c r="X3097" i="1"/>
  <c r="AA2740" i="1"/>
  <c r="Z1585" i="1"/>
  <c r="Y1585" i="1"/>
  <c r="AA1585" i="1"/>
  <c r="X423" i="1"/>
  <c r="X1802" i="1"/>
  <c r="AA1802" i="1"/>
  <c r="Z1802" i="1"/>
  <c r="Y1802" i="1"/>
  <c r="AA2386" i="1"/>
  <c r="Z2386" i="1"/>
  <c r="X2386" i="1"/>
  <c r="Y2386" i="1"/>
  <c r="X1959" i="1"/>
  <c r="Z1959" i="1"/>
  <c r="Y1959" i="1"/>
  <c r="AA1959" i="1"/>
  <c r="Z1616" i="1"/>
  <c r="Z552" i="1"/>
  <c r="X552" i="1"/>
  <c r="AA552" i="1"/>
  <c r="AA41" i="1"/>
  <c r="Y41" i="1"/>
  <c r="Z41" i="1"/>
  <c r="X41" i="1"/>
  <c r="AA1413" i="1"/>
  <c r="X1413" i="1"/>
  <c r="Y1413" i="1"/>
  <c r="Z1413" i="1"/>
  <c r="Z2810" i="1"/>
  <c r="AA2768" i="1"/>
  <c r="Z2768" i="1"/>
  <c r="Y2768" i="1"/>
  <c r="X2768" i="1"/>
  <c r="X3349" i="1"/>
  <c r="Z3349" i="1"/>
  <c r="Y3349" i="1"/>
  <c r="AA3349" i="1"/>
  <c r="Z1543" i="1"/>
  <c r="Y1543" i="1"/>
  <c r="X1543" i="1"/>
  <c r="AA1543" i="1"/>
  <c r="Y1123" i="1"/>
  <c r="X1123" i="1"/>
  <c r="AA1123" i="1"/>
  <c r="Z1123" i="1"/>
  <c r="AA66" i="1"/>
  <c r="X3387" i="1"/>
  <c r="AA3387" i="1"/>
  <c r="Z3387" i="1"/>
  <c r="Y3387" i="1"/>
  <c r="AA1364" i="1"/>
  <c r="AA671" i="1"/>
  <c r="Y671" i="1"/>
  <c r="Z671" i="1"/>
  <c r="X671" i="1"/>
  <c r="Y367" i="1"/>
  <c r="AJ367" i="1" s="1"/>
  <c r="AA2901" i="1"/>
  <c r="Y2901" i="1"/>
  <c r="Z2901" i="1"/>
  <c r="X2901" i="1"/>
  <c r="X2068" i="1"/>
  <c r="AA1095" i="1"/>
  <c r="Z1095" i="1"/>
  <c r="Y1095" i="1"/>
  <c r="X1095" i="1"/>
  <c r="AA122" i="1"/>
  <c r="AA3331" i="1"/>
  <c r="Y3331" i="1"/>
  <c r="X3331" i="1"/>
  <c r="Z3331" i="1"/>
  <c r="AI3331" i="1" s="1"/>
  <c r="X3317" i="1"/>
  <c r="Y3317" i="1"/>
  <c r="AA3317" i="1"/>
  <c r="Z3317" i="1"/>
  <c r="Y2316" i="1"/>
  <c r="AA1679" i="1"/>
  <c r="X1679" i="1"/>
  <c r="Y1679" i="1"/>
  <c r="Z1679" i="1"/>
  <c r="X1168" i="1"/>
  <c r="Y290" i="1"/>
  <c r="Z3468" i="1"/>
  <c r="Y3468" i="1"/>
  <c r="X3468" i="1"/>
  <c r="AA3468" i="1"/>
  <c r="AA3335" i="1"/>
  <c r="Z2453" i="1"/>
  <c r="Y2453" i="1"/>
  <c r="X2453" i="1"/>
  <c r="AA2453" i="1"/>
  <c r="AA1914" i="1"/>
  <c r="X535" i="1"/>
  <c r="AA535" i="1"/>
  <c r="AA3198" i="1"/>
  <c r="X3198" i="1"/>
  <c r="Z3198" i="1"/>
  <c r="Y3198" i="1"/>
  <c r="Y2092" i="1"/>
  <c r="AA1546" i="1"/>
  <c r="Y1546" i="1"/>
  <c r="X1546" i="1"/>
  <c r="AA1245" i="1"/>
  <c r="X1245" i="1"/>
  <c r="Y1245" i="1"/>
  <c r="Z1245" i="1"/>
  <c r="Y2064" i="1"/>
  <c r="X2064" i="1"/>
  <c r="AA2064" i="1"/>
  <c r="Z2064" i="1"/>
  <c r="AA622" i="1"/>
  <c r="Y622" i="1"/>
  <c r="X622" i="1"/>
  <c r="Z622" i="1"/>
  <c r="Y272" i="1"/>
  <c r="AA703" i="1"/>
  <c r="Z2190" i="1"/>
  <c r="X2190" i="1"/>
  <c r="AA2190" i="1"/>
  <c r="Y2190" i="1"/>
  <c r="Y2824" i="1"/>
  <c r="AA2824" i="1"/>
  <c r="X2824" i="1"/>
  <c r="Z2824" i="1"/>
  <c r="AA2544" i="1"/>
  <c r="Z2544" i="1"/>
  <c r="X2544" i="1"/>
  <c r="Y2544" i="1"/>
  <c r="AA1830" i="1"/>
  <c r="Z1830" i="1"/>
  <c r="Y1830" i="1"/>
  <c r="X1830" i="1"/>
  <c r="Z1200" i="1"/>
  <c r="Y1200" i="1"/>
  <c r="X1200" i="1"/>
  <c r="AA1200" i="1"/>
  <c r="Y1221" i="1"/>
  <c r="X1221" i="1"/>
  <c r="Z1221" i="1"/>
  <c r="X192" i="1"/>
  <c r="Y2001" i="1"/>
  <c r="X2001" i="1"/>
  <c r="AA2001" i="1"/>
  <c r="Z2001" i="1"/>
  <c r="AA2309" i="1"/>
  <c r="Z2309" i="1"/>
  <c r="AJ2309" i="1" s="1"/>
  <c r="Y2309" i="1"/>
  <c r="AA1151" i="1"/>
  <c r="AA958" i="1"/>
  <c r="Z958" i="1"/>
  <c r="X958" i="1"/>
  <c r="Y958" i="1"/>
  <c r="Y535" i="1"/>
  <c r="Y727" i="1"/>
  <c r="AA727" i="1"/>
  <c r="X727" i="1"/>
  <c r="Z727" i="1"/>
  <c r="AA227" i="1"/>
  <c r="Y227" i="1"/>
  <c r="X227" i="1"/>
  <c r="Z227" i="1"/>
  <c r="AA2376" i="1"/>
  <c r="Z2376" i="1"/>
  <c r="Y2376" i="1"/>
  <c r="X2376" i="1"/>
  <c r="AA2908" i="1"/>
  <c r="Z2908" i="1"/>
  <c r="X2908" i="1"/>
  <c r="Y2908" i="1"/>
  <c r="AA941" i="1"/>
  <c r="X941" i="1"/>
  <c r="Y941" i="1"/>
  <c r="Z941" i="1"/>
  <c r="X759" i="1"/>
  <c r="X612" i="1"/>
  <c r="AA612" i="1"/>
  <c r="Z612" i="1"/>
  <c r="Y612" i="1"/>
  <c r="X2159" i="1"/>
  <c r="X1441" i="1"/>
  <c r="Y1441" i="1"/>
  <c r="Z1441" i="1"/>
  <c r="AJ1441" i="1" s="1"/>
  <c r="AA1441" i="1"/>
  <c r="X566" i="1"/>
  <c r="Z566" i="1"/>
  <c r="Y566" i="1"/>
  <c r="AA720" i="1"/>
  <c r="Y720" i="1"/>
  <c r="Z720" i="1"/>
  <c r="X720" i="1"/>
  <c r="Y1837" i="1"/>
  <c r="AA1837" i="1"/>
  <c r="Z1837" i="1"/>
  <c r="X528" i="1"/>
  <c r="X2295" i="1"/>
  <c r="X1868" i="1"/>
  <c r="AA1868" i="1"/>
  <c r="Z1868" i="1"/>
  <c r="Y1868" i="1"/>
  <c r="Y440" i="1"/>
  <c r="Y2330" i="1"/>
  <c r="X2330" i="1"/>
  <c r="Z2330" i="1"/>
  <c r="AA2330" i="1"/>
  <c r="Z482" i="1"/>
  <c r="Y482" i="1"/>
  <c r="X482" i="1"/>
  <c r="AA20" i="1"/>
  <c r="X20" i="1"/>
  <c r="Y20" i="1"/>
  <c r="Z20" i="1"/>
  <c r="AA17" i="1"/>
  <c r="X17" i="1"/>
  <c r="Y17" i="1"/>
  <c r="Z17" i="1"/>
  <c r="BA37" i="1"/>
  <c r="B66" i="1"/>
  <c r="AH2533" i="1" l="1"/>
  <c r="AK2533" i="1"/>
  <c r="AJ2533" i="1"/>
  <c r="AI2533" i="1"/>
  <c r="AK1949" i="1"/>
  <c r="AJ1949" i="1"/>
  <c r="AH1949" i="1"/>
  <c r="AI1949" i="1"/>
  <c r="AK972" i="1"/>
  <c r="AJ972" i="1"/>
  <c r="AH972" i="1"/>
  <c r="AK2740" i="1"/>
  <c r="AI2740" i="1"/>
  <c r="AH2740" i="1"/>
  <c r="AJ2740" i="1"/>
  <c r="AH1732" i="1"/>
  <c r="AK1445" i="1"/>
  <c r="AJ1445" i="1"/>
  <c r="AI1445" i="1"/>
  <c r="AH1445" i="1"/>
  <c r="AJ1942" i="1"/>
  <c r="AI1942" i="1"/>
  <c r="AH1942" i="1"/>
  <c r="AK1942" i="1"/>
  <c r="AK2341" i="1"/>
  <c r="AJ2341" i="1"/>
  <c r="AI2341" i="1"/>
  <c r="AH2341" i="1"/>
  <c r="AK2120" i="1"/>
  <c r="AJ2120" i="1"/>
  <c r="AI2120" i="1"/>
  <c r="AH2120" i="1"/>
  <c r="AJ2607" i="1"/>
  <c r="AK2607" i="1"/>
  <c r="AH2607" i="1"/>
  <c r="AI2607" i="1"/>
  <c r="AI1931" i="1"/>
  <c r="AH1931" i="1"/>
  <c r="AJ1931" i="1"/>
  <c r="AK1931" i="1"/>
  <c r="AK2677" i="1"/>
  <c r="AH2677" i="1"/>
  <c r="AH3121" i="1"/>
  <c r="AK3121" i="1"/>
  <c r="AI3121" i="1"/>
  <c r="AJ3121" i="1"/>
  <c r="AK2330" i="1"/>
  <c r="AH2330" i="1"/>
  <c r="AJ2330" i="1"/>
  <c r="AI2330" i="1"/>
  <c r="AJ720" i="1"/>
  <c r="AI720" i="1"/>
  <c r="AH720" i="1"/>
  <c r="AK720" i="1"/>
  <c r="AK2001" i="1"/>
  <c r="AJ2001" i="1"/>
  <c r="AI2001" i="1"/>
  <c r="AH2001" i="1"/>
  <c r="AK2190" i="1"/>
  <c r="AJ2190" i="1"/>
  <c r="AI2190" i="1"/>
  <c r="AH2190" i="1"/>
  <c r="AJ3331" i="1"/>
  <c r="AK3331" i="1"/>
  <c r="AH3331" i="1"/>
  <c r="AJ2768" i="1"/>
  <c r="AI2768" i="1"/>
  <c r="AH2768" i="1"/>
  <c r="AK2768" i="1"/>
  <c r="AH654" i="1"/>
  <c r="AH2309" i="1"/>
  <c r="AK3051" i="1"/>
  <c r="AJ3051" i="1"/>
  <c r="AI3051" i="1"/>
  <c r="AH3051" i="1"/>
  <c r="AK1945" i="1"/>
  <c r="AH1945" i="1"/>
  <c r="AJ1945" i="1"/>
  <c r="AI1945" i="1"/>
  <c r="AK598" i="1"/>
  <c r="AH598" i="1"/>
  <c r="AI598" i="1"/>
  <c r="AJ598" i="1"/>
  <c r="AK1259" i="1"/>
  <c r="AJ1259" i="1"/>
  <c r="AI1259" i="1"/>
  <c r="AH1259" i="1"/>
  <c r="AK206" i="1"/>
  <c r="AJ206" i="1"/>
  <c r="AI206" i="1"/>
  <c r="AH206" i="1"/>
  <c r="AI1585" i="1"/>
  <c r="AK1585" i="1"/>
  <c r="AJ1585" i="1"/>
  <c r="AK241" i="1"/>
  <c r="AJ241" i="1"/>
  <c r="AI241" i="1"/>
  <c r="AH241" i="1"/>
  <c r="AK3338" i="1"/>
  <c r="AH3338" i="1"/>
  <c r="AK2176" i="1"/>
  <c r="AJ2176" i="1"/>
  <c r="AI2176" i="1"/>
  <c r="AH2176" i="1"/>
  <c r="AK2551" i="1"/>
  <c r="AJ2551" i="1"/>
  <c r="AH2551" i="1"/>
  <c r="AI2551" i="1"/>
  <c r="AH2642" i="1"/>
  <c r="AK2642" i="1"/>
  <c r="AI2642" i="1"/>
  <c r="AJ2642" i="1"/>
  <c r="AH1560" i="1"/>
  <c r="AK1560" i="1"/>
  <c r="AJ1081" i="1"/>
  <c r="AI1081" i="1"/>
  <c r="AH1081" i="1"/>
  <c r="AK1081" i="1"/>
  <c r="AJ2974" i="1"/>
  <c r="AH2974" i="1"/>
  <c r="AI2974" i="1"/>
  <c r="AJ2845" i="1"/>
  <c r="AI2845" i="1"/>
  <c r="AK2845" i="1"/>
  <c r="AH2845" i="1"/>
  <c r="AI3289" i="1"/>
  <c r="AK3289" i="1"/>
  <c r="AH3289" i="1"/>
  <c r="AJ3289" i="1"/>
  <c r="AK276" i="1"/>
  <c r="AJ276" i="1"/>
  <c r="AK2169" i="1"/>
  <c r="AH2169" i="1"/>
  <c r="AJ2169" i="1"/>
  <c r="AI2169" i="1"/>
  <c r="AK2705" i="1"/>
  <c r="AJ2705" i="1"/>
  <c r="AI2705" i="1"/>
  <c r="AH2705" i="1"/>
  <c r="AK3419" i="1"/>
  <c r="AJ3419" i="1"/>
  <c r="AI3419" i="1"/>
  <c r="AH3419" i="1"/>
  <c r="AI405" i="1"/>
  <c r="AH405" i="1"/>
  <c r="AK405" i="1"/>
  <c r="AJ405" i="1"/>
  <c r="AK1812" i="1"/>
  <c r="AH1812" i="1"/>
  <c r="AJ1812" i="1"/>
  <c r="AI1812" i="1"/>
  <c r="AH2831" i="1"/>
  <c r="AI2831" i="1"/>
  <c r="AJ2831" i="1"/>
  <c r="AK2831" i="1"/>
  <c r="AJ3464" i="1"/>
  <c r="AI3464" i="1"/>
  <c r="AH3464" i="1"/>
  <c r="AK3464" i="1"/>
  <c r="AK934" i="1"/>
  <c r="AJ934" i="1"/>
  <c r="AI934" i="1"/>
  <c r="AH934" i="1"/>
  <c r="AK829" i="1"/>
  <c r="AH829" i="1"/>
  <c r="AJ829" i="1"/>
  <c r="AI829" i="1"/>
  <c r="AK1217" i="1"/>
  <c r="AJ1217" i="1"/>
  <c r="AI1217" i="1"/>
  <c r="AH1217" i="1"/>
  <c r="AI2652" i="1"/>
  <c r="AJ2652" i="1"/>
  <c r="AH2652" i="1"/>
  <c r="AK2652" i="1"/>
  <c r="AJ2505" i="1"/>
  <c r="AI3230" i="1"/>
  <c r="AI433" i="1"/>
  <c r="AH433" i="1"/>
  <c r="AK433" i="1"/>
  <c r="AJ433" i="1"/>
  <c r="AJ2698" i="1"/>
  <c r="AI2698" i="1"/>
  <c r="AH2698" i="1"/>
  <c r="AK2698" i="1"/>
  <c r="AK3391" i="1"/>
  <c r="AJ1728" i="1"/>
  <c r="AJ577" i="1"/>
  <c r="AI577" i="1"/>
  <c r="AH577" i="1"/>
  <c r="AK577" i="1"/>
  <c r="AJ1469" i="1"/>
  <c r="AK1469" i="1"/>
  <c r="AI1469" i="1"/>
  <c r="AH1469" i="1"/>
  <c r="AI1893" i="1"/>
  <c r="AH1893" i="1"/>
  <c r="AK1893" i="1"/>
  <c r="AJ1893" i="1"/>
  <c r="AK1707" i="1"/>
  <c r="AJ1707" i="1"/>
  <c r="AI1707" i="1"/>
  <c r="AH1707" i="1"/>
  <c r="AJ1273" i="1"/>
  <c r="AI1273" i="1"/>
  <c r="AH1273" i="1"/>
  <c r="AH3093" i="1"/>
  <c r="AK892" i="1"/>
  <c r="AH892" i="1"/>
  <c r="AJ892" i="1"/>
  <c r="AI892" i="1"/>
  <c r="AK2397" i="1"/>
  <c r="AJ2397" i="1"/>
  <c r="AI2397" i="1"/>
  <c r="AH2397" i="1"/>
  <c r="AI1777" i="1"/>
  <c r="AK587" i="1"/>
  <c r="AJ587" i="1"/>
  <c r="AI587" i="1"/>
  <c r="AH587" i="1"/>
  <c r="AH1116" i="1"/>
  <c r="AI1116" i="1"/>
  <c r="AJ2785" i="1"/>
  <c r="AI2785" i="1"/>
  <c r="AH2785" i="1"/>
  <c r="AK2785" i="1"/>
  <c r="AI3300" i="1"/>
  <c r="AH3300" i="1"/>
  <c r="AK3300" i="1"/>
  <c r="AJ3300" i="1"/>
  <c r="AJ1917" i="1"/>
  <c r="AI1917" i="1"/>
  <c r="AH1917" i="1"/>
  <c r="AK1917" i="1"/>
  <c r="AK311" i="1"/>
  <c r="AJ311" i="1"/>
  <c r="AI311" i="1"/>
  <c r="AH311" i="1"/>
  <c r="AH1777" i="1"/>
  <c r="AK1788" i="1"/>
  <c r="AI248" i="1"/>
  <c r="AH1448" i="1"/>
  <c r="AK1448" i="1"/>
  <c r="AK2029" i="1"/>
  <c r="AH2029" i="1"/>
  <c r="AI2029" i="1"/>
  <c r="AJ2029" i="1"/>
  <c r="AJ1438" i="1"/>
  <c r="AI1438" i="1"/>
  <c r="AK1438" i="1"/>
  <c r="AK2232" i="1"/>
  <c r="AJ2232" i="1"/>
  <c r="AI2232" i="1"/>
  <c r="AH2232" i="1"/>
  <c r="AI2488" i="1"/>
  <c r="AH2488" i="1"/>
  <c r="AJ2488" i="1"/>
  <c r="AK2488" i="1"/>
  <c r="AK262" i="1"/>
  <c r="AJ262" i="1"/>
  <c r="AI262" i="1"/>
  <c r="AH262" i="1"/>
  <c r="AK416" i="1"/>
  <c r="AK3282" i="1"/>
  <c r="AJ2554" i="1"/>
  <c r="AI2554" i="1"/>
  <c r="AH2554" i="1"/>
  <c r="AK2554" i="1"/>
  <c r="AI1011" i="1"/>
  <c r="AK384" i="1"/>
  <c r="AJ384" i="1"/>
  <c r="AI384" i="1"/>
  <c r="AH384" i="1"/>
  <c r="AJ2418" i="1"/>
  <c r="AH2418" i="1"/>
  <c r="AK2418" i="1"/>
  <c r="AI2418" i="1"/>
  <c r="AI2957" i="1"/>
  <c r="AH2957" i="1"/>
  <c r="AK2957" i="1"/>
  <c r="AJ2957" i="1"/>
  <c r="AJ1903" i="1"/>
  <c r="AI1903" i="1"/>
  <c r="AH1903" i="1"/>
  <c r="AK1903" i="1"/>
  <c r="AH59" i="1"/>
  <c r="AK570" i="1"/>
  <c r="AJ570" i="1"/>
  <c r="AI570" i="1"/>
  <c r="AH570" i="1"/>
  <c r="AK2113" i="1"/>
  <c r="AJ2113" i="1"/>
  <c r="AH2113" i="1"/>
  <c r="AI2113" i="1"/>
  <c r="AK2561" i="1"/>
  <c r="AJ738" i="1"/>
  <c r="AH2068" i="1"/>
  <c r="AK2782" i="1"/>
  <c r="AJ269" i="1"/>
  <c r="AI269" i="1"/>
  <c r="AH269" i="1"/>
  <c r="AK269" i="1"/>
  <c r="AJ34" i="1"/>
  <c r="AK34" i="1"/>
  <c r="AI34" i="1"/>
  <c r="AH34" i="1"/>
  <c r="AK2414" i="1"/>
  <c r="AJ2414" i="1"/>
  <c r="AH2414" i="1"/>
  <c r="AI2414" i="1"/>
  <c r="AI370" i="1"/>
  <c r="AH370" i="1"/>
  <c r="AJ370" i="1"/>
  <c r="AK2509" i="1"/>
  <c r="AR279" i="1"/>
  <c r="AJ356" i="1"/>
  <c r="AK356" i="1"/>
  <c r="AH356" i="1"/>
  <c r="AI356" i="1"/>
  <c r="AJ2922" i="1"/>
  <c r="AK2922" i="1"/>
  <c r="AI2922" i="1"/>
  <c r="AH2922" i="1"/>
  <c r="AI885" i="1"/>
  <c r="AH885" i="1"/>
  <c r="AJ885" i="1"/>
  <c r="AK885" i="1"/>
  <c r="AS276" i="1"/>
  <c r="AT276" i="1"/>
  <c r="AH867" i="1"/>
  <c r="AI867" i="1"/>
  <c r="AJ867" i="1"/>
  <c r="AI2477" i="1"/>
  <c r="AH2477" i="1"/>
  <c r="AK2477" i="1"/>
  <c r="AJ2477" i="1"/>
  <c r="AI822" i="1"/>
  <c r="AH822" i="1"/>
  <c r="AJ822" i="1"/>
  <c r="AK822" i="1"/>
  <c r="AK1921" i="1"/>
  <c r="AJ1921" i="1"/>
  <c r="AI1921" i="1"/>
  <c r="AH1921" i="1"/>
  <c r="AK2110" i="1"/>
  <c r="AJ2110" i="1"/>
  <c r="AI2110" i="1"/>
  <c r="AH2110" i="1"/>
  <c r="AH2327" i="1"/>
  <c r="AI2327" i="1"/>
  <c r="AJ2327" i="1"/>
  <c r="AK2327" i="1"/>
  <c r="AI654" i="1"/>
  <c r="AK517" i="1"/>
  <c r="AJ517" i="1"/>
  <c r="AI517" i="1"/>
  <c r="AH517" i="1"/>
  <c r="AH3454" i="1"/>
  <c r="AI3454" i="1"/>
  <c r="AK3454" i="1"/>
  <c r="AJ3454" i="1"/>
  <c r="AK1193" i="1"/>
  <c r="AJ1193" i="1"/>
  <c r="AI1193" i="1"/>
  <c r="AH1193" i="1"/>
  <c r="AK528" i="1"/>
  <c r="AI69" i="1"/>
  <c r="AK69" i="1"/>
  <c r="AJ69" i="1"/>
  <c r="AH69" i="1"/>
  <c r="AK1014" i="1"/>
  <c r="AJ1014" i="1"/>
  <c r="AI1014" i="1"/>
  <c r="AH1014" i="1"/>
  <c r="AK1805" i="1"/>
  <c r="AI1805" i="1"/>
  <c r="AJ1805" i="1"/>
  <c r="AH1805" i="1"/>
  <c r="AK2057" i="1"/>
  <c r="AJ2057" i="1"/>
  <c r="AI2057" i="1"/>
  <c r="AH2057" i="1"/>
  <c r="AH2320" i="1"/>
  <c r="AJ2320" i="1"/>
  <c r="AK2320" i="1"/>
  <c r="AI2320" i="1"/>
  <c r="AK3394" i="1"/>
  <c r="AJ3394" i="1"/>
  <c r="AI3394" i="1"/>
  <c r="AH3394" i="1"/>
  <c r="AK2939" i="1"/>
  <c r="AJ2939" i="1"/>
  <c r="AI2939" i="1"/>
  <c r="AH2939" i="1"/>
  <c r="AI1459" i="1"/>
  <c r="AH1459" i="1"/>
  <c r="AJ1459" i="1"/>
  <c r="AK1459" i="1"/>
  <c r="AI3212" i="1"/>
  <c r="AK3212" i="1"/>
  <c r="AH3212" i="1"/>
  <c r="AJ3212" i="1"/>
  <c r="AJ594" i="1"/>
  <c r="AH339" i="1"/>
  <c r="AK339" i="1"/>
  <c r="AJ339" i="1"/>
  <c r="AI339" i="1"/>
  <c r="AH615" i="1"/>
  <c r="AK615" i="1"/>
  <c r="AJ615" i="1"/>
  <c r="AI615" i="1"/>
  <c r="AK2817" i="1"/>
  <c r="AJ2817" i="1"/>
  <c r="AI2817" i="1"/>
  <c r="AH2817" i="1"/>
  <c r="AK3457" i="1"/>
  <c r="AJ3457" i="1"/>
  <c r="AI3457" i="1"/>
  <c r="AH3457" i="1"/>
  <c r="AJ2677" i="1"/>
  <c r="AJ258" i="1"/>
  <c r="AI258" i="1"/>
  <c r="AH258" i="1"/>
  <c r="AK258" i="1"/>
  <c r="AK2362" i="1"/>
  <c r="AJ2362" i="1"/>
  <c r="AI2362" i="1"/>
  <c r="AH2362" i="1"/>
  <c r="AH2243" i="1"/>
  <c r="AJ2243" i="1"/>
  <c r="AK2243" i="1"/>
  <c r="AI2243" i="1"/>
  <c r="AJ976" i="1"/>
  <c r="AI976" i="1"/>
  <c r="AH976" i="1"/>
  <c r="AK976" i="1"/>
  <c r="AH2379" i="1"/>
  <c r="AK1809" i="1"/>
  <c r="AI1809" i="1"/>
  <c r="AH1809" i="1"/>
  <c r="AJ1809" i="1"/>
  <c r="AI1263" i="1"/>
  <c r="AH1263" i="1"/>
  <c r="AK1263" i="1"/>
  <c r="AJ1263" i="1"/>
  <c r="AK3345" i="1"/>
  <c r="AH3345" i="1"/>
  <c r="AI3345" i="1"/>
  <c r="AJ3345" i="1"/>
  <c r="AJ2558" i="1"/>
  <c r="AI2558" i="1"/>
  <c r="AH2558" i="1"/>
  <c r="AK2558" i="1"/>
  <c r="AK2134" i="1"/>
  <c r="AJ2134" i="1"/>
  <c r="AI2134" i="1"/>
  <c r="AH2134" i="1"/>
  <c r="AK1116" i="1"/>
  <c r="AR146" i="1"/>
  <c r="AS146" i="1"/>
  <c r="AU146" i="1"/>
  <c r="AT146" i="1"/>
  <c r="AK1301" i="1"/>
  <c r="AJ1301" i="1"/>
  <c r="AI1301" i="1"/>
  <c r="AH1301" i="1"/>
  <c r="AH1494" i="1"/>
  <c r="AI1494" i="1"/>
  <c r="AK1494" i="1"/>
  <c r="AJ1494" i="1"/>
  <c r="AH2978" i="1"/>
  <c r="AJ2978" i="1"/>
  <c r="AI2978" i="1"/>
  <c r="AK2978" i="1"/>
  <c r="AJ1357" i="1"/>
  <c r="AH1357" i="1"/>
  <c r="AK1357" i="1"/>
  <c r="AI1357" i="1"/>
  <c r="AJ601" i="1"/>
  <c r="AI601" i="1"/>
  <c r="AH601" i="1"/>
  <c r="AK601" i="1"/>
  <c r="AK780" i="1"/>
  <c r="AJ780" i="1"/>
  <c r="AI780" i="1"/>
  <c r="AH780" i="1"/>
  <c r="AH3279" i="1"/>
  <c r="AJ3279" i="1"/>
  <c r="AI3279" i="1"/>
  <c r="AK3279" i="1"/>
  <c r="AI619" i="1"/>
  <c r="AH619" i="1"/>
  <c r="AK619" i="1"/>
  <c r="AJ619" i="1"/>
  <c r="AK1658" i="1"/>
  <c r="AJ1658" i="1"/>
  <c r="AI1658" i="1"/>
  <c r="AH1658" i="1"/>
  <c r="AI1791" i="1"/>
  <c r="AH1791" i="1"/>
  <c r="AK1791" i="1"/>
  <c r="AJ1791" i="1"/>
  <c r="AI164" i="1"/>
  <c r="AJ1179" i="1"/>
  <c r="AI1179" i="1"/>
  <c r="AH1179" i="1"/>
  <c r="AK1179" i="1"/>
  <c r="AK3321" i="1"/>
  <c r="AH3321" i="1"/>
  <c r="AI3321" i="1"/>
  <c r="AJ3321" i="1"/>
  <c r="AI2379" i="1"/>
  <c r="AJ2379" i="1"/>
  <c r="AR2379" i="1" s="1"/>
  <c r="AK1532" i="1"/>
  <c r="AJ1532" i="1"/>
  <c r="AI1532" i="1"/>
  <c r="AH1532" i="1"/>
  <c r="AI276" i="1"/>
  <c r="AR276" i="1" s="1"/>
  <c r="AK2334" i="1"/>
  <c r="AH2334" i="1"/>
  <c r="AI2334" i="1"/>
  <c r="AJ2334" i="1"/>
  <c r="AK2166" i="1"/>
  <c r="AJ2166" i="1"/>
  <c r="AI2166" i="1"/>
  <c r="AH2166" i="1"/>
  <c r="AK3499" i="1"/>
  <c r="AJ3499" i="1"/>
  <c r="AH3499" i="1"/>
  <c r="AI3499" i="1"/>
  <c r="AJ2292" i="1"/>
  <c r="AI2292" i="1"/>
  <c r="AK2883" i="1"/>
  <c r="AJ2883" i="1"/>
  <c r="AI2883" i="1"/>
  <c r="AH2883" i="1"/>
  <c r="AI1035" i="1"/>
  <c r="AH1035" i="1"/>
  <c r="AK1035" i="1"/>
  <c r="AJ1035" i="1"/>
  <c r="AJ951" i="1"/>
  <c r="AI951" i="1"/>
  <c r="AH951" i="1"/>
  <c r="AK951" i="1"/>
  <c r="AK2995" i="1"/>
  <c r="AI2995" i="1"/>
  <c r="AJ2995" i="1"/>
  <c r="AH2995" i="1"/>
  <c r="AI1840" i="1"/>
  <c r="AS1840" i="1" s="1"/>
  <c r="AK2015" i="1"/>
  <c r="AH2015" i="1"/>
  <c r="AI2015" i="1"/>
  <c r="AK216" i="1"/>
  <c r="AJ216" i="1"/>
  <c r="AI216" i="1"/>
  <c r="AH216" i="1"/>
  <c r="AI3125" i="1"/>
  <c r="AJ3125" i="1"/>
  <c r="AH3125" i="1"/>
  <c r="AK3125" i="1"/>
  <c r="AI1004" i="1"/>
  <c r="AH1004" i="1"/>
  <c r="AJ1004" i="1"/>
  <c r="AK1004" i="1"/>
  <c r="AK97" i="1"/>
  <c r="AJ97" i="1"/>
  <c r="AI97" i="1"/>
  <c r="AH97" i="1"/>
  <c r="AJ3282" i="1"/>
  <c r="AI2631" i="1"/>
  <c r="AK2631" i="1"/>
  <c r="AH2631" i="1"/>
  <c r="AJ2631" i="1"/>
  <c r="AK440" i="1"/>
  <c r="AJ440" i="1"/>
  <c r="AI440" i="1"/>
  <c r="AH440" i="1"/>
  <c r="AH111" i="1"/>
  <c r="AK111" i="1"/>
  <c r="AJ111" i="1"/>
  <c r="AI111" i="1"/>
  <c r="AI591" i="1"/>
  <c r="AH591" i="1"/>
  <c r="AK591" i="1"/>
  <c r="AJ591" i="1"/>
  <c r="AH195" i="1"/>
  <c r="AK195" i="1"/>
  <c r="AJ195" i="1"/>
  <c r="AI195" i="1"/>
  <c r="AH3471" i="1"/>
  <c r="AK2078" i="1"/>
  <c r="AJ2726" i="1"/>
  <c r="AI2726" i="1"/>
  <c r="AH2726" i="1"/>
  <c r="AK2726" i="1"/>
  <c r="AH2292" i="1"/>
  <c r="AK1865" i="1"/>
  <c r="AI3170" i="1"/>
  <c r="AJ3170" i="1"/>
  <c r="AK3170" i="1"/>
  <c r="AH3170" i="1"/>
  <c r="AH2215" i="1"/>
  <c r="AI2215" i="1"/>
  <c r="AJ2215" i="1"/>
  <c r="AJ2085" i="1"/>
  <c r="AH2085" i="1"/>
  <c r="AK2085" i="1"/>
  <c r="AI2085" i="1"/>
  <c r="AK2547" i="1"/>
  <c r="AK486" i="1"/>
  <c r="AJ486" i="1"/>
  <c r="AI486" i="1"/>
  <c r="AH486" i="1"/>
  <c r="AJ59" i="1"/>
  <c r="AI59" i="1"/>
  <c r="AK59" i="1"/>
  <c r="AH2236" i="1"/>
  <c r="AI3244" i="1"/>
  <c r="AK3244" i="1"/>
  <c r="AJ3244" i="1"/>
  <c r="AH3244" i="1"/>
  <c r="AJ1137" i="1"/>
  <c r="AK1137" i="1"/>
  <c r="AI1137" i="1"/>
  <c r="AH1137" i="1"/>
  <c r="AI2561" i="1"/>
  <c r="AH2561" i="1"/>
  <c r="AK731" i="1"/>
  <c r="AK1728" i="1"/>
  <c r="AH1728" i="1"/>
  <c r="AH2838" i="1"/>
  <c r="AJ2838" i="1"/>
  <c r="AI2838" i="1"/>
  <c r="AK2838" i="1"/>
  <c r="AK1784" i="1"/>
  <c r="AK304" i="1"/>
  <c r="AK1613" i="1"/>
  <c r="AJ1613" i="1"/>
  <c r="AH1613" i="1"/>
  <c r="AI1613" i="1"/>
  <c r="AK2442" i="1"/>
  <c r="AJ2442" i="1"/>
  <c r="AI2442" i="1"/>
  <c r="AH2442" i="1"/>
  <c r="AI2925" i="1"/>
  <c r="AH2925" i="1"/>
  <c r="AK2925" i="1"/>
  <c r="AJ2925" i="1"/>
  <c r="AK1165" i="1"/>
  <c r="AJ1165" i="1"/>
  <c r="AI1165" i="1"/>
  <c r="AH1165" i="1"/>
  <c r="AK2236" i="1"/>
  <c r="AI2932" i="1"/>
  <c r="AK2932" i="1"/>
  <c r="AH2932" i="1"/>
  <c r="AJ2932" i="1"/>
  <c r="AJ1525" i="1"/>
  <c r="AI1525" i="1"/>
  <c r="AH1525" i="1"/>
  <c r="AK1525" i="1"/>
  <c r="AH3380" i="1"/>
  <c r="AK3380" i="1"/>
  <c r="AJ3380" i="1"/>
  <c r="AI3380" i="1"/>
  <c r="AJ1735" i="1"/>
  <c r="AI1735" i="1"/>
  <c r="AH1735" i="1"/>
  <c r="AK1735" i="1"/>
  <c r="AK1070" i="1"/>
  <c r="AJ1070" i="1"/>
  <c r="AI1070" i="1"/>
  <c r="AH1070" i="1"/>
  <c r="AJ2572" i="1"/>
  <c r="AI2572" i="1"/>
  <c r="AH2572" i="1"/>
  <c r="AK2572" i="1"/>
  <c r="AK1298" i="1"/>
  <c r="AJ1298" i="1"/>
  <c r="AI1298" i="1"/>
  <c r="AH1298" i="1"/>
  <c r="AI2603" i="1"/>
  <c r="AH2603" i="1"/>
  <c r="AK2603" i="1"/>
  <c r="AJ2603" i="1"/>
  <c r="AH3391" i="1"/>
  <c r="AK1924" i="1"/>
  <c r="AI1924" i="1"/>
  <c r="AH1924" i="1"/>
  <c r="AJ1924" i="1"/>
  <c r="AH3240" i="1"/>
  <c r="AK3240" i="1"/>
  <c r="AI3240" i="1"/>
  <c r="AJ3240" i="1"/>
  <c r="AK230" i="1"/>
  <c r="AJ230" i="1"/>
  <c r="AI230" i="1"/>
  <c r="AH230" i="1"/>
  <c r="AH1980" i="1"/>
  <c r="AK1980" i="1"/>
  <c r="AJ1980" i="1"/>
  <c r="AI1980" i="1"/>
  <c r="AK174" i="1"/>
  <c r="AJ174" i="1"/>
  <c r="AI174" i="1"/>
  <c r="AH174" i="1"/>
  <c r="AK2159" i="1"/>
  <c r="AK769" i="1"/>
  <c r="AJ769" i="1"/>
  <c r="AI769" i="1"/>
  <c r="AH769" i="1"/>
  <c r="AH3314" i="1"/>
  <c r="AI3314" i="1"/>
  <c r="AJ3314" i="1"/>
  <c r="AK3314" i="1"/>
  <c r="AK2145" i="1"/>
  <c r="AJ2145" i="1"/>
  <c r="AH2145" i="1"/>
  <c r="AI2145" i="1"/>
  <c r="AH2789" i="1"/>
  <c r="AI2789" i="1"/>
  <c r="AK2789" i="1"/>
  <c r="AJ2789" i="1"/>
  <c r="AH1749" i="1"/>
  <c r="AK1749" i="1"/>
  <c r="AJ1749" i="1"/>
  <c r="AI1749" i="1"/>
  <c r="AH2596" i="1"/>
  <c r="AK2596" i="1"/>
  <c r="AJ2596" i="1"/>
  <c r="AI2596" i="1"/>
  <c r="AH2988" i="1"/>
  <c r="AI773" i="1"/>
  <c r="AK773" i="1"/>
  <c r="AJ773" i="1"/>
  <c r="AH773" i="1"/>
  <c r="AJ1487" i="1"/>
  <c r="AK1487" i="1"/>
  <c r="AJ3447" i="1"/>
  <c r="AK3447" i="1"/>
  <c r="AH3447" i="1"/>
  <c r="AI3447" i="1"/>
  <c r="AI3079" i="1"/>
  <c r="AK612" i="1"/>
  <c r="AJ612" i="1"/>
  <c r="AI612" i="1"/>
  <c r="AH612" i="1"/>
  <c r="AK958" i="1"/>
  <c r="AJ958" i="1"/>
  <c r="AI958" i="1"/>
  <c r="AH958" i="1"/>
  <c r="AI2544" i="1"/>
  <c r="AJ2544" i="1"/>
  <c r="AK2544" i="1"/>
  <c r="AH2544" i="1"/>
  <c r="AJ629" i="1"/>
  <c r="AH629" i="1"/>
  <c r="AK629" i="1"/>
  <c r="AI629" i="1"/>
  <c r="AK1000" i="1"/>
  <c r="AJ1000" i="1"/>
  <c r="AI1000" i="1"/>
  <c r="AH1000" i="1"/>
  <c r="AK2411" i="1"/>
  <c r="AJ2411" i="1"/>
  <c r="AI2411" i="1"/>
  <c r="AH2411" i="1"/>
  <c r="AK479" i="1"/>
  <c r="AJ479" i="1"/>
  <c r="AI479" i="1"/>
  <c r="AH479" i="1"/>
  <c r="AH1672" i="1"/>
  <c r="AH367" i="1"/>
  <c r="AI556" i="1"/>
  <c r="AH556" i="1"/>
  <c r="AK556" i="1"/>
  <c r="AJ556" i="1"/>
  <c r="AK2988" i="1"/>
  <c r="AI1837" i="1"/>
  <c r="AH1837" i="1"/>
  <c r="AJ1837" i="1"/>
  <c r="AK2316" i="1"/>
  <c r="AJ2316" i="1"/>
  <c r="AI2316" i="1"/>
  <c r="AH2316" i="1"/>
  <c r="AJ1333" i="1"/>
  <c r="AI1333" i="1"/>
  <c r="AH1333" i="1"/>
  <c r="AK1333" i="1"/>
  <c r="AI2936" i="1"/>
  <c r="AK2936" i="1"/>
  <c r="AJ2936" i="1"/>
  <c r="AH2936" i="1"/>
  <c r="AH419" i="1"/>
  <c r="AK419" i="1"/>
  <c r="AJ419" i="1"/>
  <c r="AI419" i="1"/>
  <c r="AH3079" i="1"/>
  <c r="AK794" i="1"/>
  <c r="AH794" i="1"/>
  <c r="AJ794" i="1"/>
  <c r="AI794" i="1"/>
  <c r="AK423" i="1"/>
  <c r="AK3065" i="1"/>
  <c r="AK920" i="1"/>
  <c r="AJ920" i="1"/>
  <c r="AI920" i="1"/>
  <c r="AH920" i="1"/>
  <c r="AI1151" i="1"/>
  <c r="AH1151" i="1"/>
  <c r="AK1151" i="1"/>
  <c r="AJ1151" i="1"/>
  <c r="AK2974" i="1"/>
  <c r="AK3104" i="1"/>
  <c r="AJ3104" i="1"/>
  <c r="AI3104" i="1"/>
  <c r="AH3104" i="1"/>
  <c r="AH1252" i="1"/>
  <c r="AK1252" i="1"/>
  <c r="AJ1252" i="1"/>
  <c r="AI1252" i="1"/>
  <c r="AK3489" i="1"/>
  <c r="AJ3489" i="1"/>
  <c r="AI3489" i="1"/>
  <c r="AH3489" i="1"/>
  <c r="AK3233" i="1"/>
  <c r="AH2530" i="1"/>
  <c r="AK594" i="1"/>
  <c r="AH171" i="1"/>
  <c r="AK171" i="1"/>
  <c r="AJ171" i="1"/>
  <c r="AI171" i="1"/>
  <c r="AI3412" i="1"/>
  <c r="AH3412" i="1"/>
  <c r="AK3412" i="1"/>
  <c r="AJ3412" i="1"/>
  <c r="AK1340" i="1"/>
  <c r="AJ1340" i="1"/>
  <c r="AI1340" i="1"/>
  <c r="AH1340" i="1"/>
  <c r="AI2005" i="1"/>
  <c r="AH2005" i="1"/>
  <c r="AK2005" i="1"/>
  <c r="AJ2005" i="1"/>
  <c r="AK762" i="1"/>
  <c r="AK1795" i="1"/>
  <c r="AJ1795" i="1"/>
  <c r="AI1795" i="1"/>
  <c r="AH1795" i="1"/>
  <c r="AK2460" i="1"/>
  <c r="AJ2460" i="1"/>
  <c r="AI2460" i="1"/>
  <c r="AH2460" i="1"/>
  <c r="AI2337" i="1"/>
  <c r="AH2337" i="1"/>
  <c r="AK2337" i="1"/>
  <c r="AJ2337" i="1"/>
  <c r="AI2505" i="1"/>
  <c r="AH2505" i="1"/>
  <c r="AI3433" i="1"/>
  <c r="AH3433" i="1"/>
  <c r="AJ3433" i="1"/>
  <c r="AK3433" i="1"/>
  <c r="AJ2918" i="1"/>
  <c r="AI2918" i="1"/>
  <c r="AH2918" i="1"/>
  <c r="AK2918" i="1"/>
  <c r="AJ1116" i="1"/>
  <c r="AJ2106" i="1"/>
  <c r="AH2106" i="1"/>
  <c r="AK2106" i="1"/>
  <c r="AI2106" i="1"/>
  <c r="AK1536" i="1"/>
  <c r="AH1536" i="1"/>
  <c r="AJ1536" i="1"/>
  <c r="AI1536" i="1"/>
  <c r="AJ2498" i="1"/>
  <c r="AI2498" i="1"/>
  <c r="AH2498" i="1"/>
  <c r="AK2498" i="1"/>
  <c r="AH2894" i="1"/>
  <c r="AJ2894" i="1"/>
  <c r="AK2894" i="1"/>
  <c r="AI2894" i="1"/>
  <c r="AK430" i="1"/>
  <c r="AJ430" i="1"/>
  <c r="AI430" i="1"/>
  <c r="AH430" i="1"/>
  <c r="AI664" i="1"/>
  <c r="AH664" i="1"/>
  <c r="AK664" i="1"/>
  <c r="AJ664" i="1"/>
  <c r="AK2222" i="1"/>
  <c r="AJ2222" i="1"/>
  <c r="AI2222" i="1"/>
  <c r="AH2222" i="1"/>
  <c r="AH703" i="1"/>
  <c r="AK703" i="1"/>
  <c r="AJ703" i="1"/>
  <c r="AI703" i="1"/>
  <c r="AH2250" i="1"/>
  <c r="AK2250" i="1"/>
  <c r="AJ2250" i="1"/>
  <c r="AI2250" i="1"/>
  <c r="AK668" i="1"/>
  <c r="AJ668" i="1"/>
  <c r="AI668" i="1"/>
  <c r="AH668" i="1"/>
  <c r="AI3167" i="1"/>
  <c r="AJ3167" i="1"/>
  <c r="AH3167" i="1"/>
  <c r="AK3167" i="1"/>
  <c r="AH878" i="1"/>
  <c r="AI878" i="1"/>
  <c r="AJ878" i="1"/>
  <c r="AI1574" i="1"/>
  <c r="AJ1574" i="1"/>
  <c r="AK1574" i="1"/>
  <c r="AH1574" i="1"/>
  <c r="AK724" i="1"/>
  <c r="AJ724" i="1"/>
  <c r="AI724" i="1"/>
  <c r="AH724" i="1"/>
  <c r="AI1567" i="1"/>
  <c r="AH1567" i="1"/>
  <c r="AK1567" i="1"/>
  <c r="AJ1567" i="1"/>
  <c r="AK160" i="1"/>
  <c r="AJ160" i="1"/>
  <c r="AI160" i="1"/>
  <c r="AH160" i="1"/>
  <c r="AI1865" i="1"/>
  <c r="AJ1865" i="1"/>
  <c r="AT1865" i="1" s="1"/>
  <c r="AI3527" i="1"/>
  <c r="AH3527" i="1"/>
  <c r="AJ3527" i="1"/>
  <c r="AK3527" i="1"/>
  <c r="AJ2985" i="1"/>
  <c r="AI2985" i="1"/>
  <c r="AH2985" i="1"/>
  <c r="AK2985" i="1"/>
  <c r="AK755" i="1"/>
  <c r="AJ755" i="1"/>
  <c r="AI755" i="1"/>
  <c r="AH755" i="1"/>
  <c r="AK787" i="1"/>
  <c r="AJ787" i="1"/>
  <c r="AI787" i="1"/>
  <c r="AH787" i="1"/>
  <c r="AJ493" i="1"/>
  <c r="AI493" i="1"/>
  <c r="AH493" i="1"/>
  <c r="AK493" i="1"/>
  <c r="AJ2159" i="1"/>
  <c r="AJ1690" i="1"/>
  <c r="AK1690" i="1"/>
  <c r="AI1690" i="1"/>
  <c r="AH1690" i="1"/>
  <c r="AJ1077" i="1"/>
  <c r="AI1077" i="1"/>
  <c r="AH1077" i="1"/>
  <c r="AK1077" i="1"/>
  <c r="AK1182" i="1"/>
  <c r="AI1182" i="1"/>
  <c r="AH1182" i="1"/>
  <c r="AJ1182" i="1"/>
  <c r="AJ136" i="1"/>
  <c r="AI524" i="1"/>
  <c r="AH524" i="1"/>
  <c r="AK524" i="1"/>
  <c r="AJ524" i="1"/>
  <c r="AH3282" i="1"/>
  <c r="AI3282" i="1"/>
  <c r="AK3429" i="1"/>
  <c r="AH3429" i="1"/>
  <c r="AJ3429" i="1"/>
  <c r="AI3429" i="1"/>
  <c r="AI1466" i="1"/>
  <c r="AH1466" i="1"/>
  <c r="AJ1466" i="1"/>
  <c r="AK1466" i="1"/>
  <c r="AJ2089" i="1"/>
  <c r="AH2089" i="1"/>
  <c r="AI2089" i="1"/>
  <c r="AK2089" i="1"/>
  <c r="AH626" i="1"/>
  <c r="AI626" i="1"/>
  <c r="AK626" i="1"/>
  <c r="AJ626" i="1"/>
  <c r="AI2022" i="1"/>
  <c r="AH2022" i="1"/>
  <c r="AK2022" i="1"/>
  <c r="AI3471" i="1"/>
  <c r="AU3471" i="1" s="1"/>
  <c r="AJ3471" i="1"/>
  <c r="AH1214" i="1"/>
  <c r="AK1214" i="1"/>
  <c r="AJ1214" i="1"/>
  <c r="AI1214" i="1"/>
  <c r="AK2834" i="1"/>
  <c r="AJ2834" i="1"/>
  <c r="AI2834" i="1"/>
  <c r="AH2834" i="1"/>
  <c r="AJ2078" i="1"/>
  <c r="AI2078" i="1"/>
  <c r="AH2078" i="1"/>
  <c r="AH983" i="1"/>
  <c r="AK983" i="1"/>
  <c r="AJ983" i="1"/>
  <c r="AI983" i="1"/>
  <c r="AI1396" i="1"/>
  <c r="AH1396" i="1"/>
  <c r="AJ1396" i="1"/>
  <c r="AK1396" i="1"/>
  <c r="AH251" i="1"/>
  <c r="AK251" i="1"/>
  <c r="AJ251" i="1"/>
  <c r="AI251" i="1"/>
  <c r="AJ2229" i="1"/>
  <c r="AI2229" i="1"/>
  <c r="AH2229" i="1"/>
  <c r="AK2229" i="1"/>
  <c r="AK1427" i="1"/>
  <c r="AJ1427" i="1"/>
  <c r="AI1427" i="1"/>
  <c r="AH1427" i="1"/>
  <c r="AI2960" i="1"/>
  <c r="AH2960" i="1"/>
  <c r="AJ2960" i="1"/>
  <c r="AK2960" i="1"/>
  <c r="AI2299" i="1"/>
  <c r="AH2299" i="1"/>
  <c r="AJ2299" i="1"/>
  <c r="AK2299" i="1"/>
  <c r="AJ202" i="1"/>
  <c r="AH202" i="1"/>
  <c r="AK202" i="1"/>
  <c r="AI202" i="1"/>
  <c r="AK1039" i="1"/>
  <c r="AI1039" i="1"/>
  <c r="AH1039" i="1"/>
  <c r="AJ1039" i="1"/>
  <c r="AI2400" i="1"/>
  <c r="AK2400" i="1"/>
  <c r="AJ2400" i="1"/>
  <c r="AK2810" i="1"/>
  <c r="AJ2810" i="1"/>
  <c r="AI2810" i="1"/>
  <c r="AH2810" i="1"/>
  <c r="AR1784" i="1"/>
  <c r="AK2656" i="1"/>
  <c r="AI2656" i="1"/>
  <c r="AJ2656" i="1"/>
  <c r="AH2656" i="1"/>
  <c r="AH2155" i="1"/>
  <c r="AI2155" i="1"/>
  <c r="AJ2155" i="1"/>
  <c r="AK2155" i="1"/>
  <c r="AJ2236" i="1"/>
  <c r="AU2236" i="1" s="1"/>
  <c r="AJ87" i="1"/>
  <c r="AI87" i="1"/>
  <c r="AH87" i="1"/>
  <c r="AK87" i="1"/>
  <c r="AK1746" i="1"/>
  <c r="AJ1746" i="1"/>
  <c r="AI1746" i="1"/>
  <c r="AH1746" i="1"/>
  <c r="AI1994" i="1"/>
  <c r="AK1994" i="1"/>
  <c r="AJ1994" i="1"/>
  <c r="AH1994" i="1"/>
  <c r="AI864" i="1"/>
  <c r="AH864" i="1"/>
  <c r="AK864" i="1"/>
  <c r="AJ864" i="1"/>
  <c r="AH157" i="1"/>
  <c r="AK157" i="1"/>
  <c r="AI157" i="1"/>
  <c r="AJ157" i="1"/>
  <c r="AK1760" i="1"/>
  <c r="AH1760" i="1"/>
  <c r="AJ1760" i="1"/>
  <c r="AI1760" i="1"/>
  <c r="AH811" i="1"/>
  <c r="AI811" i="1"/>
  <c r="AJ811" i="1"/>
  <c r="AI1501" i="1"/>
  <c r="AJ1501" i="1"/>
  <c r="AK1501" i="1"/>
  <c r="AH1501" i="1"/>
  <c r="AJ1378" i="1"/>
  <c r="AI1378" i="1"/>
  <c r="AH1378" i="1"/>
  <c r="AK1378" i="1"/>
  <c r="AJ1592" i="1"/>
  <c r="AI1592" i="1"/>
  <c r="AH1592" i="1"/>
  <c r="AK1592" i="1"/>
  <c r="AJ2117" i="1"/>
  <c r="AI2117" i="1"/>
  <c r="AH2117" i="1"/>
  <c r="AK2117" i="1"/>
  <c r="AI461" i="1"/>
  <c r="AH461" i="1"/>
  <c r="AK461" i="1"/>
  <c r="AJ461" i="1"/>
  <c r="AS2782" i="1"/>
  <c r="AK3132" i="1"/>
  <c r="AI3132" i="1"/>
  <c r="AH3132" i="1"/>
  <c r="AJ3132" i="1"/>
  <c r="AK3426" i="1"/>
  <c r="AJ3426" i="1"/>
  <c r="AI3426" i="1"/>
  <c r="AH3426" i="1"/>
  <c r="AK1123" i="1"/>
  <c r="AJ1123" i="1"/>
  <c r="AI1123" i="1"/>
  <c r="AH1123" i="1"/>
  <c r="AK1718" i="1"/>
  <c r="AI1718" i="1"/>
  <c r="AH1718" i="1"/>
  <c r="AJ1718" i="1"/>
  <c r="AI759" i="1"/>
  <c r="AJ759" i="1"/>
  <c r="AK759" i="1"/>
  <c r="AK2453" i="1"/>
  <c r="AJ2453" i="1"/>
  <c r="AI2453" i="1"/>
  <c r="AH2453" i="1"/>
  <c r="AI2775" i="1"/>
  <c r="AH2775" i="1"/>
  <c r="AJ2775" i="1"/>
  <c r="AK2775" i="1"/>
  <c r="AK1767" i="1"/>
  <c r="AJ1767" i="1"/>
  <c r="AH1767" i="1"/>
  <c r="AI1767" i="1"/>
  <c r="AK500" i="1"/>
  <c r="AJ500" i="1"/>
  <c r="AI500" i="1"/>
  <c r="AH500" i="1"/>
  <c r="AH2246" i="1"/>
  <c r="AK2246" i="1"/>
  <c r="AJ2246" i="1"/>
  <c r="AI2246" i="1"/>
  <c r="AK1497" i="1"/>
  <c r="AK3079" i="1"/>
  <c r="AJ3079" i="1"/>
  <c r="AU3079" i="1" s="1"/>
  <c r="AH2911" i="1"/>
  <c r="AI2911" i="1"/>
  <c r="AJ2911" i="1"/>
  <c r="AK2911" i="1"/>
  <c r="AI657" i="1"/>
  <c r="AJ657" i="1"/>
  <c r="AH657" i="1"/>
  <c r="AK657" i="1"/>
  <c r="AJ1609" i="1"/>
  <c r="AI1609" i="1"/>
  <c r="AH1609" i="1"/>
  <c r="AK1609" i="1"/>
  <c r="AK3076" i="1"/>
  <c r="AI3076" i="1"/>
  <c r="AH3076" i="1"/>
  <c r="AJ3076" i="1"/>
  <c r="AJ45" i="1"/>
  <c r="AI45" i="1"/>
  <c r="AH45" i="1"/>
  <c r="AK45" i="1"/>
  <c r="AH1126" i="1"/>
  <c r="AK1126" i="1"/>
  <c r="AJ1126" i="1"/>
  <c r="AI1126" i="1"/>
  <c r="AK1753" i="1"/>
  <c r="AJ1256" i="1"/>
  <c r="AI1256" i="1"/>
  <c r="AH1256" i="1"/>
  <c r="AK1256" i="1"/>
  <c r="AK748" i="1"/>
  <c r="AJ748" i="1"/>
  <c r="AI748" i="1"/>
  <c r="AH748" i="1"/>
  <c r="AK2421" i="1"/>
  <c r="AJ2421" i="1"/>
  <c r="AI2421" i="1"/>
  <c r="AH2421" i="1"/>
  <c r="AK3044" i="1"/>
  <c r="AJ3044" i="1"/>
  <c r="AI3044" i="1"/>
  <c r="AH3044" i="1"/>
  <c r="AK3020" i="1"/>
  <c r="AJ3020" i="1"/>
  <c r="AI3020" i="1"/>
  <c r="AH3020" i="1"/>
  <c r="AJ2950" i="1"/>
  <c r="AI2950" i="1"/>
  <c r="AH2950" i="1"/>
  <c r="AK2950" i="1"/>
  <c r="AJ325" i="1"/>
  <c r="AI325" i="1"/>
  <c r="AH325" i="1"/>
  <c r="AK325" i="1"/>
  <c r="AK1210" i="1"/>
  <c r="AJ1210" i="1"/>
  <c r="AI1210" i="1"/>
  <c r="AH1210" i="1"/>
  <c r="AI594" i="1"/>
  <c r="AU594" i="1" s="1"/>
  <c r="AK2582" i="1"/>
  <c r="AJ2582" i="1"/>
  <c r="AI2582" i="1"/>
  <c r="AH2582" i="1"/>
  <c r="AJ1886" i="1"/>
  <c r="AI1886" i="1"/>
  <c r="AH1886" i="1"/>
  <c r="AK1886" i="1"/>
  <c r="AH2855" i="1"/>
  <c r="AK2855" i="1"/>
  <c r="AJ2855" i="1"/>
  <c r="AI2855" i="1"/>
  <c r="AH762" i="1"/>
  <c r="AI762" i="1"/>
  <c r="AJ762" i="1"/>
  <c r="AJ346" i="1"/>
  <c r="AH346" i="1"/>
  <c r="AI346" i="1"/>
  <c r="AJ1049" i="1"/>
  <c r="AH1049" i="1"/>
  <c r="AI1049" i="1"/>
  <c r="AK1049" i="1"/>
  <c r="AJ993" i="1"/>
  <c r="AH993" i="1"/>
  <c r="AI993" i="1"/>
  <c r="AK993" i="1"/>
  <c r="AI2141" i="1"/>
  <c r="AK790" i="1"/>
  <c r="AJ790" i="1"/>
  <c r="AI790" i="1"/>
  <c r="AH790" i="1"/>
  <c r="AH3013" i="1"/>
  <c r="AK3013" i="1"/>
  <c r="AJ3013" i="1"/>
  <c r="AI3013" i="1"/>
  <c r="AK1109" i="1"/>
  <c r="AJ1109" i="1"/>
  <c r="AH1109" i="1"/>
  <c r="AI1109" i="1"/>
  <c r="AH279" i="1"/>
  <c r="AK2127" i="1"/>
  <c r="AI2127" i="1"/>
  <c r="AH2127" i="1"/>
  <c r="AJ2127" i="1"/>
  <c r="AI2712" i="1"/>
  <c r="AH2712" i="1"/>
  <c r="AK2712" i="1"/>
  <c r="AJ2712" i="1"/>
  <c r="AH475" i="1"/>
  <c r="AK475" i="1"/>
  <c r="AJ475" i="1"/>
  <c r="AI475" i="1"/>
  <c r="AI3093" i="1"/>
  <c r="AK3083" i="1"/>
  <c r="AI3083" i="1"/>
  <c r="AH3083" i="1"/>
  <c r="AK3275" i="1"/>
  <c r="AH3275" i="1"/>
  <c r="AI3275" i="1"/>
  <c r="AJ3275" i="1"/>
  <c r="AI1147" i="1"/>
  <c r="AK1147" i="1"/>
  <c r="AJ1147" i="1"/>
  <c r="AH1147" i="1"/>
  <c r="AJ2593" i="1"/>
  <c r="AI2635" i="1"/>
  <c r="AJ2635" i="1"/>
  <c r="AH2635" i="1"/>
  <c r="AK2635" i="1"/>
  <c r="AH2131" i="1"/>
  <c r="AJ2131" i="1"/>
  <c r="AK2131" i="1"/>
  <c r="AI2131" i="1"/>
  <c r="AJ1140" i="1"/>
  <c r="AI2061" i="1"/>
  <c r="AH2061" i="1"/>
  <c r="AK2061" i="1"/>
  <c r="AJ2061" i="1"/>
  <c r="AJ38" i="1"/>
  <c r="AI38" i="1"/>
  <c r="AH38" i="1"/>
  <c r="AK38" i="1"/>
  <c r="AJ2992" i="1"/>
  <c r="AK3160" i="1"/>
  <c r="AJ3160" i="1"/>
  <c r="AI3160" i="1"/>
  <c r="AH3160" i="1"/>
  <c r="AJ2904" i="1"/>
  <c r="AH2904" i="1"/>
  <c r="AK2904" i="1"/>
  <c r="AI2904" i="1"/>
  <c r="AK1693" i="1"/>
  <c r="AJ1693" i="1"/>
  <c r="AI1693" i="1"/>
  <c r="AH1693" i="1"/>
  <c r="AK342" i="1"/>
  <c r="AJ342" i="1"/>
  <c r="AH342" i="1"/>
  <c r="AI342" i="1"/>
  <c r="AK867" i="1"/>
  <c r="AI2351" i="1"/>
  <c r="AJ447" i="1"/>
  <c r="AK2484" i="1"/>
  <c r="AI2484" i="1"/>
  <c r="AJ2484" i="1"/>
  <c r="AH2484" i="1"/>
  <c r="AK297" i="1"/>
  <c r="AJ297" i="1"/>
  <c r="AI297" i="1"/>
  <c r="AH297" i="1"/>
  <c r="AJ2624" i="1"/>
  <c r="AH2624" i="1"/>
  <c r="AK2624" i="1"/>
  <c r="AI2624" i="1"/>
  <c r="AJ2456" i="1"/>
  <c r="AH1326" i="1"/>
  <c r="AK1326" i="1"/>
  <c r="AJ1326" i="1"/>
  <c r="AI1326" i="1"/>
  <c r="AK1284" i="1"/>
  <c r="AI1284" i="1"/>
  <c r="AH1284" i="1"/>
  <c r="AJ846" i="1"/>
  <c r="AI846" i="1"/>
  <c r="AH846" i="1"/>
  <c r="AK846" i="1"/>
  <c r="AI1928" i="1"/>
  <c r="AH1928" i="1"/>
  <c r="AK1928" i="1"/>
  <c r="AJ1928" i="1"/>
  <c r="AI1056" i="1"/>
  <c r="AH1056" i="1"/>
  <c r="AK1056" i="1"/>
  <c r="AJ1056" i="1"/>
  <c r="AJ1872" i="1"/>
  <c r="AI1872" i="1"/>
  <c r="AH1872" i="1"/>
  <c r="AK1872" i="1"/>
  <c r="AJ1224" i="1"/>
  <c r="AU1224" i="1" s="1"/>
  <c r="AH3156" i="1"/>
  <c r="AK3156" i="1"/>
  <c r="AJ3156" i="1"/>
  <c r="AI3156" i="1"/>
  <c r="AK3492" i="1"/>
  <c r="AJ3492" i="1"/>
  <c r="AI3492" i="1"/>
  <c r="AH3492" i="1"/>
  <c r="AK1452" i="1"/>
  <c r="AJ1452" i="1"/>
  <c r="AI1452" i="1"/>
  <c r="AH1452" i="1"/>
  <c r="AK2043" i="1"/>
  <c r="AJ2043" i="1"/>
  <c r="AI2043" i="1"/>
  <c r="AH2043" i="1"/>
  <c r="AI1788" i="1"/>
  <c r="AH1788" i="1"/>
  <c r="AH2806" i="1"/>
  <c r="AK538" i="1"/>
  <c r="AJ538" i="1"/>
  <c r="AI538" i="1"/>
  <c r="AH538" i="1"/>
  <c r="AJ3188" i="1"/>
  <c r="AH3188" i="1"/>
  <c r="AI3188" i="1"/>
  <c r="AK3188" i="1"/>
  <c r="AI1700" i="1"/>
  <c r="AH1700" i="1"/>
  <c r="AK1700" i="1"/>
  <c r="AJ1700" i="1"/>
  <c r="AK1882" i="1"/>
  <c r="AH1882" i="1"/>
  <c r="AJ1882" i="1"/>
  <c r="AI1882" i="1"/>
  <c r="AK2435" i="1"/>
  <c r="AJ2096" i="1"/>
  <c r="AI2096" i="1"/>
  <c r="AH2096" i="1"/>
  <c r="AK2096" i="1"/>
  <c r="AH1084" i="1"/>
  <c r="AI1084" i="1"/>
  <c r="AK573" i="1"/>
  <c r="AJ573" i="1"/>
  <c r="AI573" i="1"/>
  <c r="AH573" i="1"/>
  <c r="AH955" i="1"/>
  <c r="AI955" i="1"/>
  <c r="AK1144" i="1"/>
  <c r="AH1144" i="1"/>
  <c r="AJ1144" i="1"/>
  <c r="AI1144" i="1"/>
  <c r="AH391" i="1"/>
  <c r="AK391" i="1"/>
  <c r="AJ391" i="1"/>
  <c r="AI391" i="1"/>
  <c r="AK2869" i="1"/>
  <c r="AI2869" i="1"/>
  <c r="AH2869" i="1"/>
  <c r="AJ2869" i="1"/>
  <c r="AK2292" i="1"/>
  <c r="AJ1858" i="1"/>
  <c r="AI1858" i="1"/>
  <c r="AH1858" i="1"/>
  <c r="AK1858" i="1"/>
  <c r="AK2575" i="1"/>
  <c r="AJ2575" i="1"/>
  <c r="AH2575" i="1"/>
  <c r="AI2575" i="1"/>
  <c r="AH2495" i="1"/>
  <c r="AK2495" i="1"/>
  <c r="AI2495" i="1"/>
  <c r="AJ2495" i="1"/>
  <c r="AK1952" i="1"/>
  <c r="AJ1952" i="1"/>
  <c r="AI1952" i="1"/>
  <c r="AH1952" i="1"/>
  <c r="AH388" i="1"/>
  <c r="AI388" i="1"/>
  <c r="AJ388" i="1"/>
  <c r="AI3023" i="1"/>
  <c r="AS3023" i="1" s="1"/>
  <c r="AK965" i="1"/>
  <c r="AJ965" i="1"/>
  <c r="AI965" i="1"/>
  <c r="AH965" i="1"/>
  <c r="AI2050" i="1"/>
  <c r="AK2050" i="1"/>
  <c r="AJ2050" i="1"/>
  <c r="AH2050" i="1"/>
  <c r="AK1683" i="1"/>
  <c r="AJ1683" i="1"/>
  <c r="AI1683" i="1"/>
  <c r="AH1683" i="1"/>
  <c r="AK675" i="1"/>
  <c r="AJ675" i="1"/>
  <c r="AI675" i="1"/>
  <c r="AH675" i="1"/>
  <c r="AJ1784" i="1"/>
  <c r="AT1784" i="1" s="1"/>
  <c r="AI1784" i="1"/>
  <c r="AU1784" i="1" s="1"/>
  <c r="AI1634" i="1"/>
  <c r="AK2757" i="1"/>
  <c r="AJ2757" i="1"/>
  <c r="AI2757" i="1"/>
  <c r="AH2757" i="1"/>
  <c r="AJ1063" i="1"/>
  <c r="AH1063" i="1"/>
  <c r="AK1063" i="1"/>
  <c r="AI1063" i="1"/>
  <c r="AH1823" i="1"/>
  <c r="AK1823" i="1"/>
  <c r="AJ1823" i="1"/>
  <c r="AI1823" i="1"/>
  <c r="AJ2778" i="1"/>
  <c r="AI2778" i="1"/>
  <c r="AH2778" i="1"/>
  <c r="AK2778" i="1"/>
  <c r="AJ3349" i="1"/>
  <c r="AK3349" i="1"/>
  <c r="AI3349" i="1"/>
  <c r="AH3349" i="1"/>
  <c r="AK2033" i="1"/>
  <c r="AJ2033" i="1"/>
  <c r="AI2033" i="1"/>
  <c r="AH2033" i="1"/>
  <c r="AK3002" i="1"/>
  <c r="AJ3002" i="1"/>
  <c r="AH3002" i="1"/>
  <c r="AI3002" i="1"/>
  <c r="AJ3174" i="1"/>
  <c r="AH3174" i="1"/>
  <c r="AK3174" i="1"/>
  <c r="AI3174" i="1"/>
  <c r="AK314" i="1"/>
  <c r="AJ314" i="1"/>
  <c r="AI314" i="1"/>
  <c r="AH314" i="1"/>
  <c r="AK1315" i="1"/>
  <c r="AH1315" i="1"/>
  <c r="AJ1315" i="1"/>
  <c r="AI1315" i="1"/>
  <c r="AH3230" i="1"/>
  <c r="AK3230" i="1"/>
  <c r="AJ3230" i="1"/>
  <c r="AK2278" i="1"/>
  <c r="AJ2278" i="1"/>
  <c r="AI2278" i="1"/>
  <c r="AH2278" i="1"/>
  <c r="AK2820" i="1"/>
  <c r="AJ2820" i="1"/>
  <c r="AH2820" i="1"/>
  <c r="AI2820" i="1"/>
  <c r="AK3261" i="1"/>
  <c r="AH3261" i="1"/>
  <c r="AJ3261" i="1"/>
  <c r="AJ997" i="1"/>
  <c r="AI997" i="1"/>
  <c r="AH997" i="1"/>
  <c r="AK997" i="1"/>
  <c r="AI2194" i="1"/>
  <c r="AJ2194" i="1"/>
  <c r="AH2194" i="1"/>
  <c r="AK2194" i="1"/>
  <c r="AJ2218" i="1"/>
  <c r="AH2218" i="1"/>
  <c r="AK2218" i="1"/>
  <c r="AI2218" i="1"/>
  <c r="AI2803" i="1"/>
  <c r="AH2803" i="1"/>
  <c r="AJ2803" i="1"/>
  <c r="AK2803" i="1"/>
  <c r="AH192" i="1"/>
  <c r="AI192" i="1"/>
  <c r="AJ192" i="1"/>
  <c r="AI367" i="1"/>
  <c r="AK489" i="1"/>
  <c r="AJ489" i="1"/>
  <c r="AI489" i="1"/>
  <c r="AH489" i="1"/>
  <c r="AK1221" i="1"/>
  <c r="AJ1221" i="1"/>
  <c r="AI1221" i="1"/>
  <c r="AH1221" i="1"/>
  <c r="AK1546" i="1"/>
  <c r="AJ1546" i="1"/>
  <c r="AI1546" i="1"/>
  <c r="AH1546" i="1"/>
  <c r="AJ1679" i="1"/>
  <c r="AI1679" i="1"/>
  <c r="AH1679" i="1"/>
  <c r="AK1679" i="1"/>
  <c r="AH1095" i="1"/>
  <c r="AK1095" i="1"/>
  <c r="AJ1095" i="1"/>
  <c r="AI1095" i="1"/>
  <c r="AK1802" i="1"/>
  <c r="AJ1802" i="1"/>
  <c r="AI1802" i="1"/>
  <c r="AH1802" i="1"/>
  <c r="AI1977" i="1"/>
  <c r="AK1977" i="1"/>
  <c r="AJ1977" i="1"/>
  <c r="AH1977" i="1"/>
  <c r="AK818" i="1"/>
  <c r="AH3335" i="1"/>
  <c r="AI2988" i="1"/>
  <c r="AU2988" i="1" s="1"/>
  <c r="AJ2988" i="1"/>
  <c r="AK2813" i="1"/>
  <c r="AH2813" i="1"/>
  <c r="AJ2813" i="1"/>
  <c r="AI2813" i="1"/>
  <c r="AJ318" i="1"/>
  <c r="AI318" i="1"/>
  <c r="AH318" i="1"/>
  <c r="AK318" i="1"/>
  <c r="AI2092" i="1"/>
  <c r="AK2092" i="1"/>
  <c r="AH2092" i="1"/>
  <c r="AJ2092" i="1"/>
  <c r="AK622" i="1"/>
  <c r="AJ622" i="1"/>
  <c r="AI622" i="1"/>
  <c r="AH622" i="1"/>
  <c r="AI1543" i="1"/>
  <c r="AH1543" i="1"/>
  <c r="AK1543" i="1"/>
  <c r="AJ1543" i="1"/>
  <c r="AK1959" i="1"/>
  <c r="AI423" i="1"/>
  <c r="AJ423" i="1"/>
  <c r="AH423" i="1"/>
  <c r="AH2407" i="1"/>
  <c r="AJ689" i="1"/>
  <c r="AK62" i="1"/>
  <c r="AJ62" i="1"/>
  <c r="AI62" i="1"/>
  <c r="AH62" i="1"/>
  <c r="AH818" i="1"/>
  <c r="AI818" i="1"/>
  <c r="AI801" i="1"/>
  <c r="AJ801" i="1"/>
  <c r="AH801" i="1"/>
  <c r="AK801" i="1"/>
  <c r="AK1186" i="1"/>
  <c r="AJ1186" i="1"/>
  <c r="AI1186" i="1"/>
  <c r="AH1186" i="1"/>
  <c r="AK2866" i="1"/>
  <c r="AJ2866" i="1"/>
  <c r="AI2866" i="1"/>
  <c r="AH2866" i="1"/>
  <c r="AJ3335" i="1"/>
  <c r="AI3335" i="1"/>
  <c r="AS3335" i="1" s="1"/>
  <c r="AK3335" i="1"/>
  <c r="AI2645" i="1"/>
  <c r="AK2645" i="1"/>
  <c r="AJ2645" i="1"/>
  <c r="AH2645" i="1"/>
  <c r="AK104" i="1"/>
  <c r="AJ104" i="1"/>
  <c r="AI104" i="1"/>
  <c r="AH104" i="1"/>
  <c r="AI3226" i="1"/>
  <c r="AH3226" i="1"/>
  <c r="AK3226" i="1"/>
  <c r="AJ3226" i="1"/>
  <c r="AH1410" i="1"/>
  <c r="AI1410" i="1"/>
  <c r="AJ1410" i="1"/>
  <c r="AH3237" i="1"/>
  <c r="AJ3237" i="1"/>
  <c r="AK3237" i="1"/>
  <c r="AI3237" i="1"/>
  <c r="AI2404" i="1"/>
  <c r="AH2404" i="1"/>
  <c r="AK2404" i="1"/>
  <c r="AJ2404" i="1"/>
  <c r="AI2579" i="1"/>
  <c r="AH2579" i="1"/>
  <c r="AJ2579" i="1"/>
  <c r="AK2579" i="1"/>
  <c r="AK1774" i="1"/>
  <c r="AJ1774" i="1"/>
  <c r="AI1774" i="1"/>
  <c r="AH1774" i="1"/>
  <c r="AK2799" i="1"/>
  <c r="AJ2799" i="1"/>
  <c r="AI2799" i="1"/>
  <c r="AH2799" i="1"/>
  <c r="AK1371" i="1"/>
  <c r="AJ1371" i="1"/>
  <c r="AI1371" i="1"/>
  <c r="AH1371" i="1"/>
  <c r="AJ962" i="1"/>
  <c r="AI962" i="1"/>
  <c r="AH962" i="1"/>
  <c r="AK962" i="1"/>
  <c r="AH83" i="1"/>
  <c r="AK83" i="1"/>
  <c r="AJ83" i="1"/>
  <c r="AI83" i="1"/>
  <c r="AI696" i="1"/>
  <c r="AH696" i="1"/>
  <c r="AK696" i="1"/>
  <c r="AJ696" i="1"/>
  <c r="AH3363" i="1"/>
  <c r="AJ3363" i="1"/>
  <c r="AK3363" i="1"/>
  <c r="AI3363" i="1"/>
  <c r="AI979" i="1"/>
  <c r="AH979" i="1"/>
  <c r="AK979" i="1"/>
  <c r="AJ979" i="1"/>
  <c r="AJ3233" i="1"/>
  <c r="AI3233" i="1"/>
  <c r="AH3233" i="1"/>
  <c r="AK2523" i="1"/>
  <c r="AI2523" i="1"/>
  <c r="AH2523" i="1"/>
  <c r="AJ2523" i="1"/>
  <c r="AK2281" i="1"/>
  <c r="AJ2281" i="1"/>
  <c r="AH2281" i="1"/>
  <c r="AI2281" i="1"/>
  <c r="AH507" i="1"/>
  <c r="AK507" i="1"/>
  <c r="AJ507" i="1"/>
  <c r="AI507" i="1"/>
  <c r="AJ3009" i="1"/>
  <c r="AH2463" i="1"/>
  <c r="AK2463" i="1"/>
  <c r="AI2463" i="1"/>
  <c r="AJ2463" i="1"/>
  <c r="AJ437" i="1"/>
  <c r="AI437" i="1"/>
  <c r="AH437" i="1"/>
  <c r="AK437" i="1"/>
  <c r="AK605" i="1"/>
  <c r="AJ605" i="1"/>
  <c r="AH605" i="1"/>
  <c r="AI605" i="1"/>
  <c r="AK454" i="1"/>
  <c r="AJ454" i="1"/>
  <c r="AI454" i="1"/>
  <c r="AH454" i="1"/>
  <c r="AH1970" i="1"/>
  <c r="AK1970" i="1"/>
  <c r="AJ1970" i="1"/>
  <c r="AI1970" i="1"/>
  <c r="AI3058" i="1"/>
  <c r="AK3058" i="1"/>
  <c r="AJ3058" i="1"/>
  <c r="AH3058" i="1"/>
  <c r="AK2593" i="1"/>
  <c r="AH1140" i="1"/>
  <c r="AK2148" i="1"/>
  <c r="AJ2148" i="1"/>
  <c r="AI2148" i="1"/>
  <c r="AH2148" i="1"/>
  <c r="AH3478" i="1"/>
  <c r="AI3478" i="1"/>
  <c r="AK3478" i="1"/>
  <c r="AJ3478" i="1"/>
  <c r="AK2124" i="1"/>
  <c r="AJ2124" i="1"/>
  <c r="AI2124" i="1"/>
  <c r="AH2124" i="1"/>
  <c r="AK1875" i="1"/>
  <c r="AJ1875" i="1"/>
  <c r="AI1875" i="1"/>
  <c r="AH1875" i="1"/>
  <c r="AK1322" i="1"/>
  <c r="AJ1322" i="1"/>
  <c r="AI1322" i="1"/>
  <c r="AH1322" i="1"/>
  <c r="AK2827" i="1"/>
  <c r="AJ2827" i="1"/>
  <c r="AI2827" i="1"/>
  <c r="AH2827" i="1"/>
  <c r="AK1385" i="1"/>
  <c r="AK3310" i="1"/>
  <c r="AJ3310" i="1"/>
  <c r="AI3310" i="1"/>
  <c r="AH3310" i="1"/>
  <c r="AI2099" i="1"/>
  <c r="AI2208" i="1"/>
  <c r="AH2208" i="1"/>
  <c r="AJ2208" i="1"/>
  <c r="AK2208" i="1"/>
  <c r="AI1130" i="1"/>
  <c r="AH1130" i="1"/>
  <c r="AH2351" i="1"/>
  <c r="AK447" i="1"/>
  <c r="AH1599" i="1"/>
  <c r="AJ1599" i="1"/>
  <c r="AI1599" i="1"/>
  <c r="AK1599" i="1"/>
  <c r="AI2313" i="1"/>
  <c r="AK2355" i="1"/>
  <c r="AJ2355" i="1"/>
  <c r="AI2355" i="1"/>
  <c r="AH2355" i="1"/>
  <c r="AK2456" i="1"/>
  <c r="AH2456" i="1"/>
  <c r="AI2456" i="1"/>
  <c r="AK223" i="1"/>
  <c r="AI223" i="1"/>
  <c r="AH223" i="1"/>
  <c r="AJ223" i="1"/>
  <c r="AJ2680" i="1"/>
  <c r="AJ1490" i="1"/>
  <c r="AI1490" i="1"/>
  <c r="AH1490" i="1"/>
  <c r="AK1490" i="1"/>
  <c r="AK1042" i="1"/>
  <c r="AJ1042" i="1"/>
  <c r="AH1042" i="1"/>
  <c r="AI1042" i="1"/>
  <c r="AK2880" i="1"/>
  <c r="AH2880" i="1"/>
  <c r="AJ2880" i="1"/>
  <c r="AI2880" i="1"/>
  <c r="AK640" i="1"/>
  <c r="AJ640" i="1"/>
  <c r="AH640" i="1"/>
  <c r="AI640" i="1"/>
  <c r="AI1935" i="1"/>
  <c r="AH1935" i="1"/>
  <c r="AK1935" i="1"/>
  <c r="AJ1935" i="1"/>
  <c r="AI1224" i="1"/>
  <c r="AH1553" i="1"/>
  <c r="AH1158" i="1"/>
  <c r="AK1158" i="1"/>
  <c r="AJ1158" i="1"/>
  <c r="AI1158" i="1"/>
  <c r="AJ3520" i="1"/>
  <c r="AI3520" i="1"/>
  <c r="AH3520" i="1"/>
  <c r="AK3520" i="1"/>
  <c r="AK129" i="1"/>
  <c r="AJ129" i="1"/>
  <c r="AI129" i="1"/>
  <c r="AH129" i="1"/>
  <c r="AI766" i="1"/>
  <c r="AH766" i="1"/>
  <c r="AJ766" i="1"/>
  <c r="AK766" i="1"/>
  <c r="AJ458" i="1"/>
  <c r="AI458" i="1"/>
  <c r="AH458" i="1"/>
  <c r="AK458" i="1"/>
  <c r="AI832" i="1"/>
  <c r="AH832" i="1"/>
  <c r="AK832" i="1"/>
  <c r="AJ832" i="1"/>
  <c r="AK2201" i="1"/>
  <c r="AH2201" i="1"/>
  <c r="AJ2201" i="1"/>
  <c r="AI2201" i="1"/>
  <c r="AI2806" i="1"/>
  <c r="AJ2285" i="1"/>
  <c r="AK2285" i="1"/>
  <c r="AI2285" i="1"/>
  <c r="AH2285" i="1"/>
  <c r="AK1361" i="1"/>
  <c r="AH1350" i="1"/>
  <c r="AK1350" i="1"/>
  <c r="AJ1350" i="1"/>
  <c r="AI1350" i="1"/>
  <c r="AK2372" i="1"/>
  <c r="AI2372" i="1"/>
  <c r="AJ2372" i="1"/>
  <c r="AH2372" i="1"/>
  <c r="AJ1084" i="1"/>
  <c r="AK2526" i="1"/>
  <c r="AJ2526" i="1"/>
  <c r="AI2526" i="1"/>
  <c r="AH2526" i="1"/>
  <c r="AK1476" i="1"/>
  <c r="AJ1476" i="1"/>
  <c r="AI1476" i="1"/>
  <c r="AH1476" i="1"/>
  <c r="AK3062" i="1"/>
  <c r="AJ3062" i="1"/>
  <c r="AI3062" i="1"/>
  <c r="AH3062" i="1"/>
  <c r="AI1119" i="1"/>
  <c r="AH1119" i="1"/>
  <c r="AK1119" i="1"/>
  <c r="AJ1119" i="1"/>
  <c r="AK1161" i="1"/>
  <c r="AJ1161" i="1"/>
  <c r="AI1161" i="1"/>
  <c r="AH1161" i="1"/>
  <c r="AK3216" i="1"/>
  <c r="AI3216" i="1"/>
  <c r="AH3216" i="1"/>
  <c r="AJ3216" i="1"/>
  <c r="AH300" i="1"/>
  <c r="AK300" i="1"/>
  <c r="AJ300" i="1"/>
  <c r="AI300" i="1"/>
  <c r="AH1361" i="1"/>
  <c r="AI1361" i="1"/>
  <c r="AK3048" i="1"/>
  <c r="AJ3048" i="1"/>
  <c r="AI3048" i="1"/>
  <c r="AH3048" i="1"/>
  <c r="AH2547" i="1"/>
  <c r="AJ2547" i="1"/>
  <c r="AH2439" i="1"/>
  <c r="AI2439" i="1"/>
  <c r="AK2439" i="1"/>
  <c r="AJ2439" i="1"/>
  <c r="AI1637" i="1"/>
  <c r="AK1637" i="1"/>
  <c r="AJ1637" i="1"/>
  <c r="AH1637" i="1"/>
  <c r="AK2946" i="1"/>
  <c r="AJ2946" i="1"/>
  <c r="AI2946" i="1"/>
  <c r="AH2946" i="1"/>
  <c r="AJ2915" i="1"/>
  <c r="AK153" i="1"/>
  <c r="AJ153" i="1"/>
  <c r="AI153" i="1"/>
  <c r="AH153" i="1"/>
  <c r="AI3163" i="1"/>
  <c r="AH3163" i="1"/>
  <c r="AJ3163" i="1"/>
  <c r="AK3163" i="1"/>
  <c r="AK3415" i="1"/>
  <c r="AK2967" i="1"/>
  <c r="AJ2967" i="1"/>
  <c r="AI2967" i="1"/>
  <c r="AH2967" i="1"/>
  <c r="AJ167" i="1"/>
  <c r="AI167" i="1"/>
  <c r="AH167" i="1"/>
  <c r="AK167" i="1"/>
  <c r="AK3482" i="1"/>
  <c r="AI3482" i="1"/>
  <c r="AH3482" i="1"/>
  <c r="AJ3482" i="1"/>
  <c r="AJ1392" i="1"/>
  <c r="AI1392" i="1"/>
  <c r="AH349" i="1"/>
  <c r="AK349" i="1"/>
  <c r="AJ349" i="1"/>
  <c r="AI349" i="1"/>
  <c r="AK535" i="1"/>
  <c r="AJ535" i="1"/>
  <c r="AI535" i="1"/>
  <c r="AH535" i="1"/>
  <c r="AK650" i="1"/>
  <c r="AJ650" i="1"/>
  <c r="AI650" i="1"/>
  <c r="AH650" i="1"/>
  <c r="AJ2432" i="1"/>
  <c r="AK2432" i="1"/>
  <c r="AI2432" i="1"/>
  <c r="AH2432" i="1"/>
  <c r="AK2694" i="1"/>
  <c r="AI2694" i="1"/>
  <c r="AU2694" i="1" s="1"/>
  <c r="AJ2694" i="1"/>
  <c r="AK1798" i="1"/>
  <c r="AI1798" i="1"/>
  <c r="AJ1798" i="1"/>
  <c r="AH1798" i="1"/>
  <c r="AK552" i="1"/>
  <c r="AH552" i="1"/>
  <c r="AJ552" i="1"/>
  <c r="AI552" i="1"/>
  <c r="AH566" i="1"/>
  <c r="AK566" i="1"/>
  <c r="AJ566" i="1"/>
  <c r="AI566" i="1"/>
  <c r="AK2929" i="1"/>
  <c r="AK1833" i="1"/>
  <c r="AI472" i="1"/>
  <c r="AH472" i="1"/>
  <c r="AH3142" i="1"/>
  <c r="AK3142" i="1"/>
  <c r="AJ3142" i="1"/>
  <c r="AI3142" i="1"/>
  <c r="AK930" i="1"/>
  <c r="AJ930" i="1"/>
  <c r="AI930" i="1"/>
  <c r="AH930" i="1"/>
  <c r="AH2383" i="1"/>
  <c r="AI2383" i="1"/>
  <c r="AK2383" i="1"/>
  <c r="AJ2383" i="1"/>
  <c r="AI906" i="1"/>
  <c r="AH906" i="1"/>
  <c r="AK906" i="1"/>
  <c r="AJ906" i="1"/>
  <c r="AI2659" i="1"/>
  <c r="AI1557" i="1"/>
  <c r="AK1557" i="1"/>
  <c r="AJ1557" i="1"/>
  <c r="AH1557" i="1"/>
  <c r="AI283" i="1"/>
  <c r="AH283" i="1"/>
  <c r="AK283" i="1"/>
  <c r="AJ283" i="1"/>
  <c r="AJ3436" i="1"/>
  <c r="AH3436" i="1"/>
  <c r="AI3436" i="1"/>
  <c r="AK3436" i="1"/>
  <c r="AI1497" i="1"/>
  <c r="AH1497" i="1"/>
  <c r="AJ1497" i="1"/>
  <c r="AK2743" i="1"/>
  <c r="AJ2743" i="1"/>
  <c r="AH2743" i="1"/>
  <c r="AI2743" i="1"/>
  <c r="AK521" i="1"/>
  <c r="AJ521" i="1"/>
  <c r="AI521" i="1"/>
  <c r="AH521" i="1"/>
  <c r="AI2719" i="1"/>
  <c r="AH2719" i="1"/>
  <c r="AK2719" i="1"/>
  <c r="AJ2719" i="1"/>
  <c r="AJ948" i="1"/>
  <c r="AI948" i="1"/>
  <c r="AH948" i="1"/>
  <c r="AK948" i="1"/>
  <c r="AK706" i="1"/>
  <c r="AJ706" i="1"/>
  <c r="AI706" i="1"/>
  <c r="AH706" i="1"/>
  <c r="AI3065" i="1"/>
  <c r="AJ3065" i="1"/>
  <c r="AH3065" i="1"/>
  <c r="AJ2054" i="1"/>
  <c r="AI2054" i="1"/>
  <c r="AH2054" i="1"/>
  <c r="AK2054" i="1"/>
  <c r="AH1753" i="1"/>
  <c r="AI1753" i="1"/>
  <c r="AJ1753" i="1"/>
  <c r="AK913" i="1"/>
  <c r="AJ913" i="1"/>
  <c r="AI913" i="1"/>
  <c r="AH913" i="1"/>
  <c r="AJ745" i="1"/>
  <c r="AI745" i="1"/>
  <c r="AH745" i="1"/>
  <c r="AK745" i="1"/>
  <c r="AK2358" i="1"/>
  <c r="AH2358" i="1"/>
  <c r="AJ2358" i="1"/>
  <c r="AI2358" i="1"/>
  <c r="AK3128" i="1"/>
  <c r="AJ3128" i="1"/>
  <c r="AI3128" i="1"/>
  <c r="AH3128" i="1"/>
  <c r="AH2929" i="1"/>
  <c r="AH2509" i="1"/>
  <c r="AK118" i="1"/>
  <c r="AJ118" i="1"/>
  <c r="AI118" i="1"/>
  <c r="AH118" i="1"/>
  <c r="AH3272" i="1"/>
  <c r="AJ3272" i="1"/>
  <c r="AK3272" i="1"/>
  <c r="AI3272" i="1"/>
  <c r="AI678" i="1"/>
  <c r="AH678" i="1"/>
  <c r="AJ678" i="1"/>
  <c r="AK678" i="1"/>
  <c r="AI412" i="1"/>
  <c r="AH412" i="1"/>
  <c r="AK412" i="1"/>
  <c r="AJ412" i="1"/>
  <c r="AK398" i="1"/>
  <c r="AJ398" i="1"/>
  <c r="AI398" i="1"/>
  <c r="AH398" i="1"/>
  <c r="AK3286" i="1"/>
  <c r="AJ3286" i="1"/>
  <c r="AI3286" i="1"/>
  <c r="AH3286" i="1"/>
  <c r="AK377" i="1"/>
  <c r="AJ377" i="1"/>
  <c r="AI377" i="1"/>
  <c r="AH377" i="1"/>
  <c r="AI2225" i="1"/>
  <c r="AK2225" i="1"/>
  <c r="AJ2225" i="1"/>
  <c r="AH2225" i="1"/>
  <c r="AK2663" i="1"/>
  <c r="AJ2663" i="1"/>
  <c r="AH2663" i="1"/>
  <c r="AI2663" i="1"/>
  <c r="AH1588" i="1"/>
  <c r="AK1588" i="1"/>
  <c r="AJ1588" i="1"/>
  <c r="AI1588" i="1"/>
  <c r="AK717" i="1"/>
  <c r="AJ717" i="1"/>
  <c r="AI717" i="1"/>
  <c r="AH717" i="1"/>
  <c r="AJ881" i="1"/>
  <c r="AI881" i="1"/>
  <c r="AH881" i="1"/>
  <c r="AK881" i="1"/>
  <c r="AH2754" i="1"/>
  <c r="AK1861" i="1"/>
  <c r="AJ1861" i="1"/>
  <c r="AH1861" i="1"/>
  <c r="AI1861" i="1"/>
  <c r="AJ3149" i="1"/>
  <c r="AR3149" i="1" s="1"/>
  <c r="AH1480" i="1"/>
  <c r="AK1480" i="1"/>
  <c r="AJ1480" i="1"/>
  <c r="AI1480" i="1"/>
  <c r="AJ1564" i="1"/>
  <c r="AK1564" i="1"/>
  <c r="AI1564" i="1"/>
  <c r="AH1564" i="1"/>
  <c r="AH503" i="1"/>
  <c r="AK503" i="1"/>
  <c r="AJ503" i="1"/>
  <c r="AI503" i="1"/>
  <c r="AI2862" i="1"/>
  <c r="AH2862" i="1"/>
  <c r="AJ2862" i="1"/>
  <c r="AK2862" i="1"/>
  <c r="AI1347" i="1"/>
  <c r="AH1347" i="1"/>
  <c r="AJ1347" i="1"/>
  <c r="AK1347" i="1"/>
  <c r="AH2981" i="1"/>
  <c r="AJ2981" i="1"/>
  <c r="AI2981" i="1"/>
  <c r="AK2981" i="1"/>
  <c r="AJ2351" i="1"/>
  <c r="AU2351" i="1" s="1"/>
  <c r="AK2351" i="1"/>
  <c r="AK1305" i="1"/>
  <c r="AH1305" i="1"/>
  <c r="AJ1305" i="1"/>
  <c r="AI1305" i="1"/>
  <c r="AK136" i="1"/>
  <c r="AI136" i="1"/>
  <c r="AH136" i="1"/>
  <c r="AI132" i="1"/>
  <c r="AH132" i="1"/>
  <c r="AK132" i="1"/>
  <c r="AJ132" i="1"/>
  <c r="AK2313" i="1"/>
  <c r="AH2992" i="1"/>
  <c r="AI2992" i="1"/>
  <c r="AJ2852" i="1"/>
  <c r="AI2852" i="1"/>
  <c r="AK2852" i="1"/>
  <c r="AH2852" i="1"/>
  <c r="AK2173" i="1"/>
  <c r="AJ2173" i="1"/>
  <c r="AI2173" i="1"/>
  <c r="AH2173" i="1"/>
  <c r="AK2680" i="1"/>
  <c r="AH2680" i="1"/>
  <c r="AI2680" i="1"/>
  <c r="AK2691" i="1"/>
  <c r="AI2691" i="1"/>
  <c r="AH2691" i="1"/>
  <c r="AJ2691" i="1"/>
  <c r="AH3184" i="1"/>
  <c r="AJ3184" i="1"/>
  <c r="AK3184" i="1"/>
  <c r="AI3184" i="1"/>
  <c r="AK2733" i="1"/>
  <c r="AI2733" i="1"/>
  <c r="AJ2733" i="1"/>
  <c r="AH2733" i="1"/>
  <c r="AJ265" i="1"/>
  <c r="AH265" i="1"/>
  <c r="AK265" i="1"/>
  <c r="AI265" i="1"/>
  <c r="AI234" i="1"/>
  <c r="AH234" i="1"/>
  <c r="AK234" i="1"/>
  <c r="AJ234" i="1"/>
  <c r="AJ874" i="1"/>
  <c r="AK874" i="1"/>
  <c r="AI874" i="1"/>
  <c r="AH874" i="1"/>
  <c r="AK699" i="1"/>
  <c r="AJ699" i="1"/>
  <c r="AI699" i="1"/>
  <c r="AH699" i="1"/>
  <c r="AK2082" i="1"/>
  <c r="AI2082" i="1"/>
  <c r="AJ2082" i="1"/>
  <c r="AH2082" i="1"/>
  <c r="AK2502" i="1"/>
  <c r="AJ2502" i="1"/>
  <c r="AI2502" i="1"/>
  <c r="AH2502" i="1"/>
  <c r="AI608" i="1"/>
  <c r="AH608" i="1"/>
  <c r="AK608" i="1"/>
  <c r="AJ608" i="1"/>
  <c r="AI2537" i="1"/>
  <c r="AK2537" i="1"/>
  <c r="AJ2537" i="1"/>
  <c r="AH2537" i="1"/>
  <c r="AJ1382" i="1"/>
  <c r="AK1382" i="1"/>
  <c r="AH1382" i="1"/>
  <c r="AI1382" i="1"/>
  <c r="AK1018" i="1"/>
  <c r="AJ1018" i="1"/>
  <c r="AI1018" i="1"/>
  <c r="AH1018" i="1"/>
  <c r="AI335" i="1"/>
  <c r="AH335" i="1"/>
  <c r="AK335" i="1"/>
  <c r="AJ335" i="1"/>
  <c r="AK559" i="1"/>
  <c r="AJ559" i="1"/>
  <c r="AI559" i="1"/>
  <c r="AH559" i="1"/>
  <c r="AK1028" i="1"/>
  <c r="AJ1028" i="1"/>
  <c r="AI1028" i="1"/>
  <c r="AH1028" i="1"/>
  <c r="AI3384" i="1"/>
  <c r="AK3384" i="1"/>
  <c r="AJ3384" i="1"/>
  <c r="AH3384" i="1"/>
  <c r="AI1665" i="1"/>
  <c r="AK3303" i="1"/>
  <c r="AJ3303" i="1"/>
  <c r="AH3303" i="1"/>
  <c r="AI3303" i="1"/>
  <c r="AK3258" i="1"/>
  <c r="AJ3258" i="1"/>
  <c r="AI3258" i="1"/>
  <c r="AH3258" i="1"/>
  <c r="AJ661" i="1"/>
  <c r="AI661" i="1"/>
  <c r="AH661" i="1"/>
  <c r="AK661" i="1"/>
  <c r="AI2565" i="1"/>
  <c r="AH2565" i="1"/>
  <c r="AJ2565" i="1"/>
  <c r="AJ2393" i="1"/>
  <c r="AH2393" i="1"/>
  <c r="AI2393" i="1"/>
  <c r="AK2393" i="1"/>
  <c r="AJ164" i="1"/>
  <c r="AH1154" i="1"/>
  <c r="AK1154" i="1"/>
  <c r="AJ1154" i="1"/>
  <c r="AI1154" i="1"/>
  <c r="AK367" i="1"/>
  <c r="AK122" i="1"/>
  <c r="AJ122" i="1"/>
  <c r="AI122" i="1"/>
  <c r="AH122" i="1"/>
  <c r="AK2271" i="1"/>
  <c r="AJ2271" i="1"/>
  <c r="AI2271" i="1"/>
  <c r="AH2271" i="1"/>
  <c r="AJ3415" i="1"/>
  <c r="AI3415" i="1"/>
  <c r="AH3415" i="1"/>
  <c r="AJ2782" i="1"/>
  <c r="AT2782" i="1" s="1"/>
  <c r="AI2782" i="1"/>
  <c r="AJ181" i="1"/>
  <c r="AI181" i="1"/>
  <c r="AH181" i="1"/>
  <c r="AK181" i="1"/>
  <c r="AJ3524" i="1"/>
  <c r="AI3524" i="1"/>
  <c r="AK3524" i="1"/>
  <c r="AH3524" i="1"/>
  <c r="AJ2183" i="1"/>
  <c r="AI2183" i="1"/>
  <c r="AH2183" i="1"/>
  <c r="AK2183" i="1"/>
  <c r="AH2012" i="1"/>
  <c r="AK2012" i="1"/>
  <c r="AJ2012" i="1"/>
  <c r="AI2012" i="1"/>
  <c r="AJ2180" i="1"/>
  <c r="AH2180" i="1"/>
  <c r="AK1539" i="1"/>
  <c r="AJ1539" i="1"/>
  <c r="AI1539" i="1"/>
  <c r="AH1539" i="1"/>
  <c r="AU1966" i="1"/>
  <c r="AS1966" i="1"/>
  <c r="AI2512" i="1"/>
  <c r="AJ2512" i="1"/>
  <c r="AH2512" i="1"/>
  <c r="AK2512" i="1"/>
  <c r="AK2470" i="1"/>
  <c r="AJ2470" i="1"/>
  <c r="AH2470" i="1"/>
  <c r="AI2470" i="1"/>
  <c r="AK1245" i="1"/>
  <c r="AJ1245" i="1"/>
  <c r="AI1245" i="1"/>
  <c r="AH1245" i="1"/>
  <c r="AJ671" i="1"/>
  <c r="AI671" i="1"/>
  <c r="AH671" i="1"/>
  <c r="AK671" i="1"/>
  <c r="AK1627" i="1"/>
  <c r="AJ1627" i="1"/>
  <c r="AI1627" i="1"/>
  <c r="AH1627" i="1"/>
  <c r="AJ2848" i="1"/>
  <c r="AH2848" i="1"/>
  <c r="AK2848" i="1"/>
  <c r="AI2848" i="1"/>
  <c r="AK1781" i="1"/>
  <c r="AJ1781" i="1"/>
  <c r="AI1781" i="1"/>
  <c r="AH1781" i="1"/>
  <c r="AH1868" i="1"/>
  <c r="AK1868" i="1"/>
  <c r="AJ1868" i="1"/>
  <c r="AI1868" i="1"/>
  <c r="AH227" i="1"/>
  <c r="AK227" i="1"/>
  <c r="AJ227" i="1"/>
  <c r="AI227" i="1"/>
  <c r="AI2407" i="1"/>
  <c r="AK482" i="1"/>
  <c r="AJ482" i="1"/>
  <c r="AH482" i="1"/>
  <c r="AI482" i="1"/>
  <c r="AJ2295" i="1"/>
  <c r="AH2295" i="1"/>
  <c r="AK2295" i="1"/>
  <c r="AI2295" i="1"/>
  <c r="AK1441" i="1"/>
  <c r="AK941" i="1"/>
  <c r="AH941" i="1"/>
  <c r="AJ941" i="1"/>
  <c r="AI941" i="1"/>
  <c r="AK2309" i="1"/>
  <c r="AH1200" i="1"/>
  <c r="AK1200" i="1"/>
  <c r="AI1200" i="1"/>
  <c r="AJ1200" i="1"/>
  <c r="AI2824" i="1"/>
  <c r="AJ2824" i="1"/>
  <c r="AH2824" i="1"/>
  <c r="AK2824" i="1"/>
  <c r="AK1413" i="1"/>
  <c r="AJ1413" i="1"/>
  <c r="AI1413" i="1"/>
  <c r="AH1413" i="1"/>
  <c r="AH1585" i="1"/>
  <c r="AJ2407" i="1"/>
  <c r="AU2407" i="1" s="1"/>
  <c r="AK2407" i="1"/>
  <c r="AK1819" i="1"/>
  <c r="AJ1819" i="1"/>
  <c r="AI1819" i="1"/>
  <c r="AH1819" i="1"/>
  <c r="AH1833" i="1"/>
  <c r="AJ1833" i="1"/>
  <c r="AI1833" i="1"/>
  <c r="AK1896" i="1"/>
  <c r="AJ1896" i="1"/>
  <c r="AI1896" i="1"/>
  <c r="AH1896" i="1"/>
  <c r="AH3086" i="1"/>
  <c r="AI3086" i="1"/>
  <c r="AK3086" i="1"/>
  <c r="AJ3086" i="1"/>
  <c r="AH2400" i="1"/>
  <c r="AH395" i="1"/>
  <c r="AK395" i="1"/>
  <c r="AJ395" i="1"/>
  <c r="AI395" i="1"/>
  <c r="AJ2449" i="1"/>
  <c r="AI2449" i="1"/>
  <c r="AH2449" i="1"/>
  <c r="AK2449" i="1"/>
  <c r="AI1375" i="1"/>
  <c r="AH1375" i="1"/>
  <c r="AK1375" i="1"/>
  <c r="AJ1375" i="1"/>
  <c r="AI1721" i="1"/>
  <c r="AK2586" i="1"/>
  <c r="AJ1168" i="1"/>
  <c r="AI2887" i="1"/>
  <c r="AH2887" i="1"/>
  <c r="AK2887" i="1"/>
  <c r="AJ2887" i="1"/>
  <c r="AH2204" i="1"/>
  <c r="AK2204" i="1"/>
  <c r="AJ2204" i="1"/>
  <c r="AI2204" i="1"/>
  <c r="AH1266" i="1"/>
  <c r="AK1266" i="1"/>
  <c r="AJ1266" i="1"/>
  <c r="AI1266" i="1"/>
  <c r="AK1522" i="1"/>
  <c r="AJ1522" i="1"/>
  <c r="AI1522" i="1"/>
  <c r="AH1522" i="1"/>
  <c r="AK2754" i="1"/>
  <c r="AJ101" i="1"/>
  <c r="AI101" i="1"/>
  <c r="AH101" i="1"/>
  <c r="AK101" i="1"/>
  <c r="AI2260" i="1"/>
  <c r="AH2260" i="1"/>
  <c r="AJ2260" i="1"/>
  <c r="AK2260" i="1"/>
  <c r="AK1249" i="1"/>
  <c r="AJ1249" i="1"/>
  <c r="AI1249" i="1"/>
  <c r="AH1249" i="1"/>
  <c r="AJ1291" i="1"/>
  <c r="AH1291" i="1"/>
  <c r="AK1291" i="1"/>
  <c r="AI1291" i="1"/>
  <c r="AI1851" i="1"/>
  <c r="AH1851" i="1"/>
  <c r="AJ1851" i="1"/>
  <c r="AK1851" i="1"/>
  <c r="AH895" i="1"/>
  <c r="AK895" i="1"/>
  <c r="AJ895" i="1"/>
  <c r="AI895" i="1"/>
  <c r="AK2701" i="1"/>
  <c r="AJ2701" i="1"/>
  <c r="AI2701" i="1"/>
  <c r="AH2701" i="1"/>
  <c r="AI1053" i="1"/>
  <c r="AH1053" i="1"/>
  <c r="AJ1053" i="1"/>
  <c r="AK1053" i="1"/>
  <c r="AK1287" i="1"/>
  <c r="AJ1287" i="1"/>
  <c r="AI1287" i="1"/>
  <c r="AH1287" i="1"/>
  <c r="AJ2141" i="1"/>
  <c r="AK2141" i="1"/>
  <c r="AH2141" i="1"/>
  <c r="AK843" i="1"/>
  <c r="AJ2684" i="1"/>
  <c r="AI2684" i="1"/>
  <c r="AH2684" i="1"/>
  <c r="AK2684" i="1"/>
  <c r="AH1098" i="1"/>
  <c r="AI1098" i="1"/>
  <c r="AJ1098" i="1"/>
  <c r="AK1098" i="1"/>
  <c r="AK143" i="1"/>
  <c r="AK1938" i="1"/>
  <c r="AJ1938" i="1"/>
  <c r="AH1938" i="1"/>
  <c r="AI1938" i="1"/>
  <c r="AJ1091" i="1"/>
  <c r="AK1091" i="1"/>
  <c r="AI1091" i="1"/>
  <c r="AH1091" i="1"/>
  <c r="AK1508" i="1"/>
  <c r="AJ1508" i="1"/>
  <c r="AI1508" i="1"/>
  <c r="AH1508" i="1"/>
  <c r="AH1319" i="1"/>
  <c r="AK1319" i="1"/>
  <c r="AJ1319" i="1"/>
  <c r="AI1319" i="1"/>
  <c r="AJ1630" i="1"/>
  <c r="AI1630" i="1"/>
  <c r="AH1630" i="1"/>
  <c r="AK1630" i="1"/>
  <c r="AI2754" i="1"/>
  <c r="AJ108" i="1"/>
  <c r="AI108" i="1"/>
  <c r="AH108" i="1"/>
  <c r="AK108" i="1"/>
  <c r="AH1270" i="1"/>
  <c r="AK1270" i="1"/>
  <c r="AJ1270" i="1"/>
  <c r="AI1270" i="1"/>
  <c r="AK2617" i="1"/>
  <c r="AI2614" i="1"/>
  <c r="AK2614" i="1"/>
  <c r="AJ2614" i="1"/>
  <c r="AH2614" i="1"/>
  <c r="AH1385" i="1"/>
  <c r="AI1385" i="1"/>
  <c r="AJ1385" i="1"/>
  <c r="AK3443" i="1"/>
  <c r="AJ3443" i="1"/>
  <c r="AI3443" i="1"/>
  <c r="AH3443" i="1"/>
  <c r="AH2099" i="1"/>
  <c r="AJ888" i="1"/>
  <c r="AI888" i="1"/>
  <c r="AH888" i="1"/>
  <c r="AK888" i="1"/>
  <c r="AK3485" i="1"/>
  <c r="AJ3485" i="1"/>
  <c r="AI3485" i="1"/>
  <c r="AH3485" i="1"/>
  <c r="AI188" i="1"/>
  <c r="AK188" i="1"/>
  <c r="AH188" i="1"/>
  <c r="AJ188" i="1"/>
  <c r="AJ871" i="1"/>
  <c r="AI871" i="1"/>
  <c r="AH871" i="1"/>
  <c r="AK871" i="1"/>
  <c r="AK741" i="1"/>
  <c r="AJ741" i="1"/>
  <c r="AI741" i="1"/>
  <c r="AH741" i="1"/>
  <c r="AK94" i="1"/>
  <c r="AJ94" i="1"/>
  <c r="AI94" i="1"/>
  <c r="AH94" i="1"/>
  <c r="AJ636" i="1"/>
  <c r="AK636" i="1"/>
  <c r="AI636" i="1"/>
  <c r="AH636" i="1"/>
  <c r="AK1420" i="1"/>
  <c r="AH1420" i="1"/>
  <c r="AJ1420" i="1"/>
  <c r="AI1420" i="1"/>
  <c r="AK1651" i="1"/>
  <c r="AJ1651" i="1"/>
  <c r="AI1651" i="1"/>
  <c r="AH1651" i="1"/>
  <c r="AI2593" i="1"/>
  <c r="AH2593" i="1"/>
  <c r="AJ2796" i="1"/>
  <c r="AH2796" i="1"/>
  <c r="AI2796" i="1"/>
  <c r="AK2796" i="1"/>
  <c r="AJ1112" i="1"/>
  <c r="AI1112" i="1"/>
  <c r="AK1112" i="1"/>
  <c r="AH1112" i="1"/>
  <c r="AK3296" i="1"/>
  <c r="AJ3296" i="1"/>
  <c r="AI3296" i="1"/>
  <c r="AH3296" i="1"/>
  <c r="AK1172" i="1"/>
  <c r="AJ1172" i="1"/>
  <c r="AH1172" i="1"/>
  <c r="AI1172" i="1"/>
  <c r="AH3450" i="1"/>
  <c r="AK3450" i="1"/>
  <c r="AJ3450" i="1"/>
  <c r="AI3450" i="1"/>
  <c r="AI1973" i="1"/>
  <c r="AH1973" i="1"/>
  <c r="AK1973" i="1"/>
  <c r="AJ1973" i="1"/>
  <c r="AH307" i="1"/>
  <c r="AK307" i="1"/>
  <c r="AI307" i="1"/>
  <c r="AJ307" i="1"/>
  <c r="AH332" i="1"/>
  <c r="AI332" i="1"/>
  <c r="AJ237" i="1"/>
  <c r="AH237" i="1"/>
  <c r="AK237" i="1"/>
  <c r="AI237" i="1"/>
  <c r="AI1553" i="1"/>
  <c r="AK1553" i="1"/>
  <c r="AJ1553" i="1"/>
  <c r="AU1553" i="1" s="1"/>
  <c r="AI514" i="1"/>
  <c r="AK514" i="1"/>
  <c r="AJ514" i="1"/>
  <c r="AH514" i="1"/>
  <c r="AJ2806" i="1"/>
  <c r="AU2806" i="1" s="1"/>
  <c r="AK2806" i="1"/>
  <c r="AK1672" i="1"/>
  <c r="AK1602" i="1"/>
  <c r="AJ1602" i="1"/>
  <c r="AI1602" i="1"/>
  <c r="AH1602" i="1"/>
  <c r="AK2565" i="1"/>
  <c r="AK1669" i="1"/>
  <c r="AJ1669" i="1"/>
  <c r="AI1669" i="1"/>
  <c r="AH1669" i="1"/>
  <c r="AH220" i="1"/>
  <c r="AK1529" i="1"/>
  <c r="AJ1529" i="1"/>
  <c r="AI1529" i="1"/>
  <c r="AH1529" i="1"/>
  <c r="AI776" i="1"/>
  <c r="AK776" i="1"/>
  <c r="AH776" i="1"/>
  <c r="AJ776" i="1"/>
  <c r="AK3202" i="1"/>
  <c r="AJ3202" i="1"/>
  <c r="AI3202" i="1"/>
  <c r="AH3202" i="1"/>
  <c r="AK1714" i="1"/>
  <c r="AJ1714" i="1"/>
  <c r="AI1714" i="1"/>
  <c r="AH1714" i="1"/>
  <c r="AJ1189" i="1"/>
  <c r="AI1189" i="1"/>
  <c r="AH1189" i="1"/>
  <c r="AK1189" i="1"/>
  <c r="AH426" i="1"/>
  <c r="AK426" i="1"/>
  <c r="AJ426" i="1"/>
  <c r="AI426" i="1"/>
  <c r="AK3517" i="1"/>
  <c r="AH3517" i="1"/>
  <c r="AJ3517" i="1"/>
  <c r="AI3517" i="1"/>
  <c r="AK2649" i="1"/>
  <c r="AI2649" i="1"/>
  <c r="AH2649" i="1"/>
  <c r="AJ2649" i="1"/>
  <c r="AH3422" i="1"/>
  <c r="AJ3422" i="1"/>
  <c r="AI3422" i="1"/>
  <c r="AK3422" i="1"/>
  <c r="AH990" i="1"/>
  <c r="AH164" i="1"/>
  <c r="AU1473" i="1"/>
  <c r="AT1473" i="1"/>
  <c r="AS1473" i="1"/>
  <c r="AR1473" i="1"/>
  <c r="AJ955" i="1"/>
  <c r="AJ902" i="1"/>
  <c r="AI902" i="1"/>
  <c r="AH902" i="1"/>
  <c r="AK902" i="1"/>
  <c r="AK1641" i="1"/>
  <c r="AJ1641" i="1"/>
  <c r="AI1641" i="1"/>
  <c r="AH1641" i="1"/>
  <c r="AK580" i="1"/>
  <c r="AJ580" i="1"/>
  <c r="AI580" i="1"/>
  <c r="AH580" i="1"/>
  <c r="AJ1634" i="1"/>
  <c r="AK1634" i="1"/>
  <c r="AH1634" i="1"/>
  <c r="AI1763" i="1"/>
  <c r="AK1763" i="1"/>
  <c r="AH1763" i="1"/>
  <c r="AJ1763" i="1"/>
  <c r="AI1725" i="1"/>
  <c r="AH1725" i="1"/>
  <c r="AK1725" i="1"/>
  <c r="AJ1725" i="1"/>
  <c r="AK710" i="1"/>
  <c r="AJ710" i="1"/>
  <c r="AI710" i="1"/>
  <c r="AH710" i="1"/>
  <c r="AK2162" i="1"/>
  <c r="AI2162" i="1"/>
  <c r="AH2162" i="1"/>
  <c r="AJ2162" i="1"/>
  <c r="AH759" i="1"/>
  <c r="AK402" i="1"/>
  <c r="AJ402" i="1"/>
  <c r="AI402" i="1"/>
  <c r="AH402" i="1"/>
  <c r="AK563" i="1"/>
  <c r="AJ563" i="1"/>
  <c r="AI563" i="1"/>
  <c r="AH563" i="1"/>
  <c r="AK2771" i="1"/>
  <c r="AI2771" i="1"/>
  <c r="AJ2771" i="1"/>
  <c r="AH2771" i="1"/>
  <c r="AK2467" i="1"/>
  <c r="AJ2467" i="1"/>
  <c r="AI2467" i="1"/>
  <c r="AH2467" i="1"/>
  <c r="AJ528" i="1"/>
  <c r="AR528" i="1" s="1"/>
  <c r="AI528" i="1"/>
  <c r="AK3251" i="1"/>
  <c r="AH3251" i="1"/>
  <c r="AJ3251" i="1"/>
  <c r="AI3251" i="1"/>
  <c r="AK1392" i="1"/>
  <c r="AU1721" i="1"/>
  <c r="AT1721" i="1"/>
  <c r="AS1721" i="1"/>
  <c r="AR1721" i="1"/>
  <c r="AH1168" i="1"/>
  <c r="AH2306" i="1"/>
  <c r="AK2306" i="1"/>
  <c r="AJ2306" i="1"/>
  <c r="AI2306" i="1"/>
  <c r="AH3205" i="1"/>
  <c r="AJ3205" i="1"/>
  <c r="AK3205" i="1"/>
  <c r="AI3205" i="1"/>
  <c r="AH3377" i="1"/>
  <c r="AJ3377" i="1"/>
  <c r="AI3377" i="1"/>
  <c r="AK3377" i="1"/>
  <c r="AK3111" i="1"/>
  <c r="AJ3111" i="1"/>
  <c r="AI3111" i="1"/>
  <c r="AH3111" i="1"/>
  <c r="AK1515" i="1"/>
  <c r="AH1515" i="1"/>
  <c r="AJ1515" i="1"/>
  <c r="AI1515" i="1"/>
  <c r="AK370" i="1"/>
  <c r="AK797" i="1"/>
  <c r="AJ797" i="1"/>
  <c r="AI797" i="1"/>
  <c r="AH797" i="1"/>
  <c r="AJ2890" i="1"/>
  <c r="AK2890" i="1"/>
  <c r="AI2890" i="1"/>
  <c r="AH2890" i="1"/>
  <c r="AH2873" i="1"/>
  <c r="AI2873" i="1"/>
  <c r="AK2873" i="1"/>
  <c r="AJ2873" i="1"/>
  <c r="AJ2929" i="1"/>
  <c r="AK1844" i="1"/>
  <c r="AJ1844" i="1"/>
  <c r="AI1844" i="1"/>
  <c r="AH1844" i="1"/>
  <c r="AK346" i="1"/>
  <c r="AI3055" i="1"/>
  <c r="AH3055" i="1"/>
  <c r="AK3055" i="1"/>
  <c r="AJ3055" i="1"/>
  <c r="AK969" i="1"/>
  <c r="AJ969" i="1"/>
  <c r="AI969" i="1"/>
  <c r="AH969" i="1"/>
  <c r="AI2999" i="1"/>
  <c r="AH2999" i="1"/>
  <c r="AJ2999" i="1"/>
  <c r="AK2999" i="1"/>
  <c r="AH2964" i="1"/>
  <c r="AK2964" i="1"/>
  <c r="AJ2964" i="1"/>
  <c r="AI2964" i="1"/>
  <c r="AK1756" i="1"/>
  <c r="AJ1756" i="1"/>
  <c r="AI1756" i="1"/>
  <c r="AH1756" i="1"/>
  <c r="AK73" i="1"/>
  <c r="AJ73" i="1"/>
  <c r="AI73" i="1"/>
  <c r="AH73" i="1"/>
  <c r="AK899" i="1"/>
  <c r="AJ899" i="1"/>
  <c r="AI899" i="1"/>
  <c r="AH899" i="1"/>
  <c r="AI1025" i="1"/>
  <c r="AJ1025" i="1"/>
  <c r="AH1025" i="1"/>
  <c r="AK1025" i="1"/>
  <c r="AK1984" i="1"/>
  <c r="AJ1984" i="1"/>
  <c r="AI1984" i="1"/>
  <c r="AH1984" i="1"/>
  <c r="AI3009" i="1"/>
  <c r="AH3009" i="1"/>
  <c r="AK3009" i="1"/>
  <c r="AK1518" i="1"/>
  <c r="AJ1518" i="1"/>
  <c r="AI1518" i="1"/>
  <c r="AH1518" i="1"/>
  <c r="AK1907" i="1"/>
  <c r="AJ1907" i="1"/>
  <c r="AH1907" i="1"/>
  <c r="AI1907" i="1"/>
  <c r="AK1074" i="1"/>
  <c r="AJ1074" i="1"/>
  <c r="AI1074" i="1"/>
  <c r="AH1074" i="1"/>
  <c r="AJ1816" i="1"/>
  <c r="AI1816" i="1"/>
  <c r="AH1816" i="1"/>
  <c r="AK1816" i="1"/>
  <c r="AH1343" i="1"/>
  <c r="AK1343" i="1"/>
  <c r="AJ1343" i="1"/>
  <c r="AI1343" i="1"/>
  <c r="AK1060" i="1"/>
  <c r="AJ1060" i="1"/>
  <c r="AI1060" i="1"/>
  <c r="AH1060" i="1"/>
  <c r="AK1914" i="1"/>
  <c r="AJ1914" i="1"/>
  <c r="AI1914" i="1"/>
  <c r="AH1914" i="1"/>
  <c r="AJ2617" i="1"/>
  <c r="AJ1312" i="1"/>
  <c r="AI1312" i="1"/>
  <c r="AH1312" i="1"/>
  <c r="AK1312" i="1"/>
  <c r="AH139" i="1"/>
  <c r="AK139" i="1"/>
  <c r="AI139" i="1"/>
  <c r="AJ139" i="1"/>
  <c r="AK2099" i="1"/>
  <c r="AJ2099" i="1"/>
  <c r="AJ2187" i="1"/>
  <c r="AI2187" i="1"/>
  <c r="AK2187" i="1"/>
  <c r="AH2187" i="1"/>
  <c r="AJ2610" i="1"/>
  <c r="AH2610" i="1"/>
  <c r="AK2610" i="1"/>
  <c r="AI2610" i="1"/>
  <c r="AJ549" i="1"/>
  <c r="AI549" i="1"/>
  <c r="AH549" i="1"/>
  <c r="AK549" i="1"/>
  <c r="AI3016" i="1"/>
  <c r="AJ3016" i="1"/>
  <c r="AH3016" i="1"/>
  <c r="AK3016" i="1"/>
  <c r="AH3153" i="1"/>
  <c r="AI3153" i="1"/>
  <c r="AJ3153" i="1"/>
  <c r="AK3153" i="1"/>
  <c r="AK2428" i="1"/>
  <c r="AI2428" i="1"/>
  <c r="AH2428" i="1"/>
  <c r="AJ2428" i="1"/>
  <c r="AJ1704" i="1"/>
  <c r="AI1704" i="1"/>
  <c r="AH1704" i="1"/>
  <c r="AK1704" i="1"/>
  <c r="AK3342" i="1"/>
  <c r="AJ3342" i="1"/>
  <c r="AI3342" i="1"/>
  <c r="AH3342" i="1"/>
  <c r="AK24" i="1"/>
  <c r="AJ24" i="1"/>
  <c r="AI24" i="1"/>
  <c r="AH24" i="1"/>
  <c r="AJ1504" i="1"/>
  <c r="AI1504" i="1"/>
  <c r="AH1504" i="1"/>
  <c r="AK1504" i="1"/>
  <c r="AI1175" i="1"/>
  <c r="AH1175" i="1"/>
  <c r="AK1175" i="1"/>
  <c r="AJ1175" i="1"/>
  <c r="AJ2764" i="1"/>
  <c r="AH2764" i="1"/>
  <c r="AI2764" i="1"/>
  <c r="AK2764" i="1"/>
  <c r="AI1105" i="1"/>
  <c r="AJ1105" i="1"/>
  <c r="AH1105" i="1"/>
  <c r="AK1105" i="1"/>
  <c r="AK2943" i="1"/>
  <c r="AJ2943" i="1"/>
  <c r="AI2943" i="1"/>
  <c r="AH2943" i="1"/>
  <c r="AI1847" i="1"/>
  <c r="AJ1847" i="1"/>
  <c r="AH1847" i="1"/>
  <c r="AK1847" i="1"/>
  <c r="AJ1998" i="1"/>
  <c r="AI1998" i="1"/>
  <c r="AH1998" i="1"/>
  <c r="AK1998" i="1"/>
  <c r="AJ3254" i="1"/>
  <c r="AI3254" i="1"/>
  <c r="AK3254" i="1"/>
  <c r="AH3254" i="1"/>
  <c r="AI2953" i="1"/>
  <c r="AH2953" i="1"/>
  <c r="AK2953" i="1"/>
  <c r="AJ2953" i="1"/>
  <c r="AI1672" i="1"/>
  <c r="AU1672" i="1" s="1"/>
  <c r="AI185" i="1"/>
  <c r="AH185" i="1"/>
  <c r="AJ185" i="1"/>
  <c r="AK185" i="1"/>
  <c r="AJ360" i="1"/>
  <c r="AJ2540" i="1"/>
  <c r="AI2540" i="1"/>
  <c r="AH2540" i="1"/>
  <c r="AK2540" i="1"/>
  <c r="AJ332" i="1"/>
  <c r="AK290" i="1"/>
  <c r="AJ290" i="1"/>
  <c r="AI290" i="1"/>
  <c r="AH290" i="1"/>
  <c r="AI220" i="1"/>
  <c r="AK2729" i="1"/>
  <c r="AJ2729" i="1"/>
  <c r="AI2729" i="1"/>
  <c r="AH2729" i="1"/>
  <c r="AI1879" i="1"/>
  <c r="AH1879" i="1"/>
  <c r="AK1879" i="1"/>
  <c r="AJ1879" i="1"/>
  <c r="AI1739" i="1"/>
  <c r="AH1739" i="1"/>
  <c r="AK1739" i="1"/>
  <c r="AJ1739" i="1"/>
  <c r="AI1207" i="1"/>
  <c r="AH1207" i="1"/>
  <c r="AK1207" i="1"/>
  <c r="AJ1207" i="1"/>
  <c r="AK2390" i="1"/>
  <c r="AH2390" i="1"/>
  <c r="AJ2390" i="1"/>
  <c r="AI2390" i="1"/>
  <c r="AK916" i="1"/>
  <c r="AK955" i="1"/>
  <c r="AI1067" i="1"/>
  <c r="AK1067" i="1"/>
  <c r="AJ1067" i="1"/>
  <c r="AH1067" i="1"/>
  <c r="AH2915" i="1"/>
  <c r="AK2915" i="1"/>
  <c r="AI3219" i="1"/>
  <c r="AK3219" i="1"/>
  <c r="AH3219" i="1"/>
  <c r="AJ3219" i="1"/>
  <c r="AJ381" i="1"/>
  <c r="AI381" i="1"/>
  <c r="AH381" i="1"/>
  <c r="AK381" i="1"/>
  <c r="AI1280" i="1"/>
  <c r="AI2344" i="1"/>
  <c r="AH2344" i="1"/>
  <c r="AJ2344" i="1"/>
  <c r="AT2344" i="1" s="1"/>
  <c r="AH1406" i="1"/>
  <c r="AK1406" i="1"/>
  <c r="AJ1406" i="1"/>
  <c r="AI1406" i="1"/>
  <c r="AI1623" i="1"/>
  <c r="AH1623" i="1"/>
  <c r="AK1623" i="1"/>
  <c r="AJ1623" i="1"/>
  <c r="AH1389" i="1"/>
  <c r="AI1711" i="1"/>
  <c r="AH1711" i="1"/>
  <c r="AK1711" i="1"/>
  <c r="AJ1711" i="1"/>
  <c r="AK3510" i="1"/>
  <c r="AJ3510" i="1"/>
  <c r="AH3510" i="1"/>
  <c r="AI3510" i="1"/>
  <c r="AK388" i="1"/>
  <c r="AH2036" i="1"/>
  <c r="AK2036" i="1"/>
  <c r="AJ2036" i="1"/>
  <c r="AI2036" i="1"/>
  <c r="AJ2068" i="1"/>
  <c r="AK2068" i="1"/>
  <c r="AI1455" i="1"/>
  <c r="AH1455" i="1"/>
  <c r="AK1455" i="1"/>
  <c r="AJ1455" i="1"/>
  <c r="AH2264" i="1"/>
  <c r="AK2264" i="1"/>
  <c r="AJ2264" i="1"/>
  <c r="AI2264" i="1"/>
  <c r="AJ2897" i="1"/>
  <c r="AH2897" i="1"/>
  <c r="AK2897" i="1"/>
  <c r="AI2897" i="1"/>
  <c r="AH1487" i="1"/>
  <c r="AI2687" i="1"/>
  <c r="AH2687" i="1"/>
  <c r="AK2687" i="1"/>
  <c r="AJ2687" i="1"/>
  <c r="AI3338" i="1"/>
  <c r="AK90" i="1"/>
  <c r="AJ90" i="1"/>
  <c r="AI90" i="1"/>
  <c r="AH90" i="1"/>
  <c r="AJ125" i="1"/>
  <c r="AI125" i="1"/>
  <c r="AH125" i="1"/>
  <c r="AK125" i="1"/>
  <c r="AK1644" i="1"/>
  <c r="AJ1644" i="1"/>
  <c r="AI1644" i="1"/>
  <c r="AH1644" i="1"/>
  <c r="AJ1277" i="1"/>
  <c r="AI1277" i="1"/>
  <c r="AH1277" i="1"/>
  <c r="AK1277" i="1"/>
  <c r="AH1616" i="1"/>
  <c r="AK1616" i="1"/>
  <c r="AJ1616" i="1"/>
  <c r="AI1616" i="1"/>
  <c r="AK3247" i="1"/>
  <c r="AJ3247" i="1"/>
  <c r="AH3247" i="1"/>
  <c r="AI3247" i="1"/>
  <c r="AJ2365" i="1"/>
  <c r="AI2365" i="1"/>
  <c r="AK2365" i="1"/>
  <c r="AH2365" i="1"/>
  <c r="AJ1732" i="1"/>
  <c r="AK1021" i="1"/>
  <c r="AJ1021" i="1"/>
  <c r="AI1021" i="1"/>
  <c r="AH1021" i="1"/>
  <c r="AK3114" i="1"/>
  <c r="AI3114" i="1"/>
  <c r="AJ3114" i="1"/>
  <c r="AH3114" i="1"/>
  <c r="AK3373" i="1"/>
  <c r="AJ3373" i="1"/>
  <c r="AI3373" i="1"/>
  <c r="AH3373" i="1"/>
  <c r="AI3324" i="1"/>
  <c r="AK3324" i="1"/>
  <c r="AJ3324" i="1"/>
  <c r="AH3324" i="1"/>
  <c r="AK2075" i="1"/>
  <c r="AJ2075" i="1"/>
  <c r="AI2075" i="1"/>
  <c r="AH2075" i="1"/>
  <c r="AH76" i="1"/>
  <c r="AK1620" i="1"/>
  <c r="AJ1620" i="1"/>
  <c r="AI1620" i="1"/>
  <c r="AH1620" i="1"/>
  <c r="AH839" i="1"/>
  <c r="AK839" i="1"/>
  <c r="AJ839" i="1"/>
  <c r="AI839" i="1"/>
  <c r="AK3034" i="1"/>
  <c r="AJ3034" i="1"/>
  <c r="AI3034" i="1"/>
  <c r="AH3034" i="1"/>
  <c r="AK1910" i="1"/>
  <c r="AK3440" i="1"/>
  <c r="AJ3440" i="1"/>
  <c r="AI3440" i="1"/>
  <c r="AH3440" i="1"/>
  <c r="AK2253" i="1"/>
  <c r="AH2253" i="1"/>
  <c r="AI2253" i="1"/>
  <c r="AJ2253" i="1"/>
  <c r="AR447" i="1"/>
  <c r="AU447" i="1"/>
  <c r="AT447" i="1"/>
  <c r="AS447" i="1"/>
  <c r="AK2747" i="1"/>
  <c r="AJ2747" i="1"/>
  <c r="AI2747" i="1"/>
  <c r="AH2747" i="1"/>
  <c r="AH909" i="1"/>
  <c r="AK909" i="1"/>
  <c r="AJ909" i="1"/>
  <c r="AI909" i="1"/>
  <c r="AK1571" i="1"/>
  <c r="AJ1571" i="1"/>
  <c r="AI1571" i="1"/>
  <c r="AH1571" i="1"/>
  <c r="AK2026" i="1"/>
  <c r="AJ2026" i="1"/>
  <c r="AI2026" i="1"/>
  <c r="AH2026" i="1"/>
  <c r="AH3006" i="1"/>
  <c r="AK3006" i="1"/>
  <c r="AI3006" i="1"/>
  <c r="AJ3006" i="1"/>
  <c r="AJ48" i="1"/>
  <c r="AI48" i="1"/>
  <c r="AH48" i="1"/>
  <c r="AK48" i="1"/>
  <c r="AK923" i="1"/>
  <c r="AJ923" i="1"/>
  <c r="AI923" i="1"/>
  <c r="AH923" i="1"/>
  <c r="AI1231" i="1"/>
  <c r="AH1231" i="1"/>
  <c r="AK1231" i="1"/>
  <c r="AJ1231" i="1"/>
  <c r="AK1697" i="1"/>
  <c r="AJ1697" i="1"/>
  <c r="AI1697" i="1"/>
  <c r="AH1697" i="1"/>
  <c r="AJ248" i="1"/>
  <c r="AR248" i="1" s="1"/>
  <c r="AK248" i="1"/>
  <c r="AI2617" i="1"/>
  <c r="AH2617" i="1"/>
  <c r="AJ52" i="1"/>
  <c r="AI52" i="1"/>
  <c r="AH52" i="1"/>
  <c r="AK52" i="1"/>
  <c r="AJ1424" i="1"/>
  <c r="AI1424" i="1"/>
  <c r="AH1424" i="1"/>
  <c r="AK1424" i="1"/>
  <c r="AI731" i="1"/>
  <c r="AH692" i="1"/>
  <c r="AK692" i="1"/>
  <c r="AJ692" i="1"/>
  <c r="AI692" i="1"/>
  <c r="AH360" i="1"/>
  <c r="AI360" i="1"/>
  <c r="AK1133" i="1"/>
  <c r="AI1133" i="1"/>
  <c r="AH1133" i="1"/>
  <c r="AJ1133" i="1"/>
  <c r="AJ2628" i="1"/>
  <c r="AI2628" i="1"/>
  <c r="AH2628" i="1"/>
  <c r="AK2628" i="1"/>
  <c r="AH1550" i="1"/>
  <c r="AK1550" i="1"/>
  <c r="AJ1550" i="1"/>
  <c r="AI1550" i="1"/>
  <c r="AJ3069" i="1"/>
  <c r="AH3069" i="1"/>
  <c r="AI3069" i="1"/>
  <c r="AK3069" i="1"/>
  <c r="AI2274" i="1"/>
  <c r="AH2274" i="1"/>
  <c r="AK2274" i="1"/>
  <c r="AJ2274" i="1"/>
  <c r="AH115" i="1"/>
  <c r="AJ115" i="1"/>
  <c r="AI115" i="1"/>
  <c r="AK643" i="1"/>
  <c r="AJ643" i="1"/>
  <c r="AI643" i="1"/>
  <c r="AH643" i="1"/>
  <c r="AK2323" i="1"/>
  <c r="AJ2323" i="1"/>
  <c r="AI2323" i="1"/>
  <c r="AH2323" i="1"/>
  <c r="AK1417" i="1"/>
  <c r="AJ1417" i="1"/>
  <c r="AI1417" i="1"/>
  <c r="AH1417" i="1"/>
  <c r="AK1364" i="1"/>
  <c r="AJ1364" i="1"/>
  <c r="AI1364" i="1"/>
  <c r="AH1364" i="1"/>
  <c r="AK3195" i="1"/>
  <c r="AH3195" i="1"/>
  <c r="AJ3195" i="1"/>
  <c r="AI3195" i="1"/>
  <c r="AH815" i="1"/>
  <c r="AK465" i="1"/>
  <c r="AJ465" i="1"/>
  <c r="AI465" i="1"/>
  <c r="AH465" i="1"/>
  <c r="AJ3405" i="1"/>
  <c r="AK3405" i="1"/>
  <c r="AH3405" i="1"/>
  <c r="AI3405" i="1"/>
  <c r="AI3307" i="1"/>
  <c r="AH3307" i="1"/>
  <c r="AJ3307" i="1"/>
  <c r="AK3307" i="1"/>
  <c r="AK811" i="1"/>
  <c r="AH3072" i="1"/>
  <c r="AK3072" i="1"/>
  <c r="AI3072" i="1"/>
  <c r="AJ3072" i="1"/>
  <c r="AK332" i="1"/>
  <c r="AI304" i="1"/>
  <c r="AS304" i="1" s="1"/>
  <c r="AJ304" i="1"/>
  <c r="AJ937" i="1"/>
  <c r="AI937" i="1"/>
  <c r="AH937" i="1"/>
  <c r="AK937" i="1"/>
  <c r="AK1665" i="1"/>
  <c r="AJ1665" i="1"/>
  <c r="AH1665" i="1"/>
  <c r="AJ496" i="1"/>
  <c r="AH496" i="1"/>
  <c r="AK496" i="1"/>
  <c r="AI496" i="1"/>
  <c r="AI2568" i="1"/>
  <c r="AK2568" i="1"/>
  <c r="AJ2568" i="1"/>
  <c r="AH2568" i="1"/>
  <c r="AJ3030" i="1"/>
  <c r="AI3030" i="1"/>
  <c r="AH3030" i="1"/>
  <c r="AK3030" i="1"/>
  <c r="AI3209" i="1"/>
  <c r="AJ1581" i="1"/>
  <c r="AK1581" i="1"/>
  <c r="AI1581" i="1"/>
  <c r="AH1581" i="1"/>
  <c r="AK286" i="1"/>
  <c r="AJ286" i="1"/>
  <c r="AI286" i="1"/>
  <c r="AH286" i="1"/>
  <c r="AJ990" i="1"/>
  <c r="AI990" i="1"/>
  <c r="AS990" i="1" s="1"/>
  <c r="AK990" i="1"/>
  <c r="AJ916" i="1"/>
  <c r="AH916" i="1"/>
  <c r="AI916" i="1"/>
  <c r="AJ2288" i="1"/>
  <c r="AK2288" i="1"/>
  <c r="AI2288" i="1"/>
  <c r="AH2288" i="1"/>
  <c r="AK2519" i="1"/>
  <c r="AJ2519" i="1"/>
  <c r="AH2519" i="1"/>
  <c r="AI2519" i="1"/>
  <c r="AH451" i="1"/>
  <c r="AK451" i="1"/>
  <c r="AJ451" i="1"/>
  <c r="AI451" i="1"/>
  <c r="AJ825" i="1"/>
  <c r="AI825" i="1"/>
  <c r="AH825" i="1"/>
  <c r="AK825" i="1"/>
  <c r="AK66" i="1"/>
  <c r="AJ66" i="1"/>
  <c r="AI66" i="1"/>
  <c r="AH66" i="1"/>
  <c r="AK1578" i="1"/>
  <c r="AJ1578" i="1"/>
  <c r="AI1578" i="1"/>
  <c r="AH1578" i="1"/>
  <c r="AI1662" i="1"/>
  <c r="AH1662" i="1"/>
  <c r="AK1662" i="1"/>
  <c r="AJ1662" i="1"/>
  <c r="AI944" i="1"/>
  <c r="AH944" i="1"/>
  <c r="AK944" i="1"/>
  <c r="AJ944" i="1"/>
  <c r="AJ2876" i="1"/>
  <c r="AH2876" i="1"/>
  <c r="AK2876" i="1"/>
  <c r="AI2876" i="1"/>
  <c r="AK353" i="1"/>
  <c r="AJ353" i="1"/>
  <c r="AI353" i="1"/>
  <c r="AH353" i="1"/>
  <c r="AI2159" i="1"/>
  <c r="AH2159" i="1"/>
  <c r="AJ836" i="1"/>
  <c r="AI836" i="1"/>
  <c r="AH836" i="1"/>
  <c r="AK836" i="1"/>
  <c r="AI1462" i="1"/>
  <c r="AH1462" i="1"/>
  <c r="AK1462" i="1"/>
  <c r="AJ1462" i="1"/>
  <c r="AK178" i="1"/>
  <c r="AJ178" i="1"/>
  <c r="AI178" i="1"/>
  <c r="AH178" i="1"/>
  <c r="AI2376" i="1"/>
  <c r="AH2376" i="1"/>
  <c r="AJ2376" i="1"/>
  <c r="AK2376" i="1"/>
  <c r="AI1168" i="1"/>
  <c r="AK1168" i="1"/>
  <c r="AK199" i="1"/>
  <c r="AJ199" i="1"/>
  <c r="AI199" i="1"/>
  <c r="AH199" i="1"/>
  <c r="AJ804" i="1"/>
  <c r="AI804" i="1"/>
  <c r="AH804" i="1"/>
  <c r="AI1228" i="1"/>
  <c r="AH1228" i="1"/>
  <c r="AJ1228" i="1"/>
  <c r="AK1228" i="1"/>
  <c r="AJ3037" i="1"/>
  <c r="AI3037" i="1"/>
  <c r="AK3037" i="1"/>
  <c r="AH3037" i="1"/>
  <c r="AI860" i="1"/>
  <c r="AJ860" i="1"/>
  <c r="AK860" i="1"/>
  <c r="AT528" i="1"/>
  <c r="AS528" i="1"/>
  <c r="AJ1854" i="1"/>
  <c r="AH1854" i="1"/>
  <c r="AK1854" i="1"/>
  <c r="AI1854" i="1"/>
  <c r="AK255" i="1"/>
  <c r="AJ255" i="1"/>
  <c r="AI255" i="1"/>
  <c r="AH255" i="1"/>
  <c r="AH321" i="1"/>
  <c r="AI321" i="1"/>
  <c r="AK321" i="1"/>
  <c r="AJ321" i="1"/>
  <c r="AK3041" i="1"/>
  <c r="AJ3041" i="1"/>
  <c r="AI3041" i="1"/>
  <c r="AH3041" i="1"/>
  <c r="AK1770" i="1"/>
  <c r="AH1770" i="1"/>
  <c r="AJ1770" i="1"/>
  <c r="AI1770" i="1"/>
  <c r="AK3475" i="1"/>
  <c r="AH3475" i="1"/>
  <c r="AJ3475" i="1"/>
  <c r="AI3475" i="1"/>
  <c r="AI1959" i="1"/>
  <c r="AH1959" i="1"/>
  <c r="AJ1959" i="1"/>
  <c r="AK2600" i="1"/>
  <c r="AI2600" i="1"/>
  <c r="AH2600" i="1"/>
  <c r="AJ2600" i="1"/>
  <c r="AK2659" i="1"/>
  <c r="AJ2659" i="1"/>
  <c r="AH2659" i="1"/>
  <c r="AK1837" i="1"/>
  <c r="AK3468" i="1"/>
  <c r="AJ3468" i="1"/>
  <c r="AH3468" i="1"/>
  <c r="AI3468" i="1"/>
  <c r="AK2901" i="1"/>
  <c r="AI2901" i="1"/>
  <c r="AH2901" i="1"/>
  <c r="AJ2901" i="1"/>
  <c r="AK41" i="1"/>
  <c r="AJ41" i="1"/>
  <c r="AI41" i="1"/>
  <c r="AH41" i="1"/>
  <c r="AJ3090" i="1"/>
  <c r="AH3090" i="1"/>
  <c r="AK3090" i="1"/>
  <c r="AI3090" i="1"/>
  <c r="AH2750" i="1"/>
  <c r="AK2750" i="1"/>
  <c r="AJ2750" i="1"/>
  <c r="AI2750" i="1"/>
  <c r="AK2481" i="1"/>
  <c r="AI1826" i="1"/>
  <c r="AK1826" i="1"/>
  <c r="AH1826" i="1"/>
  <c r="AJ1826" i="1"/>
  <c r="AK682" i="1"/>
  <c r="AJ682" i="1"/>
  <c r="AI682" i="1"/>
  <c r="AH682" i="1"/>
  <c r="AH1392" i="1"/>
  <c r="AK272" i="1"/>
  <c r="AJ272" i="1"/>
  <c r="AI272" i="1"/>
  <c r="AH272" i="1"/>
  <c r="AI1441" i="1"/>
  <c r="AH1441" i="1"/>
  <c r="AI2908" i="1"/>
  <c r="AH2908" i="1"/>
  <c r="AK2908" i="1"/>
  <c r="AJ2908" i="1"/>
  <c r="AH727" i="1"/>
  <c r="AK727" i="1"/>
  <c r="AJ727" i="1"/>
  <c r="AI727" i="1"/>
  <c r="AH1830" i="1"/>
  <c r="AK1830" i="1"/>
  <c r="AI1830" i="1"/>
  <c r="AJ1830" i="1"/>
  <c r="AJ2064" i="1"/>
  <c r="AI2064" i="1"/>
  <c r="AH2064" i="1"/>
  <c r="AK2064" i="1"/>
  <c r="AI3198" i="1"/>
  <c r="AK3198" i="1"/>
  <c r="AJ3198" i="1"/>
  <c r="AH3198" i="1"/>
  <c r="AK3317" i="1"/>
  <c r="AJ3317" i="1"/>
  <c r="AI3317" i="1"/>
  <c r="AH3317" i="1"/>
  <c r="AI3387" i="1"/>
  <c r="AH3387" i="1"/>
  <c r="AJ3387" i="1"/>
  <c r="AK3387" i="1"/>
  <c r="AJ2386" i="1"/>
  <c r="AK2386" i="1"/>
  <c r="AI2386" i="1"/>
  <c r="AH2386" i="1"/>
  <c r="AJ3097" i="1"/>
  <c r="AH3097" i="1"/>
  <c r="AI3097" i="1"/>
  <c r="AK3097" i="1"/>
  <c r="AK2673" i="1"/>
  <c r="AJ2673" i="1"/>
  <c r="AI2673" i="1"/>
  <c r="AH2673" i="1"/>
  <c r="AK685" i="1"/>
  <c r="AJ685" i="1"/>
  <c r="AI685" i="1"/>
  <c r="AH685" i="1"/>
  <c r="AI1511" i="1"/>
  <c r="AH1511" i="1"/>
  <c r="AK1511" i="1"/>
  <c r="AJ1511" i="1"/>
  <c r="AI2481" i="1"/>
  <c r="AH2481" i="1"/>
  <c r="AJ2481" i="1"/>
  <c r="AK804" i="1"/>
  <c r="AJ1655" i="1"/>
  <c r="AK1655" i="1"/>
  <c r="AI1655" i="1"/>
  <c r="AH1655" i="1"/>
  <c r="AH2586" i="1"/>
  <c r="AI2586" i="1"/>
  <c r="AK1308" i="1"/>
  <c r="AI1308" i="1"/>
  <c r="AJ1308" i="1"/>
  <c r="AH1308" i="1"/>
  <c r="AJ3352" i="1"/>
  <c r="AI3352" i="1"/>
  <c r="AH3352" i="1"/>
  <c r="AK3352" i="1"/>
  <c r="AK1354" i="1"/>
  <c r="AJ1354" i="1"/>
  <c r="AI1354" i="1"/>
  <c r="AH1354" i="1"/>
  <c r="AK209" i="1"/>
  <c r="AJ209" i="1"/>
  <c r="AI209" i="1"/>
  <c r="AH209" i="1"/>
  <c r="AK689" i="1"/>
  <c r="AH689" i="1"/>
  <c r="AI689" i="1"/>
  <c r="AK472" i="1"/>
  <c r="AH1238" i="1"/>
  <c r="AK1238" i="1"/>
  <c r="AJ1238" i="1"/>
  <c r="AI1238" i="1"/>
  <c r="AH860" i="1"/>
  <c r="AJ409" i="1"/>
  <c r="AH409" i="1"/>
  <c r="AK409" i="1"/>
  <c r="AI409" i="1"/>
  <c r="AK2971" i="1"/>
  <c r="AI2971" i="1"/>
  <c r="AJ2971" i="1"/>
  <c r="AH2971" i="1"/>
  <c r="AJ2589" i="1"/>
  <c r="AI2589" i="1"/>
  <c r="AH2589" i="1"/>
  <c r="AK2589" i="1"/>
  <c r="AI972" i="1"/>
  <c r="AJ3338" i="1"/>
  <c r="AJ3191" i="1"/>
  <c r="AH3191" i="1"/>
  <c r="AI3191" i="1"/>
  <c r="AK3191" i="1"/>
  <c r="AJ2369" i="1"/>
  <c r="AI2369" i="1"/>
  <c r="AH2369" i="1"/>
  <c r="AK2369" i="1"/>
  <c r="AI1032" i="1"/>
  <c r="AH1032" i="1"/>
  <c r="AK1032" i="1"/>
  <c r="AJ1032" i="1"/>
  <c r="AI3503" i="1"/>
  <c r="AH3503" i="1"/>
  <c r="AJ3503" i="1"/>
  <c r="AK3503" i="1"/>
  <c r="AJ2530" i="1"/>
  <c r="AU2530" i="1" s="1"/>
  <c r="AK1329" i="1"/>
  <c r="AJ1329" i="1"/>
  <c r="AI1329" i="1"/>
  <c r="AH1329" i="1"/>
  <c r="AJ1560" i="1"/>
  <c r="AK2666" i="1"/>
  <c r="AJ2666" i="1"/>
  <c r="AI2666" i="1"/>
  <c r="AH2666" i="1"/>
  <c r="AJ76" i="1"/>
  <c r="AU76" i="1" s="1"/>
  <c r="AI1732" i="1"/>
  <c r="AI752" i="1"/>
  <c r="AH752" i="1"/>
  <c r="AK752" i="1"/>
  <c r="AJ752" i="1"/>
  <c r="AI2841" i="1"/>
  <c r="AH2841" i="1"/>
  <c r="AK2841" i="1"/>
  <c r="AJ2841" i="1"/>
  <c r="AJ2516" i="1"/>
  <c r="AI2516" i="1"/>
  <c r="AH2516" i="1"/>
  <c r="AK2516" i="1"/>
  <c r="AJ2859" i="1"/>
  <c r="AI2859" i="1"/>
  <c r="AH2859" i="1"/>
  <c r="AK2859" i="1"/>
  <c r="AK1140" i="1"/>
  <c r="AH1910" i="1"/>
  <c r="AI1910" i="1"/>
  <c r="AJ1910" i="1"/>
  <c r="AK1235" i="1"/>
  <c r="AH1235" i="1"/>
  <c r="AJ1235" i="1"/>
  <c r="AI1235" i="1"/>
  <c r="AJ213" i="1"/>
  <c r="AI213" i="1"/>
  <c r="AH213" i="1"/>
  <c r="AK213" i="1"/>
  <c r="AH363" i="1"/>
  <c r="AJ363" i="1"/>
  <c r="AI363" i="1"/>
  <c r="AK363" i="1"/>
  <c r="AI1434" i="1"/>
  <c r="AK1434" i="1"/>
  <c r="AJ1434" i="1"/>
  <c r="AH1434" i="1"/>
  <c r="AI3268" i="1"/>
  <c r="AJ3268" i="1"/>
  <c r="AK3268" i="1"/>
  <c r="AH3268" i="1"/>
  <c r="AI2736" i="1"/>
  <c r="AH2736" i="1"/>
  <c r="AK2736" i="1"/>
  <c r="AJ2736" i="1"/>
  <c r="AK927" i="1"/>
  <c r="AJ927" i="1"/>
  <c r="AI927" i="1"/>
  <c r="AH927" i="1"/>
  <c r="AI808" i="1"/>
  <c r="AT808" i="1" s="1"/>
  <c r="AJ1130" i="1"/>
  <c r="AH2047" i="1"/>
  <c r="AK2047" i="1"/>
  <c r="AI2047" i="1"/>
  <c r="AI1088" i="1"/>
  <c r="AH1088" i="1"/>
  <c r="AK1088" i="1"/>
  <c r="AJ1088" i="1"/>
  <c r="AI2180" i="1"/>
  <c r="AK2302" i="1"/>
  <c r="AJ2302" i="1"/>
  <c r="AI2302" i="1"/>
  <c r="AH2302" i="1"/>
  <c r="AI1336" i="1"/>
  <c r="AS1336" i="1" s="1"/>
  <c r="AK1336" i="1"/>
  <c r="AJ1336" i="1"/>
  <c r="AT1336" i="1" s="1"/>
  <c r="AK1963" i="1"/>
  <c r="AJ1963" i="1"/>
  <c r="AI1963" i="1"/>
  <c r="AH1963" i="1"/>
  <c r="AK2040" i="1"/>
  <c r="AH2040" i="1"/>
  <c r="AJ2040" i="1"/>
  <c r="AI2040" i="1"/>
  <c r="AK2715" i="1"/>
  <c r="AJ2715" i="1"/>
  <c r="AI2715" i="1"/>
  <c r="AH2715" i="1"/>
  <c r="AK3366" i="1"/>
  <c r="AJ3366" i="1"/>
  <c r="AI3366" i="1"/>
  <c r="AH3366" i="1"/>
  <c r="AH731" i="1"/>
  <c r="AK3135" i="1"/>
  <c r="AJ3135" i="1"/>
  <c r="AI3135" i="1"/>
  <c r="AH3135" i="1"/>
  <c r="AH416" i="1"/>
  <c r="AJ416" i="1"/>
  <c r="AK2474" i="1"/>
  <c r="AJ2474" i="1"/>
  <c r="AI2474" i="1"/>
  <c r="AH2474" i="1"/>
  <c r="AJ1242" i="1"/>
  <c r="AK1242" i="1"/>
  <c r="AI1242" i="1"/>
  <c r="AH1242" i="1"/>
  <c r="AK2019" i="1"/>
  <c r="AJ2019" i="1"/>
  <c r="AI2019" i="1"/>
  <c r="AH2019" i="1"/>
  <c r="AJ1840" i="1"/>
  <c r="AT1840" i="1" s="1"/>
  <c r="AK1840" i="1"/>
  <c r="AJ783" i="1"/>
  <c r="AI783" i="1"/>
  <c r="AK783" i="1"/>
  <c r="AH783" i="1"/>
  <c r="AK2621" i="1"/>
  <c r="AJ2621" i="1"/>
  <c r="AI2621" i="1"/>
  <c r="AH2621" i="1"/>
  <c r="AJ3401" i="1"/>
  <c r="AK3401" i="1"/>
  <c r="AI3401" i="1"/>
  <c r="AH3401" i="1"/>
  <c r="AK3118" i="1"/>
  <c r="AJ3118" i="1"/>
  <c r="AI3118" i="1"/>
  <c r="AH3118" i="1"/>
  <c r="AJ1448" i="1"/>
  <c r="AH531" i="1"/>
  <c r="AK531" i="1"/>
  <c r="AJ531" i="1"/>
  <c r="AI531" i="1"/>
  <c r="AS1438" i="1"/>
  <c r="AR1438" i="1"/>
  <c r="AK1102" i="1"/>
  <c r="AJ1102" i="1"/>
  <c r="AI1102" i="1"/>
  <c r="AH1102" i="1"/>
  <c r="AJ2638" i="1"/>
  <c r="AI2638" i="1"/>
  <c r="AH2638" i="1"/>
  <c r="AK2638" i="1"/>
  <c r="AK850" i="1"/>
  <c r="AH850" i="1"/>
  <c r="AJ850" i="1"/>
  <c r="AI850" i="1"/>
  <c r="AJ3265" i="1"/>
  <c r="AI3265" i="1"/>
  <c r="AK3265" i="1"/>
  <c r="AH3265" i="1"/>
  <c r="AK3513" i="1"/>
  <c r="AJ3513" i="1"/>
  <c r="AI3513" i="1"/>
  <c r="AH3513" i="1"/>
  <c r="AK360" i="1"/>
  <c r="AJ3496" i="1"/>
  <c r="AI3496" i="1"/>
  <c r="AH3496" i="1"/>
  <c r="AK3496" i="1"/>
  <c r="AI31" i="1"/>
  <c r="AH31" i="1"/>
  <c r="AJ31" i="1"/>
  <c r="AK31" i="1"/>
  <c r="AK1889" i="1"/>
  <c r="AI1889" i="1"/>
  <c r="AH1889" i="1"/>
  <c r="AJ1956" i="1"/>
  <c r="AI1956" i="1"/>
  <c r="AH1956" i="1"/>
  <c r="AK1956" i="1"/>
  <c r="AH3181" i="1"/>
  <c r="AJ3181" i="1"/>
  <c r="AI3181" i="1"/>
  <c r="AK3181" i="1"/>
  <c r="AK55" i="1"/>
  <c r="AJ55" i="1"/>
  <c r="AI55" i="1"/>
  <c r="AH55" i="1"/>
  <c r="AT738" i="1"/>
  <c r="AK853" i="1"/>
  <c r="AH853" i="1"/>
  <c r="AJ853" i="1"/>
  <c r="AI853" i="1"/>
  <c r="AI2267" i="1"/>
  <c r="AH2267" i="1"/>
  <c r="AJ2267" i="1"/>
  <c r="AK2267" i="1"/>
  <c r="AH2211" i="1"/>
  <c r="AJ2211" i="1"/>
  <c r="AI2211" i="1"/>
  <c r="AK2211" i="1"/>
  <c r="AJ1648" i="1"/>
  <c r="AK1648" i="1"/>
  <c r="AI1648" i="1"/>
  <c r="AH1648" i="1"/>
  <c r="AI80" i="1"/>
  <c r="AK80" i="1"/>
  <c r="AJ80" i="1"/>
  <c r="AH80" i="1"/>
  <c r="AH3223" i="1"/>
  <c r="AJ3223" i="1"/>
  <c r="AK3223" i="1"/>
  <c r="AI3223" i="1"/>
  <c r="AK2708" i="1"/>
  <c r="AJ2708" i="1"/>
  <c r="AI2708" i="1"/>
  <c r="AH2708" i="1"/>
  <c r="AJ3209" i="1"/>
  <c r="AH3209" i="1"/>
  <c r="AK3209" i="1"/>
  <c r="AJ1595" i="1"/>
  <c r="AI1595" i="1"/>
  <c r="AH1595" i="1"/>
  <c r="AK1595" i="1"/>
  <c r="AH468" i="1"/>
  <c r="AI468" i="1"/>
  <c r="AK468" i="1"/>
  <c r="AJ468" i="1"/>
  <c r="AK150" i="1"/>
  <c r="AJ150" i="1"/>
  <c r="AI150" i="1"/>
  <c r="AH150" i="1"/>
  <c r="AK3461" i="1"/>
  <c r="AI3461" i="1"/>
  <c r="AH3461" i="1"/>
  <c r="AJ3461" i="1"/>
  <c r="AI27" i="1"/>
  <c r="AH27" i="1"/>
  <c r="AK27" i="1"/>
  <c r="AJ27" i="1"/>
  <c r="AK1203" i="1"/>
  <c r="AJ1203" i="1"/>
  <c r="AI1203" i="1"/>
  <c r="AH1203" i="1"/>
  <c r="AK1389" i="1"/>
  <c r="AI1389" i="1"/>
  <c r="AJ1389" i="1"/>
  <c r="AK584" i="1"/>
  <c r="AJ584" i="1"/>
  <c r="AH584" i="1"/>
  <c r="AI584" i="1"/>
  <c r="AH3293" i="1"/>
  <c r="AI3293" i="1"/>
  <c r="AK3293" i="1"/>
  <c r="AJ3293" i="1"/>
  <c r="AI2008" i="1"/>
  <c r="AH2008" i="1"/>
  <c r="AK2008" i="1"/>
  <c r="AJ2008" i="1"/>
  <c r="AK2722" i="1"/>
  <c r="AJ2722" i="1"/>
  <c r="AI2722" i="1"/>
  <c r="AH2722" i="1"/>
  <c r="AJ1987" i="1"/>
  <c r="AK1987" i="1"/>
  <c r="AI1987" i="1"/>
  <c r="AH1987" i="1"/>
  <c r="AH3356" i="1"/>
  <c r="AJ3356" i="1"/>
  <c r="AK3356" i="1"/>
  <c r="AI3356" i="1"/>
  <c r="AK542" i="1"/>
  <c r="AJ542" i="1"/>
  <c r="AI542" i="1"/>
  <c r="AH542" i="1"/>
  <c r="AK545" i="1"/>
  <c r="AJ545" i="1"/>
  <c r="AI545" i="1"/>
  <c r="AH545" i="1"/>
  <c r="AH843" i="1"/>
  <c r="AJ843" i="1"/>
  <c r="AH1606" i="1"/>
  <c r="AK1606" i="1"/>
  <c r="AJ1606" i="1"/>
  <c r="AI1606" i="1"/>
  <c r="AK1273" i="1"/>
  <c r="AK2180" i="1"/>
  <c r="AH143" i="1"/>
  <c r="AI143" i="1"/>
  <c r="AJ143" i="1"/>
  <c r="AJ2313" i="1"/>
  <c r="AH2313" i="1"/>
  <c r="AH1294" i="1"/>
  <c r="AK1294" i="1"/>
  <c r="AJ1294" i="1"/>
  <c r="AI1294" i="1"/>
  <c r="AK1900" i="1"/>
  <c r="AJ1900" i="1"/>
  <c r="AI1900" i="1"/>
  <c r="AH1900" i="1"/>
  <c r="AK647" i="1"/>
  <c r="AJ647" i="1"/>
  <c r="AI647" i="1"/>
  <c r="AH647" i="1"/>
  <c r="AH1742" i="1"/>
  <c r="AK1742" i="1"/>
  <c r="AJ1742" i="1"/>
  <c r="AI1742" i="1"/>
  <c r="AI2425" i="1"/>
  <c r="AH2425" i="1"/>
  <c r="AK2425" i="1"/>
  <c r="AJ2425" i="1"/>
  <c r="AH1007" i="1"/>
  <c r="AK1007" i="1"/>
  <c r="AJ1007" i="1"/>
  <c r="AI1007" i="1"/>
  <c r="AI2257" i="1"/>
  <c r="AK2257" i="1"/>
  <c r="AJ2257" i="1"/>
  <c r="AH2257" i="1"/>
  <c r="AJ713" i="1"/>
  <c r="AI713" i="1"/>
  <c r="AH713" i="1"/>
  <c r="AK713" i="1"/>
  <c r="AK1676" i="1"/>
  <c r="AJ1676" i="1"/>
  <c r="AI1676" i="1"/>
  <c r="AH1676" i="1"/>
  <c r="AS1224" i="1"/>
  <c r="AH1686" i="1"/>
  <c r="AK1686" i="1"/>
  <c r="AI1686" i="1"/>
  <c r="AJ1686" i="1"/>
  <c r="AH244" i="1"/>
  <c r="AK244" i="1"/>
  <c r="AJ244" i="1"/>
  <c r="AI244" i="1"/>
  <c r="AK3506" i="1"/>
  <c r="AJ3506" i="1"/>
  <c r="AI3506" i="1"/>
  <c r="AH3506" i="1"/>
  <c r="AI3139" i="1"/>
  <c r="AK3139" i="1"/>
  <c r="AH3139" i="1"/>
  <c r="AJ3139" i="1"/>
  <c r="AH3100" i="1"/>
  <c r="AK3100" i="1"/>
  <c r="AJ3100" i="1"/>
  <c r="AI3100" i="1"/>
  <c r="AJ2792" i="1"/>
  <c r="AI2792" i="1"/>
  <c r="AH2792" i="1"/>
  <c r="AK2792" i="1"/>
  <c r="AI2761" i="1"/>
  <c r="AJ2761" i="1"/>
  <c r="AK2761" i="1"/>
  <c r="AH2761" i="1"/>
  <c r="AK1991" i="1"/>
  <c r="AJ1991" i="1"/>
  <c r="AI1991" i="1"/>
  <c r="AH1991" i="1"/>
  <c r="AJ3408" i="1"/>
  <c r="AI3408" i="1"/>
  <c r="AH3408" i="1"/>
  <c r="AK3408" i="1"/>
  <c r="AH1011" i="1"/>
  <c r="AJ1011" i="1"/>
  <c r="AK1966" i="1"/>
  <c r="AT1966" i="1" s="1"/>
  <c r="AH248" i="1"/>
  <c r="AH2670" i="1"/>
  <c r="AJ2670" i="1"/>
  <c r="AK2670" i="1"/>
  <c r="AI2670" i="1"/>
  <c r="AI1448" i="1"/>
  <c r="AK2103" i="1"/>
  <c r="AJ2103" i="1"/>
  <c r="AI2103" i="1"/>
  <c r="AH2103" i="1"/>
  <c r="AJ1483" i="1"/>
  <c r="AI1483" i="1"/>
  <c r="AH1483" i="1"/>
  <c r="AK1483" i="1"/>
  <c r="AK220" i="1"/>
  <c r="AJ220" i="1"/>
  <c r="AI1403" i="1"/>
  <c r="AH1403" i="1"/>
  <c r="AK1403" i="1"/>
  <c r="AJ1403" i="1"/>
  <c r="AI3261" i="1"/>
  <c r="AI857" i="1"/>
  <c r="AH857" i="1"/>
  <c r="AK857" i="1"/>
  <c r="AJ857" i="1"/>
  <c r="AJ2071" i="1"/>
  <c r="AH2071" i="1"/>
  <c r="AI2071" i="1"/>
  <c r="AJ2015" i="1"/>
  <c r="AI1399" i="1"/>
  <c r="AH1399" i="1"/>
  <c r="AK1399" i="1"/>
  <c r="AJ1399" i="1"/>
  <c r="AK1196" i="1"/>
  <c r="AJ1196" i="1"/>
  <c r="AI1196" i="1"/>
  <c r="AH1196" i="1"/>
  <c r="AK1046" i="1"/>
  <c r="AJ1046" i="1"/>
  <c r="AI1046" i="1"/>
  <c r="AH1046" i="1"/>
  <c r="AJ815" i="1"/>
  <c r="AI815" i="1"/>
  <c r="AK815" i="1"/>
  <c r="AS815" i="1" s="1"/>
  <c r="AJ3107" i="1"/>
  <c r="AH3107" i="1"/>
  <c r="AI3107" i="1"/>
  <c r="AI1431" i="1"/>
  <c r="AK1431" i="1"/>
  <c r="AJ1431" i="1"/>
  <c r="AH1431" i="1"/>
  <c r="AK2446" i="1"/>
  <c r="AJ2446" i="1"/>
  <c r="AH2446" i="1"/>
  <c r="AI2446" i="1"/>
  <c r="AJ2197" i="1"/>
  <c r="AI2197" i="1"/>
  <c r="AH2197" i="1"/>
  <c r="AK2197" i="1"/>
  <c r="AH3370" i="1"/>
  <c r="AI3370" i="1"/>
  <c r="AJ3370" i="1"/>
  <c r="AK3370" i="1"/>
  <c r="AI374" i="1"/>
  <c r="AH374" i="1"/>
  <c r="AJ374" i="1"/>
  <c r="AK374" i="1"/>
  <c r="AJ633" i="1"/>
  <c r="AI633" i="1"/>
  <c r="AH633" i="1"/>
  <c r="AK633" i="1"/>
  <c r="AJ2491" i="1"/>
  <c r="AI2491" i="1"/>
  <c r="AH2491" i="1"/>
  <c r="AK2491" i="1"/>
  <c r="AK1011" i="1"/>
  <c r="AI510" i="1"/>
  <c r="AK510" i="1"/>
  <c r="AJ510" i="1"/>
  <c r="AH510" i="1"/>
  <c r="AH2435" i="1"/>
  <c r="AJ2435" i="1"/>
  <c r="AI2435" i="1"/>
  <c r="AU1280" i="1"/>
  <c r="AR1280" i="1"/>
  <c r="AT1280" i="1"/>
  <c r="AS1280" i="1"/>
  <c r="AI328" i="1"/>
  <c r="AH328" i="1"/>
  <c r="AK328" i="1"/>
  <c r="AJ328" i="1"/>
  <c r="AK2215" i="1"/>
  <c r="AH2694" i="1"/>
  <c r="AK2138" i="1"/>
  <c r="AJ2138" i="1"/>
  <c r="AH2138" i="1"/>
  <c r="AI2138" i="1"/>
  <c r="AH3359" i="1"/>
  <c r="AK3359" i="1"/>
  <c r="AJ3359" i="1"/>
  <c r="AI3359" i="1"/>
  <c r="AK734" i="1"/>
  <c r="AJ734" i="1"/>
  <c r="AH734" i="1"/>
  <c r="AI734" i="1"/>
  <c r="AI2152" i="1"/>
  <c r="AK2152" i="1"/>
  <c r="AJ2152" i="1"/>
  <c r="AH2152" i="1"/>
  <c r="AK3146" i="1"/>
  <c r="AI3146" i="1"/>
  <c r="AH3146" i="1"/>
  <c r="AJ3146" i="1"/>
  <c r="AI3398" i="1"/>
  <c r="AH3398" i="1"/>
  <c r="AK3398" i="1"/>
  <c r="AJ3398" i="1"/>
  <c r="AJ2239" i="1"/>
  <c r="AI2239" i="1"/>
  <c r="AH2239" i="1"/>
  <c r="AK2239" i="1"/>
  <c r="AJ1368" i="1"/>
  <c r="AK1368" i="1"/>
  <c r="AI1368" i="1"/>
  <c r="AH1368" i="1"/>
  <c r="AJ293" i="1"/>
  <c r="AI293" i="1"/>
  <c r="AH293" i="1"/>
  <c r="AK293" i="1"/>
  <c r="AJ2561" i="1"/>
  <c r="AK738" i="1"/>
  <c r="AR738" i="1" s="1"/>
  <c r="AI2068" i="1"/>
  <c r="AI3027" i="1"/>
  <c r="AJ3027" i="1"/>
  <c r="AH3027" i="1"/>
  <c r="AK2348" i="1"/>
  <c r="AJ2348" i="1"/>
  <c r="AI2348" i="1"/>
  <c r="AH2348" i="1"/>
  <c r="AI444" i="1"/>
  <c r="AH444" i="1"/>
  <c r="AK444" i="1"/>
  <c r="AJ444" i="1"/>
  <c r="AI3177" i="1"/>
  <c r="AK3177" i="1"/>
  <c r="AJ3177" i="1"/>
  <c r="AH3177" i="1"/>
  <c r="AH986" i="1"/>
  <c r="AI986" i="1"/>
  <c r="AK3328" i="1"/>
  <c r="AJ3328" i="1"/>
  <c r="AH3328" i="1"/>
  <c r="AI3328" i="1"/>
  <c r="AK17" i="1"/>
  <c r="AJ17" i="1"/>
  <c r="AI17" i="1"/>
  <c r="AH17" i="1"/>
  <c r="AI20" i="1"/>
  <c r="AK20" i="1"/>
  <c r="AH20" i="1"/>
  <c r="AJ20" i="1"/>
  <c r="BA38" i="1"/>
  <c r="B73" i="1"/>
  <c r="AU510" i="1" l="1"/>
  <c r="AT510" i="1"/>
  <c r="AS510" i="1"/>
  <c r="AR510" i="1"/>
  <c r="AT2047" i="1"/>
  <c r="AS2047" i="1"/>
  <c r="AR2047" i="1"/>
  <c r="AU2047" i="1"/>
  <c r="AU2386" i="1"/>
  <c r="AR2386" i="1"/>
  <c r="AS2386" i="1"/>
  <c r="AT2386" i="1"/>
  <c r="AU3254" i="1"/>
  <c r="AT3254" i="1"/>
  <c r="AS3254" i="1"/>
  <c r="AR3254" i="1"/>
  <c r="AS1270" i="1"/>
  <c r="AR1270" i="1"/>
  <c r="AU1270" i="1"/>
  <c r="AT1270" i="1"/>
  <c r="AT2365" i="1"/>
  <c r="AS2365" i="1"/>
  <c r="AR2365" i="1"/>
  <c r="AU2365" i="1"/>
  <c r="AS1196" i="1"/>
  <c r="AR1196" i="1"/>
  <c r="AU1196" i="1"/>
  <c r="AT1196" i="1"/>
  <c r="AU2761" i="1"/>
  <c r="AT2761" i="1"/>
  <c r="AR2761" i="1"/>
  <c r="AS2761" i="1"/>
  <c r="AT3293" i="1"/>
  <c r="AS3293" i="1"/>
  <c r="AR3293" i="1"/>
  <c r="AU3293" i="1"/>
  <c r="AU444" i="1"/>
  <c r="AT444" i="1"/>
  <c r="AS444" i="1"/>
  <c r="AR444" i="1"/>
  <c r="AS2694" i="1"/>
  <c r="AR2694" i="1"/>
  <c r="AR2435" i="1"/>
  <c r="AS2435" i="1"/>
  <c r="AU2435" i="1"/>
  <c r="AT2435" i="1"/>
  <c r="AU3506" i="1"/>
  <c r="AR3506" i="1"/>
  <c r="AS3506" i="1"/>
  <c r="AT3506" i="1"/>
  <c r="AR1224" i="1"/>
  <c r="AT2257" i="1"/>
  <c r="AS2257" i="1"/>
  <c r="AR2257" i="1"/>
  <c r="AU2257" i="1"/>
  <c r="AS738" i="1"/>
  <c r="AT1956" i="1"/>
  <c r="AS1956" i="1"/>
  <c r="AR1956" i="1"/>
  <c r="AU1956" i="1"/>
  <c r="AT2019" i="1"/>
  <c r="AS2019" i="1"/>
  <c r="AR2019" i="1"/>
  <c r="AU2019" i="1"/>
  <c r="AU3268" i="1"/>
  <c r="AS3268" i="1"/>
  <c r="AR3268" i="1"/>
  <c r="AT3268" i="1"/>
  <c r="AU2586" i="1"/>
  <c r="AT2586" i="1"/>
  <c r="AS2586" i="1"/>
  <c r="AR2586" i="1"/>
  <c r="AT1830" i="1"/>
  <c r="AS1830" i="1"/>
  <c r="AR1830" i="1"/>
  <c r="AU1830" i="1"/>
  <c r="AU255" i="1"/>
  <c r="AT255" i="1"/>
  <c r="AS255" i="1"/>
  <c r="AR255" i="1"/>
  <c r="AS860" i="1"/>
  <c r="AU199" i="1"/>
  <c r="AT199" i="1"/>
  <c r="AS199" i="1"/>
  <c r="AR199" i="1"/>
  <c r="AS353" i="1"/>
  <c r="AR353" i="1"/>
  <c r="AU353" i="1"/>
  <c r="AT353" i="1"/>
  <c r="AT2288" i="1"/>
  <c r="AS2288" i="1"/>
  <c r="AR2288" i="1"/>
  <c r="AU2288" i="1"/>
  <c r="AU3307" i="1"/>
  <c r="AT3307" i="1"/>
  <c r="AS3307" i="1"/>
  <c r="AR3307" i="1"/>
  <c r="AT2274" i="1"/>
  <c r="AS2274" i="1"/>
  <c r="AR2274" i="1"/>
  <c r="AU2274" i="1"/>
  <c r="AS2617" i="1"/>
  <c r="AR2617" i="1"/>
  <c r="AU2617" i="1"/>
  <c r="AT2617" i="1"/>
  <c r="AT923" i="1"/>
  <c r="AS923" i="1"/>
  <c r="AU923" i="1"/>
  <c r="AR923" i="1"/>
  <c r="AS2026" i="1"/>
  <c r="AR2026" i="1"/>
  <c r="AU2026" i="1"/>
  <c r="AT2026" i="1"/>
  <c r="AR2747" i="1"/>
  <c r="AU2747" i="1"/>
  <c r="AT2747" i="1"/>
  <c r="AS2747" i="1"/>
  <c r="AU3440" i="1"/>
  <c r="AT3440" i="1"/>
  <c r="AS3440" i="1"/>
  <c r="AR3440" i="1"/>
  <c r="AU839" i="1"/>
  <c r="AT839" i="1"/>
  <c r="AS839" i="1"/>
  <c r="AR839" i="1"/>
  <c r="AT125" i="1"/>
  <c r="AS125" i="1"/>
  <c r="AR125" i="1"/>
  <c r="AU125" i="1"/>
  <c r="AR1487" i="1"/>
  <c r="AS1487" i="1"/>
  <c r="AT1487" i="1"/>
  <c r="AU1406" i="1"/>
  <c r="AT1406" i="1"/>
  <c r="AS1406" i="1"/>
  <c r="AR1406" i="1"/>
  <c r="AT2540" i="1"/>
  <c r="AR2540" i="1"/>
  <c r="AS2540" i="1"/>
  <c r="AU2540" i="1"/>
  <c r="AR1060" i="1"/>
  <c r="AU1060" i="1"/>
  <c r="AT1060" i="1"/>
  <c r="AS1060" i="1"/>
  <c r="AU1074" i="1"/>
  <c r="AT1074" i="1"/>
  <c r="AS1074" i="1"/>
  <c r="AR1074" i="1"/>
  <c r="AU2873" i="1"/>
  <c r="AT2873" i="1"/>
  <c r="AR2873" i="1"/>
  <c r="AS2873" i="1"/>
  <c r="AR1515" i="1"/>
  <c r="AU1515" i="1"/>
  <c r="AT1515" i="1"/>
  <c r="AS1515" i="1"/>
  <c r="AS2162" i="1"/>
  <c r="AR2162" i="1"/>
  <c r="AT2162" i="1"/>
  <c r="AU2162" i="1"/>
  <c r="AR1763" i="1"/>
  <c r="AU1763" i="1"/>
  <c r="AT1763" i="1"/>
  <c r="AS1763" i="1"/>
  <c r="AU990" i="1"/>
  <c r="AR990" i="1"/>
  <c r="AR1938" i="1"/>
  <c r="AU1938" i="1"/>
  <c r="AT1938" i="1"/>
  <c r="AS1938" i="1"/>
  <c r="AU2701" i="1"/>
  <c r="AT2701" i="1"/>
  <c r="AS2701" i="1"/>
  <c r="AR2701" i="1"/>
  <c r="AR1266" i="1"/>
  <c r="AU1266" i="1"/>
  <c r="AT1266" i="1"/>
  <c r="AS1266" i="1"/>
  <c r="AR2400" i="1"/>
  <c r="AS2400" i="1"/>
  <c r="AT2400" i="1"/>
  <c r="AS1819" i="1"/>
  <c r="AR1819" i="1"/>
  <c r="AU1819" i="1"/>
  <c r="AT1819" i="1"/>
  <c r="AU2824" i="1"/>
  <c r="AT2824" i="1"/>
  <c r="AS2824" i="1"/>
  <c r="AR2824" i="1"/>
  <c r="AU2848" i="1"/>
  <c r="AT2848" i="1"/>
  <c r="AR2848" i="1"/>
  <c r="AS2848" i="1"/>
  <c r="AR1966" i="1"/>
  <c r="AU1305" i="1"/>
  <c r="AT1305" i="1"/>
  <c r="AS1305" i="1"/>
  <c r="AR1305" i="1"/>
  <c r="AS678" i="1"/>
  <c r="AR678" i="1"/>
  <c r="AU678" i="1"/>
  <c r="AT678" i="1"/>
  <c r="AR3128" i="1"/>
  <c r="AU3128" i="1"/>
  <c r="AT3128" i="1"/>
  <c r="AS3128" i="1"/>
  <c r="AU913" i="1"/>
  <c r="AR913" i="1"/>
  <c r="AT913" i="1"/>
  <c r="AS913" i="1"/>
  <c r="AU2719" i="1"/>
  <c r="AT2719" i="1"/>
  <c r="AS2719" i="1"/>
  <c r="AR2719" i="1"/>
  <c r="AT2694" i="1"/>
  <c r="AU3163" i="1"/>
  <c r="AT3163" i="1"/>
  <c r="AR3163" i="1"/>
  <c r="AS3163" i="1"/>
  <c r="AU2201" i="1"/>
  <c r="AT2201" i="1"/>
  <c r="AR2201" i="1"/>
  <c r="AS2201" i="1"/>
  <c r="AR766" i="1"/>
  <c r="AU766" i="1"/>
  <c r="AS766" i="1"/>
  <c r="AT766" i="1"/>
  <c r="AU801" i="1"/>
  <c r="AT801" i="1"/>
  <c r="AS801" i="1"/>
  <c r="AR801" i="1"/>
  <c r="AU2092" i="1"/>
  <c r="AT2092" i="1"/>
  <c r="AS2092" i="1"/>
  <c r="AR2092" i="1"/>
  <c r="AS997" i="1"/>
  <c r="AR997" i="1"/>
  <c r="AU997" i="1"/>
  <c r="AT997" i="1"/>
  <c r="AU1823" i="1"/>
  <c r="AT1823" i="1"/>
  <c r="AS1823" i="1"/>
  <c r="AR1823" i="1"/>
  <c r="AU675" i="1"/>
  <c r="AT675" i="1"/>
  <c r="AS675" i="1"/>
  <c r="AR675" i="1"/>
  <c r="AT965" i="1"/>
  <c r="AS965" i="1"/>
  <c r="AR965" i="1"/>
  <c r="AU965" i="1"/>
  <c r="AT3188" i="1"/>
  <c r="AU3188" i="1"/>
  <c r="AS3188" i="1"/>
  <c r="AR3188" i="1"/>
  <c r="AU3156" i="1"/>
  <c r="AR3156" i="1"/>
  <c r="AT3156" i="1"/>
  <c r="AS3156" i="1"/>
  <c r="AU1928" i="1"/>
  <c r="AT1928" i="1"/>
  <c r="AS1928" i="1"/>
  <c r="AR1928" i="1"/>
  <c r="AU1326" i="1"/>
  <c r="AT1326" i="1"/>
  <c r="AS1326" i="1"/>
  <c r="AR1326" i="1"/>
  <c r="AS2635" i="1"/>
  <c r="AU2635" i="1"/>
  <c r="AT2635" i="1"/>
  <c r="AR2635" i="1"/>
  <c r="AR3083" i="1"/>
  <c r="AU3083" i="1"/>
  <c r="AT3083" i="1"/>
  <c r="AS3083" i="1"/>
  <c r="AT3013" i="1"/>
  <c r="AS3013" i="1"/>
  <c r="AR3013" i="1"/>
  <c r="AU3013" i="1"/>
  <c r="AU1049" i="1"/>
  <c r="AT1049" i="1"/>
  <c r="AS1049" i="1"/>
  <c r="AR1049" i="1"/>
  <c r="AS2246" i="1"/>
  <c r="AT2246" i="1"/>
  <c r="AU2246" i="1"/>
  <c r="AR2246" i="1"/>
  <c r="AR1123" i="1"/>
  <c r="AU1123" i="1"/>
  <c r="AT1123" i="1"/>
  <c r="AS1123" i="1"/>
  <c r="AR2782" i="1"/>
  <c r="AU983" i="1"/>
  <c r="AT983" i="1"/>
  <c r="AS983" i="1"/>
  <c r="AR983" i="1"/>
  <c r="AT3471" i="1"/>
  <c r="AR1690" i="1"/>
  <c r="AS1690" i="1"/>
  <c r="AU1690" i="1"/>
  <c r="AT1690" i="1"/>
  <c r="AU1536" i="1"/>
  <c r="AT1536" i="1"/>
  <c r="AS1536" i="1"/>
  <c r="AR1536" i="1"/>
  <c r="AT2145" i="1"/>
  <c r="AU2145" i="1"/>
  <c r="AS2145" i="1"/>
  <c r="AR2145" i="1"/>
  <c r="AT174" i="1"/>
  <c r="AU174" i="1"/>
  <c r="AS174" i="1"/>
  <c r="AR174" i="1"/>
  <c r="AU2925" i="1"/>
  <c r="AS2925" i="1"/>
  <c r="AT2925" i="1"/>
  <c r="AR2925" i="1"/>
  <c r="AU195" i="1"/>
  <c r="AT195" i="1"/>
  <c r="AS195" i="1"/>
  <c r="AR195" i="1"/>
  <c r="AU1004" i="1"/>
  <c r="AS1004" i="1"/>
  <c r="AR1004" i="1"/>
  <c r="AT1004" i="1"/>
  <c r="AR1035" i="1"/>
  <c r="AU1035" i="1"/>
  <c r="AT1035" i="1"/>
  <c r="AS1035" i="1"/>
  <c r="AS2166" i="1"/>
  <c r="AR2166" i="1"/>
  <c r="AU2166" i="1"/>
  <c r="AT2166" i="1"/>
  <c r="AU1301" i="1"/>
  <c r="AT1301" i="1"/>
  <c r="AS1301" i="1"/>
  <c r="AR1301" i="1"/>
  <c r="AU1014" i="1"/>
  <c r="AT1014" i="1"/>
  <c r="AS1014" i="1"/>
  <c r="AR1014" i="1"/>
  <c r="AS2488" i="1"/>
  <c r="AR2488" i="1"/>
  <c r="AT2488" i="1"/>
  <c r="AU2488" i="1"/>
  <c r="AR587" i="1"/>
  <c r="AU587" i="1"/>
  <c r="AT587" i="1"/>
  <c r="AS587" i="1"/>
  <c r="AU2698" i="1"/>
  <c r="AT2698" i="1"/>
  <c r="AR2698" i="1"/>
  <c r="AS2698" i="1"/>
  <c r="AS3338" i="1"/>
  <c r="AR3338" i="1"/>
  <c r="AU3338" i="1"/>
  <c r="AT3338" i="1"/>
  <c r="AT2341" i="1"/>
  <c r="AU2341" i="1"/>
  <c r="AR2341" i="1"/>
  <c r="AS2341" i="1"/>
  <c r="AR1445" i="1"/>
  <c r="AT1445" i="1"/>
  <c r="AS1445" i="1"/>
  <c r="AU1445" i="1"/>
  <c r="AU1949" i="1"/>
  <c r="AT1949" i="1"/>
  <c r="AS1949" i="1"/>
  <c r="AR1949" i="1"/>
  <c r="AR2859" i="1"/>
  <c r="AT2859" i="1"/>
  <c r="AS2859" i="1"/>
  <c r="AU2859" i="1"/>
  <c r="AU3198" i="1"/>
  <c r="AT3198" i="1"/>
  <c r="AS3198" i="1"/>
  <c r="AR3198" i="1"/>
  <c r="AT3205" i="1"/>
  <c r="AS3205" i="1"/>
  <c r="AU3205" i="1"/>
  <c r="AR3205" i="1"/>
  <c r="AU2012" i="1"/>
  <c r="AT2012" i="1"/>
  <c r="AS2012" i="1"/>
  <c r="AR2012" i="1"/>
  <c r="AU2992" i="1"/>
  <c r="AR2992" i="1"/>
  <c r="AT2992" i="1"/>
  <c r="AS2992" i="1"/>
  <c r="AU1886" i="1"/>
  <c r="AT1886" i="1"/>
  <c r="AS1886" i="1"/>
  <c r="AR1886" i="1"/>
  <c r="AT500" i="1"/>
  <c r="AU500" i="1"/>
  <c r="AR500" i="1"/>
  <c r="AS500" i="1"/>
  <c r="AR864" i="1"/>
  <c r="AS864" i="1"/>
  <c r="AU864" i="1"/>
  <c r="AT864" i="1"/>
  <c r="AU2078" i="1"/>
  <c r="AT2078" i="1"/>
  <c r="AS2078" i="1"/>
  <c r="AR2078" i="1"/>
  <c r="AU524" i="1"/>
  <c r="AT524" i="1"/>
  <c r="AS524" i="1"/>
  <c r="AR524" i="1"/>
  <c r="AT755" i="1"/>
  <c r="AS755" i="1"/>
  <c r="AU755" i="1"/>
  <c r="AR755" i="1"/>
  <c r="AU703" i="1"/>
  <c r="AT703" i="1"/>
  <c r="AS703" i="1"/>
  <c r="AR703" i="1"/>
  <c r="AR1795" i="1"/>
  <c r="AU1795" i="1"/>
  <c r="AT1795" i="1"/>
  <c r="AS1795" i="1"/>
  <c r="AU1298" i="1"/>
  <c r="AR1298" i="1"/>
  <c r="AT1298" i="1"/>
  <c r="AS1298" i="1"/>
  <c r="AU3244" i="1"/>
  <c r="AT3244" i="1"/>
  <c r="AR3244" i="1"/>
  <c r="AS3244" i="1"/>
  <c r="AU2243" i="1"/>
  <c r="AT2243" i="1"/>
  <c r="AS2243" i="1"/>
  <c r="AR2243" i="1"/>
  <c r="AT822" i="1"/>
  <c r="AS822" i="1"/>
  <c r="AR822" i="1"/>
  <c r="AU822" i="1"/>
  <c r="AS2957" i="1"/>
  <c r="AR2957" i="1"/>
  <c r="AT2957" i="1"/>
  <c r="AU2957" i="1"/>
  <c r="AU2554" i="1"/>
  <c r="AT2554" i="1"/>
  <c r="AS2554" i="1"/>
  <c r="AR2554" i="1"/>
  <c r="AS3093" i="1"/>
  <c r="AU3093" i="1"/>
  <c r="AR3093" i="1"/>
  <c r="AT1469" i="1"/>
  <c r="AS1469" i="1"/>
  <c r="AR1469" i="1"/>
  <c r="AU1469" i="1"/>
  <c r="AU1217" i="1"/>
  <c r="AT1217" i="1"/>
  <c r="AS1217" i="1"/>
  <c r="AR1217" i="1"/>
  <c r="AS1259" i="1"/>
  <c r="AR1259" i="1"/>
  <c r="AU1259" i="1"/>
  <c r="AT1259" i="1"/>
  <c r="AT3051" i="1"/>
  <c r="AS3051" i="1"/>
  <c r="AR3051" i="1"/>
  <c r="AU3051" i="1"/>
  <c r="AR2348" i="1"/>
  <c r="AS2348" i="1"/>
  <c r="AU2348" i="1"/>
  <c r="AT2348" i="1"/>
  <c r="AU3398" i="1"/>
  <c r="AR3398" i="1"/>
  <c r="AT3398" i="1"/>
  <c r="AS3398" i="1"/>
  <c r="AU815" i="1"/>
  <c r="AS1399" i="1"/>
  <c r="AR1399" i="1"/>
  <c r="AT1399" i="1"/>
  <c r="AU1399" i="1"/>
  <c r="AT1224" i="1"/>
  <c r="AU1606" i="1"/>
  <c r="AR1606" i="1"/>
  <c r="AS1606" i="1"/>
  <c r="AT1606" i="1"/>
  <c r="AT3223" i="1"/>
  <c r="AS3223" i="1"/>
  <c r="AR3223" i="1"/>
  <c r="AU3223" i="1"/>
  <c r="AS2211" i="1"/>
  <c r="AR2211" i="1"/>
  <c r="AT2211" i="1"/>
  <c r="AU2211" i="1"/>
  <c r="AU738" i="1"/>
  <c r="AT2621" i="1"/>
  <c r="AR2621" i="1"/>
  <c r="AS2621" i="1"/>
  <c r="AU2621" i="1"/>
  <c r="AS3135" i="1"/>
  <c r="AR3135" i="1"/>
  <c r="AU3135" i="1"/>
  <c r="AT3135" i="1"/>
  <c r="AR2302" i="1"/>
  <c r="AU2302" i="1"/>
  <c r="AS2302" i="1"/>
  <c r="AT2302" i="1"/>
  <c r="AT752" i="1"/>
  <c r="AU752" i="1"/>
  <c r="AS752" i="1"/>
  <c r="AR752" i="1"/>
  <c r="AS2971" i="1"/>
  <c r="AT2971" i="1"/>
  <c r="AR2971" i="1"/>
  <c r="AU2971" i="1"/>
  <c r="AT1238" i="1"/>
  <c r="AU1238" i="1"/>
  <c r="AS1238" i="1"/>
  <c r="AR1238" i="1"/>
  <c r="AR2901" i="1"/>
  <c r="AU2901" i="1"/>
  <c r="AS2901" i="1"/>
  <c r="AT2901" i="1"/>
  <c r="AU2600" i="1"/>
  <c r="AT2600" i="1"/>
  <c r="AS2600" i="1"/>
  <c r="AR2600" i="1"/>
  <c r="AR1770" i="1"/>
  <c r="AU1770" i="1"/>
  <c r="AT1770" i="1"/>
  <c r="AS1770" i="1"/>
  <c r="AU1662" i="1"/>
  <c r="AT1662" i="1"/>
  <c r="AS1662" i="1"/>
  <c r="AR1662" i="1"/>
  <c r="AU1581" i="1"/>
  <c r="AT1581" i="1"/>
  <c r="AS1581" i="1"/>
  <c r="AR1581" i="1"/>
  <c r="AR304" i="1"/>
  <c r="AU1424" i="1"/>
  <c r="AT1424" i="1"/>
  <c r="AS1424" i="1"/>
  <c r="AR1424" i="1"/>
  <c r="AU3373" i="1"/>
  <c r="AR3373" i="1"/>
  <c r="AT3373" i="1"/>
  <c r="AS3373" i="1"/>
  <c r="AS1616" i="1"/>
  <c r="AR1616" i="1"/>
  <c r="AT1616" i="1"/>
  <c r="AU1616" i="1"/>
  <c r="AU2068" i="1"/>
  <c r="AU1711" i="1"/>
  <c r="AT1711" i="1"/>
  <c r="AS1711" i="1"/>
  <c r="AR1711" i="1"/>
  <c r="AU2344" i="1"/>
  <c r="AS2344" i="1"/>
  <c r="AR2344" i="1"/>
  <c r="AS2915" i="1"/>
  <c r="AR2915" i="1"/>
  <c r="AU2915" i="1"/>
  <c r="AT2915" i="1"/>
  <c r="AS139" i="1"/>
  <c r="AR139" i="1"/>
  <c r="AU139" i="1"/>
  <c r="AT139" i="1"/>
  <c r="AU2964" i="1"/>
  <c r="AT2964" i="1"/>
  <c r="AS2964" i="1"/>
  <c r="AR2964" i="1"/>
  <c r="AU3111" i="1"/>
  <c r="AS3111" i="1"/>
  <c r="AT3111" i="1"/>
  <c r="AR3111" i="1"/>
  <c r="AT3251" i="1"/>
  <c r="AS3251" i="1"/>
  <c r="AU3251" i="1"/>
  <c r="AR3251" i="1"/>
  <c r="AU563" i="1"/>
  <c r="AT563" i="1"/>
  <c r="AS563" i="1"/>
  <c r="AR563" i="1"/>
  <c r="AT1669" i="1"/>
  <c r="AS1669" i="1"/>
  <c r="AR1669" i="1"/>
  <c r="AU1669" i="1"/>
  <c r="AT514" i="1"/>
  <c r="AS514" i="1"/>
  <c r="AR514" i="1"/>
  <c r="AU514" i="1"/>
  <c r="AU332" i="1"/>
  <c r="AT332" i="1"/>
  <c r="AS332" i="1"/>
  <c r="AR332" i="1"/>
  <c r="AR3450" i="1"/>
  <c r="AS3450" i="1"/>
  <c r="AT3450" i="1"/>
  <c r="AU3450" i="1"/>
  <c r="AT1319" i="1"/>
  <c r="AS1319" i="1"/>
  <c r="AR1319" i="1"/>
  <c r="AU1319" i="1"/>
  <c r="AR1291" i="1"/>
  <c r="AU1291" i="1"/>
  <c r="AT1291" i="1"/>
  <c r="AS1291" i="1"/>
  <c r="AU1375" i="1"/>
  <c r="AT1375" i="1"/>
  <c r="AS1375" i="1"/>
  <c r="AR1375" i="1"/>
  <c r="AS1627" i="1"/>
  <c r="AT1627" i="1"/>
  <c r="AU1627" i="1"/>
  <c r="AR1627" i="1"/>
  <c r="AU2782" i="1"/>
  <c r="AR2565" i="1"/>
  <c r="AU2565" i="1"/>
  <c r="AS2565" i="1"/>
  <c r="AT2565" i="1"/>
  <c r="AU1382" i="1"/>
  <c r="AT1382" i="1"/>
  <c r="AS1382" i="1"/>
  <c r="AR1382" i="1"/>
  <c r="AR2680" i="1"/>
  <c r="AS2680" i="1"/>
  <c r="AT2680" i="1"/>
  <c r="AU2680" i="1"/>
  <c r="AU2862" i="1"/>
  <c r="AR2862" i="1"/>
  <c r="AT2862" i="1"/>
  <c r="AS2862" i="1"/>
  <c r="AS717" i="1"/>
  <c r="AR717" i="1"/>
  <c r="AU717" i="1"/>
  <c r="AT717" i="1"/>
  <c r="AT2225" i="1"/>
  <c r="AS2225" i="1"/>
  <c r="AR2225" i="1"/>
  <c r="AU2225" i="1"/>
  <c r="AR398" i="1"/>
  <c r="AU398" i="1"/>
  <c r="AT398" i="1"/>
  <c r="AS398" i="1"/>
  <c r="AT706" i="1"/>
  <c r="AS706" i="1"/>
  <c r="AR706" i="1"/>
  <c r="AU706" i="1"/>
  <c r="AS521" i="1"/>
  <c r="AT521" i="1"/>
  <c r="AR521" i="1"/>
  <c r="AU521" i="1"/>
  <c r="AR167" i="1"/>
  <c r="AU167" i="1"/>
  <c r="AT167" i="1"/>
  <c r="AS167" i="1"/>
  <c r="AT153" i="1"/>
  <c r="AS153" i="1"/>
  <c r="AR153" i="1"/>
  <c r="AU153" i="1"/>
  <c r="AS1361" i="1"/>
  <c r="AR1361" i="1"/>
  <c r="AT1361" i="1"/>
  <c r="AU1361" i="1"/>
  <c r="AS129" i="1"/>
  <c r="AR129" i="1"/>
  <c r="AU129" i="1"/>
  <c r="AT129" i="1"/>
  <c r="AR1553" i="1"/>
  <c r="AS1553" i="1"/>
  <c r="AT1553" i="1"/>
  <c r="AU2880" i="1"/>
  <c r="AT2880" i="1"/>
  <c r="AS2880" i="1"/>
  <c r="AR2880" i="1"/>
  <c r="AU223" i="1"/>
  <c r="AT223" i="1"/>
  <c r="AS223" i="1"/>
  <c r="AR223" i="1"/>
  <c r="AR3310" i="1"/>
  <c r="AS3310" i="1"/>
  <c r="AT3310" i="1"/>
  <c r="AU3310" i="1"/>
  <c r="AU3478" i="1"/>
  <c r="AT3478" i="1"/>
  <c r="AS3478" i="1"/>
  <c r="AR3478" i="1"/>
  <c r="AS437" i="1"/>
  <c r="AU437" i="1"/>
  <c r="AT437" i="1"/>
  <c r="AR437" i="1"/>
  <c r="AU3226" i="1"/>
  <c r="AR3226" i="1"/>
  <c r="AT3226" i="1"/>
  <c r="AS3226" i="1"/>
  <c r="AR3335" i="1"/>
  <c r="AY3335" i="1" s="1"/>
  <c r="AU1095" i="1"/>
  <c r="AT1095" i="1"/>
  <c r="AS1095" i="1"/>
  <c r="AR1095" i="1"/>
  <c r="AR2869" i="1"/>
  <c r="AU2869" i="1"/>
  <c r="AT2869" i="1"/>
  <c r="AS2869" i="1"/>
  <c r="AT955" i="1"/>
  <c r="AS955" i="1"/>
  <c r="AR955" i="1"/>
  <c r="AU955" i="1"/>
  <c r="AU538" i="1"/>
  <c r="AT538" i="1"/>
  <c r="AS538" i="1"/>
  <c r="AR538" i="1"/>
  <c r="AU325" i="1"/>
  <c r="AT325" i="1"/>
  <c r="AS325" i="1"/>
  <c r="AR325" i="1"/>
  <c r="AU1256" i="1"/>
  <c r="AR1256" i="1"/>
  <c r="AT1256" i="1"/>
  <c r="AS1256" i="1"/>
  <c r="AU811" i="1"/>
  <c r="AT811" i="1"/>
  <c r="AS811" i="1"/>
  <c r="AR811" i="1"/>
  <c r="AS1039" i="1"/>
  <c r="AR1039" i="1"/>
  <c r="AT1039" i="1"/>
  <c r="AU1039" i="1"/>
  <c r="AU1865" i="1"/>
  <c r="AT668" i="1"/>
  <c r="AS668" i="1"/>
  <c r="AR668" i="1"/>
  <c r="AU668" i="1"/>
  <c r="AU2222" i="1"/>
  <c r="AT2222" i="1"/>
  <c r="AR2222" i="1"/>
  <c r="AS2222" i="1"/>
  <c r="AU794" i="1"/>
  <c r="AT794" i="1"/>
  <c r="AS794" i="1"/>
  <c r="AR794" i="1"/>
  <c r="AT1333" i="1"/>
  <c r="AS1333" i="1"/>
  <c r="AR1333" i="1"/>
  <c r="AU1333" i="1"/>
  <c r="AU2596" i="1"/>
  <c r="AS2596" i="1"/>
  <c r="AR2596" i="1"/>
  <c r="AT2596" i="1"/>
  <c r="AS1735" i="1"/>
  <c r="AU1735" i="1"/>
  <c r="AR1735" i="1"/>
  <c r="AT1735" i="1"/>
  <c r="AR2932" i="1"/>
  <c r="AU2932" i="1"/>
  <c r="AT2932" i="1"/>
  <c r="AS2932" i="1"/>
  <c r="AU2442" i="1"/>
  <c r="AT2442" i="1"/>
  <c r="AR2442" i="1"/>
  <c r="AS2442" i="1"/>
  <c r="AS2292" i="1"/>
  <c r="AR2292" i="1"/>
  <c r="AS2631" i="1"/>
  <c r="AU2631" i="1"/>
  <c r="AT2631" i="1"/>
  <c r="AR2631" i="1"/>
  <c r="AU2995" i="1"/>
  <c r="AR2995" i="1"/>
  <c r="AT2995" i="1"/>
  <c r="AS2995" i="1"/>
  <c r="AS2883" i="1"/>
  <c r="AU2883" i="1"/>
  <c r="AT2883" i="1"/>
  <c r="AR2883" i="1"/>
  <c r="AS2379" i="1"/>
  <c r="AR1791" i="1"/>
  <c r="AU1791" i="1"/>
  <c r="AT1791" i="1"/>
  <c r="AS1791" i="1"/>
  <c r="AU1357" i="1"/>
  <c r="AT1357" i="1"/>
  <c r="AS1357" i="1"/>
  <c r="AR1357" i="1"/>
  <c r="AT2558" i="1"/>
  <c r="AR2558" i="1"/>
  <c r="AS2558" i="1"/>
  <c r="AU2558" i="1"/>
  <c r="AU1809" i="1"/>
  <c r="AT1809" i="1"/>
  <c r="AS1809" i="1"/>
  <c r="AR1809" i="1"/>
  <c r="AU2362" i="1"/>
  <c r="AT2362" i="1"/>
  <c r="AS2362" i="1"/>
  <c r="AR2362" i="1"/>
  <c r="AU615" i="1"/>
  <c r="AT615" i="1"/>
  <c r="AS615" i="1"/>
  <c r="AR615" i="1"/>
  <c r="AT1459" i="1"/>
  <c r="AS1459" i="1"/>
  <c r="AR1459" i="1"/>
  <c r="AU1459" i="1"/>
  <c r="AR2327" i="1"/>
  <c r="AU2327" i="1"/>
  <c r="AT2327" i="1"/>
  <c r="AS2327" i="1"/>
  <c r="AU570" i="1"/>
  <c r="AT570" i="1"/>
  <c r="AS570" i="1"/>
  <c r="AR570" i="1"/>
  <c r="AS2232" i="1"/>
  <c r="AR2232" i="1"/>
  <c r="AU2232" i="1"/>
  <c r="AT2232" i="1"/>
  <c r="AU1448" i="1"/>
  <c r="AT1448" i="1"/>
  <c r="AS1448" i="1"/>
  <c r="AR1448" i="1"/>
  <c r="AU1273" i="1"/>
  <c r="AT1273" i="1"/>
  <c r="AS1273" i="1"/>
  <c r="AR1273" i="1"/>
  <c r="AU3464" i="1"/>
  <c r="AT3464" i="1"/>
  <c r="AS3464" i="1"/>
  <c r="AR3464" i="1"/>
  <c r="AU241" i="1"/>
  <c r="AT241" i="1"/>
  <c r="AR241" i="1"/>
  <c r="AS241" i="1"/>
  <c r="AU2190" i="1"/>
  <c r="AS2190" i="1"/>
  <c r="AT2190" i="1"/>
  <c r="AR2190" i="1"/>
  <c r="AS1931" i="1"/>
  <c r="AT1931" i="1"/>
  <c r="AU1931" i="1"/>
  <c r="AR1931" i="1"/>
  <c r="AU2141" i="1"/>
  <c r="AT2141" i="1"/>
  <c r="AR2141" i="1"/>
  <c r="AS2141" i="1"/>
  <c r="AU227" i="1"/>
  <c r="AT227" i="1"/>
  <c r="AS227" i="1"/>
  <c r="AR227" i="1"/>
  <c r="AS3303" i="1"/>
  <c r="AR3303" i="1"/>
  <c r="AT3303" i="1"/>
  <c r="AU3303" i="1"/>
  <c r="AU566" i="1"/>
  <c r="AT566" i="1"/>
  <c r="AS566" i="1"/>
  <c r="AR566" i="1"/>
  <c r="AT3447" i="1"/>
  <c r="AS3447" i="1"/>
  <c r="AR3447" i="1"/>
  <c r="AU3447" i="1"/>
  <c r="AT1133" i="1"/>
  <c r="AS1133" i="1"/>
  <c r="AU1133" i="1"/>
  <c r="AR1133" i="1"/>
  <c r="AT90" i="1"/>
  <c r="AS90" i="1"/>
  <c r="AR90" i="1"/>
  <c r="AU90" i="1"/>
  <c r="AU1984" i="1"/>
  <c r="AT1984" i="1"/>
  <c r="AS1984" i="1"/>
  <c r="AR1984" i="1"/>
  <c r="AT710" i="1"/>
  <c r="AS710" i="1"/>
  <c r="AR710" i="1"/>
  <c r="AU710" i="1"/>
  <c r="AT2183" i="1"/>
  <c r="AU2183" i="1"/>
  <c r="AS2183" i="1"/>
  <c r="AR2183" i="1"/>
  <c r="AT2432" i="1"/>
  <c r="AS2432" i="1"/>
  <c r="AR2432" i="1"/>
  <c r="AU2432" i="1"/>
  <c r="AU1350" i="1"/>
  <c r="AT1350" i="1"/>
  <c r="AS1350" i="1"/>
  <c r="AR1350" i="1"/>
  <c r="AT979" i="1"/>
  <c r="AS979" i="1"/>
  <c r="AR979" i="1"/>
  <c r="AU979" i="1"/>
  <c r="AU1977" i="1"/>
  <c r="AT1977" i="1"/>
  <c r="AS1977" i="1"/>
  <c r="AR1977" i="1"/>
  <c r="AU489" i="1"/>
  <c r="AR489" i="1"/>
  <c r="AT489" i="1"/>
  <c r="AS489" i="1"/>
  <c r="AU2495" i="1"/>
  <c r="AT2495" i="1"/>
  <c r="AS2495" i="1"/>
  <c r="AR2495" i="1"/>
  <c r="AT573" i="1"/>
  <c r="AS573" i="1"/>
  <c r="AR573" i="1"/>
  <c r="AU573" i="1"/>
  <c r="AU846" i="1"/>
  <c r="AT846" i="1"/>
  <c r="AS846" i="1"/>
  <c r="AR846" i="1"/>
  <c r="AS2904" i="1"/>
  <c r="AR2904" i="1"/>
  <c r="AU2904" i="1"/>
  <c r="AT2904" i="1"/>
  <c r="AT3093" i="1"/>
  <c r="AS3076" i="1"/>
  <c r="AR3076" i="1"/>
  <c r="AU3076" i="1"/>
  <c r="AT3076" i="1"/>
  <c r="AR1994" i="1"/>
  <c r="AU1994" i="1"/>
  <c r="AS1994" i="1"/>
  <c r="AT1994" i="1"/>
  <c r="AT87" i="1"/>
  <c r="AS87" i="1"/>
  <c r="AR87" i="1"/>
  <c r="AU87" i="1"/>
  <c r="AR2960" i="1"/>
  <c r="AU2960" i="1"/>
  <c r="AS2960" i="1"/>
  <c r="AT2960" i="1"/>
  <c r="AT2022" i="1"/>
  <c r="AU2022" i="1"/>
  <c r="AS2022" i="1"/>
  <c r="AR2022" i="1"/>
  <c r="AU1466" i="1"/>
  <c r="AS1466" i="1"/>
  <c r="AR1466" i="1"/>
  <c r="AT1466" i="1"/>
  <c r="AS160" i="1"/>
  <c r="AR160" i="1"/>
  <c r="AU160" i="1"/>
  <c r="AT160" i="1"/>
  <c r="AU1574" i="1"/>
  <c r="AT1574" i="1"/>
  <c r="AS1574" i="1"/>
  <c r="AR1574" i="1"/>
  <c r="AT2505" i="1"/>
  <c r="AS2505" i="1"/>
  <c r="AR2505" i="1"/>
  <c r="AU2505" i="1"/>
  <c r="AU556" i="1"/>
  <c r="AT556" i="1"/>
  <c r="AS556" i="1"/>
  <c r="AR556" i="1"/>
  <c r="AS1000" i="1"/>
  <c r="AR1000" i="1"/>
  <c r="AT1000" i="1"/>
  <c r="AU1000" i="1"/>
  <c r="AU958" i="1"/>
  <c r="AT958" i="1"/>
  <c r="AS958" i="1"/>
  <c r="AR958" i="1"/>
  <c r="AS3240" i="1"/>
  <c r="AR3240" i="1"/>
  <c r="AT3240" i="1"/>
  <c r="AU3240" i="1"/>
  <c r="AU2838" i="1"/>
  <c r="AS2838" i="1"/>
  <c r="AT2838" i="1"/>
  <c r="AR2838" i="1"/>
  <c r="AR591" i="1"/>
  <c r="AS591" i="1"/>
  <c r="AU591" i="1"/>
  <c r="AT591" i="1"/>
  <c r="AS3125" i="1"/>
  <c r="AR3125" i="1"/>
  <c r="AU3125" i="1"/>
  <c r="AT3125" i="1"/>
  <c r="AU3279" i="1"/>
  <c r="AT3279" i="1"/>
  <c r="AS3279" i="1"/>
  <c r="AR3279" i="1"/>
  <c r="AU3457" i="1"/>
  <c r="AR3457" i="1"/>
  <c r="AT3457" i="1"/>
  <c r="AS3457" i="1"/>
  <c r="AU2320" i="1"/>
  <c r="AT2320" i="1"/>
  <c r="AS2320" i="1"/>
  <c r="AR2320" i="1"/>
  <c r="AT2110" i="1"/>
  <c r="AR2110" i="1"/>
  <c r="AS2110" i="1"/>
  <c r="AU2110" i="1"/>
  <c r="AS885" i="1"/>
  <c r="AR885" i="1"/>
  <c r="AU885" i="1"/>
  <c r="AT885" i="1"/>
  <c r="AU269" i="1"/>
  <c r="AT269" i="1"/>
  <c r="AS269" i="1"/>
  <c r="AR269" i="1"/>
  <c r="AU405" i="1"/>
  <c r="AT405" i="1"/>
  <c r="AS405" i="1"/>
  <c r="AR405" i="1"/>
  <c r="AU2169" i="1"/>
  <c r="AT2169" i="1"/>
  <c r="AS2169" i="1"/>
  <c r="AR2169" i="1"/>
  <c r="AU2642" i="1"/>
  <c r="AT2642" i="1"/>
  <c r="AS2642" i="1"/>
  <c r="AR2642" i="1"/>
  <c r="AU2792" i="1"/>
  <c r="AT2792" i="1"/>
  <c r="AR2792" i="1"/>
  <c r="AS2792" i="1"/>
  <c r="AS825" i="1"/>
  <c r="AR825" i="1"/>
  <c r="AT825" i="1"/>
  <c r="AU825" i="1"/>
  <c r="AT2502" i="1"/>
  <c r="AU2502" i="1"/>
  <c r="AS2502" i="1"/>
  <c r="AR2502" i="1"/>
  <c r="AU2799" i="1"/>
  <c r="AT2799" i="1"/>
  <c r="AS2799" i="1"/>
  <c r="AR2799" i="1"/>
  <c r="AU790" i="1"/>
  <c r="AT790" i="1"/>
  <c r="AS790" i="1"/>
  <c r="AR790" i="1"/>
  <c r="AU1403" i="1"/>
  <c r="AT1403" i="1"/>
  <c r="AS1403" i="1"/>
  <c r="AR1403" i="1"/>
  <c r="AR55" i="1"/>
  <c r="AU55" i="1"/>
  <c r="AT55" i="1"/>
  <c r="AS55" i="1"/>
  <c r="AT643" i="1"/>
  <c r="AS643" i="1"/>
  <c r="AU643" i="1"/>
  <c r="AR643" i="1"/>
  <c r="AS1508" i="1"/>
  <c r="AR1508" i="1"/>
  <c r="AU1508" i="1"/>
  <c r="AT1508" i="1"/>
  <c r="AU2470" i="1"/>
  <c r="AT2470" i="1"/>
  <c r="AS2470" i="1"/>
  <c r="AR2470" i="1"/>
  <c r="AU1480" i="1"/>
  <c r="AT1480" i="1"/>
  <c r="AS1480" i="1"/>
  <c r="AR1480" i="1"/>
  <c r="AR2526" i="1"/>
  <c r="AU2526" i="1"/>
  <c r="AS2526" i="1"/>
  <c r="AT2526" i="1"/>
  <c r="AU1875" i="1"/>
  <c r="AT1875" i="1"/>
  <c r="AS1875" i="1"/>
  <c r="AR1875" i="1"/>
  <c r="AU2281" i="1"/>
  <c r="AT2281" i="1"/>
  <c r="AS2281" i="1"/>
  <c r="AR2281" i="1"/>
  <c r="AR2404" i="1"/>
  <c r="AS2404" i="1"/>
  <c r="AU2404" i="1"/>
  <c r="AT2404" i="1"/>
  <c r="AT2866" i="1"/>
  <c r="AS2866" i="1"/>
  <c r="AR2866" i="1"/>
  <c r="AU2866" i="1"/>
  <c r="AT3174" i="1"/>
  <c r="AS3174" i="1"/>
  <c r="AU3174" i="1"/>
  <c r="AR3174" i="1"/>
  <c r="AU1063" i="1"/>
  <c r="AT1063" i="1"/>
  <c r="AS1063" i="1"/>
  <c r="AR1063" i="1"/>
  <c r="AU1872" i="1"/>
  <c r="AT1872" i="1"/>
  <c r="AS1872" i="1"/>
  <c r="AR1872" i="1"/>
  <c r="AU1368" i="1"/>
  <c r="AT1368" i="1"/>
  <c r="AS1368" i="1"/>
  <c r="AR1368" i="1"/>
  <c r="AT328" i="1"/>
  <c r="AS328" i="1"/>
  <c r="AR328" i="1"/>
  <c r="AU328" i="1"/>
  <c r="AU374" i="1"/>
  <c r="AT374" i="1"/>
  <c r="AS374" i="1"/>
  <c r="AR374" i="1"/>
  <c r="AU1046" i="1"/>
  <c r="AR1046" i="1"/>
  <c r="AT1046" i="1"/>
  <c r="AS1046" i="1"/>
  <c r="AU1991" i="1"/>
  <c r="AT1991" i="1"/>
  <c r="AS1991" i="1"/>
  <c r="AR1991" i="1"/>
  <c r="AT1676" i="1"/>
  <c r="AU1676" i="1"/>
  <c r="AS1676" i="1"/>
  <c r="AR1676" i="1"/>
  <c r="AS647" i="1"/>
  <c r="AR647" i="1"/>
  <c r="AU647" i="1"/>
  <c r="AT647" i="1"/>
  <c r="AT2313" i="1"/>
  <c r="AS2313" i="1"/>
  <c r="AR2313" i="1"/>
  <c r="AU2313" i="1"/>
  <c r="AU843" i="1"/>
  <c r="AT843" i="1"/>
  <c r="AS843" i="1"/>
  <c r="AR843" i="1"/>
  <c r="AU3356" i="1"/>
  <c r="AT3356" i="1"/>
  <c r="AS3356" i="1"/>
  <c r="AR3356" i="1"/>
  <c r="AT1203" i="1"/>
  <c r="AU1203" i="1"/>
  <c r="AS1203" i="1"/>
  <c r="AR1203" i="1"/>
  <c r="AU150" i="1"/>
  <c r="AT150" i="1"/>
  <c r="AS150" i="1"/>
  <c r="AR150" i="1"/>
  <c r="AT2638" i="1"/>
  <c r="AS2638" i="1"/>
  <c r="AR2638" i="1"/>
  <c r="AU2638" i="1"/>
  <c r="AS531" i="1"/>
  <c r="AR531" i="1"/>
  <c r="AU531" i="1"/>
  <c r="AT531" i="1"/>
  <c r="AW531" i="1" s="1"/>
  <c r="AU1242" i="1"/>
  <c r="AT1242" i="1"/>
  <c r="AS1242" i="1"/>
  <c r="AR1242" i="1"/>
  <c r="AU927" i="1"/>
  <c r="AT927" i="1"/>
  <c r="AS927" i="1"/>
  <c r="AR927" i="1"/>
  <c r="AR1434" i="1"/>
  <c r="AU1434" i="1"/>
  <c r="AT1434" i="1"/>
  <c r="AS1434" i="1"/>
  <c r="AS3352" i="1"/>
  <c r="AT3352" i="1"/>
  <c r="AR3352" i="1"/>
  <c r="AU3352" i="1"/>
  <c r="AT727" i="1"/>
  <c r="AS727" i="1"/>
  <c r="AR727" i="1"/>
  <c r="AU727" i="1"/>
  <c r="AR682" i="1"/>
  <c r="AS682" i="1"/>
  <c r="AT682" i="1"/>
  <c r="AU682" i="1"/>
  <c r="AU2750" i="1"/>
  <c r="AT2750" i="1"/>
  <c r="AS2750" i="1"/>
  <c r="AR2750" i="1"/>
  <c r="AR3041" i="1"/>
  <c r="AS3041" i="1"/>
  <c r="AU3041" i="1"/>
  <c r="AT3041" i="1"/>
  <c r="AU1168" i="1"/>
  <c r="AU1462" i="1"/>
  <c r="AT1462" i="1"/>
  <c r="AS1462" i="1"/>
  <c r="AR1462" i="1"/>
  <c r="AT1578" i="1"/>
  <c r="AS1578" i="1"/>
  <c r="AR1578" i="1"/>
  <c r="AU1578" i="1"/>
  <c r="AT3069" i="1"/>
  <c r="AS3069" i="1"/>
  <c r="AR3069" i="1"/>
  <c r="AU3069" i="1"/>
  <c r="AT1697" i="1"/>
  <c r="AS1697" i="1"/>
  <c r="AR1697" i="1"/>
  <c r="AU1697" i="1"/>
  <c r="AT1571" i="1"/>
  <c r="AS1571" i="1"/>
  <c r="AR1571" i="1"/>
  <c r="AU1571" i="1"/>
  <c r="AS1277" i="1"/>
  <c r="AR1277" i="1"/>
  <c r="AU1277" i="1"/>
  <c r="AT1277" i="1"/>
  <c r="AT1389" i="1"/>
  <c r="AS1389" i="1"/>
  <c r="AR1389" i="1"/>
  <c r="AU1389" i="1"/>
  <c r="AU3153" i="1"/>
  <c r="AT3153" i="1"/>
  <c r="AR3153" i="1"/>
  <c r="AS3153" i="1"/>
  <c r="AT1312" i="1"/>
  <c r="AS1312" i="1"/>
  <c r="AR1312" i="1"/>
  <c r="AU1312" i="1"/>
  <c r="AS1844" i="1"/>
  <c r="AU1844" i="1"/>
  <c r="AT1844" i="1"/>
  <c r="AR1844" i="1"/>
  <c r="AU528" i="1"/>
  <c r="AU3422" i="1"/>
  <c r="AT3422" i="1"/>
  <c r="AS3422" i="1"/>
  <c r="AR3422" i="1"/>
  <c r="AU426" i="1"/>
  <c r="AT426" i="1"/>
  <c r="AS426" i="1"/>
  <c r="AR426" i="1"/>
  <c r="AS1172" i="1"/>
  <c r="AR1172" i="1"/>
  <c r="AU1172" i="1"/>
  <c r="AT1172" i="1"/>
  <c r="AT1385" i="1"/>
  <c r="AS1385" i="1"/>
  <c r="AR1385" i="1"/>
  <c r="AU1385" i="1"/>
  <c r="AU1287" i="1"/>
  <c r="AT1287" i="1"/>
  <c r="AS1287" i="1"/>
  <c r="AR1287" i="1"/>
  <c r="AS1249" i="1"/>
  <c r="AR1249" i="1"/>
  <c r="AT1249" i="1"/>
  <c r="AU1249" i="1"/>
  <c r="AU2204" i="1"/>
  <c r="AT2204" i="1"/>
  <c r="AS2204" i="1"/>
  <c r="AR2204" i="1"/>
  <c r="AT3086" i="1"/>
  <c r="AS3086" i="1"/>
  <c r="AR3086" i="1"/>
  <c r="AU3086" i="1"/>
  <c r="AS1539" i="1"/>
  <c r="AR1539" i="1"/>
  <c r="AU1539" i="1"/>
  <c r="AT1539" i="1"/>
  <c r="AU3415" i="1"/>
  <c r="AR3415" i="1"/>
  <c r="AT3415" i="1"/>
  <c r="AS3415" i="1"/>
  <c r="AU2173" i="1"/>
  <c r="AT2173" i="1"/>
  <c r="AS2173" i="1"/>
  <c r="AR2173" i="1"/>
  <c r="AS906" i="1"/>
  <c r="AR906" i="1"/>
  <c r="AT906" i="1"/>
  <c r="AU906" i="1"/>
  <c r="AS552" i="1"/>
  <c r="AR552" i="1"/>
  <c r="AU552" i="1"/>
  <c r="AT552" i="1"/>
  <c r="AU832" i="1"/>
  <c r="AS832" i="1"/>
  <c r="AR832" i="1"/>
  <c r="AT832" i="1"/>
  <c r="AT1599" i="1"/>
  <c r="AS1599" i="1"/>
  <c r="AR1599" i="1"/>
  <c r="AU1599" i="1"/>
  <c r="AS1970" i="1"/>
  <c r="AR1970" i="1"/>
  <c r="AT1970" i="1"/>
  <c r="AU1970" i="1"/>
  <c r="AU83" i="1"/>
  <c r="AT83" i="1"/>
  <c r="AS83" i="1"/>
  <c r="AR83" i="1"/>
  <c r="AU104" i="1"/>
  <c r="AT104" i="1"/>
  <c r="AS104" i="1"/>
  <c r="AR104" i="1"/>
  <c r="AU818" i="1"/>
  <c r="AT818" i="1"/>
  <c r="AS818" i="1"/>
  <c r="AR818" i="1"/>
  <c r="AU318" i="1"/>
  <c r="AT318" i="1"/>
  <c r="AS318" i="1"/>
  <c r="AR318" i="1"/>
  <c r="AS1679" i="1"/>
  <c r="AR1679" i="1"/>
  <c r="AU1679" i="1"/>
  <c r="AT1679" i="1"/>
  <c r="AT3261" i="1"/>
  <c r="AS3261" i="1"/>
  <c r="AU3261" i="1"/>
  <c r="AR3261" i="1"/>
  <c r="AR3230" i="1"/>
  <c r="AT3230" i="1"/>
  <c r="AS3230" i="1"/>
  <c r="AU3230" i="1"/>
  <c r="AU1683" i="1"/>
  <c r="AT1683" i="1"/>
  <c r="AS1683" i="1"/>
  <c r="AR1683" i="1"/>
  <c r="AT1882" i="1"/>
  <c r="AS1882" i="1"/>
  <c r="AR1882" i="1"/>
  <c r="AU1882" i="1"/>
  <c r="AT2624" i="1"/>
  <c r="AS2624" i="1"/>
  <c r="AR2624" i="1"/>
  <c r="AU2624" i="1"/>
  <c r="AU2061" i="1"/>
  <c r="AT2061" i="1"/>
  <c r="AS2061" i="1"/>
  <c r="AR2061" i="1"/>
  <c r="AU1147" i="1"/>
  <c r="AT1147" i="1"/>
  <c r="AR1147" i="1"/>
  <c r="AS1147" i="1"/>
  <c r="AS279" i="1"/>
  <c r="AT279" i="1"/>
  <c r="AY279" i="1" s="1"/>
  <c r="AR2582" i="1"/>
  <c r="AU2582" i="1"/>
  <c r="AT2582" i="1"/>
  <c r="AS2582" i="1"/>
  <c r="AU3426" i="1"/>
  <c r="AR3426" i="1"/>
  <c r="AT3426" i="1"/>
  <c r="AS3426" i="1"/>
  <c r="AU461" i="1"/>
  <c r="AT461" i="1"/>
  <c r="AS461" i="1"/>
  <c r="AR461" i="1"/>
  <c r="AS1784" i="1"/>
  <c r="AU251" i="1"/>
  <c r="AT251" i="1"/>
  <c r="AS251" i="1"/>
  <c r="AR251" i="1"/>
  <c r="AT2834" i="1"/>
  <c r="AR2834" i="1"/>
  <c r="AU2834" i="1"/>
  <c r="AS2834" i="1"/>
  <c r="AU2106" i="1"/>
  <c r="AT2106" i="1"/>
  <c r="AS2106" i="1"/>
  <c r="AR2106" i="1"/>
  <c r="AS3412" i="1"/>
  <c r="AR3412" i="1"/>
  <c r="AT3412" i="1"/>
  <c r="AU3412" i="1"/>
  <c r="AS1151" i="1"/>
  <c r="AT1151" i="1"/>
  <c r="AU1151" i="1"/>
  <c r="AR1151" i="1"/>
  <c r="AT3079" i="1"/>
  <c r="AS3079" i="1"/>
  <c r="AR3079" i="1"/>
  <c r="AU1728" i="1"/>
  <c r="AT1728" i="1"/>
  <c r="AS1728" i="1"/>
  <c r="AR1728" i="1"/>
  <c r="AU2085" i="1"/>
  <c r="AT2085" i="1"/>
  <c r="AR2085" i="1"/>
  <c r="AS2085" i="1"/>
  <c r="AU2726" i="1"/>
  <c r="AT2726" i="1"/>
  <c r="AS2726" i="1"/>
  <c r="AR2726" i="1"/>
  <c r="AR1658" i="1"/>
  <c r="AU1658" i="1"/>
  <c r="AT1658" i="1"/>
  <c r="AS1658" i="1"/>
  <c r="AR780" i="1"/>
  <c r="AU780" i="1"/>
  <c r="AT780" i="1"/>
  <c r="AS780" i="1"/>
  <c r="AU2939" i="1"/>
  <c r="AT2939" i="1"/>
  <c r="AS2939" i="1"/>
  <c r="AR2939" i="1"/>
  <c r="AR2057" i="1"/>
  <c r="AU2057" i="1"/>
  <c r="AT2057" i="1"/>
  <c r="AS2057" i="1"/>
  <c r="AU279" i="1"/>
  <c r="AU370" i="1"/>
  <c r="AT370" i="1"/>
  <c r="AS370" i="1"/>
  <c r="AR370" i="1"/>
  <c r="AU3300" i="1"/>
  <c r="AT3300" i="1"/>
  <c r="AS3300" i="1"/>
  <c r="AR3300" i="1"/>
  <c r="AU2974" i="1"/>
  <c r="AT2974" i="1"/>
  <c r="AS2974" i="1"/>
  <c r="AR2974" i="1"/>
  <c r="AU2330" i="1"/>
  <c r="AR2330" i="1"/>
  <c r="AT2330" i="1"/>
  <c r="AS2330" i="1"/>
  <c r="AT1732" i="1"/>
  <c r="AR1732" i="1"/>
  <c r="AU1732" i="1"/>
  <c r="AS1732" i="1"/>
  <c r="AR1655" i="1"/>
  <c r="AS1655" i="1"/>
  <c r="AU1655" i="1"/>
  <c r="AT1655" i="1"/>
  <c r="AS3037" i="1"/>
  <c r="AR3037" i="1"/>
  <c r="AU3037" i="1"/>
  <c r="AT3037" i="1"/>
  <c r="AU3195" i="1"/>
  <c r="AT3195" i="1"/>
  <c r="AR3195" i="1"/>
  <c r="AS3195" i="1"/>
  <c r="AU2943" i="1"/>
  <c r="AT2943" i="1"/>
  <c r="AS2943" i="1"/>
  <c r="AR2943" i="1"/>
  <c r="AR3055" i="1"/>
  <c r="AS3055" i="1"/>
  <c r="AU3055" i="1"/>
  <c r="AT3055" i="1"/>
  <c r="AR3202" i="1"/>
  <c r="AT3202" i="1"/>
  <c r="AS3202" i="1"/>
  <c r="AU3202" i="1"/>
  <c r="AU1158" i="1"/>
  <c r="AT1158" i="1"/>
  <c r="AS1158" i="1"/>
  <c r="AR1158" i="1"/>
  <c r="AR2803" i="1"/>
  <c r="AT2803" i="1"/>
  <c r="AS2803" i="1"/>
  <c r="AU2803" i="1"/>
  <c r="AU3433" i="1"/>
  <c r="AR3433" i="1"/>
  <c r="AS3433" i="1"/>
  <c r="AT3433" i="1"/>
  <c r="AU1207" i="1"/>
  <c r="AT1207" i="1"/>
  <c r="AS1207" i="1"/>
  <c r="AR1207" i="1"/>
  <c r="AU2610" i="1"/>
  <c r="AT2610" i="1"/>
  <c r="AS2610" i="1"/>
  <c r="AR2610" i="1"/>
  <c r="AS902" i="1"/>
  <c r="AR902" i="1"/>
  <c r="AU902" i="1"/>
  <c r="AT902" i="1"/>
  <c r="AS2295" i="1"/>
  <c r="AR2295" i="1"/>
  <c r="AT2295" i="1"/>
  <c r="AU2295" i="1"/>
  <c r="AU2148" i="1"/>
  <c r="AT2148" i="1"/>
  <c r="AS2148" i="1"/>
  <c r="AR2148" i="1"/>
  <c r="AT346" i="1"/>
  <c r="AS346" i="1"/>
  <c r="AR346" i="1"/>
  <c r="AU346" i="1"/>
  <c r="AU986" i="1"/>
  <c r="AT986" i="1"/>
  <c r="AS986" i="1"/>
  <c r="AR986" i="1"/>
  <c r="AS3146" i="1"/>
  <c r="AR3146" i="1"/>
  <c r="AU3146" i="1"/>
  <c r="AT3146" i="1"/>
  <c r="AU220" i="1"/>
  <c r="AS545" i="1"/>
  <c r="AR545" i="1"/>
  <c r="AU545" i="1"/>
  <c r="AT545" i="1"/>
  <c r="AU1987" i="1"/>
  <c r="AT1987" i="1"/>
  <c r="AS1987" i="1"/>
  <c r="AR1987" i="1"/>
  <c r="AS3209" i="1"/>
  <c r="AU3209" i="1"/>
  <c r="AT3209" i="1"/>
  <c r="AR3209" i="1"/>
  <c r="AU2267" i="1"/>
  <c r="AT2267" i="1"/>
  <c r="AS2267" i="1"/>
  <c r="AR2267" i="1"/>
  <c r="AS2040" i="1"/>
  <c r="AR2040" i="1"/>
  <c r="AT2040" i="1"/>
  <c r="AU2040" i="1"/>
  <c r="AU2516" i="1"/>
  <c r="AT2516" i="1"/>
  <c r="AR2516" i="1"/>
  <c r="AS2516" i="1"/>
  <c r="AU689" i="1"/>
  <c r="AT689" i="1"/>
  <c r="AS689" i="1"/>
  <c r="AR689" i="1"/>
  <c r="AU2673" i="1"/>
  <c r="AS2673" i="1"/>
  <c r="AT2673" i="1"/>
  <c r="AR2673" i="1"/>
  <c r="AS916" i="1"/>
  <c r="AU916" i="1"/>
  <c r="AT916" i="1"/>
  <c r="AR916" i="1"/>
  <c r="AS496" i="1"/>
  <c r="AR496" i="1"/>
  <c r="AU496" i="1"/>
  <c r="AT496" i="1"/>
  <c r="AR48" i="1"/>
  <c r="AU48" i="1"/>
  <c r="AT48" i="1"/>
  <c r="AS48" i="1"/>
  <c r="AU3034" i="1"/>
  <c r="AT3034" i="1"/>
  <c r="AS3034" i="1"/>
  <c r="AR3034" i="1"/>
  <c r="AS76" i="1"/>
  <c r="AR76" i="1"/>
  <c r="AT76" i="1"/>
  <c r="AU2187" i="1"/>
  <c r="AT2187" i="1"/>
  <c r="AS2187" i="1"/>
  <c r="AR2187" i="1"/>
  <c r="AT1907" i="1"/>
  <c r="AS1907" i="1"/>
  <c r="AR1907" i="1"/>
  <c r="AU1907" i="1"/>
  <c r="AR2999" i="1"/>
  <c r="AS2999" i="1"/>
  <c r="AU2999" i="1"/>
  <c r="AT2999" i="1"/>
  <c r="AU797" i="1"/>
  <c r="AR797" i="1"/>
  <c r="AT797" i="1"/>
  <c r="AS797" i="1"/>
  <c r="AU2306" i="1"/>
  <c r="AT2306" i="1"/>
  <c r="AS2306" i="1"/>
  <c r="AR2306" i="1"/>
  <c r="AS2796" i="1"/>
  <c r="AR2796" i="1"/>
  <c r="AU2796" i="1"/>
  <c r="AT2796" i="1"/>
  <c r="AR636" i="1"/>
  <c r="AU636" i="1"/>
  <c r="AT636" i="1"/>
  <c r="AS636" i="1"/>
  <c r="AR2614" i="1"/>
  <c r="AS2614" i="1"/>
  <c r="AT2614" i="1"/>
  <c r="AU2614" i="1"/>
  <c r="AU1522" i="1"/>
  <c r="AT1522" i="1"/>
  <c r="AS1522" i="1"/>
  <c r="AR1522" i="1"/>
  <c r="AU2449" i="1"/>
  <c r="AT2449" i="1"/>
  <c r="AS2449" i="1"/>
  <c r="AR2449" i="1"/>
  <c r="AR1896" i="1"/>
  <c r="AU1896" i="1"/>
  <c r="AS1896" i="1"/>
  <c r="AT1896" i="1"/>
  <c r="AS1868" i="1"/>
  <c r="AT1868" i="1"/>
  <c r="AU1868" i="1"/>
  <c r="AR1868" i="1"/>
  <c r="AS661" i="1"/>
  <c r="AR661" i="1"/>
  <c r="AU661" i="1"/>
  <c r="AT661" i="1"/>
  <c r="AS3384" i="1"/>
  <c r="AR3384" i="1"/>
  <c r="AT3384" i="1"/>
  <c r="AU3384" i="1"/>
  <c r="AT2537" i="1"/>
  <c r="AS2537" i="1"/>
  <c r="AR2537" i="1"/>
  <c r="AU2537" i="1"/>
  <c r="AS2082" i="1"/>
  <c r="AU2082" i="1"/>
  <c r="AT2082" i="1"/>
  <c r="AR2082" i="1"/>
  <c r="AU132" i="1"/>
  <c r="AT132" i="1"/>
  <c r="AS132" i="1"/>
  <c r="AR132" i="1"/>
  <c r="AT3272" i="1"/>
  <c r="AS3272" i="1"/>
  <c r="AU3272" i="1"/>
  <c r="AR3272" i="1"/>
  <c r="AS3142" i="1"/>
  <c r="AT3142" i="1"/>
  <c r="AU3142" i="1"/>
  <c r="AR3142" i="1"/>
  <c r="AU2967" i="1"/>
  <c r="AT2967" i="1"/>
  <c r="AR2967" i="1"/>
  <c r="AS2967" i="1"/>
  <c r="AU1119" i="1"/>
  <c r="AT1119" i="1"/>
  <c r="AS1119" i="1"/>
  <c r="AR1119" i="1"/>
  <c r="AU2285" i="1"/>
  <c r="AT2285" i="1"/>
  <c r="AS2285" i="1"/>
  <c r="AR2285" i="1"/>
  <c r="AU1042" i="1"/>
  <c r="AT1042" i="1"/>
  <c r="AS1042" i="1"/>
  <c r="AR1042" i="1"/>
  <c r="AU454" i="1"/>
  <c r="AT454" i="1"/>
  <c r="AS454" i="1"/>
  <c r="AR454" i="1"/>
  <c r="AU1774" i="1"/>
  <c r="AT1774" i="1"/>
  <c r="AS1774" i="1"/>
  <c r="AR1774" i="1"/>
  <c r="AU62" i="1"/>
  <c r="AT62" i="1"/>
  <c r="AS62" i="1"/>
  <c r="AR62" i="1"/>
  <c r="AU1543" i="1"/>
  <c r="AT1543" i="1"/>
  <c r="AS1543" i="1"/>
  <c r="AR1543" i="1"/>
  <c r="AU2218" i="1"/>
  <c r="AT2218" i="1"/>
  <c r="AS2218" i="1"/>
  <c r="AR2218" i="1"/>
  <c r="AU2757" i="1"/>
  <c r="AT2757" i="1"/>
  <c r="AS2757" i="1"/>
  <c r="AR2757" i="1"/>
  <c r="AU2575" i="1"/>
  <c r="AT2575" i="1"/>
  <c r="AR2575" i="1"/>
  <c r="AS2575" i="1"/>
  <c r="AT3492" i="1"/>
  <c r="AS3492" i="1"/>
  <c r="AR3492" i="1"/>
  <c r="AU3492" i="1"/>
  <c r="AT3160" i="1"/>
  <c r="AS3160" i="1"/>
  <c r="AU3160" i="1"/>
  <c r="AR3160" i="1"/>
  <c r="AT2421" i="1"/>
  <c r="AS2421" i="1"/>
  <c r="AR2421" i="1"/>
  <c r="AU2421" i="1"/>
  <c r="AS2911" i="1"/>
  <c r="AR2911" i="1"/>
  <c r="AT2911" i="1"/>
  <c r="AU2911" i="1"/>
  <c r="AR1378" i="1"/>
  <c r="AU1378" i="1"/>
  <c r="AT1378" i="1"/>
  <c r="AS1378" i="1"/>
  <c r="AU1760" i="1"/>
  <c r="AR1760" i="1"/>
  <c r="AS1760" i="1"/>
  <c r="AT1760" i="1"/>
  <c r="AS1427" i="1"/>
  <c r="AR1427" i="1"/>
  <c r="AU1427" i="1"/>
  <c r="AT1427" i="1"/>
  <c r="AR1182" i="1"/>
  <c r="AU1182" i="1"/>
  <c r="AT1182" i="1"/>
  <c r="AS1182" i="1"/>
  <c r="AU2894" i="1"/>
  <c r="AS2894" i="1"/>
  <c r="AT2894" i="1"/>
  <c r="AR2894" i="1"/>
  <c r="AT2316" i="1"/>
  <c r="AU2316" i="1"/>
  <c r="AR2316" i="1"/>
  <c r="AS2316" i="1"/>
  <c r="AT367" i="1"/>
  <c r="AS367" i="1"/>
  <c r="AR367" i="1"/>
  <c r="AU367" i="1"/>
  <c r="AU1487" i="1"/>
  <c r="AS1924" i="1"/>
  <c r="AR1924" i="1"/>
  <c r="AU1924" i="1"/>
  <c r="AT1924" i="1"/>
  <c r="AS2236" i="1"/>
  <c r="AY2236" i="1" s="1"/>
  <c r="AR2236" i="1"/>
  <c r="AT2236" i="1"/>
  <c r="AT3321" i="1"/>
  <c r="AS3321" i="1"/>
  <c r="AR3321" i="1"/>
  <c r="AU3321" i="1"/>
  <c r="AT2379" i="1"/>
  <c r="AU2379" i="1"/>
  <c r="AT69" i="1"/>
  <c r="AS69" i="1"/>
  <c r="AR69" i="1"/>
  <c r="AU69" i="1"/>
  <c r="AT3454" i="1"/>
  <c r="AU3454" i="1"/>
  <c r="AS3454" i="1"/>
  <c r="AR3454" i="1"/>
  <c r="AS2477" i="1"/>
  <c r="AR2477" i="1"/>
  <c r="AU2477" i="1"/>
  <c r="AT2477" i="1"/>
  <c r="AS2922" i="1"/>
  <c r="AR2922" i="1"/>
  <c r="AU2922" i="1"/>
  <c r="AT2922" i="1"/>
  <c r="AU2418" i="1"/>
  <c r="AT2418" i="1"/>
  <c r="AS2418" i="1"/>
  <c r="AR2418" i="1"/>
  <c r="AU1777" i="1"/>
  <c r="AT1777" i="1"/>
  <c r="AS1777" i="1"/>
  <c r="AR1777" i="1"/>
  <c r="AU2397" i="1"/>
  <c r="AT2397" i="1"/>
  <c r="AS2397" i="1"/>
  <c r="AR2397" i="1"/>
  <c r="AS1707" i="1"/>
  <c r="AR1707" i="1"/>
  <c r="AU1707" i="1"/>
  <c r="AT1707" i="1"/>
  <c r="AU433" i="1"/>
  <c r="AR433" i="1"/>
  <c r="AT433" i="1"/>
  <c r="AS433" i="1"/>
  <c r="AR3419" i="1"/>
  <c r="AS3419" i="1"/>
  <c r="AU3419" i="1"/>
  <c r="AT3419" i="1"/>
  <c r="AU276" i="1"/>
  <c r="AW276" i="1" s="1"/>
  <c r="AR2551" i="1"/>
  <c r="AU2551" i="1"/>
  <c r="AT2551" i="1"/>
  <c r="AS2551" i="1"/>
  <c r="AU2309" i="1"/>
  <c r="AT2309" i="1"/>
  <c r="AR2309" i="1"/>
  <c r="AS2309" i="1"/>
  <c r="AR2607" i="1"/>
  <c r="AU2607" i="1"/>
  <c r="AT2607" i="1"/>
  <c r="AS2607" i="1"/>
  <c r="AU1942" i="1"/>
  <c r="AT1942" i="1"/>
  <c r="AS1942" i="1"/>
  <c r="AR1942" i="1"/>
  <c r="AU3328" i="1"/>
  <c r="AT3328" i="1"/>
  <c r="AR3328" i="1"/>
  <c r="AS3328" i="1"/>
  <c r="AS3408" i="1"/>
  <c r="AU3408" i="1"/>
  <c r="AT3408" i="1"/>
  <c r="AR3408" i="1"/>
  <c r="AT3461" i="1"/>
  <c r="AS3461" i="1"/>
  <c r="AR3461" i="1"/>
  <c r="AU3461" i="1"/>
  <c r="AT416" i="1"/>
  <c r="AS416" i="1"/>
  <c r="AR416" i="1"/>
  <c r="AU416" i="1"/>
  <c r="AU2729" i="1"/>
  <c r="AT2729" i="1"/>
  <c r="AR2729" i="1"/>
  <c r="AS2729" i="1"/>
  <c r="AR3009" i="1"/>
  <c r="AS3009" i="1"/>
  <c r="AU3009" i="1"/>
  <c r="AT3009" i="1"/>
  <c r="AS1452" i="1"/>
  <c r="AR1452" i="1"/>
  <c r="AU1452" i="1"/>
  <c r="AT1452" i="1"/>
  <c r="AR2127" i="1"/>
  <c r="AT2127" i="1"/>
  <c r="AU2127" i="1"/>
  <c r="AS2127" i="1"/>
  <c r="AS3489" i="1"/>
  <c r="AR3489" i="1"/>
  <c r="AU3489" i="1"/>
  <c r="AT3489" i="1"/>
  <c r="AR1742" i="1"/>
  <c r="AU1742" i="1"/>
  <c r="AT1742" i="1"/>
  <c r="AS1742" i="1"/>
  <c r="AR80" i="1"/>
  <c r="AU80" i="1"/>
  <c r="AT80" i="1"/>
  <c r="AS80" i="1"/>
  <c r="AU3118" i="1"/>
  <c r="AT3118" i="1"/>
  <c r="AR3118" i="1"/>
  <c r="AS3118" i="1"/>
  <c r="AR1959" i="1"/>
  <c r="AU1959" i="1"/>
  <c r="AT1959" i="1"/>
  <c r="AS1959" i="1"/>
  <c r="AR1854" i="1"/>
  <c r="AU1854" i="1"/>
  <c r="AS1854" i="1"/>
  <c r="AT1854" i="1"/>
  <c r="AT2876" i="1"/>
  <c r="AS2876" i="1"/>
  <c r="AR2876" i="1"/>
  <c r="AU2876" i="1"/>
  <c r="AU52" i="1"/>
  <c r="AT52" i="1"/>
  <c r="AS52" i="1"/>
  <c r="AR52" i="1"/>
  <c r="AY55" i="1" s="1"/>
  <c r="AU2075" i="1"/>
  <c r="AR2075" i="1"/>
  <c r="AT2075" i="1"/>
  <c r="AS2075" i="1"/>
  <c r="AU2036" i="1"/>
  <c r="AT2036" i="1"/>
  <c r="AS2036" i="1"/>
  <c r="AR2036" i="1"/>
  <c r="AR381" i="1"/>
  <c r="AS381" i="1"/>
  <c r="AU381" i="1"/>
  <c r="AT381" i="1"/>
  <c r="AT290" i="1"/>
  <c r="AU290" i="1"/>
  <c r="AS290" i="1"/>
  <c r="AR290" i="1"/>
  <c r="AU1998" i="1"/>
  <c r="AT1998" i="1"/>
  <c r="AR1998" i="1"/>
  <c r="AS1998" i="1"/>
  <c r="AT1504" i="1"/>
  <c r="AS1504" i="1"/>
  <c r="AR1504" i="1"/>
  <c r="AU1504" i="1"/>
  <c r="AU3016" i="1"/>
  <c r="AT3016" i="1"/>
  <c r="AS3016" i="1"/>
  <c r="AR3016" i="1"/>
  <c r="AR1168" i="1"/>
  <c r="AS1168" i="1"/>
  <c r="AT1168" i="1"/>
  <c r="AU2467" i="1"/>
  <c r="AT2467" i="1"/>
  <c r="AR2467" i="1"/>
  <c r="AS2467" i="1"/>
  <c r="AT402" i="1"/>
  <c r="AS402" i="1"/>
  <c r="AR402" i="1"/>
  <c r="AU402" i="1"/>
  <c r="AT580" i="1"/>
  <c r="AU580" i="1"/>
  <c r="AS580" i="1"/>
  <c r="AR580" i="1"/>
  <c r="AT2649" i="1"/>
  <c r="AS2649" i="1"/>
  <c r="AR2649" i="1"/>
  <c r="AU2649" i="1"/>
  <c r="AU1189" i="1"/>
  <c r="AT1189" i="1"/>
  <c r="AS1189" i="1"/>
  <c r="AR1189" i="1"/>
  <c r="AT776" i="1"/>
  <c r="AU776" i="1"/>
  <c r="AS776" i="1"/>
  <c r="AR776" i="1"/>
  <c r="AU307" i="1"/>
  <c r="AT307" i="1"/>
  <c r="AS307" i="1"/>
  <c r="AY304" i="1" s="1"/>
  <c r="AR307" i="1"/>
  <c r="AS871" i="1"/>
  <c r="AR871" i="1"/>
  <c r="AT871" i="1"/>
  <c r="AU871" i="1"/>
  <c r="AS888" i="1"/>
  <c r="AU888" i="1"/>
  <c r="AT888" i="1"/>
  <c r="AR888" i="1"/>
  <c r="AS1585" i="1"/>
  <c r="AR1585" i="1"/>
  <c r="AT1200" i="1"/>
  <c r="AS1200" i="1"/>
  <c r="AU1200" i="1"/>
  <c r="AR1200" i="1"/>
  <c r="AU482" i="1"/>
  <c r="AT482" i="1"/>
  <c r="AS482" i="1"/>
  <c r="AR482" i="1"/>
  <c r="AS1781" i="1"/>
  <c r="AT1781" i="1"/>
  <c r="AR1781" i="1"/>
  <c r="AU1781" i="1"/>
  <c r="AT3524" i="1"/>
  <c r="AU3524" i="1"/>
  <c r="AS3524" i="1"/>
  <c r="AR3524" i="1"/>
  <c r="AS1861" i="1"/>
  <c r="AR1861" i="1"/>
  <c r="AU1861" i="1"/>
  <c r="AT1861" i="1"/>
  <c r="AR377" i="1"/>
  <c r="AU377" i="1"/>
  <c r="AS377" i="1"/>
  <c r="AT377" i="1"/>
  <c r="AR118" i="1"/>
  <c r="AS118" i="1"/>
  <c r="AU118" i="1"/>
  <c r="AT118" i="1"/>
  <c r="AU2358" i="1"/>
  <c r="AT2358" i="1"/>
  <c r="AS2358" i="1"/>
  <c r="AR2358" i="1"/>
  <c r="AU1753" i="1"/>
  <c r="AT1753" i="1"/>
  <c r="AS1753" i="1"/>
  <c r="AR1753" i="1"/>
  <c r="AS472" i="1"/>
  <c r="AR472" i="1"/>
  <c r="AU472" i="1"/>
  <c r="AT472" i="1"/>
  <c r="AU1798" i="1"/>
  <c r="AT1798" i="1"/>
  <c r="AS1798" i="1"/>
  <c r="AR1798" i="1"/>
  <c r="AU349" i="1"/>
  <c r="AT349" i="1"/>
  <c r="AS349" i="1"/>
  <c r="AR349" i="1"/>
  <c r="AR2439" i="1"/>
  <c r="AS2439" i="1"/>
  <c r="AU2439" i="1"/>
  <c r="AT2439" i="1"/>
  <c r="AU300" i="1"/>
  <c r="AT300" i="1"/>
  <c r="AS300" i="1"/>
  <c r="AR300" i="1"/>
  <c r="AU1935" i="1"/>
  <c r="AT1935" i="1"/>
  <c r="AS1935" i="1"/>
  <c r="AR1935" i="1"/>
  <c r="AT2456" i="1"/>
  <c r="AU2456" i="1"/>
  <c r="AS2456" i="1"/>
  <c r="AR2456" i="1"/>
  <c r="AS2351" i="1"/>
  <c r="AT2351" i="1"/>
  <c r="AR2351" i="1"/>
  <c r="AU962" i="1"/>
  <c r="AT962" i="1"/>
  <c r="AS962" i="1"/>
  <c r="AR962" i="1"/>
  <c r="AR3002" i="1"/>
  <c r="AU3002" i="1"/>
  <c r="AT3002" i="1"/>
  <c r="AS3002" i="1"/>
  <c r="AR2778" i="1"/>
  <c r="AU2778" i="1"/>
  <c r="AT2778" i="1"/>
  <c r="AS2778" i="1"/>
  <c r="AS2806" i="1"/>
  <c r="AR2806" i="1"/>
  <c r="AT2806" i="1"/>
  <c r="AU1284" i="1"/>
  <c r="AT1284" i="1"/>
  <c r="AR1284" i="1"/>
  <c r="AS1284" i="1"/>
  <c r="AS297" i="1"/>
  <c r="AR297" i="1"/>
  <c r="AU297" i="1"/>
  <c r="AT297" i="1"/>
  <c r="AU342" i="1"/>
  <c r="AT342" i="1"/>
  <c r="AS342" i="1"/>
  <c r="AR342" i="1"/>
  <c r="AT1109" i="1"/>
  <c r="AS1109" i="1"/>
  <c r="AR1109" i="1"/>
  <c r="AU1109" i="1"/>
  <c r="AU2950" i="1"/>
  <c r="AT2950" i="1"/>
  <c r="AS2950" i="1"/>
  <c r="AR2950" i="1"/>
  <c r="AU1767" i="1"/>
  <c r="AR1767" i="1"/>
  <c r="AT1767" i="1"/>
  <c r="AS1767" i="1"/>
  <c r="AT759" i="1"/>
  <c r="AS1865" i="1"/>
  <c r="AU2810" i="1"/>
  <c r="AS2810" i="1"/>
  <c r="AR2810" i="1"/>
  <c r="AT2810" i="1"/>
  <c r="AR493" i="1"/>
  <c r="AS493" i="1"/>
  <c r="AU493" i="1"/>
  <c r="AT493" i="1"/>
  <c r="AR2985" i="1"/>
  <c r="AU2985" i="1"/>
  <c r="AT2985" i="1"/>
  <c r="AS2985" i="1"/>
  <c r="AU920" i="1"/>
  <c r="AT920" i="1"/>
  <c r="AS920" i="1"/>
  <c r="AR920" i="1"/>
  <c r="AR1672" i="1"/>
  <c r="AS1672" i="1"/>
  <c r="AT1672" i="1"/>
  <c r="AU773" i="1"/>
  <c r="AT773" i="1"/>
  <c r="AR773" i="1"/>
  <c r="AS773" i="1"/>
  <c r="AU1749" i="1"/>
  <c r="AT1749" i="1"/>
  <c r="AS1749" i="1"/>
  <c r="AR1749" i="1"/>
  <c r="AU3314" i="1"/>
  <c r="AT3314" i="1"/>
  <c r="AS3314" i="1"/>
  <c r="AR3314" i="1"/>
  <c r="AU2572" i="1"/>
  <c r="AT2572" i="1"/>
  <c r="AR2572" i="1"/>
  <c r="AS2572" i="1"/>
  <c r="AT1165" i="1"/>
  <c r="AS1165" i="1"/>
  <c r="AR1165" i="1"/>
  <c r="AU1165" i="1"/>
  <c r="AR97" i="1"/>
  <c r="AT97" i="1"/>
  <c r="AS97" i="1"/>
  <c r="AU97" i="1"/>
  <c r="AU216" i="1"/>
  <c r="AT216" i="1"/>
  <c r="AR216" i="1"/>
  <c r="AS216" i="1"/>
  <c r="AU2292" i="1"/>
  <c r="AT2334" i="1"/>
  <c r="AS2334" i="1"/>
  <c r="AR2334" i="1"/>
  <c r="AU2334" i="1"/>
  <c r="AU808" i="1"/>
  <c r="AT339" i="1"/>
  <c r="AU339" i="1"/>
  <c r="AS339" i="1"/>
  <c r="AW342" i="1" s="1"/>
  <c r="AR339" i="1"/>
  <c r="AT517" i="1"/>
  <c r="AS517" i="1"/>
  <c r="AR517" i="1"/>
  <c r="AU517" i="1"/>
  <c r="AU59" i="1"/>
  <c r="AT59" i="1"/>
  <c r="AU262" i="1"/>
  <c r="AT262" i="1"/>
  <c r="AS262" i="1"/>
  <c r="AR262" i="1"/>
  <c r="AU311" i="1"/>
  <c r="AT311" i="1"/>
  <c r="AR311" i="1"/>
  <c r="AS311" i="1"/>
  <c r="AU577" i="1"/>
  <c r="AT577" i="1"/>
  <c r="AS577" i="1"/>
  <c r="AR577" i="1"/>
  <c r="AT1585" i="1"/>
  <c r="AT654" i="1"/>
  <c r="AS654" i="1"/>
  <c r="AR654" i="1"/>
  <c r="AU654" i="1"/>
  <c r="AS2001" i="1"/>
  <c r="AT2001" i="1"/>
  <c r="AR2001" i="1"/>
  <c r="AU2001" i="1"/>
  <c r="AS2740" i="1"/>
  <c r="AR2740" i="1"/>
  <c r="AU2740" i="1"/>
  <c r="AT2740" i="1"/>
  <c r="AR850" i="1"/>
  <c r="AU850" i="1"/>
  <c r="AT850" i="1"/>
  <c r="AS850" i="1"/>
  <c r="AR1620" i="1"/>
  <c r="AU1620" i="1"/>
  <c r="AT1620" i="1"/>
  <c r="AS1620" i="1"/>
  <c r="AT741" i="1"/>
  <c r="AS741" i="1"/>
  <c r="AR741" i="1"/>
  <c r="AW738" i="1" s="1"/>
  <c r="AU741" i="1"/>
  <c r="AU507" i="1"/>
  <c r="AT507" i="1"/>
  <c r="AS507" i="1"/>
  <c r="AR507" i="1"/>
  <c r="AT1889" i="1"/>
  <c r="AS1889" i="1"/>
  <c r="AU1889" i="1"/>
  <c r="AR1889" i="1"/>
  <c r="AS1067" i="1"/>
  <c r="AR1067" i="1"/>
  <c r="AT1067" i="1"/>
  <c r="AU1067" i="1"/>
  <c r="AT73" i="1"/>
  <c r="AU73" i="1"/>
  <c r="AS73" i="1"/>
  <c r="AR73" i="1"/>
  <c r="AR2666" i="1"/>
  <c r="AU2666" i="1"/>
  <c r="AT2666" i="1"/>
  <c r="AS2666" i="1"/>
  <c r="AS3468" i="1"/>
  <c r="AR3468" i="1"/>
  <c r="AT3468" i="1"/>
  <c r="AU3468" i="1"/>
  <c r="AS465" i="1"/>
  <c r="AU465" i="1"/>
  <c r="AR465" i="1"/>
  <c r="AT465" i="1"/>
  <c r="AS3114" i="1"/>
  <c r="AR3114" i="1"/>
  <c r="AU3114" i="1"/>
  <c r="AT3114" i="1"/>
  <c r="AS185" i="1"/>
  <c r="AT185" i="1"/>
  <c r="AR185" i="1"/>
  <c r="AU185" i="1"/>
  <c r="AT1105" i="1"/>
  <c r="AS1105" i="1"/>
  <c r="AR1105" i="1"/>
  <c r="AU1105" i="1"/>
  <c r="AT1704" i="1"/>
  <c r="AS1704" i="1"/>
  <c r="AU1704" i="1"/>
  <c r="AR1704" i="1"/>
  <c r="AS3359" i="1"/>
  <c r="AR3359" i="1"/>
  <c r="AT3359" i="1"/>
  <c r="AU3359" i="1"/>
  <c r="AR2491" i="1"/>
  <c r="AU2491" i="1"/>
  <c r="AS2491" i="1"/>
  <c r="AT2491" i="1"/>
  <c r="AR2670" i="1"/>
  <c r="AT2670" i="1"/>
  <c r="AS2670" i="1"/>
  <c r="AU2670" i="1"/>
  <c r="AR3100" i="1"/>
  <c r="AS3100" i="1"/>
  <c r="AT3100" i="1"/>
  <c r="AU3100" i="1"/>
  <c r="AT244" i="1"/>
  <c r="AS244" i="1"/>
  <c r="AR244" i="1"/>
  <c r="AU244" i="1"/>
  <c r="AU1007" i="1"/>
  <c r="AT1007" i="1"/>
  <c r="AS1007" i="1"/>
  <c r="AR1007" i="1"/>
  <c r="AU2708" i="1"/>
  <c r="AR2708" i="1"/>
  <c r="AT2708" i="1"/>
  <c r="AS2708" i="1"/>
  <c r="AU1648" i="1"/>
  <c r="AT1648" i="1"/>
  <c r="AS1648" i="1"/>
  <c r="AR1648" i="1"/>
  <c r="AR3265" i="1"/>
  <c r="AS3265" i="1"/>
  <c r="AT3265" i="1"/>
  <c r="AU3265" i="1"/>
  <c r="AT1102" i="1"/>
  <c r="AS1102" i="1"/>
  <c r="AR1102" i="1"/>
  <c r="AU1102" i="1"/>
  <c r="AR3366" i="1"/>
  <c r="AS3366" i="1"/>
  <c r="AU3366" i="1"/>
  <c r="AT3366" i="1"/>
  <c r="AT1963" i="1"/>
  <c r="AS1963" i="1"/>
  <c r="AR1963" i="1"/>
  <c r="AU1963" i="1"/>
  <c r="AS209" i="1"/>
  <c r="AR209" i="1"/>
  <c r="AU209" i="1"/>
  <c r="AT209" i="1"/>
  <c r="AT1308" i="1"/>
  <c r="AS1308" i="1"/>
  <c r="AR1308" i="1"/>
  <c r="AU1308" i="1"/>
  <c r="AU2481" i="1"/>
  <c r="AS2481" i="1"/>
  <c r="AT2481" i="1"/>
  <c r="AR2481" i="1"/>
  <c r="AS3387" i="1"/>
  <c r="AR3387" i="1"/>
  <c r="AU3387" i="1"/>
  <c r="AT3387" i="1"/>
  <c r="AS2908" i="1"/>
  <c r="AU2908" i="1"/>
  <c r="AT2908" i="1"/>
  <c r="AR2908" i="1"/>
  <c r="AR3090" i="1"/>
  <c r="AS3090" i="1"/>
  <c r="AU3090" i="1"/>
  <c r="AT3090" i="1"/>
  <c r="AS1228" i="1"/>
  <c r="AR1228" i="1"/>
  <c r="AU1228" i="1"/>
  <c r="AT1228" i="1"/>
  <c r="AT836" i="1"/>
  <c r="AS836" i="1"/>
  <c r="AR836" i="1"/>
  <c r="AU836" i="1"/>
  <c r="AU451" i="1"/>
  <c r="AT451" i="1"/>
  <c r="AS451" i="1"/>
  <c r="AR451" i="1"/>
  <c r="AU1665" i="1"/>
  <c r="AR1665" i="1"/>
  <c r="AT1665" i="1"/>
  <c r="AS1665" i="1"/>
  <c r="AU1417" i="1"/>
  <c r="AR1417" i="1"/>
  <c r="AT1417" i="1"/>
  <c r="AS1417" i="1"/>
  <c r="AR360" i="1"/>
  <c r="AU360" i="1"/>
  <c r="AT360" i="1"/>
  <c r="AS360" i="1"/>
  <c r="AT1644" i="1"/>
  <c r="AS1644" i="1"/>
  <c r="AR1644" i="1"/>
  <c r="AU1644" i="1"/>
  <c r="AT1623" i="1"/>
  <c r="AS1623" i="1"/>
  <c r="AR1623" i="1"/>
  <c r="AU1623" i="1"/>
  <c r="AR1739" i="1"/>
  <c r="AU1739" i="1"/>
  <c r="AT1739" i="1"/>
  <c r="AS1739" i="1"/>
  <c r="AU1343" i="1"/>
  <c r="AT1343" i="1"/>
  <c r="AS1343" i="1"/>
  <c r="AR1343" i="1"/>
  <c r="AT1756" i="1"/>
  <c r="AS1756" i="1"/>
  <c r="AR1756" i="1"/>
  <c r="AU1756" i="1"/>
  <c r="AR969" i="1"/>
  <c r="AS969" i="1"/>
  <c r="AT969" i="1"/>
  <c r="AU969" i="1"/>
  <c r="AR1602" i="1"/>
  <c r="AU1602" i="1"/>
  <c r="AT1602" i="1"/>
  <c r="AS1602" i="1"/>
  <c r="AS3296" i="1"/>
  <c r="AR3296" i="1"/>
  <c r="AU3296" i="1"/>
  <c r="AT3296" i="1"/>
  <c r="AT2593" i="1"/>
  <c r="AS2593" i="1"/>
  <c r="AR2593" i="1"/>
  <c r="AU2593" i="1"/>
  <c r="AS1091" i="1"/>
  <c r="AT1091" i="1"/>
  <c r="AR1091" i="1"/>
  <c r="AW1088" i="1" s="1"/>
  <c r="AU1091" i="1"/>
  <c r="AU1098" i="1"/>
  <c r="AT1098" i="1"/>
  <c r="AS1098" i="1"/>
  <c r="AR1098" i="1"/>
  <c r="AU895" i="1"/>
  <c r="AT895" i="1"/>
  <c r="AS895" i="1"/>
  <c r="AR895" i="1"/>
  <c r="AT2887" i="1"/>
  <c r="AU2887" i="1"/>
  <c r="AS2887" i="1"/>
  <c r="AR2887" i="1"/>
  <c r="AU1413" i="1"/>
  <c r="AT1413" i="1"/>
  <c r="AS1413" i="1"/>
  <c r="AR1413" i="1"/>
  <c r="AT671" i="1"/>
  <c r="AS671" i="1"/>
  <c r="AU671" i="1"/>
  <c r="AR671" i="1"/>
  <c r="AR2271" i="1"/>
  <c r="AU2271" i="1"/>
  <c r="AS2271" i="1"/>
  <c r="AT2271" i="1"/>
  <c r="AR1154" i="1"/>
  <c r="AU1154" i="1"/>
  <c r="AT1154" i="1"/>
  <c r="AS1154" i="1"/>
  <c r="AR335" i="1"/>
  <c r="AU335" i="1"/>
  <c r="AT335" i="1"/>
  <c r="AS335" i="1"/>
  <c r="AT234" i="1"/>
  <c r="AS234" i="1"/>
  <c r="AR234" i="1"/>
  <c r="AU234" i="1"/>
  <c r="AR136" i="1"/>
  <c r="AU136" i="1"/>
  <c r="AT136" i="1"/>
  <c r="AS136" i="1"/>
  <c r="AU2981" i="1"/>
  <c r="AT2981" i="1"/>
  <c r="AS2981" i="1"/>
  <c r="AR2981" i="1"/>
  <c r="AU503" i="1"/>
  <c r="AT503" i="1"/>
  <c r="AS503" i="1"/>
  <c r="AR503" i="1"/>
  <c r="AR948" i="1"/>
  <c r="AU948" i="1"/>
  <c r="AT948" i="1"/>
  <c r="AS948" i="1"/>
  <c r="AU2743" i="1"/>
  <c r="AT2743" i="1"/>
  <c r="AS2743" i="1"/>
  <c r="AR2743" i="1"/>
  <c r="AS283" i="1"/>
  <c r="AT283" i="1"/>
  <c r="AU283" i="1"/>
  <c r="AR283" i="1"/>
  <c r="AT650" i="1"/>
  <c r="AS650" i="1"/>
  <c r="AW650" i="1" s="1"/>
  <c r="AR650" i="1"/>
  <c r="AU650" i="1"/>
  <c r="AU1392" i="1"/>
  <c r="AR2946" i="1"/>
  <c r="AU2946" i="1"/>
  <c r="AS2946" i="1"/>
  <c r="AT2946" i="1"/>
  <c r="AS3062" i="1"/>
  <c r="AR3062" i="1"/>
  <c r="AT3062" i="1"/>
  <c r="AU3062" i="1"/>
  <c r="AT458" i="1"/>
  <c r="AU458" i="1"/>
  <c r="AS458" i="1"/>
  <c r="AR458" i="1"/>
  <c r="AR3520" i="1"/>
  <c r="AS3520" i="1"/>
  <c r="AU3520" i="1"/>
  <c r="AT3520" i="1"/>
  <c r="AT1130" i="1"/>
  <c r="AS1130" i="1"/>
  <c r="AU1130" i="1"/>
  <c r="AR1130" i="1"/>
  <c r="AS2827" i="1"/>
  <c r="AR2827" i="1"/>
  <c r="AU2827" i="1"/>
  <c r="AT2827" i="1"/>
  <c r="AT2124" i="1"/>
  <c r="AS2124" i="1"/>
  <c r="AR2124" i="1"/>
  <c r="AU2124" i="1"/>
  <c r="AT1140" i="1"/>
  <c r="AS1140" i="1"/>
  <c r="AR1140" i="1"/>
  <c r="AU1140" i="1"/>
  <c r="AT2523" i="1"/>
  <c r="AS2523" i="1"/>
  <c r="AR2523" i="1"/>
  <c r="AU2523" i="1"/>
  <c r="AU1186" i="1"/>
  <c r="AT1186" i="1"/>
  <c r="AS1186" i="1"/>
  <c r="AR1186" i="1"/>
  <c r="AT622" i="1"/>
  <c r="AS622" i="1"/>
  <c r="AR622" i="1"/>
  <c r="AU622" i="1"/>
  <c r="AU1802" i="1"/>
  <c r="AT1802" i="1"/>
  <c r="AS1802" i="1"/>
  <c r="AR1802" i="1"/>
  <c r="AU1546" i="1"/>
  <c r="AT1546" i="1"/>
  <c r="AS1546" i="1"/>
  <c r="AR1546" i="1"/>
  <c r="AS2820" i="1"/>
  <c r="AT2820" i="1"/>
  <c r="AR2820" i="1"/>
  <c r="AU2820" i="1"/>
  <c r="AS1315" i="1"/>
  <c r="AR1315" i="1"/>
  <c r="AU1315" i="1"/>
  <c r="AT1315" i="1"/>
  <c r="AU388" i="1"/>
  <c r="AT388" i="1"/>
  <c r="AS388" i="1"/>
  <c r="AR388" i="1"/>
  <c r="AS1788" i="1"/>
  <c r="AR1788" i="1"/>
  <c r="AU1788" i="1"/>
  <c r="AT1788" i="1"/>
  <c r="AT475" i="1"/>
  <c r="AU475" i="1"/>
  <c r="AS475" i="1"/>
  <c r="AR475" i="1"/>
  <c r="AS762" i="1"/>
  <c r="AR762" i="1"/>
  <c r="AT762" i="1"/>
  <c r="AU762" i="1"/>
  <c r="AU1609" i="1"/>
  <c r="AT1609" i="1"/>
  <c r="AS1609" i="1"/>
  <c r="AR1609" i="1"/>
  <c r="AU759" i="1"/>
  <c r="AR1865" i="1"/>
  <c r="AR594" i="1"/>
  <c r="AU202" i="1"/>
  <c r="AT202" i="1"/>
  <c r="AS202" i="1"/>
  <c r="AR202" i="1"/>
  <c r="AS1396" i="1"/>
  <c r="AR1396" i="1"/>
  <c r="AU1396" i="1"/>
  <c r="AT1396" i="1"/>
  <c r="AU3429" i="1"/>
  <c r="AT3429" i="1"/>
  <c r="AS3429" i="1"/>
  <c r="AR3429" i="1"/>
  <c r="AR2498" i="1"/>
  <c r="AW2495" i="1" s="1"/>
  <c r="AS2498" i="1"/>
  <c r="AU2498" i="1"/>
  <c r="AT2498" i="1"/>
  <c r="AU2337" i="1"/>
  <c r="AT2337" i="1"/>
  <c r="AS2337" i="1"/>
  <c r="AR2337" i="1"/>
  <c r="AU479" i="1"/>
  <c r="AT479" i="1"/>
  <c r="AS479" i="1"/>
  <c r="AR479" i="1"/>
  <c r="AU612" i="1"/>
  <c r="AT612" i="1"/>
  <c r="AS612" i="1"/>
  <c r="AR612" i="1"/>
  <c r="AU769" i="1"/>
  <c r="AT769" i="1"/>
  <c r="AS769" i="1"/>
  <c r="AR769" i="1"/>
  <c r="AU1980" i="1"/>
  <c r="AT1980" i="1"/>
  <c r="AR1980" i="1"/>
  <c r="AS1980" i="1"/>
  <c r="AU1613" i="1"/>
  <c r="AT1613" i="1"/>
  <c r="AS1613" i="1"/>
  <c r="AR1613" i="1"/>
  <c r="AT2561" i="1"/>
  <c r="AS2561" i="1"/>
  <c r="AR2561" i="1"/>
  <c r="AU2561" i="1"/>
  <c r="AS59" i="1"/>
  <c r="AU951" i="1"/>
  <c r="AT951" i="1"/>
  <c r="AS951" i="1"/>
  <c r="AR951" i="1"/>
  <c r="AT2292" i="1"/>
  <c r="AS2978" i="1"/>
  <c r="AR2978" i="1"/>
  <c r="AU2978" i="1"/>
  <c r="AT2978" i="1"/>
  <c r="AU3345" i="1"/>
  <c r="AT3345" i="1"/>
  <c r="AS3345" i="1"/>
  <c r="AR3345" i="1"/>
  <c r="AS976" i="1"/>
  <c r="AR976" i="1"/>
  <c r="AT976" i="1"/>
  <c r="AU976" i="1"/>
  <c r="AR808" i="1"/>
  <c r="AU2817" i="1"/>
  <c r="AT2817" i="1"/>
  <c r="AR2817" i="1"/>
  <c r="AS2817" i="1"/>
  <c r="AR1921" i="1"/>
  <c r="AU1921" i="1"/>
  <c r="AT1921" i="1"/>
  <c r="AS1921" i="1"/>
  <c r="AS2414" i="1"/>
  <c r="AU2414" i="1"/>
  <c r="AT2414" i="1"/>
  <c r="AR2414" i="1"/>
  <c r="AR2068" i="1"/>
  <c r="AS2068" i="1"/>
  <c r="AT2068" i="1"/>
  <c r="AS384" i="1"/>
  <c r="AT384" i="1"/>
  <c r="AR384" i="1"/>
  <c r="AU384" i="1"/>
  <c r="AU1438" i="1"/>
  <c r="AW1441" i="1" s="1"/>
  <c r="AU2785" i="1"/>
  <c r="AT2785" i="1"/>
  <c r="AS2785" i="1"/>
  <c r="AW2785" i="1" s="1"/>
  <c r="AR2785" i="1"/>
  <c r="AU829" i="1"/>
  <c r="AT829" i="1"/>
  <c r="AR829" i="1"/>
  <c r="AS829" i="1"/>
  <c r="AT1081" i="1"/>
  <c r="AS1081" i="1"/>
  <c r="AR1081" i="1"/>
  <c r="AU1081" i="1"/>
  <c r="AT598" i="1"/>
  <c r="AS598" i="1"/>
  <c r="AR598" i="1"/>
  <c r="AU598" i="1"/>
  <c r="AT2533" i="1"/>
  <c r="AU2533" i="1"/>
  <c r="AS2533" i="1"/>
  <c r="AR2533" i="1"/>
  <c r="AU213" i="1"/>
  <c r="AT213" i="1"/>
  <c r="AS213" i="1"/>
  <c r="AR213" i="1"/>
  <c r="AS220" i="1"/>
  <c r="AR220" i="1"/>
  <c r="AT220" i="1"/>
  <c r="AU874" i="1"/>
  <c r="AT874" i="1"/>
  <c r="AS874" i="1"/>
  <c r="AR874" i="1"/>
  <c r="AS2453" i="1"/>
  <c r="AR2453" i="1"/>
  <c r="AU2453" i="1"/>
  <c r="AT2453" i="1"/>
  <c r="AU1900" i="1"/>
  <c r="AT1900" i="1"/>
  <c r="AS1900" i="1"/>
  <c r="AR1900" i="1"/>
  <c r="AT3072" i="1"/>
  <c r="AS3072" i="1"/>
  <c r="AR3072" i="1"/>
  <c r="AU3072" i="1"/>
  <c r="AU3247" i="1"/>
  <c r="AR3247" i="1"/>
  <c r="AT3247" i="1"/>
  <c r="AS3247" i="1"/>
  <c r="AU2264" i="1"/>
  <c r="AT2264" i="1"/>
  <c r="AS2264" i="1"/>
  <c r="AR2264" i="1"/>
  <c r="AS1914" i="1"/>
  <c r="AR1914" i="1"/>
  <c r="AU1914" i="1"/>
  <c r="AT1914" i="1"/>
  <c r="AS1518" i="1"/>
  <c r="AR1518" i="1"/>
  <c r="AU1518" i="1"/>
  <c r="AT1518" i="1"/>
  <c r="AU1025" i="1"/>
  <c r="AT1025" i="1"/>
  <c r="AS1025" i="1"/>
  <c r="AR1025" i="1"/>
  <c r="AU1630" i="1"/>
  <c r="AS1630" i="1"/>
  <c r="AT1630" i="1"/>
  <c r="AR1630" i="1"/>
  <c r="AU2180" i="1"/>
  <c r="AT2180" i="1"/>
  <c r="AS2180" i="1"/>
  <c r="AR2180" i="1"/>
  <c r="AS3258" i="1"/>
  <c r="AR3258" i="1"/>
  <c r="AT3258" i="1"/>
  <c r="AU3258" i="1"/>
  <c r="AS3184" i="1"/>
  <c r="AT3184" i="1"/>
  <c r="AR3184" i="1"/>
  <c r="AU3184" i="1"/>
  <c r="AR2852" i="1"/>
  <c r="AU2852" i="1"/>
  <c r="AS2852" i="1"/>
  <c r="AT2852" i="1"/>
  <c r="AU1564" i="1"/>
  <c r="AT1564" i="1"/>
  <c r="AR1564" i="1"/>
  <c r="AS1564" i="1"/>
  <c r="AS412" i="1"/>
  <c r="AR412" i="1"/>
  <c r="AU412" i="1"/>
  <c r="AT412" i="1"/>
  <c r="AU2054" i="1"/>
  <c r="AT2054" i="1"/>
  <c r="AS2054" i="1"/>
  <c r="AR2054" i="1"/>
  <c r="AU2547" i="1"/>
  <c r="AR2547" i="1"/>
  <c r="AS2547" i="1"/>
  <c r="AT2547" i="1"/>
  <c r="AR3216" i="1"/>
  <c r="AT3216" i="1"/>
  <c r="AS3216" i="1"/>
  <c r="AU3216" i="1"/>
  <c r="AU2372" i="1"/>
  <c r="AS2372" i="1"/>
  <c r="AR2372" i="1"/>
  <c r="AT2372" i="1"/>
  <c r="AU2355" i="1"/>
  <c r="AR2355" i="1"/>
  <c r="AT2355" i="1"/>
  <c r="AS2355" i="1"/>
  <c r="AS2463" i="1"/>
  <c r="AR2463" i="1"/>
  <c r="AT2463" i="1"/>
  <c r="AU2463" i="1"/>
  <c r="AR3363" i="1"/>
  <c r="AU3363" i="1"/>
  <c r="AT3363" i="1"/>
  <c r="AS3363" i="1"/>
  <c r="AU3237" i="1"/>
  <c r="AS3237" i="1"/>
  <c r="AR3237" i="1"/>
  <c r="AT3237" i="1"/>
  <c r="AT2645" i="1"/>
  <c r="AU2645" i="1"/>
  <c r="AS2645" i="1"/>
  <c r="AR2645" i="1"/>
  <c r="AT2194" i="1"/>
  <c r="AS2194" i="1"/>
  <c r="AR2194" i="1"/>
  <c r="AU2194" i="1"/>
  <c r="AR2050" i="1"/>
  <c r="AT2050" i="1"/>
  <c r="AS2050" i="1"/>
  <c r="AU2050" i="1"/>
  <c r="AR1952" i="1"/>
  <c r="AU1952" i="1"/>
  <c r="AT1952" i="1"/>
  <c r="AS1952" i="1"/>
  <c r="AU391" i="1"/>
  <c r="AR391" i="1"/>
  <c r="AT391" i="1"/>
  <c r="AS391" i="1"/>
  <c r="AU1084" i="1"/>
  <c r="AS1084" i="1"/>
  <c r="AT1084" i="1"/>
  <c r="AR1084" i="1"/>
  <c r="AT1700" i="1"/>
  <c r="AS1700" i="1"/>
  <c r="AR1700" i="1"/>
  <c r="AU1700" i="1"/>
  <c r="AU1056" i="1"/>
  <c r="AR1056" i="1"/>
  <c r="AT1056" i="1"/>
  <c r="AS1056" i="1"/>
  <c r="AU993" i="1"/>
  <c r="AT993" i="1"/>
  <c r="AS993" i="1"/>
  <c r="AR993" i="1"/>
  <c r="AT1501" i="1"/>
  <c r="AS1501" i="1"/>
  <c r="AR1501" i="1"/>
  <c r="AU1501" i="1"/>
  <c r="AT594" i="1"/>
  <c r="AR626" i="1"/>
  <c r="AS626" i="1"/>
  <c r="AU626" i="1"/>
  <c r="AT626" i="1"/>
  <c r="AU664" i="1"/>
  <c r="AR664" i="1"/>
  <c r="AT664" i="1"/>
  <c r="AS664" i="1"/>
  <c r="AS2918" i="1"/>
  <c r="AR2918" i="1"/>
  <c r="AT2918" i="1"/>
  <c r="AU2918" i="1"/>
  <c r="AS2005" i="1"/>
  <c r="AU2005" i="1"/>
  <c r="AT2005" i="1"/>
  <c r="AR2005" i="1"/>
  <c r="AT1252" i="1"/>
  <c r="AS1252" i="1"/>
  <c r="AR1252" i="1"/>
  <c r="AU1252" i="1"/>
  <c r="AR419" i="1"/>
  <c r="AS419" i="1"/>
  <c r="AU419" i="1"/>
  <c r="AT419" i="1"/>
  <c r="AU230" i="1"/>
  <c r="AT230" i="1"/>
  <c r="AS230" i="1"/>
  <c r="AR230" i="1"/>
  <c r="AU3391" i="1"/>
  <c r="AS3391" i="1"/>
  <c r="AR3391" i="1"/>
  <c r="AT3391" i="1"/>
  <c r="AU3380" i="1"/>
  <c r="AT3380" i="1"/>
  <c r="AS3380" i="1"/>
  <c r="AR3380" i="1"/>
  <c r="AR59" i="1"/>
  <c r="AW59" i="1" s="1"/>
  <c r="AR2215" i="1"/>
  <c r="AT2215" i="1"/>
  <c r="AU2215" i="1"/>
  <c r="AS2215" i="1"/>
  <c r="AR3471" i="1"/>
  <c r="AS3471" i="1"/>
  <c r="AR111" i="1"/>
  <c r="AS111" i="1"/>
  <c r="AU111" i="1"/>
  <c r="AT111" i="1"/>
  <c r="AR1179" i="1"/>
  <c r="AS1179" i="1"/>
  <c r="AT1179" i="1"/>
  <c r="AU1179" i="1"/>
  <c r="AS808" i="1"/>
  <c r="AT3394" i="1"/>
  <c r="AU3394" i="1"/>
  <c r="AR3394" i="1"/>
  <c r="AS3394" i="1"/>
  <c r="AW3394" i="1" s="1"/>
  <c r="AU1805" i="1"/>
  <c r="AT1805" i="1"/>
  <c r="AS1805" i="1"/>
  <c r="AR1805" i="1"/>
  <c r="AS1903" i="1"/>
  <c r="AR1903" i="1"/>
  <c r="AU1903" i="1"/>
  <c r="AT1903" i="1"/>
  <c r="AT1438" i="1"/>
  <c r="AU2831" i="1"/>
  <c r="AT2831" i="1"/>
  <c r="AS2831" i="1"/>
  <c r="AR2831" i="1"/>
  <c r="AU3289" i="1"/>
  <c r="AT3289" i="1"/>
  <c r="AS3289" i="1"/>
  <c r="AR3289" i="1"/>
  <c r="AS2176" i="1"/>
  <c r="AR2176" i="1"/>
  <c r="AU2176" i="1"/>
  <c r="AT2176" i="1"/>
  <c r="AU1585" i="1"/>
  <c r="AU2768" i="1"/>
  <c r="AT2768" i="1"/>
  <c r="AS2768" i="1"/>
  <c r="AR2768" i="1"/>
  <c r="AS2120" i="1"/>
  <c r="AR2120" i="1"/>
  <c r="AU2120" i="1"/>
  <c r="AT2120" i="1"/>
  <c r="AS3149" i="1"/>
  <c r="AR3023" i="1"/>
  <c r="AS734" i="1"/>
  <c r="AR734" i="1"/>
  <c r="AU734" i="1"/>
  <c r="AT734" i="1"/>
  <c r="AR1595" i="1"/>
  <c r="AU1595" i="1"/>
  <c r="AT1595" i="1"/>
  <c r="AS1595" i="1"/>
  <c r="AU2369" i="1"/>
  <c r="AT2369" i="1"/>
  <c r="AS2369" i="1"/>
  <c r="AR2369" i="1"/>
  <c r="AU559" i="1"/>
  <c r="AR559" i="1"/>
  <c r="AT559" i="1"/>
  <c r="AS559" i="1"/>
  <c r="AT3335" i="1"/>
  <c r="AU3335" i="1"/>
  <c r="AW3338" i="1" s="1"/>
  <c r="AT3044" i="1"/>
  <c r="AS3044" i="1"/>
  <c r="AR3044" i="1"/>
  <c r="AU3044" i="1"/>
  <c r="AT2446" i="1"/>
  <c r="AS2446" i="1"/>
  <c r="AR2446" i="1"/>
  <c r="AU2446" i="1"/>
  <c r="AS1392" i="1"/>
  <c r="AT1392" i="1"/>
  <c r="AR1392" i="1"/>
  <c r="AS1364" i="1"/>
  <c r="AR1364" i="1"/>
  <c r="AU1364" i="1"/>
  <c r="AT1364" i="1"/>
  <c r="AU1634" i="1"/>
  <c r="AT1634" i="1"/>
  <c r="AS1634" i="1"/>
  <c r="AR1634" i="1"/>
  <c r="AU108" i="1"/>
  <c r="AT108" i="1"/>
  <c r="AS108" i="1"/>
  <c r="AR108" i="1"/>
  <c r="AT3436" i="1"/>
  <c r="AS3436" i="1"/>
  <c r="AR3436" i="1"/>
  <c r="AU3436" i="1"/>
  <c r="AS3027" i="1"/>
  <c r="AR3027" i="1"/>
  <c r="AT3027" i="1"/>
  <c r="AU3027" i="1"/>
  <c r="AR3503" i="1"/>
  <c r="AS3503" i="1"/>
  <c r="AT3503" i="1"/>
  <c r="AU3503" i="1"/>
  <c r="AU143" i="1"/>
  <c r="AT143" i="1"/>
  <c r="AR143" i="1"/>
  <c r="AS143" i="1"/>
  <c r="AR31" i="1"/>
  <c r="AS31" i="1"/>
  <c r="AU31" i="1"/>
  <c r="AT31" i="1"/>
  <c r="AS409" i="1"/>
  <c r="AR409" i="1"/>
  <c r="AU409" i="1"/>
  <c r="AT409" i="1"/>
  <c r="AY528" i="1"/>
  <c r="AT66" i="1"/>
  <c r="AS66" i="1"/>
  <c r="AU66" i="1"/>
  <c r="AR66" i="1"/>
  <c r="AU3030" i="1"/>
  <c r="AT3030" i="1"/>
  <c r="AS3030" i="1"/>
  <c r="AR3030" i="1"/>
  <c r="AS2239" i="1"/>
  <c r="AR2239" i="1"/>
  <c r="AT2239" i="1"/>
  <c r="AU2239" i="1"/>
  <c r="AT2138" i="1"/>
  <c r="AS2138" i="1"/>
  <c r="AR2138" i="1"/>
  <c r="AU2138" i="1"/>
  <c r="AU3370" i="1"/>
  <c r="AT3370" i="1"/>
  <c r="AS3370" i="1"/>
  <c r="AR3370" i="1"/>
  <c r="AT3139" i="1"/>
  <c r="AS3139" i="1"/>
  <c r="AR3139" i="1"/>
  <c r="AU3139" i="1"/>
  <c r="AT713" i="1"/>
  <c r="AU713" i="1"/>
  <c r="AS713" i="1"/>
  <c r="AR713" i="1"/>
  <c r="AU542" i="1"/>
  <c r="AT542" i="1"/>
  <c r="AS542" i="1"/>
  <c r="AR542" i="1"/>
  <c r="AU2722" i="1"/>
  <c r="AT2722" i="1"/>
  <c r="AR2722" i="1"/>
  <c r="AS2722" i="1"/>
  <c r="AT853" i="1"/>
  <c r="AS853" i="1"/>
  <c r="AR853" i="1"/>
  <c r="AU853" i="1"/>
  <c r="AR1088" i="1"/>
  <c r="AU1088" i="1"/>
  <c r="AT1088" i="1"/>
  <c r="AS1088" i="1"/>
  <c r="AU3317" i="1"/>
  <c r="AR3317" i="1"/>
  <c r="AT3317" i="1"/>
  <c r="AS3317" i="1"/>
  <c r="AU1441" i="1"/>
  <c r="AT1441" i="1"/>
  <c r="AW1438" i="1" s="1"/>
  <c r="AS1441" i="1"/>
  <c r="AY1438" i="1" s="1"/>
  <c r="AR1441" i="1"/>
  <c r="AR1826" i="1"/>
  <c r="AU1826" i="1"/>
  <c r="AT1826" i="1"/>
  <c r="AS1826" i="1"/>
  <c r="AT41" i="1"/>
  <c r="AS41" i="1"/>
  <c r="AR41" i="1"/>
  <c r="AU41" i="1"/>
  <c r="AW528" i="1"/>
  <c r="AS804" i="1"/>
  <c r="AR804" i="1"/>
  <c r="AU804" i="1"/>
  <c r="AT804" i="1"/>
  <c r="AT2519" i="1"/>
  <c r="AS2519" i="1"/>
  <c r="AR2519" i="1"/>
  <c r="AU2519" i="1"/>
  <c r="AT990" i="1"/>
  <c r="AS115" i="1"/>
  <c r="AY115" i="1" s="1"/>
  <c r="AR115" i="1"/>
  <c r="AU115" i="1"/>
  <c r="AT115" i="1"/>
  <c r="AU1550" i="1"/>
  <c r="AT1550" i="1"/>
  <c r="AS1550" i="1"/>
  <c r="AR1550" i="1"/>
  <c r="AU3510" i="1"/>
  <c r="AR3510" i="1"/>
  <c r="AT3510" i="1"/>
  <c r="AS3510" i="1"/>
  <c r="AS24" i="1"/>
  <c r="AR24" i="1"/>
  <c r="AU24" i="1"/>
  <c r="AT24" i="1"/>
  <c r="AU2099" i="1"/>
  <c r="AR1816" i="1"/>
  <c r="AS1816" i="1"/>
  <c r="AU1816" i="1"/>
  <c r="AT1816" i="1"/>
  <c r="AT3377" i="1"/>
  <c r="AS3377" i="1"/>
  <c r="AR3377" i="1"/>
  <c r="AU3377" i="1"/>
  <c r="AT1725" i="1"/>
  <c r="AS1725" i="1"/>
  <c r="AU1725" i="1"/>
  <c r="AR1725" i="1"/>
  <c r="AR1714" i="1"/>
  <c r="AU1714" i="1"/>
  <c r="AT1714" i="1"/>
  <c r="AS1714" i="1"/>
  <c r="AU1529" i="1"/>
  <c r="AT1529" i="1"/>
  <c r="AS1529" i="1"/>
  <c r="AR1529" i="1"/>
  <c r="AR1973" i="1"/>
  <c r="AS1973" i="1"/>
  <c r="AT1973" i="1"/>
  <c r="AU1973" i="1"/>
  <c r="AS1651" i="1"/>
  <c r="AR1651" i="1"/>
  <c r="AU1651" i="1"/>
  <c r="AT1651" i="1"/>
  <c r="AU94" i="1"/>
  <c r="AT94" i="1"/>
  <c r="AS94" i="1"/>
  <c r="AR94" i="1"/>
  <c r="AR2099" i="1"/>
  <c r="AT2099" i="1"/>
  <c r="AS2099" i="1"/>
  <c r="AT2684" i="1"/>
  <c r="AS2684" i="1"/>
  <c r="AR2684" i="1"/>
  <c r="AU2684" i="1"/>
  <c r="AT2512" i="1"/>
  <c r="AS2512" i="1"/>
  <c r="AR2512" i="1"/>
  <c r="AU2512" i="1"/>
  <c r="AS1028" i="1"/>
  <c r="AR1028" i="1"/>
  <c r="AU1028" i="1"/>
  <c r="AT1028" i="1"/>
  <c r="AU1018" i="1"/>
  <c r="AT1018" i="1"/>
  <c r="AS1018" i="1"/>
  <c r="AR1018" i="1"/>
  <c r="AU699" i="1"/>
  <c r="AS699" i="1"/>
  <c r="AR699" i="1"/>
  <c r="AT699" i="1"/>
  <c r="AU2754" i="1"/>
  <c r="AT2754" i="1"/>
  <c r="AS2754" i="1"/>
  <c r="AR2754" i="1"/>
  <c r="AT1588" i="1"/>
  <c r="AS1588" i="1"/>
  <c r="AR1588" i="1"/>
  <c r="AU1588" i="1"/>
  <c r="AU745" i="1"/>
  <c r="AT745" i="1"/>
  <c r="AS745" i="1"/>
  <c r="AR745" i="1"/>
  <c r="AT1557" i="1"/>
  <c r="AS1557" i="1"/>
  <c r="AR1557" i="1"/>
  <c r="AU1557" i="1"/>
  <c r="AU2383" i="1"/>
  <c r="AT2383" i="1"/>
  <c r="AS2383" i="1"/>
  <c r="AR2383" i="1"/>
  <c r="AU3048" i="1"/>
  <c r="AT3048" i="1"/>
  <c r="AS3048" i="1"/>
  <c r="AR3048" i="1"/>
  <c r="AS640" i="1"/>
  <c r="AR640" i="1"/>
  <c r="AT640" i="1"/>
  <c r="AU640" i="1"/>
  <c r="AU1490" i="1"/>
  <c r="AR1490" i="1"/>
  <c r="AT1490" i="1"/>
  <c r="AS1490" i="1"/>
  <c r="AR3058" i="1"/>
  <c r="AU3058" i="1"/>
  <c r="AT3058" i="1"/>
  <c r="AS3058" i="1"/>
  <c r="AU1371" i="1"/>
  <c r="AR1371" i="1"/>
  <c r="AS1371" i="1"/>
  <c r="AT1371" i="1"/>
  <c r="AU2813" i="1"/>
  <c r="AT2813" i="1"/>
  <c r="AS2813" i="1"/>
  <c r="AR2813" i="1"/>
  <c r="AU314" i="1"/>
  <c r="AT314" i="1"/>
  <c r="AS314" i="1"/>
  <c r="AR314" i="1"/>
  <c r="AU2033" i="1"/>
  <c r="AT2033" i="1"/>
  <c r="AS2033" i="1"/>
  <c r="AR2033" i="1"/>
  <c r="AU1858" i="1"/>
  <c r="AT1858" i="1"/>
  <c r="AS1858" i="1"/>
  <c r="AR1858" i="1"/>
  <c r="AT2043" i="1"/>
  <c r="AS2043" i="1"/>
  <c r="AR2043" i="1"/>
  <c r="AU2043" i="1"/>
  <c r="AU1693" i="1"/>
  <c r="AR1693" i="1"/>
  <c r="AT1693" i="1"/>
  <c r="AS1693" i="1"/>
  <c r="AR1210" i="1"/>
  <c r="AU1210" i="1"/>
  <c r="AT1210" i="1"/>
  <c r="AS1210" i="1"/>
  <c r="AT3020" i="1"/>
  <c r="AU3020" i="1"/>
  <c r="AR3020" i="1"/>
  <c r="AS3020" i="1"/>
  <c r="AS748" i="1"/>
  <c r="AR748" i="1"/>
  <c r="AU748" i="1"/>
  <c r="AT748" i="1"/>
  <c r="AU1126" i="1"/>
  <c r="AT1126" i="1"/>
  <c r="AS1126" i="1"/>
  <c r="AR1126" i="1"/>
  <c r="AU1718" i="1"/>
  <c r="AT1718" i="1"/>
  <c r="AS1718" i="1"/>
  <c r="AR1718" i="1"/>
  <c r="AT3132" i="1"/>
  <c r="AR3132" i="1"/>
  <c r="AU3132" i="1"/>
  <c r="AS3132" i="1"/>
  <c r="AU2117" i="1"/>
  <c r="AT2117" i="1"/>
  <c r="AS2117" i="1"/>
  <c r="AR2117" i="1"/>
  <c r="AS594" i="1"/>
  <c r="AU1077" i="1"/>
  <c r="AS1077" i="1"/>
  <c r="AY1074" i="1" s="1"/>
  <c r="AR1077" i="1"/>
  <c r="AT1077" i="1"/>
  <c r="AU787" i="1"/>
  <c r="AT787" i="1"/>
  <c r="AS787" i="1"/>
  <c r="AR787" i="1"/>
  <c r="AU1567" i="1"/>
  <c r="AT1567" i="1"/>
  <c r="AS1567" i="1"/>
  <c r="AR1567" i="1"/>
  <c r="AT878" i="1"/>
  <c r="AS878" i="1"/>
  <c r="AR878" i="1"/>
  <c r="AU878" i="1"/>
  <c r="AU2250" i="1"/>
  <c r="AT2250" i="1"/>
  <c r="AS2250" i="1"/>
  <c r="AR2250" i="1"/>
  <c r="AR2460" i="1"/>
  <c r="AU2460" i="1"/>
  <c r="AS2460" i="1"/>
  <c r="AT2460" i="1"/>
  <c r="AU171" i="1"/>
  <c r="AT171" i="1"/>
  <c r="AS171" i="1"/>
  <c r="AR171" i="1"/>
  <c r="AW171" i="1" s="1"/>
  <c r="AT3104" i="1"/>
  <c r="AU3104" i="1"/>
  <c r="AS3104" i="1"/>
  <c r="AR3104" i="1"/>
  <c r="AS2936" i="1"/>
  <c r="AR2936" i="1"/>
  <c r="AT2936" i="1"/>
  <c r="AU2936" i="1"/>
  <c r="AT629" i="1"/>
  <c r="AS629" i="1"/>
  <c r="AR629" i="1"/>
  <c r="AU629" i="1"/>
  <c r="AS1070" i="1"/>
  <c r="AU1070" i="1"/>
  <c r="AT1070" i="1"/>
  <c r="AR1070" i="1"/>
  <c r="AU1137" i="1"/>
  <c r="AR1137" i="1"/>
  <c r="AT1137" i="1"/>
  <c r="AS1137" i="1"/>
  <c r="AU486" i="1"/>
  <c r="AR486" i="1"/>
  <c r="AT486" i="1"/>
  <c r="AS486" i="1"/>
  <c r="AS3170" i="1"/>
  <c r="AU3170" i="1"/>
  <c r="AT3170" i="1"/>
  <c r="AR3170" i="1"/>
  <c r="AU440" i="1"/>
  <c r="AT440" i="1"/>
  <c r="AS440" i="1"/>
  <c r="AR440" i="1"/>
  <c r="AR3499" i="1"/>
  <c r="AT3499" i="1"/>
  <c r="AS3499" i="1"/>
  <c r="AU3499" i="1"/>
  <c r="AT1532" i="1"/>
  <c r="AS1532" i="1"/>
  <c r="AR1532" i="1"/>
  <c r="AU1532" i="1"/>
  <c r="AU601" i="1"/>
  <c r="AT601" i="1"/>
  <c r="AS601" i="1"/>
  <c r="AR601" i="1"/>
  <c r="AT2134" i="1"/>
  <c r="AR2134" i="1"/>
  <c r="AU2134" i="1"/>
  <c r="AS2134" i="1"/>
  <c r="AU3212" i="1"/>
  <c r="AS3212" i="1"/>
  <c r="AR3212" i="1"/>
  <c r="AT3212" i="1"/>
  <c r="AR867" i="1"/>
  <c r="AU867" i="1"/>
  <c r="AT867" i="1"/>
  <c r="AS867" i="1"/>
  <c r="AT934" i="1"/>
  <c r="AS934" i="1"/>
  <c r="AR934" i="1"/>
  <c r="AU934" i="1"/>
  <c r="AR2705" i="1"/>
  <c r="AS2705" i="1"/>
  <c r="AU2705" i="1"/>
  <c r="AT2705" i="1"/>
  <c r="AU206" i="1"/>
  <c r="AT206" i="1"/>
  <c r="AS206" i="1"/>
  <c r="AR206" i="1"/>
  <c r="AU3121" i="1"/>
  <c r="AT3121" i="1"/>
  <c r="AR3121" i="1"/>
  <c r="AS3121" i="1"/>
  <c r="AT3149" i="1"/>
  <c r="AR972" i="1"/>
  <c r="AT972" i="1"/>
  <c r="AS972" i="1"/>
  <c r="AU972" i="1"/>
  <c r="AT3023" i="1"/>
  <c r="AY815" i="1"/>
  <c r="AR2890" i="1"/>
  <c r="AU2890" i="1"/>
  <c r="AT2890" i="1"/>
  <c r="AS2890" i="1"/>
  <c r="AT815" i="1"/>
  <c r="AU1294" i="1"/>
  <c r="AT1294" i="1"/>
  <c r="AS1294" i="1"/>
  <c r="AR1294" i="1"/>
  <c r="AU2897" i="1"/>
  <c r="AT2897" i="1"/>
  <c r="AR2897" i="1"/>
  <c r="AS2897" i="1"/>
  <c r="AU1175" i="1"/>
  <c r="AT1175" i="1"/>
  <c r="AS1175" i="1"/>
  <c r="AR1175" i="1"/>
  <c r="AT1420" i="1"/>
  <c r="AS1420" i="1"/>
  <c r="AR1420" i="1"/>
  <c r="AU1420" i="1"/>
  <c r="AU1431" i="1"/>
  <c r="AT1431" i="1"/>
  <c r="AS1431" i="1"/>
  <c r="AY1431" i="1" s="1"/>
  <c r="AR1431" i="1"/>
  <c r="AU783" i="1"/>
  <c r="AT783" i="1"/>
  <c r="AS783" i="1"/>
  <c r="AR783" i="1"/>
  <c r="AR3191" i="1"/>
  <c r="AT3191" i="1"/>
  <c r="AS3191" i="1"/>
  <c r="AU3191" i="1"/>
  <c r="AS1483" i="1"/>
  <c r="AR1483" i="1"/>
  <c r="AU1483" i="1"/>
  <c r="AT1483" i="1"/>
  <c r="AU857" i="1"/>
  <c r="AT857" i="1"/>
  <c r="AS857" i="1"/>
  <c r="AR857" i="1"/>
  <c r="AU2425" i="1"/>
  <c r="AT2425" i="1"/>
  <c r="AS2425" i="1"/>
  <c r="AR2425" i="1"/>
  <c r="AU584" i="1"/>
  <c r="AT584" i="1"/>
  <c r="AS584" i="1"/>
  <c r="AR584" i="1"/>
  <c r="AU27" i="1"/>
  <c r="AT27" i="1"/>
  <c r="AS27" i="1"/>
  <c r="AR27" i="1"/>
  <c r="AU3181" i="1"/>
  <c r="AS3181" i="1"/>
  <c r="AR3181" i="1"/>
  <c r="AT3181" i="1"/>
  <c r="AU3401" i="1"/>
  <c r="AR3401" i="1"/>
  <c r="AT3401" i="1"/>
  <c r="AS3401" i="1"/>
  <c r="AU1840" i="1"/>
  <c r="AU2736" i="1"/>
  <c r="AT2736" i="1"/>
  <c r="AS2736" i="1"/>
  <c r="AR2736" i="1"/>
  <c r="AU1910" i="1"/>
  <c r="AT1910" i="1"/>
  <c r="AS1910" i="1"/>
  <c r="AR1910" i="1"/>
  <c r="AU2841" i="1"/>
  <c r="AS2841" i="1"/>
  <c r="AR2841" i="1"/>
  <c r="AT2841" i="1"/>
  <c r="AU1032" i="1"/>
  <c r="AT1032" i="1"/>
  <c r="AS1032" i="1"/>
  <c r="AR1032" i="1"/>
  <c r="AU860" i="1"/>
  <c r="AT860" i="1"/>
  <c r="AT2659" i="1"/>
  <c r="AR2659" i="1"/>
  <c r="AU2659" i="1"/>
  <c r="AS2659" i="1"/>
  <c r="AR3475" i="1"/>
  <c r="AS3475" i="1"/>
  <c r="AU3475" i="1"/>
  <c r="AT3475" i="1"/>
  <c r="AT178" i="1"/>
  <c r="AS178" i="1"/>
  <c r="AR178" i="1"/>
  <c r="AU178" i="1"/>
  <c r="AU2159" i="1"/>
  <c r="AS2159" i="1"/>
  <c r="AT2159" i="1"/>
  <c r="AR2159" i="1"/>
  <c r="AT944" i="1"/>
  <c r="AU944" i="1"/>
  <c r="AS944" i="1"/>
  <c r="AR944" i="1"/>
  <c r="AU286" i="1"/>
  <c r="AT286" i="1"/>
  <c r="AS286" i="1"/>
  <c r="AR286" i="1"/>
  <c r="AR815" i="1"/>
  <c r="AW818" i="1" s="1"/>
  <c r="AU1231" i="1"/>
  <c r="AT1231" i="1"/>
  <c r="AS1231" i="1"/>
  <c r="AR1231" i="1"/>
  <c r="AU2253" i="1"/>
  <c r="AT2253" i="1"/>
  <c r="AR2253" i="1"/>
  <c r="AS2253" i="1"/>
  <c r="AU3324" i="1"/>
  <c r="AT3324" i="1"/>
  <c r="AS3324" i="1"/>
  <c r="AR3324" i="1"/>
  <c r="AT1021" i="1"/>
  <c r="AW1021" i="1" s="1"/>
  <c r="AS1021" i="1"/>
  <c r="AR1021" i="1"/>
  <c r="AU1021" i="1"/>
  <c r="AU2687" i="1"/>
  <c r="AS2687" i="1"/>
  <c r="AT2687" i="1"/>
  <c r="AR2687" i="1"/>
  <c r="AT3219" i="1"/>
  <c r="AR3219" i="1"/>
  <c r="AU3219" i="1"/>
  <c r="AS3219" i="1"/>
  <c r="AS1847" i="1"/>
  <c r="AU1847" i="1"/>
  <c r="AT1847" i="1"/>
  <c r="AR1847" i="1"/>
  <c r="AS2428" i="1"/>
  <c r="AU2428" i="1"/>
  <c r="AR2428" i="1"/>
  <c r="AT2428" i="1"/>
  <c r="AU549" i="1"/>
  <c r="AT549" i="1"/>
  <c r="AS549" i="1"/>
  <c r="AR549" i="1"/>
  <c r="AS2771" i="1"/>
  <c r="AR2771" i="1"/>
  <c r="AU2771" i="1"/>
  <c r="AT2771" i="1"/>
  <c r="AR759" i="1"/>
  <c r="AS759" i="1"/>
  <c r="AU1641" i="1"/>
  <c r="AS1641" i="1"/>
  <c r="AR1641" i="1"/>
  <c r="AT1641" i="1"/>
  <c r="AU188" i="1"/>
  <c r="AT188" i="1"/>
  <c r="AS188" i="1"/>
  <c r="AR188" i="1"/>
  <c r="AT3443" i="1"/>
  <c r="AU3443" i="1"/>
  <c r="AS3443" i="1"/>
  <c r="AR3443" i="1"/>
  <c r="AS1053" i="1"/>
  <c r="AR1053" i="1"/>
  <c r="AU1053" i="1"/>
  <c r="AT1053" i="1"/>
  <c r="AU1851" i="1"/>
  <c r="AT1851" i="1"/>
  <c r="AS1851" i="1"/>
  <c r="AR1851" i="1"/>
  <c r="AU2260" i="1"/>
  <c r="AT2260" i="1"/>
  <c r="AS2260" i="1"/>
  <c r="AR2260" i="1"/>
  <c r="AU941" i="1"/>
  <c r="AT941" i="1"/>
  <c r="AR941" i="1"/>
  <c r="AS941" i="1"/>
  <c r="AU1245" i="1"/>
  <c r="AT1245" i="1"/>
  <c r="AS1245" i="1"/>
  <c r="AR1245" i="1"/>
  <c r="AS2691" i="1"/>
  <c r="AT2691" i="1"/>
  <c r="AU2691" i="1"/>
  <c r="AR2691" i="1"/>
  <c r="AR1347" i="1"/>
  <c r="AU1347" i="1"/>
  <c r="AT1347" i="1"/>
  <c r="AS1347" i="1"/>
  <c r="AS3286" i="1"/>
  <c r="AT3286" i="1"/>
  <c r="AU3286" i="1"/>
  <c r="AR3286" i="1"/>
  <c r="AS2509" i="1"/>
  <c r="AT2509" i="1"/>
  <c r="AR2509" i="1"/>
  <c r="AU2509" i="1"/>
  <c r="AU930" i="1"/>
  <c r="AT930" i="1"/>
  <c r="AS930" i="1"/>
  <c r="AR930" i="1"/>
  <c r="AU304" i="1"/>
  <c r="AU3482" i="1"/>
  <c r="AS3482" i="1"/>
  <c r="AR3482" i="1"/>
  <c r="AT3482" i="1"/>
  <c r="AS605" i="1"/>
  <c r="AR605" i="1"/>
  <c r="AU605" i="1"/>
  <c r="AT605" i="1"/>
  <c r="AR3233" i="1"/>
  <c r="AT3233" i="1"/>
  <c r="AU3233" i="1"/>
  <c r="AS3233" i="1"/>
  <c r="AR2407" i="1"/>
  <c r="AS2407" i="1"/>
  <c r="AT2407" i="1"/>
  <c r="AS192" i="1"/>
  <c r="AR192" i="1"/>
  <c r="AU192" i="1"/>
  <c r="AT192" i="1"/>
  <c r="AU2278" i="1"/>
  <c r="AT2278" i="1"/>
  <c r="AR2278" i="1"/>
  <c r="AS2278" i="1"/>
  <c r="AS2096" i="1"/>
  <c r="AU2096" i="1"/>
  <c r="AR2096" i="1"/>
  <c r="AT2096" i="1"/>
  <c r="AS2484" i="1"/>
  <c r="AR2484" i="1"/>
  <c r="AT2484" i="1"/>
  <c r="AU2484" i="1"/>
  <c r="AR2131" i="1"/>
  <c r="AS2131" i="1"/>
  <c r="AU2131" i="1"/>
  <c r="AT2131" i="1"/>
  <c r="AU3275" i="1"/>
  <c r="AT3275" i="1"/>
  <c r="AR3275" i="1"/>
  <c r="AS3275" i="1"/>
  <c r="AU2712" i="1"/>
  <c r="AR2712" i="1"/>
  <c r="AT2712" i="1"/>
  <c r="AS2712" i="1"/>
  <c r="AU157" i="1"/>
  <c r="AT157" i="1"/>
  <c r="AS157" i="1"/>
  <c r="AR157" i="1"/>
  <c r="AT1746" i="1"/>
  <c r="AR1746" i="1"/>
  <c r="AU1746" i="1"/>
  <c r="AS1746" i="1"/>
  <c r="AU2155" i="1"/>
  <c r="AT2155" i="1"/>
  <c r="AS2155" i="1"/>
  <c r="AR2155" i="1"/>
  <c r="AU2400" i="1"/>
  <c r="AU2229" i="1"/>
  <c r="AT2229" i="1"/>
  <c r="AS2229" i="1"/>
  <c r="AR2229" i="1"/>
  <c r="AR3282" i="1"/>
  <c r="AU3282" i="1"/>
  <c r="AT3282" i="1"/>
  <c r="AS3282" i="1"/>
  <c r="AU430" i="1"/>
  <c r="AR430" i="1"/>
  <c r="AT430" i="1"/>
  <c r="AS430" i="1"/>
  <c r="AS1340" i="1"/>
  <c r="AR1340" i="1"/>
  <c r="AU1340" i="1"/>
  <c r="AT1340" i="1"/>
  <c r="AR1837" i="1"/>
  <c r="AU1837" i="1"/>
  <c r="AS1837" i="1"/>
  <c r="AT1837" i="1"/>
  <c r="AS2988" i="1"/>
  <c r="AR2988" i="1"/>
  <c r="AT2789" i="1"/>
  <c r="AS2789" i="1"/>
  <c r="AR2789" i="1"/>
  <c r="AU2789" i="1"/>
  <c r="AU1525" i="1"/>
  <c r="AT1525" i="1"/>
  <c r="AS1525" i="1"/>
  <c r="AR1525" i="1"/>
  <c r="AR619" i="1"/>
  <c r="AS619" i="1"/>
  <c r="AU619" i="1"/>
  <c r="AT619" i="1"/>
  <c r="AR1193" i="1"/>
  <c r="AS1193" i="1"/>
  <c r="AU1193" i="1"/>
  <c r="AT1193" i="1"/>
  <c r="AR356" i="1"/>
  <c r="AS356" i="1"/>
  <c r="AU356" i="1"/>
  <c r="AT356" i="1"/>
  <c r="AT34" i="1"/>
  <c r="AS34" i="1"/>
  <c r="AR34" i="1"/>
  <c r="AU34" i="1"/>
  <c r="AU2652" i="1"/>
  <c r="AS2652" i="1"/>
  <c r="AT2652" i="1"/>
  <c r="AR2652" i="1"/>
  <c r="AT2677" i="1"/>
  <c r="AS2677" i="1"/>
  <c r="AR2677" i="1"/>
  <c r="AU2677" i="1"/>
  <c r="AU3149" i="1"/>
  <c r="AU3023" i="1"/>
  <c r="AS293" i="1"/>
  <c r="AR293" i="1"/>
  <c r="AU293" i="1"/>
  <c r="AT293" i="1"/>
  <c r="AT685" i="1"/>
  <c r="AS685" i="1"/>
  <c r="AR685" i="1"/>
  <c r="AU685" i="1"/>
  <c r="AR3342" i="1"/>
  <c r="AT3342" i="1"/>
  <c r="AS3342" i="1"/>
  <c r="AU3342" i="1"/>
  <c r="AU3485" i="1"/>
  <c r="AT3485" i="1"/>
  <c r="AS3485" i="1"/>
  <c r="AR3485" i="1"/>
  <c r="AS101" i="1"/>
  <c r="AR101" i="1"/>
  <c r="AT101" i="1"/>
  <c r="AU101" i="1"/>
  <c r="AT2733" i="1"/>
  <c r="AS2733" i="1"/>
  <c r="AR2733" i="1"/>
  <c r="AU2733" i="1"/>
  <c r="AU3349" i="1"/>
  <c r="AT3349" i="1"/>
  <c r="AS3349" i="1"/>
  <c r="AR3349" i="1"/>
  <c r="AU1592" i="1"/>
  <c r="AT1592" i="1"/>
  <c r="AS1592" i="1"/>
  <c r="AR1592" i="1"/>
  <c r="AU2008" i="1"/>
  <c r="AT2008" i="1"/>
  <c r="AS2008" i="1"/>
  <c r="AR2008" i="1"/>
  <c r="AU3513" i="1"/>
  <c r="AR3513" i="1"/>
  <c r="AT3513" i="1"/>
  <c r="AS3513" i="1"/>
  <c r="AU3405" i="1"/>
  <c r="AR3405" i="1"/>
  <c r="AT3405" i="1"/>
  <c r="AS3405" i="1"/>
  <c r="AR3177" i="1"/>
  <c r="AS3177" i="1"/>
  <c r="AT3177" i="1"/>
  <c r="AU3177" i="1"/>
  <c r="AU2071" i="1"/>
  <c r="AT2071" i="1"/>
  <c r="AS2071" i="1"/>
  <c r="AR2071" i="1"/>
  <c r="AU731" i="1"/>
  <c r="AT731" i="1"/>
  <c r="AS731" i="1"/>
  <c r="AR731" i="1"/>
  <c r="AR1235" i="1"/>
  <c r="AU1235" i="1"/>
  <c r="AT1235" i="1"/>
  <c r="AS1235" i="1"/>
  <c r="AS2064" i="1"/>
  <c r="AT2064" i="1"/>
  <c r="AR2064" i="1"/>
  <c r="AU2064" i="1"/>
  <c r="AU2152" i="1"/>
  <c r="AS2152" i="1"/>
  <c r="AT2152" i="1"/>
  <c r="AR2152" i="1"/>
  <c r="AT248" i="1"/>
  <c r="AS248" i="1"/>
  <c r="AU248" i="1"/>
  <c r="AT2474" i="1"/>
  <c r="AS2474" i="1"/>
  <c r="AU2474" i="1"/>
  <c r="AR2474" i="1"/>
  <c r="AU2376" i="1"/>
  <c r="AR2376" i="1"/>
  <c r="AT2376" i="1"/>
  <c r="AS2376" i="1"/>
  <c r="AU633" i="1"/>
  <c r="AT633" i="1"/>
  <c r="AS633" i="1"/>
  <c r="AR633" i="1"/>
  <c r="AU2197" i="1"/>
  <c r="AT2197" i="1"/>
  <c r="AR2197" i="1"/>
  <c r="AS2197" i="1"/>
  <c r="AT3107" i="1"/>
  <c r="AS3107" i="1"/>
  <c r="AR3107" i="1"/>
  <c r="AU3107" i="1"/>
  <c r="AU2103" i="1"/>
  <c r="AS2103" i="1"/>
  <c r="AT2103" i="1"/>
  <c r="AR2103" i="1"/>
  <c r="AR1011" i="1"/>
  <c r="AU1011" i="1"/>
  <c r="AT1011" i="1"/>
  <c r="AS1011" i="1"/>
  <c r="AU1686" i="1"/>
  <c r="AT1686" i="1"/>
  <c r="AS1686" i="1"/>
  <c r="AR1686" i="1"/>
  <c r="AU468" i="1"/>
  <c r="AT468" i="1"/>
  <c r="AS468" i="1"/>
  <c r="AR468" i="1"/>
  <c r="AU3496" i="1"/>
  <c r="AT3496" i="1"/>
  <c r="AS3496" i="1"/>
  <c r="AR3496" i="1"/>
  <c r="AY1441" i="1"/>
  <c r="AR1840" i="1"/>
  <c r="AS2715" i="1"/>
  <c r="AU2715" i="1"/>
  <c r="AR2715" i="1"/>
  <c r="AT2715" i="1"/>
  <c r="AU1336" i="1"/>
  <c r="AU363" i="1"/>
  <c r="AT363" i="1"/>
  <c r="AS363" i="1"/>
  <c r="AR363" i="1"/>
  <c r="AT1329" i="1"/>
  <c r="AS1329" i="1"/>
  <c r="AR1329" i="1"/>
  <c r="AU1329" i="1"/>
  <c r="AS2589" i="1"/>
  <c r="AR2589" i="1"/>
  <c r="AT2589" i="1"/>
  <c r="AU2589" i="1"/>
  <c r="AU1354" i="1"/>
  <c r="AT1354" i="1"/>
  <c r="AS1354" i="1"/>
  <c r="AR1354" i="1"/>
  <c r="AT1511" i="1"/>
  <c r="AS1511" i="1"/>
  <c r="AR1511" i="1"/>
  <c r="AU1511" i="1"/>
  <c r="AR3097" i="1"/>
  <c r="AU3097" i="1"/>
  <c r="AT3097" i="1"/>
  <c r="AS3097" i="1"/>
  <c r="AS272" i="1"/>
  <c r="AR272" i="1"/>
  <c r="AU272" i="1"/>
  <c r="AT272" i="1"/>
  <c r="AT321" i="1"/>
  <c r="AS321" i="1"/>
  <c r="AR321" i="1"/>
  <c r="AU321" i="1"/>
  <c r="AR860" i="1"/>
  <c r="AT2568" i="1"/>
  <c r="AS2568" i="1"/>
  <c r="AR2568" i="1"/>
  <c r="AU2568" i="1"/>
  <c r="AU937" i="1"/>
  <c r="AT937" i="1"/>
  <c r="AS937" i="1"/>
  <c r="AR937" i="1"/>
  <c r="AR2323" i="1"/>
  <c r="AU2323" i="1"/>
  <c r="AT2323" i="1"/>
  <c r="AS2323" i="1"/>
  <c r="AS2628" i="1"/>
  <c r="AR2628" i="1"/>
  <c r="AU2628" i="1"/>
  <c r="AT2628" i="1"/>
  <c r="AS692" i="1"/>
  <c r="AR692" i="1"/>
  <c r="AU692" i="1"/>
  <c r="AT692" i="1"/>
  <c r="AR1336" i="1"/>
  <c r="AT3006" i="1"/>
  <c r="AS3006" i="1"/>
  <c r="AR3006" i="1"/>
  <c r="AU3006" i="1"/>
  <c r="AU909" i="1"/>
  <c r="AR909" i="1"/>
  <c r="AT909" i="1"/>
  <c r="AS909" i="1"/>
  <c r="AS1455" i="1"/>
  <c r="AR1455" i="1"/>
  <c r="AU1455" i="1"/>
  <c r="AT1455" i="1"/>
  <c r="AT2390" i="1"/>
  <c r="AS2390" i="1"/>
  <c r="AR2390" i="1"/>
  <c r="AU2390" i="1"/>
  <c r="AU1879" i="1"/>
  <c r="AT1879" i="1"/>
  <c r="AS1879" i="1"/>
  <c r="AR1879" i="1"/>
  <c r="AR2953" i="1"/>
  <c r="AU2953" i="1"/>
  <c r="AT2953" i="1"/>
  <c r="AS2953" i="1"/>
  <c r="AR2764" i="1"/>
  <c r="AU2764" i="1"/>
  <c r="AS2764" i="1"/>
  <c r="AT2764" i="1"/>
  <c r="AU899" i="1"/>
  <c r="AT899" i="1"/>
  <c r="AS899" i="1"/>
  <c r="AR899" i="1"/>
  <c r="AU164" i="1"/>
  <c r="AT164" i="1"/>
  <c r="AS164" i="1"/>
  <c r="AR164" i="1"/>
  <c r="AT3517" i="1"/>
  <c r="AS3517" i="1"/>
  <c r="AR3517" i="1"/>
  <c r="AU3517" i="1"/>
  <c r="AU237" i="1"/>
  <c r="AT237" i="1"/>
  <c r="AS237" i="1"/>
  <c r="AR237" i="1"/>
  <c r="AU1112" i="1"/>
  <c r="AT1112" i="1"/>
  <c r="AS1112" i="1"/>
  <c r="AR1112" i="1"/>
  <c r="AU395" i="1"/>
  <c r="AT395" i="1"/>
  <c r="AS395" i="1"/>
  <c r="AR395" i="1"/>
  <c r="AT1833" i="1"/>
  <c r="AS1833" i="1"/>
  <c r="AR1833" i="1"/>
  <c r="AU1833" i="1"/>
  <c r="AU181" i="1"/>
  <c r="AR181" i="1"/>
  <c r="AT181" i="1"/>
  <c r="AS181" i="1"/>
  <c r="AT122" i="1"/>
  <c r="AR122" i="1"/>
  <c r="AU122" i="1"/>
  <c r="AS122" i="1"/>
  <c r="AU2393" i="1"/>
  <c r="AT2393" i="1"/>
  <c r="AS2393" i="1"/>
  <c r="AR2393" i="1"/>
  <c r="AU608" i="1"/>
  <c r="AT608" i="1"/>
  <c r="AS608" i="1"/>
  <c r="AR608" i="1"/>
  <c r="AT265" i="1"/>
  <c r="AS265" i="1"/>
  <c r="AR265" i="1"/>
  <c r="AU265" i="1"/>
  <c r="AU881" i="1"/>
  <c r="AT881" i="1"/>
  <c r="AS881" i="1"/>
  <c r="AR881" i="1"/>
  <c r="AS2663" i="1"/>
  <c r="AT2663" i="1"/>
  <c r="AR2663" i="1"/>
  <c r="AU2663" i="1"/>
  <c r="AR2929" i="1"/>
  <c r="AU2929" i="1"/>
  <c r="AT2929" i="1"/>
  <c r="AS2929" i="1"/>
  <c r="AR3065" i="1"/>
  <c r="AS3065" i="1"/>
  <c r="AT3065" i="1"/>
  <c r="AU3065" i="1"/>
  <c r="AU1497" i="1"/>
  <c r="AT1497" i="1"/>
  <c r="AS1497" i="1"/>
  <c r="AR1497" i="1"/>
  <c r="AT304" i="1"/>
  <c r="AW304" i="1" s="1"/>
  <c r="AU535" i="1"/>
  <c r="AS535" i="1"/>
  <c r="AR535" i="1"/>
  <c r="AT535" i="1"/>
  <c r="AU1637" i="1"/>
  <c r="AS1637" i="1"/>
  <c r="AR1637" i="1"/>
  <c r="AT1637" i="1"/>
  <c r="AU1161" i="1"/>
  <c r="AT1161" i="1"/>
  <c r="AS1161" i="1"/>
  <c r="AR1161" i="1"/>
  <c r="AT1476" i="1"/>
  <c r="AS1476" i="1"/>
  <c r="AW1476" i="1" s="1"/>
  <c r="AR1476" i="1"/>
  <c r="AW1473" i="1" s="1"/>
  <c r="AU1476" i="1"/>
  <c r="AR2208" i="1"/>
  <c r="AT2208" i="1"/>
  <c r="AU2208" i="1"/>
  <c r="AS2208" i="1"/>
  <c r="AS1322" i="1"/>
  <c r="AT1322" i="1"/>
  <c r="AR1322" i="1"/>
  <c r="AU1322" i="1"/>
  <c r="AR696" i="1"/>
  <c r="AS696" i="1"/>
  <c r="AT696" i="1"/>
  <c r="AU696" i="1"/>
  <c r="AU2579" i="1"/>
  <c r="AR2579" i="1"/>
  <c r="AT2579" i="1"/>
  <c r="AS2579" i="1"/>
  <c r="AU1410" i="1"/>
  <c r="AR1410" i="1"/>
  <c r="AY1413" i="1" s="1"/>
  <c r="AT1410" i="1"/>
  <c r="AS1410" i="1"/>
  <c r="AR423" i="1"/>
  <c r="AS423" i="1"/>
  <c r="AU423" i="1"/>
  <c r="AT423" i="1"/>
  <c r="AT2988" i="1"/>
  <c r="AR1221" i="1"/>
  <c r="AU1221" i="1"/>
  <c r="AS1221" i="1"/>
  <c r="AT1221" i="1"/>
  <c r="AR1144" i="1"/>
  <c r="AS1144" i="1"/>
  <c r="AU1144" i="1"/>
  <c r="AT1144" i="1"/>
  <c r="AU38" i="1"/>
  <c r="AS38" i="1"/>
  <c r="AT38" i="1"/>
  <c r="AR38" i="1"/>
  <c r="AU2855" i="1"/>
  <c r="AT2855" i="1"/>
  <c r="AS2855" i="1"/>
  <c r="AR2855" i="1"/>
  <c r="AY2855" i="1" s="1"/>
  <c r="AU45" i="1"/>
  <c r="AT45" i="1"/>
  <c r="AS45" i="1"/>
  <c r="AR45" i="1"/>
  <c r="AS657" i="1"/>
  <c r="AR657" i="1"/>
  <c r="AT657" i="1"/>
  <c r="AU657" i="1"/>
  <c r="AS2775" i="1"/>
  <c r="AT2775" i="1"/>
  <c r="AU2775" i="1"/>
  <c r="AR2775" i="1"/>
  <c r="AS2656" i="1"/>
  <c r="AR2656" i="1"/>
  <c r="AU2656" i="1"/>
  <c r="AT2656" i="1"/>
  <c r="AU2299" i="1"/>
  <c r="AR2299" i="1"/>
  <c r="AT2299" i="1"/>
  <c r="AS2299" i="1"/>
  <c r="AU1214" i="1"/>
  <c r="AT1214" i="1"/>
  <c r="AS1214" i="1"/>
  <c r="AR1214" i="1"/>
  <c r="AU2089" i="1"/>
  <c r="AR2089" i="1"/>
  <c r="AS2089" i="1"/>
  <c r="AT2089" i="1"/>
  <c r="AT3527" i="1"/>
  <c r="AS3527" i="1"/>
  <c r="AR3527" i="1"/>
  <c r="AU3527" i="1"/>
  <c r="AR724" i="1"/>
  <c r="AU724" i="1"/>
  <c r="AT724" i="1"/>
  <c r="AS724" i="1"/>
  <c r="AT3167" i="1"/>
  <c r="AS3167" i="1"/>
  <c r="AR3167" i="1"/>
  <c r="AU3167" i="1"/>
  <c r="AR2530" i="1"/>
  <c r="AS2530" i="1"/>
  <c r="AT2530" i="1"/>
  <c r="AU2411" i="1"/>
  <c r="AR2411" i="1"/>
  <c r="AS2411" i="1"/>
  <c r="AT2411" i="1"/>
  <c r="AS2544" i="1"/>
  <c r="AR2544" i="1"/>
  <c r="AU2544" i="1"/>
  <c r="AT2544" i="1"/>
  <c r="AU2603" i="1"/>
  <c r="AR2603" i="1"/>
  <c r="AT2603" i="1"/>
  <c r="AS2603" i="1"/>
  <c r="AU2015" i="1"/>
  <c r="AT2015" i="1"/>
  <c r="AS2015" i="1"/>
  <c r="AR2015" i="1"/>
  <c r="AU1494" i="1"/>
  <c r="AT1494" i="1"/>
  <c r="AS1494" i="1"/>
  <c r="AR1494" i="1"/>
  <c r="AU1263" i="1"/>
  <c r="AT1263" i="1"/>
  <c r="AS1263" i="1"/>
  <c r="AR1263" i="1"/>
  <c r="AU258" i="1"/>
  <c r="AT258" i="1"/>
  <c r="AS258" i="1"/>
  <c r="AR258" i="1"/>
  <c r="AW279" i="1"/>
  <c r="AY276" i="1"/>
  <c r="AR2113" i="1"/>
  <c r="AU2113" i="1"/>
  <c r="AS2113" i="1"/>
  <c r="AT2113" i="1"/>
  <c r="AT2029" i="1"/>
  <c r="AR2029" i="1"/>
  <c r="AY2029" i="1" s="1"/>
  <c r="AU2029" i="1"/>
  <c r="AS2029" i="1"/>
  <c r="AU1917" i="1"/>
  <c r="AT1917" i="1"/>
  <c r="AS1917" i="1"/>
  <c r="AR1917" i="1"/>
  <c r="AS1116" i="1"/>
  <c r="AR1116" i="1"/>
  <c r="AU1116" i="1"/>
  <c r="AT1116" i="1"/>
  <c r="AT892" i="1"/>
  <c r="AU892" i="1"/>
  <c r="AS892" i="1"/>
  <c r="AR892" i="1"/>
  <c r="AU1893" i="1"/>
  <c r="AT1893" i="1"/>
  <c r="AS1893" i="1"/>
  <c r="AR1893" i="1"/>
  <c r="AT1812" i="1"/>
  <c r="AU1812" i="1"/>
  <c r="AS1812" i="1"/>
  <c r="AR1812" i="1"/>
  <c r="AR2845" i="1"/>
  <c r="AU2845" i="1"/>
  <c r="AT2845" i="1"/>
  <c r="AS2845" i="1"/>
  <c r="AU1560" i="1"/>
  <c r="AT1560" i="1"/>
  <c r="AS1560" i="1"/>
  <c r="AR1560" i="1"/>
  <c r="AU1945" i="1"/>
  <c r="AT1945" i="1"/>
  <c r="AR1945" i="1"/>
  <c r="AS1945" i="1"/>
  <c r="AU3331" i="1"/>
  <c r="AT3331" i="1"/>
  <c r="AS3331" i="1"/>
  <c r="AR3331" i="1"/>
  <c r="AS720" i="1"/>
  <c r="AR720" i="1"/>
  <c r="AU720" i="1"/>
  <c r="AT720" i="1"/>
  <c r="AT20" i="1"/>
  <c r="AS20" i="1"/>
  <c r="AU20" i="1"/>
  <c r="AR20" i="1"/>
  <c r="AU17" i="1"/>
  <c r="AR17" i="1"/>
  <c r="AT17" i="1"/>
  <c r="AS17" i="1"/>
  <c r="BA39" i="1"/>
  <c r="B80" i="1"/>
  <c r="AW1144" i="1" l="1"/>
  <c r="AY1147" i="1"/>
  <c r="AW643" i="1"/>
  <c r="AY640" i="1"/>
  <c r="AW2768" i="1"/>
  <c r="AY2771" i="1"/>
  <c r="AY1130" i="1"/>
  <c r="AW1133" i="1"/>
  <c r="AY2544" i="1"/>
  <c r="AW2547" i="1"/>
  <c r="AW1217" i="1"/>
  <c r="AY1214" i="1"/>
  <c r="AW2582" i="1"/>
  <c r="AY2579" i="1"/>
  <c r="AY3496" i="1"/>
  <c r="AW3499" i="1"/>
  <c r="AY2411" i="1"/>
  <c r="AW2414" i="1"/>
  <c r="AW899" i="1"/>
  <c r="AY902" i="1"/>
  <c r="AW1879" i="1"/>
  <c r="AY1882" i="1"/>
  <c r="AY2474" i="1"/>
  <c r="AW2477" i="1"/>
  <c r="AW2712" i="1"/>
  <c r="AY2715" i="1"/>
  <c r="AW2481" i="1"/>
  <c r="AW192" i="1"/>
  <c r="AY195" i="1"/>
  <c r="AY605" i="1"/>
  <c r="AW608" i="1"/>
  <c r="AW3475" i="1"/>
  <c r="AY3478" i="1"/>
  <c r="AW584" i="1"/>
  <c r="AY587" i="1"/>
  <c r="AY1434" i="1"/>
  <c r="AW3510" i="1"/>
  <c r="AY3513" i="1"/>
  <c r="AY1088" i="1"/>
  <c r="AW542" i="1"/>
  <c r="AY545" i="1"/>
  <c r="AY3373" i="1"/>
  <c r="AW3370" i="1"/>
  <c r="AW409" i="1"/>
  <c r="AY412" i="1"/>
  <c r="AW3506" i="1"/>
  <c r="AY3503" i="1"/>
  <c r="AW3391" i="1"/>
  <c r="AY3394" i="1"/>
  <c r="AY2355" i="1"/>
  <c r="AW2358" i="1"/>
  <c r="AW1567" i="1"/>
  <c r="AY1564" i="1"/>
  <c r="AY1473" i="1"/>
  <c r="AW1914" i="1"/>
  <c r="AY1917" i="1"/>
  <c r="AW3072" i="1"/>
  <c r="AW2068" i="1"/>
  <c r="AY2071" i="1"/>
  <c r="AY2981" i="1"/>
  <c r="AW2978" i="1"/>
  <c r="AY1616" i="1"/>
  <c r="AW1613" i="1"/>
  <c r="AW612" i="1"/>
  <c r="AY615" i="1"/>
  <c r="AY388" i="1"/>
  <c r="AW391" i="1"/>
  <c r="AY1186" i="1"/>
  <c r="AW1189" i="1"/>
  <c r="AY2127" i="1"/>
  <c r="AW2124" i="1"/>
  <c r="AY1476" i="1"/>
  <c r="AY1231" i="1"/>
  <c r="AW1228" i="1"/>
  <c r="AY1102" i="1"/>
  <c r="AY3471" i="1"/>
  <c r="AW3468" i="1"/>
  <c r="AW1067" i="1"/>
  <c r="AY1070" i="1"/>
  <c r="AW2740" i="1"/>
  <c r="AW580" i="1"/>
  <c r="AY577" i="1"/>
  <c r="AW62" i="1"/>
  <c r="AW2337" i="1"/>
  <c r="AY2334" i="1"/>
  <c r="AY1168" i="1"/>
  <c r="AW1165" i="1"/>
  <c r="AY2810" i="1"/>
  <c r="AW2813" i="1"/>
  <c r="AW1287" i="1"/>
  <c r="AY1284" i="1"/>
  <c r="AW2442" i="1"/>
  <c r="AY2439" i="1"/>
  <c r="AW472" i="1"/>
  <c r="AY475" i="1"/>
  <c r="AW118" i="1"/>
  <c r="AY1200" i="1"/>
  <c r="AW1203" i="1"/>
  <c r="AY2467" i="1"/>
  <c r="AW2470" i="1"/>
  <c r="AW3331" i="1"/>
  <c r="AY3328" i="1"/>
  <c r="AW3419" i="1"/>
  <c r="AY3422" i="1"/>
  <c r="AW2925" i="1"/>
  <c r="AY2922" i="1"/>
  <c r="AY1760" i="1"/>
  <c r="AW1763" i="1"/>
  <c r="AW1546" i="1"/>
  <c r="AY1543" i="1"/>
  <c r="AY2540" i="1"/>
  <c r="AW2537" i="1"/>
  <c r="AY1522" i="1"/>
  <c r="AW1525" i="1"/>
  <c r="AY689" i="1"/>
  <c r="AW692" i="1"/>
  <c r="AY3195" i="1"/>
  <c r="AW3198" i="1"/>
  <c r="AW1735" i="1"/>
  <c r="AY1732" i="1"/>
  <c r="AY3303" i="1"/>
  <c r="AW3300" i="1"/>
  <c r="AW3233" i="1"/>
  <c r="AY3230" i="1"/>
  <c r="AY318" i="1"/>
  <c r="AW321" i="1"/>
  <c r="AY2173" i="1"/>
  <c r="AW2176" i="1"/>
  <c r="AY3086" i="1"/>
  <c r="AW682" i="1"/>
  <c r="AY685" i="1"/>
  <c r="AW1431" i="1"/>
  <c r="AW2404" i="1"/>
  <c r="AY2407" i="1"/>
  <c r="AW1511" i="1"/>
  <c r="AY1508" i="1"/>
  <c r="AW2505" i="1"/>
  <c r="AY2502" i="1"/>
  <c r="AW2645" i="1"/>
  <c r="AY2642" i="1"/>
  <c r="AW272" i="1"/>
  <c r="AY269" i="1"/>
  <c r="AW2323" i="1"/>
  <c r="AY2320" i="1"/>
  <c r="AY556" i="1"/>
  <c r="AW559" i="1"/>
  <c r="AW1977" i="1"/>
  <c r="AY1980" i="1"/>
  <c r="AW1984" i="1"/>
  <c r="AY1987" i="1"/>
  <c r="AW794" i="1"/>
  <c r="AY797" i="1"/>
  <c r="AW720" i="1"/>
  <c r="AY717" i="1"/>
  <c r="AW1672" i="1"/>
  <c r="AY1669" i="1"/>
  <c r="AY3111" i="1"/>
  <c r="AW3114" i="1"/>
  <c r="AY2918" i="1"/>
  <c r="AW2915" i="1"/>
  <c r="AY2600" i="1"/>
  <c r="AY2974" i="1"/>
  <c r="AW2971" i="1"/>
  <c r="AW2960" i="1"/>
  <c r="AY2957" i="1"/>
  <c r="AW2491" i="1"/>
  <c r="AY2488" i="1"/>
  <c r="AW2169" i="1"/>
  <c r="AY2166" i="1"/>
  <c r="AY675" i="1"/>
  <c r="AW678" i="1"/>
  <c r="AY2204" i="1"/>
  <c r="AW2201" i="1"/>
  <c r="AW916" i="1"/>
  <c r="AY913" i="1"/>
  <c r="AY1308" i="1"/>
  <c r="AW1305" i="1"/>
  <c r="AW2747" i="1"/>
  <c r="AY2750" i="1"/>
  <c r="AY738" i="1"/>
  <c r="AW741" i="1"/>
  <c r="AY2761" i="1"/>
  <c r="AW2764" i="1"/>
  <c r="AW1529" i="1"/>
  <c r="AY1532" i="1"/>
  <c r="AW3139" i="1"/>
  <c r="AY3142" i="1"/>
  <c r="AY1504" i="1"/>
  <c r="AW1501" i="1"/>
  <c r="AY2817" i="1"/>
  <c r="AW2820" i="1"/>
  <c r="AY1791" i="1"/>
  <c r="AW1788" i="1"/>
  <c r="AW2274" i="1"/>
  <c r="AY2271" i="1"/>
  <c r="AW2211" i="1"/>
  <c r="AY2208" i="1"/>
  <c r="AW2666" i="1"/>
  <c r="AY2663" i="1"/>
  <c r="AY1354" i="1"/>
  <c r="AW1357" i="1"/>
  <c r="AW20" i="1"/>
  <c r="AW2848" i="1"/>
  <c r="AY2845" i="1"/>
  <c r="AW892" i="1"/>
  <c r="AY895" i="1"/>
  <c r="AW2029" i="1"/>
  <c r="AW2411" i="1"/>
  <c r="AY2414" i="1"/>
  <c r="AW724" i="1"/>
  <c r="AY727" i="1"/>
  <c r="AW2778" i="1"/>
  <c r="AY2775" i="1"/>
  <c r="AY1224" i="1"/>
  <c r="AW1221" i="1"/>
  <c r="AW2579" i="1"/>
  <c r="AY2582" i="1"/>
  <c r="AY899" i="1"/>
  <c r="AW902" i="1"/>
  <c r="AY1879" i="1"/>
  <c r="AW1882" i="1"/>
  <c r="AY1014" i="1"/>
  <c r="AW1011" i="1"/>
  <c r="AW1238" i="1"/>
  <c r="AY1235" i="1"/>
  <c r="AY619" i="1"/>
  <c r="AW622" i="1"/>
  <c r="AW2484" i="1"/>
  <c r="AW195" i="1"/>
  <c r="AY192" i="1"/>
  <c r="AY2509" i="1"/>
  <c r="AW2512" i="1"/>
  <c r="AW2694" i="1"/>
  <c r="AY2691" i="1"/>
  <c r="AW2159" i="1"/>
  <c r="AY2162" i="1"/>
  <c r="AY584" i="1"/>
  <c r="AW587" i="1"/>
  <c r="AW206" i="1"/>
  <c r="AY209" i="1"/>
  <c r="AY1137" i="1"/>
  <c r="AW1140" i="1"/>
  <c r="AY542" i="1"/>
  <c r="AW545" i="1"/>
  <c r="AW3373" i="1"/>
  <c r="AY3370" i="1"/>
  <c r="AW412" i="1"/>
  <c r="AY409" i="1"/>
  <c r="AW3503" i="1"/>
  <c r="AY3506" i="1"/>
  <c r="AY3391" i="1"/>
  <c r="AW2047" i="1"/>
  <c r="AY3240" i="1"/>
  <c r="AW3237" i="1"/>
  <c r="AY1567" i="1"/>
  <c r="AW1564" i="1"/>
  <c r="AW1917" i="1"/>
  <c r="AY1914" i="1"/>
  <c r="AW808" i="1"/>
  <c r="AY811" i="1"/>
  <c r="AY2978" i="1"/>
  <c r="AW2981" i="1"/>
  <c r="AW1616" i="1"/>
  <c r="AY1613" i="1"/>
  <c r="AW615" i="1"/>
  <c r="AY612" i="1"/>
  <c r="AW2498" i="1"/>
  <c r="AW2127" i="1"/>
  <c r="AY2124" i="1"/>
  <c r="AW2743" i="1"/>
  <c r="AY2596" i="1"/>
  <c r="AW2593" i="1"/>
  <c r="AY1228" i="1"/>
  <c r="AW1231" i="1"/>
  <c r="AW188" i="1"/>
  <c r="AY185" i="1"/>
  <c r="AW3471" i="1"/>
  <c r="AY3468" i="1"/>
  <c r="AY1067" i="1"/>
  <c r="AW1070" i="1"/>
  <c r="AY2740" i="1"/>
  <c r="AY1165" i="1"/>
  <c r="AW1168" i="1"/>
  <c r="AW1109" i="1"/>
  <c r="AY1112" i="1"/>
  <c r="AY1287" i="1"/>
  <c r="AW1284" i="1"/>
  <c r="AY2442" i="1"/>
  <c r="AW2439" i="1"/>
  <c r="AW475" i="1"/>
  <c r="AY472" i="1"/>
  <c r="AY118" i="1"/>
  <c r="AY2652" i="1"/>
  <c r="AW2649" i="1"/>
  <c r="AW2467" i="1"/>
  <c r="AY2470" i="1"/>
  <c r="AY381" i="1"/>
  <c r="AW384" i="1"/>
  <c r="AW416" i="1"/>
  <c r="AY419" i="1"/>
  <c r="AY3331" i="1"/>
  <c r="AW3328" i="1"/>
  <c r="AW2897" i="1"/>
  <c r="AY2894" i="1"/>
  <c r="AW1760" i="1"/>
  <c r="AY1763" i="1"/>
  <c r="AW3275" i="1"/>
  <c r="AY3272" i="1"/>
  <c r="AY2537" i="1"/>
  <c r="AW2540" i="1"/>
  <c r="AY2799" i="1"/>
  <c r="AW2796" i="1"/>
  <c r="AY349" i="1"/>
  <c r="AW346" i="1"/>
  <c r="AY3433" i="1"/>
  <c r="AW3436" i="1"/>
  <c r="AW3205" i="1"/>
  <c r="AY3202" i="1"/>
  <c r="AY3198" i="1"/>
  <c r="AW3195" i="1"/>
  <c r="AY3300" i="1"/>
  <c r="AW3303" i="1"/>
  <c r="AY2729" i="1"/>
  <c r="AW2726" i="1"/>
  <c r="AW1312" i="1"/>
  <c r="AY1315" i="1"/>
  <c r="AY3072" i="1"/>
  <c r="AW3069" i="1"/>
  <c r="AW927" i="1"/>
  <c r="AY930" i="1"/>
  <c r="AW3356" i="1"/>
  <c r="AY3359" i="1"/>
  <c r="AW1049" i="1"/>
  <c r="AY1046" i="1"/>
  <c r="AY1371" i="1"/>
  <c r="AW1368" i="1"/>
  <c r="AW3174" i="1"/>
  <c r="AY3177" i="1"/>
  <c r="AW1480" i="1"/>
  <c r="AY1483" i="1"/>
  <c r="AY2782" i="1"/>
  <c r="AW3125" i="1"/>
  <c r="AY3128" i="1"/>
  <c r="AY3079" i="1"/>
  <c r="AW3076" i="1"/>
  <c r="AW1980" i="1"/>
  <c r="AY1977" i="1"/>
  <c r="AY2435" i="1"/>
  <c r="AW2432" i="1"/>
  <c r="AW1987" i="1"/>
  <c r="AY1984" i="1"/>
  <c r="AW3447" i="1"/>
  <c r="AY3450" i="1"/>
  <c r="AW227" i="1"/>
  <c r="AW570" i="1"/>
  <c r="AY573" i="1"/>
  <c r="AY794" i="1"/>
  <c r="AW797" i="1"/>
  <c r="AY328" i="1"/>
  <c r="AW325" i="1"/>
  <c r="AY395" i="1"/>
  <c r="AW2918" i="1"/>
  <c r="AY2915" i="1"/>
  <c r="AY3226" i="1"/>
  <c r="AW3223" i="1"/>
  <c r="AY1298" i="1"/>
  <c r="AW1301" i="1"/>
  <c r="AW2995" i="1"/>
  <c r="AY2992" i="1"/>
  <c r="AY2698" i="1"/>
  <c r="AW2701" i="1"/>
  <c r="AW1536" i="1"/>
  <c r="AY1539" i="1"/>
  <c r="AY1305" i="1"/>
  <c r="AW1308" i="1"/>
  <c r="AW2761" i="1"/>
  <c r="AY2764" i="1"/>
  <c r="AY2050" i="1"/>
  <c r="AY2547" i="1"/>
  <c r="AW2544" i="1"/>
  <c r="AW3349" i="1"/>
  <c r="AY3352" i="1"/>
  <c r="AY430" i="1"/>
  <c r="AW433" i="1"/>
  <c r="AW493" i="1"/>
  <c r="AY496" i="1"/>
  <c r="AW2775" i="1"/>
  <c r="AY2778" i="1"/>
  <c r="AW1224" i="1"/>
  <c r="AY1221" i="1"/>
  <c r="AW895" i="1"/>
  <c r="AY892" i="1"/>
  <c r="AW2302" i="1"/>
  <c r="AY2299" i="1"/>
  <c r="AW38" i="1"/>
  <c r="AY41" i="1"/>
  <c r="AW2208" i="1"/>
  <c r="AY2211" i="1"/>
  <c r="AY3097" i="1"/>
  <c r="AW3100" i="1"/>
  <c r="AW2103" i="1"/>
  <c r="AY2106" i="1"/>
  <c r="AW633" i="1"/>
  <c r="AY636" i="1"/>
  <c r="AY2736" i="1"/>
  <c r="AW2733" i="1"/>
  <c r="AY3342" i="1"/>
  <c r="AW3345" i="1"/>
  <c r="AY622" i="1"/>
  <c r="AW619" i="1"/>
  <c r="AW1840" i="1"/>
  <c r="AY1837" i="1"/>
  <c r="AY1746" i="1"/>
  <c r="AW1749" i="1"/>
  <c r="AY3485" i="1"/>
  <c r="AW3482" i="1"/>
  <c r="AW3286" i="1"/>
  <c r="AY3289" i="1"/>
  <c r="AW1851" i="1"/>
  <c r="AY1854" i="1"/>
  <c r="AY206" i="1"/>
  <c r="AW209" i="1"/>
  <c r="AY2460" i="1"/>
  <c r="AW2463" i="1"/>
  <c r="AW2117" i="1"/>
  <c r="AY2120" i="1"/>
  <c r="AY1861" i="1"/>
  <c r="AW1858" i="1"/>
  <c r="AY2386" i="1"/>
  <c r="AW2383" i="1"/>
  <c r="AW1018" i="1"/>
  <c r="AY1021" i="1"/>
  <c r="AY1553" i="1"/>
  <c r="AW1550" i="1"/>
  <c r="AY1637" i="1"/>
  <c r="AW1634" i="1"/>
  <c r="AY2449" i="1"/>
  <c r="AW2446" i="1"/>
  <c r="AY2215" i="1"/>
  <c r="AW2218" i="1"/>
  <c r="AW3240" i="1"/>
  <c r="AY3237" i="1"/>
  <c r="AW2355" i="1"/>
  <c r="AY2358" i="1"/>
  <c r="AY3261" i="1"/>
  <c r="AW3258" i="1"/>
  <c r="AW1025" i="1"/>
  <c r="AY1028" i="1"/>
  <c r="AY2267" i="1"/>
  <c r="AW2264" i="1"/>
  <c r="AW1900" i="1"/>
  <c r="AY1903" i="1"/>
  <c r="AY601" i="1"/>
  <c r="AW598" i="1"/>
  <c r="AY2495" i="1"/>
  <c r="AY2743" i="1"/>
  <c r="AW2596" i="1"/>
  <c r="AY2593" i="1"/>
  <c r="AY1739" i="1"/>
  <c r="AW1742" i="1"/>
  <c r="AW363" i="1"/>
  <c r="AY360" i="1"/>
  <c r="AY454" i="1"/>
  <c r="AW451" i="1"/>
  <c r="AY2484" i="1"/>
  <c r="AW1704" i="1"/>
  <c r="AY1707" i="1"/>
  <c r="AW1623" i="1"/>
  <c r="AY2985" i="1"/>
  <c r="AW2988" i="1"/>
  <c r="AW1868" i="1"/>
  <c r="AY1865" i="1"/>
  <c r="AW1112" i="1"/>
  <c r="AY1109" i="1"/>
  <c r="AY1938" i="1"/>
  <c r="AW1935" i="1"/>
  <c r="AW1753" i="1"/>
  <c r="AY1756" i="1"/>
  <c r="AW1585" i="1"/>
  <c r="AY1588" i="1"/>
  <c r="AW2652" i="1"/>
  <c r="AY2649" i="1"/>
  <c r="AY384" i="1"/>
  <c r="AW381" i="1"/>
  <c r="AY1455" i="1"/>
  <c r="AW1452" i="1"/>
  <c r="AY416" i="1"/>
  <c r="AW419" i="1"/>
  <c r="AW2799" i="1"/>
  <c r="AY2796" i="1"/>
  <c r="AW3002" i="1"/>
  <c r="AY2999" i="1"/>
  <c r="AW349" i="1"/>
  <c r="AY346" i="1"/>
  <c r="AW3433" i="1"/>
  <c r="AY3436" i="1"/>
  <c r="AW1732" i="1"/>
  <c r="AY1735" i="1"/>
  <c r="AY2726" i="1"/>
  <c r="AW2729" i="1"/>
  <c r="AW3230" i="1"/>
  <c r="AY3233" i="1"/>
  <c r="AY1312" i="1"/>
  <c r="AW1315" i="1"/>
  <c r="AY1280" i="1"/>
  <c r="AW1277" i="1"/>
  <c r="AY3069" i="1"/>
  <c r="AW930" i="1"/>
  <c r="AY927" i="1"/>
  <c r="AY3356" i="1"/>
  <c r="AW3359" i="1"/>
  <c r="AW1371" i="1"/>
  <c r="AY1368" i="1"/>
  <c r="AY1480" i="1"/>
  <c r="AW1483" i="1"/>
  <c r="AW3128" i="1"/>
  <c r="AY3125" i="1"/>
  <c r="AY3076" i="1"/>
  <c r="AW3079" i="1"/>
  <c r="AW2435" i="1"/>
  <c r="AY2432" i="1"/>
  <c r="AW3450" i="1"/>
  <c r="AY3447" i="1"/>
  <c r="AY227" i="1"/>
  <c r="AY570" i="1"/>
  <c r="AW573" i="1"/>
  <c r="AY2558" i="1"/>
  <c r="AW2561" i="1"/>
  <c r="AW2292" i="1"/>
  <c r="AY2295" i="1"/>
  <c r="AY325" i="1"/>
  <c r="AW328" i="1"/>
  <c r="AW437" i="1"/>
  <c r="AY440" i="1"/>
  <c r="AW2568" i="1"/>
  <c r="AY2565" i="1"/>
  <c r="AW1294" i="1"/>
  <c r="AY1291" i="1"/>
  <c r="AW332" i="1"/>
  <c r="AY335" i="1"/>
  <c r="AY566" i="1"/>
  <c r="AW563" i="1"/>
  <c r="AY2967" i="1"/>
  <c r="AW2964" i="1"/>
  <c r="AW2974" i="1"/>
  <c r="AY2971" i="1"/>
  <c r="AY3223" i="1"/>
  <c r="AW3226" i="1"/>
  <c r="AW3401" i="1"/>
  <c r="AY3398" i="1"/>
  <c r="AY825" i="1"/>
  <c r="AW822" i="1"/>
  <c r="AW1448" i="1"/>
  <c r="AY1445" i="1"/>
  <c r="AW2698" i="1"/>
  <c r="AY2701" i="1"/>
  <c r="AY1536" i="1"/>
  <c r="AW1539" i="1"/>
  <c r="AY2785" i="1"/>
  <c r="AW2782" i="1"/>
  <c r="AY2635" i="1"/>
  <c r="AW2638" i="1"/>
  <c r="AW913" i="1"/>
  <c r="AY916" i="1"/>
  <c r="AY1077" i="1"/>
  <c r="AY2260" i="1"/>
  <c r="AW2257" i="1"/>
  <c r="AY1273" i="1"/>
  <c r="AW1270" i="1"/>
  <c r="AY2047" i="1"/>
  <c r="AW2050" i="1"/>
  <c r="AY2134" i="1"/>
  <c r="AW2131" i="1"/>
  <c r="AY857" i="1"/>
  <c r="AW860" i="1"/>
  <c r="AY24" i="1"/>
  <c r="AW27" i="1"/>
  <c r="AY1217" i="1"/>
  <c r="AW1214" i="1"/>
  <c r="AY633" i="1"/>
  <c r="AW636" i="1"/>
  <c r="AW2736" i="1"/>
  <c r="AY2733" i="1"/>
  <c r="AW2096" i="1"/>
  <c r="AY2099" i="1"/>
  <c r="AY3482" i="1"/>
  <c r="AW3485" i="1"/>
  <c r="AW1854" i="1"/>
  <c r="AY1851" i="1"/>
  <c r="AY2159" i="1"/>
  <c r="AW2162" i="1"/>
  <c r="AY1140" i="1"/>
  <c r="AW1137" i="1"/>
  <c r="AY2939" i="1"/>
  <c r="AW2936" i="1"/>
  <c r="AY2117" i="1"/>
  <c r="AW2120" i="1"/>
  <c r="AY1858" i="1"/>
  <c r="AW1861" i="1"/>
  <c r="AY2383" i="1"/>
  <c r="AW2386" i="1"/>
  <c r="AY1018" i="1"/>
  <c r="AY2687" i="1"/>
  <c r="AW2684" i="1"/>
  <c r="AY1816" i="1"/>
  <c r="AW1819" i="1"/>
  <c r="AW1553" i="1"/>
  <c r="AY1550" i="1"/>
  <c r="AY1091" i="1"/>
  <c r="AY1634" i="1"/>
  <c r="AW1637" i="1"/>
  <c r="AW2449" i="1"/>
  <c r="AY2446" i="1"/>
  <c r="AW2369" i="1"/>
  <c r="AY2372" i="1"/>
  <c r="AW811" i="1"/>
  <c r="AY808" i="1"/>
  <c r="AY230" i="1"/>
  <c r="AW2005" i="1"/>
  <c r="AY2008" i="1"/>
  <c r="AW3261" i="1"/>
  <c r="AY3258" i="1"/>
  <c r="AY1025" i="1"/>
  <c r="AW1028" i="1"/>
  <c r="AW2267" i="1"/>
  <c r="AY2264" i="1"/>
  <c r="AW1903" i="1"/>
  <c r="AY1900" i="1"/>
  <c r="AW220" i="1"/>
  <c r="AY223" i="1"/>
  <c r="AW601" i="1"/>
  <c r="AY598" i="1"/>
  <c r="AW1802" i="1"/>
  <c r="AY1805" i="1"/>
  <c r="AY461" i="1"/>
  <c r="AW458" i="1"/>
  <c r="AW454" i="1"/>
  <c r="AY451" i="1"/>
  <c r="AY1966" i="1"/>
  <c r="AW1963" i="1"/>
  <c r="AY2670" i="1"/>
  <c r="AW2673" i="1"/>
  <c r="AY311" i="1"/>
  <c r="AW314" i="1"/>
  <c r="AY2572" i="1"/>
  <c r="AW2575" i="1"/>
  <c r="AY773" i="1"/>
  <c r="AW776" i="1"/>
  <c r="AY965" i="1"/>
  <c r="AY1935" i="1"/>
  <c r="AW1938" i="1"/>
  <c r="AY1753" i="1"/>
  <c r="AW1756" i="1"/>
  <c r="AW1781" i="1"/>
  <c r="AY1784" i="1"/>
  <c r="AW1588" i="1"/>
  <c r="AY1585" i="1"/>
  <c r="AY1998" i="1"/>
  <c r="AW2001" i="1"/>
  <c r="AY3118" i="1"/>
  <c r="AW3121" i="1"/>
  <c r="AW1455" i="1"/>
  <c r="AY1452" i="1"/>
  <c r="AW3160" i="1"/>
  <c r="AY3163" i="1"/>
  <c r="AY531" i="1"/>
  <c r="AW2999" i="1"/>
  <c r="AY3002" i="1"/>
  <c r="AW3034" i="1"/>
  <c r="AY3037" i="1"/>
  <c r="AW2519" i="1"/>
  <c r="AY2516" i="1"/>
  <c r="AW3209" i="1"/>
  <c r="AY3212" i="1"/>
  <c r="AW3202" i="1"/>
  <c r="AY3205" i="1"/>
  <c r="AW1280" i="1"/>
  <c r="AY1277" i="1"/>
  <c r="AY3041" i="1"/>
  <c r="AW3044" i="1"/>
  <c r="AY650" i="1"/>
  <c r="AW647" i="1"/>
  <c r="AY1049" i="1"/>
  <c r="AW1046" i="1"/>
  <c r="AW3177" i="1"/>
  <c r="AY3174" i="1"/>
  <c r="AW2558" i="1"/>
  <c r="AY2561" i="1"/>
  <c r="AY2292" i="1"/>
  <c r="AW2295" i="1"/>
  <c r="AY1042" i="1"/>
  <c r="AW1039" i="1"/>
  <c r="AY132" i="1"/>
  <c r="AW129" i="1"/>
  <c r="AW398" i="1"/>
  <c r="AW335" i="1"/>
  <c r="AY332" i="1"/>
  <c r="AY563" i="1"/>
  <c r="AW566" i="1"/>
  <c r="AW2967" i="1"/>
  <c r="AY2964" i="1"/>
  <c r="AY1665" i="1"/>
  <c r="AW1662" i="1"/>
  <c r="AW752" i="1"/>
  <c r="AY755" i="1"/>
  <c r="AW825" i="1"/>
  <c r="AY822" i="1"/>
  <c r="AW1298" i="1"/>
  <c r="AY1301" i="1"/>
  <c r="AW867" i="1"/>
  <c r="AY864" i="1"/>
  <c r="AY2995" i="1"/>
  <c r="AW2992" i="1"/>
  <c r="AW1126" i="1"/>
  <c r="AY1123" i="1"/>
  <c r="AY1329" i="1"/>
  <c r="AW1326" i="1"/>
  <c r="AW3188" i="1"/>
  <c r="AY3191" i="1"/>
  <c r="AW1823" i="1"/>
  <c r="AY1826" i="1"/>
  <c r="AW801" i="1"/>
  <c r="AY804" i="1"/>
  <c r="AW1077" i="1"/>
  <c r="AW2026" i="1"/>
  <c r="AY356" i="1"/>
  <c r="AW353" i="1"/>
  <c r="AY1833" i="1"/>
  <c r="AW1830" i="1"/>
  <c r="AY2022" i="1"/>
  <c r="AW2019" i="1"/>
  <c r="AW2260" i="1"/>
  <c r="AY2257" i="1"/>
  <c r="AW1273" i="1"/>
  <c r="AY1270" i="1"/>
  <c r="AW2890" i="1"/>
  <c r="AY2887" i="1"/>
  <c r="AW1896" i="1"/>
  <c r="AY1893" i="1"/>
  <c r="AW1263" i="1"/>
  <c r="AY1266" i="1"/>
  <c r="AW2628" i="1"/>
  <c r="AY2631" i="1"/>
  <c r="AW251" i="1"/>
  <c r="AY248" i="1"/>
  <c r="AY2848" i="1"/>
  <c r="AW2845" i="1"/>
  <c r="AW1266" i="1"/>
  <c r="AY1263" i="1"/>
  <c r="AW2533" i="1"/>
  <c r="AY2530" i="1"/>
  <c r="AW2299" i="1"/>
  <c r="AY2302" i="1"/>
  <c r="AY38" i="1"/>
  <c r="AW41" i="1"/>
  <c r="AW535" i="1"/>
  <c r="AY538" i="1"/>
  <c r="AW2932" i="1"/>
  <c r="AY2929" i="1"/>
  <c r="AY122" i="1"/>
  <c r="AW125" i="1"/>
  <c r="AW395" i="1"/>
  <c r="AY2628" i="1"/>
  <c r="AW2631" i="1"/>
  <c r="AW2106" i="1"/>
  <c r="AY2103" i="1"/>
  <c r="AW248" i="1"/>
  <c r="AY1238" i="1"/>
  <c r="AW1235" i="1"/>
  <c r="AW3342" i="1"/>
  <c r="AY3345" i="1"/>
  <c r="AY2680" i="1"/>
  <c r="AW2677" i="1"/>
  <c r="AW1837" i="1"/>
  <c r="AY1840" i="1"/>
  <c r="AW1746" i="1"/>
  <c r="AY1749" i="1"/>
  <c r="AY552" i="1"/>
  <c r="AW549" i="1"/>
  <c r="AY818" i="1"/>
  <c r="AW815" i="1"/>
  <c r="AW2425" i="1"/>
  <c r="AY2428" i="1"/>
  <c r="AY2936" i="1"/>
  <c r="AW2939" i="1"/>
  <c r="AW2460" i="1"/>
  <c r="AY2463" i="1"/>
  <c r="AW2687" i="1"/>
  <c r="AY2684" i="1"/>
  <c r="AW1816" i="1"/>
  <c r="AY1819" i="1"/>
  <c r="AY69" i="1"/>
  <c r="AW66" i="1"/>
  <c r="AW34" i="1"/>
  <c r="AY31" i="1"/>
  <c r="AW3027" i="1"/>
  <c r="AY3030" i="1"/>
  <c r="AY2369" i="1"/>
  <c r="AW2372" i="1"/>
  <c r="AW230" i="1"/>
  <c r="AW3366" i="1"/>
  <c r="AY3363" i="1"/>
  <c r="AW2054" i="1"/>
  <c r="AY2057" i="1"/>
  <c r="AW2180" i="1"/>
  <c r="AY2183" i="1"/>
  <c r="AY220" i="1"/>
  <c r="AW223" i="1"/>
  <c r="AW976" i="1"/>
  <c r="AY979" i="1"/>
  <c r="AW479" i="1"/>
  <c r="AY482" i="1"/>
  <c r="AY1802" i="1"/>
  <c r="AW1805" i="1"/>
  <c r="AY2526" i="1"/>
  <c r="AW2523" i="1"/>
  <c r="AW461" i="1"/>
  <c r="AY458" i="1"/>
  <c r="AW951" i="1"/>
  <c r="AY948" i="1"/>
  <c r="AW139" i="1"/>
  <c r="AY136" i="1"/>
  <c r="AW1410" i="1"/>
  <c r="AY969" i="1"/>
  <c r="AW972" i="1"/>
  <c r="AW3093" i="1"/>
  <c r="AY3090" i="1"/>
  <c r="AY2481" i="1"/>
  <c r="AW1966" i="1"/>
  <c r="AY1963" i="1"/>
  <c r="AW3268" i="1"/>
  <c r="AY3265" i="1"/>
  <c r="AY1704" i="1"/>
  <c r="AW1707" i="1"/>
  <c r="AW311" i="1"/>
  <c r="AY314" i="1"/>
  <c r="AW2572" i="1"/>
  <c r="AY2575" i="1"/>
  <c r="AW773" i="1"/>
  <c r="AY776" i="1"/>
  <c r="AW1770" i="1"/>
  <c r="AY1767" i="1"/>
  <c r="AY342" i="1"/>
  <c r="AW965" i="1"/>
  <c r="AW1998" i="1"/>
  <c r="AY2001" i="1"/>
  <c r="AW3118" i="1"/>
  <c r="AY3121" i="1"/>
  <c r="AW1942" i="1"/>
  <c r="AY1945" i="1"/>
  <c r="AY2551" i="1"/>
  <c r="AW2554" i="1"/>
  <c r="AY3324" i="1"/>
  <c r="AW3321" i="1"/>
  <c r="AY370" i="1"/>
  <c r="AW367" i="1"/>
  <c r="AY59" i="1"/>
  <c r="AY2309" i="1"/>
  <c r="AW2306" i="1"/>
  <c r="AY3034" i="1"/>
  <c r="AW3037" i="1"/>
  <c r="AY2519" i="1"/>
  <c r="AW2516" i="1"/>
  <c r="AW1151" i="1"/>
  <c r="AY1154" i="1"/>
  <c r="AW3156" i="1"/>
  <c r="AY3153" i="1"/>
  <c r="AW3041" i="1"/>
  <c r="AY3044" i="1"/>
  <c r="AY647" i="1"/>
  <c r="AW1466" i="1"/>
  <c r="AY1469" i="1"/>
  <c r="AW87" i="1"/>
  <c r="AY90" i="1"/>
  <c r="AY2498" i="1"/>
  <c r="AY2222" i="1"/>
  <c r="AW2225" i="1"/>
  <c r="AW1042" i="1"/>
  <c r="AY1039" i="1"/>
  <c r="AY129" i="1"/>
  <c r="AW132" i="1"/>
  <c r="AY398" i="1"/>
  <c r="AW2565" i="1"/>
  <c r="AY2568" i="1"/>
  <c r="AW1665" i="1"/>
  <c r="AY1662" i="1"/>
  <c r="AW2904" i="1"/>
  <c r="AY2901" i="1"/>
  <c r="AW755" i="1"/>
  <c r="AY752" i="1"/>
  <c r="AY2621" i="1"/>
  <c r="AW2624" i="1"/>
  <c r="AY3401" i="1"/>
  <c r="AW3398" i="1"/>
  <c r="AW864" i="1"/>
  <c r="AY867" i="1"/>
  <c r="AY1448" i="1"/>
  <c r="AW1445" i="1"/>
  <c r="AW3013" i="1"/>
  <c r="AW1329" i="1"/>
  <c r="AY1326" i="1"/>
  <c r="AW3191" i="1"/>
  <c r="AY3188" i="1"/>
  <c r="AW1826" i="1"/>
  <c r="AY1823" i="1"/>
  <c r="AY801" i="1"/>
  <c r="AW804" i="1"/>
  <c r="AY2026" i="1"/>
  <c r="AW356" i="1"/>
  <c r="AY353" i="1"/>
  <c r="AW1833" i="1"/>
  <c r="AY1830" i="1"/>
  <c r="AY2019" i="1"/>
  <c r="AW2022" i="1"/>
  <c r="AW444" i="1"/>
  <c r="AY447" i="1"/>
  <c r="AW1347" i="1"/>
  <c r="AY1350" i="1"/>
  <c r="AW94" i="1"/>
  <c r="AY97" i="1"/>
  <c r="AW2456" i="1"/>
  <c r="AY2453" i="1"/>
  <c r="AY20" i="1"/>
  <c r="AW2603" i="1"/>
  <c r="AY2603" i="1"/>
  <c r="AW2530" i="1"/>
  <c r="AY2533" i="1"/>
  <c r="AY423" i="1"/>
  <c r="AW426" i="1"/>
  <c r="AW699" i="1"/>
  <c r="AY696" i="1"/>
  <c r="AY535" i="1"/>
  <c r="AW538" i="1"/>
  <c r="AW3517" i="1"/>
  <c r="AY3520" i="1"/>
  <c r="AY2393" i="1"/>
  <c r="AW2390" i="1"/>
  <c r="AW3006" i="1"/>
  <c r="AY3009" i="1"/>
  <c r="AW3097" i="1"/>
  <c r="AY3100" i="1"/>
  <c r="AW2589" i="1"/>
  <c r="AW2152" i="1"/>
  <c r="AY2155" i="1"/>
  <c r="AW731" i="1"/>
  <c r="AY734" i="1"/>
  <c r="AY3405" i="1"/>
  <c r="AW3408" i="1"/>
  <c r="AY1595" i="1"/>
  <c r="AW1592" i="1"/>
  <c r="AW2680" i="1"/>
  <c r="AY2677" i="1"/>
  <c r="AW2229" i="1"/>
  <c r="AY2232" i="1"/>
  <c r="AW2099" i="1"/>
  <c r="AY2096" i="1"/>
  <c r="AW307" i="1"/>
  <c r="AY3286" i="1"/>
  <c r="AW3289" i="1"/>
  <c r="AY549" i="1"/>
  <c r="AW552" i="1"/>
  <c r="AY3184" i="1"/>
  <c r="AW3181" i="1"/>
  <c r="AY2425" i="1"/>
  <c r="AW2428" i="1"/>
  <c r="AW3104" i="1"/>
  <c r="AY3107" i="1"/>
  <c r="AW2250" i="1"/>
  <c r="AY2253" i="1"/>
  <c r="AW787" i="1"/>
  <c r="AY790" i="1"/>
  <c r="AY1728" i="1"/>
  <c r="AW1725" i="1"/>
  <c r="AY2141" i="1"/>
  <c r="AW2138" i="1"/>
  <c r="AW31" i="1"/>
  <c r="AY34" i="1"/>
  <c r="AW3030" i="1"/>
  <c r="AY3027" i="1"/>
  <c r="AY2218" i="1"/>
  <c r="AW2215" i="1"/>
  <c r="AY626" i="1"/>
  <c r="AW629" i="1"/>
  <c r="AW2194" i="1"/>
  <c r="AY2197" i="1"/>
  <c r="AY2054" i="1"/>
  <c r="AW2057" i="1"/>
  <c r="AY2852" i="1"/>
  <c r="AW2183" i="1"/>
  <c r="AY2180" i="1"/>
  <c r="AW213" i="1"/>
  <c r="AY216" i="1"/>
  <c r="AW1924" i="1"/>
  <c r="AY1921" i="1"/>
  <c r="AW979" i="1"/>
  <c r="AY976" i="1"/>
  <c r="AY479" i="1"/>
  <c r="AW482" i="1"/>
  <c r="AY1868" i="1"/>
  <c r="AW1865" i="1"/>
  <c r="AY2523" i="1"/>
  <c r="AW2526" i="1"/>
  <c r="AY1410" i="1"/>
  <c r="AW969" i="1"/>
  <c r="AY972" i="1"/>
  <c r="AW1739" i="1"/>
  <c r="AY1742" i="1"/>
  <c r="AW360" i="1"/>
  <c r="AY363" i="1"/>
  <c r="AY3093" i="1"/>
  <c r="AW3090" i="1"/>
  <c r="AW3265" i="1"/>
  <c r="AY3268" i="1"/>
  <c r="AY2673" i="1"/>
  <c r="AW2670" i="1"/>
  <c r="AW1620" i="1"/>
  <c r="AW339" i="1"/>
  <c r="AW2985" i="1"/>
  <c r="AY2988" i="1"/>
  <c r="AY339" i="1"/>
  <c r="AW1784" i="1"/>
  <c r="AY1781" i="1"/>
  <c r="AY3464" i="1"/>
  <c r="AW3461" i="1"/>
  <c r="AY1942" i="1"/>
  <c r="AW1945" i="1"/>
  <c r="AW2418" i="1"/>
  <c r="AY2421" i="1"/>
  <c r="AY3457" i="1"/>
  <c r="AW3454" i="1"/>
  <c r="AW3324" i="1"/>
  <c r="AY3321" i="1"/>
  <c r="AY367" i="1"/>
  <c r="AW370" i="1"/>
  <c r="AY3160" i="1"/>
  <c r="AW3163" i="1"/>
  <c r="AY3387" i="1"/>
  <c r="AW3384" i="1"/>
  <c r="AY2614" i="1"/>
  <c r="AW2617" i="1"/>
  <c r="AW2309" i="1"/>
  <c r="AY2306" i="1"/>
  <c r="AY1910" i="1"/>
  <c r="AW1907" i="1"/>
  <c r="AY2803" i="1"/>
  <c r="AW2806" i="1"/>
  <c r="AW783" i="1"/>
  <c r="AY780" i="1"/>
  <c r="AY3426" i="1"/>
  <c r="AW3429" i="1"/>
  <c r="AW1970" i="1"/>
  <c r="AW3153" i="1"/>
  <c r="AY3156" i="1"/>
  <c r="AW1571" i="1"/>
  <c r="AY1574" i="1"/>
  <c r="AW1578" i="1"/>
  <c r="AY1581" i="1"/>
  <c r="AY1245" i="1"/>
  <c r="AW1242" i="1"/>
  <c r="AW150" i="1"/>
  <c r="AY153" i="1"/>
  <c r="AW843" i="1"/>
  <c r="AY846" i="1"/>
  <c r="AY1679" i="1"/>
  <c r="AW1676" i="1"/>
  <c r="AW374" i="1"/>
  <c r="AY377" i="1"/>
  <c r="AW1872" i="1"/>
  <c r="AY1875" i="1"/>
  <c r="AY52" i="1"/>
  <c r="AY888" i="1"/>
  <c r="AW885" i="1"/>
  <c r="AW594" i="1"/>
  <c r="AY591" i="1"/>
  <c r="AW1469" i="1"/>
  <c r="AY1466" i="1"/>
  <c r="AY87" i="1"/>
  <c r="AW90" i="1"/>
  <c r="AW244" i="1"/>
  <c r="AY241" i="1"/>
  <c r="AW2330" i="1"/>
  <c r="AY2327" i="1"/>
  <c r="AW2362" i="1"/>
  <c r="AY2365" i="1"/>
  <c r="AW2222" i="1"/>
  <c r="AY2225" i="1"/>
  <c r="AY1098" i="1"/>
  <c r="AW1095" i="1"/>
  <c r="AY437" i="1"/>
  <c r="AW440" i="1"/>
  <c r="AW1291" i="1"/>
  <c r="AY1294" i="1"/>
  <c r="AW1711" i="1"/>
  <c r="AY1714" i="1"/>
  <c r="AW2621" i="1"/>
  <c r="AY2624" i="1"/>
  <c r="AW1609" i="1"/>
  <c r="AY1606" i="1"/>
  <c r="AW2243" i="1"/>
  <c r="AY2246" i="1"/>
  <c r="AW1798" i="1"/>
  <c r="AY1795" i="1"/>
  <c r="AW503" i="1"/>
  <c r="AY500" i="1"/>
  <c r="AY2015" i="1"/>
  <c r="AW2012" i="1"/>
  <c r="AW2344" i="1"/>
  <c r="AY2341" i="1"/>
  <c r="AY174" i="1"/>
  <c r="AY3013" i="1"/>
  <c r="AY3443" i="1"/>
  <c r="AW3440" i="1"/>
  <c r="AW3307" i="1"/>
  <c r="AY3310" i="1"/>
  <c r="AW199" i="1"/>
  <c r="AY202" i="1"/>
  <c r="AW447" i="1"/>
  <c r="AY444" i="1"/>
  <c r="AW510" i="1"/>
  <c r="AY48" i="1"/>
  <c r="AW45" i="1"/>
  <c r="AW3009" i="1"/>
  <c r="AY3006" i="1"/>
  <c r="AY2278" i="1"/>
  <c r="AW2281" i="1"/>
  <c r="AW944" i="1"/>
  <c r="AY941" i="1"/>
  <c r="AY3104" i="1"/>
  <c r="AW3107" i="1"/>
  <c r="AW2754" i="1"/>
  <c r="AY2757" i="1"/>
  <c r="AW1182" i="1"/>
  <c r="AY1179" i="1"/>
  <c r="AW2197" i="1"/>
  <c r="AY2194" i="1"/>
  <c r="AY213" i="1"/>
  <c r="AW216" i="1"/>
  <c r="AW1081" i="1"/>
  <c r="AY1084" i="1"/>
  <c r="AY1417" i="1"/>
  <c r="AW1420" i="1"/>
  <c r="AY2911" i="1"/>
  <c r="AW2908" i="1"/>
  <c r="AW1648" i="1"/>
  <c r="AY1651" i="1"/>
  <c r="AY76" i="1"/>
  <c r="AW73" i="1"/>
  <c r="AY510" i="1"/>
  <c r="AW507" i="1"/>
  <c r="AW853" i="1"/>
  <c r="AY850" i="1"/>
  <c r="AW1767" i="1"/>
  <c r="AY1770" i="1"/>
  <c r="AW3489" i="1"/>
  <c r="AY3492" i="1"/>
  <c r="AW3464" i="1"/>
  <c r="AY3461" i="1"/>
  <c r="AY2418" i="1"/>
  <c r="AW2421" i="1"/>
  <c r="AW3457" i="1"/>
  <c r="AY3454" i="1"/>
  <c r="AW3387" i="1"/>
  <c r="AY3384" i="1"/>
  <c r="AW2614" i="1"/>
  <c r="AY2617" i="1"/>
  <c r="AW1910" i="1"/>
  <c r="AY1907" i="1"/>
  <c r="AW3212" i="1"/>
  <c r="AY3209" i="1"/>
  <c r="AY3149" i="1"/>
  <c r="AW3146" i="1"/>
  <c r="AW3058" i="1"/>
  <c r="AY3055" i="1"/>
  <c r="AY1970" i="1"/>
  <c r="AW1574" i="1"/>
  <c r="AY1571" i="1"/>
  <c r="AY1578" i="1"/>
  <c r="AW1581" i="1"/>
  <c r="AY1242" i="1"/>
  <c r="AW1245" i="1"/>
  <c r="AY150" i="1"/>
  <c r="AW153" i="1"/>
  <c r="AY843" i="1"/>
  <c r="AW846" i="1"/>
  <c r="AW1679" i="1"/>
  <c r="AY1676" i="1"/>
  <c r="AY374" i="1"/>
  <c r="AW377" i="1"/>
  <c r="AW1875" i="1"/>
  <c r="AY1872" i="1"/>
  <c r="AY2869" i="1"/>
  <c r="AW2866" i="1"/>
  <c r="AW888" i="1"/>
  <c r="AY885" i="1"/>
  <c r="AY594" i="1"/>
  <c r="AW591" i="1"/>
  <c r="AY244" i="1"/>
  <c r="AW241" i="1"/>
  <c r="AY2362" i="1"/>
  <c r="AW2365" i="1"/>
  <c r="AW1098" i="1"/>
  <c r="AY1095" i="1"/>
  <c r="AW2880" i="1"/>
  <c r="AY2883" i="1"/>
  <c r="AY524" i="1"/>
  <c r="AW521" i="1"/>
  <c r="AY1630" i="1"/>
  <c r="AW1627" i="1"/>
  <c r="AY3254" i="1"/>
  <c r="AW3251" i="1"/>
  <c r="AW1714" i="1"/>
  <c r="AY1711" i="1"/>
  <c r="AW1424" i="1"/>
  <c r="AY1427" i="1"/>
  <c r="AW2901" i="1"/>
  <c r="AY2904" i="1"/>
  <c r="AY1609" i="1"/>
  <c r="AW1606" i="1"/>
  <c r="AY2243" i="1"/>
  <c r="AW2246" i="1"/>
  <c r="AW500" i="1"/>
  <c r="AY503" i="1"/>
  <c r="AW2015" i="1"/>
  <c r="AY2012" i="1"/>
  <c r="AW2862" i="1"/>
  <c r="AY2859" i="1"/>
  <c r="AY2344" i="1"/>
  <c r="AW2341" i="1"/>
  <c r="AW1004" i="1"/>
  <c r="AY1007" i="1"/>
  <c r="AY171" i="1"/>
  <c r="AW1123" i="1"/>
  <c r="AY1126" i="1"/>
  <c r="AW1518" i="1"/>
  <c r="AY1515" i="1"/>
  <c r="AW1063" i="1"/>
  <c r="AY1060" i="1"/>
  <c r="AY3440" i="1"/>
  <c r="AW3443" i="1"/>
  <c r="AW3310" i="1"/>
  <c r="AY3307" i="1"/>
  <c r="AY199" i="1"/>
  <c r="AW202" i="1"/>
  <c r="AY2589" i="1"/>
  <c r="AW2586" i="1"/>
  <c r="AW423" i="1"/>
  <c r="AY426" i="1"/>
  <c r="AY3517" i="1"/>
  <c r="AW3520" i="1"/>
  <c r="AW2393" i="1"/>
  <c r="AY2390" i="1"/>
  <c r="AW2379" i="1"/>
  <c r="AY2376" i="1"/>
  <c r="AY2229" i="1"/>
  <c r="AW2232" i="1"/>
  <c r="AY787" i="1"/>
  <c r="AW790" i="1"/>
  <c r="AW69" i="1"/>
  <c r="AY66" i="1"/>
  <c r="AW626" i="1"/>
  <c r="AY629" i="1"/>
  <c r="AY1119" i="1"/>
  <c r="AW1116" i="1"/>
  <c r="AY1497" i="1"/>
  <c r="AW1494" i="1"/>
  <c r="AW3167" i="1"/>
  <c r="AY3170" i="1"/>
  <c r="AW2155" i="1"/>
  <c r="AY2152" i="1"/>
  <c r="AY3408" i="1"/>
  <c r="AW3405" i="1"/>
  <c r="AW101" i="1"/>
  <c r="AY104" i="1"/>
  <c r="AW1340" i="1"/>
  <c r="AY1343" i="1"/>
  <c r="AY157" i="1"/>
  <c r="AW160" i="1"/>
  <c r="AY2281" i="1"/>
  <c r="AW2278" i="1"/>
  <c r="AY944" i="1"/>
  <c r="AW941" i="1"/>
  <c r="AW1641" i="1"/>
  <c r="AY1644" i="1"/>
  <c r="AW181" i="1"/>
  <c r="AY178" i="1"/>
  <c r="AY1035" i="1"/>
  <c r="AW1032" i="1"/>
  <c r="AY2705" i="1"/>
  <c r="AW2708" i="1"/>
  <c r="AW2036" i="1"/>
  <c r="AY2033" i="1"/>
  <c r="AY1560" i="1"/>
  <c r="AW1557" i="1"/>
  <c r="AY2754" i="1"/>
  <c r="AW2757" i="1"/>
  <c r="AW1973" i="1"/>
  <c r="AW1728" i="1"/>
  <c r="AY1725" i="1"/>
  <c r="AW143" i="1"/>
  <c r="AY146" i="1"/>
  <c r="AW1179" i="1"/>
  <c r="AY1182" i="1"/>
  <c r="AW3363" i="1"/>
  <c r="AY3366" i="1"/>
  <c r="AW2852" i="1"/>
  <c r="AY1081" i="1"/>
  <c r="AW1084" i="1"/>
  <c r="AW1130" i="1"/>
  <c r="AY1133" i="1"/>
  <c r="AW948" i="1"/>
  <c r="AY951" i="1"/>
  <c r="AW136" i="1"/>
  <c r="AY139" i="1"/>
  <c r="AY1623" i="1"/>
  <c r="AW836" i="1"/>
  <c r="AY839" i="1"/>
  <c r="AY1648" i="1"/>
  <c r="AW1651" i="1"/>
  <c r="AY1105" i="1"/>
  <c r="AW465" i="1"/>
  <c r="AY468" i="1"/>
  <c r="AW76" i="1"/>
  <c r="AY73" i="1"/>
  <c r="AY507" i="1"/>
  <c r="AY657" i="1"/>
  <c r="AW654" i="1"/>
  <c r="AW262" i="1"/>
  <c r="AY265" i="1"/>
  <c r="AY3317" i="1"/>
  <c r="AY3016" i="1"/>
  <c r="AY293" i="1"/>
  <c r="AW290" i="1"/>
  <c r="AY2075" i="1"/>
  <c r="AW2078" i="1"/>
  <c r="AY251" i="1"/>
  <c r="AW3492" i="1"/>
  <c r="AY3489" i="1"/>
  <c r="AY2554" i="1"/>
  <c r="AW2551" i="1"/>
  <c r="AW1774" i="1"/>
  <c r="AY1777" i="1"/>
  <c r="AY2288" i="1"/>
  <c r="AW2082" i="1"/>
  <c r="AY2085" i="1"/>
  <c r="AW3149" i="1"/>
  <c r="AY3146" i="1"/>
  <c r="AW2803" i="1"/>
  <c r="AY2806" i="1"/>
  <c r="AW3055" i="1"/>
  <c r="AY3058" i="1"/>
  <c r="AW1154" i="1"/>
  <c r="AY1151" i="1"/>
  <c r="AW3426" i="1"/>
  <c r="AY3429" i="1"/>
  <c r="AW2061" i="1"/>
  <c r="AY2064" i="1"/>
  <c r="AW1683" i="1"/>
  <c r="AY1686" i="1"/>
  <c r="AY2866" i="1"/>
  <c r="AW2869" i="1"/>
  <c r="AW55" i="1"/>
  <c r="AW3279" i="1"/>
  <c r="AY3282" i="1"/>
  <c r="AY2841" i="1"/>
  <c r="AW2838" i="1"/>
  <c r="AW2883" i="1"/>
  <c r="AY2880" i="1"/>
  <c r="AW1361" i="1"/>
  <c r="AY1364" i="1"/>
  <c r="AW1319" i="1"/>
  <c r="AY1322" i="1"/>
  <c r="AW514" i="1"/>
  <c r="AY517" i="1"/>
  <c r="AY1424" i="1"/>
  <c r="AW1427" i="1"/>
  <c r="AW1007" i="1"/>
  <c r="AY1004" i="1"/>
  <c r="AY1690" i="1"/>
  <c r="AW1693" i="1"/>
  <c r="AW3086" i="1"/>
  <c r="AY3083" i="1"/>
  <c r="AW1928" i="1"/>
  <c r="AY1931" i="1"/>
  <c r="AW1490" i="1"/>
  <c r="AY1487" i="1"/>
  <c r="AY2586" i="1"/>
  <c r="AW696" i="1"/>
  <c r="AY699" i="1"/>
  <c r="AY125" i="1"/>
  <c r="AW122" i="1"/>
  <c r="AY731" i="1"/>
  <c r="AW734" i="1"/>
  <c r="AY1592" i="1"/>
  <c r="AW1595" i="1"/>
  <c r="AW157" i="1"/>
  <c r="AY160" i="1"/>
  <c r="AY1347" i="1"/>
  <c r="AW1350" i="1"/>
  <c r="AY181" i="1"/>
  <c r="AW178" i="1"/>
  <c r="AW3184" i="1"/>
  <c r="AY3181" i="1"/>
  <c r="AW2253" i="1"/>
  <c r="AY2250" i="1"/>
  <c r="AW3135" i="1"/>
  <c r="AY3132" i="1"/>
  <c r="AW2033" i="1"/>
  <c r="AY2036" i="1"/>
  <c r="AW2141" i="1"/>
  <c r="AY2138" i="1"/>
  <c r="AY143" i="1"/>
  <c r="AW146" i="1"/>
  <c r="AW2008" i="1"/>
  <c r="AY2005" i="1"/>
  <c r="AY2089" i="1"/>
  <c r="AW2092" i="1"/>
  <c r="AW48" i="1"/>
  <c r="AY45" i="1"/>
  <c r="AW1413" i="1"/>
  <c r="AW2929" i="1"/>
  <c r="AY2932" i="1"/>
  <c r="AW1119" i="1"/>
  <c r="AY1116" i="1"/>
  <c r="AW1497" i="1"/>
  <c r="AY1494" i="1"/>
  <c r="AY3167" i="1"/>
  <c r="AW3170" i="1"/>
  <c r="AY2092" i="1"/>
  <c r="AW2089" i="1"/>
  <c r="AY2659" i="1"/>
  <c r="AW2656" i="1"/>
  <c r="AY1144" i="1"/>
  <c r="AW1147" i="1"/>
  <c r="AW164" i="1"/>
  <c r="AY167" i="1"/>
  <c r="AW2376" i="1"/>
  <c r="AY2379" i="1"/>
  <c r="AY101" i="1"/>
  <c r="AW104" i="1"/>
  <c r="AY2792" i="1"/>
  <c r="AW2789" i="1"/>
  <c r="AY1340" i="1"/>
  <c r="AW1343" i="1"/>
  <c r="AW2134" i="1"/>
  <c r="AY2131" i="1"/>
  <c r="AY1056" i="1"/>
  <c r="AW1053" i="1"/>
  <c r="AW1644" i="1"/>
  <c r="AY1641" i="1"/>
  <c r="AY1032" i="1"/>
  <c r="AW1035" i="1"/>
  <c r="AW857" i="1"/>
  <c r="AY860" i="1"/>
  <c r="AW2705" i="1"/>
  <c r="AY2708" i="1"/>
  <c r="AW3132" i="1"/>
  <c r="AY3135" i="1"/>
  <c r="AW640" i="1"/>
  <c r="AY643" i="1"/>
  <c r="AY1557" i="1"/>
  <c r="AW1560" i="1"/>
  <c r="AY1973" i="1"/>
  <c r="AY27" i="1"/>
  <c r="AW24" i="1"/>
  <c r="AW115" i="1"/>
  <c r="AW3317" i="1"/>
  <c r="AY2456" i="1"/>
  <c r="AW2453" i="1"/>
  <c r="AW1921" i="1"/>
  <c r="AY1924" i="1"/>
  <c r="AY286" i="1"/>
  <c r="AW283" i="1"/>
  <c r="AW2887" i="1"/>
  <c r="AY2890" i="1"/>
  <c r="AY1620" i="1"/>
  <c r="AW1417" i="1"/>
  <c r="AY1420" i="1"/>
  <c r="AW839" i="1"/>
  <c r="AY836" i="1"/>
  <c r="AW1105" i="1"/>
  <c r="AW657" i="1"/>
  <c r="AY654" i="1"/>
  <c r="AW265" i="1"/>
  <c r="AY262" i="1"/>
  <c r="AY3314" i="1"/>
  <c r="AY493" i="1"/>
  <c r="AW496" i="1"/>
  <c r="AW2950" i="1"/>
  <c r="AY2953" i="1"/>
  <c r="AW3016" i="1"/>
  <c r="AW293" i="1"/>
  <c r="AY290" i="1"/>
  <c r="AW83" i="1"/>
  <c r="AY80" i="1"/>
  <c r="AW2610" i="1"/>
  <c r="AY2607" i="1"/>
  <c r="AY2239" i="1"/>
  <c r="AW1777" i="1"/>
  <c r="AY1774" i="1"/>
  <c r="AW2288" i="1"/>
  <c r="AY2190" i="1"/>
  <c r="AW2187" i="1"/>
  <c r="AW1207" i="1"/>
  <c r="AY1210" i="1"/>
  <c r="AY1161" i="1"/>
  <c r="AW1158" i="1"/>
  <c r="AW2943" i="1"/>
  <c r="AY2946" i="1"/>
  <c r="AW780" i="1"/>
  <c r="AY783" i="1"/>
  <c r="AW2064" i="1"/>
  <c r="AY2061" i="1"/>
  <c r="AW1686" i="1"/>
  <c r="AY1683" i="1"/>
  <c r="AW1599" i="1"/>
  <c r="AY1602" i="1"/>
  <c r="AY1847" i="1"/>
  <c r="AW1844" i="1"/>
  <c r="AW52" i="1"/>
  <c r="AY2110" i="1"/>
  <c r="AW2113" i="1"/>
  <c r="AW3282" i="1"/>
  <c r="AY3279" i="1"/>
  <c r="AY2330" i="1"/>
  <c r="AW2327" i="1"/>
  <c r="AY1361" i="1"/>
  <c r="AW1364" i="1"/>
  <c r="AW524" i="1"/>
  <c r="AY521" i="1"/>
  <c r="AW1322" i="1"/>
  <c r="AY1319" i="1"/>
  <c r="AW517" i="1"/>
  <c r="AY514" i="1"/>
  <c r="AY3251" i="1"/>
  <c r="AW3254" i="1"/>
  <c r="AW2351" i="1"/>
  <c r="AY2348" i="1"/>
  <c r="AW1795" i="1"/>
  <c r="AY1798" i="1"/>
  <c r="AW2859" i="1"/>
  <c r="AY2862" i="1"/>
  <c r="AW1690" i="1"/>
  <c r="AY1693" i="1"/>
  <c r="AY1928" i="1"/>
  <c r="AW1931" i="1"/>
  <c r="AW962" i="1"/>
  <c r="AY766" i="1"/>
  <c r="AW769" i="1"/>
  <c r="AW2719" i="1"/>
  <c r="AY2722" i="1"/>
  <c r="AY990" i="1"/>
  <c r="AY993" i="1"/>
  <c r="AW990" i="1"/>
  <c r="AW1487" i="1"/>
  <c r="AY1490" i="1"/>
  <c r="AW167" i="1"/>
  <c r="AY164" i="1"/>
  <c r="AW2792" i="1"/>
  <c r="AY2789" i="1"/>
  <c r="AW1056" i="1"/>
  <c r="AY1053" i="1"/>
  <c r="AY3065" i="1"/>
  <c r="AW3062" i="1"/>
  <c r="AW468" i="1"/>
  <c r="AY465" i="1"/>
  <c r="AW850" i="1"/>
  <c r="AY853" i="1"/>
  <c r="AY405" i="1"/>
  <c r="AW402" i="1"/>
  <c r="AY2078" i="1"/>
  <c r="AW2075" i="1"/>
  <c r="AW2397" i="1"/>
  <c r="AY2400" i="1"/>
  <c r="AY664" i="1"/>
  <c r="AW661" i="1"/>
  <c r="AW2190" i="1"/>
  <c r="AY2187" i="1"/>
  <c r="AW2040" i="1"/>
  <c r="AY2043" i="1"/>
  <c r="AW1210" i="1"/>
  <c r="AY1207" i="1"/>
  <c r="AW1161" i="1"/>
  <c r="AY1158" i="1"/>
  <c r="AY2943" i="1"/>
  <c r="AW2946" i="1"/>
  <c r="AW1602" i="1"/>
  <c r="AY1599" i="1"/>
  <c r="AW906" i="1"/>
  <c r="AY909" i="1"/>
  <c r="AW1249" i="1"/>
  <c r="AY1252" i="1"/>
  <c r="AY1175" i="1"/>
  <c r="AW1172" i="1"/>
  <c r="AW1389" i="1"/>
  <c r="AY1392" i="1"/>
  <c r="AW1697" i="1"/>
  <c r="AY1700" i="1"/>
  <c r="AW1434" i="1"/>
  <c r="AY1994" i="1"/>
  <c r="AW1991" i="1"/>
  <c r="AW1403" i="1"/>
  <c r="AY1406" i="1"/>
  <c r="AY2113" i="1"/>
  <c r="AW2110" i="1"/>
  <c r="AW2841" i="1"/>
  <c r="AY2838" i="1"/>
  <c r="AY713" i="1"/>
  <c r="AW710" i="1"/>
  <c r="AY1812" i="1"/>
  <c r="AW1809" i="1"/>
  <c r="AY1336" i="1"/>
  <c r="AW1333" i="1"/>
  <c r="AW668" i="1"/>
  <c r="AY671" i="1"/>
  <c r="AW1259" i="1"/>
  <c r="AY1256" i="1"/>
  <c r="AY3338" i="1"/>
  <c r="AY1385" i="1"/>
  <c r="AW1382" i="1"/>
  <c r="AW1630" i="1"/>
  <c r="AY1627" i="1"/>
  <c r="AW2348" i="1"/>
  <c r="AY2351" i="1"/>
  <c r="AW3247" i="1"/>
  <c r="AY3244" i="1"/>
  <c r="AY706" i="1"/>
  <c r="AW703" i="1"/>
  <c r="AW1886" i="1"/>
  <c r="AY1889" i="1"/>
  <c r="AW1949" i="1"/>
  <c r="AY1952" i="1"/>
  <c r="AY2148" i="1"/>
  <c r="AW2145" i="1"/>
  <c r="AY962" i="1"/>
  <c r="AY1000" i="1"/>
  <c r="AW997" i="1"/>
  <c r="AW2722" i="1"/>
  <c r="AY2719" i="1"/>
  <c r="AY2827" i="1"/>
  <c r="AW2824" i="1"/>
  <c r="AW993" i="1"/>
  <c r="AW1515" i="1"/>
  <c r="AY1518" i="1"/>
  <c r="AW1060" i="1"/>
  <c r="AY1063" i="1"/>
  <c r="AW2750" i="1"/>
  <c r="AY2747" i="1"/>
  <c r="AY1959" i="1"/>
  <c r="AW1956" i="1"/>
  <c r="AW3293" i="1"/>
  <c r="AY3296" i="1"/>
  <c r="AW234" i="1"/>
  <c r="AY237" i="1"/>
  <c r="AW2911" i="1"/>
  <c r="AY2908" i="1"/>
  <c r="AY724" i="1"/>
  <c r="AW727" i="1"/>
  <c r="AW1354" i="1"/>
  <c r="AY1357" i="1"/>
  <c r="AW3496" i="1"/>
  <c r="AY3499" i="1"/>
  <c r="AY1011" i="1"/>
  <c r="AW1014" i="1"/>
  <c r="AW2474" i="1"/>
  <c r="AY2477" i="1"/>
  <c r="AY3349" i="1"/>
  <c r="AW3352" i="1"/>
  <c r="AW1193" i="1"/>
  <c r="AY1196" i="1"/>
  <c r="AW2715" i="1"/>
  <c r="AY2712" i="1"/>
  <c r="AW2691" i="1"/>
  <c r="AY2694" i="1"/>
  <c r="AW762" i="1"/>
  <c r="AY759" i="1"/>
  <c r="AY937" i="1"/>
  <c r="AW934" i="1"/>
  <c r="AW174" i="1"/>
  <c r="AY881" i="1"/>
  <c r="AW878" i="1"/>
  <c r="AW1074" i="1"/>
  <c r="AW1718" i="1"/>
  <c r="AY1721" i="1"/>
  <c r="AW3023" i="1"/>
  <c r="AY3020" i="1"/>
  <c r="AY3051" i="1"/>
  <c r="AW3048" i="1"/>
  <c r="AW745" i="1"/>
  <c r="AY748" i="1"/>
  <c r="AY94" i="1"/>
  <c r="AW97" i="1"/>
  <c r="AY1529" i="1"/>
  <c r="AW1532" i="1"/>
  <c r="AY3380" i="1"/>
  <c r="AW3377" i="1"/>
  <c r="AW3513" i="1"/>
  <c r="AY3510" i="1"/>
  <c r="AW3314" i="1"/>
  <c r="AW3142" i="1"/>
  <c r="AY3139" i="1"/>
  <c r="AW2236" i="1"/>
  <c r="AW108" i="1"/>
  <c r="AY111" i="1"/>
  <c r="AW3335" i="1"/>
  <c r="AY2768" i="1"/>
  <c r="AW2771" i="1"/>
  <c r="AY2834" i="1"/>
  <c r="AW2831" i="1"/>
  <c r="AW1504" i="1"/>
  <c r="AY1501" i="1"/>
  <c r="AY832" i="1"/>
  <c r="AW829" i="1"/>
  <c r="AW2817" i="1"/>
  <c r="AY2820" i="1"/>
  <c r="AY1399" i="1"/>
  <c r="AW1396" i="1"/>
  <c r="AW1791" i="1"/>
  <c r="AY1788" i="1"/>
  <c r="AW3065" i="1"/>
  <c r="AY3062" i="1"/>
  <c r="AW237" i="1"/>
  <c r="AY234" i="1"/>
  <c r="AW920" i="1"/>
  <c r="AY923" i="1"/>
  <c r="AY300" i="1"/>
  <c r="AW297" i="1"/>
  <c r="AY3527" i="1"/>
  <c r="AW3524" i="1"/>
  <c r="AW1200" i="1"/>
  <c r="AY1203" i="1"/>
  <c r="AY874" i="1"/>
  <c r="AW871" i="1"/>
  <c r="AY402" i="1"/>
  <c r="AW405" i="1"/>
  <c r="AW2400" i="1"/>
  <c r="AY2397" i="1"/>
  <c r="AW2085" i="1"/>
  <c r="AY2082" i="1"/>
  <c r="AW664" i="1"/>
  <c r="AY661" i="1"/>
  <c r="AY2040" i="1"/>
  <c r="AW2043" i="1"/>
  <c r="AW1658" i="1"/>
  <c r="AY1655" i="1"/>
  <c r="AY3415" i="1"/>
  <c r="AW3412" i="1"/>
  <c r="AY906" i="1"/>
  <c r="AW909" i="1"/>
  <c r="AY1249" i="1"/>
  <c r="AW1252" i="1"/>
  <c r="AW1175" i="1"/>
  <c r="AY1172" i="1"/>
  <c r="AY1389" i="1"/>
  <c r="AW1392" i="1"/>
  <c r="AY1697" i="1"/>
  <c r="AW1700" i="1"/>
  <c r="AW2313" i="1"/>
  <c r="AY2316" i="1"/>
  <c r="AY1991" i="1"/>
  <c r="AW1994" i="1"/>
  <c r="AW1406" i="1"/>
  <c r="AY1403" i="1"/>
  <c r="AY710" i="1"/>
  <c r="AW713" i="1"/>
  <c r="AW1459" i="1"/>
  <c r="AY1462" i="1"/>
  <c r="AY1809" i="1"/>
  <c r="AW1812" i="1"/>
  <c r="AW1336" i="1"/>
  <c r="AY1333" i="1"/>
  <c r="AY668" i="1"/>
  <c r="AW671" i="1"/>
  <c r="AW955" i="1"/>
  <c r="AY958" i="1"/>
  <c r="AW1385" i="1"/>
  <c r="AY1382" i="1"/>
  <c r="AY1378" i="1"/>
  <c r="AW1375" i="1"/>
  <c r="AW3111" i="1"/>
  <c r="AY3114" i="1"/>
  <c r="AY307" i="1"/>
  <c r="AW3244" i="1"/>
  <c r="AY3247" i="1"/>
  <c r="AW706" i="1"/>
  <c r="AY703" i="1"/>
  <c r="AY1886" i="1"/>
  <c r="AW1889" i="1"/>
  <c r="AY1949" i="1"/>
  <c r="AW1952" i="1"/>
  <c r="AY2145" i="1"/>
  <c r="AW2148" i="1"/>
  <c r="AY986" i="1"/>
  <c r="AW983" i="1"/>
  <c r="AW3083" i="1"/>
  <c r="AW1000" i="1"/>
  <c r="AY997" i="1"/>
  <c r="AY769" i="1"/>
  <c r="AW766" i="1"/>
  <c r="AY2824" i="1"/>
  <c r="AW2827" i="1"/>
  <c r="AY2873" i="1"/>
  <c r="AW2876" i="1"/>
  <c r="AW2285" i="1"/>
  <c r="AW255" i="1"/>
  <c r="AY258" i="1"/>
  <c r="AW1959" i="1"/>
  <c r="AY1956" i="1"/>
  <c r="AY3293" i="1"/>
  <c r="AW3296" i="1"/>
  <c r="AY741" i="1"/>
  <c r="AW1893" i="1"/>
  <c r="AY1896" i="1"/>
  <c r="AW2659" i="1"/>
  <c r="AY2656" i="1"/>
  <c r="AY2666" i="1"/>
  <c r="AW2663" i="1"/>
  <c r="AY1193" i="1"/>
  <c r="AW1196" i="1"/>
  <c r="AY486" i="1"/>
  <c r="AW489" i="1"/>
  <c r="AW3219" i="1"/>
  <c r="AY3216" i="1"/>
  <c r="AY829" i="1"/>
  <c r="AW832" i="1"/>
  <c r="AY2950" i="1"/>
  <c r="AW2953" i="1"/>
  <c r="AW2855" i="1"/>
  <c r="AW430" i="1"/>
  <c r="AY433" i="1"/>
  <c r="AY608" i="1"/>
  <c r="AW605" i="1"/>
  <c r="AW2509" i="1"/>
  <c r="AY2512" i="1"/>
  <c r="AY762" i="1"/>
  <c r="AW759" i="1"/>
  <c r="AW3478" i="1"/>
  <c r="AY3475" i="1"/>
  <c r="AY934" i="1"/>
  <c r="AW937" i="1"/>
  <c r="AW486" i="1"/>
  <c r="AY489" i="1"/>
  <c r="AW881" i="1"/>
  <c r="AY878" i="1"/>
  <c r="AW1721" i="1"/>
  <c r="AY1718" i="1"/>
  <c r="AY3023" i="1"/>
  <c r="AW3020" i="1"/>
  <c r="AY3048" i="1"/>
  <c r="AW3051" i="1"/>
  <c r="AY745" i="1"/>
  <c r="AW748" i="1"/>
  <c r="AW3380" i="1"/>
  <c r="AY3377" i="1"/>
  <c r="AW2239" i="1"/>
  <c r="AW111" i="1"/>
  <c r="AY108" i="1"/>
  <c r="AW2834" i="1"/>
  <c r="AY2831" i="1"/>
  <c r="AW3216" i="1"/>
  <c r="AY3219" i="1"/>
  <c r="AW2071" i="1"/>
  <c r="AY2068" i="1"/>
  <c r="AW1399" i="1"/>
  <c r="AY1396" i="1"/>
  <c r="AW388" i="1"/>
  <c r="AY391" i="1"/>
  <c r="AW1186" i="1"/>
  <c r="AY1189" i="1"/>
  <c r="AW286" i="1"/>
  <c r="AY283" i="1"/>
  <c r="AY2274" i="1"/>
  <c r="AW2271" i="1"/>
  <c r="AW1091" i="1"/>
  <c r="AW1102" i="1"/>
  <c r="AY188" i="1"/>
  <c r="AW185" i="1"/>
  <c r="AY580" i="1"/>
  <c r="AW577" i="1"/>
  <c r="AY62" i="1"/>
  <c r="AY2337" i="1"/>
  <c r="AW2334" i="1"/>
  <c r="AW923" i="1"/>
  <c r="AY920" i="1"/>
  <c r="AW2810" i="1"/>
  <c r="AY2813" i="1"/>
  <c r="AW300" i="1"/>
  <c r="AY297" i="1"/>
  <c r="AW3527" i="1"/>
  <c r="AY3524" i="1"/>
  <c r="AW874" i="1"/>
  <c r="AY871" i="1"/>
  <c r="AW80" i="1"/>
  <c r="AY83" i="1"/>
  <c r="AY2610" i="1"/>
  <c r="AW2607" i="1"/>
  <c r="AW3422" i="1"/>
  <c r="AY3419" i="1"/>
  <c r="AW2922" i="1"/>
  <c r="AY2925" i="1"/>
  <c r="AW2894" i="1"/>
  <c r="AY2897" i="1"/>
  <c r="AW1543" i="1"/>
  <c r="AY1546" i="1"/>
  <c r="AY3275" i="1"/>
  <c r="AW3272" i="1"/>
  <c r="AW1522" i="1"/>
  <c r="AY1525" i="1"/>
  <c r="AW689" i="1"/>
  <c r="AY692" i="1"/>
  <c r="AW1655" i="1"/>
  <c r="AY1658" i="1"/>
  <c r="AW3415" i="1"/>
  <c r="AY3412" i="1"/>
  <c r="AW318" i="1"/>
  <c r="AY321" i="1"/>
  <c r="AW2173" i="1"/>
  <c r="AY2176" i="1"/>
  <c r="AY1844" i="1"/>
  <c r="AW1847" i="1"/>
  <c r="AY682" i="1"/>
  <c r="AW685" i="1"/>
  <c r="AW2316" i="1"/>
  <c r="AY2313" i="1"/>
  <c r="AW2407" i="1"/>
  <c r="AY2404" i="1"/>
  <c r="AY1511" i="1"/>
  <c r="AW1508" i="1"/>
  <c r="AW2502" i="1"/>
  <c r="AY2505" i="1"/>
  <c r="AY2645" i="1"/>
  <c r="AW2642" i="1"/>
  <c r="AW269" i="1"/>
  <c r="AY272" i="1"/>
  <c r="AW2320" i="1"/>
  <c r="AY2323" i="1"/>
  <c r="AW556" i="1"/>
  <c r="AY559" i="1"/>
  <c r="AW1462" i="1"/>
  <c r="AY1459" i="1"/>
  <c r="AW1256" i="1"/>
  <c r="AY1259" i="1"/>
  <c r="AY955" i="1"/>
  <c r="AW958" i="1"/>
  <c r="AY720" i="1"/>
  <c r="AW717" i="1"/>
  <c r="AW1378" i="1"/>
  <c r="AY1375" i="1"/>
  <c r="AY1672" i="1"/>
  <c r="AW1669" i="1"/>
  <c r="AW2600" i="1"/>
  <c r="AW2957" i="1"/>
  <c r="AY2960" i="1"/>
  <c r="AW2488" i="1"/>
  <c r="AY2491" i="1"/>
  <c r="AW2166" i="1"/>
  <c r="AY2169" i="1"/>
  <c r="AW986" i="1"/>
  <c r="AY983" i="1"/>
  <c r="AW2635" i="1"/>
  <c r="AY2638" i="1"/>
  <c r="AW675" i="1"/>
  <c r="AY678" i="1"/>
  <c r="AW2204" i="1"/>
  <c r="AY2201" i="1"/>
  <c r="AY2876" i="1"/>
  <c r="AW2873" i="1"/>
  <c r="AY2285" i="1"/>
  <c r="AW258" i="1"/>
  <c r="AY255" i="1"/>
  <c r="AY17" i="1"/>
  <c r="AW17" i="1"/>
  <c r="BA40" i="1"/>
  <c r="B87" i="1"/>
  <c r="BC35" i="1" l="1"/>
  <c r="BB34" i="1"/>
  <c r="BB35" i="1"/>
  <c r="BC34" i="1"/>
  <c r="BB32" i="1"/>
  <c r="BC33" i="1"/>
  <c r="BA41" i="1"/>
  <c r="B94" i="1"/>
  <c r="BG33" i="1" l="1"/>
  <c r="BG35" i="1"/>
  <c r="BG36" i="1"/>
  <c r="BG34" i="1"/>
  <c r="BB33" i="1"/>
  <c r="BC36" i="1"/>
  <c r="BB36" i="1"/>
  <c r="BA42" i="1"/>
  <c r="B101" i="1"/>
  <c r="BE34" i="1"/>
  <c r="BE33" i="1"/>
  <c r="BG37" i="1" l="1"/>
  <c r="BB37" i="1"/>
  <c r="BC37" i="1"/>
  <c r="BE36" i="1" s="1"/>
  <c r="BA43" i="1"/>
  <c r="BE35" i="1"/>
  <c r="BF34" i="1" s="1"/>
  <c r="B108" i="1"/>
  <c r="BG38" i="1" l="1"/>
  <c r="BC38" i="1"/>
  <c r="BE37" i="1" s="1"/>
  <c r="BB38" i="1"/>
  <c r="BF35" i="1"/>
  <c r="BA44" i="1"/>
  <c r="B115" i="1"/>
  <c r="BB39" i="1" l="1"/>
  <c r="BF36" i="1"/>
  <c r="BG39" i="1"/>
  <c r="BC39" i="1"/>
  <c r="BE38" i="1" s="1"/>
  <c r="BA45" i="1"/>
  <c r="B122" i="1"/>
  <c r="BF37" i="1" l="1"/>
  <c r="BC40" i="1"/>
  <c r="BE39" i="1" s="1"/>
  <c r="BF38" i="1" s="1"/>
  <c r="BB40" i="1"/>
  <c r="BG40" i="1"/>
  <c r="BA46" i="1"/>
  <c r="B129" i="1"/>
  <c r="BF39" i="1" l="1"/>
  <c r="BC41" i="1"/>
  <c r="BE40" i="1" s="1"/>
  <c r="BB41" i="1"/>
  <c r="BG41" i="1"/>
  <c r="BA47" i="1"/>
  <c r="B136" i="1"/>
  <c r="BB42" i="1" l="1"/>
  <c r="BC42" i="1"/>
  <c r="BE41" i="1" s="1"/>
  <c r="BG42" i="1"/>
  <c r="BA48" i="1"/>
  <c r="B143" i="1"/>
  <c r="BF40" i="1" l="1"/>
  <c r="BB43" i="1"/>
  <c r="BC43" i="1"/>
  <c r="BE42" i="1" s="1"/>
  <c r="BF41" i="1" s="1"/>
  <c r="BG43" i="1"/>
  <c r="BA49" i="1"/>
  <c r="B150" i="1"/>
  <c r="BG44" i="1" l="1"/>
  <c r="BC44" i="1"/>
  <c r="BE43" i="1" s="1"/>
  <c r="BB44" i="1"/>
  <c r="BA50" i="1"/>
  <c r="B157" i="1"/>
  <c r="BF43" i="1" l="1"/>
  <c r="BG45" i="1"/>
  <c r="BB45" i="1"/>
  <c r="BC45" i="1"/>
  <c r="BE44" i="1" s="1"/>
  <c r="BA51" i="1"/>
  <c r="BF42" i="1"/>
  <c r="B164" i="1"/>
  <c r="BG46" i="1" l="1"/>
  <c r="BC46" i="1"/>
  <c r="BE45" i="1" s="1"/>
  <c r="BF44" i="1" s="1"/>
  <c r="BB46" i="1"/>
  <c r="BA52" i="1"/>
  <c r="B171" i="1"/>
  <c r="BC47" i="1" l="1"/>
  <c r="BE46" i="1" s="1"/>
  <c r="BF45" i="1" s="1"/>
  <c r="BG47" i="1"/>
  <c r="BB47" i="1"/>
  <c r="BA53" i="1"/>
  <c r="B178" i="1"/>
  <c r="BC48" i="1" l="1"/>
  <c r="BE47" i="1" s="1"/>
  <c r="BF46" i="1" s="1"/>
  <c r="BG48" i="1"/>
  <c r="BB48" i="1"/>
  <c r="BA54" i="1"/>
  <c r="B185" i="1"/>
  <c r="BB49" i="1" l="1"/>
  <c r="BG49" i="1"/>
  <c r="BC49" i="1"/>
  <c r="BE48" i="1" s="1"/>
  <c r="BA55" i="1"/>
  <c r="B192" i="1"/>
  <c r="BF48" i="1" l="1"/>
  <c r="BC50" i="1"/>
  <c r="BE49" i="1" s="1"/>
  <c r="BG50" i="1"/>
  <c r="BB50" i="1"/>
  <c r="BF47" i="1"/>
  <c r="BA56" i="1"/>
  <c r="B199" i="1"/>
  <c r="BG51" i="1" l="1"/>
  <c r="BB51" i="1"/>
  <c r="BC51" i="1"/>
  <c r="BE50" i="1" s="1"/>
  <c r="BA57" i="1"/>
  <c r="B206" i="1"/>
  <c r="BF50" i="1" l="1"/>
  <c r="BC52" i="1"/>
  <c r="BE51" i="1" s="1"/>
  <c r="BB52" i="1"/>
  <c r="BG52" i="1"/>
  <c r="BF49" i="1"/>
  <c r="BA58" i="1"/>
  <c r="B213" i="1"/>
  <c r="BC53" i="1" l="1"/>
  <c r="BE52" i="1" s="1"/>
  <c r="BF51" i="1" s="1"/>
  <c r="BB53" i="1"/>
  <c r="BG53" i="1"/>
  <c r="BA59" i="1"/>
  <c r="B220" i="1"/>
  <c r="BC54" i="1" l="1"/>
  <c r="BE53" i="1" s="1"/>
  <c r="BG54" i="1"/>
  <c r="BB54" i="1"/>
  <c r="BA60" i="1"/>
  <c r="B227" i="1"/>
  <c r="BF53" i="1" l="1"/>
  <c r="BG55" i="1"/>
  <c r="BB55" i="1"/>
  <c r="BC55" i="1"/>
  <c r="BE54" i="1" s="1"/>
  <c r="BA61" i="1"/>
  <c r="BF52" i="1"/>
  <c r="B234" i="1"/>
  <c r="BF54" i="1" l="1"/>
  <c r="BG56" i="1"/>
  <c r="BB56" i="1"/>
  <c r="BC56" i="1"/>
  <c r="BE55" i="1" s="1"/>
  <c r="BA62" i="1"/>
  <c r="B241" i="1"/>
  <c r="BG57" i="1" l="1"/>
  <c r="BC57" i="1"/>
  <c r="BE56" i="1" s="1"/>
  <c r="BF55" i="1" s="1"/>
  <c r="BB57" i="1"/>
  <c r="BA63" i="1"/>
  <c r="B248" i="1"/>
  <c r="BC58" i="1" l="1"/>
  <c r="BE57" i="1" s="1"/>
  <c r="BG58" i="1"/>
  <c r="BB58" i="1"/>
  <c r="BA64" i="1"/>
  <c r="B255" i="1"/>
  <c r="BF57" i="1" l="1"/>
  <c r="BG59" i="1"/>
  <c r="BC59" i="1"/>
  <c r="BE58" i="1" s="1"/>
  <c r="BB59" i="1"/>
  <c r="BF56" i="1"/>
  <c r="BA65" i="1"/>
  <c r="B262" i="1"/>
  <c r="BC60" i="1" l="1"/>
  <c r="BE59" i="1" s="1"/>
  <c r="BB60" i="1"/>
  <c r="BG60" i="1"/>
  <c r="BA66" i="1"/>
  <c r="B269" i="1"/>
  <c r="BC61" i="1" l="1"/>
  <c r="BE60" i="1" s="1"/>
  <c r="BG61" i="1"/>
  <c r="BB61" i="1"/>
  <c r="BF58" i="1"/>
  <c r="BA67" i="1"/>
  <c r="B276" i="1"/>
  <c r="BC62" i="1" l="1"/>
  <c r="BE61" i="1" s="1"/>
  <c r="BF60" i="1" s="1"/>
  <c r="BG62" i="1"/>
  <c r="BB62" i="1"/>
  <c r="BF59" i="1"/>
  <c r="BA68" i="1"/>
  <c r="B283" i="1"/>
  <c r="BG63" i="1" l="1"/>
  <c r="BB63" i="1"/>
  <c r="BC63" i="1"/>
  <c r="BE62" i="1" s="1"/>
  <c r="BA69" i="1"/>
  <c r="B290" i="1"/>
  <c r="BG64" i="1" l="1"/>
  <c r="BB64" i="1"/>
  <c r="BC64" i="1"/>
  <c r="BE63" i="1" s="1"/>
  <c r="BF61" i="1"/>
  <c r="BA70" i="1"/>
  <c r="B297" i="1"/>
  <c r="BF62" i="1" l="1"/>
  <c r="BC65" i="1"/>
  <c r="BE64" i="1" s="1"/>
  <c r="BG65" i="1"/>
  <c r="BB65" i="1"/>
  <c r="BA71" i="1"/>
  <c r="B304" i="1"/>
  <c r="BF63" i="1" l="1"/>
  <c r="BC66" i="1"/>
  <c r="BE65" i="1" s="1"/>
  <c r="BF64" i="1" s="1"/>
  <c r="BG66" i="1"/>
  <c r="BB66" i="1"/>
  <c r="BA72" i="1"/>
  <c r="B311" i="1"/>
  <c r="BB67" i="1" l="1"/>
  <c r="BG67" i="1"/>
  <c r="BC67" i="1"/>
  <c r="BE66" i="1" s="1"/>
  <c r="BA73" i="1"/>
  <c r="B318" i="1"/>
  <c r="BC68" i="1" l="1"/>
  <c r="BE67" i="1" s="1"/>
  <c r="BF66" i="1" s="1"/>
  <c r="BG68" i="1"/>
  <c r="BB68" i="1"/>
  <c r="BF65" i="1"/>
  <c r="BA74" i="1"/>
  <c r="B325" i="1"/>
  <c r="BC69" i="1" l="1"/>
  <c r="BE68" i="1" s="1"/>
  <c r="BG69" i="1"/>
  <c r="BB69" i="1"/>
  <c r="BF67" i="1"/>
  <c r="BA75" i="1"/>
  <c r="B332" i="1"/>
  <c r="BG70" i="1" l="1"/>
  <c r="BB70" i="1"/>
  <c r="BC70" i="1"/>
  <c r="BE69" i="1" s="1"/>
  <c r="BA76" i="1"/>
  <c r="B339" i="1"/>
  <c r="BG71" i="1" l="1"/>
  <c r="BC71" i="1"/>
  <c r="BE70" i="1" s="1"/>
  <c r="BB71" i="1"/>
  <c r="BA77" i="1"/>
  <c r="BF68" i="1"/>
  <c r="B346" i="1"/>
  <c r="BC72" i="1" l="1"/>
  <c r="BE71" i="1" s="1"/>
  <c r="BG72" i="1"/>
  <c r="BB72" i="1"/>
  <c r="BF69" i="1"/>
  <c r="BA78" i="1"/>
  <c r="B353" i="1"/>
  <c r="BB73" i="1" l="1"/>
  <c r="BG73" i="1"/>
  <c r="BC73" i="1"/>
  <c r="BE72" i="1" s="1"/>
  <c r="BF71" i="1" s="1"/>
  <c r="BF70" i="1"/>
  <c r="BA79" i="1"/>
  <c r="B360" i="1"/>
  <c r="BC74" i="1" l="1"/>
  <c r="BE73" i="1" s="1"/>
  <c r="BF72" i="1" s="1"/>
  <c r="BG74" i="1"/>
  <c r="BB74" i="1"/>
  <c r="BA80" i="1"/>
  <c r="B367" i="1"/>
  <c r="BC75" i="1" l="1"/>
  <c r="BE74" i="1" s="1"/>
  <c r="BG75" i="1"/>
  <c r="BB75" i="1"/>
  <c r="BA81" i="1"/>
  <c r="B374" i="1"/>
  <c r="BG76" i="1" l="1"/>
  <c r="BB76" i="1"/>
  <c r="BC76" i="1"/>
  <c r="BE75" i="1" s="1"/>
  <c r="BF73" i="1"/>
  <c r="BA82" i="1"/>
  <c r="B381" i="1"/>
  <c r="BF74" i="1" l="1"/>
  <c r="BC77" i="1"/>
  <c r="BE76" i="1" s="1"/>
  <c r="BF75" i="1" s="1"/>
  <c r="BG77" i="1"/>
  <c r="BB77" i="1"/>
  <c r="BA83" i="1"/>
  <c r="B388" i="1"/>
  <c r="BC78" i="1" l="1"/>
  <c r="BE77" i="1" s="1"/>
  <c r="BG78" i="1"/>
  <c r="BB78" i="1"/>
  <c r="BD78" i="1" s="1"/>
  <c r="BA84" i="1"/>
  <c r="B395" i="1"/>
  <c r="BC79" i="1" l="1"/>
  <c r="BE78" i="1" s="1"/>
  <c r="BG79" i="1"/>
  <c r="BB79" i="1"/>
  <c r="BD79" i="1" s="1"/>
  <c r="BF76" i="1"/>
  <c r="BA85" i="1"/>
  <c r="B402" i="1"/>
  <c r="BF77" i="1" l="1"/>
  <c r="BG80" i="1"/>
  <c r="BC80" i="1"/>
  <c r="BE79" i="1" s="1"/>
  <c r="BF78" i="1" s="1"/>
  <c r="BB80" i="1"/>
  <c r="BD80" i="1" s="1"/>
  <c r="BA86" i="1"/>
  <c r="B409" i="1"/>
  <c r="BB81" i="1" l="1"/>
  <c r="BD81" i="1" s="1"/>
  <c r="BG81" i="1"/>
  <c r="BC81" i="1"/>
  <c r="BE80" i="1" s="1"/>
  <c r="BF79" i="1" s="1"/>
  <c r="BA87" i="1"/>
  <c r="B416" i="1"/>
  <c r="BG82" i="1" l="1"/>
  <c r="BB82" i="1"/>
  <c r="BD82" i="1" s="1"/>
  <c r="BC82" i="1"/>
  <c r="BE81" i="1" s="1"/>
  <c r="BA88" i="1"/>
  <c r="B423" i="1"/>
  <c r="BG83" i="1" l="1"/>
  <c r="BB83" i="1"/>
  <c r="BD83" i="1" s="1"/>
  <c r="BC83" i="1"/>
  <c r="BE82" i="1" s="1"/>
  <c r="BF81" i="1" s="1"/>
  <c r="BF80" i="1"/>
  <c r="BA89" i="1"/>
  <c r="B430" i="1"/>
  <c r="BG84" i="1" l="1"/>
  <c r="BB84" i="1"/>
  <c r="BD84" i="1" s="1"/>
  <c r="BC84" i="1"/>
  <c r="BE83" i="1" s="1"/>
  <c r="BF82" i="1" s="1"/>
  <c r="BA90" i="1"/>
  <c r="B437" i="1"/>
  <c r="BG85" i="1" l="1"/>
  <c r="BC85" i="1"/>
  <c r="BE84" i="1" s="1"/>
  <c r="BB85" i="1"/>
  <c r="BD85" i="1" s="1"/>
  <c r="BA91" i="1"/>
  <c r="B444" i="1"/>
  <c r="BG86" i="1" l="1"/>
  <c r="BB86" i="1"/>
  <c r="BD86" i="1" s="1"/>
  <c r="BC86" i="1"/>
  <c r="BE85" i="1" s="1"/>
  <c r="BF84" i="1" s="1"/>
  <c r="BF83" i="1"/>
  <c r="BA92" i="1"/>
  <c r="B451" i="1"/>
  <c r="BG87" i="1" l="1"/>
  <c r="BB87" i="1"/>
  <c r="BD87" i="1" s="1"/>
  <c r="BC87" i="1"/>
  <c r="BE86" i="1" s="1"/>
  <c r="BA93" i="1"/>
  <c r="B458" i="1"/>
  <c r="BC88" i="1" l="1"/>
  <c r="BE87" i="1" s="1"/>
  <c r="BF86" i="1" s="1"/>
  <c r="BB88" i="1"/>
  <c r="BD88" i="1" s="1"/>
  <c r="BG88" i="1"/>
  <c r="BF85" i="1"/>
  <c r="BA94" i="1"/>
  <c r="B465" i="1"/>
  <c r="BG89" i="1" l="1"/>
  <c r="BC89" i="1"/>
  <c r="BE88" i="1" s="1"/>
  <c r="BB89" i="1"/>
  <c r="BD89" i="1" s="1"/>
  <c r="BA95" i="1"/>
  <c r="B472" i="1"/>
  <c r="BG90" i="1" l="1"/>
  <c r="BB90" i="1"/>
  <c r="BD90" i="1" s="1"/>
  <c r="BC90" i="1"/>
  <c r="BE89" i="1" s="1"/>
  <c r="BF88" i="1" s="1"/>
  <c r="BF87" i="1"/>
  <c r="BA96" i="1"/>
  <c r="B479" i="1"/>
  <c r="BC91" i="1" l="1"/>
  <c r="BE90" i="1" s="1"/>
  <c r="BG91" i="1"/>
  <c r="BB91" i="1"/>
  <c r="BD91" i="1" s="1"/>
  <c r="BA97" i="1"/>
  <c r="B486" i="1"/>
  <c r="BG92" i="1" l="1"/>
  <c r="BB92" i="1"/>
  <c r="BD92" i="1" s="1"/>
  <c r="BC92" i="1"/>
  <c r="BE91" i="1" s="1"/>
  <c r="BF89" i="1"/>
  <c r="BA98" i="1"/>
  <c r="B493" i="1"/>
  <c r="BG93" i="1" l="1"/>
  <c r="BB93" i="1"/>
  <c r="BD93" i="1" s="1"/>
  <c r="BC93" i="1"/>
  <c r="BE92" i="1" s="1"/>
  <c r="BF91" i="1" s="1"/>
  <c r="BF90" i="1"/>
  <c r="BA99" i="1"/>
  <c r="B500" i="1"/>
  <c r="BB94" i="1" l="1"/>
  <c r="BD94" i="1" s="1"/>
  <c r="BG94" i="1"/>
  <c r="BC94" i="1"/>
  <c r="BA100" i="1"/>
  <c r="B507" i="1"/>
  <c r="BG95" i="1" l="1"/>
  <c r="BB95" i="1"/>
  <c r="BD95" i="1" s="1"/>
  <c r="BC95" i="1"/>
  <c r="BE94" i="1" s="1"/>
  <c r="BA101" i="1"/>
  <c r="B514" i="1"/>
  <c r="BE93" i="1"/>
  <c r="BB96" i="1" l="1"/>
  <c r="BD96" i="1" s="1"/>
  <c r="BG96" i="1"/>
  <c r="BC96" i="1"/>
  <c r="BE95" i="1" s="1"/>
  <c r="BF93" i="1"/>
  <c r="BF92" i="1"/>
  <c r="BA102" i="1"/>
  <c r="B521" i="1"/>
  <c r="BF94" i="1"/>
  <c r="BC97" i="1" l="1"/>
  <c r="BE96" i="1" s="1"/>
  <c r="BB97" i="1"/>
  <c r="BD97" i="1" s="1"/>
  <c r="BG97" i="1"/>
  <c r="BA103" i="1"/>
  <c r="B528" i="1"/>
  <c r="BB98" i="1" l="1"/>
  <c r="BD98" i="1" s="1"/>
  <c r="BG98" i="1"/>
  <c r="BC98" i="1"/>
  <c r="BE97" i="1" s="1"/>
  <c r="BA104" i="1"/>
  <c r="BF96" i="1"/>
  <c r="BF95" i="1"/>
  <c r="B535" i="1"/>
  <c r="BG99" i="1" l="1"/>
  <c r="BC99" i="1"/>
  <c r="BE98" i="1" s="1"/>
  <c r="BF97" i="1" s="1"/>
  <c r="BB99" i="1"/>
  <c r="BD99" i="1" s="1"/>
  <c r="BA105" i="1"/>
  <c r="B542" i="1"/>
  <c r="BG100" i="1" l="1"/>
  <c r="BB100" i="1"/>
  <c r="BD100" i="1" s="1"/>
  <c r="BC100" i="1"/>
  <c r="BE99" i="1" s="1"/>
  <c r="BA106" i="1"/>
  <c r="B549" i="1"/>
  <c r="BG101" i="1" l="1"/>
  <c r="BB101" i="1"/>
  <c r="BD101" i="1" s="1"/>
  <c r="BC101" i="1"/>
  <c r="BE100" i="1" s="1"/>
  <c r="BF98" i="1"/>
  <c r="BA107" i="1"/>
  <c r="B556" i="1"/>
  <c r="BF99" i="1" l="1"/>
  <c r="BC102" i="1"/>
  <c r="BE101" i="1" s="1"/>
  <c r="BB102" i="1"/>
  <c r="BD102" i="1" s="1"/>
  <c r="BG102" i="1"/>
  <c r="BA108" i="1"/>
  <c r="B563" i="1"/>
  <c r="BF100" i="1" l="1"/>
  <c r="BC103" i="1"/>
  <c r="BE102" i="1" s="1"/>
  <c r="BG103" i="1"/>
  <c r="BB103" i="1"/>
  <c r="BD103" i="1" s="1"/>
  <c r="BA109" i="1"/>
  <c r="B570" i="1"/>
  <c r="BF101" i="1" l="1"/>
  <c r="BG104" i="1"/>
  <c r="BB104" i="1"/>
  <c r="BD104" i="1" s="1"/>
  <c r="BC104" i="1"/>
  <c r="BE103" i="1" s="1"/>
  <c r="BF102" i="1" s="1"/>
  <c r="BA110" i="1"/>
  <c r="B577" i="1"/>
  <c r="BB105" i="1" l="1"/>
  <c r="BD105" i="1" s="1"/>
  <c r="BC105" i="1"/>
  <c r="BE104" i="1" s="1"/>
  <c r="BG105" i="1"/>
  <c r="BA111" i="1"/>
  <c r="B584" i="1"/>
  <c r="BF104" i="1" l="1"/>
  <c r="BC106" i="1"/>
  <c r="BE105" i="1" s="1"/>
  <c r="BB106" i="1"/>
  <c r="BD106" i="1" s="1"/>
  <c r="BG106" i="1"/>
  <c r="BA112" i="1"/>
  <c r="BF103" i="1"/>
  <c r="B591" i="1"/>
  <c r="BG107" i="1" l="1"/>
  <c r="BB107" i="1"/>
  <c r="BD107" i="1" s="1"/>
  <c r="BC107" i="1"/>
  <c r="BE106" i="1" s="1"/>
  <c r="BA113" i="1"/>
  <c r="B598" i="1"/>
  <c r="BF106" i="1" l="1"/>
  <c r="BC108" i="1"/>
  <c r="BE107" i="1" s="1"/>
  <c r="BG108" i="1"/>
  <c r="BB108" i="1"/>
  <c r="BD108" i="1" s="1"/>
  <c r="BA114" i="1"/>
  <c r="BF105" i="1"/>
  <c r="B605" i="1"/>
  <c r="BF107" i="1" l="1"/>
  <c r="BB109" i="1"/>
  <c r="BD109" i="1" s="1"/>
  <c r="BG109" i="1"/>
  <c r="BC109" i="1"/>
  <c r="BE108" i="1" s="1"/>
  <c r="BA115" i="1"/>
  <c r="B612" i="1"/>
  <c r="BG110" i="1" l="1"/>
  <c r="BB110" i="1"/>
  <c r="BD110" i="1" s="1"/>
  <c r="BC110" i="1"/>
  <c r="BE109" i="1" s="1"/>
  <c r="BF108" i="1" s="1"/>
  <c r="BA116" i="1"/>
  <c r="B619" i="1"/>
  <c r="BG111" i="1" l="1"/>
  <c r="BB111" i="1"/>
  <c r="BD111" i="1" s="1"/>
  <c r="BC111" i="1"/>
  <c r="BE110" i="1" s="1"/>
  <c r="BF109" i="1" s="1"/>
  <c r="BA117" i="1"/>
  <c r="B626" i="1"/>
  <c r="BC112" i="1" l="1"/>
  <c r="BE111" i="1" s="1"/>
  <c r="BB112" i="1"/>
  <c r="BD112" i="1" s="1"/>
  <c r="BG112" i="1"/>
  <c r="BA118" i="1"/>
  <c r="B633" i="1"/>
  <c r="BB113" i="1" l="1"/>
  <c r="BD113" i="1" s="1"/>
  <c r="BC113" i="1"/>
  <c r="BE112" i="1" s="1"/>
  <c r="BG113" i="1"/>
  <c r="BA119" i="1"/>
  <c r="BF110" i="1"/>
  <c r="B640" i="1"/>
  <c r="BF112" i="1" l="1"/>
  <c r="BF111" i="1"/>
  <c r="BG114" i="1"/>
  <c r="BB114" i="1"/>
  <c r="BD114" i="1" s="1"/>
  <c r="BC114" i="1"/>
  <c r="BE113" i="1" s="1"/>
  <c r="BA120" i="1"/>
  <c r="B647" i="1"/>
  <c r="BC115" i="1" l="1"/>
  <c r="BE114" i="1" s="1"/>
  <c r="BG115" i="1"/>
  <c r="BB115" i="1"/>
  <c r="BD115" i="1" s="1"/>
  <c r="BA121" i="1"/>
  <c r="B654" i="1"/>
  <c r="BC116" i="1" l="1"/>
  <c r="BE115" i="1" s="1"/>
  <c r="BF114" i="1" s="1"/>
  <c r="BG116" i="1"/>
  <c r="BB116" i="1"/>
  <c r="BD116" i="1" s="1"/>
  <c r="BF113" i="1"/>
  <c r="BA122" i="1"/>
  <c r="B661" i="1"/>
  <c r="BG117" i="1" l="1"/>
  <c r="BB117" i="1"/>
  <c r="BD117" i="1" s="1"/>
  <c r="BC117" i="1"/>
  <c r="BE116" i="1" s="1"/>
  <c r="BA123" i="1"/>
  <c r="B668" i="1"/>
  <c r="BB118" i="1" l="1"/>
  <c r="BD118" i="1" s="1"/>
  <c r="BG118" i="1"/>
  <c r="BC118" i="1"/>
  <c r="BE117" i="1" s="1"/>
  <c r="BF116" i="1" s="1"/>
  <c r="BA124" i="1"/>
  <c r="BF115" i="1"/>
  <c r="B675" i="1"/>
  <c r="BB119" i="1" l="1"/>
  <c r="BD119" i="1" s="1"/>
  <c r="BC119" i="1"/>
  <c r="BE118" i="1" s="1"/>
  <c r="BF117" i="1" s="1"/>
  <c r="BG119" i="1"/>
  <c r="BA125" i="1"/>
  <c r="B682" i="1"/>
  <c r="BG120" i="1" l="1"/>
  <c r="BB120" i="1"/>
  <c r="BD120" i="1" s="1"/>
  <c r="BC120" i="1"/>
  <c r="BE119" i="1" s="1"/>
  <c r="BA126" i="1"/>
  <c r="B689" i="1"/>
  <c r="BC121" i="1" l="1"/>
  <c r="BE120" i="1" s="1"/>
  <c r="BF119" i="1" s="1"/>
  <c r="BB121" i="1"/>
  <c r="BD121" i="1" s="1"/>
  <c r="BG121" i="1"/>
  <c r="BA127" i="1"/>
  <c r="BF118" i="1"/>
  <c r="B696" i="1"/>
  <c r="BB122" i="1" l="1"/>
  <c r="BD122" i="1" s="1"/>
  <c r="BG122" i="1"/>
  <c r="BC122" i="1"/>
  <c r="BE121" i="1" s="1"/>
  <c r="BF120" i="1" s="1"/>
  <c r="BA128" i="1"/>
  <c r="B703" i="1"/>
  <c r="BC123" i="1" l="1"/>
  <c r="BE122" i="1" s="1"/>
  <c r="BF121" i="1" s="1"/>
  <c r="BG123" i="1"/>
  <c r="BB123" i="1"/>
  <c r="BD123" i="1" s="1"/>
  <c r="BA129" i="1"/>
  <c r="B710" i="1"/>
  <c r="BB124" i="1" l="1"/>
  <c r="BD124" i="1" s="1"/>
  <c r="BG124" i="1"/>
  <c r="BC124" i="1"/>
  <c r="BE123" i="1" s="1"/>
  <c r="BF122" i="1" s="1"/>
  <c r="BA130" i="1"/>
  <c r="B717" i="1"/>
  <c r="BB125" i="1" l="1"/>
  <c r="BD125" i="1" s="1"/>
  <c r="BC125" i="1"/>
  <c r="BE124" i="1" s="1"/>
  <c r="BF123" i="1" s="1"/>
  <c r="BG125" i="1"/>
  <c r="BA131" i="1"/>
  <c r="B724" i="1"/>
  <c r="BC126" i="1" l="1"/>
  <c r="BE125" i="1" s="1"/>
  <c r="BF124" i="1" s="1"/>
  <c r="BG126" i="1"/>
  <c r="BB126" i="1"/>
  <c r="BD126" i="1" s="1"/>
  <c r="BA132" i="1"/>
  <c r="B731" i="1"/>
  <c r="BG127" i="1" l="1"/>
  <c r="BC127" i="1"/>
  <c r="BE126" i="1" s="1"/>
  <c r="BB127" i="1"/>
  <c r="BD127" i="1" s="1"/>
  <c r="BA133" i="1"/>
  <c r="B738" i="1"/>
  <c r="BG128" i="1" l="1"/>
  <c r="BC128" i="1"/>
  <c r="BE127" i="1" s="1"/>
  <c r="BF126" i="1" s="1"/>
  <c r="BB128" i="1"/>
  <c r="BD128" i="1" s="1"/>
  <c r="BA134" i="1"/>
  <c r="BF125" i="1"/>
  <c r="B745" i="1"/>
  <c r="BC129" i="1" l="1"/>
  <c r="BE128" i="1" s="1"/>
  <c r="BF127" i="1" s="1"/>
  <c r="BB129" i="1"/>
  <c r="BD129" i="1" s="1"/>
  <c r="BG129" i="1"/>
  <c r="BA135" i="1"/>
  <c r="B752" i="1"/>
  <c r="BB130" i="1" l="1"/>
  <c r="BD130" i="1" s="1"/>
  <c r="BC130" i="1"/>
  <c r="BE129" i="1" s="1"/>
  <c r="BF128" i="1" s="1"/>
  <c r="BG130" i="1"/>
  <c r="BA136" i="1"/>
  <c r="B759" i="1"/>
  <c r="BC131" i="1" l="1"/>
  <c r="BE130" i="1" s="1"/>
  <c r="BB131" i="1"/>
  <c r="BD131" i="1" s="1"/>
  <c r="BG131" i="1"/>
  <c r="BA137" i="1"/>
  <c r="B766" i="1"/>
  <c r="BC132" i="1" l="1"/>
  <c r="BE131" i="1" s="1"/>
  <c r="BF130" i="1" s="1"/>
  <c r="BB132" i="1"/>
  <c r="BD132" i="1" s="1"/>
  <c r="BG132" i="1"/>
  <c r="BA138" i="1"/>
  <c r="BF129" i="1"/>
  <c r="B773" i="1"/>
  <c r="BG133" i="1" l="1"/>
  <c r="BC133" i="1"/>
  <c r="BE132" i="1" s="1"/>
  <c r="BF131" i="1" s="1"/>
  <c r="BB133" i="1"/>
  <c r="BD133" i="1" s="1"/>
  <c r="BA139" i="1"/>
  <c r="B780" i="1"/>
  <c r="BG134" i="1" l="1"/>
  <c r="BC134" i="1"/>
  <c r="BE133" i="1" s="1"/>
  <c r="BB134" i="1"/>
  <c r="BD134" i="1" s="1"/>
  <c r="BA140" i="1"/>
  <c r="B787" i="1"/>
  <c r="BC135" i="1" l="1"/>
  <c r="BE134" i="1" s="1"/>
  <c r="BG135" i="1"/>
  <c r="BB135" i="1"/>
  <c r="BD135" i="1" s="1"/>
  <c r="BA141" i="1"/>
  <c r="BF132" i="1"/>
  <c r="B794" i="1"/>
  <c r="BG136" i="1" l="1"/>
  <c r="BC136" i="1"/>
  <c r="BE135" i="1" s="1"/>
  <c r="BB136" i="1"/>
  <c r="BD136" i="1" s="1"/>
  <c r="BA142" i="1"/>
  <c r="BF133" i="1"/>
  <c r="B801" i="1"/>
  <c r="BC137" i="1" l="1"/>
  <c r="BE136" i="1" s="1"/>
  <c r="BF135" i="1" s="1"/>
  <c r="BG137" i="1"/>
  <c r="BB137" i="1"/>
  <c r="BD137" i="1" s="1"/>
  <c r="BA143" i="1"/>
  <c r="BF134" i="1"/>
  <c r="B808" i="1"/>
  <c r="BB138" i="1" l="1"/>
  <c r="BD138" i="1" s="1"/>
  <c r="BG138" i="1"/>
  <c r="BA144" i="1"/>
  <c r="BF136" i="1"/>
  <c r="BC138" i="1"/>
  <c r="BE137" i="1" s="1"/>
  <c r="B815" i="1"/>
  <c r="BC139" i="1" l="1"/>
  <c r="BE138" i="1" s="1"/>
  <c r="BF137" i="1" s="1"/>
  <c r="BG139" i="1"/>
  <c r="BB139" i="1"/>
  <c r="BD139" i="1" s="1"/>
  <c r="BA145" i="1"/>
  <c r="B822" i="1"/>
  <c r="BB140" i="1" l="1"/>
  <c r="BD140" i="1" s="1"/>
  <c r="BG140" i="1"/>
  <c r="BC140" i="1"/>
  <c r="BE139" i="1" s="1"/>
  <c r="BF138" i="1" s="1"/>
  <c r="BA146" i="1"/>
  <c r="B829" i="1"/>
  <c r="BG141" i="1" l="1"/>
  <c r="BB141" i="1"/>
  <c r="BD141" i="1" s="1"/>
  <c r="BC141" i="1"/>
  <c r="BE140" i="1" s="1"/>
  <c r="BA147" i="1"/>
  <c r="B836" i="1"/>
  <c r="BG142" i="1" l="1"/>
  <c r="BB142" i="1"/>
  <c r="BD142" i="1" s="1"/>
  <c r="BC142" i="1"/>
  <c r="BE141" i="1" s="1"/>
  <c r="BF140" i="1" s="1"/>
  <c r="BA148" i="1"/>
  <c r="BF139" i="1"/>
  <c r="B843" i="1"/>
  <c r="BG143" i="1" l="1"/>
  <c r="BB143" i="1"/>
  <c r="BD143" i="1" s="1"/>
  <c r="BC143" i="1"/>
  <c r="BE142" i="1" s="1"/>
  <c r="BA149" i="1"/>
  <c r="B850" i="1"/>
  <c r="BF142" i="1" l="1"/>
  <c r="BG144" i="1"/>
  <c r="BB144" i="1"/>
  <c r="BD144" i="1" s="1"/>
  <c r="BC144" i="1"/>
  <c r="BE143" i="1" s="1"/>
  <c r="BA150" i="1"/>
  <c r="BF141" i="1"/>
  <c r="B857" i="1"/>
  <c r="BC145" i="1" l="1"/>
  <c r="BE144" i="1" s="1"/>
  <c r="BG145" i="1"/>
  <c r="BB145" i="1"/>
  <c r="BD145" i="1" s="1"/>
  <c r="BA151" i="1"/>
  <c r="B864" i="1"/>
  <c r="BC146" i="1" l="1"/>
  <c r="BE145" i="1" s="1"/>
  <c r="BF144" i="1" s="1"/>
  <c r="BB146" i="1"/>
  <c r="BD146" i="1" s="1"/>
  <c r="BG146" i="1"/>
  <c r="BA152" i="1"/>
  <c r="BF143" i="1"/>
  <c r="B871" i="1"/>
  <c r="BC147" i="1" l="1"/>
  <c r="BE146" i="1" s="1"/>
  <c r="BF145" i="1" s="1"/>
  <c r="BB147" i="1"/>
  <c r="BD147" i="1" s="1"/>
  <c r="BG147" i="1"/>
  <c r="BA153" i="1"/>
  <c r="B878" i="1"/>
  <c r="BF146" i="1" l="1"/>
  <c r="BC148" i="1"/>
  <c r="BE147" i="1" s="1"/>
  <c r="BB148" i="1"/>
  <c r="BD148" i="1" s="1"/>
  <c r="BG148" i="1"/>
  <c r="BA154" i="1"/>
  <c r="B885" i="1"/>
  <c r="BG149" i="1" l="1"/>
  <c r="BB149" i="1"/>
  <c r="BD149" i="1" s="1"/>
  <c r="BC149" i="1"/>
  <c r="BE148" i="1" s="1"/>
  <c r="BA155" i="1"/>
  <c r="B892" i="1"/>
  <c r="BG150" i="1" l="1"/>
  <c r="BB150" i="1"/>
  <c r="BD150" i="1" s="1"/>
  <c r="BC150" i="1"/>
  <c r="BE149" i="1" s="1"/>
  <c r="BA156" i="1"/>
  <c r="BF147" i="1"/>
  <c r="B899" i="1"/>
  <c r="BG151" i="1" l="1"/>
  <c r="BC151" i="1"/>
  <c r="BE150" i="1" s="1"/>
  <c r="BB151" i="1"/>
  <c r="BD151" i="1" s="1"/>
  <c r="BA157" i="1"/>
  <c r="BF148" i="1"/>
  <c r="B906" i="1"/>
  <c r="BB152" i="1" l="1"/>
  <c r="BD152" i="1" s="1"/>
  <c r="BG152" i="1"/>
  <c r="BC152" i="1"/>
  <c r="BE151" i="1" s="1"/>
  <c r="BF150" i="1" s="1"/>
  <c r="BA158" i="1"/>
  <c r="BF149" i="1"/>
  <c r="B913" i="1"/>
  <c r="BC153" i="1" l="1"/>
  <c r="BE152" i="1" s="1"/>
  <c r="BF151" i="1" s="1"/>
  <c r="BG153" i="1"/>
  <c r="BB153" i="1"/>
  <c r="BD153" i="1" s="1"/>
  <c r="BA159" i="1"/>
  <c r="B920" i="1"/>
  <c r="BG154" i="1" l="1"/>
  <c r="BB154" i="1"/>
  <c r="BD154" i="1" s="1"/>
  <c r="BC154" i="1"/>
  <c r="BA160" i="1"/>
  <c r="B927" i="1"/>
  <c r="BG155" i="1" l="1"/>
  <c r="BC155" i="1"/>
  <c r="BE154" i="1" s="1"/>
  <c r="BB155" i="1"/>
  <c r="BD155" i="1" s="1"/>
  <c r="BA161" i="1"/>
  <c r="BE153" i="1"/>
  <c r="B934" i="1"/>
  <c r="BG156" i="1" l="1"/>
  <c r="BB156" i="1"/>
  <c r="BD156" i="1" s="1"/>
  <c r="BC156" i="1"/>
  <c r="BE155" i="1" s="1"/>
  <c r="BF154" i="1" s="1"/>
  <c r="BA162" i="1"/>
  <c r="BF153" i="1"/>
  <c r="BF152" i="1"/>
  <c r="B941" i="1"/>
  <c r="BG157" i="1" l="1"/>
  <c r="BB157" i="1"/>
  <c r="BD157" i="1" s="1"/>
  <c r="BC157" i="1"/>
  <c r="BE156" i="1" s="1"/>
  <c r="BA163" i="1"/>
  <c r="B948" i="1"/>
  <c r="BB158" i="1" l="1"/>
  <c r="BD158" i="1" s="1"/>
  <c r="BG158" i="1"/>
  <c r="BC158" i="1"/>
  <c r="BE157" i="1" s="1"/>
  <c r="BA164" i="1"/>
  <c r="BF155" i="1"/>
  <c r="B955" i="1"/>
  <c r="BB159" i="1" l="1"/>
  <c r="BD159" i="1" s="1"/>
  <c r="BC159" i="1"/>
  <c r="BE158" i="1" s="1"/>
  <c r="BG159" i="1"/>
  <c r="BA165" i="1"/>
  <c r="BF156" i="1"/>
  <c r="B962" i="1"/>
  <c r="BC160" i="1" l="1"/>
  <c r="BE159" i="1" s="1"/>
  <c r="BF158" i="1" s="1"/>
  <c r="BG160" i="1"/>
  <c r="BB160" i="1"/>
  <c r="BD160" i="1" s="1"/>
  <c r="BA166" i="1"/>
  <c r="BF157" i="1"/>
  <c r="B969" i="1"/>
  <c r="BB161" i="1" l="1"/>
  <c r="BD161" i="1" s="1"/>
  <c r="BC161" i="1"/>
  <c r="BE160" i="1" s="1"/>
  <c r="BF159" i="1" s="1"/>
  <c r="BG161" i="1"/>
  <c r="BA167" i="1"/>
  <c r="B976" i="1"/>
  <c r="BC162" i="1" l="1"/>
  <c r="BE161" i="1" s="1"/>
  <c r="BG162" i="1"/>
  <c r="BB162" i="1"/>
  <c r="BD162" i="1" s="1"/>
  <c r="BA168" i="1"/>
  <c r="B983" i="1"/>
  <c r="BC163" i="1" l="1"/>
  <c r="BE162" i="1" s="1"/>
  <c r="BF161" i="1" s="1"/>
  <c r="BB163" i="1"/>
  <c r="BD163" i="1" s="1"/>
  <c r="BG163" i="1"/>
  <c r="BA169" i="1"/>
  <c r="BF160" i="1"/>
  <c r="B990" i="1"/>
  <c r="BG164" i="1" l="1"/>
  <c r="BB164" i="1"/>
  <c r="BD164" i="1" s="1"/>
  <c r="BC164" i="1"/>
  <c r="BE163" i="1" s="1"/>
  <c r="BA170" i="1"/>
  <c r="B997" i="1"/>
  <c r="BG165" i="1" l="1"/>
  <c r="BB165" i="1"/>
  <c r="BD165" i="1" s="1"/>
  <c r="BC165" i="1"/>
  <c r="BE164" i="1" s="1"/>
  <c r="BF163" i="1" s="1"/>
  <c r="BA171" i="1"/>
  <c r="BF162" i="1"/>
  <c r="B1004" i="1"/>
  <c r="BC166" i="1" l="1"/>
  <c r="BE165" i="1" s="1"/>
  <c r="BF164" i="1" s="1"/>
  <c r="BG166" i="1"/>
  <c r="BB166" i="1"/>
  <c r="BD166" i="1" s="1"/>
  <c r="BA172" i="1"/>
  <c r="B1011" i="1"/>
  <c r="BB167" i="1" l="1"/>
  <c r="BD167" i="1" s="1"/>
  <c r="BG167" i="1"/>
  <c r="BC167" i="1"/>
  <c r="BA173" i="1"/>
  <c r="B1018" i="1"/>
  <c r="BG168" i="1" l="1"/>
  <c r="BC168" i="1"/>
  <c r="BE167" i="1" s="1"/>
  <c r="BB168" i="1"/>
  <c r="BD168" i="1" s="1"/>
  <c r="BA174" i="1"/>
  <c r="B1025" i="1"/>
  <c r="BE166" i="1"/>
  <c r="BG169" i="1" l="1"/>
  <c r="BB169" i="1"/>
  <c r="BD169" i="1" s="1"/>
  <c r="BC169" i="1"/>
  <c r="BE168" i="1" s="1"/>
  <c r="BA175" i="1"/>
  <c r="BF166" i="1"/>
  <c r="BF165" i="1"/>
  <c r="B1032" i="1"/>
  <c r="BC170" i="1" l="1"/>
  <c r="BE169" i="1" s="1"/>
  <c r="BF168" i="1" s="1"/>
  <c r="BG170" i="1"/>
  <c r="BB170" i="1"/>
  <c r="BD170" i="1" s="1"/>
  <c r="BA176" i="1"/>
  <c r="BF167" i="1"/>
  <c r="B1039" i="1"/>
  <c r="BG171" i="1" l="1"/>
  <c r="BB171" i="1"/>
  <c r="BD171" i="1" s="1"/>
  <c r="BC171" i="1"/>
  <c r="BE170" i="1" s="1"/>
  <c r="BA177" i="1"/>
  <c r="B1046" i="1"/>
  <c r="BG172" i="1" l="1"/>
  <c r="BC172" i="1"/>
  <c r="BB172" i="1"/>
  <c r="BD172" i="1" s="1"/>
  <c r="BA178" i="1"/>
  <c r="BF169" i="1"/>
  <c r="B1053" i="1"/>
  <c r="BB173" i="1" l="1"/>
  <c r="BD173" i="1" s="1"/>
  <c r="BG173" i="1"/>
  <c r="BC173" i="1"/>
  <c r="BE172" i="1" s="1"/>
  <c r="BA179" i="1"/>
  <c r="B1060" i="1"/>
  <c r="BE171" i="1"/>
  <c r="BF170" i="1" s="1"/>
  <c r="BG174" i="1" l="1"/>
  <c r="BC174" i="1"/>
  <c r="BE173" i="1" s="1"/>
  <c r="BF172" i="1" s="1"/>
  <c r="BB174" i="1"/>
  <c r="BD174" i="1" s="1"/>
  <c r="BA180" i="1"/>
  <c r="BF171" i="1"/>
  <c r="B1067" i="1"/>
  <c r="BG175" i="1" l="1"/>
  <c r="BB175" i="1"/>
  <c r="BD175" i="1" s="1"/>
  <c r="BC175" i="1"/>
  <c r="BE174" i="1" s="1"/>
  <c r="BA181" i="1"/>
  <c r="BF173" i="1"/>
  <c r="B1074" i="1"/>
  <c r="BB176" i="1" l="1"/>
  <c r="BD176" i="1" s="1"/>
  <c r="BG176" i="1"/>
  <c r="BC176" i="1"/>
  <c r="BE175" i="1" s="1"/>
  <c r="BA182" i="1"/>
  <c r="B1081" i="1"/>
  <c r="BB177" i="1" l="1"/>
  <c r="BD177" i="1" s="1"/>
  <c r="BG177" i="1"/>
  <c r="BC177" i="1"/>
  <c r="BE176" i="1" s="1"/>
  <c r="BF175" i="1" s="1"/>
  <c r="BA183" i="1"/>
  <c r="BF174" i="1"/>
  <c r="B1088" i="1"/>
  <c r="BB178" i="1" l="1"/>
  <c r="BD178" i="1" s="1"/>
  <c r="BG178" i="1"/>
  <c r="BC178" i="1"/>
  <c r="BE177" i="1" s="1"/>
  <c r="BA184" i="1"/>
  <c r="B1095" i="1"/>
  <c r="BG179" i="1" l="1"/>
  <c r="BC179" i="1"/>
  <c r="BE178" i="1" s="1"/>
  <c r="BF177" i="1" s="1"/>
  <c r="BB179" i="1"/>
  <c r="BD179" i="1" s="1"/>
  <c r="BA185" i="1"/>
  <c r="BF176" i="1"/>
  <c r="B1102" i="1"/>
  <c r="BG180" i="1" l="1"/>
  <c r="BB180" i="1"/>
  <c r="BD180" i="1" s="1"/>
  <c r="BC180" i="1"/>
  <c r="BE179" i="1" s="1"/>
  <c r="BF178" i="1" s="1"/>
  <c r="BA186" i="1"/>
  <c r="B1109" i="1"/>
  <c r="BG181" i="1" l="1"/>
  <c r="BB181" i="1"/>
  <c r="BD181" i="1" s="1"/>
  <c r="BC181" i="1"/>
  <c r="BE180" i="1" s="1"/>
  <c r="BF179" i="1" s="1"/>
  <c r="BA187" i="1"/>
  <c r="B1116" i="1"/>
  <c r="BC182" i="1" l="1"/>
  <c r="BE181" i="1" s="1"/>
  <c r="BG182" i="1"/>
  <c r="BB182" i="1"/>
  <c r="BD182" i="1" s="1"/>
  <c r="BA188" i="1"/>
  <c r="B1123" i="1"/>
  <c r="BG183" i="1" l="1"/>
  <c r="BC183" i="1"/>
  <c r="BE182" i="1" s="1"/>
  <c r="BF181" i="1" s="1"/>
  <c r="BB183" i="1"/>
  <c r="BD183" i="1" s="1"/>
  <c r="BA189" i="1"/>
  <c r="BF180" i="1"/>
  <c r="B1130" i="1"/>
  <c r="BG184" i="1" l="1"/>
  <c r="BB184" i="1"/>
  <c r="BD184" i="1" s="1"/>
  <c r="BC184" i="1"/>
  <c r="BE183" i="1" s="1"/>
  <c r="BF182" i="1" s="1"/>
  <c r="BA190" i="1"/>
  <c r="B1137" i="1"/>
  <c r="BC185" i="1" l="1"/>
  <c r="BE184" i="1" s="1"/>
  <c r="BG185" i="1"/>
  <c r="BB185" i="1"/>
  <c r="BD185" i="1" s="1"/>
  <c r="BA191" i="1"/>
  <c r="B1144" i="1"/>
  <c r="BC186" i="1" l="1"/>
  <c r="BE185" i="1" s="1"/>
  <c r="BF184" i="1" s="1"/>
  <c r="BB186" i="1"/>
  <c r="BD186" i="1" s="1"/>
  <c r="BG186" i="1"/>
  <c r="BA192" i="1"/>
  <c r="BF183" i="1"/>
  <c r="B1151" i="1"/>
  <c r="BB187" i="1" l="1"/>
  <c r="BD187" i="1" s="1"/>
  <c r="BG187" i="1"/>
  <c r="BC187" i="1"/>
  <c r="BE186" i="1" s="1"/>
  <c r="BF185" i="1" s="1"/>
  <c r="BA193" i="1"/>
  <c r="B1158" i="1"/>
  <c r="BC188" i="1" l="1"/>
  <c r="BE187" i="1" s="1"/>
  <c r="BB188" i="1"/>
  <c r="BD188" i="1" s="1"/>
  <c r="BG188" i="1"/>
  <c r="BA194" i="1"/>
  <c r="B1165" i="1"/>
  <c r="BG189" i="1" l="1"/>
  <c r="BB189" i="1"/>
  <c r="BD189" i="1" s="1"/>
  <c r="BC189" i="1"/>
  <c r="BE188" i="1" s="1"/>
  <c r="BA195" i="1"/>
  <c r="BF186" i="1"/>
  <c r="B1172" i="1"/>
  <c r="BG190" i="1" l="1"/>
  <c r="BB190" i="1"/>
  <c r="BD190" i="1" s="1"/>
  <c r="BC190" i="1"/>
  <c r="BE189" i="1" s="1"/>
  <c r="BF188" i="1" s="1"/>
  <c r="BA196" i="1"/>
  <c r="BF187" i="1"/>
  <c r="B1179" i="1"/>
  <c r="BB191" i="1" l="1"/>
  <c r="BD191" i="1" s="1"/>
  <c r="BG191" i="1"/>
  <c r="BC191" i="1"/>
  <c r="BE190" i="1" s="1"/>
  <c r="BF189" i="1" s="1"/>
  <c r="BA197" i="1"/>
  <c r="B1186" i="1"/>
  <c r="BB192" i="1" l="1"/>
  <c r="BD192" i="1" s="1"/>
  <c r="BC192" i="1"/>
  <c r="BE191" i="1" s="1"/>
  <c r="BG192" i="1"/>
  <c r="BA198" i="1"/>
  <c r="B1193" i="1"/>
  <c r="BC193" i="1" l="1"/>
  <c r="BE192" i="1" s="1"/>
  <c r="BF191" i="1" s="1"/>
  <c r="BB193" i="1"/>
  <c r="BD193" i="1" s="1"/>
  <c r="BG193" i="1"/>
  <c r="BA199" i="1"/>
  <c r="BF190" i="1"/>
  <c r="B1200" i="1"/>
  <c r="BG194" i="1" l="1"/>
  <c r="BB194" i="1"/>
  <c r="BD194" i="1" s="1"/>
  <c r="BC194" i="1"/>
  <c r="BE193" i="1" s="1"/>
  <c r="BA200" i="1"/>
  <c r="B1207" i="1"/>
  <c r="BG195" i="1" l="1"/>
  <c r="BB195" i="1"/>
  <c r="BD195" i="1" s="1"/>
  <c r="BC195" i="1"/>
  <c r="BE194" i="1" s="1"/>
  <c r="BF193" i="1" s="1"/>
  <c r="BA201" i="1"/>
  <c r="BF192" i="1"/>
  <c r="B1214" i="1"/>
  <c r="BG196" i="1" l="1"/>
  <c r="BB196" i="1"/>
  <c r="BD196" i="1" s="1"/>
  <c r="BC196" i="1"/>
  <c r="BE195" i="1" s="1"/>
  <c r="BA202" i="1"/>
  <c r="B1221" i="1"/>
  <c r="BG197" i="1" l="1"/>
  <c r="BC197" i="1"/>
  <c r="BE196" i="1" s="1"/>
  <c r="BB197" i="1"/>
  <c r="BD197" i="1" s="1"/>
  <c r="BA203" i="1"/>
  <c r="BF194" i="1"/>
  <c r="B1228" i="1"/>
  <c r="BG198" i="1" l="1"/>
  <c r="BC198" i="1"/>
  <c r="BE197" i="1" s="1"/>
  <c r="BF196" i="1" s="1"/>
  <c r="BB198" i="1"/>
  <c r="BD198" i="1" s="1"/>
  <c r="BA204" i="1"/>
  <c r="BF195" i="1"/>
  <c r="B1235" i="1"/>
  <c r="BB199" i="1" l="1"/>
  <c r="BD199" i="1" s="1"/>
  <c r="BG199" i="1"/>
  <c r="BC199" i="1"/>
  <c r="BE198" i="1" s="1"/>
  <c r="BA205" i="1"/>
  <c r="B1242" i="1"/>
  <c r="BG200" i="1" l="1"/>
  <c r="BC200" i="1"/>
  <c r="BE199" i="1" s="1"/>
  <c r="BF198" i="1" s="1"/>
  <c r="BB200" i="1"/>
  <c r="BD200" i="1" s="1"/>
  <c r="BA206" i="1"/>
  <c r="BF197" i="1"/>
  <c r="B1249" i="1"/>
  <c r="BG201" i="1" l="1"/>
  <c r="BC201" i="1"/>
  <c r="BE200" i="1" s="1"/>
  <c r="BB201" i="1"/>
  <c r="BD201" i="1" s="1"/>
  <c r="BA207" i="1"/>
  <c r="B1256" i="1"/>
  <c r="BG202" i="1" l="1"/>
  <c r="BB202" i="1"/>
  <c r="BD202" i="1" s="1"/>
  <c r="BC202" i="1"/>
  <c r="BE201" i="1" s="1"/>
  <c r="BF200" i="1" s="1"/>
  <c r="BA208" i="1"/>
  <c r="BF199" i="1"/>
  <c r="B1263" i="1"/>
  <c r="BG203" i="1" l="1"/>
  <c r="BB203" i="1"/>
  <c r="BD203" i="1" s="1"/>
  <c r="BC203" i="1"/>
  <c r="BE202" i="1" s="1"/>
  <c r="BA209" i="1"/>
  <c r="B1270" i="1"/>
  <c r="BC204" i="1" l="1"/>
  <c r="BE203" i="1" s="1"/>
  <c r="BF202" i="1" s="1"/>
  <c r="BG204" i="1"/>
  <c r="BB204" i="1"/>
  <c r="BD204" i="1" s="1"/>
  <c r="BA210" i="1"/>
  <c r="BF201" i="1"/>
  <c r="B1277" i="1"/>
  <c r="BC205" i="1" l="1"/>
  <c r="BE204" i="1" s="1"/>
  <c r="BG205" i="1"/>
  <c r="BB205" i="1"/>
  <c r="BD205" i="1" s="1"/>
  <c r="BA211" i="1"/>
  <c r="B1284" i="1"/>
  <c r="BC206" i="1" l="1"/>
  <c r="BE205" i="1" s="1"/>
  <c r="BF204" i="1" s="1"/>
  <c r="BB206" i="1"/>
  <c r="BD206" i="1" s="1"/>
  <c r="BG206" i="1"/>
  <c r="BA212" i="1"/>
  <c r="BF203" i="1"/>
  <c r="B1291" i="1"/>
  <c r="BG207" i="1" l="1"/>
  <c r="BB207" i="1"/>
  <c r="BD207" i="1" s="1"/>
  <c r="BC207" i="1"/>
  <c r="BE206" i="1" s="1"/>
  <c r="BF205" i="1" s="1"/>
  <c r="BA213" i="1"/>
  <c r="B1298" i="1"/>
  <c r="BC208" i="1" l="1"/>
  <c r="BE207" i="1" s="1"/>
  <c r="BG208" i="1"/>
  <c r="BB208" i="1"/>
  <c r="BD208" i="1" s="1"/>
  <c r="BA214" i="1"/>
  <c r="B1305" i="1"/>
  <c r="BB209" i="1" l="1"/>
  <c r="BD209" i="1" s="1"/>
  <c r="BG209" i="1"/>
  <c r="BC209" i="1"/>
  <c r="BE208" i="1" s="1"/>
  <c r="BF207" i="1" s="1"/>
  <c r="BF206" i="1"/>
  <c r="BA215" i="1"/>
  <c r="B1312" i="1"/>
  <c r="BG210" i="1" l="1"/>
  <c r="BB210" i="1"/>
  <c r="BD210" i="1" s="1"/>
  <c r="BC210" i="1"/>
  <c r="BE209" i="1" s="1"/>
  <c r="BF208" i="1" s="1"/>
  <c r="BA216" i="1"/>
  <c r="B1319" i="1"/>
  <c r="BG211" i="1" l="1"/>
  <c r="BB211" i="1"/>
  <c r="BD211" i="1" s="1"/>
  <c r="BC211" i="1"/>
  <c r="BE210" i="1" s="1"/>
  <c r="BF209" i="1" s="1"/>
  <c r="BA217" i="1"/>
  <c r="B1326" i="1"/>
  <c r="BB212" i="1" l="1"/>
  <c r="BD212" i="1" s="1"/>
  <c r="BC212" i="1"/>
  <c r="BE211" i="1" s="1"/>
  <c r="BG212" i="1"/>
  <c r="BA218" i="1"/>
  <c r="B1333" i="1"/>
  <c r="BB213" i="1" l="1"/>
  <c r="BD213" i="1" s="1"/>
  <c r="BG213" i="1"/>
  <c r="BF210" i="1"/>
  <c r="BC213" i="1"/>
  <c r="BE212" i="1" s="1"/>
  <c r="BA219" i="1"/>
  <c r="B1340" i="1"/>
  <c r="BC214" i="1" l="1"/>
  <c r="BE213" i="1" s="1"/>
  <c r="BF212" i="1" s="1"/>
  <c r="BB214" i="1"/>
  <c r="BD214" i="1" s="1"/>
  <c r="BG214" i="1"/>
  <c r="BF211" i="1"/>
  <c r="BA220" i="1"/>
  <c r="B1347" i="1"/>
  <c r="BB215" i="1" l="1"/>
  <c r="BD215" i="1" s="1"/>
  <c r="BG215" i="1"/>
  <c r="BC215" i="1"/>
  <c r="BE214" i="1" s="1"/>
  <c r="BF213" i="1" s="1"/>
  <c r="BA221" i="1"/>
  <c r="B1354" i="1"/>
  <c r="BG216" i="1" l="1"/>
  <c r="BB216" i="1"/>
  <c r="BD216" i="1" s="1"/>
  <c r="BC216" i="1"/>
  <c r="BE215" i="1" s="1"/>
  <c r="BA222" i="1"/>
  <c r="B1361" i="1"/>
  <c r="BB217" i="1" l="1"/>
  <c r="BD217" i="1" s="1"/>
  <c r="BG217" i="1"/>
  <c r="BC217" i="1"/>
  <c r="BE216" i="1" s="1"/>
  <c r="BF215" i="1" s="1"/>
  <c r="BA223" i="1"/>
  <c r="BF214" i="1"/>
  <c r="B1368" i="1"/>
  <c r="BB218" i="1" l="1"/>
  <c r="BD218" i="1" s="1"/>
  <c r="BG218" i="1"/>
  <c r="BC218" i="1"/>
  <c r="BE217" i="1" s="1"/>
  <c r="BA224" i="1"/>
  <c r="B1375" i="1"/>
  <c r="BG219" i="1" l="1"/>
  <c r="BB219" i="1"/>
  <c r="BD219" i="1" s="1"/>
  <c r="BC219" i="1"/>
  <c r="BE218" i="1" s="1"/>
  <c r="BA225" i="1"/>
  <c r="BF216" i="1"/>
  <c r="B1382" i="1"/>
  <c r="BB220" i="1" l="1"/>
  <c r="BD220" i="1" s="1"/>
  <c r="BC220" i="1"/>
  <c r="BE219" i="1" s="1"/>
  <c r="BF218" i="1" s="1"/>
  <c r="BG220" i="1"/>
  <c r="BF217" i="1"/>
  <c r="BA226" i="1"/>
  <c r="B1389" i="1"/>
  <c r="BG221" i="1" l="1"/>
  <c r="BB221" i="1"/>
  <c r="BD221" i="1" s="1"/>
  <c r="BC221" i="1"/>
  <c r="BE220" i="1" s="1"/>
  <c r="BA227" i="1"/>
  <c r="B1396" i="1"/>
  <c r="BB222" i="1" l="1"/>
  <c r="BD222" i="1" s="1"/>
  <c r="BG222" i="1"/>
  <c r="BC222" i="1"/>
  <c r="BE221" i="1" s="1"/>
  <c r="BF220" i="1" s="1"/>
  <c r="BA228" i="1"/>
  <c r="BF219" i="1"/>
  <c r="B1403" i="1"/>
  <c r="BG223" i="1" l="1"/>
  <c r="BB223" i="1"/>
  <c r="BD223" i="1" s="1"/>
  <c r="BA229" i="1"/>
  <c r="BC223" i="1"/>
  <c r="BE222" i="1" s="1"/>
  <c r="B1410" i="1"/>
  <c r="BB224" i="1" l="1"/>
  <c r="BD224" i="1" s="1"/>
  <c r="BC224" i="1"/>
  <c r="BE223" i="1" s="1"/>
  <c r="BF222" i="1" s="1"/>
  <c r="BG224" i="1"/>
  <c r="BA230" i="1"/>
  <c r="BF221" i="1"/>
  <c r="B1417" i="1"/>
  <c r="BC225" i="1" l="1"/>
  <c r="BE224" i="1" s="1"/>
  <c r="BB225" i="1"/>
  <c r="BD225" i="1" s="1"/>
  <c r="BG225" i="1"/>
  <c r="BA231" i="1"/>
  <c r="B1424" i="1"/>
  <c r="BB226" i="1" l="1"/>
  <c r="BD226" i="1" s="1"/>
  <c r="BG226" i="1"/>
  <c r="BC226" i="1"/>
  <c r="BE225" i="1" s="1"/>
  <c r="BF224" i="1" s="1"/>
  <c r="BA232" i="1"/>
  <c r="BF223" i="1"/>
  <c r="B1431" i="1"/>
  <c r="BG227" i="1" l="1"/>
  <c r="BC227" i="1"/>
  <c r="BE226" i="1" s="1"/>
  <c r="BF225" i="1" s="1"/>
  <c r="BB227" i="1"/>
  <c r="BD227" i="1" s="1"/>
  <c r="BA233" i="1"/>
  <c r="B1438" i="1"/>
  <c r="BC228" i="1" l="1"/>
  <c r="BE227" i="1" s="1"/>
  <c r="BF226" i="1" s="1"/>
  <c r="BG228" i="1"/>
  <c r="BB228" i="1"/>
  <c r="BD228" i="1" s="1"/>
  <c r="BA234" i="1"/>
  <c r="B1445" i="1"/>
  <c r="BB229" i="1" l="1"/>
  <c r="BD229" i="1" s="1"/>
  <c r="BC229" i="1"/>
  <c r="BE228" i="1" s="1"/>
  <c r="BF227" i="1" s="1"/>
  <c r="BG229" i="1"/>
  <c r="BA235" i="1"/>
  <c r="B1452" i="1"/>
  <c r="BG230" i="1" l="1"/>
  <c r="BB230" i="1"/>
  <c r="BD230" i="1" s="1"/>
  <c r="BC230" i="1"/>
  <c r="BE229" i="1" s="1"/>
  <c r="BA236" i="1"/>
  <c r="B1459" i="1"/>
  <c r="BG231" i="1" l="1"/>
  <c r="BC231" i="1"/>
  <c r="BE230" i="1" s="1"/>
  <c r="BF229" i="1" s="1"/>
  <c r="BB231" i="1"/>
  <c r="BD231" i="1" s="1"/>
  <c r="BF228" i="1"/>
  <c r="BA237" i="1"/>
  <c r="B1466" i="1"/>
  <c r="BB232" i="1" l="1"/>
  <c r="BD232" i="1" s="1"/>
  <c r="BG232" i="1"/>
  <c r="BC232" i="1"/>
  <c r="BE231" i="1" s="1"/>
  <c r="BA238" i="1"/>
  <c r="B1473" i="1"/>
  <c r="BB233" i="1" l="1"/>
  <c r="BD233" i="1" s="1"/>
  <c r="BC233" i="1"/>
  <c r="BE232" i="1" s="1"/>
  <c r="BG233" i="1"/>
  <c r="BF230" i="1"/>
  <c r="BA239" i="1"/>
  <c r="B1480" i="1"/>
  <c r="BG234" i="1" l="1"/>
  <c r="BB234" i="1"/>
  <c r="BD234" i="1" s="1"/>
  <c r="BC234" i="1"/>
  <c r="BE233" i="1" s="1"/>
  <c r="BF232" i="1" s="1"/>
  <c r="BF231" i="1"/>
  <c r="BA240" i="1"/>
  <c r="B1487" i="1"/>
  <c r="BC235" i="1" l="1"/>
  <c r="BE234" i="1" s="1"/>
  <c r="BF233" i="1" s="1"/>
  <c r="BG235" i="1"/>
  <c r="BB235" i="1"/>
  <c r="BD235" i="1" s="1"/>
  <c r="BA241" i="1"/>
  <c r="B1494" i="1"/>
  <c r="BB236" i="1" l="1"/>
  <c r="BD236" i="1" s="1"/>
  <c r="BC236" i="1"/>
  <c r="BE235" i="1" s="1"/>
  <c r="BG236" i="1"/>
  <c r="BA242" i="1"/>
  <c r="B1501" i="1"/>
  <c r="BG237" i="1" l="1"/>
  <c r="BB237" i="1"/>
  <c r="BD237" i="1" s="1"/>
  <c r="BC237" i="1"/>
  <c r="BE236" i="1" s="1"/>
  <c r="BF235" i="1" s="1"/>
  <c r="BF234" i="1"/>
  <c r="BA243" i="1"/>
  <c r="B1508" i="1"/>
  <c r="BG238" i="1" l="1"/>
  <c r="BB238" i="1"/>
  <c r="BD238" i="1" s="1"/>
  <c r="BC238" i="1"/>
  <c r="BE237" i="1" s="1"/>
  <c r="BA244" i="1"/>
  <c r="B1515" i="1"/>
  <c r="BG239" i="1" l="1"/>
  <c r="BB239" i="1"/>
  <c r="BD239" i="1" s="1"/>
  <c r="BC239" i="1"/>
  <c r="BE238" i="1" s="1"/>
  <c r="BF236" i="1"/>
  <c r="BA245" i="1"/>
  <c r="B1522" i="1"/>
  <c r="BC240" i="1" l="1"/>
  <c r="BE239" i="1" s="1"/>
  <c r="BG240" i="1"/>
  <c r="BB240" i="1"/>
  <c r="BD240" i="1" s="1"/>
  <c r="BF237" i="1"/>
  <c r="BA246" i="1"/>
  <c r="B1529" i="1"/>
  <c r="BB241" i="1" l="1"/>
  <c r="BD241" i="1" s="1"/>
  <c r="BG241" i="1"/>
  <c r="BC241" i="1"/>
  <c r="BE240" i="1" s="1"/>
  <c r="BF239" i="1" s="1"/>
  <c r="BF238" i="1"/>
  <c r="BA247" i="1"/>
  <c r="B1536" i="1"/>
  <c r="BG242" i="1" l="1"/>
  <c r="BB242" i="1"/>
  <c r="BD242" i="1" s="1"/>
  <c r="BC242" i="1"/>
  <c r="BE241" i="1" s="1"/>
  <c r="BA248" i="1"/>
  <c r="B1543" i="1"/>
  <c r="BG243" i="1" l="1"/>
  <c r="BB243" i="1"/>
  <c r="BD243" i="1" s="1"/>
  <c r="BC243" i="1"/>
  <c r="BE242" i="1" s="1"/>
  <c r="BA249" i="1"/>
  <c r="BF240" i="1"/>
  <c r="B1550" i="1"/>
  <c r="BB244" i="1" l="1"/>
  <c r="BD244" i="1" s="1"/>
  <c r="BC244" i="1"/>
  <c r="BE243" i="1" s="1"/>
  <c r="BF242" i="1" s="1"/>
  <c r="BG244" i="1"/>
  <c r="BA250" i="1"/>
  <c r="BF241" i="1"/>
  <c r="B1557" i="1"/>
  <c r="BC245" i="1" l="1"/>
  <c r="BE244" i="1" s="1"/>
  <c r="BG245" i="1"/>
  <c r="BB245" i="1"/>
  <c r="BD245" i="1" s="1"/>
  <c r="BA251" i="1"/>
  <c r="B1564" i="1"/>
  <c r="BC246" i="1" l="1"/>
  <c r="BE245" i="1" s="1"/>
  <c r="BF244" i="1" s="1"/>
  <c r="BB246" i="1"/>
  <c r="BD246" i="1" s="1"/>
  <c r="BG246" i="1"/>
  <c r="BA252" i="1"/>
  <c r="BF243" i="1"/>
  <c r="B1571" i="1"/>
  <c r="BB247" i="1" l="1"/>
  <c r="BD247" i="1" s="1"/>
  <c r="BC247" i="1"/>
  <c r="BE246" i="1" s="1"/>
  <c r="BG247" i="1"/>
  <c r="BA253" i="1"/>
  <c r="B1578" i="1"/>
  <c r="BG248" i="1" l="1"/>
  <c r="BC248" i="1"/>
  <c r="BE247" i="1" s="1"/>
  <c r="BF246" i="1" s="1"/>
  <c r="BB248" i="1"/>
  <c r="BD248" i="1" s="1"/>
  <c r="BF245" i="1"/>
  <c r="BA254" i="1"/>
  <c r="B1585" i="1"/>
  <c r="BG249" i="1" l="1"/>
  <c r="BC249" i="1"/>
  <c r="BE248" i="1" s="1"/>
  <c r="BF247" i="1" s="1"/>
  <c r="BB249" i="1"/>
  <c r="BD249" i="1" s="1"/>
  <c r="BA255" i="1"/>
  <c r="B1592" i="1"/>
  <c r="BC250" i="1" l="1"/>
  <c r="BE249" i="1" s="1"/>
  <c r="BG250" i="1"/>
  <c r="BB250" i="1"/>
  <c r="BD250" i="1" s="1"/>
  <c r="BA256" i="1"/>
  <c r="B1599" i="1"/>
  <c r="BC251" i="1" l="1"/>
  <c r="BE250" i="1" s="1"/>
  <c r="BF249" i="1" s="1"/>
  <c r="BG251" i="1"/>
  <c r="BB251" i="1"/>
  <c r="BD251" i="1" s="1"/>
  <c r="BA257" i="1"/>
  <c r="BF248" i="1"/>
  <c r="B1606" i="1"/>
  <c r="BB252" i="1" l="1"/>
  <c r="BD252" i="1" s="1"/>
  <c r="BG252" i="1"/>
  <c r="BC252" i="1"/>
  <c r="BE251" i="1" s="1"/>
  <c r="BF250" i="1" s="1"/>
  <c r="BA258" i="1"/>
  <c r="B1613" i="1"/>
  <c r="BB253" i="1" l="1"/>
  <c r="BD253" i="1" s="1"/>
  <c r="BC253" i="1"/>
  <c r="BE252" i="1" s="1"/>
  <c r="BG253" i="1"/>
  <c r="BA259" i="1"/>
  <c r="B1620" i="1"/>
  <c r="BB254" i="1" l="1"/>
  <c r="BD254" i="1" s="1"/>
  <c r="BG254" i="1"/>
  <c r="BC254" i="1"/>
  <c r="BE253" i="1" s="1"/>
  <c r="BF252" i="1" s="1"/>
  <c r="BF251" i="1"/>
  <c r="BA260" i="1"/>
  <c r="B1627" i="1"/>
  <c r="BC255" i="1" l="1"/>
  <c r="BE254" i="1" s="1"/>
  <c r="BB255" i="1"/>
  <c r="BD255" i="1" s="1"/>
  <c r="BG255" i="1"/>
  <c r="BA261" i="1"/>
  <c r="B1634" i="1"/>
  <c r="BB256" i="1" l="1"/>
  <c r="BD256" i="1" s="1"/>
  <c r="BG256" i="1"/>
  <c r="BC256" i="1"/>
  <c r="BE255" i="1" s="1"/>
  <c r="BA262" i="1"/>
  <c r="BF253" i="1"/>
  <c r="B1641" i="1"/>
  <c r="BC257" i="1" l="1"/>
  <c r="BG257" i="1"/>
  <c r="BB257" i="1"/>
  <c r="BD257" i="1" s="1"/>
  <c r="BF254" i="1"/>
  <c r="BA263" i="1"/>
  <c r="B1648" i="1"/>
  <c r="BC258" i="1" l="1"/>
  <c r="BE257" i="1" s="1"/>
  <c r="BB258" i="1"/>
  <c r="BD258" i="1" s="1"/>
  <c r="BG258" i="1"/>
  <c r="BA264" i="1"/>
  <c r="BE256" i="1"/>
  <c r="B1655" i="1"/>
  <c r="BG259" i="1" l="1"/>
  <c r="BB259" i="1"/>
  <c r="BD259" i="1" s="1"/>
  <c r="BC259" i="1"/>
  <c r="BE258" i="1" s="1"/>
  <c r="BF256" i="1"/>
  <c r="BF255" i="1"/>
  <c r="BA265" i="1"/>
  <c r="B1662" i="1"/>
  <c r="BG260" i="1" l="1"/>
  <c r="BC260" i="1"/>
  <c r="BE259" i="1" s="1"/>
  <c r="BB260" i="1"/>
  <c r="BD260" i="1" s="1"/>
  <c r="BF257" i="1"/>
  <c r="BA266" i="1"/>
  <c r="B1669" i="1"/>
  <c r="BC261" i="1" l="1"/>
  <c r="BE260" i="1" s="1"/>
  <c r="BF259" i="1" s="1"/>
  <c r="BB261" i="1"/>
  <c r="BD261" i="1" s="1"/>
  <c r="BG261" i="1"/>
  <c r="BF258" i="1"/>
  <c r="BA267" i="1"/>
  <c r="B1676" i="1"/>
  <c r="BG262" i="1" l="1"/>
  <c r="BB262" i="1"/>
  <c r="BD262" i="1" s="1"/>
  <c r="BC262" i="1"/>
  <c r="BE261" i="1" s="1"/>
  <c r="BA268" i="1"/>
  <c r="B1683" i="1"/>
  <c r="BB263" i="1" l="1"/>
  <c r="BD263" i="1" s="1"/>
  <c r="BG263" i="1"/>
  <c r="BC263" i="1"/>
  <c r="BE262" i="1" s="1"/>
  <c r="BF261" i="1" s="1"/>
  <c r="BA269" i="1"/>
  <c r="BF260" i="1"/>
  <c r="B1690" i="1"/>
  <c r="BC264" i="1" l="1"/>
  <c r="BE263" i="1" s="1"/>
  <c r="BB264" i="1"/>
  <c r="BD264" i="1" s="1"/>
  <c r="BG264" i="1"/>
  <c r="BA270" i="1"/>
  <c r="B1697" i="1"/>
  <c r="BC265" i="1" l="1"/>
  <c r="BE264" i="1" s="1"/>
  <c r="BF263" i="1" s="1"/>
  <c r="BG265" i="1"/>
  <c r="BB265" i="1"/>
  <c r="BD265" i="1" s="1"/>
  <c r="BF262" i="1"/>
  <c r="BA271" i="1"/>
  <c r="B1704" i="1"/>
  <c r="BB266" i="1" l="1"/>
  <c r="BD266" i="1" s="1"/>
  <c r="BG266" i="1"/>
  <c r="BC266" i="1"/>
  <c r="BE265" i="1" s="1"/>
  <c r="BA272" i="1"/>
  <c r="B1711" i="1"/>
  <c r="BG267" i="1" l="1"/>
  <c r="BB267" i="1"/>
  <c r="BD267" i="1" s="1"/>
  <c r="BC267" i="1"/>
  <c r="BE266" i="1" s="1"/>
  <c r="BF265" i="1" s="1"/>
  <c r="BF264" i="1"/>
  <c r="BA273" i="1"/>
  <c r="B1718" i="1"/>
  <c r="BC268" i="1" l="1"/>
  <c r="BE267" i="1" s="1"/>
  <c r="BB268" i="1"/>
  <c r="BD268" i="1" s="1"/>
  <c r="BG268" i="1"/>
  <c r="BA274" i="1"/>
  <c r="B1725" i="1"/>
  <c r="BC269" i="1" l="1"/>
  <c r="BE268" i="1" s="1"/>
  <c r="BF267" i="1" s="1"/>
  <c r="BB269" i="1"/>
  <c r="BD269" i="1" s="1"/>
  <c r="BG269" i="1"/>
  <c r="BF266" i="1"/>
  <c r="BA275" i="1"/>
  <c r="B1732" i="1"/>
  <c r="BB270" i="1" l="1"/>
  <c r="BD270" i="1" s="1"/>
  <c r="BG270" i="1"/>
  <c r="BC270" i="1"/>
  <c r="BE269" i="1" s="1"/>
  <c r="BA276" i="1"/>
  <c r="B1739" i="1"/>
  <c r="BB271" i="1" l="1"/>
  <c r="BD271" i="1" s="1"/>
  <c r="BG271" i="1"/>
  <c r="BC271" i="1"/>
  <c r="BE270" i="1" s="1"/>
  <c r="BF268" i="1"/>
  <c r="BA277" i="1"/>
  <c r="B1746" i="1"/>
  <c r="BB272" i="1" l="1"/>
  <c r="BD272" i="1" s="1"/>
  <c r="BC272" i="1"/>
  <c r="BE271" i="1" s="1"/>
  <c r="BF270" i="1" s="1"/>
  <c r="BG272" i="1"/>
  <c r="BF269" i="1"/>
  <c r="BA278" i="1"/>
  <c r="B1753" i="1"/>
  <c r="BC273" i="1" l="1"/>
  <c r="BE272" i="1" s="1"/>
  <c r="BF271" i="1" s="1"/>
  <c r="BB273" i="1"/>
  <c r="BD273" i="1" s="1"/>
  <c r="BG273" i="1"/>
  <c r="BA279" i="1"/>
  <c r="B1760" i="1"/>
  <c r="BG274" i="1" l="1"/>
  <c r="BB274" i="1"/>
  <c r="BD274" i="1" s="1"/>
  <c r="BC274" i="1"/>
  <c r="BE273" i="1" s="1"/>
  <c r="BA280" i="1"/>
  <c r="B1767" i="1"/>
  <c r="BG275" i="1" l="1"/>
  <c r="BB275" i="1"/>
  <c r="BD275" i="1" s="1"/>
  <c r="BC275" i="1"/>
  <c r="BE274" i="1" s="1"/>
  <c r="BA281" i="1"/>
  <c r="BF272" i="1"/>
  <c r="B1774" i="1"/>
  <c r="BC276" i="1" l="1"/>
  <c r="BE275" i="1" s="1"/>
  <c r="BF274" i="1" s="1"/>
  <c r="BG276" i="1"/>
  <c r="BB276" i="1"/>
  <c r="BD276" i="1" s="1"/>
  <c r="BF273" i="1"/>
  <c r="BA282" i="1"/>
  <c r="B1781" i="1"/>
  <c r="BB277" i="1" l="1"/>
  <c r="BD277" i="1" s="1"/>
  <c r="BG277" i="1"/>
  <c r="BC277" i="1"/>
  <c r="BE276" i="1" s="1"/>
  <c r="BF275" i="1" s="1"/>
  <c r="BA283" i="1"/>
  <c r="B1788" i="1"/>
  <c r="BG278" i="1" l="1"/>
  <c r="BB278" i="1"/>
  <c r="BD278" i="1" s="1"/>
  <c r="BC278" i="1"/>
  <c r="BE277" i="1" s="1"/>
  <c r="BF276" i="1" s="1"/>
  <c r="BA284" i="1"/>
  <c r="B1795" i="1"/>
  <c r="BC279" i="1" l="1"/>
  <c r="BE278" i="1" s="1"/>
  <c r="BG279" i="1"/>
  <c r="BB279" i="1"/>
  <c r="BD279" i="1" s="1"/>
  <c r="BA285" i="1"/>
  <c r="B1802" i="1"/>
  <c r="BG280" i="1" l="1"/>
  <c r="BB280" i="1"/>
  <c r="BD280" i="1" s="1"/>
  <c r="BC280" i="1"/>
  <c r="BE279" i="1" s="1"/>
  <c r="BF277" i="1"/>
  <c r="BA286" i="1"/>
  <c r="B1809" i="1"/>
  <c r="BC281" i="1" l="1"/>
  <c r="BE280" i="1" s="1"/>
  <c r="BF279" i="1" s="1"/>
  <c r="BG281" i="1"/>
  <c r="BB281" i="1"/>
  <c r="BD281" i="1" s="1"/>
  <c r="BF278" i="1"/>
  <c r="BA287" i="1"/>
  <c r="B1816" i="1"/>
  <c r="BG282" i="1" l="1"/>
  <c r="BC282" i="1"/>
  <c r="BE281" i="1" s="1"/>
  <c r="BF280" i="1" s="1"/>
  <c r="BB282" i="1"/>
  <c r="BD282" i="1" s="1"/>
  <c r="BA288" i="1"/>
  <c r="B1823" i="1"/>
  <c r="BB283" i="1" l="1"/>
  <c r="BD283" i="1" s="1"/>
  <c r="BG283" i="1"/>
  <c r="BC283" i="1"/>
  <c r="BE282" i="1" s="1"/>
  <c r="BA289" i="1"/>
  <c r="B1830" i="1"/>
  <c r="BG284" i="1" l="1"/>
  <c r="BC284" i="1"/>
  <c r="BE283" i="1" s="1"/>
  <c r="BB284" i="1"/>
  <c r="BD284" i="1" s="1"/>
  <c r="BF281" i="1"/>
  <c r="BA290" i="1"/>
  <c r="B1837" i="1"/>
  <c r="BC285" i="1" l="1"/>
  <c r="BE284" i="1" s="1"/>
  <c r="BF283" i="1" s="1"/>
  <c r="BG285" i="1"/>
  <c r="BB285" i="1"/>
  <c r="BD285" i="1" s="1"/>
  <c r="BF282" i="1"/>
  <c r="BA291" i="1"/>
  <c r="B1844" i="1"/>
  <c r="BC286" i="1" l="1"/>
  <c r="BE285" i="1" s="1"/>
  <c r="BF284" i="1" s="1"/>
  <c r="BG286" i="1"/>
  <c r="BB286" i="1"/>
  <c r="BD286" i="1" s="1"/>
  <c r="BA292" i="1"/>
  <c r="B1851" i="1"/>
  <c r="BG287" i="1" l="1"/>
  <c r="BB287" i="1"/>
  <c r="BD287" i="1" s="1"/>
  <c r="BC287" i="1"/>
  <c r="BE286" i="1" s="1"/>
  <c r="BA293" i="1"/>
  <c r="B1858" i="1"/>
  <c r="BG288" i="1" l="1"/>
  <c r="BB288" i="1"/>
  <c r="BD288" i="1" s="1"/>
  <c r="BC288" i="1"/>
  <c r="BE287" i="1" s="1"/>
  <c r="BF286" i="1" s="1"/>
  <c r="BF285" i="1"/>
  <c r="BA294" i="1"/>
  <c r="B1865" i="1"/>
  <c r="BC289" i="1" l="1"/>
  <c r="BE288" i="1" s="1"/>
  <c r="BF287" i="1" s="1"/>
  <c r="BG289" i="1"/>
  <c r="BB289" i="1"/>
  <c r="BD289" i="1" s="1"/>
  <c r="BA295" i="1"/>
  <c r="B1872" i="1"/>
  <c r="BB290" i="1" l="1"/>
  <c r="BD290" i="1" s="1"/>
  <c r="BG290" i="1"/>
  <c r="BC290" i="1"/>
  <c r="BE289" i="1" s="1"/>
  <c r="BA296" i="1"/>
  <c r="B1879" i="1"/>
  <c r="BC291" i="1" l="1"/>
  <c r="BE290" i="1" s="1"/>
  <c r="BF289" i="1" s="1"/>
  <c r="BB291" i="1"/>
  <c r="BD291" i="1" s="1"/>
  <c r="BG291" i="1"/>
  <c r="BF288" i="1"/>
  <c r="BA297" i="1"/>
  <c r="B1886" i="1"/>
  <c r="BB292" i="1" l="1"/>
  <c r="BD292" i="1" s="1"/>
  <c r="BC292" i="1"/>
  <c r="BE291" i="1" s="1"/>
  <c r="BG292" i="1"/>
  <c r="BA298" i="1"/>
  <c r="B1893" i="1"/>
  <c r="BC293" i="1" l="1"/>
  <c r="BE292" i="1" s="1"/>
  <c r="BF291" i="1" s="1"/>
  <c r="BB293" i="1"/>
  <c r="BD293" i="1" s="1"/>
  <c r="BG293" i="1"/>
  <c r="BF290" i="1"/>
  <c r="BA299" i="1"/>
  <c r="B1900" i="1"/>
  <c r="BC294" i="1" l="1"/>
  <c r="BE293" i="1" s="1"/>
  <c r="BB294" i="1"/>
  <c r="BD294" i="1" s="1"/>
  <c r="BG294" i="1"/>
  <c r="BA300" i="1"/>
  <c r="B1907" i="1"/>
  <c r="BG295" i="1" l="1"/>
  <c r="BC295" i="1"/>
  <c r="BE294" i="1" s="1"/>
  <c r="BF293" i="1" s="1"/>
  <c r="BB295" i="1"/>
  <c r="BD295" i="1" s="1"/>
  <c r="BF292" i="1"/>
  <c r="BA301" i="1"/>
  <c r="B1914" i="1"/>
  <c r="BC296" i="1" l="1"/>
  <c r="BE295" i="1" s="1"/>
  <c r="BG296" i="1"/>
  <c r="BB296" i="1"/>
  <c r="BD296" i="1" s="1"/>
  <c r="BA302" i="1"/>
  <c r="B1921" i="1"/>
  <c r="BC297" i="1" l="1"/>
  <c r="BE296" i="1" s="1"/>
  <c r="BG297" i="1"/>
  <c r="BB297" i="1"/>
  <c r="BD297" i="1" s="1"/>
  <c r="BF294" i="1"/>
  <c r="BA303" i="1"/>
  <c r="B1928" i="1"/>
  <c r="BF295" i="1" l="1"/>
  <c r="BC298" i="1"/>
  <c r="BE297" i="1" s="1"/>
  <c r="BF296" i="1" s="1"/>
  <c r="BB298" i="1"/>
  <c r="BD298" i="1" s="1"/>
  <c r="BG298" i="1"/>
  <c r="BA304" i="1"/>
  <c r="B1935" i="1"/>
  <c r="BC299" i="1" l="1"/>
  <c r="BE298" i="1" s="1"/>
  <c r="BF297" i="1" s="1"/>
  <c r="BG299" i="1"/>
  <c r="BB299" i="1"/>
  <c r="BD299" i="1" s="1"/>
  <c r="BA305" i="1"/>
  <c r="B1942" i="1"/>
  <c r="BG300" i="1" l="1"/>
  <c r="BC300" i="1"/>
  <c r="BE299" i="1" s="1"/>
  <c r="BF298" i="1" s="1"/>
  <c r="BB300" i="1"/>
  <c r="BD300" i="1" s="1"/>
  <c r="BA306" i="1"/>
  <c r="B1949" i="1"/>
  <c r="BG301" i="1" l="1"/>
  <c r="BB301" i="1"/>
  <c r="BD301" i="1" s="1"/>
  <c r="BC301" i="1"/>
  <c r="BE300" i="1" s="1"/>
  <c r="BF299" i="1" s="1"/>
  <c r="BA307" i="1"/>
  <c r="B1956" i="1"/>
  <c r="BC302" i="1" l="1"/>
  <c r="BE301" i="1" s="1"/>
  <c r="BG302" i="1"/>
  <c r="BB302" i="1"/>
  <c r="BD302" i="1" s="1"/>
  <c r="BA308" i="1"/>
  <c r="B1963" i="1"/>
  <c r="BF301" i="1" l="1"/>
  <c r="BG303" i="1"/>
  <c r="BB303" i="1"/>
  <c r="BD303" i="1" s="1"/>
  <c r="BC303" i="1"/>
  <c r="BE302" i="1" s="1"/>
  <c r="BA309" i="1"/>
  <c r="BF300" i="1"/>
  <c r="B1970" i="1"/>
  <c r="BC304" i="1" l="1"/>
  <c r="BE303" i="1" s="1"/>
  <c r="BG304" i="1"/>
  <c r="BB304" i="1"/>
  <c r="BD304" i="1" s="1"/>
  <c r="BA310" i="1"/>
  <c r="B1977" i="1"/>
  <c r="BG305" i="1" l="1"/>
  <c r="BC305" i="1"/>
  <c r="BE304" i="1" s="1"/>
  <c r="BB305" i="1"/>
  <c r="BD305" i="1" s="1"/>
  <c r="BF302" i="1"/>
  <c r="BA311" i="1"/>
  <c r="B1984" i="1"/>
  <c r="BF304" i="1" l="1"/>
  <c r="BG306" i="1"/>
  <c r="BC306" i="1"/>
  <c r="BE305" i="1" s="1"/>
  <c r="BB306" i="1"/>
  <c r="BD306" i="1" s="1"/>
  <c r="BF303" i="1"/>
  <c r="BA312" i="1"/>
  <c r="B1991" i="1"/>
  <c r="BG307" i="1" l="1"/>
  <c r="BB307" i="1"/>
  <c r="BD307" i="1" s="1"/>
  <c r="BC307" i="1"/>
  <c r="BE306" i="1" s="1"/>
  <c r="BA313" i="1"/>
  <c r="B1998" i="1"/>
  <c r="BG308" i="1" l="1"/>
  <c r="BC308" i="1"/>
  <c r="BE307" i="1" s="1"/>
  <c r="BF306" i="1" s="1"/>
  <c r="BB308" i="1"/>
  <c r="BD308" i="1" s="1"/>
  <c r="BF305" i="1"/>
  <c r="BA314" i="1"/>
  <c r="B2005" i="1"/>
  <c r="BC309" i="1" l="1"/>
  <c r="BE308" i="1" s="1"/>
  <c r="BG309" i="1"/>
  <c r="BB309" i="1"/>
  <c r="BD309" i="1" s="1"/>
  <c r="BA315" i="1"/>
  <c r="B2012" i="1"/>
  <c r="BG310" i="1" l="1"/>
  <c r="BB310" i="1"/>
  <c r="BD310" i="1" s="1"/>
  <c r="BC310" i="1"/>
  <c r="BE309" i="1" s="1"/>
  <c r="BF308" i="1" s="1"/>
  <c r="BF307" i="1"/>
  <c r="BA316" i="1"/>
  <c r="B2019" i="1"/>
  <c r="BG311" i="1" l="1"/>
  <c r="BC311" i="1"/>
  <c r="BE310" i="1" s="1"/>
  <c r="BB311" i="1"/>
  <c r="BD311" i="1" s="1"/>
  <c r="BA317" i="1"/>
  <c r="B2026" i="1"/>
  <c r="BG312" i="1" l="1"/>
  <c r="BC312" i="1"/>
  <c r="BE311" i="1" s="1"/>
  <c r="BF310" i="1" s="1"/>
  <c r="BB312" i="1"/>
  <c r="BD312" i="1" s="1"/>
  <c r="BF309" i="1"/>
  <c r="BA318" i="1"/>
  <c r="B2033" i="1"/>
  <c r="BB313" i="1" l="1"/>
  <c r="BD313" i="1" s="1"/>
  <c r="BC313" i="1"/>
  <c r="BE312" i="1" s="1"/>
  <c r="BG313" i="1"/>
  <c r="BA319" i="1"/>
  <c r="B2040" i="1"/>
  <c r="BB314" i="1" l="1"/>
  <c r="BD314" i="1" s="1"/>
  <c r="BG314" i="1"/>
  <c r="BC314" i="1"/>
  <c r="BE313" i="1" s="1"/>
  <c r="BF311" i="1"/>
  <c r="BA320" i="1"/>
  <c r="B2047" i="1"/>
  <c r="BG315" i="1" l="1"/>
  <c r="BC315" i="1"/>
  <c r="BE314" i="1" s="1"/>
  <c r="BF313" i="1" s="1"/>
  <c r="BB315" i="1"/>
  <c r="BD315" i="1" s="1"/>
  <c r="BF312" i="1"/>
  <c r="BA321" i="1"/>
  <c r="B2054" i="1"/>
  <c r="BC316" i="1" l="1"/>
  <c r="BE315" i="1" s="1"/>
  <c r="BG316" i="1"/>
  <c r="BB316" i="1"/>
  <c r="BD316" i="1" s="1"/>
  <c r="BA322" i="1"/>
  <c r="B2061" i="1"/>
  <c r="BG317" i="1" l="1"/>
  <c r="BB317" i="1"/>
  <c r="BD317" i="1" s="1"/>
  <c r="BC317" i="1"/>
  <c r="BE316" i="1" s="1"/>
  <c r="BF315" i="1" s="1"/>
  <c r="BF314" i="1"/>
  <c r="BA323" i="1"/>
  <c r="B2068" i="1"/>
  <c r="BC318" i="1" l="1"/>
  <c r="BE317" i="1" s="1"/>
  <c r="BG318" i="1"/>
  <c r="BB318" i="1"/>
  <c r="BD318" i="1" s="1"/>
  <c r="BA324" i="1"/>
  <c r="B2075" i="1"/>
  <c r="BC319" i="1" l="1"/>
  <c r="BE318" i="1" s="1"/>
  <c r="BF317" i="1" s="1"/>
  <c r="BB319" i="1"/>
  <c r="BD319" i="1" s="1"/>
  <c r="BG319" i="1"/>
  <c r="BF316" i="1"/>
  <c r="BA325" i="1"/>
  <c r="B2082" i="1"/>
  <c r="BC320" i="1" l="1"/>
  <c r="BE319" i="1" s="1"/>
  <c r="BF318" i="1" s="1"/>
  <c r="BG320" i="1"/>
  <c r="BB320" i="1"/>
  <c r="BD320" i="1" s="1"/>
  <c r="BA326" i="1"/>
  <c r="B2089" i="1"/>
  <c r="BC321" i="1" l="1"/>
  <c r="BE320" i="1" s="1"/>
  <c r="BB321" i="1"/>
  <c r="BD321" i="1" s="1"/>
  <c r="BG321" i="1"/>
  <c r="BA327" i="1"/>
  <c r="B2096" i="1"/>
  <c r="BG322" i="1" l="1"/>
  <c r="BC322" i="1"/>
  <c r="BE321" i="1" s="1"/>
  <c r="BF320" i="1" s="1"/>
  <c r="BB322" i="1"/>
  <c r="BD322" i="1" s="1"/>
  <c r="BF319" i="1"/>
  <c r="BA328" i="1"/>
  <c r="B2103" i="1"/>
  <c r="BC323" i="1" l="1"/>
  <c r="BE322" i="1" s="1"/>
  <c r="BF321" i="1" s="1"/>
  <c r="BG323" i="1"/>
  <c r="BB323" i="1"/>
  <c r="BD323" i="1" s="1"/>
  <c r="BA329" i="1"/>
  <c r="B2110" i="1"/>
  <c r="BG324" i="1" l="1"/>
  <c r="BB324" i="1"/>
  <c r="BD324" i="1" s="1"/>
  <c r="BC324" i="1"/>
  <c r="BE323" i="1" s="1"/>
  <c r="BA330" i="1"/>
  <c r="B2117" i="1"/>
  <c r="BB325" i="1" l="1"/>
  <c r="BD325" i="1" s="1"/>
  <c r="BG325" i="1"/>
  <c r="BC325" i="1"/>
  <c r="BE324" i="1" s="1"/>
  <c r="BF323" i="1" s="1"/>
  <c r="BF322" i="1"/>
  <c r="BA331" i="1"/>
  <c r="B2124" i="1"/>
  <c r="BB326" i="1" l="1"/>
  <c r="BD326" i="1" s="1"/>
  <c r="BC326" i="1"/>
  <c r="BE325" i="1" s="1"/>
  <c r="BG326" i="1"/>
  <c r="BA332" i="1"/>
  <c r="B2131" i="1"/>
  <c r="BC327" i="1" l="1"/>
  <c r="BE326" i="1" s="1"/>
  <c r="BF325" i="1" s="1"/>
  <c r="BG327" i="1"/>
  <c r="BB327" i="1"/>
  <c r="BD327" i="1" s="1"/>
  <c r="BF324" i="1"/>
  <c r="BA333" i="1"/>
  <c r="B2138" i="1"/>
  <c r="BB328" i="1" l="1"/>
  <c r="BD328" i="1" s="1"/>
  <c r="BG328" i="1"/>
  <c r="BC328" i="1"/>
  <c r="BE327" i="1" s="1"/>
  <c r="BF326" i="1" s="1"/>
  <c r="BA334" i="1"/>
  <c r="B2145" i="1"/>
  <c r="BC329" i="1" l="1"/>
  <c r="BE328" i="1" s="1"/>
  <c r="BB329" i="1"/>
  <c r="BD329" i="1" s="1"/>
  <c r="BG329" i="1"/>
  <c r="BA335" i="1"/>
  <c r="B2152" i="1"/>
  <c r="BG330" i="1" l="1"/>
  <c r="BC330" i="1"/>
  <c r="BE329" i="1" s="1"/>
  <c r="BF328" i="1" s="1"/>
  <c r="BB330" i="1"/>
  <c r="BD330" i="1" s="1"/>
  <c r="BF327" i="1"/>
  <c r="BA336" i="1"/>
  <c r="B2159" i="1"/>
  <c r="BG331" i="1" l="1"/>
  <c r="BB331" i="1"/>
  <c r="BD331" i="1" s="1"/>
  <c r="BC331" i="1"/>
  <c r="BE330" i="1" s="1"/>
  <c r="BF329" i="1" s="1"/>
  <c r="BA337" i="1"/>
  <c r="B2166" i="1"/>
  <c r="BB332" i="1" l="1"/>
  <c r="BD332" i="1" s="1"/>
  <c r="BC332" i="1"/>
  <c r="BE331" i="1" s="1"/>
  <c r="BF330" i="1" s="1"/>
  <c r="BG332" i="1"/>
  <c r="BA338" i="1"/>
  <c r="B2173" i="1"/>
  <c r="BC333" i="1" l="1"/>
  <c r="BE332" i="1" s="1"/>
  <c r="BF331" i="1" s="1"/>
  <c r="BB333" i="1"/>
  <c r="BD333" i="1" s="1"/>
  <c r="BG333" i="1"/>
  <c r="BA339" i="1"/>
  <c r="B2180" i="1"/>
  <c r="BB334" i="1" l="1"/>
  <c r="BD334" i="1" s="1"/>
  <c r="BG334" i="1"/>
  <c r="BC334" i="1"/>
  <c r="BE333" i="1" s="1"/>
  <c r="BA340" i="1"/>
  <c r="B2187" i="1"/>
  <c r="BC335" i="1" l="1"/>
  <c r="BE334" i="1" s="1"/>
  <c r="BG335" i="1"/>
  <c r="BB335" i="1"/>
  <c r="BD335" i="1" s="1"/>
  <c r="BA341" i="1"/>
  <c r="BF332" i="1"/>
  <c r="B2194" i="1"/>
  <c r="BF333" i="1" l="1"/>
  <c r="BG336" i="1"/>
  <c r="BB336" i="1"/>
  <c r="BD336" i="1" s="1"/>
  <c r="BC336" i="1"/>
  <c r="BE335" i="1" s="1"/>
  <c r="BF334" i="1" s="1"/>
  <c r="BA342" i="1"/>
  <c r="B2201" i="1"/>
  <c r="BC337" i="1" l="1"/>
  <c r="BE336" i="1" s="1"/>
  <c r="BG337" i="1"/>
  <c r="BB337" i="1"/>
  <c r="BD337" i="1" s="1"/>
  <c r="BA343" i="1"/>
  <c r="B2208" i="1"/>
  <c r="BB338" i="1" l="1"/>
  <c r="BD338" i="1" s="1"/>
  <c r="BG338" i="1"/>
  <c r="BC338" i="1"/>
  <c r="BE337" i="1" s="1"/>
  <c r="BF336" i="1" s="1"/>
  <c r="BF335" i="1"/>
  <c r="BA344" i="1"/>
  <c r="B2215" i="1"/>
  <c r="BB339" i="1" l="1"/>
  <c r="BD339" i="1" s="1"/>
  <c r="BG339" i="1"/>
  <c r="BC339" i="1"/>
  <c r="BE338" i="1" s="1"/>
  <c r="BF337" i="1" s="1"/>
  <c r="BA345" i="1"/>
  <c r="B2222" i="1"/>
  <c r="BC340" i="1" l="1"/>
  <c r="BE339" i="1" s="1"/>
  <c r="BB340" i="1"/>
  <c r="BD340" i="1" s="1"/>
  <c r="BG340" i="1"/>
  <c r="BA346" i="1"/>
  <c r="B2229" i="1"/>
  <c r="BC341" i="1" l="1"/>
  <c r="BE340" i="1" s="1"/>
  <c r="BG341" i="1"/>
  <c r="BB341" i="1"/>
  <c r="BD341" i="1" s="1"/>
  <c r="BF338" i="1"/>
  <c r="BA347" i="1"/>
  <c r="B2236" i="1"/>
  <c r="BF339" i="1" l="1"/>
  <c r="BB342" i="1"/>
  <c r="BD342" i="1" s="1"/>
  <c r="BC342" i="1"/>
  <c r="BE341" i="1" s="1"/>
  <c r="BF340" i="1" s="1"/>
  <c r="BG342" i="1"/>
  <c r="BA348" i="1"/>
  <c r="B2243" i="1"/>
  <c r="BC343" i="1" l="1"/>
  <c r="BE342" i="1" s="1"/>
  <c r="BB343" i="1"/>
  <c r="BD343" i="1" s="1"/>
  <c r="BG343" i="1"/>
  <c r="BA349" i="1"/>
  <c r="B2250" i="1"/>
  <c r="BF341" i="1" l="1"/>
  <c r="BC344" i="1"/>
  <c r="BE343" i="1" s="1"/>
  <c r="BF342" i="1" s="1"/>
  <c r="BG344" i="1"/>
  <c r="BB344" i="1"/>
  <c r="BD344" i="1" s="1"/>
  <c r="BA350" i="1"/>
  <c r="B2257" i="1"/>
  <c r="BG345" i="1" l="1"/>
  <c r="BB345" i="1"/>
  <c r="BD345" i="1" s="1"/>
  <c r="BC345" i="1"/>
  <c r="BE344" i="1" s="1"/>
  <c r="BF343" i="1" s="1"/>
  <c r="BA351" i="1"/>
  <c r="B2264" i="1"/>
  <c r="BB346" i="1" l="1"/>
  <c r="BD346" i="1" s="1"/>
  <c r="BG346" i="1"/>
  <c r="BC346" i="1"/>
  <c r="BE345" i="1" s="1"/>
  <c r="BA352" i="1"/>
  <c r="B2271" i="1"/>
  <c r="BG347" i="1" l="1"/>
  <c r="BB347" i="1"/>
  <c r="BD347" i="1" s="1"/>
  <c r="BC347" i="1"/>
  <c r="BE346" i="1" s="1"/>
  <c r="BF344" i="1"/>
  <c r="BA353" i="1"/>
  <c r="B2278" i="1"/>
  <c r="BF345" i="1" l="1"/>
  <c r="BG348" i="1"/>
  <c r="BB348" i="1"/>
  <c r="BD348" i="1" s="1"/>
  <c r="BC348" i="1"/>
  <c r="BE347" i="1" s="1"/>
  <c r="BF346" i="1" s="1"/>
  <c r="BA354" i="1"/>
  <c r="B2285" i="1"/>
  <c r="BC349" i="1" l="1"/>
  <c r="BE348" i="1" s="1"/>
  <c r="BG349" i="1"/>
  <c r="BB349" i="1"/>
  <c r="BD349" i="1" s="1"/>
  <c r="BA355" i="1"/>
  <c r="B2292" i="1"/>
  <c r="BC350" i="1" l="1"/>
  <c r="BE349" i="1" s="1"/>
  <c r="BG350" i="1"/>
  <c r="BB350" i="1"/>
  <c r="BD350" i="1" s="1"/>
  <c r="BF347" i="1"/>
  <c r="BA356" i="1"/>
  <c r="B2299" i="1"/>
  <c r="BG351" i="1" l="1"/>
  <c r="BC351" i="1"/>
  <c r="BE350" i="1" s="1"/>
  <c r="BF349" i="1" s="1"/>
  <c r="BB351" i="1"/>
  <c r="BD351" i="1" s="1"/>
  <c r="BF348" i="1"/>
  <c r="BA357" i="1"/>
  <c r="B2306" i="1"/>
  <c r="BB352" i="1" l="1"/>
  <c r="BD352" i="1" s="1"/>
  <c r="BG352" i="1"/>
  <c r="BC352" i="1"/>
  <c r="BE351" i="1" s="1"/>
  <c r="BF350" i="1" s="1"/>
  <c r="BA358" i="1"/>
  <c r="B2313" i="1"/>
  <c r="BC353" i="1" l="1"/>
  <c r="BE352" i="1" s="1"/>
  <c r="BG353" i="1"/>
  <c r="BB353" i="1"/>
  <c r="BD353" i="1" s="1"/>
  <c r="BA359" i="1"/>
  <c r="B2320" i="1"/>
  <c r="BC354" i="1" l="1"/>
  <c r="BE353" i="1" s="1"/>
  <c r="BG354" i="1"/>
  <c r="BB354" i="1"/>
  <c r="BD354" i="1" s="1"/>
  <c r="BF351" i="1"/>
  <c r="BA360" i="1"/>
  <c r="B2327" i="1"/>
  <c r="BF352" i="1" l="1"/>
  <c r="BC355" i="1"/>
  <c r="BE354" i="1" s="1"/>
  <c r="BF353" i="1" s="1"/>
  <c r="BG355" i="1"/>
  <c r="BB355" i="1"/>
  <c r="BD355" i="1" s="1"/>
  <c r="BA361" i="1"/>
  <c r="B2334" i="1"/>
  <c r="BC356" i="1" l="1"/>
  <c r="BE355" i="1" s="1"/>
  <c r="BG356" i="1"/>
  <c r="BB356" i="1"/>
  <c r="BD356" i="1" s="1"/>
  <c r="BA362" i="1"/>
  <c r="B2341" i="1"/>
  <c r="BG357" i="1" l="1"/>
  <c r="BB357" i="1"/>
  <c r="BD357" i="1" s="1"/>
  <c r="BC357" i="1"/>
  <c r="BE356" i="1" s="1"/>
  <c r="BF355" i="1" s="1"/>
  <c r="BF354" i="1"/>
  <c r="BA363" i="1"/>
  <c r="B2348" i="1"/>
  <c r="BG358" i="1" l="1"/>
  <c r="BB358" i="1"/>
  <c r="BD358" i="1" s="1"/>
  <c r="BC358" i="1"/>
  <c r="BA364" i="1"/>
  <c r="B2355" i="1"/>
  <c r="BG359" i="1" l="1"/>
  <c r="BC359" i="1"/>
  <c r="BE358" i="1" s="1"/>
  <c r="BB359" i="1"/>
  <c r="BD359" i="1" s="1"/>
  <c r="BA365" i="1"/>
  <c r="BE357" i="1"/>
  <c r="B2362" i="1"/>
  <c r="BB360" i="1" l="1"/>
  <c r="BD360" i="1" s="1"/>
  <c r="BG360" i="1"/>
  <c r="BC360" i="1"/>
  <c r="BE359" i="1" s="1"/>
  <c r="BF358" i="1" s="1"/>
  <c r="BF357" i="1"/>
  <c r="BF356" i="1"/>
  <c r="BA366" i="1"/>
  <c r="B2369" i="1"/>
  <c r="BG361" i="1" l="1"/>
  <c r="BB361" i="1"/>
  <c r="BD361" i="1" s="1"/>
  <c r="BC361" i="1"/>
  <c r="BE360" i="1" s="1"/>
  <c r="BA367" i="1"/>
  <c r="B2376" i="1"/>
  <c r="BB362" i="1" l="1"/>
  <c r="BD362" i="1" s="1"/>
  <c r="BG362" i="1"/>
  <c r="BF359" i="1"/>
  <c r="BC362" i="1"/>
  <c r="BE361" i="1" s="1"/>
  <c r="BF360" i="1" s="1"/>
  <c r="BA368" i="1"/>
  <c r="B2383" i="1"/>
  <c r="BG363" i="1" l="1"/>
  <c r="BB363" i="1"/>
  <c r="BD363" i="1" s="1"/>
  <c r="BC363" i="1"/>
  <c r="BE362" i="1" s="1"/>
  <c r="BF361" i="1" s="1"/>
  <c r="BA369" i="1"/>
  <c r="B2390" i="1"/>
  <c r="BB364" i="1" l="1"/>
  <c r="BD364" i="1" s="1"/>
  <c r="BG364" i="1"/>
  <c r="BC364" i="1"/>
  <c r="BE363" i="1" s="1"/>
  <c r="BF362" i="1" s="1"/>
  <c r="BA370" i="1"/>
  <c r="B2397" i="1"/>
  <c r="BB365" i="1" l="1"/>
  <c r="BD365" i="1" s="1"/>
  <c r="BG365" i="1"/>
  <c r="BC365" i="1"/>
  <c r="BE364" i="1" s="1"/>
  <c r="BF363" i="1" s="1"/>
  <c r="BA371" i="1"/>
  <c r="B2404" i="1"/>
  <c r="BC366" i="1" l="1"/>
  <c r="BE365" i="1" s="1"/>
  <c r="BG366" i="1"/>
  <c r="BB366" i="1"/>
  <c r="BD366" i="1" s="1"/>
  <c r="BA372" i="1"/>
  <c r="B2411" i="1"/>
  <c r="BC367" i="1" l="1"/>
  <c r="BE366" i="1" s="1"/>
  <c r="BG367" i="1"/>
  <c r="BB367" i="1"/>
  <c r="BD367" i="1" s="1"/>
  <c r="BF364" i="1"/>
  <c r="BA373" i="1"/>
  <c r="B2418" i="1"/>
  <c r="BB368" i="1" l="1"/>
  <c r="BD368" i="1" s="1"/>
  <c r="BF365" i="1"/>
  <c r="BC368" i="1"/>
  <c r="BE367" i="1" s="1"/>
  <c r="BF366" i="1" s="1"/>
  <c r="BG368" i="1"/>
  <c r="BA374" i="1"/>
  <c r="B2425" i="1"/>
  <c r="BC369" i="1" l="1"/>
  <c r="BE368" i="1" s="1"/>
  <c r="BB369" i="1"/>
  <c r="BD369" i="1" s="1"/>
  <c r="BG369" i="1"/>
  <c r="BA375" i="1"/>
  <c r="B2432" i="1"/>
  <c r="BG370" i="1" l="1"/>
  <c r="BB370" i="1"/>
  <c r="BD370" i="1" s="1"/>
  <c r="BC370" i="1"/>
  <c r="BE369" i="1" s="1"/>
  <c r="BF368" i="1" s="1"/>
  <c r="BF367" i="1"/>
  <c r="BA376" i="1"/>
  <c r="B2439" i="1"/>
  <c r="BG371" i="1" l="1"/>
  <c r="BC371" i="1"/>
  <c r="BE370" i="1" s="1"/>
  <c r="BB371" i="1"/>
  <c r="BD371" i="1" s="1"/>
  <c r="BA377" i="1"/>
  <c r="B2446" i="1"/>
  <c r="BC372" i="1" l="1"/>
  <c r="BE371" i="1" s="1"/>
  <c r="BF370" i="1" s="1"/>
  <c r="BB372" i="1"/>
  <c r="BD372" i="1" s="1"/>
  <c r="BG372" i="1"/>
  <c r="BF369" i="1"/>
  <c r="BA378" i="1"/>
  <c r="B2453" i="1"/>
  <c r="BG373" i="1" l="1"/>
  <c r="BB373" i="1"/>
  <c r="BD373" i="1" s="1"/>
  <c r="BC373" i="1"/>
  <c r="BE372" i="1" s="1"/>
  <c r="BF371" i="1" s="1"/>
  <c r="BA379" i="1"/>
  <c r="B2460" i="1"/>
  <c r="BG374" i="1" l="1"/>
  <c r="BB374" i="1"/>
  <c r="BD374" i="1" s="1"/>
  <c r="BC374" i="1"/>
  <c r="BE373" i="1" s="1"/>
  <c r="BA380" i="1"/>
  <c r="B2467" i="1"/>
  <c r="BG375" i="1" l="1"/>
  <c r="BC375" i="1"/>
  <c r="BE374" i="1" s="1"/>
  <c r="BF373" i="1" s="1"/>
  <c r="BB375" i="1"/>
  <c r="BD375" i="1" s="1"/>
  <c r="BF372" i="1"/>
  <c r="BA381" i="1"/>
  <c r="B2474" i="1"/>
  <c r="BC376" i="1" l="1"/>
  <c r="BE375" i="1" s="1"/>
  <c r="BB376" i="1"/>
  <c r="BD376" i="1" s="1"/>
  <c r="BG376" i="1"/>
  <c r="BA382" i="1"/>
  <c r="B2481" i="1"/>
  <c r="BG377" i="1" l="1"/>
  <c r="BB377" i="1"/>
  <c r="BD377" i="1" s="1"/>
  <c r="BC377" i="1"/>
  <c r="BE376" i="1" s="1"/>
  <c r="BF375" i="1" s="1"/>
  <c r="BF374" i="1"/>
  <c r="BA383" i="1"/>
  <c r="B2488" i="1"/>
  <c r="BC378" i="1" l="1"/>
  <c r="BE377" i="1" s="1"/>
  <c r="BB378" i="1"/>
  <c r="BD378" i="1" s="1"/>
  <c r="BG378" i="1"/>
  <c r="BA384" i="1"/>
  <c r="B2495" i="1"/>
  <c r="BB379" i="1" l="1"/>
  <c r="BD379" i="1" s="1"/>
  <c r="BG379" i="1"/>
  <c r="BC379" i="1"/>
  <c r="BE378" i="1" s="1"/>
  <c r="BF376" i="1"/>
  <c r="BA385" i="1"/>
  <c r="B2502" i="1"/>
  <c r="BC380" i="1" l="1"/>
  <c r="BE379" i="1" s="1"/>
  <c r="BF378" i="1" s="1"/>
  <c r="BB380" i="1"/>
  <c r="BD380" i="1" s="1"/>
  <c r="BG380" i="1"/>
  <c r="BF377" i="1"/>
  <c r="BA386" i="1"/>
  <c r="B2509" i="1"/>
  <c r="BG381" i="1" l="1"/>
  <c r="BB381" i="1"/>
  <c r="BD381" i="1" s="1"/>
  <c r="BC381" i="1"/>
  <c r="BE380" i="1" s="1"/>
  <c r="BA387" i="1"/>
  <c r="B2516" i="1"/>
  <c r="BC382" i="1" l="1"/>
  <c r="BE381" i="1" s="1"/>
  <c r="BF380" i="1" s="1"/>
  <c r="BG382" i="1"/>
  <c r="BB382" i="1"/>
  <c r="BD382" i="1" s="1"/>
  <c r="BF379" i="1"/>
  <c r="BA388" i="1"/>
  <c r="B2523" i="1"/>
  <c r="BC383" i="1" l="1"/>
  <c r="BE382" i="1" s="1"/>
  <c r="BG383" i="1"/>
  <c r="BB383" i="1"/>
  <c r="BD383" i="1" s="1"/>
  <c r="BA389" i="1"/>
  <c r="B2530" i="1"/>
  <c r="BC384" i="1" l="1"/>
  <c r="BE383" i="1" s="1"/>
  <c r="BB384" i="1"/>
  <c r="BD384" i="1" s="1"/>
  <c r="BG384" i="1"/>
  <c r="BF381" i="1"/>
  <c r="BA390" i="1"/>
  <c r="B2537" i="1"/>
  <c r="BG385" i="1" l="1"/>
  <c r="BC385" i="1"/>
  <c r="BE384" i="1" s="1"/>
  <c r="BF383" i="1" s="1"/>
  <c r="BB385" i="1"/>
  <c r="BD385" i="1" s="1"/>
  <c r="BF382" i="1"/>
  <c r="BA391" i="1"/>
  <c r="B2544" i="1"/>
  <c r="BB386" i="1" l="1"/>
  <c r="BD386" i="1" s="1"/>
  <c r="BG386" i="1"/>
  <c r="BC386" i="1"/>
  <c r="BE385" i="1" s="1"/>
  <c r="BA392" i="1"/>
  <c r="B2551" i="1"/>
  <c r="BB387" i="1" l="1"/>
  <c r="BD387" i="1" s="1"/>
  <c r="BC387" i="1"/>
  <c r="BE386" i="1" s="1"/>
  <c r="BF385" i="1" s="1"/>
  <c r="BG387" i="1"/>
  <c r="BF384" i="1"/>
  <c r="BA393" i="1"/>
  <c r="B2558" i="1"/>
  <c r="BG388" i="1" l="1"/>
  <c r="BC388" i="1"/>
  <c r="BE387" i="1" s="1"/>
  <c r="BB388" i="1"/>
  <c r="BD388" i="1" s="1"/>
  <c r="BA394" i="1"/>
  <c r="B2565" i="1"/>
  <c r="BB389" i="1" l="1"/>
  <c r="BD389" i="1" s="1"/>
  <c r="BG389" i="1"/>
  <c r="BC389" i="1"/>
  <c r="BE388" i="1" s="1"/>
  <c r="BF387" i="1" s="1"/>
  <c r="BF386" i="1"/>
  <c r="BA395" i="1"/>
  <c r="B2572" i="1"/>
  <c r="BB390" i="1" l="1"/>
  <c r="BD390" i="1" s="1"/>
  <c r="BC390" i="1"/>
  <c r="BE389" i="1" s="1"/>
  <c r="BG390" i="1"/>
  <c r="BA396" i="1"/>
  <c r="B2579" i="1"/>
  <c r="BC391" i="1" l="1"/>
  <c r="BE390" i="1" s="1"/>
  <c r="BF389" i="1" s="1"/>
  <c r="BG391" i="1"/>
  <c r="BB391" i="1"/>
  <c r="BD391" i="1" s="1"/>
  <c r="BF388" i="1"/>
  <c r="BA397" i="1"/>
  <c r="B2586" i="1"/>
  <c r="BG392" i="1" l="1"/>
  <c r="BC392" i="1"/>
  <c r="BE391" i="1" s="1"/>
  <c r="BB392" i="1"/>
  <c r="BD392" i="1" s="1"/>
  <c r="BA398" i="1"/>
  <c r="B2593" i="1"/>
  <c r="BG393" i="1" l="1"/>
  <c r="BC393" i="1"/>
  <c r="BE392" i="1" s="1"/>
  <c r="BB393" i="1"/>
  <c r="BD393" i="1" s="1"/>
  <c r="BF390" i="1"/>
  <c r="BA399" i="1"/>
  <c r="B2600" i="1"/>
  <c r="BF391" i="1" l="1"/>
  <c r="BC394" i="1"/>
  <c r="BE393" i="1" s="1"/>
  <c r="BF392" i="1" s="1"/>
  <c r="BG394" i="1"/>
  <c r="BB394" i="1"/>
  <c r="BD394" i="1" s="1"/>
  <c r="BA400" i="1"/>
  <c r="B2607" i="1"/>
  <c r="BG395" i="1" l="1"/>
  <c r="BB395" i="1"/>
  <c r="BD395" i="1" s="1"/>
  <c r="BC395" i="1"/>
  <c r="BE394" i="1" s="1"/>
  <c r="BA401" i="1"/>
  <c r="B2614" i="1"/>
  <c r="BG396" i="1" l="1"/>
  <c r="BB396" i="1"/>
  <c r="BD396" i="1" s="1"/>
  <c r="BC396" i="1"/>
  <c r="BE395" i="1" s="1"/>
  <c r="BF393" i="1"/>
  <c r="BA402" i="1"/>
  <c r="B2621" i="1"/>
  <c r="BG397" i="1" l="1"/>
  <c r="BB397" i="1"/>
  <c r="BD397" i="1" s="1"/>
  <c r="BC397" i="1"/>
  <c r="BE396" i="1" s="1"/>
  <c r="BF395" i="1" s="1"/>
  <c r="BF394" i="1"/>
  <c r="BA403" i="1"/>
  <c r="B2628" i="1"/>
  <c r="BC398" i="1" l="1"/>
  <c r="BE397" i="1" s="1"/>
  <c r="BG398" i="1"/>
  <c r="BB398" i="1"/>
  <c r="BD398" i="1" s="1"/>
  <c r="BA404" i="1"/>
  <c r="B2635" i="1"/>
  <c r="BG399" i="1" l="1"/>
  <c r="BC399" i="1"/>
  <c r="BE398" i="1" s="1"/>
  <c r="BB399" i="1"/>
  <c r="BD399" i="1" s="1"/>
  <c r="BF396" i="1"/>
  <c r="BA405" i="1"/>
  <c r="B2642" i="1"/>
  <c r="BC400" i="1" l="1"/>
  <c r="BE399" i="1" s="1"/>
  <c r="BB400" i="1"/>
  <c r="BD400" i="1" s="1"/>
  <c r="BG400" i="1"/>
  <c r="BF397" i="1"/>
  <c r="BA406" i="1"/>
  <c r="B2649" i="1"/>
  <c r="BF398" i="1" l="1"/>
  <c r="BG401" i="1"/>
  <c r="BB401" i="1"/>
  <c r="BD401" i="1" s="1"/>
  <c r="BC401" i="1"/>
  <c r="BE400" i="1" s="1"/>
  <c r="BA407" i="1"/>
  <c r="B2656" i="1"/>
  <c r="BF399" i="1" l="1"/>
  <c r="BB402" i="1"/>
  <c r="BD402" i="1" s="1"/>
  <c r="BG402" i="1"/>
  <c r="BC402" i="1"/>
  <c r="BE401" i="1" s="1"/>
  <c r="BF400" i="1" s="1"/>
  <c r="BA408" i="1"/>
  <c r="B2663" i="1"/>
  <c r="BB403" i="1" l="1"/>
  <c r="BD403" i="1" s="1"/>
  <c r="BG403" i="1"/>
  <c r="BC403" i="1"/>
  <c r="BE402" i="1" s="1"/>
  <c r="BA409" i="1"/>
  <c r="B2670" i="1"/>
  <c r="BB404" i="1" l="1"/>
  <c r="BD404" i="1" s="1"/>
  <c r="BG404" i="1"/>
  <c r="BC404" i="1"/>
  <c r="BE403" i="1" s="1"/>
  <c r="BF401" i="1"/>
  <c r="BA410" i="1"/>
  <c r="B2677" i="1"/>
  <c r="BF402" i="1" l="1"/>
  <c r="BG405" i="1"/>
  <c r="BB405" i="1"/>
  <c r="BD405" i="1" s="1"/>
  <c r="BC405" i="1"/>
  <c r="BE404" i="1" s="1"/>
  <c r="BA411" i="1"/>
  <c r="B2684" i="1"/>
  <c r="BF403" i="1" l="1"/>
  <c r="BC406" i="1"/>
  <c r="BE405" i="1" s="1"/>
  <c r="BB406" i="1"/>
  <c r="BD406" i="1" s="1"/>
  <c r="BG406" i="1"/>
  <c r="BA412" i="1"/>
  <c r="B2691" i="1"/>
  <c r="BF404" i="1" l="1"/>
  <c r="BC407" i="1"/>
  <c r="BE406" i="1" s="1"/>
  <c r="BF405" i="1" s="1"/>
  <c r="BG407" i="1"/>
  <c r="BB407" i="1"/>
  <c r="BD407" i="1" s="1"/>
  <c r="BA413" i="1"/>
  <c r="B2698" i="1"/>
  <c r="BB408" i="1" l="1"/>
  <c r="BD408" i="1" s="1"/>
  <c r="BG408" i="1"/>
  <c r="BC408" i="1"/>
  <c r="BE407" i="1" s="1"/>
  <c r="BA414" i="1"/>
  <c r="B2705" i="1"/>
  <c r="BG409" i="1" l="1"/>
  <c r="BC409" i="1"/>
  <c r="BE408" i="1" s="1"/>
  <c r="BF407" i="1" s="1"/>
  <c r="BB409" i="1"/>
  <c r="BD409" i="1" s="1"/>
  <c r="BF406" i="1"/>
  <c r="BA415" i="1"/>
  <c r="B2712" i="1"/>
  <c r="BG410" i="1" l="1"/>
  <c r="BC410" i="1"/>
  <c r="BE409" i="1" s="1"/>
  <c r="BF408" i="1" s="1"/>
  <c r="BB410" i="1"/>
  <c r="BD410" i="1" s="1"/>
  <c r="BA416" i="1"/>
  <c r="B2719" i="1"/>
  <c r="BG411" i="1" l="1"/>
  <c r="BB411" i="1"/>
  <c r="BD411" i="1" s="1"/>
  <c r="BC411" i="1"/>
  <c r="BE410" i="1" s="1"/>
  <c r="BA417" i="1"/>
  <c r="B2726" i="1"/>
  <c r="BG412" i="1" l="1"/>
  <c r="BC412" i="1"/>
  <c r="BE411" i="1" s="1"/>
  <c r="BB412" i="1"/>
  <c r="BD412" i="1" s="1"/>
  <c r="BF409" i="1"/>
  <c r="BA418" i="1"/>
  <c r="B2733" i="1"/>
  <c r="BF410" i="1" l="1"/>
  <c r="BC413" i="1"/>
  <c r="BE412" i="1" s="1"/>
  <c r="BG413" i="1"/>
  <c r="BB413" i="1"/>
  <c r="BD413" i="1" s="1"/>
  <c r="BA419" i="1"/>
  <c r="B2740" i="1"/>
  <c r="BF411" i="1" l="1"/>
  <c r="BG414" i="1"/>
  <c r="BC414" i="1"/>
  <c r="BE413" i="1" s="1"/>
  <c r="BF412" i="1" s="1"/>
  <c r="BB414" i="1"/>
  <c r="BD414" i="1" s="1"/>
  <c r="BA420" i="1"/>
  <c r="B2747" i="1"/>
  <c r="BG415" i="1" l="1"/>
  <c r="BC415" i="1"/>
  <c r="BE414" i="1" s="1"/>
  <c r="BB415" i="1"/>
  <c r="BD415" i="1" s="1"/>
  <c r="BA421" i="1"/>
  <c r="B2754" i="1"/>
  <c r="BB416" i="1" l="1"/>
  <c r="BD416" i="1" s="1"/>
  <c r="BG416" i="1"/>
  <c r="BC416" i="1"/>
  <c r="BE415" i="1" s="1"/>
  <c r="BF414" i="1" s="1"/>
  <c r="BF413" i="1"/>
  <c r="BA422" i="1"/>
  <c r="B2761" i="1"/>
  <c r="BG417" i="1" l="1"/>
  <c r="BC417" i="1"/>
  <c r="BE416" i="1" s="1"/>
  <c r="BB417" i="1"/>
  <c r="BD417" i="1" s="1"/>
  <c r="BA423" i="1"/>
  <c r="B2768" i="1"/>
  <c r="BB418" i="1" l="1"/>
  <c r="BD418" i="1" s="1"/>
  <c r="BG418" i="1"/>
  <c r="BF415" i="1"/>
  <c r="BC418" i="1"/>
  <c r="BE417" i="1" s="1"/>
  <c r="BA424" i="1"/>
  <c r="B2775" i="1"/>
  <c r="BB419" i="1" l="1"/>
  <c r="BD419" i="1" s="1"/>
  <c r="BG419" i="1"/>
  <c r="BF416" i="1"/>
  <c r="BC419" i="1"/>
  <c r="BE418" i="1" s="1"/>
  <c r="BA425" i="1"/>
  <c r="B2782" i="1"/>
  <c r="BF417" i="1" l="1"/>
  <c r="BG420" i="1"/>
  <c r="BB420" i="1"/>
  <c r="BD420" i="1" s="1"/>
  <c r="BA426" i="1"/>
  <c r="BC420" i="1"/>
  <c r="BE419" i="1" s="1"/>
  <c r="BF418" i="1" s="1"/>
  <c r="B2789" i="1"/>
  <c r="BG421" i="1" l="1"/>
  <c r="BC421" i="1"/>
  <c r="BE420" i="1" s="1"/>
  <c r="BF419" i="1" s="1"/>
  <c r="BB421" i="1"/>
  <c r="BD421" i="1" s="1"/>
  <c r="BA427" i="1"/>
  <c r="B2796" i="1"/>
  <c r="BB422" i="1" l="1"/>
  <c r="BD422" i="1" s="1"/>
  <c r="BC422" i="1"/>
  <c r="BE421" i="1" s="1"/>
  <c r="BF420" i="1" s="1"/>
  <c r="BG422" i="1"/>
  <c r="BA428" i="1"/>
  <c r="B2803" i="1"/>
  <c r="BB423" i="1" l="1"/>
  <c r="BD423" i="1" s="1"/>
  <c r="BC423" i="1"/>
  <c r="BE422" i="1" s="1"/>
  <c r="BG423" i="1"/>
  <c r="BA429" i="1"/>
  <c r="B2810" i="1"/>
  <c r="BB424" i="1" l="1"/>
  <c r="BD424" i="1" s="1"/>
  <c r="BG424" i="1"/>
  <c r="BF421" i="1"/>
  <c r="BA430" i="1"/>
  <c r="BC424" i="1"/>
  <c r="BE423" i="1" s="1"/>
  <c r="B2817" i="1"/>
  <c r="BB425" i="1" l="1"/>
  <c r="BD425" i="1" s="1"/>
  <c r="BC425" i="1"/>
  <c r="BE424" i="1" s="1"/>
  <c r="BF423" i="1" s="1"/>
  <c r="BG425" i="1"/>
  <c r="BF422" i="1"/>
  <c r="BA431" i="1"/>
  <c r="B2824" i="1"/>
  <c r="BG426" i="1" l="1"/>
  <c r="BB426" i="1"/>
  <c r="BD426" i="1" s="1"/>
  <c r="BC426" i="1"/>
  <c r="BE425" i="1" s="1"/>
  <c r="BA432" i="1"/>
  <c r="B2831" i="1"/>
  <c r="BB427" i="1" l="1"/>
  <c r="BD427" i="1" s="1"/>
  <c r="BG427" i="1"/>
  <c r="BF424" i="1"/>
  <c r="BA433" i="1"/>
  <c r="BC427" i="1"/>
  <c r="BE426" i="1" s="1"/>
  <c r="B2838" i="1"/>
  <c r="BG428" i="1" l="1"/>
  <c r="BB428" i="1"/>
  <c r="BD428" i="1" s="1"/>
  <c r="BC428" i="1"/>
  <c r="BE427" i="1" s="1"/>
  <c r="BF425" i="1"/>
  <c r="BA434" i="1"/>
  <c r="B2845" i="1"/>
  <c r="BF426" i="1" l="1"/>
  <c r="BG429" i="1"/>
  <c r="BB429" i="1"/>
  <c r="BD429" i="1" s="1"/>
  <c r="BC429" i="1"/>
  <c r="BE428" i="1" s="1"/>
  <c r="BF427" i="1" s="1"/>
  <c r="BA435" i="1"/>
  <c r="B2852" i="1"/>
  <c r="BG430" i="1" l="1"/>
  <c r="BB430" i="1"/>
  <c r="BD430" i="1" s="1"/>
  <c r="BC430" i="1"/>
  <c r="BE429" i="1" s="1"/>
  <c r="BA436" i="1"/>
  <c r="B2859" i="1"/>
  <c r="BG431" i="1" l="1"/>
  <c r="BB431" i="1"/>
  <c r="BD431" i="1" s="1"/>
  <c r="BC431" i="1"/>
  <c r="BE430" i="1" s="1"/>
  <c r="BF428" i="1"/>
  <c r="BA437" i="1"/>
  <c r="B2866" i="1"/>
  <c r="BF429" i="1" l="1"/>
  <c r="BG432" i="1"/>
  <c r="BB432" i="1"/>
  <c r="BD432" i="1" s="1"/>
  <c r="BC432" i="1"/>
  <c r="BE431" i="1" s="1"/>
  <c r="BA438" i="1"/>
  <c r="B2873" i="1"/>
  <c r="BF430" i="1" l="1"/>
  <c r="BB433" i="1"/>
  <c r="BD433" i="1" s="1"/>
  <c r="BC433" i="1"/>
  <c r="BE432" i="1" s="1"/>
  <c r="BF431" i="1" s="1"/>
  <c r="BG433" i="1"/>
  <c r="BA439" i="1"/>
  <c r="B2880" i="1"/>
  <c r="BC434" i="1" l="1"/>
  <c r="BE433" i="1" s="1"/>
  <c r="BF432" i="1" s="1"/>
  <c r="BG434" i="1"/>
  <c r="BB434" i="1"/>
  <c r="BD434" i="1" s="1"/>
  <c r="BA440" i="1"/>
  <c r="B2887" i="1"/>
  <c r="BB435" i="1" l="1"/>
  <c r="BD435" i="1" s="1"/>
  <c r="BG435" i="1"/>
  <c r="BC435" i="1"/>
  <c r="BE434" i="1" s="1"/>
  <c r="BA441" i="1"/>
  <c r="B2894" i="1"/>
  <c r="BB436" i="1" l="1"/>
  <c r="BD436" i="1" s="1"/>
  <c r="BG436" i="1"/>
  <c r="BC436" i="1"/>
  <c r="BE435" i="1" s="1"/>
  <c r="BF433" i="1"/>
  <c r="BA442" i="1"/>
  <c r="B2901" i="1"/>
  <c r="BF434" i="1" l="1"/>
  <c r="BC437" i="1"/>
  <c r="BE436" i="1" s="1"/>
  <c r="BF435" i="1" s="1"/>
  <c r="BG437" i="1"/>
  <c r="BB437" i="1"/>
  <c r="BD437" i="1" s="1"/>
  <c r="BA443" i="1"/>
  <c r="B2908" i="1"/>
  <c r="BC438" i="1" l="1"/>
  <c r="BE437" i="1" s="1"/>
  <c r="BG438" i="1"/>
  <c r="BB438" i="1"/>
  <c r="BD438" i="1" s="1"/>
  <c r="BA444" i="1"/>
  <c r="B2915" i="1"/>
  <c r="BG439" i="1" l="1"/>
  <c r="BF436" i="1"/>
  <c r="BB439" i="1"/>
  <c r="BD439" i="1" s="1"/>
  <c r="BC439" i="1"/>
  <c r="BE438" i="1" s="1"/>
  <c r="BA445" i="1"/>
  <c r="B2922" i="1"/>
  <c r="BC440" i="1" l="1"/>
  <c r="BE439" i="1" s="1"/>
  <c r="BF438" i="1" s="1"/>
  <c r="BF437" i="1"/>
  <c r="BB440" i="1"/>
  <c r="BD440" i="1" s="1"/>
  <c r="BG440" i="1"/>
  <c r="BA446" i="1"/>
  <c r="B2929" i="1"/>
  <c r="BG441" i="1" l="1"/>
  <c r="BB441" i="1"/>
  <c r="BD441" i="1" s="1"/>
  <c r="BC441" i="1"/>
  <c r="BE440" i="1" s="1"/>
  <c r="BA447" i="1"/>
  <c r="B2936" i="1"/>
  <c r="BC442" i="1" l="1"/>
  <c r="BE441" i="1" s="1"/>
  <c r="BG442" i="1"/>
  <c r="BB442" i="1"/>
  <c r="BD442" i="1" s="1"/>
  <c r="BF439" i="1"/>
  <c r="BA448" i="1"/>
  <c r="B2943" i="1"/>
  <c r="BG443" i="1" l="1"/>
  <c r="BB443" i="1"/>
  <c r="BD443" i="1" s="1"/>
  <c r="BC443" i="1"/>
  <c r="BE442" i="1" s="1"/>
  <c r="BF441" i="1" s="1"/>
  <c r="BF440" i="1"/>
  <c r="BA449" i="1"/>
  <c r="B2950" i="1"/>
  <c r="BC444" i="1" l="1"/>
  <c r="BE443" i="1" s="1"/>
  <c r="BF442" i="1" s="1"/>
  <c r="BG444" i="1"/>
  <c r="BB444" i="1"/>
  <c r="BD444" i="1" s="1"/>
  <c r="BA450" i="1"/>
  <c r="B2957" i="1"/>
  <c r="BG445" i="1" l="1"/>
  <c r="BB445" i="1"/>
  <c r="BD445" i="1" s="1"/>
  <c r="BC445" i="1"/>
  <c r="BE444" i="1" s="1"/>
  <c r="BA451" i="1"/>
  <c r="B2964" i="1"/>
  <c r="BB446" i="1" l="1"/>
  <c r="BD446" i="1" s="1"/>
  <c r="BG446" i="1"/>
  <c r="BF443" i="1"/>
  <c r="BC446" i="1"/>
  <c r="BE445" i="1" s="1"/>
  <c r="BF444" i="1" s="1"/>
  <c r="BA452" i="1"/>
  <c r="B2971" i="1"/>
  <c r="BB447" i="1" l="1"/>
  <c r="BD447" i="1" s="1"/>
  <c r="BG447" i="1"/>
  <c r="BC447" i="1"/>
  <c r="BE446" i="1" s="1"/>
  <c r="BA453" i="1"/>
  <c r="B2978" i="1"/>
  <c r="BB448" i="1" l="1"/>
  <c r="BD448" i="1" s="1"/>
  <c r="BG448" i="1"/>
  <c r="BC448" i="1"/>
  <c r="BE447" i="1" s="1"/>
  <c r="BF446" i="1" s="1"/>
  <c r="BF445" i="1"/>
  <c r="BA454" i="1"/>
  <c r="B2985" i="1"/>
  <c r="BG449" i="1" l="1"/>
  <c r="BB449" i="1"/>
  <c r="BD449" i="1" s="1"/>
  <c r="BC449" i="1"/>
  <c r="BE448" i="1" s="1"/>
  <c r="BA455" i="1"/>
  <c r="B2992" i="1"/>
  <c r="BC450" i="1" l="1"/>
  <c r="BE449" i="1" s="1"/>
  <c r="BG450" i="1"/>
  <c r="BB450" i="1"/>
  <c r="BD450" i="1" s="1"/>
  <c r="BF447" i="1"/>
  <c r="BA456" i="1"/>
  <c r="B2999" i="1"/>
  <c r="BB451" i="1" l="1"/>
  <c r="BD451" i="1" s="1"/>
  <c r="BF448" i="1"/>
  <c r="BG451" i="1"/>
  <c r="BA457" i="1"/>
  <c r="BC451" i="1"/>
  <c r="BE450" i="1" s="1"/>
  <c r="BF449" i="1" s="1"/>
  <c r="B3006" i="1"/>
  <c r="BB452" i="1" l="1"/>
  <c r="BD452" i="1" s="1"/>
  <c r="BG452" i="1"/>
  <c r="BC452" i="1"/>
  <c r="BE451" i="1" s="1"/>
  <c r="BA458" i="1"/>
  <c r="B3013" i="1"/>
  <c r="BB453" i="1" l="1"/>
  <c r="BD453" i="1" s="1"/>
  <c r="BC453" i="1"/>
  <c r="BE452" i="1" s="1"/>
  <c r="BF451" i="1" s="1"/>
  <c r="BG453" i="1"/>
  <c r="BF450" i="1"/>
  <c r="BA459" i="1"/>
  <c r="B3020" i="1"/>
  <c r="BG454" i="1" l="1"/>
  <c r="BC454" i="1"/>
  <c r="BE453" i="1" s="1"/>
  <c r="BB454" i="1"/>
  <c r="BD454" i="1" s="1"/>
  <c r="BA460" i="1"/>
  <c r="B3027" i="1"/>
  <c r="BF452" i="1" l="1"/>
  <c r="BC455" i="1"/>
  <c r="BE454" i="1" s="1"/>
  <c r="BG455" i="1"/>
  <c r="BB455" i="1"/>
  <c r="BD455" i="1" s="1"/>
  <c r="BA461" i="1"/>
  <c r="B3034" i="1"/>
  <c r="BF453" i="1" l="1"/>
  <c r="BG456" i="1"/>
  <c r="BB456" i="1"/>
  <c r="BD456" i="1" s="1"/>
  <c r="BC456" i="1"/>
  <c r="BE455" i="1" s="1"/>
  <c r="BA462" i="1"/>
  <c r="B3041" i="1"/>
  <c r="BF454" i="1" l="1"/>
  <c r="BB457" i="1"/>
  <c r="BD457" i="1" s="1"/>
  <c r="BG457" i="1"/>
  <c r="BC457" i="1"/>
  <c r="BE456" i="1" s="1"/>
  <c r="BF455" i="1" s="1"/>
  <c r="BA463" i="1"/>
  <c r="B3048" i="1"/>
  <c r="BC458" i="1" l="1"/>
  <c r="BE457" i="1" s="1"/>
  <c r="BF456" i="1" s="1"/>
  <c r="BB458" i="1"/>
  <c r="BD458" i="1" s="1"/>
  <c r="BG458" i="1"/>
  <c r="BA464" i="1"/>
  <c r="B3055" i="1"/>
  <c r="BC459" i="1" l="1"/>
  <c r="BE458" i="1" s="1"/>
  <c r="BG459" i="1"/>
  <c r="BB459" i="1"/>
  <c r="BD459" i="1" s="1"/>
  <c r="BA465" i="1"/>
  <c r="B3062" i="1"/>
  <c r="BB460" i="1" l="1"/>
  <c r="BD460" i="1" s="1"/>
  <c r="BG460" i="1"/>
  <c r="BC460" i="1"/>
  <c r="BE459" i="1" s="1"/>
  <c r="BF458" i="1" s="1"/>
  <c r="BF457" i="1"/>
  <c r="BA466" i="1"/>
  <c r="B3069" i="1"/>
  <c r="BG461" i="1" l="1"/>
  <c r="BB461" i="1"/>
  <c r="BD461" i="1" s="1"/>
  <c r="BC461" i="1"/>
  <c r="BE460" i="1" s="1"/>
  <c r="BA467" i="1"/>
  <c r="B3076" i="1"/>
  <c r="BG462" i="1" l="1"/>
  <c r="BB462" i="1"/>
  <c r="BD462" i="1" s="1"/>
  <c r="BF459" i="1"/>
  <c r="BC462" i="1"/>
  <c r="BE461" i="1" s="1"/>
  <c r="BF460" i="1" s="1"/>
  <c r="BA468" i="1"/>
  <c r="B3083" i="1"/>
  <c r="BC463" i="1" l="1"/>
  <c r="BE462" i="1" s="1"/>
  <c r="BG463" i="1"/>
  <c r="BB463" i="1"/>
  <c r="BD463" i="1" s="1"/>
  <c r="BA469" i="1"/>
  <c r="B3090" i="1"/>
  <c r="BB464" i="1" l="1"/>
  <c r="BD464" i="1" s="1"/>
  <c r="BG464" i="1"/>
  <c r="BC464" i="1"/>
  <c r="BE463" i="1" s="1"/>
  <c r="BF462" i="1" s="1"/>
  <c r="BF461" i="1"/>
  <c r="BA470" i="1"/>
  <c r="B3097" i="1"/>
  <c r="BG465" i="1" l="1"/>
  <c r="BB465" i="1"/>
  <c r="BD465" i="1" s="1"/>
  <c r="BC465" i="1"/>
  <c r="BE464" i="1" s="1"/>
  <c r="BF463" i="1" s="1"/>
  <c r="BA471" i="1"/>
  <c r="B3104" i="1"/>
  <c r="BG466" i="1" l="1"/>
  <c r="BB466" i="1"/>
  <c r="BD466" i="1" s="1"/>
  <c r="BC466" i="1"/>
  <c r="BE465" i="1" s="1"/>
  <c r="BA472" i="1"/>
  <c r="B3111" i="1"/>
  <c r="BG467" i="1" l="1"/>
  <c r="BC467" i="1"/>
  <c r="BE466" i="1" s="1"/>
  <c r="BB467" i="1"/>
  <c r="BD467" i="1" s="1"/>
  <c r="BF464" i="1"/>
  <c r="BA473" i="1"/>
  <c r="B3118" i="1"/>
  <c r="BB468" i="1" l="1"/>
  <c r="BD468" i="1" s="1"/>
  <c r="BC468" i="1"/>
  <c r="BE467" i="1" s="1"/>
  <c r="BF466" i="1" s="1"/>
  <c r="BG468" i="1"/>
  <c r="BF465" i="1"/>
  <c r="BA474" i="1"/>
  <c r="B3125" i="1"/>
  <c r="BC469" i="1" l="1"/>
  <c r="BE468" i="1" s="1"/>
  <c r="BB469" i="1"/>
  <c r="BD469" i="1" s="1"/>
  <c r="BG469" i="1"/>
  <c r="BA475" i="1"/>
  <c r="B3132" i="1"/>
  <c r="BG470" i="1" l="1"/>
  <c r="BB470" i="1"/>
  <c r="BD470" i="1" s="1"/>
  <c r="BF467" i="1"/>
  <c r="BC470" i="1"/>
  <c r="BE469" i="1" s="1"/>
  <c r="BF468" i="1" s="1"/>
  <c r="BA476" i="1"/>
  <c r="B3139" i="1"/>
  <c r="BB471" i="1" l="1"/>
  <c r="BD471" i="1" s="1"/>
  <c r="BC471" i="1"/>
  <c r="BE470" i="1" s="1"/>
  <c r="BG471" i="1"/>
  <c r="BA477" i="1"/>
  <c r="B3146" i="1"/>
  <c r="BB472" i="1" l="1"/>
  <c r="BD472" i="1" s="1"/>
  <c r="BG472" i="1"/>
  <c r="BC472" i="1"/>
  <c r="BE471" i="1" s="1"/>
  <c r="BF470" i="1" s="1"/>
  <c r="BF469" i="1"/>
  <c r="BA478" i="1"/>
  <c r="B3153" i="1"/>
  <c r="BG473" i="1" l="1"/>
  <c r="BB473" i="1"/>
  <c r="BD473" i="1" s="1"/>
  <c r="BC473" i="1"/>
  <c r="BE472" i="1" s="1"/>
  <c r="BA479" i="1"/>
  <c r="B3160" i="1"/>
  <c r="BB474" i="1" l="1"/>
  <c r="BD474" i="1" s="1"/>
  <c r="BC474" i="1"/>
  <c r="BE473" i="1" s="1"/>
  <c r="BF472" i="1" s="1"/>
  <c r="BG474" i="1"/>
  <c r="BF471" i="1"/>
  <c r="BA480" i="1"/>
  <c r="B3167" i="1"/>
  <c r="BC475" i="1" l="1"/>
  <c r="BE474" i="1" s="1"/>
  <c r="BG475" i="1"/>
  <c r="BB475" i="1"/>
  <c r="BD475" i="1" s="1"/>
  <c r="BA481" i="1"/>
  <c r="B3174" i="1"/>
  <c r="BB476" i="1" l="1"/>
  <c r="BD476" i="1" s="1"/>
  <c r="BG476" i="1"/>
  <c r="BF473" i="1"/>
  <c r="BC476" i="1"/>
  <c r="BE475" i="1" s="1"/>
  <c r="BA482" i="1"/>
  <c r="B3181" i="1"/>
  <c r="BG477" i="1" l="1"/>
  <c r="BC477" i="1"/>
  <c r="BE476" i="1" s="1"/>
  <c r="BF475" i="1" s="1"/>
  <c r="BB477" i="1"/>
  <c r="BD477" i="1" s="1"/>
  <c r="BF474" i="1"/>
  <c r="BA483" i="1"/>
  <c r="B3188" i="1"/>
  <c r="BC478" i="1" l="1"/>
  <c r="BE477" i="1" s="1"/>
  <c r="BG478" i="1"/>
  <c r="BB478" i="1"/>
  <c r="BD478" i="1" s="1"/>
  <c r="BA484" i="1"/>
  <c r="B3195" i="1"/>
  <c r="BC479" i="1" l="1"/>
  <c r="BE478" i="1" s="1"/>
  <c r="BB479" i="1"/>
  <c r="BD479" i="1" s="1"/>
  <c r="BG479" i="1"/>
  <c r="BF476" i="1"/>
  <c r="BA485" i="1"/>
  <c r="B3202" i="1"/>
  <c r="BB480" i="1" l="1"/>
  <c r="BD480" i="1" s="1"/>
  <c r="BG480" i="1"/>
  <c r="BF477" i="1"/>
  <c r="BC480" i="1"/>
  <c r="BE479" i="1" s="1"/>
  <c r="BF478" i="1" s="1"/>
  <c r="BA486" i="1"/>
  <c r="B3209" i="1"/>
  <c r="BG481" i="1" l="1"/>
  <c r="BC481" i="1"/>
  <c r="BE480" i="1" s="1"/>
  <c r="BB481" i="1"/>
  <c r="BD481" i="1" s="1"/>
  <c r="BA487" i="1"/>
  <c r="B3216" i="1"/>
  <c r="BB482" i="1" l="1"/>
  <c r="BD482" i="1" s="1"/>
  <c r="BG482" i="1"/>
  <c r="BC482" i="1"/>
  <c r="BE481" i="1" s="1"/>
  <c r="BF480" i="1" s="1"/>
  <c r="BF479" i="1"/>
  <c r="BA488" i="1"/>
  <c r="B3223" i="1"/>
  <c r="BC483" i="1" l="1"/>
  <c r="BE482" i="1" s="1"/>
  <c r="BF481" i="1" s="1"/>
  <c r="BG483" i="1"/>
  <c r="BB483" i="1"/>
  <c r="BD483" i="1" s="1"/>
  <c r="BA489" i="1"/>
  <c r="B3230" i="1"/>
  <c r="BG484" i="1" l="1"/>
  <c r="BC484" i="1"/>
  <c r="BE483" i="1" s="1"/>
  <c r="BB484" i="1"/>
  <c r="BD484" i="1" s="1"/>
  <c r="BA490" i="1"/>
  <c r="B3237" i="1"/>
  <c r="BB485" i="1" l="1"/>
  <c r="BD485" i="1" s="1"/>
  <c r="BG485" i="1"/>
  <c r="BF482" i="1"/>
  <c r="BC485" i="1"/>
  <c r="BE484" i="1" s="1"/>
  <c r="BA491" i="1"/>
  <c r="B3244" i="1"/>
  <c r="BG486" i="1" l="1"/>
  <c r="BB486" i="1"/>
  <c r="BD486" i="1" s="1"/>
  <c r="BC486" i="1"/>
  <c r="BE485" i="1" s="1"/>
  <c r="BF484" i="1" s="1"/>
  <c r="BF483" i="1"/>
  <c r="BA492" i="1"/>
  <c r="B3251" i="1"/>
  <c r="BB487" i="1" l="1"/>
  <c r="BD487" i="1" s="1"/>
  <c r="BG487" i="1"/>
  <c r="BC487" i="1"/>
  <c r="BE486" i="1" s="1"/>
  <c r="BA493" i="1"/>
  <c r="B3258" i="1"/>
  <c r="BC488" i="1" l="1"/>
  <c r="BE487" i="1" s="1"/>
  <c r="BF486" i="1" s="1"/>
  <c r="BB488" i="1"/>
  <c r="BD488" i="1" s="1"/>
  <c r="BG488" i="1"/>
  <c r="BF485" i="1"/>
  <c r="BA494" i="1"/>
  <c r="B3265" i="1"/>
  <c r="BC489" i="1" l="1"/>
  <c r="BE488" i="1" s="1"/>
  <c r="BF487" i="1" s="1"/>
  <c r="BG489" i="1"/>
  <c r="BB489" i="1"/>
  <c r="BD489" i="1" s="1"/>
  <c r="BA495" i="1"/>
  <c r="B3272" i="1"/>
  <c r="BC490" i="1" l="1"/>
  <c r="BE489" i="1" s="1"/>
  <c r="BF488" i="1" s="1"/>
  <c r="BB490" i="1"/>
  <c r="BD490" i="1" s="1"/>
  <c r="BG490" i="1"/>
  <c r="BA496" i="1"/>
  <c r="B3279" i="1"/>
  <c r="BG491" i="1" l="1"/>
  <c r="BB491" i="1"/>
  <c r="BD491" i="1" s="1"/>
  <c r="BA497" i="1"/>
  <c r="B3286" i="1"/>
  <c r="BC491" i="1"/>
  <c r="BE490" i="1" s="1"/>
  <c r="BG492" i="1" l="1"/>
  <c r="BB492" i="1"/>
  <c r="BD492" i="1" s="1"/>
  <c r="BC492" i="1"/>
  <c r="BE491" i="1" s="1"/>
  <c r="BF489" i="1"/>
  <c r="BA498" i="1"/>
  <c r="B3293" i="1"/>
  <c r="BB493" i="1" l="1"/>
  <c r="BD493" i="1" s="1"/>
  <c r="BG493" i="1"/>
  <c r="BF490" i="1"/>
  <c r="BC493" i="1"/>
  <c r="BE492" i="1" s="1"/>
  <c r="BF491" i="1" s="1"/>
  <c r="BA499" i="1"/>
  <c r="B3300" i="1"/>
  <c r="BB494" i="1" l="1"/>
  <c r="BD494" i="1" s="1"/>
  <c r="BG494" i="1"/>
  <c r="BC494" i="1"/>
  <c r="BE493" i="1" s="1"/>
  <c r="BA500" i="1"/>
  <c r="B3307" i="1"/>
  <c r="BG495" i="1" l="1"/>
  <c r="BB495" i="1"/>
  <c r="BD495" i="1" s="1"/>
  <c r="BC495" i="1"/>
  <c r="BE494" i="1" s="1"/>
  <c r="BF493" i="1" s="1"/>
  <c r="BF492" i="1"/>
  <c r="BA501" i="1"/>
  <c r="B3314" i="1"/>
  <c r="BB496" i="1" l="1"/>
  <c r="BD496" i="1" s="1"/>
  <c r="BG496" i="1"/>
  <c r="BC496" i="1"/>
  <c r="BE495" i="1" s="1"/>
  <c r="BF494" i="1" s="1"/>
  <c r="BA502" i="1"/>
  <c r="B3321" i="1"/>
  <c r="BB497" i="1" l="1"/>
  <c r="BD497" i="1" s="1"/>
  <c r="BG497" i="1"/>
  <c r="BC497" i="1"/>
  <c r="BE496" i="1" s="1"/>
  <c r="BF495" i="1" s="1"/>
  <c r="BA503" i="1"/>
  <c r="B3328" i="1"/>
  <c r="BG498" i="1" l="1"/>
  <c r="BC498" i="1"/>
  <c r="BE497" i="1" s="1"/>
  <c r="BB498" i="1"/>
  <c r="BD498" i="1" s="1"/>
  <c r="BA504" i="1"/>
  <c r="B3335" i="1"/>
  <c r="BB499" i="1" l="1"/>
  <c r="BD499" i="1" s="1"/>
  <c r="BC499" i="1"/>
  <c r="BE498" i="1" s="1"/>
  <c r="BF497" i="1" s="1"/>
  <c r="BG499" i="1"/>
  <c r="BF496" i="1"/>
  <c r="BA505" i="1"/>
  <c r="B3342" i="1"/>
  <c r="BG500" i="1" l="1"/>
  <c r="BC500" i="1"/>
  <c r="BE499" i="1" s="1"/>
  <c r="BB500" i="1"/>
  <c r="BD500" i="1" s="1"/>
  <c r="BA506" i="1"/>
  <c r="B3349" i="1"/>
  <c r="BB501" i="1" l="1"/>
  <c r="BD501" i="1" s="1"/>
  <c r="BG501" i="1"/>
  <c r="BC501" i="1"/>
  <c r="BE500" i="1" s="1"/>
  <c r="BF498" i="1"/>
  <c r="BA507" i="1"/>
  <c r="B3356" i="1"/>
  <c r="BC502" i="1" l="1"/>
  <c r="BE501" i="1" s="1"/>
  <c r="BF500" i="1" s="1"/>
  <c r="BG502" i="1"/>
  <c r="BB502" i="1"/>
  <c r="BD502" i="1" s="1"/>
  <c r="BF499" i="1"/>
  <c r="BA508" i="1"/>
  <c r="B3363" i="1"/>
  <c r="BB503" i="1" l="1"/>
  <c r="BD503" i="1" s="1"/>
  <c r="BG503" i="1"/>
  <c r="BC503" i="1"/>
  <c r="BE502" i="1" s="1"/>
  <c r="BF501" i="1" s="1"/>
  <c r="BA509" i="1"/>
  <c r="B3370" i="1"/>
  <c r="BB504" i="1" l="1"/>
  <c r="BD504" i="1" s="1"/>
  <c r="BC504" i="1"/>
  <c r="BE503" i="1" s="1"/>
  <c r="BG504" i="1"/>
  <c r="BA510" i="1"/>
  <c r="B3377" i="1"/>
  <c r="BG505" i="1" l="1"/>
  <c r="BB505" i="1"/>
  <c r="BD505" i="1" s="1"/>
  <c r="BF502" i="1"/>
  <c r="BC505" i="1"/>
  <c r="BE504" i="1" s="1"/>
  <c r="BA511" i="1"/>
  <c r="B3384" i="1"/>
  <c r="BG506" i="1" l="1"/>
  <c r="BF503" i="1"/>
  <c r="BB506" i="1"/>
  <c r="BD506" i="1" s="1"/>
  <c r="BC506" i="1"/>
  <c r="BE505" i="1" s="1"/>
  <c r="BF504" i="1" s="1"/>
  <c r="BA512" i="1"/>
  <c r="B3391" i="1"/>
  <c r="BB507" i="1" l="1"/>
  <c r="BD507" i="1" s="1"/>
  <c r="BG507" i="1"/>
  <c r="BA513" i="1"/>
  <c r="B3398" i="1"/>
  <c r="BC507" i="1"/>
  <c r="BE506" i="1" s="1"/>
  <c r="BC508" i="1" l="1"/>
  <c r="BE507" i="1" s="1"/>
  <c r="BG508" i="1"/>
  <c r="BB508" i="1"/>
  <c r="BD508" i="1" s="1"/>
  <c r="BF505" i="1"/>
  <c r="BA514" i="1"/>
  <c r="B3405" i="1"/>
  <c r="BF506" i="1" l="1"/>
  <c r="BG509" i="1"/>
  <c r="BB509" i="1"/>
  <c r="BD509" i="1" s="1"/>
  <c r="BC509" i="1"/>
  <c r="BE508" i="1" s="1"/>
  <c r="BF507" i="1" s="1"/>
  <c r="BA515" i="1"/>
  <c r="B3412" i="1"/>
  <c r="BB510" i="1" l="1"/>
  <c r="BD510" i="1" s="1"/>
  <c r="BG510" i="1"/>
  <c r="BC510" i="1"/>
  <c r="BE509" i="1" s="1"/>
  <c r="BF508" i="1" s="1"/>
  <c r="BA516" i="1"/>
  <c r="B3419" i="1"/>
  <c r="BC511" i="1" l="1"/>
  <c r="BE510" i="1" s="1"/>
  <c r="BB511" i="1"/>
  <c r="BD511" i="1" s="1"/>
  <c r="BG511" i="1"/>
  <c r="BA517" i="1"/>
  <c r="B3426" i="1"/>
  <c r="BB512" i="1" l="1"/>
  <c r="BD512" i="1" s="1"/>
  <c r="BG512" i="1"/>
  <c r="BC512" i="1"/>
  <c r="BE511" i="1" s="1"/>
  <c r="BF510" i="1"/>
  <c r="BF509" i="1"/>
  <c r="BA518" i="1"/>
  <c r="B3433" i="1"/>
  <c r="BC513" i="1" l="1"/>
  <c r="BE512" i="1" s="1"/>
  <c r="BF511" i="1" s="1"/>
  <c r="BG513" i="1"/>
  <c r="BB513" i="1"/>
  <c r="BD513" i="1" s="1"/>
  <c r="BA519" i="1"/>
  <c r="B3440" i="1"/>
  <c r="BC514" i="1" l="1"/>
  <c r="BE513" i="1" s="1"/>
  <c r="BF512" i="1" s="1"/>
  <c r="BB514" i="1"/>
  <c r="BD514" i="1" s="1"/>
  <c r="BG514" i="1"/>
  <c r="BA520" i="1"/>
  <c r="B3447" i="1"/>
  <c r="BB515" i="1" l="1"/>
  <c r="BD515" i="1" s="1"/>
  <c r="BG515" i="1"/>
  <c r="BC515" i="1"/>
  <c r="BE514" i="1" s="1"/>
  <c r="BA521" i="1"/>
  <c r="B3454" i="1"/>
  <c r="BC516" i="1" l="1"/>
  <c r="BE515" i="1" s="1"/>
  <c r="BF514" i="1" s="1"/>
  <c r="BG516" i="1"/>
  <c r="BB516" i="1"/>
  <c r="BD516" i="1" s="1"/>
  <c r="BF513" i="1"/>
  <c r="BA522" i="1"/>
  <c r="B3461" i="1"/>
  <c r="BB517" i="1" l="1"/>
  <c r="BD517" i="1" s="1"/>
  <c r="BG517" i="1"/>
  <c r="BC517" i="1"/>
  <c r="BE516" i="1" s="1"/>
  <c r="BA523" i="1"/>
  <c r="B3468" i="1"/>
  <c r="BB518" i="1" l="1"/>
  <c r="BD518" i="1" s="1"/>
  <c r="BC518" i="1"/>
  <c r="BE517" i="1" s="1"/>
  <c r="BF516" i="1" s="1"/>
  <c r="BG518" i="1"/>
  <c r="BF515" i="1"/>
  <c r="BA524" i="1"/>
  <c r="B3475" i="1"/>
  <c r="BG519" i="1" l="1"/>
  <c r="BB519" i="1"/>
  <c r="BD519" i="1" s="1"/>
  <c r="BA525" i="1"/>
  <c r="BC519" i="1"/>
  <c r="BE518" i="1" s="1"/>
  <c r="B3482" i="1"/>
  <c r="BG520" i="1" l="1"/>
  <c r="BB520" i="1"/>
  <c r="BD520" i="1" s="1"/>
  <c r="BC520" i="1"/>
  <c r="BE519" i="1" s="1"/>
  <c r="BF518" i="1" s="1"/>
  <c r="BF517" i="1"/>
  <c r="BA526" i="1"/>
  <c r="B3489" i="1"/>
  <c r="BG521" i="1" l="1"/>
  <c r="BB521" i="1"/>
  <c r="BD521" i="1" s="1"/>
  <c r="BC521" i="1"/>
  <c r="BE520" i="1" s="1"/>
  <c r="BA527" i="1"/>
  <c r="B3496" i="1"/>
  <c r="BG522" i="1" l="1"/>
  <c r="BB522" i="1"/>
  <c r="BD522" i="1" s="1"/>
  <c r="BC522" i="1"/>
  <c r="BE521" i="1" s="1"/>
  <c r="BF519" i="1"/>
  <c r="B3503" i="1"/>
  <c r="BA528" i="1"/>
  <c r="BG523" i="1" l="1"/>
  <c r="BB523" i="1"/>
  <c r="BD523" i="1" s="1"/>
  <c r="BC523" i="1"/>
  <c r="BE522" i="1" s="1"/>
  <c r="BF520" i="1"/>
  <c r="BA529" i="1"/>
  <c r="B3510" i="1"/>
  <c r="BG524" i="1" l="1"/>
  <c r="BF521" i="1"/>
  <c r="BB524" i="1"/>
  <c r="BD524" i="1" s="1"/>
  <c r="B3517" i="1"/>
  <c r="BA530" i="1"/>
  <c r="BC524" i="1"/>
  <c r="BE523" i="1" s="1"/>
  <c r="BF522" i="1" s="1"/>
  <c r="BG525" i="1" l="1"/>
  <c r="BB525" i="1"/>
  <c r="BD525" i="1" s="1"/>
  <c r="B3524" i="1"/>
  <c r="BA531" i="1"/>
  <c r="BC525" i="1"/>
  <c r="BE524" i="1" s="1"/>
  <c r="BF523" i="1" s="1"/>
  <c r="BB526" i="1" l="1"/>
  <c r="BD526" i="1" s="1"/>
  <c r="BG526" i="1"/>
  <c r="BC526" i="1"/>
  <c r="BE525" i="1" s="1"/>
  <c r="BA532" i="1"/>
  <c r="BG527" i="1" l="1"/>
  <c r="BB527" i="1"/>
  <c r="BD527" i="1" s="1"/>
  <c r="BC527" i="1"/>
  <c r="BE526" i="1" s="1"/>
  <c r="BF525" i="1" s="1"/>
  <c r="BF524" i="1"/>
  <c r="BG528" i="1" l="1"/>
  <c r="BB528" i="1"/>
  <c r="BD528" i="1" s="1"/>
  <c r="BC528" i="1"/>
  <c r="BB529" i="1" l="1"/>
  <c r="BD529" i="1" s="1"/>
  <c r="BG529" i="1"/>
  <c r="BC529" i="1"/>
  <c r="BG530" i="1" l="1"/>
  <c r="BB530" i="1"/>
  <c r="BD530" i="1" s="1"/>
  <c r="BC530" i="1"/>
  <c r="BB531" i="1" l="1"/>
  <c r="BD531" i="1" s="1"/>
  <c r="BG531" i="1"/>
  <c r="BC531" i="1"/>
  <c r="BC532" i="1" l="1"/>
  <c r="BG532" i="1"/>
  <c r="BB532" i="1"/>
  <c r="BD532" i="1" s="1"/>
</calcChain>
</file>

<file path=xl/sharedStrings.xml><?xml version="1.0" encoding="utf-8"?>
<sst xmlns="http://schemas.openxmlformats.org/spreadsheetml/2006/main" count="24758" uniqueCount="117">
  <si>
    <t>ω</t>
    <phoneticPr fontId="1"/>
  </si>
  <si>
    <t>C12(Re,Im)</t>
  </si>
  <si>
    <t>D12(Re,Im)</t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</si>
  <si>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</si>
  <si>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</si>
  <si>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</si>
  <si>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</si>
  <si>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</si>
  <si>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</si>
  <si>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</si>
  <si>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</si>
  <si>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</si>
  <si>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</si>
  <si>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</si>
  <si>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</si>
  <si>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</si>
  <si>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</si>
  <si>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</si>
  <si>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(PF)</t>
  </si>
  <si>
    <t>(nH)</t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</si>
  <si>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</si>
  <si>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r>
      <t>5</t>
    </r>
    <r>
      <rPr>
        <b/>
        <sz val="12"/>
        <color theme="1"/>
        <rFont val="游明朝"/>
        <family val="1"/>
        <charset val="128"/>
      </rPr>
      <t>次連立チェビシェフ</t>
    </r>
    <r>
      <rPr>
        <b/>
        <sz val="12"/>
        <color theme="1"/>
        <rFont val="Times New Roman"/>
        <family val="1"/>
      </rPr>
      <t>_HPF (</t>
    </r>
    <r>
      <rPr>
        <b/>
        <sz val="12"/>
        <color theme="1"/>
        <rFont val="游明朝"/>
        <family val="1"/>
        <charset val="128"/>
      </rPr>
      <t>数値計算法）</t>
    </r>
    <rPh sb="1" eb="2">
      <t>ジ</t>
    </rPh>
    <rPh sb="2" eb="4">
      <t>レンリツ</t>
    </rPh>
    <rPh sb="16" eb="18">
      <t>スウチ</t>
    </rPh>
    <rPh sb="18" eb="21">
      <t>ケイサンホウ</t>
    </rPh>
    <phoneticPr fontId="1"/>
  </si>
  <si>
    <t>ABS(Zin)</t>
  </si>
  <si>
    <t>RL(dB)</t>
    <phoneticPr fontId="1"/>
  </si>
  <si>
    <r>
      <t>2</t>
    </r>
    <r>
      <rPr>
        <b/>
        <sz val="11"/>
        <color theme="1"/>
        <rFont val="ＭＳ Ｐ明朝"/>
        <family val="1"/>
        <charset val="128"/>
      </rPr>
      <t>素子</t>
    </r>
    <r>
      <rPr>
        <b/>
        <sz val="11"/>
        <color theme="1"/>
        <rFont val="Times New Roman"/>
        <family val="1"/>
      </rPr>
      <t>_BPF_</t>
    </r>
    <r>
      <rPr>
        <b/>
        <sz val="11"/>
        <color theme="1"/>
        <rFont val="ＭＳ Ｐ明朝"/>
        <family val="1"/>
        <charset val="128"/>
      </rPr>
      <t>伝達特性</t>
    </r>
    <rPh sb="1" eb="3">
      <t>ソシ</t>
    </rPh>
    <rPh sb="8" eb="10">
      <t>デンタツ</t>
    </rPh>
    <rPh sb="10" eb="12">
      <t>トクセイ</t>
    </rPh>
    <phoneticPr fontId="9"/>
  </si>
  <si>
    <t>start</t>
    <phoneticPr fontId="1"/>
  </si>
  <si>
    <t>刻み</t>
    <rPh sb="0" eb="1">
      <t>キザ</t>
    </rPh>
    <phoneticPr fontId="1"/>
  </si>
  <si>
    <t>A</t>
    <phoneticPr fontId="1"/>
  </si>
  <si>
    <t>B</t>
    <phoneticPr fontId="1"/>
  </si>
  <si>
    <t>ネットアナ設定</t>
    <rPh sb="5" eb="7">
      <t>セッテイ</t>
    </rPh>
    <phoneticPr fontId="1"/>
  </si>
  <si>
    <t>開始周波数</t>
    <rPh sb="0" eb="2">
      <t>カイシ</t>
    </rPh>
    <rPh sb="2" eb="5">
      <t>シュウハスウ</t>
    </rPh>
    <phoneticPr fontId="1"/>
  </si>
  <si>
    <t>分解能</t>
    <rPh sb="0" eb="3">
      <t>ブンカイノウ</t>
    </rPh>
    <phoneticPr fontId="1"/>
  </si>
  <si>
    <t>step:500</t>
    <phoneticPr fontId="1"/>
  </si>
  <si>
    <t>C01</t>
    <phoneticPr fontId="1"/>
  </si>
  <si>
    <t>C11</t>
    <phoneticPr fontId="1"/>
  </si>
  <si>
    <t>L11</t>
    <phoneticPr fontId="1"/>
  </si>
  <si>
    <t>C12</t>
    <phoneticPr fontId="1"/>
  </si>
  <si>
    <t>C22</t>
    <phoneticPr fontId="1"/>
  </si>
  <si>
    <t>L22</t>
    <phoneticPr fontId="1"/>
  </si>
  <si>
    <t>C23</t>
    <phoneticPr fontId="1"/>
  </si>
  <si>
    <t>C01</t>
  </si>
  <si>
    <t>C11</t>
  </si>
  <si>
    <t>L11</t>
  </si>
  <si>
    <t>C12</t>
  </si>
  <si>
    <t>C22</t>
  </si>
  <si>
    <t>C23</t>
  </si>
  <si>
    <t>L22</t>
  </si>
  <si>
    <t>規格化定数入力欄</t>
    <rPh sb="0" eb="3">
      <t>キカクカ</t>
    </rPh>
    <rPh sb="3" eb="8">
      <t>テイスウニュウリョクラン</t>
    </rPh>
    <phoneticPr fontId="1"/>
  </si>
  <si>
    <t>Rload</t>
    <phoneticPr fontId="1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</si>
  <si>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1"/>
  </si>
  <si>
    <r>
      <t>Z</t>
    </r>
    <r>
      <rPr>
        <b/>
        <i/>
        <sz val="8"/>
        <rFont val="Times New Roman"/>
        <family val="1"/>
      </rPr>
      <t>0</t>
    </r>
    <phoneticPr fontId="9"/>
  </si>
  <si>
    <t>C0.1</t>
    <phoneticPr fontId="1"/>
  </si>
  <si>
    <t xml:space="preserve">Rload </t>
    <phoneticPr fontId="1"/>
  </si>
  <si>
    <t>(nH)</t>
    <phoneticPr fontId="9"/>
  </si>
  <si>
    <t>E系列変換</t>
    <rPh sb="1" eb="3">
      <t>ケイレツ</t>
    </rPh>
    <rPh sb="3" eb="5">
      <t>ヘンカン</t>
    </rPh>
    <phoneticPr fontId="1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</si>
  <si>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</si>
  <si>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</si>
  <si>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</si>
  <si>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</si>
  <si>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t>帯域幅と推奨規格化定数</t>
    <rPh sb="0" eb="3">
      <t>タイイキハバ</t>
    </rPh>
    <rPh sb="4" eb="6">
      <t>スイショウ</t>
    </rPh>
    <rPh sb="6" eb="9">
      <t>キカクカテイスウ</t>
    </rPh>
    <phoneticPr fontId="1"/>
  </si>
  <si>
    <t>Bw:5%</t>
    <phoneticPr fontId="1"/>
  </si>
  <si>
    <t>18dB/±10%</t>
    <phoneticPr fontId="1"/>
  </si>
  <si>
    <t>42dB/±10%</t>
    <phoneticPr fontId="1"/>
  </si>
  <si>
    <t>30dB/±10%</t>
    <phoneticPr fontId="1"/>
  </si>
  <si>
    <t>Bw:1.55%</t>
    <phoneticPr fontId="1"/>
  </si>
  <si>
    <t>Bw:2.5%</t>
    <phoneticPr fontId="1"/>
  </si>
  <si>
    <t>Bw:3.3%</t>
    <phoneticPr fontId="1"/>
  </si>
  <si>
    <t>24dB/±10%</t>
    <phoneticPr fontId="1"/>
  </si>
  <si>
    <t>第1複素マトリックス</t>
  </si>
  <si>
    <t>第2複素マトリックス</t>
  </si>
  <si>
    <t>掛け算結果1</t>
  </si>
  <si>
    <t>第3複素マトリックス</t>
  </si>
  <si>
    <t>掛け算結果2</t>
  </si>
  <si>
    <t>第4複素マトリックス</t>
  </si>
  <si>
    <t>掛け算結果3</t>
  </si>
  <si>
    <t>第5複素マトリックス</t>
  </si>
  <si>
    <t>掛け算結果4</t>
  </si>
  <si>
    <t>A1(Re,Im)</t>
  </si>
  <si>
    <t>B1(Re,Im)</t>
  </si>
  <si>
    <t>A2(Re,Im)</t>
  </si>
  <si>
    <t>B2(Re,Im)</t>
  </si>
  <si>
    <t>A12(Re,Im)</t>
  </si>
  <si>
    <t>B12(Re,Im)</t>
  </si>
  <si>
    <t>A3(Re,Im)</t>
  </si>
  <si>
    <t>B3(Re,Im)</t>
  </si>
  <si>
    <t>A23(Re,Im)</t>
  </si>
  <si>
    <t>B23(Re,Im)</t>
  </si>
  <si>
    <t>A4(Re,Im)</t>
  </si>
  <si>
    <t>B4(Re,Im)</t>
  </si>
  <si>
    <t>A34(Re,Im)</t>
  </si>
  <si>
    <t>B34(Re,Im)</t>
  </si>
  <si>
    <t>A5(Re,Im)</t>
  </si>
  <si>
    <t>B5(Re,Im)</t>
  </si>
  <si>
    <t>A45(Re,Im)</t>
  </si>
  <si>
    <t>B45(Re,Im)</t>
  </si>
  <si>
    <t>減衰量(dB)</t>
  </si>
  <si>
    <t>C1(Re,Im)</t>
  </si>
  <si>
    <t>D1(Re,Im)</t>
  </si>
  <si>
    <t>C2(Re,Im)</t>
  </si>
  <si>
    <t>D2(Re,Im)</t>
  </si>
  <si>
    <t>C3(Re,Im)</t>
  </si>
  <si>
    <t>D3(Re,Im)</t>
  </si>
  <si>
    <t>C23(Re,Im)</t>
  </si>
  <si>
    <t>D23(Re,Im)</t>
  </si>
  <si>
    <t>C4(Re,Im)</t>
  </si>
  <si>
    <t>D4(Re,Im)</t>
  </si>
  <si>
    <t>C34(Re,Im)</t>
  </si>
  <si>
    <t>D34(Re,Im)</t>
  </si>
  <si>
    <t>C5(Re,Im)</t>
  </si>
  <si>
    <t>D5(Re,Im)</t>
  </si>
  <si>
    <t>C45(Re,Im)</t>
  </si>
  <si>
    <t>D45(Re,Im)</t>
  </si>
  <si>
    <t>位相(deg)</t>
  </si>
  <si>
    <t>RL(dB)</t>
  </si>
  <si>
    <r>
      <t>2</t>
    </r>
    <r>
      <rPr>
        <b/>
        <sz val="11"/>
        <color rgb="FF000000"/>
        <rFont val="Yu Gothic"/>
        <family val="1"/>
        <charset val="128"/>
      </rPr>
      <t>素子</t>
    </r>
    <r>
      <rPr>
        <b/>
        <sz val="11"/>
        <color indexed="8"/>
        <rFont val="Times New Roman"/>
        <family val="1"/>
      </rPr>
      <t xml:space="preserve">_BPF </t>
    </r>
    <r>
      <rPr>
        <b/>
        <sz val="11"/>
        <color indexed="8"/>
        <rFont val="游明朝"/>
        <family val="1"/>
        <charset val="128"/>
      </rPr>
      <t>丸め処理</t>
    </r>
    <rPh sb="1" eb="3">
      <t>ソシ</t>
    </rPh>
    <rPh sb="8" eb="9">
      <t>マル</t>
    </rPh>
    <rPh sb="10" eb="12">
      <t>ショリ</t>
    </rPh>
    <phoneticPr fontId="9"/>
  </si>
  <si>
    <t>これらのグラフは自由に編集できます</t>
    <rPh sb="8" eb="10">
      <t>ジユウ</t>
    </rPh>
    <rPh sb="11" eb="13">
      <t>ヘンシュウ</t>
    </rPh>
    <phoneticPr fontId="1"/>
  </si>
  <si>
    <t>規格化定数（表または任意に入力します）</t>
    <rPh sb="0" eb="3">
      <t>キカクカ</t>
    </rPh>
    <rPh sb="3" eb="5">
      <t>テイスウ</t>
    </rPh>
    <rPh sb="6" eb="7">
      <t>ヒョウ</t>
    </rPh>
    <rPh sb="10" eb="12">
      <t>ニンイ</t>
    </rPh>
    <rPh sb="13" eb="15">
      <t>ニュウリョク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</si>
</sst>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);[Red]\(0.0000\)"/>
    <numFmt numFmtId="182" formatCode="0_);[Red]\(0\)"/>
    <numFmt numFmtId="183" formatCode="#,##0.000_);[Red]\(#,##0.000\)"/>
    <numFmt numFmtId="184" formatCode="0.000_);[Red]\(0.000\)"/>
    <numFmt numFmtId="185" formatCode="0.0000_ "/>
  </numFmts>
  <fonts count="47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ゴシック"/>
      <family val="1"/>
      <charset val="128"/>
    </font>
    <font>
      <b/>
      <sz val="10"/>
      <color theme="1"/>
      <name val="游明朝"/>
      <family val="1"/>
      <charset val="128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sz val="10"/>
      <color theme="1" tint="4.9989318521683403E-2"/>
      <name val="Times New Roman"/>
      <family val="1"/>
    </font>
    <font>
      <b/>
      <sz val="11"/>
      <color rgb="FF000000"/>
      <name val="Yu Gothic"/>
      <family val="1"/>
      <charset val="128"/>
    </font>
    <font>
      <b/>
      <sz val="11"/>
      <color indexed="8"/>
      <name val="游明朝"/>
      <family val="1"/>
      <charset val="128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Yu Gothic"/>
      <family val="1"/>
      <charset val="128"/>
    </font>
    <font>
      <b/>
      <i/>
      <sz val="11"/>
      <name val="游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i/>
      <sz val="11"/>
      <color rgb="FF00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9" fillId="0" borderId="0"/>
  </cellStyleXfs>
  <cellXfs count="202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13" fillId="2" borderId="28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0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4" fillId="0" borderId="13" xfId="0" applyFont="1" applyBorder="1">
      <alignment vertical="center"/>
    </xf>
    <xf numFmtId="178" fontId="21" fillId="0" borderId="0" xfId="0" applyNumberFormat="1" applyFont="1" applyAlignment="1">
      <alignment horizontal="right"/>
    </xf>
    <xf numFmtId="176" fontId="21" fillId="0" borderId="0" xfId="0" applyNumberFormat="1" applyFont="1" applyAlignment="1">
      <alignment horizontal="right"/>
    </xf>
    <xf numFmtId="0" fontId="22" fillId="0" borderId="0" xfId="0" applyFont="1">
      <alignment vertical="center"/>
    </xf>
    <xf numFmtId="0" fontId="23" fillId="0" borderId="14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13" fillId="3" borderId="28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5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28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0" borderId="0" xfId="0" applyFont="1" applyAlignment="1"/>
    <xf numFmtId="0" fontId="31" fillId="0" borderId="0" xfId="0" applyFont="1" applyAlignment="1"/>
    <xf numFmtId="0" fontId="32" fillId="0" borderId="0" xfId="0" applyFont="1" applyAlignment="1"/>
    <xf numFmtId="177" fontId="4" fillId="0" borderId="0" xfId="0" applyNumberFormat="1" applyFont="1">
      <alignment vertical="center"/>
    </xf>
    <xf numFmtId="0" fontId="4" fillId="0" borderId="2" xfId="0" applyFont="1" applyBorder="1" applyAlignment="1">
      <alignment horizontal="center" vertical="center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0" fillId="0" borderId="10" xfId="0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0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27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2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1" xfId="0" applyFont="1" applyFill="1" applyBorder="1" applyAlignment="1">
      <alignment horizontal="center"/>
    </xf>
    <xf numFmtId="0" fontId="8" fillId="2" borderId="32" xfId="0" applyFont="1" applyFill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4" fillId="0" borderId="32" xfId="0" applyFont="1" applyBorder="1" applyAlignment="1">
      <alignment horizontal="center" vertical="center"/>
    </xf>
    <xf numFmtId="0" fontId="8" fillId="0" borderId="34" xfId="1" applyFont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0" borderId="44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38" xfId="1" applyFont="1" applyBorder="1" applyAlignment="1">
      <alignment horizontal="center"/>
    </xf>
    <xf numFmtId="180" fontId="8" fillId="0" borderId="42" xfId="0" applyNumberFormat="1" applyFont="1" applyBorder="1" applyAlignment="1">
      <alignment horizontal="center"/>
    </xf>
    <xf numFmtId="180" fontId="8" fillId="0" borderId="40" xfId="0" applyNumberFormat="1" applyFont="1" applyBorder="1" applyAlignment="1">
      <alignment horizontal="center"/>
    </xf>
    <xf numFmtId="180" fontId="8" fillId="0" borderId="41" xfId="0" applyNumberFormat="1" applyFont="1" applyBorder="1" applyAlignment="1">
      <alignment horizontal="center"/>
    </xf>
    <xf numFmtId="180" fontId="8" fillId="0" borderId="39" xfId="0" applyNumberFormat="1" applyFont="1" applyBorder="1" applyAlignment="1">
      <alignment horizontal="center"/>
    </xf>
    <xf numFmtId="180" fontId="8" fillId="0" borderId="18" xfId="0" applyNumberFormat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4" fillId="0" borderId="0" xfId="0" applyFont="1" applyAlignment="1"/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Protection="1">
      <alignment vertical="center"/>
      <protection locked="0"/>
    </xf>
    <xf numFmtId="0" fontId="19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3" xfId="0" applyFont="1" applyBorder="1">
      <alignment vertical="center"/>
    </xf>
    <xf numFmtId="0" fontId="4" fillId="0" borderId="0" xfId="0" applyFont="1" applyAlignment="1">
      <alignment horizontal="right" vertical="center"/>
    </xf>
    <xf numFmtId="181" fontId="12" fillId="0" borderId="20" xfId="0" applyNumberFormat="1" applyFont="1" applyBorder="1" applyAlignment="1" applyProtection="1">
      <alignment horizontal="right"/>
      <protection locked="0"/>
    </xf>
    <xf numFmtId="181" fontId="12" fillId="0" borderId="22" xfId="0" applyNumberFormat="1" applyFont="1" applyBorder="1" applyAlignment="1" applyProtection="1">
      <alignment horizontal="right"/>
      <protection locked="0"/>
    </xf>
    <xf numFmtId="181" fontId="12" fillId="0" borderId="21" xfId="0" applyNumberFormat="1" applyFont="1" applyBorder="1" applyAlignment="1" applyProtection="1">
      <alignment horizontal="right"/>
      <protection locked="0"/>
    </xf>
    <xf numFmtId="0" fontId="33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182" fontId="12" fillId="0" borderId="0" xfId="0" applyNumberFormat="1" applyFont="1" applyAlignment="1">
      <alignment horizontal="right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11" fontId="36" fillId="0" borderId="0" xfId="0" applyNumberFormat="1" applyFo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0" fillId="2" borderId="5" xfId="0" applyFont="1" applyFill="1" applyBorder="1" applyAlignment="1">
      <alignment horizontal="center" vertical="center"/>
    </xf>
    <xf numFmtId="0" fontId="8" fillId="2" borderId="31" xfId="1" applyFont="1" applyFill="1" applyBorder="1" applyAlignment="1">
      <alignment horizontal="center"/>
    </xf>
    <xf numFmtId="0" fontId="8" fillId="2" borderId="32" xfId="1" applyFont="1" applyFill="1" applyBorder="1" applyAlignment="1">
      <alignment horizontal="center"/>
    </xf>
    <xf numFmtId="0" fontId="8" fillId="0" borderId="32" xfId="1" applyFont="1" applyBorder="1" applyAlignment="1">
      <alignment horizontal="center"/>
    </xf>
    <xf numFmtId="0" fontId="20" fillId="0" borderId="34" xfId="0" applyFont="1" applyBorder="1" applyAlignment="1">
      <alignment horizontal="center" vertical="center"/>
    </xf>
    <xf numFmtId="0" fontId="8" fillId="2" borderId="35" xfId="1" applyFont="1" applyFill="1" applyBorder="1" applyAlignment="1">
      <alignment horizontal="center"/>
    </xf>
    <xf numFmtId="0" fontId="8" fillId="2" borderId="36" xfId="1" applyFont="1" applyFill="1" applyBorder="1" applyAlignment="1">
      <alignment horizontal="center"/>
    </xf>
    <xf numFmtId="0" fontId="8" fillId="0" borderId="36" xfId="1" applyFont="1" applyBorder="1" applyAlignment="1">
      <alignment horizontal="center"/>
    </xf>
    <xf numFmtId="0" fontId="4" fillId="0" borderId="38" xfId="0" applyFont="1" applyBorder="1" applyAlignment="1">
      <alignment horizontal="center" vertical="center"/>
    </xf>
    <xf numFmtId="0" fontId="40" fillId="0" borderId="42" xfId="1" applyFont="1" applyBorder="1"/>
    <xf numFmtId="0" fontId="40" fillId="0" borderId="18" xfId="1" applyFont="1" applyBorder="1" applyAlignment="1">
      <alignment horizontal="center"/>
    </xf>
    <xf numFmtId="179" fontId="8" fillId="0" borderId="18" xfId="0" applyNumberFormat="1" applyFont="1" applyBorder="1" applyAlignment="1">
      <alignment horizontal="center"/>
    </xf>
    <xf numFmtId="179" fontId="8" fillId="0" borderId="19" xfId="0" applyNumberFormat="1" applyFont="1" applyBorder="1" applyAlignment="1">
      <alignment horizontal="center"/>
    </xf>
    <xf numFmtId="0" fontId="41" fillId="0" borderId="0" xfId="0" applyFont="1" applyProtection="1">
      <alignment vertical="center"/>
      <protection locked="0"/>
    </xf>
    <xf numFmtId="0" fontId="42" fillId="0" borderId="0" xfId="1" applyFont="1"/>
    <xf numFmtId="0" fontId="29" fillId="0" borderId="0" xfId="1" applyProtection="1">
      <protection locked="0"/>
    </xf>
    <xf numFmtId="0" fontId="0" fillId="0" borderId="0" xfId="0" applyProtection="1">
      <alignment vertical="center"/>
      <protection locked="0"/>
    </xf>
    <xf numFmtId="181" fontId="4" fillId="0" borderId="41" xfId="0" applyNumberFormat="1" applyFont="1" applyBorder="1">
      <alignment vertical="center"/>
    </xf>
    <xf numFmtId="0" fontId="27" fillId="0" borderId="0" xfId="1" applyFont="1"/>
    <xf numFmtId="0" fontId="12" fillId="0" borderId="0" xfId="1" applyFont="1" applyAlignment="1">
      <alignment horizontal="center"/>
    </xf>
    <xf numFmtId="0" fontId="44" fillId="0" borderId="0" xfId="1" applyFont="1"/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41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184" fontId="4" fillId="0" borderId="0" xfId="0" applyNumberFormat="1" applyFont="1">
      <alignment vertical="center"/>
    </xf>
    <xf numFmtId="184" fontId="4" fillId="0" borderId="0" xfId="0" applyNumberFormat="1" applyFont="1" applyProtection="1">
      <alignment vertical="center"/>
      <protection locked="0"/>
    </xf>
    <xf numFmtId="0" fontId="5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181" fontId="4" fillId="0" borderId="19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center"/>
    </xf>
    <xf numFmtId="177" fontId="4" fillId="0" borderId="3" xfId="0" applyNumberFormat="1" applyFont="1" applyBorder="1" applyAlignment="1" applyProtection="1">
      <alignment horizontal="center" vertical="center"/>
      <protection locked="0"/>
    </xf>
    <xf numFmtId="177" fontId="4" fillId="0" borderId="5" xfId="0" applyNumberFormat="1" applyFont="1" applyBorder="1" applyAlignment="1" applyProtection="1">
      <alignment horizontal="center" vertical="center"/>
      <protection locked="0"/>
    </xf>
    <xf numFmtId="0" fontId="45" fillId="0" borderId="0" xfId="0" applyFont="1" applyAlignment="1"/>
    <xf numFmtId="177" fontId="30" fillId="0" borderId="0" xfId="0" applyNumberFormat="1" applyFont="1" applyProtection="1">
      <alignment vertical="center"/>
      <protection locked="0"/>
    </xf>
    <xf numFmtId="0" fontId="46" fillId="0" borderId="0" xfId="0" applyFont="1" applyAlignment="1">
      <alignment horizontal="left"/>
    </xf>
    <xf numFmtId="177" fontId="4" fillId="0" borderId="0" xfId="0" applyNumberFormat="1" applyFont="1" applyAlignment="1" applyProtection="1">
      <alignment horizontal="center" vertical="center"/>
      <protection locked="0"/>
    </xf>
    <xf numFmtId="183" fontId="4" fillId="0" borderId="0" xfId="0" applyNumberFormat="1" applyFont="1" applyAlignment="1" applyProtection="1">
      <alignment horizontal="center" vertical="center"/>
      <protection locked="0"/>
    </xf>
    <xf numFmtId="184" fontId="4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>
      <alignment horizontal="center"/>
    </xf>
    <xf numFmtId="179" fontId="8" fillId="0" borderId="0" xfId="0" applyNumberFormat="1" applyFont="1" applyAlignment="1">
      <alignment horizontal="center"/>
    </xf>
    <xf numFmtId="181" fontId="4" fillId="0" borderId="23" xfId="0" applyNumberFormat="1" applyFont="1" applyBorder="1" applyAlignment="1" applyProtection="1">
      <alignment horizontal="center" vertical="center"/>
      <protection locked="0"/>
    </xf>
    <xf numFmtId="0" fontId="4" fillId="0" borderId="5" xfId="0" applyFont="1" applyBorder="1" applyAlignment="1">
      <alignment horizontal="center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181" fontId="6" fillId="0" borderId="17" xfId="0" applyNumberFormat="1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center" vertic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185" fontId="4" fillId="0" borderId="17" xfId="0" applyNumberFormat="1" applyFont="1" applyBorder="1">
      <alignment vertical="center"/>
    </xf>
    <xf numFmtId="0" fontId="4" fillId="0" borderId="47" xfId="0" applyFont="1" applyBorder="1" applyAlignment="1">
      <alignment horizontal="right" vertical="center"/>
    </xf>
    <xf numFmtId="0" fontId="4" fillId="0" borderId="47" xfId="0" applyFont="1" applyBorder="1" applyAlignment="1">
      <alignment horizontal="center" vertical="center"/>
    </xf>
    <xf numFmtId="0" fontId="4" fillId="2" borderId="47" xfId="0" applyFont="1" applyFill="1" applyBorder="1">
      <alignment vertical="center"/>
    </xf>
    <xf numFmtId="0" fontId="4" fillId="2" borderId="47" xfId="0" applyFont="1" applyFill="1" applyBorder="1" applyAlignment="1">
      <alignment horizontal="center" vertical="center"/>
    </xf>
    <xf numFmtId="178" fontId="21" fillId="0" borderId="0" xfId="0" applyNumberFormat="1" applyFont="1" applyAlignment="1">
      <alignment horizontal="center"/>
    </xf>
    <xf numFmtId="178" fontId="21" fillId="0" borderId="14" xfId="0" applyNumberFormat="1" applyFont="1" applyBorder="1" applyAlignment="1">
      <alignment horizontal="center"/>
    </xf>
    <xf numFmtId="0" fontId="21" fillId="0" borderId="28" xfId="0" applyFont="1" applyBorder="1" applyAlignment="1">
      <alignment horizontal="center"/>
    </xf>
    <xf numFmtId="0" fontId="19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4" fillId="0" borderId="17" xfId="0" applyFont="1" applyBorder="1" applyProtection="1">
      <alignment vertical="center"/>
      <protection locked="0"/>
    </xf>
    <xf numFmtId="0" fontId="4" fillId="0" borderId="23" xfId="0" applyFont="1" applyBorder="1" applyProtection="1">
      <alignment vertical="center"/>
      <protection locked="0"/>
    </xf>
    <xf numFmtId="0" fontId="8" fillId="0" borderId="19" xfId="1" applyFont="1" applyBorder="1" applyAlignment="1" applyProtection="1">
      <alignment horizontal="center"/>
      <protection locked="0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   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_2</a:t>
            </a:r>
            <a:r>
              <a:rPr lang="ja-JP" alt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77671542585744058"/>
          <c:y val="0.1458945641958829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演算処理!$BB$33:$BB$529</c:f>
              <c:numCache>
                <c:formatCode>General</c:formatCode>
                <c:ptCount val="497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  <c:pt idx="496">
                  <c:v>-23.300012994921822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演算処理!$BC$33:$BC$529</c:f>
              <c:numCache>
                <c:formatCode>General</c:formatCode>
                <c:ptCount val="497"/>
                <c:pt idx="0">
                  <c:v>59.022955978833217</c:v>
                </c:pt>
                <c:pt idx="1">
                  <c:v>58.947761912521287</c:v>
                </c:pt>
                <c:pt idx="2">
                  <c:v>58.871985119382259</c:v>
                </c:pt>
                <c:pt idx="3">
                  <c:v>58.795617982840419</c:v>
                </c:pt>
                <c:pt idx="4">
                  <c:v>58.718652751560441</c:v>
                </c:pt>
                <c:pt idx="5">
                  <c:v>58.641081536432765</c:v>
                </c:pt>
                <c:pt idx="6">
                  <c:v>58.562896307477452</c:v>
                </c:pt>
                <c:pt idx="7">
                  <c:v>58.484088890664168</c:v>
                </c:pt>
                <c:pt idx="8">
                  <c:v>58.404650964644951</c:v>
                </c:pt>
                <c:pt idx="9">
                  <c:v>58.324574057397875</c:v>
                </c:pt>
                <c:pt idx="10">
                  <c:v>58.243849542778008</c:v>
                </c:pt>
                <c:pt idx="11">
                  <c:v>58.162468636972953</c:v>
                </c:pt>
                <c:pt idx="12">
                  <c:v>58.080422394860079</c:v>
                </c:pt>
                <c:pt idx="13">
                  <c:v>57.997701706261708</c:v>
                </c:pt>
                <c:pt idx="14">
                  <c:v>57.914297292095746</c:v>
                </c:pt>
                <c:pt idx="15">
                  <c:v>57.83019970041731</c:v>
                </c:pt>
                <c:pt idx="16">
                  <c:v>57.745399302348716</c:v>
                </c:pt>
                <c:pt idx="17">
                  <c:v>57.659886287893386</c:v>
                </c:pt>
                <c:pt idx="18">
                  <c:v>57.573650661630424</c:v>
                </c:pt>
                <c:pt idx="19">
                  <c:v>57.486682238285333</c:v>
                </c:pt>
                <c:pt idx="20">
                  <c:v>57.398970638173111</c:v>
                </c:pt>
                <c:pt idx="21">
                  <c:v>57.310505282509233</c:v>
                </c:pt>
                <c:pt idx="22">
                  <c:v>57.221275388584104</c:v>
                </c:pt>
                <c:pt idx="23">
                  <c:v>57.131269964796111</c:v>
                </c:pt>
                <c:pt idx="24">
                  <c:v>57.040477805539105</c:v>
                </c:pt>
                <c:pt idx="25">
                  <c:v>56.948887485938393</c:v>
                </c:pt>
                <c:pt idx="26">
                  <c:v>56.856487356430556</c:v>
                </c:pt>
                <c:pt idx="27">
                  <c:v>56.763265537181944</c:v>
                </c:pt>
                <c:pt idx="28">
                  <c:v>56.669209912339397</c:v>
                </c:pt>
                <c:pt idx="29">
                  <c:v>56.57430812410805</c:v>
                </c:pt>
                <c:pt idx="30">
                  <c:v>56.478547566649965</c:v>
                </c:pt>
                <c:pt idx="31">
                  <c:v>56.381915379796915</c:v>
                </c:pt>
                <c:pt idx="32">
                  <c:v>56.284398442571295</c:v>
                </c:pt>
                <c:pt idx="33">
                  <c:v>56.185983366507784</c:v>
                </c:pt>
                <c:pt idx="34">
                  <c:v>56.086656488769052</c:v>
                </c:pt>
                <c:pt idx="35">
                  <c:v>55.986403865047727</c:v>
                </c:pt>
                <c:pt idx="36">
                  <c:v>55.885211262247097</c:v>
                </c:pt>
                <c:pt idx="37">
                  <c:v>55.783064150932603</c:v>
                </c:pt>
                <c:pt idx="38">
                  <c:v>55.679947697545451</c:v>
                </c:pt>
                <c:pt idx="39">
                  <c:v>55.575846756369884</c:v>
                </c:pt>
                <c:pt idx="40">
                  <c:v>55.4707458612449</c:v>
                </c:pt>
                <c:pt idx="41">
                  <c:v>55.364629217010915</c:v>
                </c:pt>
                <c:pt idx="42">
                  <c:v>55.257480690681803</c:v>
                </c:pt>
                <c:pt idx="43">
                  <c:v>55.149283802331375</c:v>
                </c:pt>
                <c:pt idx="44">
                  <c:v>55.040021715684546</c:v>
                </c:pt>
                <c:pt idx="45">
                  <c:v>54.929677228400884</c:v>
                </c:pt>
                <c:pt idx="46">
                  <c:v>54.81823276204004</c:v>
                </c:pt>
                <c:pt idx="47">
                  <c:v>54.705670351695922</c:v>
                </c:pt>
                <c:pt idx="48">
                  <c:v>54.591971635287585</c:v>
                </c:pt>
                <c:pt idx="49">
                  <c:v>54.477117842493243</c:v>
                </c:pt>
                <c:pt idx="50">
                  <c:v>54.361089783313858</c:v>
                </c:pt>
                <c:pt idx="51">
                  <c:v>54.243867836251681</c:v>
                </c:pt>
                <c:pt idx="52">
                  <c:v>54.125431936088773</c:v>
                </c:pt>
                <c:pt idx="53">
                  <c:v>54.005761561249983</c:v>
                </c:pt>
                <c:pt idx="54">
                  <c:v>53.884835720733527</c:v>
                </c:pt>
                <c:pt idx="55">
                  <c:v>53.762632940592674</c:v>
                </c:pt>
                <c:pt idx="56">
                  <c:v>53.639131249949841</c:v>
                </c:pt>
                <c:pt idx="57">
                  <c:v>53.514308166525332</c:v>
                </c:pt>
                <c:pt idx="58">
                  <c:v>53.388140681660218</c:v>
                </c:pt>
                <c:pt idx="59">
                  <c:v>53.260605244813767</c:v>
                </c:pt>
                <c:pt idx="60">
                  <c:v>53.13167774751313</c:v>
                </c:pt>
                <c:pt idx="61">
                  <c:v>53.001333506734184</c:v>
                </c:pt>
                <c:pt idx="62">
                  <c:v>52.869547247688679</c:v>
                </c:pt>
                <c:pt idx="63">
                  <c:v>52.736293085994681</c:v>
                </c:pt>
                <c:pt idx="64">
                  <c:v>52.601544509203407</c:v>
                </c:pt>
                <c:pt idx="65">
                  <c:v>52.465274357656909</c:v>
                </c:pt>
                <c:pt idx="66">
                  <c:v>52.327454804647566</c:v>
                </c:pt>
                <c:pt idx="67">
                  <c:v>52.18805733585063</c:v>
                </c:pt>
                <c:pt idx="68">
                  <c:v>52.047052727998924</c:v>
                </c:pt>
                <c:pt idx="69">
                  <c:v>51.904411026767683</c:v>
                </c:pt>
                <c:pt idx="70">
                  <c:v>51.760101523835296</c:v>
                </c:pt>
                <c:pt idx="71">
                  <c:v>51.614092733085492</c:v>
                </c:pt>
                <c:pt idx="72">
                  <c:v>51.466352365913259</c:v>
                </c:pt>
                <c:pt idx="73">
                  <c:v>51.31684730559595</c:v>
                </c:pt>
                <c:pt idx="74">
                  <c:v>51.16554358068921</c:v>
                </c:pt>
                <c:pt idx="75">
                  <c:v>51.012406337404457</c:v>
                </c:pt>
                <c:pt idx="76">
                  <c:v>50.857399810924043</c:v>
                </c:pt>
                <c:pt idx="77">
                  <c:v>50.700487295606528</c:v>
                </c:pt>
                <c:pt idx="78">
                  <c:v>50.541631114033322</c:v>
                </c:pt>
                <c:pt idx="79">
                  <c:v>50.380792584844976</c:v>
                </c:pt>
                <c:pt idx="80">
                  <c:v>50.217931989313115</c:v>
                </c:pt>
                <c:pt idx="81">
                  <c:v>50.053008536591015</c:v>
                </c:pt>
                <c:pt idx="82">
                  <c:v>49.885980327583297</c:v>
                </c:pt>
                <c:pt idx="83">
                  <c:v>49.716804317372642</c:v>
                </c:pt>
                <c:pt idx="84">
                  <c:v>49.54543627613679</c:v>
                </c:pt>
                <c:pt idx="85">
                  <c:v>49.371830748488001</c:v>
                </c:pt>
                <c:pt idx="86">
                  <c:v>49.195941011161764</c:v>
                </c:pt>
                <c:pt idx="87">
                  <c:v>49.017719028978924</c:v>
                </c:pt>
                <c:pt idx="88">
                  <c:v>48.83711540900137</c:v>
                </c:pt>
                <c:pt idx="89">
                  <c:v>48.654079352797318</c:v>
                </c:pt>
                <c:pt idx="90">
                  <c:v>48.468558606727647</c:v>
                </c:pt>
                <c:pt idx="91">
                  <c:v>48.280499410161454</c:v>
                </c:pt>
                <c:pt idx="92">
                  <c:v>48.08984644152207</c:v>
                </c:pt>
                <c:pt idx="93">
                  <c:v>47.896542762062801</c:v>
                </c:pt>
                <c:pt idx="94">
                  <c:v>47.700529757263588</c:v>
                </c:pt>
                <c:pt idx="95">
                  <c:v>47.501747075735807</c:v>
                </c:pt>
                <c:pt idx="96">
                  <c:v>47.300132565517202</c:v>
                </c:pt>
                <c:pt idx="97">
                  <c:v>47.095622207630882</c:v>
                </c:pt>
                <c:pt idx="98">
                  <c:v>46.888150046777781</c:v>
                </c:pt>
                <c:pt idx="99">
                  <c:v>46.677648119025015</c:v>
                </c:pt>
                <c:pt idx="100">
                  <c:v>46.464046376343966</c:v>
                </c:pt>
                <c:pt idx="101">
                  <c:v>46.247272607847229</c:v>
                </c:pt>
                <c:pt idx="102">
                  <c:v>46.027252357563</c:v>
                </c:pt>
                <c:pt idx="103">
                  <c:v>45.803908838579645</c:v>
                </c:pt>
                <c:pt idx="104">
                  <c:v>45.577162843383221</c:v>
                </c:pt>
                <c:pt idx="105">
                  <c:v>45.346932650202447</c:v>
                </c:pt>
                <c:pt idx="106">
                  <c:v>45.11313392516626</c:v>
                </c:pt>
                <c:pt idx="107">
                  <c:v>44.875679620069263</c:v>
                </c:pt>
                <c:pt idx="108">
                  <c:v>44.634479865530061</c:v>
                </c:pt>
                <c:pt idx="109">
                  <c:v>44.389441859317685</c:v>
                </c:pt>
                <c:pt idx="110">
                  <c:v>44.140469749608464</c:v>
                </c:pt>
                <c:pt idx="111">
                  <c:v>43.887464512926904</c:v>
                </c:pt>
                <c:pt idx="112">
                  <c:v>43.630323826509674</c:v>
                </c:pt>
                <c:pt idx="113">
                  <c:v>43.368941934821031</c:v>
                </c:pt>
                <c:pt idx="114">
                  <c:v>43.10320950993497</c:v>
                </c:pt>
                <c:pt idx="115">
                  <c:v>42.833013505485873</c:v>
                </c:pt>
                <c:pt idx="116">
                  <c:v>42.558237003876464</c:v>
                </c:pt>
                <c:pt idx="117">
                  <c:v>42.278759056417854</c:v>
                </c:pt>
                <c:pt idx="118">
                  <c:v>41.99445451606271</c:v>
                </c:pt>
                <c:pt idx="119">
                  <c:v>41.70519386237752</c:v>
                </c:pt>
                <c:pt idx="120">
                  <c:v>41.410843018386814</c:v>
                </c:pt>
                <c:pt idx="121">
                  <c:v>41.111263158906851</c:v>
                </c:pt>
                <c:pt idx="122">
                  <c:v>40.806310509972185</c:v>
                </c:pt>
                <c:pt idx="123">
                  <c:v>40.495836138944597</c:v>
                </c:pt>
                <c:pt idx="124">
                  <c:v>40.179685734880763</c:v>
                </c:pt>
                <c:pt idx="125">
                  <c:v>39.857699378720078</c:v>
                </c:pt>
                <c:pt idx="126">
                  <c:v>39.529711302845485</c:v>
                </c:pt>
                <c:pt idx="127">
                  <c:v>39.195549639553903</c:v>
                </c:pt>
                <c:pt idx="128">
                  <c:v>38.855036157970019</c:v>
                </c:pt>
                <c:pt idx="129">
                  <c:v>38.507985988922634</c:v>
                </c:pt>
                <c:pt idx="130">
                  <c:v>38.154207337302992</c:v>
                </c:pt>
                <c:pt idx="131">
                  <c:v>37.793501181419792</c:v>
                </c:pt>
                <c:pt idx="132">
                  <c:v>37.425660958866779</c:v>
                </c:pt>
                <c:pt idx="133">
                  <c:v>37.050472238425925</c:v>
                </c:pt>
                <c:pt idx="134">
                  <c:v>36.667712377538315</c:v>
                </c:pt>
                <c:pt idx="135">
                  <c:v>36.277150164894287</c:v>
                </c:pt>
                <c:pt idx="136">
                  <c:v>35.878545447716697</c:v>
                </c:pt>
                <c:pt idx="137">
                  <c:v>35.471648743346535</c:v>
                </c:pt>
                <c:pt idx="138">
                  <c:v>35.056200834782885</c:v>
                </c:pt>
                <c:pt idx="139">
                  <c:v>34.631932349886043</c:v>
                </c:pt>
                <c:pt idx="140">
                  <c:v>34.198563324022686</c:v>
                </c:pt>
                <c:pt idx="141">
                  <c:v>33.755802746019683</c:v>
                </c:pt>
                <c:pt idx="142">
                  <c:v>33.303348087399137</c:v>
                </c:pt>
                <c:pt idx="143">
                  <c:v>32.84088481499785</c:v>
                </c:pt>
                <c:pt idx="144">
                  <c:v>32.368085887229228</c:v>
                </c:pt>
                <c:pt idx="145">
                  <c:v>31.884611234432938</c:v>
                </c:pt>
                <c:pt idx="146">
                  <c:v>31.390107223977207</c:v>
                </c:pt>
                <c:pt idx="147">
                  <c:v>30.884206111043287</c:v>
                </c:pt>
                <c:pt idx="148">
                  <c:v>30.366525476326878</c:v>
                </c:pt>
                <c:pt idx="149">
                  <c:v>29.836667652255397</c:v>
                </c:pt>
                <c:pt idx="150">
                  <c:v>29.294219139739859</c:v>
                </c:pt>
                <c:pt idx="151">
                  <c:v>28.738750017974777</c:v>
                </c:pt>
                <c:pt idx="152">
                  <c:v>28.169813350367267</c:v>
                </c:pt>
                <c:pt idx="153">
                  <c:v>27.586944590337538</c:v>
                </c:pt>
                <c:pt idx="154">
                  <c:v>26.989660991494937</c:v>
                </c:pt>
                <c:pt idx="155">
                  <c:v>26.377461027565396</c:v>
                </c:pt>
                <c:pt idx="156">
                  <c:v>25.749823828450939</c:v>
                </c:pt>
                <c:pt idx="157">
                  <c:v>25.106208639942796</c:v>
                </c:pt>
                <c:pt idx="158">
                  <c:v>24.446054315915497</c:v>
                </c:pt>
                <c:pt idx="159">
                  <c:v>23.768778853299157</c:v>
                </c:pt>
                <c:pt idx="160">
                  <c:v>23.073778981801844</c:v>
                </c:pt>
                <c:pt idx="161">
                  <c:v>22.360429822221644</c:v>
                </c:pt>
                <c:pt idx="162">
                  <c:v>21.628084629293976</c:v>
                </c:pt>
                <c:pt idx="163">
                  <c:v>20.876074637351138</c:v>
                </c:pt>
                <c:pt idx="164">
                  <c:v>20.103709029668195</c:v>
                </c:pt>
                <c:pt idx="165">
                  <c:v>19.310275055211235</c:v>
                </c:pt>
                <c:pt idx="166">
                  <c:v>18.495038319622839</c:v>
                </c:pt>
                <c:pt idx="167">
                  <c:v>17.657243280642856</c:v>
                </c:pt>
                <c:pt idx="168">
                  <c:v>16.796113981779776</c:v>
                </c:pt>
                <c:pt idx="169">
                  <c:v>15.910855061864698</c:v>
                </c:pt>
                <c:pt idx="170">
                  <c:v>15.000653082112668</c:v>
                </c:pt>
                <c:pt idx="171">
                  <c:v>14.064678216389012</c:v>
                </c:pt>
                <c:pt idx="172">
                  <c:v>13.102086354459805</c:v>
                </c:pt>
                <c:pt idx="173">
                  <c:v>12.112021671930961</c:v>
                </c:pt>
                <c:pt idx="174">
                  <c:v>11.093619724206395</c:v>
                </c:pt>
                <c:pt idx="175">
                  <c:v>10.04601112487182</c:v>
                </c:pt>
                <c:pt idx="176">
                  <c:v>8.9683258711825733</c:v>
                </c:pt>
                <c:pt idx="177">
                  <c:v>7.8596983804355247</c:v>
                </c:pt>
                <c:pt idx="178">
                  <c:v>6.7192733005581893</c:v>
                </c:pt>
                <c:pt idx="179">
                  <c:v>5.5462121557561783</c:v>
                </c:pt>
                <c:pt idx="180">
                  <c:v>4.3397008829848023</c:v>
                </c:pt>
                <c:pt idx="181">
                  <c:v>3.0989583067614892</c:v>
                </c:pt>
                <c:pt idx="182">
                  <c:v>1.8232455877471352</c:v>
                </c:pt>
                <c:pt idx="183">
                  <c:v>0.51187666394403719</c:v>
                </c:pt>
                <c:pt idx="184">
                  <c:v>-0.83577031836007099</c:v>
                </c:pt>
                <c:pt idx="185">
                  <c:v>-2.2202406142113555</c:v>
                </c:pt>
                <c:pt idx="186">
                  <c:v>-3.641989594060655</c:v>
                </c:pt>
                <c:pt idx="187">
                  <c:v>-5.1013686660967545</c:v>
                </c:pt>
                <c:pt idx="188">
                  <c:v>-6.5986105567897919</c:v>
                </c:pt>
                <c:pt idx="189">
                  <c:v>-8.1338141513744073</c:v>
                </c:pt>
                <c:pt idx="190">
                  <c:v>-9.7069291522681578</c:v>
                </c:pt>
                <c:pt idx="191">
                  <c:v>-11.317740872424329</c:v>
                </c:pt>
                <c:pt idx="192">
                  <c:v>-12.965855539752601</c:v>
                </c:pt>
                <c:pt idx="193">
                  <c:v>-14.65068654474957</c:v>
                </c:pt>
                <c:pt idx="194">
                  <c:v>-16.371442112272735</c:v>
                </c:pt>
                <c:pt idx="195">
                  <c:v>-18.127114915326533</c:v>
                </c:pt>
                <c:pt idx="196">
                  <c:v>-19.916474168809525</c:v>
                </c:pt>
                <c:pt idx="197">
                  <c:v>-21.738060739379186</c:v>
                </c:pt>
                <c:pt idx="198">
                  <c:v>-23.590185779430961</c:v>
                </c:pt>
                <c:pt idx="199">
                  <c:v>-25.470933335211917</c:v>
                </c:pt>
                <c:pt idx="200">
                  <c:v>-27.378167289484303</c:v>
                </c:pt>
                <c:pt idx="201">
                  <c:v>-29.309542878357469</c:v>
                </c:pt>
                <c:pt idx="202">
                  <c:v>-31.262522872935303</c:v>
                </c:pt>
                <c:pt idx="203">
                  <c:v>-33.234398345213066</c:v>
                </c:pt>
                <c:pt idx="204">
                  <c:v>-35.222313752767448</c:v>
                </c:pt>
                <c:pt idx="205">
                  <c:v>-37.22329588914851</c:v>
                </c:pt>
                <c:pt idx="206">
                  <c:v>-39.234286068817632</c:v>
                </c:pt>
                <c:pt idx="207">
                  <c:v>-41.252174759683577</c:v>
                </c:pt>
                <c:pt idx="208">
                  <c:v>-43.273837754564461</c:v>
                </c:pt>
                <c:pt idx="209">
                  <c:v>-45.296172894826881</c:v>
                </c:pt>
                <c:pt idx="210">
                  <c:v>-47.316136331362848</c:v>
                </c:pt>
                <c:pt idx="211">
                  <c:v>-49.330777332245042</c:v>
                </c:pt>
                <c:pt idx="212">
                  <c:v>-51.33727072088832</c:v>
                </c:pt>
                <c:pt idx="213">
                  <c:v>-53.332946147278314</c:v>
                </c:pt>
                <c:pt idx="214">
                  <c:v>-55.315313548411211</c:v>
                </c:pt>
                <c:pt idx="215">
                  <c:v>-57.28208433090515</c:v>
                </c:pt>
                <c:pt idx="216">
                  <c:v>-59.231187996038052</c:v>
                </c:pt>
                <c:pt idx="217">
                  <c:v>-61.160784112919409</c:v>
                </c:pt>
                <c:pt idx="218">
                  <c:v>-63.069269718005401</c:v>
                </c:pt>
                <c:pt idx="219">
                  <c:v>-64.95528236996806</c:v>
                </c:pt>
                <c:pt idx="220">
                  <c:v>-66.817699211889206</c:v>
                </c:pt>
                <c:pt idx="221">
                  <c:v>-68.655632484640023</c:v>
                </c:pt>
                <c:pt idx="222">
                  <c:v>-70.46842199549846</c:v>
                </c:pt>
                <c:pt idx="223">
                  <c:v>-72.255625076224277</c:v>
                </c:pt>
                <c:pt idx="224">
                  <c:v>-74.017004568278381</c:v>
                </c:pt>
                <c:pt idx="225">
                  <c:v>-75.752515354105284</c:v>
                </c:pt>
                <c:pt idx="226">
                  <c:v>-77.462289917358049</c:v>
                </c:pt>
                <c:pt idx="227">
                  <c:v>-79.146623366658304</c:v>
                </c:pt>
                <c:pt idx="228">
                  <c:v>-80.805958301640985</c:v>
                </c:pt>
                <c:pt idx="229">
                  <c:v>-82.440869840719685</c:v>
                </c:pt>
                <c:pt idx="230">
                  <c:v>-84.052051070610091</c:v>
                </c:pt>
                <c:pt idx="231">
                  <c:v>-85.640299120750569</c:v>
                </c:pt>
                <c:pt idx="232">
                  <c:v>-87.206502013207469</c:v>
                </c:pt>
                <c:pt idx="233">
                  <c:v>-88.75162639163878</c:v>
                </c:pt>
                <c:pt idx="234">
                  <c:v>89.723293808006986</c:v>
                </c:pt>
                <c:pt idx="235">
                  <c:v>88.217167716963843</c:v>
                </c:pt>
                <c:pt idx="236">
                  <c:v>86.728856923702679</c:v>
                </c:pt>
                <c:pt idx="237">
                  <c:v>85.257183917769467</c:v>
                </c:pt>
                <c:pt idx="238">
                  <c:v>83.800939628306807</c:v>
                </c:pt>
                <c:pt idx="239">
                  <c:v>82.358890111367813</c:v>
                </c:pt>
                <c:pt idx="240">
                  <c:v>80.929782449550686</c:v>
                </c:pt>
                <c:pt idx="241">
                  <c:v>79.512349933752162</c:v>
                </c:pt>
                <c:pt idx="242">
                  <c:v>78.105316600558751</c:v>
                </c:pt>
                <c:pt idx="243">
                  <c:v>76.707401200529603</c:v>
                </c:pt>
                <c:pt idx="244">
                  <c:v>75.317320672841419</c:v>
                </c:pt>
                <c:pt idx="245">
                  <c:v>73.933793200867967</c:v>
                </c:pt>
                <c:pt idx="246">
                  <c:v>72.555540921607218</c:v>
                </c:pt>
                <c:pt idx="247">
                  <c:v>71.18129235968928</c:v>
                </c:pt>
                <c:pt idx="248">
                  <c:v>69.809784654236523</c:v>
                </c:pt>
                <c:pt idx="249">
                  <c:v>68.439765644236516</c:v>
                </c:pt>
                <c:pt idx="250">
                  <c:v>67.069995875432156</c:v>
                </c:pt>
                <c:pt idx="251">
                  <c:v>65.699250589109482</c:v>
                </c:pt>
                <c:pt idx="252">
                  <c:v>64.326321750557241</c:v>
                </c:pt>
                <c:pt idx="253">
                  <c:v>62.950020172410099</c:v>
                </c:pt>
                <c:pt idx="254">
                  <c:v>61.569177785477265</c:v>
                </c:pt>
                <c:pt idx="255">
                  <c:v>60.182650106953062</c:v>
                </c:pt>
                <c:pt idx="256">
                  <c:v>58.789318952992701</c:v>
                </c:pt>
                <c:pt idx="257">
                  <c:v>57.388095439371305</c:v>
                </c:pt>
                <c:pt idx="258">
                  <c:v>55.977923310196175</c:v>
                </c:pt>
                <c:pt idx="259">
                  <c:v>54.557782630222157</c:v>
                </c:pt>
                <c:pt idx="260">
                  <c:v>53.126693871057569</c:v>
                </c:pt>
                <c:pt idx="261">
                  <c:v>51.683722415210852</c:v>
                </c:pt>
                <c:pt idx="262">
                  <c:v>50.227983494382649</c:v>
                </c:pt>
                <c:pt idx="263">
                  <c:v>48.758647569362445</c:v>
                </c:pt>
                <c:pt idx="264">
                  <c:v>47.274946148268143</c:v>
                </c:pt>
                <c:pt idx="265">
                  <c:v>45.776178027461881</c:v>
                </c:pt>
                <c:pt idx="266">
                  <c:v>44.261715925202871</c:v>
                </c:pt>
                <c:pt idx="267">
                  <c:v>42.731013461984432</c:v>
                </c:pt>
                <c:pt idx="268">
                  <c:v>41.183612423552951</c:v>
                </c:pt>
                <c:pt idx="269">
                  <c:v>39.619150223102828</c:v>
                </c:pt>
                <c:pt idx="270">
                  <c:v>38.037367458346928</c:v>
                </c:pt>
                <c:pt idx="271">
                  <c:v>36.438115437655107</c:v>
                </c:pt>
                <c:pt idx="272">
                  <c:v>34.821363527892636</c:v>
                </c:pt>
                <c:pt idx="273">
                  <c:v>33.187206155853183</c:v>
                </c:pt>
                <c:pt idx="274">
                  <c:v>31.535869276381792</c:v>
                </c:pt>
                <c:pt idx="275">
                  <c:v>29.867716104593114</c:v>
                </c:pt>
                <c:pt idx="276">
                  <c:v>28.183251898391322</c:v>
                </c:pt>
                <c:pt idx="277">
                  <c:v>26.483127572186966</c:v>
                </c:pt>
                <c:pt idx="278">
                  <c:v>24.768141924623798</c:v>
                </c:pt>
                <c:pt idx="279">
                  <c:v>23.03924227349906</c:v>
                </c:pt>
                <c:pt idx="280">
                  <c:v>21.297523310832265</c:v>
                </c:pt>
                <c:pt idx="281">
                  <c:v>19.544224020740909</c:v>
                </c:pt>
                <c:pt idx="282">
                  <c:v>17.780722542438163</c:v>
                </c:pt>
                <c:pt idx="283">
                  <c:v>16.008528909686532</c:v>
                </c:pt>
                <c:pt idx="284">
                  <c:v>14.229275655137354</c:v>
                </c:pt>
                <c:pt idx="285">
                  <c:v>12.444706331174608</c:v>
                </c:pt>
                <c:pt idx="286">
                  <c:v>10.656662065556297</c:v>
                </c:pt>
                <c:pt idx="287">
                  <c:v>8.8670663372045073</c:v>
                </c:pt>
                <c:pt idx="288">
                  <c:v>7.077908221442712</c:v>
                </c:pt>
                <c:pt idx="289">
                  <c:v>5.2912244113370912</c:v>
                </c:pt>
                <c:pt idx="290">
                  <c:v>3.5090803691874384</c:v>
                </c:pt>
                <c:pt idx="291">
                  <c:v>1.7335509967797056</c:v>
                </c:pt>
                <c:pt idx="292">
                  <c:v>-3.3298767402333354E-2</c:v>
                </c:pt>
                <c:pt idx="293">
                  <c:v>-1.7894330124442077</c:v>
                </c:pt>
                <c:pt idx="294">
                  <c:v>-3.532863182266591</c:v>
                </c:pt>
                <c:pt idx="295">
                  <c:v>-5.2616652960804613</c:v>
                </c:pt>
                <c:pt idx="296">
                  <c:v>-6.973995734714836</c:v>
                </c:pt>
                <c:pt idx="297">
                  <c:v>-8.6681053191664592</c:v>
                </c:pt>
                <c:pt idx="298">
                  <c:v>-10.34235146942531</c:v>
                </c:pt>
                <c:pt idx="299">
                  <c:v>-11.995208297826869</c:v>
                </c:pt>
                <c:pt idx="300">
                  <c:v>-13.62527455842652</c:v>
                </c:pt>
                <c:pt idx="301">
                  <c:v>-15.2312794388507</c:v>
                </c:pt>
                <c:pt idx="302">
                  <c:v>-16.81208624093507</c:v>
                </c:pt>
                <c:pt idx="303">
                  <c:v>-18.36669404898138</c:v>
                </c:pt>
                <c:pt idx="304">
                  <c:v>-19.894237528075056</c:v>
                </c:pt>
                <c:pt idx="305">
                  <c:v>-21.39398502871985</c:v>
                </c:pt>
                <c:pt idx="306">
                  <c:v>-22.865335197899842</c:v>
                </c:pt>
                <c:pt idx="307">
                  <c:v>-24.307812310835292</c:v>
                </c:pt>
                <c:pt idx="308">
                  <c:v>-25.721060543044665</c:v>
                </c:pt>
                <c:pt idx="309">
                  <c:v>-27.104837399913521</c:v>
                </c:pt>
                <c:pt idx="310">
                  <c:v>-28.459006512160585</c:v>
                </c:pt>
                <c:pt idx="311">
                  <c:v>-29.783529991762396</c:v>
                </c:pt>
                <c:pt idx="312">
                  <c:v>-31.078460525435592</c:v>
                </c:pt>
                <c:pt idx="313">
                  <c:v>-32.343933362972102</c:v>
                </c:pt>
                <c:pt idx="314">
                  <c:v>-33.580158336717027</c:v>
                </c:pt>
                <c:pt idx="315">
                  <c:v>-34.787412027241238</c:v>
                </c:pt>
                <c:pt idx="316">
                  <c:v>-35.966030169575738</c:v>
                </c:pt>
                <c:pt idx="317">
                  <c:v>-37.116400374822312</c:v>
                </c:pt>
                <c:pt idx="318">
                  <c:v>-38.238955223973001</c:v>
                </c:pt>
                <c:pt idx="319">
                  <c:v>-39.334165774612472</c:v>
                </c:pt>
                <c:pt idx="320">
                  <c:v>-40.402535506983661</c:v>
                </c:pt>
                <c:pt idx="321">
                  <c:v>-41.44459472370044</c:v>
                </c:pt>
                <c:pt idx="322">
                  <c:v>-42.460895407139446</c:v>
                </c:pt>
                <c:pt idx="323">
                  <c:v>-43.45200653013282</c:v>
                </c:pt>
                <c:pt idx="324">
                  <c:v>-44.418509808855504</c:v>
                </c:pt>
                <c:pt idx="325">
                  <c:v>-45.360995881599287</c:v>
                </c:pt>
                <c:pt idx="326">
                  <c:v>-46.280060893252852</c:v>
                </c:pt>
                <c:pt idx="327">
                  <c:v>-47.176303462585139</c:v>
                </c:pt>
                <c:pt idx="328">
                  <c:v>-48.050322007686169</c:v>
                </c:pt>
                <c:pt idx="329">
                  <c:v>-48.902712403983223</c:v>
                </c:pt>
                <c:pt idx="330">
                  <c:v>-49.734065948967483</c:v>
                </c:pt>
                <c:pt idx="331">
                  <c:v>-50.544967608016783</c:v>
                </c:pt>
                <c:pt idx="332">
                  <c:v>-51.335994516345167</c:v>
                </c:pt>
                <c:pt idx="333">
                  <c:v>-52.107714713068752</c:v>
                </c:pt>
                <c:pt idx="334">
                  <c:v>-52.860686084547901</c:v>
                </c:pt>
                <c:pt idx="335">
                  <c:v>-53.595455495487556</c:v>
                </c:pt>
                <c:pt idx="336">
                  <c:v>-54.31255808768767</c:v>
                </c:pt>
                <c:pt idx="337">
                  <c:v>-55.012516727786256</c:v>
                </c:pt>
                <c:pt idx="338">
                  <c:v>-55.695841586793279</c:v>
                </c:pt>
                <c:pt idx="339">
                  <c:v>-56.363029835647161</c:v>
                </c:pt>
                <c:pt idx="340">
                  <c:v>-57.014565442416185</c:v>
                </c:pt>
                <c:pt idx="341">
                  <c:v>-57.65091905808481</c:v>
                </c:pt>
                <c:pt idx="342">
                  <c:v>-58.27254797913406</c:v>
                </c:pt>
                <c:pt idx="343">
                  <c:v>-58.879896176291247</c:v>
                </c:pt>
                <c:pt idx="344">
                  <c:v>-59.473394379929786</c:v>
                </c:pt>
                <c:pt idx="345">
                  <c:v>-60.053460213608389</c:v>
                </c:pt>
                <c:pt idx="346">
                  <c:v>-60.620498368177302</c:v>
                </c:pt>
                <c:pt idx="347">
                  <c:v>-61.17490080972842</c:v>
                </c:pt>
                <c:pt idx="348">
                  <c:v>-61.717047015445864</c:v>
                </c:pt>
                <c:pt idx="349">
                  <c:v>-62.247304232119752</c:v>
                </c:pt>
                <c:pt idx="350">
                  <c:v>-62.766027752720852</c:v>
                </c:pt>
                <c:pt idx="351">
                  <c:v>-63.273561207009699</c:v>
                </c:pt>
                <c:pt idx="352">
                  <c:v>-63.770236862668078</c:v>
                </c:pt>
                <c:pt idx="353">
                  <c:v>-64.256375933902447</c:v>
                </c:pt>
                <c:pt idx="354">
                  <c:v>-64.732288894881478</c:v>
                </c:pt>
                <c:pt idx="355">
                  <c:v>-65.198275795732329</c:v>
                </c:pt>
                <c:pt idx="356">
                  <c:v>-65.654626579152634</c:v>
                </c:pt>
                <c:pt idx="357">
                  <c:v>-66.101621395976537</c:v>
                </c:pt>
                <c:pt idx="358">
                  <c:v>-66.539530918290467</c:v>
                </c:pt>
                <c:pt idx="359">
                  <c:v>-66.968616648921724</c:v>
                </c:pt>
                <c:pt idx="360">
                  <c:v>-67.389131226313395</c:v>
                </c:pt>
                <c:pt idx="361">
                  <c:v>-67.80131872397935</c:v>
                </c:pt>
                <c:pt idx="362">
                  <c:v>-68.205414943879802</c:v>
                </c:pt>
                <c:pt idx="363">
                  <c:v>-68.601647703190736</c:v>
                </c:pt>
                <c:pt idx="364">
                  <c:v>-68.990237114057678</c:v>
                </c:pt>
                <c:pt idx="365">
                  <c:v>-69.37139585602057</c:v>
                </c:pt>
                <c:pt idx="366">
                  <c:v>-69.745329440884106</c:v>
                </c:pt>
                <c:pt idx="367">
                  <c:v>-70.112236469883626</c:v>
                </c:pt>
                <c:pt idx="368">
                  <c:v>-70.472308883056456</c:v>
                </c:pt>
                <c:pt idx="369">
                  <c:v>-70.825732200786192</c:v>
                </c:pt>
                <c:pt idx="370">
                  <c:v>-71.172685757532037</c:v>
                </c:pt>
                <c:pt idx="371">
                  <c:v>-71.513342927794028</c:v>
                </c:pt>
                <c:pt idx="372">
                  <c:v>-71.847871344398428</c:v>
                </c:pt>
                <c:pt idx="373">
                  <c:v>-72.176433109213093</c:v>
                </c:pt>
                <c:pt idx="374">
                  <c:v>-72.4991849964278</c:v>
                </c:pt>
                <c:pt idx="375">
                  <c:v>-72.81627864854805</c:v>
                </c:pt>
                <c:pt idx="376">
                  <c:v>-73.127860765270924</c:v>
                </c:pt>
                <c:pt idx="377">
                  <c:v>-73.434073285417412</c:v>
                </c:pt>
                <c:pt idx="378">
                  <c:v>-73.735053562108433</c:v>
                </c:pt>
                <c:pt idx="379">
                  <c:v>-74.030934531374982</c:v>
                </c:pt>
                <c:pt idx="380">
                  <c:v>-74.321844874399872</c:v>
                </c:pt>
                <c:pt idx="381">
                  <c:v>-74.607909173587998</c:v>
                </c:pt>
                <c:pt idx="382">
                  <c:v>-74.889248062665459</c:v>
                </c:pt>
                <c:pt idx="383">
                  <c:v>-75.165978371006958</c:v>
                </c:pt>
                <c:pt idx="384">
                  <c:v>-75.438213262388658</c:v>
                </c:pt>
                <c:pt idx="385">
                  <c:v>-75.706062368363391</c:v>
                </c:pt>
                <c:pt idx="386">
                  <c:v>-75.969631916450297</c:v>
                </c:pt>
                <c:pt idx="387">
                  <c:v>-76.229024853329591</c:v>
                </c:pt>
                <c:pt idx="388">
                  <c:v>-76.484340963226515</c:v>
                </c:pt>
                <c:pt idx="389">
                  <c:v>-76.73567698166778</c:v>
                </c:pt>
                <c:pt idx="390">
                  <c:v>-76.983126704785533</c:v>
                </c:pt>
                <c:pt idx="391">
                  <c:v>-77.226781094341206</c:v>
                </c:pt>
                <c:pt idx="392">
                  <c:v>-77.466728378636972</c:v>
                </c:pt>
                <c:pt idx="393">
                  <c:v>-77.703054149475079</c:v>
                </c:pt>
                <c:pt idx="394">
                  <c:v>-77.935841455322944</c:v>
                </c:pt>
                <c:pt idx="395">
                  <c:v>-78.165170890834617</c:v>
                </c:pt>
                <c:pt idx="396">
                  <c:v>-78.391120682874742</c:v>
                </c:pt>
                <c:pt idx="397">
                  <c:v>-78.613766773186839</c:v>
                </c:pt>
                <c:pt idx="398">
                  <c:v>-78.833182897840842</c:v>
                </c:pt>
                <c:pt idx="399">
                  <c:v>-79.0494406635909</c:v>
                </c:pt>
                <c:pt idx="400">
                  <c:v>-79.262609621270386</c:v>
                </c:pt>
                <c:pt idx="401">
                  <c:v>-79.472757336343847</c:v>
                </c:pt>
                <c:pt idx="402">
                  <c:v>-79.679949456733098</c:v>
                </c:pt>
                <c:pt idx="403">
                  <c:v>-79.884249778029329</c:v>
                </c:pt>
                <c:pt idx="404">
                  <c:v>-80.085720306198255</c:v>
                </c:pt>
                <c:pt idx="405">
                  <c:v>-80.284421317881268</c:v>
                </c:pt>
                <c:pt idx="406">
                  <c:v>-80.48041141839208</c:v>
                </c:pt>
                <c:pt idx="407">
                  <c:v>-80.673747597502654</c:v>
                </c:pt>
                <c:pt idx="408">
                  <c:v>-80.864485283110668</c:v>
                </c:pt>
                <c:pt idx="409">
                  <c:v>-81.052678392873972</c:v>
                </c:pt>
                <c:pt idx="410">
                  <c:v>-81.238379383896984</c:v>
                </c:pt>
                <c:pt idx="411">
                  <c:v>-81.421639300548151</c:v>
                </c:pt>
                <c:pt idx="412">
                  <c:v>-81.602507820485599</c:v>
                </c:pt>
                <c:pt idx="413">
                  <c:v>-81.781033298963678</c:v>
                </c:pt>
                <c:pt idx="414">
                  <c:v>-81.957262811491447</c:v>
                </c:pt>
                <c:pt idx="415">
                  <c:v>-82.131242194909774</c:v>
                </c:pt>
                <c:pt idx="416">
                  <c:v>-82.303016086951757</c:v>
                </c:pt>
                <c:pt idx="417">
                  <c:v>-82.472627964348149</c:v>
                </c:pt>
                <c:pt idx="418">
                  <c:v>-82.640120179536538</c:v>
                </c:pt>
                <c:pt idx="419">
                  <c:v>-82.805533996031158</c:v>
                </c:pt>
                <c:pt idx="420">
                  <c:v>-82.968909622506928</c:v>
                </c:pt>
                <c:pt idx="421">
                  <c:v>-83.130286245650282</c:v>
                </c:pt>
                <c:pt idx="422">
                  <c:v>-83.289702061825309</c:v>
                </c:pt>
                <c:pt idx="423">
                  <c:v>-83.447194307603525</c:v>
                </c:pt>
                <c:pt idx="424">
                  <c:v>-83.602799289202338</c:v>
                </c:pt>
                <c:pt idx="425">
                  <c:v>-83.756552410875258</c:v>
                </c:pt>
                <c:pt idx="426">
                  <c:v>-83.908488202296596</c:v>
                </c:pt>
                <c:pt idx="427">
                  <c:v>-84.058640344978912</c:v>
                </c:pt>
                <c:pt idx="428">
                  <c:v>-84.207041697762918</c:v>
                </c:pt>
                <c:pt idx="429">
                  <c:v>-84.353724321415072</c:v>
                </c:pt>
                <c:pt idx="430">
                  <c:v>-84.498719502368729</c:v>
                </c:pt>
                <c:pt idx="431">
                  <c:v>-84.642057775641717</c:v>
                </c:pt>
                <c:pt idx="432">
                  <c:v>-84.783768946962638</c:v>
                </c:pt>
                <c:pt idx="433">
                  <c:v>-84.923882114136887</c:v>
                </c:pt>
                <c:pt idx="434">
                  <c:v>-85.062425687681184</c:v>
                </c:pt>
                <c:pt idx="435">
                  <c:v>-85.19942741075505</c:v>
                </c:pt>
                <c:pt idx="436">
                  <c:v>-85.334914378416613</c:v>
                </c:pt>
                <c:pt idx="437">
                  <c:v>-85.468913056227962</c:v>
                </c:pt>
                <c:pt idx="438">
                  <c:v>-85.60144929823521</c:v>
                </c:pt>
                <c:pt idx="439">
                  <c:v>-85.732548364346869</c:v>
                </c:pt>
                <c:pt idx="440">
                  <c:v>-85.862234937133351</c:v>
                </c:pt>
                <c:pt idx="441">
                  <c:v>-85.990533138069466</c:v>
                </c:pt>
                <c:pt idx="442">
                  <c:v>-86.117466543240468</c:v>
                </c:pt>
                <c:pt idx="443">
                  <c:v>-86.243058198532395</c:v>
                </c:pt>
                <c:pt idx="444">
                  <c:v>-86.3673306343251</c:v>
                </c:pt>
                <c:pt idx="445">
                  <c:v>-86.49030587970708</c:v>
                </c:pt>
                <c:pt idx="446">
                  <c:v>-86.612005476229257</c:v>
                </c:pt>
                <c:pt idx="447">
                  <c:v>-86.732450491215218</c:v>
                </c:pt>
                <c:pt idx="448">
                  <c:v>-86.851661530643696</c:v>
                </c:pt>
                <c:pt idx="449">
                  <c:v>-86.969658751619079</c:v>
                </c:pt>
                <c:pt idx="450">
                  <c:v>-87.086461874445106</c:v>
                </c:pt>
                <c:pt idx="451">
                  <c:v>-87.202090194315772</c:v>
                </c:pt>
                <c:pt idx="452">
                  <c:v>-87.316562592637652</c:v>
                </c:pt>
                <c:pt idx="453">
                  <c:v>-87.429897547996532</c:v>
                </c:pt>
                <c:pt idx="454">
                  <c:v>-87.542113146781347</c:v>
                </c:pt>
                <c:pt idx="455">
                  <c:v>-87.653227093477255</c:v>
                </c:pt>
                <c:pt idx="456">
                  <c:v>-87.763256720640399</c:v>
                </c:pt>
                <c:pt idx="457">
                  <c:v>-87.872218998564392</c:v>
                </c:pt>
                <c:pt idx="458">
                  <c:v>-87.980130544650621</c:v>
                </c:pt>
                <c:pt idx="459">
                  <c:v>-88.087007632491833</c:v>
                </c:pt>
                <c:pt idx="460">
                  <c:v>-88.192866200679603</c:v>
                </c:pt>
                <c:pt idx="461">
                  <c:v>-88.297721861344826</c:v>
                </c:pt>
                <c:pt idx="462">
                  <c:v>-88.401589908440968</c:v>
                </c:pt>
                <c:pt idx="463">
                  <c:v>-88.504485325778518</c:v>
                </c:pt>
                <c:pt idx="464">
                  <c:v>-88.606422794819309</c:v>
                </c:pt>
                <c:pt idx="465">
                  <c:v>-88.707416702239328</c:v>
                </c:pt>
                <c:pt idx="466">
                  <c:v>-88.807481147266913</c:v>
                </c:pt>
                <c:pt idx="467">
                  <c:v>-88.90662994880536</c:v>
                </c:pt>
                <c:pt idx="468">
                  <c:v>-89.004876652345772</c:v>
                </c:pt>
                <c:pt idx="469">
                  <c:v>-89.102234536678466</c:v>
                </c:pt>
                <c:pt idx="470">
                  <c:v>-89.19871662040859</c:v>
                </c:pt>
                <c:pt idx="471">
                  <c:v>-89.29433566828348</c:v>
                </c:pt>
                <c:pt idx="472">
                  <c:v>-89.389104197337261</c:v>
                </c:pt>
                <c:pt idx="473">
                  <c:v>-89.483034482859154</c:v>
                </c:pt>
                <c:pt idx="474">
                  <c:v>-89.576138564191112</c:v>
                </c:pt>
                <c:pt idx="475">
                  <c:v>-89.66842825036052</c:v>
                </c:pt>
                <c:pt idx="476">
                  <c:v>-89.759915125553221</c:v>
                </c:pt>
                <c:pt idx="477">
                  <c:v>-89.850610554432166</c:v>
                </c:pt>
                <c:pt idx="478">
                  <c:v>-89.940525687306746</c:v>
                </c:pt>
                <c:pt idx="479">
                  <c:v>89.970328534842693</c:v>
                </c:pt>
                <c:pt idx="480">
                  <c:v>89.881941375479926</c:v>
                </c:pt>
                <c:pt idx="481">
                  <c:v>89.794302297763679</c:v>
                </c:pt>
                <c:pt idx="482">
                  <c:v>89.707400959929416</c:v>
                </c:pt>
                <c:pt idx="483">
                  <c:v>89.621227210798025</c:v>
                </c:pt>
                <c:pt idx="484">
                  <c:v>89.535771085407632</c:v>
                </c:pt>
                <c:pt idx="485">
                  <c:v>89.451022800764321</c:v>
                </c:pt>
                <c:pt idx="486">
                  <c:v>89.366972751708147</c:v>
                </c:pt>
                <c:pt idx="487">
                  <c:v>89.283611506891091</c:v>
                </c:pt>
                <c:pt idx="488">
                  <c:v>89.200929804862994</c:v>
                </c:pt>
                <c:pt idx="489">
                  <c:v>89.118918550262464</c:v>
                </c:pt>
                <c:pt idx="490">
                  <c:v>89.037568810109534</c:v>
                </c:pt>
                <c:pt idx="491">
                  <c:v>88.956871810196645</c:v>
                </c:pt>
                <c:pt idx="492">
                  <c:v>88.876818931575258</c:v>
                </c:pt>
                <c:pt idx="493">
                  <c:v>88.797401707134995</c:v>
                </c:pt>
                <c:pt idx="494">
                  <c:v>88.718611818272592</c:v>
                </c:pt>
                <c:pt idx="495">
                  <c:v>88.640441091647716</c:v>
                </c:pt>
                <c:pt idx="496">
                  <c:v>88.562881496023536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inorUnit val="5.000000000000001E-3"/>
      </c:valAx>
      <c:valAx>
        <c:axId val="943673103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2418220541766456"/>
          <c:y val="0.5833130625152031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HPF_2</a:t>
            </a:r>
            <a:r>
              <a:rPr lang="ja-JP" altLang="en-US" sz="1050"/>
              <a:t>段</a:t>
            </a:r>
            <a:endParaRPr lang="en-US" altLang="ja-JP" sz="1050"/>
          </a:p>
        </c:rich>
      </c:tx>
      <c:layout>
        <c:manualLayout>
          <c:xMode val="edge"/>
          <c:yMode val="edge"/>
          <c:x val="0.66599161255143879"/>
          <c:y val="0.26993780719730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383712925"/>
          <c:y val="2.674240412509564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演算処理!$BD$33:$BD$528</c:f>
              <c:numCache>
                <c:formatCode>General</c:formatCode>
                <c:ptCount val="496"/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1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7814089569623"/>
          <c:y val="9.2774927045673652E-2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2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3907781944174544"/>
          <c:y val="0.460794247662789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4752037538"/>
          <c:y val="5.2916686584936576E-2"/>
          <c:w val="0.76990345779083802"/>
          <c:h val="0.82735169580528478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演算処理!$BG$33:$BG$528</c:f>
              <c:numCache>
                <c:formatCode>General</c:formatCode>
                <c:ptCount val="496"/>
                <c:pt idx="0">
                  <c:v>-4.2337675148783008E-3</c:v>
                </c:pt>
                <c:pt idx="1">
                  <c:v>-4.3186892084506557E-3</c:v>
                </c:pt>
                <c:pt idx="2">
                  <c:v>-4.4056016059611748E-3</c:v>
                </c:pt>
                <c:pt idx="3">
                  <c:v>-4.494558725642691E-3</c:v>
                </c:pt>
                <c:pt idx="4">
                  <c:v>-4.5856162624704627E-3</c:v>
                </c:pt>
                <c:pt idx="5">
                  <c:v>-4.6788316470155831E-3</c:v>
                </c:pt>
                <c:pt idx="6">
                  <c:v>-4.7742641065881093E-3</c:v>
                </c:pt>
                <c:pt idx="7">
                  <c:v>-4.8719747287914277E-3</c:v>
                </c:pt>
                <c:pt idx="8">
                  <c:v>-4.9720265275997617E-3</c:v>
                </c:pt>
                <c:pt idx="9">
                  <c:v>-5.0744845120524705E-3</c:v>
                </c:pt>
                <c:pt idx="10">
                  <c:v>-5.179415757697454E-3</c:v>
                </c:pt>
                <c:pt idx="11">
                  <c:v>-5.2868894808803524E-3</c:v>
                </c:pt>
                <c:pt idx="12">
                  <c:v>-5.3969771160390194E-3</c:v>
                </c:pt>
                <c:pt idx="13">
                  <c:v>-5.5097523961126996E-3</c:v>
                </c:pt>
                <c:pt idx="14">
                  <c:v>-5.6252914362197618E-3</c:v>
                </c:pt>
                <c:pt idx="15">
                  <c:v>-5.7436728207135891E-3</c:v>
                </c:pt>
                <c:pt idx="16">
                  <c:v>-5.8649776938585552E-3</c:v>
                </c:pt>
                <c:pt idx="17">
                  <c:v>-5.989289854161574E-3</c:v>
                </c:pt>
                <c:pt idx="18">
                  <c:v>-6.1166958526486671E-3</c:v>
                </c:pt>
                <c:pt idx="19">
                  <c:v>-6.2472850951869937E-3</c:v>
                </c:pt>
                <c:pt idx="20">
                  <c:v>-6.3811499490657852E-3</c:v>
                </c:pt>
                <c:pt idx="21">
                  <c:v>-6.5183858540527675E-3</c:v>
                </c:pt>
                <c:pt idx="22">
                  <c:v>-6.6590914380645592E-3</c:v>
                </c:pt>
                <c:pt idx="23">
                  <c:v>-6.8033686377779604E-3</c:v>
                </c:pt>
                <c:pt idx="24">
                  <c:v>-6.9513228242795554E-3</c:v>
                </c:pt>
                <c:pt idx="25">
                  <c:v>-7.1030629341137085E-3</c:v>
                </c:pt>
                <c:pt idx="26">
                  <c:v>-7.2587016058972978E-3</c:v>
                </c:pt>
                <c:pt idx="27">
                  <c:v>-7.4183553228038164E-3</c:v>
                </c:pt>
                <c:pt idx="28">
                  <c:v>-7.582144561187029E-3</c:v>
                </c:pt>
                <c:pt idx="29">
                  <c:v>-7.7501939456377286E-3</c:v>
                </c:pt>
                <c:pt idx="30">
                  <c:v>-7.9226324107810053E-3</c:v>
                </c:pt>
                <c:pt idx="31">
                  <c:v>-8.0995933701497602E-3</c:v>
                </c:pt>
                <c:pt idx="32">
                  <c:v>-8.2812148924512156E-3</c:v>
                </c:pt>
                <c:pt idx="33">
                  <c:v>-8.4676398856227582E-3</c:v>
                </c:pt>
                <c:pt idx="34">
                  <c:v>-8.6590162890081718E-3</c:v>
                </c:pt>
                <c:pt idx="35">
                  <c:v>-8.8554972741228914E-3</c:v>
                </c:pt>
                <c:pt idx="36">
                  <c:v>-9.0572414543489636E-3</c:v>
                </c:pt>
                <c:pt idx="37">
                  <c:v>-9.2644131040776189E-3</c:v>
                </c:pt>
                <c:pt idx="38">
                  <c:v>-9.4771823877233003E-3</c:v>
                </c:pt>
                <c:pt idx="39">
                  <c:v>-9.695725599104069E-3</c:v>
                </c:pt>
                <c:pt idx="40">
                  <c:v>-9.920225411742924E-3</c:v>
                </c:pt>
                <c:pt idx="41">
                  <c:v>-1.0150871140610439E-2</c:v>
                </c:pt>
                <c:pt idx="42">
                  <c:v>-1.0387859015896627E-2</c:v>
                </c:pt>
                <c:pt idx="43">
                  <c:v>-1.0631392469420995E-2</c:v>
                </c:pt>
                <c:pt idx="44">
                  <c:v>-1.08816824343505E-2</c:v>
                </c:pt>
                <c:pt idx="45">
                  <c:v>-1.1138947658878885E-2</c:v>
                </c:pt>
                <c:pt idx="46">
                  <c:v>-1.1403415034607683E-2</c:v>
                </c:pt>
                <c:pt idx="47">
                  <c:v>-1.167531994039079E-2</c:v>
                </c:pt>
                <c:pt idx="48">
                  <c:v>-1.1954906602450122E-2</c:v>
                </c:pt>
                <c:pt idx="49">
                  <c:v>-1.2242428471605079E-2</c:v>
                </c:pt>
                <c:pt idx="50">
                  <c:v>-1.2538148618533409E-2</c:v>
                </c:pt>
                <c:pt idx="51">
                  <c:v>-1.2842340148017514E-2</c:v>
                </c:pt>
                <c:pt idx="52">
                  <c:v>-1.3155286633164795E-2</c:v>
                </c:pt>
                <c:pt idx="53">
                  <c:v>-1.3477282570709459E-2</c:v>
                </c:pt>
                <c:pt idx="54">
                  <c:v>-1.3808633858492764E-2</c:v>
                </c:pt>
                <c:pt idx="55">
                  <c:v>-1.4149658296333002E-2</c:v>
                </c:pt>
                <c:pt idx="56">
                  <c:v>-1.4500686111582069E-2</c:v>
                </c:pt>
                <c:pt idx="57">
                  <c:v>-1.4862060510668209E-2</c:v>
                </c:pt>
                <c:pt idx="58">
                  <c:v>-1.5234138258071447E-2</c:v>
                </c:pt>
                <c:pt idx="59">
                  <c:v>-1.5617290284286652E-2</c:v>
                </c:pt>
                <c:pt idx="60">
                  <c:v>-1.601190232429613E-2</c:v>
                </c:pt>
                <c:pt idx="61">
                  <c:v>-1.6418375588334384E-2</c:v>
                </c:pt>
                <c:pt idx="62">
                  <c:v>-1.6837127466707773E-2</c:v>
                </c:pt>
                <c:pt idx="63">
                  <c:v>-1.7268592270582285E-2</c:v>
                </c:pt>
                <c:pt idx="64">
                  <c:v>-1.7713222010818059E-2</c:v>
                </c:pt>
                <c:pt idx="65">
                  <c:v>-1.8171487216968648E-2</c:v>
                </c:pt>
                <c:pt idx="66">
                  <c:v>-1.8643877798775747E-2</c:v>
                </c:pt>
                <c:pt idx="67">
                  <c:v>-1.9130903952563474E-2</c:v>
                </c:pt>
                <c:pt idx="68">
                  <c:v>-1.9633097115188857E-2</c:v>
                </c:pt>
                <c:pt idx="69">
                  <c:v>-2.0151010968246105E-2</c:v>
                </c:pt>
                <c:pt idx="70">
                  <c:v>-2.068522249550812E-2</c:v>
                </c:pt>
                <c:pt idx="71">
                  <c:v>-2.1236333096706587E-2</c:v>
                </c:pt>
                <c:pt idx="72">
                  <c:v>-2.1804969760990511E-2</c:v>
                </c:pt>
                <c:pt idx="73">
                  <c:v>-2.2391786303607816E-2</c:v>
                </c:pt>
                <c:pt idx="74">
                  <c:v>-2.2997464669554754E-2</c:v>
                </c:pt>
                <c:pt idx="75">
                  <c:v>-2.3622716308284331E-2</c:v>
                </c:pt>
                <c:pt idx="76">
                  <c:v>-2.426828362365737E-2</c:v>
                </c:pt>
                <c:pt idx="77">
                  <c:v>-2.4934941503815339E-2</c:v>
                </c:pt>
                <c:pt idx="78">
                  <c:v>-2.5623498935763152E-2</c:v>
                </c:pt>
                <c:pt idx="79">
                  <c:v>-2.6334800709893254E-2</c:v>
                </c:pt>
                <c:pt idx="80">
                  <c:v>-2.7069729220039942E-2</c:v>
                </c:pt>
                <c:pt idx="81">
                  <c:v>-2.7829206364886585E-2</c:v>
                </c:pt>
                <c:pt idx="82">
                  <c:v>-2.861419555720416E-2</c:v>
                </c:pt>
                <c:pt idx="83">
                  <c:v>-2.9425703847501036E-2</c:v>
                </c:pt>
                <c:pt idx="84">
                  <c:v>-3.0264784169493197E-2</c:v>
                </c:pt>
                <c:pt idx="85">
                  <c:v>-3.1132537714965373E-2</c:v>
                </c:pt>
                <c:pt idx="86">
                  <c:v>-3.2030116446385731E-2</c:v>
                </c:pt>
                <c:pt idx="87">
                  <c:v>-3.2958725756074239E-2</c:v>
                </c:pt>
                <c:pt idx="88">
                  <c:v>-3.3919627281377117E-2</c:v>
                </c:pt>
                <c:pt idx="89">
                  <c:v>-3.4914141886000977E-2</c:v>
                </c:pt>
                <c:pt idx="90">
                  <c:v>-3.5943652818339236E-2</c:v>
                </c:pt>
                <c:pt idx="91">
                  <c:v>-3.7009609058401158E-2</c:v>
                </c:pt>
                <c:pt idx="92">
                  <c:v>-3.8113528865849164E-2</c:v>
                </c:pt>
                <c:pt idx="93">
                  <c:v>-3.9257003542430773E-2</c:v>
                </c:pt>
                <c:pt idx="94">
                  <c:v>-4.0441701423200152E-2</c:v>
                </c:pt>
                <c:pt idx="95">
                  <c:v>-4.166937211187411E-2</c:v>
                </c:pt>
                <c:pt idx="96">
                  <c:v>-4.2941850976792449E-2</c:v>
                </c:pt>
                <c:pt idx="97">
                  <c:v>-4.4261063925274097E-2</c:v>
                </c:pt>
                <c:pt idx="98">
                  <c:v>-4.5629032475352695E-2</c:v>
                </c:pt>
                <c:pt idx="99">
                  <c:v>-4.7047879145350413E-2</c:v>
                </c:pt>
                <c:pt idx="100">
                  <c:v>-4.8519833183315958E-2</c:v>
                </c:pt>
                <c:pt idx="101">
                  <c:v>-5.0047236659932284E-2</c:v>
                </c:pt>
                <c:pt idx="102">
                  <c:v>-5.163255095039547E-2</c:v>
                </c:pt>
                <c:pt idx="103">
                  <c:v>-5.3278363632581052E-2</c:v>
                </c:pt>
                <c:pt idx="104">
                  <c:v>-5.4987395831063608E-2</c:v>
                </c:pt>
                <c:pt idx="105">
                  <c:v>-5.6762510038673691E-2</c:v>
                </c:pt>
                <c:pt idx="106">
                  <c:v>-5.8606718449885742E-2</c:v>
                </c:pt>
                <c:pt idx="107">
                  <c:v>-6.0523191842868362E-2</c:v>
                </c:pt>
                <c:pt idx="108">
                  <c:v>-6.2515269050003985E-2</c:v>
                </c:pt>
                <c:pt idx="109">
                  <c:v>-6.4586467059811081E-2</c:v>
                </c:pt>
                <c:pt idx="110">
                  <c:v>-6.6740491796521917E-2</c:v>
                </c:pt>
                <c:pt idx="111">
                  <c:v>-6.8981249627367139E-2</c:v>
                </c:pt>
                <c:pt idx="112">
                  <c:v>-7.1312859651523564E-2</c:v>
                </c:pt>
                <c:pt idx="113">
                  <c:v>-7.3739666829093761E-2</c:v>
                </c:pt>
                <c:pt idx="114">
                  <c:v>-7.6266256013120926E-2</c:v>
                </c:pt>
                <c:pt idx="115">
                  <c:v>-7.8897466952829454E-2</c:v>
                </c:pt>
                <c:pt idx="116">
                  <c:v>-8.1638410341830725E-2</c:v>
                </c:pt>
                <c:pt idx="117">
                  <c:v>-8.4494484991019914E-2</c:v>
                </c:pt>
                <c:pt idx="118">
                  <c:v>-8.7471396212541741E-2</c:v>
                </c:pt>
                <c:pt idx="119">
                  <c:v>-9.0575175508274139E-2</c:v>
                </c:pt>
                <c:pt idx="120">
                  <c:v>-9.3812201664102951E-2</c:v>
                </c:pt>
                <c:pt idx="121">
                  <c:v>-9.718922335964536E-2</c:v>
                </c:pt>
                <c:pt idx="122">
                  <c:v>-0.10071338341234054</c:v>
                </c:pt>
                <c:pt idx="123">
                  <c:v>-0.10439224478480148</c:v>
                </c:pt>
                <c:pt idx="124">
                  <c:v>-0.10823381849515291</c:v>
                </c:pt>
                <c:pt idx="125">
                  <c:v>-0.1122465935820611</c:v>
                </c:pt>
                <c:pt idx="126">
                  <c:v>-0.11643956928890575</c:v>
                </c:pt>
                <c:pt idx="127">
                  <c:v>-0.12082228964572508</c:v>
                </c:pt>
                <c:pt idx="128">
                  <c:v>-0.12540488064276828</c:v>
                </c:pt>
                <c:pt idx="129">
                  <c:v>-0.13019809020615755</c:v>
                </c:pt>
                <c:pt idx="130">
                  <c:v>-0.13521333120435688</c:v>
                </c:pt>
                <c:pt idx="131">
                  <c:v>-0.14046272773370494</c:v>
                </c:pt>
                <c:pt idx="132">
                  <c:v>-0.14595916495298994</c:v>
                </c:pt>
                <c:pt idx="133">
                  <c:v>-0.15171634276015025</c:v>
                </c:pt>
                <c:pt idx="134">
                  <c:v>-0.15774883362984837</c:v>
                </c:pt>
                <c:pt idx="135">
                  <c:v>-0.16407214495814618</c:v>
                </c:pt>
                <c:pt idx="136">
                  <c:v>-0.17070278629066157</c:v>
                </c:pt>
                <c:pt idx="137">
                  <c:v>-0.17765834184325824</c:v>
                </c:pt>
                <c:pt idx="138">
                  <c:v>-0.18495754875976658</c:v>
                </c:pt>
                <c:pt idx="139">
                  <c:v>-0.1926203815897673</c:v>
                </c:pt>
                <c:pt idx="140">
                  <c:v>-0.2006681435112104</c:v>
                </c:pt>
                <c:pt idx="141">
                  <c:v>-0.2091235648679422</c:v>
                </c:pt>
                <c:pt idx="142">
                  <c:v>-0.21801090964108791</c:v>
                </c:pt>
                <c:pt idx="143">
                  <c:v>-0.2273560905262538</c:v>
                </c:pt>
                <c:pt idx="144">
                  <c:v>-0.23718679334560477</c:v>
                </c:pt>
                <c:pt idx="145">
                  <c:v>-0.24753261158537554</c:v>
                </c:pt>
                <c:pt idx="146">
                  <c:v>-0.25842519191574959</c:v>
                </c:pt>
                <c:pt idx="147">
                  <c:v>-0.26989839162081164</c:v>
                </c:pt>
                <c:pt idx="148">
                  <c:v>-0.28198844894267455</c:v>
                </c:pt>
                <c:pt idx="149">
                  <c:v>-0.29473416742470621</c:v>
                </c:pt>
                <c:pt idx="150">
                  <c:v>-0.30817711542539028</c:v>
                </c:pt>
                <c:pt idx="151">
                  <c:v>-0.32236184206564455</c:v>
                </c:pt>
                <c:pt idx="152">
                  <c:v>-0.33733611096896238</c:v>
                </c:pt>
                <c:pt idx="153">
                  <c:v>-0.35315115325491592</c:v>
                </c:pt>
                <c:pt idx="154">
                  <c:v>-0.36986194135193889</c:v>
                </c:pt>
                <c:pt idx="155">
                  <c:v>-0.38752748530441145</c:v>
                </c:pt>
                <c:pt idx="156">
                  <c:v>-0.40621115336065206</c:v>
                </c:pt>
                <c:pt idx="157">
                  <c:v>-0.42598101874167094</c:v>
                </c:pt>
                <c:pt idx="158">
                  <c:v>-0.44691023460321105</c:v>
                </c:pt>
                <c:pt idx="159">
                  <c:v>-0.46907743931440987</c:v>
                </c:pt>
                <c:pt idx="160">
                  <c:v>-0.49256719428173307</c:v>
                </c:pt>
                <c:pt idx="161">
                  <c:v>-0.51747045664435953</c:v>
                </c:pt>
                <c:pt idx="162">
                  <c:v>-0.54388508925211443</c:v>
                </c:pt>
                <c:pt idx="163">
                  <c:v>-0.57191641040512287</c:v>
                </c:pt>
                <c:pt idx="164">
                  <c:v>-0.60167778587899878</c:v>
                </c:pt>
                <c:pt idx="165">
                  <c:v>-0.63329126577484851</c:v>
                </c:pt>
                <c:pt idx="166">
                  <c:v>-0.66688826871011841</c:v>
                </c:pt>
                <c:pt idx="167">
                  <c:v>-0.70261031579674571</c:v>
                </c:pt>
                <c:pt idx="168">
                  <c:v>-0.74060981672492621</c:v>
                </c:pt>
                <c:pt idx="169">
                  <c:v>-0.7810509100742018</c:v>
                </c:pt>
                <c:pt idx="170">
                  <c:v>-0.82411035969362656</c:v>
                </c:pt>
                <c:pt idx="171">
                  <c:v>-0.86997850861800718</c:v>
                </c:pt>
                <c:pt idx="172">
                  <c:v>-0.91886029150115722</c:v>
                </c:pt>
                <c:pt idx="173">
                  <c:v>-0.97097630593814133</c:v>
                </c:pt>
                <c:pt idx="174">
                  <c:v>-1.0265639423018345</c:v>
                </c:pt>
                <c:pt idx="175">
                  <c:v>-1.0858785708262777</c:v>
                </c:pt>
                <c:pt idx="176">
                  <c:v>-1.1491947836222411</c:v>
                </c:pt>
                <c:pt idx="177">
                  <c:v>-1.2168076881122256</c:v>
                </c:pt>
                <c:pt idx="178">
                  <c:v>-1.2890342470300959</c:v>
                </c:pt>
                <c:pt idx="179">
                  <c:v>-1.3662146586699095</c:v>
                </c:pt>
                <c:pt idx="180">
                  <c:v>-1.4487137695300076</c:v>
                </c:pt>
                <c:pt idx="181">
                  <c:v>-1.5369225099445041</c:v>
                </c:pt>
                <c:pt idx="182">
                  <c:v>-1.6312593418202708</c:v>
                </c:pt>
                <c:pt idx="183">
                  <c:v>-1.7321717063298967</c:v>
                </c:pt>
                <c:pt idx="184">
                  <c:v>-1.8401374585212529</c:v>
                </c:pt>
                <c:pt idx="185">
                  <c:v>-1.955666275513456</c:v>
                </c:pt>
                <c:pt idx="186">
                  <c:v>-2.0793010255313442</c:v>
                </c:pt>
                <c:pt idx="187">
                  <c:v>-2.2116190868225094</c:v>
                </c:pt>
                <c:pt idx="188">
                  <c:v>-2.3532336088994823</c:v>
                </c:pt>
                <c:pt idx="189">
                  <c:v>-2.5047947140148259</c:v>
                </c:pt>
                <c:pt idx="190">
                  <c:v>-2.6669906448197374</c:v>
                </c:pt>
                <c:pt idx="191">
                  <c:v>-2.8405488753427104</c:v>
                </c:pt>
                <c:pt idx="192">
                  <c:v>-3.0262372173379215</c:v>
                </c:pt>
                <c:pt idx="193">
                  <c:v>-3.2248649733047676</c:v>
                </c:pt>
                <c:pt idx="194">
                  <c:v>-3.4372842116653679</c:v>
                </c:pt>
                <c:pt idx="195">
                  <c:v>-3.6643912692895264</c:v>
                </c:pt>
                <c:pt idx="196">
                  <c:v>-3.9071286223400916</c:v>
                </c:pt>
                <c:pt idx="197">
                  <c:v>-4.166487308835535</c:v>
                </c:pt>
                <c:pt idx="198">
                  <c:v>-4.4435101360058651</c:v>
                </c:pt>
                <c:pt idx="199">
                  <c:v>-4.7392959632210054</c:v>
                </c:pt>
                <c:pt idx="200">
                  <c:v>-5.05500541807133</c:v>
                </c:pt>
                <c:pt idx="201">
                  <c:v>-5.3918684807017829</c:v>
                </c:pt>
                <c:pt idx="202">
                  <c:v>-5.7511944622064526</c:v>
                </c:pt>
                <c:pt idx="203">
                  <c:v>-6.1343850104910551</c:v>
                </c:pt>
                <c:pt idx="204">
                  <c:v>-6.5429509068621616</c:v>
                </c:pt>
                <c:pt idx="205">
                  <c:v>-6.9785335761724498</c:v>
                </c:pt>
                <c:pt idx="206">
                  <c:v>-7.4429324324472832</c:v>
                </c:pt>
                <c:pt idx="207">
                  <c:v>-7.9381394325078691</c:v>
                </c:pt>
                <c:pt idx="208">
                  <c:v>-8.4663825249262015</c:v>
                </c:pt>
                <c:pt idx="209">
                  <c:v>-9.0301800700391084</c:v>
                </c:pt>
                <c:pt idx="210">
                  <c:v>-9.6324087642364447</c:v>
                </c:pt>
                <c:pt idx="211">
                  <c:v>-10.276388085243353</c:v>
                </c:pt>
                <c:pt idx="212">
                  <c:v>-10.965984645616313</c:v>
                </c:pt>
                <c:pt idx="213">
                  <c:v>-11.70573973154122</c:v>
                </c:pt>
                <c:pt idx="214">
                  <c:v>-12.501021807978272</c:v>
                </c:pt>
                <c:pt idx="215">
                  <c:v>-13.358200715364468</c:v>
                </c:pt>
                <c:pt idx="216">
                  <c:v>-14.284826462954573</c:v>
                </c:pt>
                <c:pt idx="217">
                  <c:v>-15.289760370400039</c:v>
                </c:pt>
                <c:pt idx="218">
                  <c:v>-16.383119046622426</c:v>
                </c:pt>
                <c:pt idx="219">
                  <c:v>-17.57567611548237</c:v>
                </c:pt>
                <c:pt idx="220">
                  <c:v>-18.876834936435863</c:v>
                </c:pt>
                <c:pt idx="221">
                  <c:v>-20.289000431913351</c:v>
                </c:pt>
                <c:pt idx="222">
                  <c:v>-21.793335117958684</c:v>
                </c:pt>
                <c:pt idx="223">
                  <c:v>-23.317487913315563</c:v>
                </c:pt>
                <c:pt idx="224">
                  <c:v>-24.680049862705875</c:v>
                </c:pt>
                <c:pt idx="225">
                  <c:v>-25.564213016899544</c:v>
                </c:pt>
                <c:pt idx="226">
                  <c:v>-25.683077192242575</c:v>
                </c:pt>
                <c:pt idx="227">
                  <c:v>-25.078490882359663</c:v>
                </c:pt>
                <c:pt idx="228">
                  <c:v>-24.070475789488398</c:v>
                </c:pt>
                <c:pt idx="229">
                  <c:v>-22.951202998051002</c:v>
                </c:pt>
                <c:pt idx="230">
                  <c:v>-21.87339012864097</c:v>
                </c:pt>
                <c:pt idx="231">
                  <c:v>-20.893686075793386</c:v>
                </c:pt>
                <c:pt idx="232">
                  <c:v>-20.024248581627496</c:v>
                </c:pt>
                <c:pt idx="233">
                  <c:v>-19.260213298729727</c:v>
                </c:pt>
                <c:pt idx="234">
                  <c:v>-18.5914560512253</c:v>
                </c:pt>
                <c:pt idx="235">
                  <c:v>-18.007161828295676</c:v>
                </c:pt>
                <c:pt idx="236">
                  <c:v>-17.497431103850872</c:v>
                </c:pt>
                <c:pt idx="237">
                  <c:v>-17.053720614098125</c:v>
                </c:pt>
                <c:pt idx="238">
                  <c:v>-16.668848144257357</c:v>
                </c:pt>
                <c:pt idx="239">
                  <c:v>-16.336852542280024</c:v>
                </c:pt>
                <c:pt idx="240">
                  <c:v>-16.052822624027655</c:v>
                </c:pt>
                <c:pt idx="241">
                  <c:v>-15.812736796293301</c:v>
                </c:pt>
                <c:pt idx="242">
                  <c:v>-15.613326394709969</c:v>
                </c:pt>
                <c:pt idx="243">
                  <c:v>-15.451964548892354</c:v>
                </c:pt>
                <c:pt idx="244">
                  <c:v>-15.326578458479418</c:v>
                </c:pt>
                <c:pt idx="245">
                  <c:v>-15.235581981040554</c:v>
                </c:pt>
                <c:pt idx="246">
                  <c:v>-15.177825597868059</c:v>
                </c:pt>
                <c:pt idx="247">
                  <c:v>-15.152561394548346</c:v>
                </c:pt>
                <c:pt idx="248">
                  <c:v>-15.159421378590421</c:v>
                </c:pt>
                <c:pt idx="249">
                  <c:v>-15.198408159972477</c:v>
                </c:pt>
                <c:pt idx="250">
                  <c:v>-15.26989773285341</c:v>
                </c:pt>
                <c:pt idx="251">
                  <c:v>-15.374654851548319</c:v>
                </c:pt>
                <c:pt idx="252">
                  <c:v>-15.513862353592387</c:v>
                </c:pt>
                <c:pt idx="253">
                  <c:v>-15.689166839777023</c:v>
                </c:pt>
                <c:pt idx="254">
                  <c:v>-15.902744510722602</c:v>
                </c:pt>
                <c:pt idx="255">
                  <c:v>-16.157392885561912</c:v>
                </c:pt>
                <c:pt idx="256">
                  <c:v>-16.456656907604167</c:v>
                </c:pt>
                <c:pt idx="257">
                  <c:v>-16.805002081856053</c:v>
                </c:pt>
                <c:pt idx="258">
                  <c:v>-17.208053621653828</c:v>
                </c:pt>
                <c:pt idx="259">
                  <c:v>-17.672930495154674</c:v>
                </c:pt>
                <c:pt idx="260">
                  <c:v>-18.208719104288672</c:v>
                </c:pt>
                <c:pt idx="261">
                  <c:v>-18.827157064274648</c:v>
                </c:pt>
                <c:pt idx="262">
                  <c:v>-19.543639678564439</c:v>
                </c:pt>
                <c:pt idx="263">
                  <c:v>-20.378729658150387</c:v>
                </c:pt>
                <c:pt idx="264">
                  <c:v>-21.360451749246945</c:v>
                </c:pt>
                <c:pt idx="265">
                  <c:v>-22.527756348486427</c:v>
                </c:pt>
                <c:pt idx="266">
                  <c:v>-23.935356727916957</c:v>
                </c:pt>
                <c:pt idx="267">
                  <c:v>-25.657945021083378</c:v>
                </c:pt>
                <c:pt idx="268">
                  <c:v>-27.777190081699072</c:v>
                </c:pt>
                <c:pt idx="269">
                  <c:v>-30.247812426680301</c:v>
                </c:pt>
                <c:pt idx="270">
                  <c:v>-32.217952328908282</c:v>
                </c:pt>
                <c:pt idx="271">
                  <c:v>-31.611406381346377</c:v>
                </c:pt>
                <c:pt idx="272">
                  <c:v>-28.960852082766529</c:v>
                </c:pt>
                <c:pt idx="273">
                  <c:v>-26.202797342792408</c:v>
                </c:pt>
                <c:pt idx="274">
                  <c:v>-23.84377267021717</c:v>
                </c:pt>
                <c:pt idx="275">
                  <c:v>-21.861461992966479</c:v>
                </c:pt>
                <c:pt idx="276">
                  <c:v>-20.171832214070008</c:v>
                </c:pt>
                <c:pt idx="277">
                  <c:v>-18.705885049387398</c:v>
                </c:pt>
                <c:pt idx="278">
                  <c:v>-17.413862088529697</c:v>
                </c:pt>
                <c:pt idx="279">
                  <c:v>-16.260277837652698</c:v>
                </c:pt>
                <c:pt idx="280">
                  <c:v>-15.219430377808813</c:v>
                </c:pt>
                <c:pt idx="281">
                  <c:v>-14.272297550678132</c:v>
                </c:pt>
                <c:pt idx="282">
                  <c:v>-13.404489911928071</c:v>
                </c:pt>
                <c:pt idx="283">
                  <c:v>-12.604898077469507</c:v>
                </c:pt>
                <c:pt idx="284">
                  <c:v>-11.864783976723558</c:v>
                </c:pt>
                <c:pt idx="285">
                  <c:v>-11.177157516477047</c:v>
                </c:pt>
                <c:pt idx="286">
                  <c:v>-10.53633985467531</c:v>
                </c:pt>
                <c:pt idx="287">
                  <c:v>-9.9376511881825298</c:v>
                </c:pt>
                <c:pt idx="288">
                  <c:v>-9.3771833787334895</c:v>
                </c:pt>
                <c:pt idx="289">
                  <c:v>-8.8516315738803115</c:v>
                </c:pt>
                <c:pt idx="290">
                  <c:v>-8.3581676537160217</c:v>
                </c:pt>
                <c:pt idx="291">
                  <c:v>-7.8943438737655569</c:v>
                </c:pt>
                <c:pt idx="292">
                  <c:v>-7.4580186784258089</c:v>
                </c:pt>
                <c:pt idx="293">
                  <c:v>-7.0472990465006671</c:v>
                </c:pt>
                <c:pt idx="294">
                  <c:v>-6.660495338795414</c:v>
                </c:pt>
                <c:pt idx="295">
                  <c:v>-6.2960857191644948</c:v>
                </c:pt>
                <c:pt idx="296">
                  <c:v>-5.9526879864406705</c:v>
                </c:pt>
                <c:pt idx="297">
                  <c:v>-5.6290371955479044</c:v>
                </c:pt>
                <c:pt idx="298">
                  <c:v>-5.3239678337593705</c:v>
                </c:pt>
                <c:pt idx="299">
                  <c:v>-5.0363996001751064</c:v>
                </c:pt>
                <c:pt idx="300">
                  <c:v>-4.7653260450225075</c:v>
                </c:pt>
                <c:pt idx="301">
                  <c:v>-4.5098054820301616</c:v>
                </c:pt>
                <c:pt idx="302">
                  <c:v>-4.2689537067366903</c:v>
                </c:pt>
                <c:pt idx="303">
                  <c:v>-4.0419381464168609</c:v>
                </c:pt>
                <c:pt idx="304">
                  <c:v>-3.8279731404532806</c:v>
                </c:pt>
                <c:pt idx="305">
                  <c:v>-3.6263161084284423</c:v>
                </c:pt>
                <c:pt idx="306">
                  <c:v>-3.4362644104517681</c:v>
                </c:pt>
                <c:pt idx="307">
                  <c:v>-3.2571527427695459</c:v>
                </c:pt>
                <c:pt idx="308">
                  <c:v>-3.088350943314385</c:v>
                </c:pt>
                <c:pt idx="309">
                  <c:v>-2.9292621078598908</c:v>
                </c:pt>
                <c:pt idx="310">
                  <c:v>-2.7793209388424822</c:v>
                </c:pt>
                <c:pt idx="311">
                  <c:v>-2.6379922664639324</c:v>
                </c:pt>
                <c:pt idx="312">
                  <c:v>-2.5047696960083869</c:v>
                </c:pt>
                <c:pt idx="313">
                  <c:v>-2.3791743468993505</c:v>
                </c:pt>
                <c:pt idx="314">
                  <c:v>-2.2607536583109775</c:v>
                </c:pt>
                <c:pt idx="315">
                  <c:v>-2.1490802434985596</c:v>
                </c:pt>
                <c:pt idx="316">
                  <c:v>-2.0437507807414743</c:v>
                </c:pt>
                <c:pt idx="317">
                  <c:v>-1.9443849331756502</c:v>
                </c:pt>
                <c:pt idx="318">
                  <c:v>-1.8506242930705588</c:v>
                </c:pt>
                <c:pt idx="319">
                  <c:v>-1.7621313484878167</c:v>
                </c:pt>
                <c:pt idx="320">
                  <c:v>-1.6785884719237085</c:v>
                </c:pt>
                <c:pt idx="321">
                  <c:v>-1.5996969316388365</c:v>
                </c:pt>
                <c:pt idx="322">
                  <c:v>-1.525175927043692</c:v>
                </c:pt>
                <c:pt idx="323">
                  <c:v>-1.4547616498453375</c:v>
                </c:pt>
                <c:pt idx="324">
                  <c:v>-1.3882063727563818</c:v>
                </c:pt>
                <c:pt idx="325">
                  <c:v>-1.3252775674918229</c:v>
                </c:pt>
                <c:pt idx="326">
                  <c:v>-1.2657570535898417</c:v>
                </c:pt>
                <c:pt idx="327">
                  <c:v>-1.2094401793321077</c:v>
                </c:pt>
                <c:pt idx="328">
                  <c:v>-1.1561350357406661</c:v>
                </c:pt>
                <c:pt idx="329">
                  <c:v>-1.1056617043172221</c:v>
                </c:pt>
                <c:pt idx="330">
                  <c:v>-1.0578515388845182</c:v>
                </c:pt>
                <c:pt idx="331">
                  <c:v>-1.0125464815998395</c:v>
                </c:pt>
                <c:pt idx="332">
                  <c:v>-0.96959841294677007</c:v>
                </c:pt>
                <c:pt idx="333">
                  <c:v>-0.92886853527650159</c:v>
                </c:pt>
                <c:pt idx="334">
                  <c:v>-0.89022678926721655</c:v>
                </c:pt>
                <c:pt idx="335">
                  <c:v>-0.85355130249910527</c:v>
                </c:pt>
                <c:pt idx="336">
                  <c:v>-0.81872786920255025</c:v>
                </c:pt>
                <c:pt idx="337">
                  <c:v>-0.78564946012615089</c:v>
                </c:pt>
                <c:pt idx="338">
                  <c:v>-0.75421576138699353</c:v>
                </c:pt>
                <c:pt idx="339">
                  <c:v>-0.72433274110509538</c:v>
                </c:pt>
                <c:pt idx="340">
                  <c:v>-0.69591224258458473</c:v>
                </c:pt>
                <c:pt idx="341">
                  <c:v>-0.6688716027835433</c:v>
                </c:pt>
                <c:pt idx="342">
                  <c:v>-0.64313329480845993</c:v>
                </c:pt>
                <c:pt idx="343">
                  <c:v>-0.61862459317748064</c:v>
                </c:pt>
                <c:pt idx="344">
                  <c:v>-0.59527726061485198</c:v>
                </c:pt>
                <c:pt idx="345">
                  <c:v>-0.57302725516641539</c:v>
                </c:pt>
                <c:pt idx="346">
                  <c:v>-0.55181445646010163</c:v>
                </c:pt>
                <c:pt idx="347">
                  <c:v>-0.53158240997504791</c:v>
                </c:pt>
                <c:pt idx="348">
                  <c:v>-0.51227808822632548</c:v>
                </c:pt>
                <c:pt idx="349">
                  <c:v>-0.49385166781853512</c:v>
                </c:pt>
                <c:pt idx="350">
                  <c:v>-0.47625632136947671</c:v>
                </c:pt>
                <c:pt idx="351">
                  <c:v>-0.45944802335398516</c:v>
                </c:pt>
                <c:pt idx="352">
                  <c:v>-0.44338536896707181</c:v>
                </c:pt>
                <c:pt idx="353">
                  <c:v>-0.42802940515419075</c:v>
                </c:pt>
                <c:pt idx="354">
                  <c:v>-0.41334347300440233</c:v>
                </c:pt>
                <c:pt idx="355">
                  <c:v>-0.39929306074894999</c:v>
                </c:pt>
                <c:pt idx="356">
                  <c:v>-0.38584566665292519</c:v>
                </c:pt>
                <c:pt idx="357">
                  <c:v>-0.37297067113149862</c:v>
                </c:pt>
                <c:pt idx="358">
                  <c:v>-0.36063921746399802</c:v>
                </c:pt>
                <c:pt idx="359">
                  <c:v>-0.34882410051895213</c:v>
                </c:pt>
                <c:pt idx="360">
                  <c:v>-0.33749966294151251</c:v>
                </c:pt>
                <c:pt idx="361">
                  <c:v>-0.3266416982904618</c:v>
                </c:pt>
                <c:pt idx="362">
                  <c:v>-0.31622736064629153</c:v>
                </c:pt>
                <c:pt idx="363">
                  <c:v>-0.30623508024401586</c:v>
                </c:pt>
                <c:pt idx="364">
                  <c:v>-0.29664448471459204</c:v>
                </c:pt>
                <c:pt idx="365">
                  <c:v>-0.28743632554735465</c:v>
                </c:pt>
                <c:pt idx="366">
                  <c:v>-0.27859240941261193</c:v>
                </c:pt>
                <c:pt idx="367">
                  <c:v>-0.27009553400843428</c:v>
                </c:pt>
                <c:pt idx="368">
                  <c:v>-0.26192942811919828</c:v>
                </c:pt>
                <c:pt idx="369">
                  <c:v>-0.25407869559520785</c:v>
                </c:pt>
                <c:pt idx="370">
                  <c:v>-0.24652876298315091</c:v>
                </c:pt>
                <c:pt idx="371">
                  <c:v>-0.23926583055616218</c:v>
                </c:pt>
                <c:pt idx="372">
                  <c:v>-0.23227682650995232</c:v>
                </c:pt>
                <c:pt idx="373">
                  <c:v>-0.22554936410798498</c:v>
                </c:pt>
                <c:pt idx="374">
                  <c:v>-0.2190717015740517</c:v>
                </c:pt>
                <c:pt idx="375">
                  <c:v>-0.21283270454476844</c:v>
                </c:pt>
                <c:pt idx="376">
                  <c:v>-0.20682181090788837</c:v>
                </c:pt>
                <c:pt idx="377">
                  <c:v>-0.20102899786459907</c:v>
                </c:pt>
                <c:pt idx="378">
                  <c:v>-0.19544475106539724</c:v>
                </c:pt>
                <c:pt idx="379">
                  <c:v>-0.19006003567979959</c:v>
                </c:pt>
                <c:pt idx="380">
                  <c:v>-0.18486626926998989</c:v>
                </c:pt>
                <c:pt idx="381">
                  <c:v>-0.17985529634764025</c:v>
                </c:pt>
                <c:pt idx="382">
                  <c:v>-0.17501936450172492</c:v>
                </c:pt>
                <c:pt idx="383">
                  <c:v>-0.17035110199284473</c:v>
                </c:pt>
                <c:pt idx="384">
                  <c:v>-0.16584349671715132</c:v>
                </c:pt>
                <c:pt idx="385">
                  <c:v>-0.16148987644949528</c:v>
                </c:pt>
                <c:pt idx="386">
                  <c:v>-0.15728389028188122</c:v>
                </c:pt>
                <c:pt idx="387">
                  <c:v>-0.15321949117908779</c:v>
                </c:pt>
                <c:pt idx="388">
                  <c:v>-0.1492909195787184</c:v>
                </c:pt>
                <c:pt idx="389">
                  <c:v>-0.14549268796803611</c:v>
                </c:pt>
                <c:pt idx="390">
                  <c:v>-0.14181956637453055</c:v>
                </c:pt>
                <c:pt idx="391">
                  <c:v>-0.13826656871153389</c:v>
                </c:pt>
                <c:pt idx="392">
                  <c:v>-0.13482893992422482</c:v>
                </c:pt>
                <c:pt idx="393">
                  <c:v>-0.13150214388505227</c:v>
                </c:pt>
                <c:pt idx="394">
                  <c:v>-0.1282818519911289</c:v>
                </c:pt>
                <c:pt idx="395">
                  <c:v>-0.12516393241933019</c:v>
                </c:pt>
                <c:pt idx="396">
                  <c:v>-0.12214443999777261</c:v>
                </c:pt>
                <c:pt idx="397">
                  <c:v>-0.11921960665524844</c:v>
                </c:pt>
                <c:pt idx="398">
                  <c:v>-0.11638583241263029</c:v>
                </c:pt>
                <c:pt idx="399">
                  <c:v>-0.11363967688274049</c:v>
                </c:pt>
                <c:pt idx="400">
                  <c:v>-0.11097785124738277</c:v>
                </c:pt>
                <c:pt idx="401">
                  <c:v>-0.10839721068231332</c:v>
                </c:pt>
                <c:pt idx="402">
                  <c:v>-0.10589474720282199</c:v>
                </c:pt>
                <c:pt idx="403">
                  <c:v>-0.10346758290442391</c:v>
                </c:pt>
                <c:pt idx="404">
                  <c:v>-0.10111296357481744</c:v>
                </c:pt>
                <c:pt idx="405">
                  <c:v>-9.8828252654801385E-2</c:v>
                </c:pt>
                <c:pt idx="406">
                  <c:v>-9.6610925527288366E-2</c:v>
                </c:pt>
                <c:pt idx="407">
                  <c:v>-9.4458564114931393E-2</c:v>
                </c:pt>
                <c:pt idx="408">
                  <c:v>-9.2368851768069304E-2</c:v>
                </c:pt>
                <c:pt idx="409">
                  <c:v>-9.0339568425925387E-2</c:v>
                </c:pt>
                <c:pt idx="410">
                  <c:v>-8.8368586035051364E-2</c:v>
                </c:pt>
                <c:pt idx="411">
                  <c:v>-8.6453864210005102E-2</c:v>
                </c:pt>
                <c:pt idx="412">
                  <c:v>-8.4593446122235169E-2</c:v>
                </c:pt>
                <c:pt idx="413">
                  <c:v>-8.278545460399056E-2</c:v>
                </c:pt>
                <c:pt idx="414">
                  <c:v>-8.1028088454949049E-2</c:v>
                </c:pt>
                <c:pt idx="415">
                  <c:v>-7.9319618939901262E-2</c:v>
                </c:pt>
                <c:pt idx="416">
                  <c:v>-7.7658386466751106E-2</c:v>
                </c:pt>
                <c:pt idx="417">
                  <c:v>-7.6042797434529671E-2</c:v>
                </c:pt>
                <c:pt idx="418">
                  <c:v>-7.4471321241913385E-2</c:v>
                </c:pt>
                <c:pt idx="419">
                  <c:v>-7.2942487447269347E-2</c:v>
                </c:pt>
                <c:pt idx="420">
                  <c:v>-7.1454883071747924E-2</c:v>
                </c:pt>
                <c:pt idx="421">
                  <c:v>-7.0007150037523072E-2</c:v>
                </c:pt>
                <c:pt idx="422">
                  <c:v>-6.8597982733741944E-2</c:v>
                </c:pt>
                <c:pt idx="423">
                  <c:v>-6.7226125703139294E-2</c:v>
                </c:pt>
                <c:pt idx="424">
                  <c:v>-6.5890371442768866E-2</c:v>
                </c:pt>
                <c:pt idx="425">
                  <c:v>-6.4589558312618936E-2</c:v>
                </c:pt>
                <c:pt idx="426">
                  <c:v>-6.332256854632573E-2</c:v>
                </c:pt>
                <c:pt idx="427">
                  <c:v>-6.2088326358438584E-2</c:v>
                </c:pt>
                <c:pt idx="428">
                  <c:v>-6.0885796143125108E-2</c:v>
                </c:pt>
                <c:pt idx="429">
                  <c:v>-5.9713980759431101E-2</c:v>
                </c:pt>
                <c:pt idx="430">
                  <c:v>-5.8571919898465018E-2</c:v>
                </c:pt>
                <c:pt idx="431">
                  <c:v>-5.7458688528280608E-2</c:v>
                </c:pt>
                <c:pt idx="432">
                  <c:v>-5.6373395412284345E-2</c:v>
                </c:pt>
                <c:pt idx="433">
                  <c:v>-5.5315181697406617E-2</c:v>
                </c:pt>
                <c:pt idx="434">
                  <c:v>-5.4283219568381287E-2</c:v>
                </c:pt>
                <c:pt idx="435">
                  <c:v>-5.3276710964689458E-2</c:v>
                </c:pt>
                <c:pt idx="436">
                  <c:v>-5.2294886357012904E-2</c:v>
                </c:pt>
                <c:pt idx="437">
                  <c:v>-5.133700358008346E-2</c:v>
                </c:pt>
                <c:pt idx="438">
                  <c:v>-5.0402346719115663E-2</c:v>
                </c:pt>
                <c:pt idx="439">
                  <c:v>-4.9490225047034847E-2</c:v>
                </c:pt>
                <c:pt idx="440">
                  <c:v>-4.8599972010031141E-2</c:v>
                </c:pt>
                <c:pt idx="441">
                  <c:v>-4.7730944258932789E-2</c:v>
                </c:pt>
                <c:pt idx="442">
                  <c:v>-4.6882520724140224E-2</c:v>
                </c:pt>
                <c:pt idx="443">
                  <c:v>-4.6054101731983009E-2</c:v>
                </c:pt>
                <c:pt idx="444">
                  <c:v>-4.5245108160392497E-2</c:v>
                </c:pt>
                <c:pt idx="445">
                  <c:v>-4.4454980632020739E-2</c:v>
                </c:pt>
                <c:pt idx="446">
                  <c:v>-4.3683178742901355E-2</c:v>
                </c:pt>
                <c:pt idx="447">
                  <c:v>-4.2929180324991802E-2</c:v>
                </c:pt>
                <c:pt idx="448">
                  <c:v>-4.2192480740877433E-2</c:v>
                </c:pt>
                <c:pt idx="449">
                  <c:v>-4.1472592209158485E-2</c:v>
                </c:pt>
                <c:pt idx="450">
                  <c:v>-4.0769043158976559E-2</c:v>
                </c:pt>
                <c:pt idx="451">
                  <c:v>-4.0081377612353121E-2</c:v>
                </c:pt>
                <c:pt idx="452">
                  <c:v>-3.9409154592936632E-2</c:v>
                </c:pt>
                <c:pt idx="453">
                  <c:v>-3.8751947559986795E-2</c:v>
                </c:pt>
                <c:pt idx="454">
                  <c:v>-3.8109343866356699E-2</c:v>
                </c:pt>
                <c:pt idx="455">
                  <c:v>-3.7480944239355059E-2</c:v>
                </c:pt>
                <c:pt idx="456">
                  <c:v>-3.6866362283411599E-2</c:v>
                </c:pt>
                <c:pt idx="457">
                  <c:v>-3.6265224003567902E-2</c:v>
                </c:pt>
                <c:pt idx="458">
                  <c:v>-3.5677167348776261E-2</c:v>
                </c:pt>
                <c:pt idx="459">
                  <c:v>-3.5101841774122539E-2</c:v>
                </c:pt>
                <c:pt idx="460">
                  <c:v>-3.4538907821123503E-2</c:v>
                </c:pt>
                <c:pt idx="461">
                  <c:v>-3.398803671521905E-2</c:v>
                </c:pt>
                <c:pt idx="462">
                  <c:v>-3.3448909979722732E-2</c:v>
                </c:pt>
                <c:pt idx="463">
                  <c:v>-3.2921219065475939E-2</c:v>
                </c:pt>
                <c:pt idx="464">
                  <c:v>-3.2404664995484112E-2</c:v>
                </c:pt>
                <c:pt idx="465">
                  <c:v>-3.1898958023876718E-2</c:v>
                </c:pt>
                <c:pt idx="466">
                  <c:v>-3.1403817308542983E-2</c:v>
                </c:pt>
                <c:pt idx="467">
                  <c:v>-3.0918970596838877E-2</c:v>
                </c:pt>
                <c:pt idx="468">
                  <c:v>-3.0444153923792579E-2</c:v>
                </c:pt>
                <c:pt idx="469">
                  <c:v>-2.9979111322231172E-2</c:v>
                </c:pt>
                <c:pt idx="470">
                  <c:v>-2.9523594544354555E-2</c:v>
                </c:pt>
                <c:pt idx="471">
                  <c:v>-2.9077362794202387E-2</c:v>
                </c:pt>
                <c:pt idx="472">
                  <c:v>-2.8640182470576443E-2</c:v>
                </c:pt>
                <c:pt idx="473">
                  <c:v>-2.8211826919944019E-2</c:v>
                </c:pt>
                <c:pt idx="474">
                  <c:v>-2.7792076198922787E-2</c:v>
                </c:pt>
                <c:pt idx="475">
                  <c:v>-2.7380716845896012E-2</c:v>
                </c:pt>
                <c:pt idx="476">
                  <c:v>-2.6977541661387654E-2</c:v>
                </c:pt>
                <c:pt idx="477">
                  <c:v>-2.6582349496829291E-2</c:v>
                </c:pt>
                <c:pt idx="478">
                  <c:v>-2.619494505136551E-2</c:v>
                </c:pt>
                <c:pt idx="479">
                  <c:v>-2.5815138676322586E-2</c:v>
                </c:pt>
                <c:pt idx="480">
                  <c:v>-2.5442746187094006E-2</c:v>
                </c:pt>
                <c:pt idx="481">
                  <c:v>-2.5077588682026516E-2</c:v>
                </c:pt>
                <c:pt idx="482">
                  <c:v>-2.4719492368117518E-2</c:v>
                </c:pt>
                <c:pt idx="483">
                  <c:v>-2.4368288393183217E-2</c:v>
                </c:pt>
                <c:pt idx="484">
                  <c:v>-2.4023812684238911E-2</c:v>
                </c:pt>
                <c:pt idx="485">
                  <c:v>-2.3685905791849503E-2</c:v>
                </c:pt>
                <c:pt idx="486">
                  <c:v>-2.3354412740187718E-2</c:v>
                </c:pt>
                <c:pt idx="487">
                  <c:v>-2.3029182882587186E-2</c:v>
                </c:pt>
                <c:pt idx="488">
                  <c:v>-2.2710069762348958E-2</c:v>
                </c:pt>
                <c:pt idx="489">
                  <c:v>-2.2396930978596172E-2</c:v>
                </c:pt>
                <c:pt idx="490">
                  <c:v>-2.2089628056979768E-2</c:v>
                </c:pt>
                <c:pt idx="491">
                  <c:v>-2.1788026325033561E-2</c:v>
                </c:pt>
                <c:pt idx="492">
                  <c:v>-2.1491994791983139E-2</c:v>
                </c:pt>
                <c:pt idx="493">
                  <c:v>-2.1201406032856879E-2</c:v>
                </c:pt>
                <c:pt idx="494">
                  <c:v>-2.0916136076702195E-2</c:v>
                </c:pt>
                <c:pt idx="495">
                  <c:v>-2.0636064298767444E-2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26374517308"/>
              <c:y val="0.90479139414851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3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5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842749236741276"/>
          <c:y val="0.64116329326203336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400">
                <a:solidFill>
                  <a:schemeClr val="tx1">
                    <a:lumMod val="95000"/>
                    <a:lumOff val="5000"/>
                  </a:schemeClr>
                </a:solidFill>
              </a:rPr>
              <a:t>BPF_2</a:t>
            </a:r>
            <a:r>
              <a:rPr lang="ja-JP" altLang="en-US" sz="14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4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4580231892042195"/>
          <c:y val="0.20238040817830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7911587809471619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演算処理!$BF$33:$BF$525</c:f>
              <c:numCache>
                <c:formatCode>General</c:formatCode>
                <c:ptCount val="493"/>
                <c:pt idx="1">
                  <c:v>-3.3063863421970674</c:v>
                </c:pt>
                <c:pt idx="2">
                  <c:v>-3.3321449324383434</c:v>
                </c:pt>
                <c:pt idx="3">
                  <c:v>-3.3582417384867251</c:v>
                </c:pt>
                <c:pt idx="4">
                  <c:v>-3.3846827718773391</c:v>
                </c:pt>
                <c:pt idx="5">
                  <c:v>-3.4114741792399159</c:v>
                </c:pt>
                <c:pt idx="6">
                  <c:v>-3.4386222459587246</c:v>
                </c:pt>
                <c:pt idx="7">
                  <c:v>-3.4661333999779167</c:v>
                </c:pt>
                <c:pt idx="8">
                  <c:v>-3.4940142156893343</c:v>
                </c:pt>
                <c:pt idx="9">
                  <c:v>-3.5222714179778212</c:v>
                </c:pt>
                <c:pt idx="10">
                  <c:v>-3.5509118863843399</c:v>
                </c:pt>
                <c:pt idx="11">
                  <c:v>-3.579942659395587</c:v>
                </c:pt>
                <c:pt idx="12">
                  <c:v>-3.6093709388966806</c:v>
                </c:pt>
                <c:pt idx="13">
                  <c:v>-3.639204094732984</c:v>
                </c:pt>
                <c:pt idx="14">
                  <c:v>-3.6694496694666308</c:v>
                </c:pt>
                <c:pt idx="15">
                  <c:v>-3.7001153832474438</c:v>
                </c:pt>
                <c:pt idx="16">
                  <c:v>-3.7312091388779454</c:v>
                </c:pt>
                <c:pt idx="17">
                  <c:v>-3.7627390270203547</c:v>
                </c:pt>
                <c:pt idx="18">
                  <c:v>-3.7947133316007706</c:v>
                </c:pt>
                <c:pt idx="19">
                  <c:v>-3.8271405353776666</c:v>
                </c:pt>
                <c:pt idx="20">
                  <c:v>-3.8600293257066438</c:v>
                </c:pt>
                <c:pt idx="21">
                  <c:v>-3.8933886004973992</c:v>
                </c:pt>
                <c:pt idx="22">
                  <c:v>-3.9272274743836855</c:v>
                </c:pt>
                <c:pt idx="23">
                  <c:v>-3.9615552850749549</c:v>
                </c:pt>
                <c:pt idx="24">
                  <c:v>-3.996381599966254</c:v>
                </c:pt>
                <c:pt idx="25">
                  <c:v>-4.031716222952749</c:v>
                </c:pt>
                <c:pt idx="26">
                  <c:v>-4.0675692014687055</c:v>
                </c:pt>
                <c:pt idx="27">
                  <c:v>-4.1039508338079802</c:v>
                </c:pt>
                <c:pt idx="28">
                  <c:v>-4.1408716766689828</c:v>
                </c:pt>
                <c:pt idx="29">
                  <c:v>-4.1783425529724623</c:v>
                </c:pt>
                <c:pt idx="30">
                  <c:v>-4.2163745599707134</c:v>
                </c:pt>
                <c:pt idx="31">
                  <c:v>-4.2549790776197192</c:v>
                </c:pt>
                <c:pt idx="32">
                  <c:v>-4.2941677772727598</c:v>
                </c:pt>
                <c:pt idx="33">
                  <c:v>-4.3339526306673468</c:v>
                </c:pt>
                <c:pt idx="34">
                  <c:v>-4.3743459192506924</c:v>
                </c:pt>
                <c:pt idx="35">
                  <c:v>-4.4153602438350585</c:v>
                </c:pt>
                <c:pt idx="36">
                  <c:v>-4.4570085345981765</c:v>
                </c:pt>
                <c:pt idx="37">
                  <c:v>-4.4993040614631408</c:v>
                </c:pt>
                <c:pt idx="38">
                  <c:v>-4.5422604448469377</c:v>
                </c:pt>
                <c:pt idx="39">
                  <c:v>-4.5858916668110803</c:v>
                </c:pt>
                <c:pt idx="40">
                  <c:v>-4.6302120826267616</c:v>
                </c:pt>
                <c:pt idx="41">
                  <c:v>-4.6752364327576235</c:v>
                </c:pt>
                <c:pt idx="42">
                  <c:v>-4.7209798553196558</c:v>
                </c:pt>
                <c:pt idx="43">
                  <c:v>-4.7674578989667875</c:v>
                </c:pt>
                <c:pt idx="44">
                  <c:v>-4.8146865363128146</c:v>
                </c:pt>
                <c:pt idx="45">
                  <c:v>-4.8626821778125047</c:v>
                </c:pt>
                <c:pt idx="46">
                  <c:v>-4.9114616862150102</c:v>
                </c:pt>
                <c:pt idx="47">
                  <c:v>-4.9610423915424802</c:v>
                </c:pt>
                <c:pt idx="48">
                  <c:v>-5.0114421066620798</c:v>
                </c:pt>
                <c:pt idx="49">
                  <c:v>-5.0626791434483014</c:v>
                </c:pt>
                <c:pt idx="50">
                  <c:v>-5.1147723295842669</c:v>
                </c:pt>
                <c:pt idx="51">
                  <c:v>-5.1677410260156353</c:v>
                </c:pt>
                <c:pt idx="52">
                  <c:v>-5.2216051450822523</c:v>
                </c:pt>
                <c:pt idx="53">
                  <c:v>-5.2763851693848816</c:v>
                </c:pt>
                <c:pt idx="54">
                  <c:v>-5.3321021713721466</c:v>
                </c:pt>
                <c:pt idx="55">
                  <c:v>-5.3887778337428545</c:v>
                </c:pt>
                <c:pt idx="56">
                  <c:v>-5.4464344706237107</c:v>
                </c:pt>
                <c:pt idx="57">
                  <c:v>-5.5050950496414881</c:v>
                </c:pt>
                <c:pt idx="58">
                  <c:v>-5.5647832148502507</c:v>
                </c:pt>
                <c:pt idx="59">
                  <c:v>-5.6255233106311673</c:v>
                </c:pt>
                <c:pt idx="60">
                  <c:v>-5.6873404065127975</c:v>
                </c:pt>
                <c:pt idx="61">
                  <c:v>-5.750260323076188</c:v>
                </c:pt>
                <c:pt idx="62">
                  <c:v>-5.8143096588635519</c:v>
                </c:pt>
                <c:pt idx="63">
                  <c:v>-5.8795158184610319</c:v>
                </c:pt>
                <c:pt idx="64">
                  <c:v>-5.9459070416957234</c:v>
                </c:pt>
                <c:pt idx="65">
                  <c:v>-6.0135124341004236</c:v>
                </c:pt>
                <c:pt idx="66">
                  <c:v>-6.0823619986321571</c:v>
                </c:pt>
                <c:pt idx="67">
                  <c:v>-6.152486668739952</c:v>
                </c:pt>
                <c:pt idx="68">
                  <c:v>-6.2239183428287115</c:v>
                </c:pt>
                <c:pt idx="69">
                  <c:v>-6.2966899202171094</c:v>
                </c:pt>
                <c:pt idx="70">
                  <c:v>-6.3708353385994823</c:v>
                </c:pt>
                <c:pt idx="71">
                  <c:v>-6.4463896131527285</c:v>
                </c:pt>
                <c:pt idx="72">
                  <c:v>-6.5233888773251545</c:v>
                </c:pt>
                <c:pt idx="73">
                  <c:v>-6.601870425386613</c:v>
                </c:pt>
                <c:pt idx="74">
                  <c:v>-6.6818727568670395</c:v>
                </c:pt>
                <c:pt idx="75">
                  <c:v>-6.763435622908216</c:v>
                </c:pt>
                <c:pt idx="76">
                  <c:v>-6.8466000746924367</c:v>
                </c:pt>
                <c:pt idx="77">
                  <c:v>-6.9314085139967547</c:v>
                </c:pt>
                <c:pt idx="78">
                  <c:v>-7.0179047460048967</c:v>
                </c:pt>
                <c:pt idx="79">
                  <c:v>-7.1061340344751098</c:v>
                </c:pt>
                <c:pt idx="80">
                  <c:v>-7.1961431593954055</c:v>
                </c:pt>
                <c:pt idx="81">
                  <c:v>-7.2879804772356263</c:v>
                </c:pt>
                <c:pt idx="82">
                  <c:v>-7.3816959839095295</c:v>
                </c:pt>
                <c:pt idx="83">
                  <c:v>-7.4773413806483706</c:v>
                </c:pt>
                <c:pt idx="84">
                  <c:v>-7.5749701428343741</c:v>
                </c:pt>
                <c:pt idx="85">
                  <c:v>-7.6746375920278584</c:v>
                </c:pt>
                <c:pt idx="86">
                  <c:v>-7.7764009713039535</c:v>
                </c:pt>
                <c:pt idx="87">
                  <c:v>-7.8803195240731512</c:v>
                </c:pt>
                <c:pt idx="88">
                  <c:v>-7.986454576566155</c:v>
                </c:pt>
                <c:pt idx="89">
                  <c:v>-8.0948696241810865</c:v>
                </c:pt>
                <c:pt idx="90">
                  <c:v>-8.2056304218391301</c:v>
                </c:pt>
                <c:pt idx="91">
                  <c:v>-8.3188050786477703</c:v>
                </c:pt>
                <c:pt idx="92">
                  <c:v>-8.4344641569608907</c:v>
                </c:pt>
                <c:pt idx="93">
                  <c:v>-8.5526807761851966</c:v>
                </c:pt>
                <c:pt idx="94">
                  <c:v>-8.6735307215086959</c:v>
                </c:pt>
                <c:pt idx="95">
                  <c:v>-8.7970925577769687</c:v>
                </c:pt>
                <c:pt idx="96">
                  <c:v>-8.9234477488715953</c:v>
                </c:pt>
                <c:pt idx="97">
                  <c:v>-9.0526807827857354</c:v>
                </c:pt>
                <c:pt idx="98">
                  <c:v>-9.1848793027035001</c:v>
                </c:pt>
                <c:pt idx="99">
                  <c:v>-9.3201342444560691</c:v>
                </c:pt>
                <c:pt idx="100">
                  <c:v>-9.4585399805610617</c:v>
                </c:pt>
                <c:pt idx="101">
                  <c:v>-9.6001944713055121</c:v>
                </c:pt>
                <c:pt idx="102">
                  <c:v>-9.7451994231261114</c:v>
                </c:pt>
                <c:pt idx="103">
                  <c:v>-9.8936604547232108</c:v>
                </c:pt>
                <c:pt idx="104">
                  <c:v>-10.045687271268834</c:v>
                </c:pt>
                <c:pt idx="105">
                  <c:v>-10.201393847117059</c:v>
                </c:pt>
                <c:pt idx="106">
                  <c:v>-10.360898617445482</c:v>
                </c:pt>
                <c:pt idx="107">
                  <c:v>-10.524324679279218</c:v>
                </c:pt>
                <c:pt idx="108">
                  <c:v>-10.691800002321861</c:v>
                </c:pt>
                <c:pt idx="109">
                  <c:v>-10.863457650157338</c:v>
                </c:pt>
                <c:pt idx="110">
                  <c:v>-11.039436012203085</c:v>
                </c:pt>
                <c:pt idx="111">
                  <c:v>-11.219879047048561</c:v>
                </c:pt>
                <c:pt idx="112">
                  <c:v>-11.404936537646311</c:v>
                </c:pt>
                <c:pt idx="113">
                  <c:v>-11.594764358926955</c:v>
                </c:pt>
                <c:pt idx="114">
                  <c:v>-11.789524758426291</c:v>
                </c:pt>
                <c:pt idx="115">
                  <c:v>-11.989386650490541</c:v>
                </c:pt>
                <c:pt idx="116">
                  <c:v>-12.194525924672472</c:v>
                </c:pt>
                <c:pt idx="117">
                  <c:v>-12.405125768917257</c:v>
                </c:pt>
                <c:pt idx="118">
                  <c:v>-12.621377008195479</c:v>
                </c:pt>
                <c:pt idx="119">
                  <c:v>-12.84347845915639</c:v>
                </c:pt>
                <c:pt idx="120">
                  <c:v>-13.071637301469666</c:v>
                </c:pt>
                <c:pt idx="121">
                  <c:v>-13.30606946647222</c:v>
                </c:pt>
                <c:pt idx="122">
                  <c:v>-13.547000043726259</c:v>
                </c:pt>
                <c:pt idx="123">
                  <c:v>-13.794663706062405</c:v>
                </c:pt>
                <c:pt idx="124">
                  <c:v>-14.049305153759281</c:v>
                </c:pt>
                <c:pt idx="125">
                  <c:v>-14.311179578233155</c:v>
                </c:pt>
                <c:pt idx="126">
                  <c:v>-14.580553145948533</c:v>
                </c:pt>
                <c:pt idx="127">
                  <c:v>-14.857703502671244</c:v>
                </c:pt>
                <c:pt idx="128">
                  <c:v>-15.142920298701132</c:v>
                </c:pt>
                <c:pt idx="129">
                  <c:v>-15.436505735073506</c:v>
                </c:pt>
                <c:pt idx="130">
                  <c:v>-15.738775130936125</c:v>
                </c:pt>
                <c:pt idx="131">
                  <c:v>-16.050057512048738</c:v>
                </c:pt>
                <c:pt idx="132">
                  <c:v>-16.370696220095404</c:v>
                </c:pt>
                <c:pt idx="133">
                  <c:v>-16.701049542412495</c:v>
                </c:pt>
                <c:pt idx="134">
                  <c:v>-17.04149136128316</c:v>
                </c:pt>
                <c:pt idx="135">
                  <c:v>-17.392411821826311</c:v>
                </c:pt>
                <c:pt idx="136">
                  <c:v>-17.754218016935269</c:v>
                </c:pt>
                <c:pt idx="137">
                  <c:v>-18.127334687402072</c:v>
                </c:pt>
                <c:pt idx="138">
                  <c:v>-18.512204934746372</c:v>
                </c:pt>
                <c:pt idx="139">
                  <c:v>-18.90929094369217</c:v>
                </c:pt>
                <c:pt idx="140">
                  <c:v>-19.319074710466104</c:v>
                </c:pt>
                <c:pt idx="141">
                  <c:v>-19.742058772290854</c:v>
                </c:pt>
                <c:pt idx="142">
                  <c:v>-20.178766932376924</c:v>
                </c:pt>
                <c:pt idx="143">
                  <c:v>-20.629744973655523</c:v>
                </c:pt>
                <c:pt idx="144">
                  <c:v>-21.095561353081461</c:v>
                </c:pt>
                <c:pt idx="145">
                  <c:v>-21.576807866924824</c:v>
                </c:pt>
                <c:pt idx="146">
                  <c:v>-22.074100275503852</c:v>
                </c:pt>
                <c:pt idx="147">
                  <c:v>-22.588078874041006</c:v>
                </c:pt>
                <c:pt idx="148">
                  <c:v>-23.119408993753076</c:v>
                </c:pt>
                <c:pt idx="149">
                  <c:v>-23.668781414857115</c:v>
                </c:pt>
                <c:pt idx="150">
                  <c:v>-24.236912669907614</c:v>
                </c:pt>
                <c:pt idx="151">
                  <c:v>-24.824545212691763</c:v>
                </c:pt>
                <c:pt idx="152">
                  <c:v>-25.432447423841545</c:v>
                </c:pt>
                <c:pt idx="153">
                  <c:v>-26.061413419913833</c:v>
                </c:pt>
                <c:pt idx="154">
                  <c:v>-26.712262627905474</c:v>
                </c:pt>
                <c:pt idx="155">
                  <c:v>-27.385839081359276</c:v>
                </c:pt>
                <c:pt idx="156">
                  <c:v>-28.083010388280758</c:v>
                </c:pt>
                <c:pt idx="157">
                  <c:v>-28.804666313887896</c:v>
                </c:pt>
                <c:pt idx="158">
                  <c:v>-29.551716914060499</c:v>
                </c:pt>
                <c:pt idx="159">
                  <c:v>-30.325090146417338</c:v>
                </c:pt>
                <c:pt idx="160">
                  <c:v>-31.125728877525809</c:v>
                </c:pt>
                <c:pt idx="161">
                  <c:v>-31.954587194355724</c:v>
                </c:pt>
                <c:pt idx="162">
                  <c:v>-32.812625918250006</c:v>
                </c:pt>
                <c:pt idx="163">
                  <c:v>-33.700807208089117</c:v>
                </c:pt>
                <c:pt idx="164">
                  <c:v>-34.620088128650153</c:v>
                </c:pt>
                <c:pt idx="165">
                  <c:v>-35.571413048073779</c:v>
                </c:pt>
                <c:pt idx="166">
                  <c:v>-36.555704717691398</c:v>
                </c:pt>
                <c:pt idx="167">
                  <c:v>-37.573853876381662</c:v>
                </c:pt>
                <c:pt idx="168">
                  <c:v>-38.626707212921524</c:v>
                </c:pt>
                <c:pt idx="169">
                  <c:v>-39.715053512113563</c:v>
                </c:pt>
                <c:pt idx="170">
                  <c:v>-40.839607806978542</c:v>
                </c:pt>
                <c:pt idx="171">
                  <c:v>-42.000993358922912</c:v>
                </c:pt>
                <c:pt idx="172">
                  <c:v>-43.19972129460654</c:v>
                </c:pt>
                <c:pt idx="173">
                  <c:v>-44.436167741297027</c:v>
                </c:pt>
                <c:pt idx="174">
                  <c:v>-45.710548326491072</c:v>
                </c:pt>
                <c:pt idx="175">
                  <c:v>-47.022889942674468</c:v>
                </c:pt>
                <c:pt idx="176">
                  <c:v>-48.372999729152745</c:v>
                </c:pt>
                <c:pt idx="177">
                  <c:v>-49.760431290452559</c:v>
                </c:pt>
                <c:pt idx="178">
                  <c:v>-51.184448260028276</c:v>
                </c:pt>
                <c:pt idx="179">
                  <c:v>-52.643985430725607</c:v>
                </c:pt>
                <c:pt idx="180">
                  <c:v>-54.137607811939766</c:v>
                </c:pt>
                <c:pt idx="181">
                  <c:v>-55.663468140930497</c:v>
                </c:pt>
                <c:pt idx="182">
                  <c:v>-57.219263571753039</c:v>
                </c:pt>
                <c:pt idx="183">
                  <c:v>-58.802192489437587</c:v>
                </c:pt>
                <c:pt idx="184">
                  <c:v>-60.408912646668924</c:v>
                </c:pt>
                <c:pt idx="185">
                  <c:v>-62.0355020881088</c:v>
                </c:pt>
                <c:pt idx="186">
                  <c:v>-63.677424604330618</c:v>
                </c:pt>
                <c:pt idx="187">
                  <c:v>-65.329501728453565</c:v>
                </c:pt>
                <c:pt idx="188">
                  <c:v>-66.985893534891687</c:v>
                </c:pt>
                <c:pt idx="189">
                  <c:v>-68.640090695281273</c:v>
                </c:pt>
                <c:pt idx="190">
                  <c:v>-70.284920366104473</c:v>
                </c:pt>
                <c:pt idx="191">
                  <c:v>-71.912568488231329</c:v>
                </c:pt>
                <c:pt idx="192">
                  <c:v>-73.514620942213469</c:v>
                </c:pt>
                <c:pt idx="193">
                  <c:v>-75.08212568826535</c:v>
                </c:pt>
                <c:pt idx="194">
                  <c:v>-76.605677502525268</c:v>
                </c:pt>
                <c:pt idx="195">
                  <c:v>-78.075526185773668</c:v>
                </c:pt>
                <c:pt idx="196">
                  <c:v>-79.481708166390305</c:v>
                </c:pt>
                <c:pt idx="197">
                  <c:v>-80.814200268847188</c:v>
                </c:pt>
                <c:pt idx="198">
                  <c:v>-82.063093118042559</c:v>
                </c:pt>
                <c:pt idx="199">
                  <c:v>-83.218780269719389</c:v>
                </c:pt>
                <c:pt idx="200">
                  <c:v>-84.27215779621207</c:v>
                </c:pt>
                <c:pt idx="201">
                  <c:v>-85.214827827419924</c:v>
                </c:pt>
                <c:pt idx="202">
                  <c:v>-86.039298576422283</c:v>
                </c:pt>
                <c:pt idx="203">
                  <c:v>-86.739172782381871</c:v>
                </c:pt>
                <c:pt idx="204">
                  <c:v>-87.309316383608959</c:v>
                </c:pt>
                <c:pt idx="205">
                  <c:v>-87.745999651255943</c:v>
                </c:pt>
                <c:pt idx="206">
                  <c:v>-88.04700398593161</c:v>
                </c:pt>
                <c:pt idx="207">
                  <c:v>-88.211689066011459</c:v>
                </c:pt>
                <c:pt idx="208">
                  <c:v>-88.241016940911166</c:v>
                </c:pt>
                <c:pt idx="209">
                  <c:v>-88.13753184364009</c:v>
                </c:pt>
                <c:pt idx="210">
                  <c:v>-87.90529677768032</c:v>
                </c:pt>
                <c:pt idx="211">
                  <c:v>-87.549790128318151</c:v>
                </c:pt>
                <c:pt idx="212">
                  <c:v>-87.077767479127402</c:v>
                </c:pt>
                <c:pt idx="213">
                  <c:v>-86.497095334940099</c:v>
                </c:pt>
                <c:pt idx="214">
                  <c:v>-85.816564466370636</c:v>
                </c:pt>
                <c:pt idx="215">
                  <c:v>-85.045691048154737</c:v>
                </c:pt>
                <c:pt idx="216">
                  <c:v>-84.194513683201777</c:v>
                </c:pt>
                <c:pt idx="217">
                  <c:v>-83.273393839176194</c:v>
                </c:pt>
                <c:pt idx="218">
                  <c:v>-82.292826277554795</c:v>
                </c:pt>
                <c:pt idx="219">
                  <c:v>-81.263264840305808</c:v>
                </c:pt>
                <c:pt idx="220">
                  <c:v>-80.194967603650667</c:v>
                </c:pt>
                <c:pt idx="221">
                  <c:v>-79.097864025251766</c:v>
                </c:pt>
                <c:pt idx="222">
                  <c:v>-77.981445401137378</c:v>
                </c:pt>
                <c:pt idx="223">
                  <c:v>-76.854678783631996</c:v>
                </c:pt>
                <c:pt idx="224">
                  <c:v>-75.725943541392354</c:v>
                </c:pt>
                <c:pt idx="225">
                  <c:v>-74.602988989030194</c:v>
                </c:pt>
                <c:pt idx="226">
                  <c:v>-73.492910979414148</c:v>
                </c:pt>
                <c:pt idx="227">
                  <c:v>-72.402145022042518</c:v>
                </c:pt>
                <c:pt idx="228">
                  <c:v>-71.336473339436012</c:v>
                </c:pt>
                <c:pt idx="229">
                  <c:v>-70.301043269805874</c:v>
                </c:pt>
                <c:pt idx="230">
                  <c:v>-69.300394533335975</c:v>
                </c:pt>
                <c:pt idx="231">
                  <c:v>-68.338493069086439</c:v>
                </c:pt>
                <c:pt idx="232">
                  <c:v>-67.418769391150491</c:v>
                </c:pt>
                <c:pt idx="233">
                  <c:v>-66.56795874419727</c:v>
                </c:pt>
                <c:pt idx="234">
                  <c:v>-65.717148097244035</c:v>
                </c:pt>
                <c:pt idx="235">
                  <c:v>-64.939809088447007</c:v>
                </c:pt>
                <c:pt idx="236">
                  <c:v>-64.21384866564857</c:v>
                </c:pt>
                <c:pt idx="237">
                  <c:v>-63.540643911228948</c:v>
                </c:pt>
                <c:pt idx="238">
                  <c:v>-62.921280118454888</c:v>
                </c:pt>
                <c:pt idx="239">
                  <c:v>-62.356585160473173</c:v>
                </c:pt>
                <c:pt idx="240">
                  <c:v>-61.847160813783759</c:v>
                </c:pt>
                <c:pt idx="241">
                  <c:v>-61.393410873845369</c:v>
                </c:pt>
                <c:pt idx="242">
                  <c:v>-60.995565987112421</c:v>
                </c:pt>
                <c:pt idx="243">
                  <c:v>-60.653705190054211</c:v>
                </c:pt>
                <c:pt idx="244">
                  <c:v>-60.367774194332391</c:v>
                </c:pt>
                <c:pt idx="245">
                  <c:v>-60.137600490547712</c:v>
                </c:pt>
                <c:pt idx="246">
                  <c:v>-59.962905365669535</c:v>
                </c:pt>
                <c:pt idx="247">
                  <c:v>-59.843312941564577</c:v>
                </c:pt>
                <c:pt idx="248">
                  <c:v>-59.778356348539688</c:v>
                </c:pt>
                <c:pt idx="249">
                  <c:v>-59.767481149783997</c:v>
                </c:pt>
                <c:pt idx="250">
                  <c:v>-59.810046131314202</c:v>
                </c:pt>
                <c:pt idx="251">
                  <c:v>-59.905321570802251</c:v>
                </c:pt>
                <c:pt idx="252">
                  <c:v>-60.052485097660792</c:v>
                </c:pt>
                <c:pt idx="253">
                  <c:v>-60.250615257695316</c:v>
                </c:pt>
                <c:pt idx="254">
                  <c:v>-60.498682900708701</c:v>
                </c:pt>
                <c:pt idx="255">
                  <c:v>-60.7955405180575</c:v>
                </c:pt>
                <c:pt idx="256">
                  <c:v>-61.139909672649161</c:v>
                </c:pt>
                <c:pt idx="257">
                  <c:v>-61.530366684918803</c:v>
                </c:pt>
                <c:pt idx="258">
                  <c:v>-61.965326767651128</c:v>
                </c:pt>
                <c:pt idx="259">
                  <c:v>-62.443026839262458</c:v>
                </c:pt>
                <c:pt idx="260">
                  <c:v>-62.961507292059906</c:v>
                </c:pt>
                <c:pt idx="261">
                  <c:v>-63.518593044710009</c:v>
                </c:pt>
                <c:pt idx="262">
                  <c:v>-64.111874273604769</c:v>
                </c:pt>
                <c:pt idx="263">
                  <c:v>-64.738687286543197</c:v>
                </c:pt>
                <c:pt idx="264">
                  <c:v>-65.39609608000066</c:v>
                </c:pt>
                <c:pt idx="265">
                  <c:v>-66.080875202744224</c:v>
                </c:pt>
                <c:pt idx="266">
                  <c:v>-66.789494628880277</c:v>
                </c:pt>
                <c:pt idx="267">
                  <c:v>-67.518107423529059</c:v>
                </c:pt>
                <c:pt idx="268">
                  <c:v>-68.262541052132917</c:v>
                </c:pt>
                <c:pt idx="269">
                  <c:v>-69.01829324073104</c:v>
                </c:pt>
                <c:pt idx="270">
                  <c:v>-69.780533325619615</c:v>
                </c:pt>
                <c:pt idx="271">
                  <c:v>-70.544110033161175</c:v>
                </c:pt>
                <c:pt idx="272">
                  <c:v>-71.303566594573823</c:v>
                </c:pt>
                <c:pt idx="273">
                  <c:v>-72.05316401596923</c:v>
                </c:pt>
                <c:pt idx="274">
                  <c:v>-72.786913188255539</c:v>
                </c:pt>
                <c:pt idx="275">
                  <c:v>-73.498616325542983</c:v>
                </c:pt>
                <c:pt idx="276">
                  <c:v>-74.181917963798497</c:v>
                </c:pt>
                <c:pt idx="277">
                  <c:v>-74.830365436069116</c:v>
                </c:pt>
                <c:pt idx="278">
                  <c:v>-75.437478371778226</c:v>
                </c:pt>
                <c:pt idx="279">
                  <c:v>-75.996826357397794</c:v>
                </c:pt>
                <c:pt idx="280">
                  <c:v>-76.502113462441798</c:v>
                </c:pt>
                <c:pt idx="281">
                  <c:v>-76.947267900434156</c:v>
                </c:pt>
                <c:pt idx="282">
                  <c:v>-77.326534685996421</c:v>
                </c:pt>
                <c:pt idx="283">
                  <c:v>-77.634568796778424</c:v>
                </c:pt>
                <c:pt idx="284">
                  <c:v>-77.86652608310672</c:v>
                </c:pt>
                <c:pt idx="285">
                  <c:v>-78.018149016117491</c:v>
                </c:pt>
                <c:pt idx="286">
                  <c:v>-78.085844348420522</c:v>
                </c:pt>
                <c:pt idx="287">
                  <c:v>-78.066749897061541</c:v>
                </c:pt>
                <c:pt idx="288">
                  <c:v>-77.958787946059132</c:v>
                </c:pt>
                <c:pt idx="289">
                  <c:v>-77.760703200788669</c:v>
                </c:pt>
                <c:pt idx="290">
                  <c:v>-77.472083785967257</c:v>
                </c:pt>
                <c:pt idx="291">
                  <c:v>-77.093364432663378</c:v>
                </c:pt>
                <c:pt idx="292">
                  <c:v>-76.625811707522473</c:v>
                </c:pt>
                <c:pt idx="293">
                  <c:v>-76.071491855019559</c:v>
                </c:pt>
                <c:pt idx="294">
                  <c:v>-75.433222503732765</c:v>
                </c:pt>
                <c:pt idx="295">
                  <c:v>-74.714510090729618</c:v>
                </c:pt>
                <c:pt idx="296">
                  <c:v>-73.919475345692547</c:v>
                </c:pt>
                <c:pt idx="297">
                  <c:v>-73.052769527149692</c:v>
                </c:pt>
                <c:pt idx="298">
                  <c:v>-72.119484299203251</c:v>
                </c:pt>
                <c:pt idx="299">
                  <c:v>-71.125058182847425</c:v>
                </c:pt>
                <c:pt idx="300">
                  <c:v>-70.075182416257149</c:v>
                </c:pt>
                <c:pt idx="301">
                  <c:v>-68.975708835744115</c:v>
                </c:pt>
                <c:pt idx="302">
                  <c:v>-67.83256206905773</c:v>
                </c:pt>
                <c:pt idx="303">
                  <c:v>-66.651657943891891</c:v>
                </c:pt>
                <c:pt idx="304">
                  <c:v>-65.438829587025808</c:v>
                </c:pt>
                <c:pt idx="305">
                  <c:v>-64.199762254923215</c:v>
                </c:pt>
                <c:pt idx="306">
                  <c:v>-62.939937513471136</c:v>
                </c:pt>
                <c:pt idx="307">
                  <c:v>-61.664587000114132</c:v>
                </c:pt>
                <c:pt idx="308">
                  <c:v>-60.378655663156273</c:v>
                </c:pt>
                <c:pt idx="309">
                  <c:v>-59.086774093806333</c:v>
                </c:pt>
                <c:pt idx="310">
                  <c:v>-57.793239347565283</c:v>
                </c:pt>
                <c:pt idx="311">
                  <c:v>-56.502003493017625</c:v>
                </c:pt>
                <c:pt idx="312">
                  <c:v>-55.21666902392456</c:v>
                </c:pt>
                <c:pt idx="313">
                  <c:v>-53.940490218079411</c:v>
                </c:pt>
                <c:pt idx="314">
                  <c:v>-52.676379516256212</c:v>
                </c:pt>
                <c:pt idx="315">
                  <c:v>-51.426918018696142</c:v>
                </c:pt>
                <c:pt idx="316">
                  <c:v>-50.194369245994686</c:v>
                </c:pt>
                <c:pt idx="317">
                  <c:v>-48.980695379774858</c:v>
                </c:pt>
                <c:pt idx="318">
                  <c:v>-47.787575278102437</c:v>
                </c:pt>
                <c:pt idx="319">
                  <c:v>-46.616423646324833</c:v>
                </c:pt>
                <c:pt idx="320">
                  <c:v>-45.468410831157364</c:v>
                </c:pt>
                <c:pt idx="321">
                  <c:v>-44.34448279070304</c:v>
                </c:pt>
                <c:pt idx="322">
                  <c:v>-43.245380873436886</c:v>
                </c:pt>
                <c:pt idx="323">
                  <c:v>-42.171661112582846</c:v>
                </c:pt>
                <c:pt idx="324">
                  <c:v>-41.123712808929028</c:v>
                </c:pt>
                <c:pt idx="325">
                  <c:v>-40.101776233091329</c:v>
                </c:pt>
                <c:pt idx="326">
                  <c:v>-39.105959328459221</c:v>
                </c:pt>
                <c:pt idx="327">
                  <c:v>-38.136253338763048</c:v>
                </c:pt>
                <c:pt idx="328">
                  <c:v>-37.192547319411261</c:v>
                </c:pt>
                <c:pt idx="329">
                  <c:v>-36.274641520259323</c:v>
                </c:pt>
                <c:pt idx="330">
                  <c:v>-35.382259650740785</c:v>
                </c:pt>
                <c:pt idx="331">
                  <c:v>-34.515060055507924</c:v>
                </c:pt>
                <c:pt idx="332">
                  <c:v>-33.672645842416003</c:v>
                </c:pt>
                <c:pt idx="333">
                  <c:v>-32.854574013924783</c:v>
                </c:pt>
                <c:pt idx="334">
                  <c:v>-32.06036365959411</c:v>
                </c:pt>
                <c:pt idx="335">
                  <c:v>-31.289503271198917</c:v>
                </c:pt>
                <c:pt idx="336">
                  <c:v>-30.541457243759204</c:v>
                </c:pt>
                <c:pt idx="337">
                  <c:v>-29.81567162599972</c:v>
                </c:pt>
                <c:pt idx="338">
                  <c:v>-29.111579182792052</c:v>
                </c:pt>
                <c:pt idx="339">
                  <c:v>-28.428603830249415</c:v>
                </c:pt>
                <c:pt idx="340">
                  <c:v>-27.766164500973275</c:v>
                </c:pt>
                <c:pt idx="341">
                  <c:v>-27.123678494826247</c:v>
                </c:pt>
                <c:pt idx="342">
                  <c:v>-26.500564366114343</c:v>
                </c:pt>
                <c:pt idx="343">
                  <c:v>-25.896244395413603</c:v>
                </c:pt>
                <c:pt idx="344">
                  <c:v>-25.310146690046363</c:v>
                </c:pt>
                <c:pt idx="345">
                  <c:v>-24.74170695415285</c:v>
                </c:pt>
                <c:pt idx="346">
                  <c:v>-24.190369965408767</c:v>
                </c:pt>
                <c:pt idx="347">
                  <c:v>-23.655590792412355</c:v>
                </c:pt>
                <c:pt idx="348">
                  <c:v>-23.136835783553362</c:v>
                </c:pt>
                <c:pt idx="349">
                  <c:v>-22.633583355067053</c:v>
                </c:pt>
                <c:pt idx="350">
                  <c:v>-22.145324603403726</c:v>
                </c:pt>
                <c:pt idx="351">
                  <c:v>-21.671563764353177</c:v>
                </c:pt>
                <c:pt idx="352">
                  <c:v>-21.211818539069824</c:v>
                </c:pt>
                <c:pt idx="353">
                  <c:v>-20.765620305000741</c:v>
                </c:pt>
                <c:pt idx="354">
                  <c:v>-20.332514227531519</c:v>
                </c:pt>
                <c:pt idx="355">
                  <c:v>-19.912059286851878</c:v>
                </c:pt>
                <c:pt idx="356">
                  <c:v>-19.503828232317264</c:v>
                </c:pt>
                <c:pt idx="357">
                  <c:v>-19.107407475536252</c:v>
                </c:pt>
                <c:pt idx="358">
                  <c:v>-18.722396932104385</c:v>
                </c:pt>
                <c:pt idx="359">
                  <c:v>-18.348409820294947</c:v>
                </c:pt>
                <c:pt idx="360">
                  <c:v>-17.985072424570333</c:v>
                </c:pt>
                <c:pt idx="361">
                  <c:v>-17.632023830316765</c:v>
                </c:pt>
                <c:pt idx="362">
                  <c:v>-17.288915635596929</c:v>
                </c:pt>
                <c:pt idx="363">
                  <c:v>-16.95541164503479</c:v>
                </c:pt>
                <c:pt idx="364">
                  <c:v>-16.631187550031687</c:v>
                </c:pt>
                <c:pt idx="365">
                  <c:v>-16.315930599137648</c:v>
                </c:pt>
                <c:pt idx="366">
                  <c:v>-16.009339261881632</c:v>
                </c:pt>
                <c:pt idx="367">
                  <c:v>-15.711122888669941</c:v>
                </c:pt>
                <c:pt idx="368">
                  <c:v>-15.421001369266524</c:v>
                </c:pt>
                <c:pt idx="369">
                  <c:v>-15.138704791801615</c:v>
                </c:pt>
                <c:pt idx="370">
                  <c:v>-14.863973103998296</c:v>
                </c:pt>
                <c:pt idx="371">
                  <c:v>-14.596555778076711</c:v>
                </c:pt>
                <c:pt idx="372">
                  <c:v>-14.336211480449503</c:v>
                </c:pt>
                <c:pt idx="373">
                  <c:v>-14.082707747306634</c:v>
                </c:pt>
                <c:pt idx="374">
                  <c:v>-13.835820666681141</c:v>
                </c:pt>
                <c:pt idx="375">
                  <c:v>-13.595334567870108</c:v>
                </c:pt>
                <c:pt idx="376">
                  <c:v>-13.361041718465685</c:v>
                </c:pt>
                <c:pt idx="377">
                  <c:v>-13.132742029556107</c:v>
                </c:pt>
                <c:pt idx="378">
                  <c:v>-12.910242769234969</c:v>
                </c:pt>
                <c:pt idx="379">
                  <c:v>-12.693358284727548</c:v>
                </c:pt>
                <c:pt idx="380">
                  <c:v>-12.481909733108743</c:v>
                </c:pt>
                <c:pt idx="381">
                  <c:v>-12.275724820763342</c:v>
                </c:pt>
                <c:pt idx="382">
                  <c:v>-12.074637551547031</c:v>
                </c:pt>
                <c:pt idx="383">
                  <c:v>-11.878487983550814</c:v>
                </c:pt>
                <c:pt idx="384">
                  <c:v>-11.687121994457053</c:v>
                </c:pt>
                <c:pt idx="385">
                  <c:v>-11.500391055276346</c:v>
                </c:pt>
                <c:pt idx="386">
                  <c:v>-11.318152012405019</c:v>
                </c:pt>
                <c:pt idx="387">
                  <c:v>-11.140266877713742</c:v>
                </c:pt>
                <c:pt idx="388">
                  <c:v>-10.966602626634348</c:v>
                </c:pt>
                <c:pt idx="389">
                  <c:v>-10.797031003884015</c:v>
                </c:pt>
                <c:pt idx="390">
                  <c:v>-10.63142833670959</c:v>
                </c:pt>
                <c:pt idx="391">
                  <c:v>-10.469675355451169</c:v>
                </c:pt>
                <c:pt idx="392">
                  <c:v>-10.311657021097551</c:v>
                </c:pt>
                <c:pt idx="393">
                  <c:v>-10.157262359731831</c:v>
                </c:pt>
                <c:pt idx="394">
                  <c:v>-10.006384303547847</c:v>
                </c:pt>
                <c:pt idx="395">
                  <c:v>-9.8589195382427661</c:v>
                </c:pt>
                <c:pt idx="396">
                  <c:v>-9.7147683565979079</c:v>
                </c:pt>
                <c:pt idx="397">
                  <c:v>-9.5738345179477111</c:v>
                </c:pt>
                <c:pt idx="398">
                  <c:v>-9.4360251133638684</c:v>
                </c:pt>
                <c:pt idx="399">
                  <c:v>-9.3012504363797088</c:v>
                </c:pt>
                <c:pt idx="400">
                  <c:v>-9.1694238589380372</c:v>
                </c:pt>
                <c:pt idx="401">
                  <c:v>-9.0404617124532791</c:v>
                </c:pt>
                <c:pt idx="402">
                  <c:v>-8.9142831737547574</c:v>
                </c:pt>
                <c:pt idx="403">
                  <c:v>-8.7908101557003189</c:v>
                </c:pt>
                <c:pt idx="404">
                  <c:v>-8.6699672022817147</c:v>
                </c:pt>
                <c:pt idx="405">
                  <c:v>-8.5516813880716747</c:v>
                </c:pt>
                <c:pt idx="406">
                  <c:v>-8.4358822217634195</c:v>
                </c:pt>
                <c:pt idx="407">
                  <c:v>-8.3225015537350071</c:v>
                </c:pt>
                <c:pt idx="408">
                  <c:v>-8.2114734873427704</c:v>
                </c:pt>
                <c:pt idx="409">
                  <c:v>-8.1027342939208662</c:v>
                </c:pt>
                <c:pt idx="410">
                  <c:v>-7.9962223312339944</c:v>
                </c:pt>
                <c:pt idx="411">
                  <c:v>-7.8918779652945599</c:v>
                </c:pt>
                <c:pt idx="412">
                  <c:v>-7.7896434953527418</c:v>
                </c:pt>
                <c:pt idx="413">
                  <c:v>-7.6894630819862515</c:v>
                </c:pt>
                <c:pt idx="414">
                  <c:v>-7.5912826780994376</c:v>
                </c:pt>
                <c:pt idx="415">
                  <c:v>-7.4950499627455631</c:v>
                </c:pt>
                <c:pt idx="416">
                  <c:v>-7.4007142776407733</c:v>
                </c:pt>
                <c:pt idx="417">
                  <c:v>-7.3082265662414141</c:v>
                </c:pt>
                <c:pt idx="418">
                  <c:v>-7.2175393153028722</c:v>
                </c:pt>
                <c:pt idx="419">
                  <c:v>-7.1286064987772697</c:v>
                </c:pt>
                <c:pt idx="420">
                  <c:v>-7.0413835240048153</c:v>
                </c:pt>
                <c:pt idx="421">
                  <c:v>-6.9558271800214104</c:v>
                </c:pt>
                <c:pt idx="422">
                  <c:v>-6.8718955879757369</c:v>
                </c:pt>
                <c:pt idx="423">
                  <c:v>-6.7895481535119488</c:v>
                </c:pt>
                <c:pt idx="424">
                  <c:v>-6.7087455210305329</c:v>
                </c:pt>
                <c:pt idx="425">
                  <c:v>-6.6294495298149565</c:v>
                </c:pt>
                <c:pt idx="426">
                  <c:v>-6.5516231718275337</c:v>
                </c:pt>
                <c:pt idx="427">
                  <c:v>-6.475230551237118</c:v>
                </c:pt>
                <c:pt idx="428">
                  <c:v>-6.4002368454852014</c:v>
                </c:pt>
                <c:pt idx="429">
                  <c:v>-6.3266082679164191</c:v>
                </c:pt>
                <c:pt idx="430">
                  <c:v>-6.2543120318432708</c:v>
                </c:pt>
                <c:pt idx="431">
                  <c:v>-6.1833163160202602</c:v>
                </c:pt>
                <c:pt idx="432">
                  <c:v>-6.1135902314703863</c:v>
                </c:pt>
                <c:pt idx="433">
                  <c:v>-6.0451037895678885</c:v>
                </c:pt>
                <c:pt idx="434">
                  <c:v>-5.9778278713617521</c:v>
                </c:pt>
                <c:pt idx="435">
                  <c:v>-5.9117341980940665</c:v>
                </c:pt>
                <c:pt idx="436">
                  <c:v>-5.8467953028183919</c:v>
                </c:pt>
                <c:pt idx="437">
                  <c:v>-5.782984503116877</c:v>
                </c:pt>
                <c:pt idx="438">
                  <c:v>-5.7202758748460587</c:v>
                </c:pt>
                <c:pt idx="439">
                  <c:v>-5.6586442268791215</c:v>
                </c:pt>
                <c:pt idx="440">
                  <c:v>-5.598065076801805</c:v>
                </c:pt>
                <c:pt idx="441">
                  <c:v>-5.5385146275055543</c:v>
                </c:pt>
                <c:pt idx="442">
                  <c:v>-5.4799697446853362</c:v>
                </c:pt>
                <c:pt idx="443">
                  <c:v>-5.4224079351404555</c:v>
                </c:pt>
                <c:pt idx="444">
                  <c:v>-5.3658073259093442</c:v>
                </c:pt>
                <c:pt idx="445">
                  <c:v>-5.3101466441521561</c:v>
                </c:pt>
                <c:pt idx="446">
                  <c:v>-5.2554051977979084</c:v>
                </c:pt>
                <c:pt idx="447">
                  <c:v>-5.2015628568798826</c:v>
                </c:pt>
                <c:pt idx="448">
                  <c:v>-5.1486000355599284</c:v>
                </c:pt>
                <c:pt idx="449">
                  <c:v>-5.0964976748143735</c:v>
                </c:pt>
                <c:pt idx="450">
                  <c:v>-5.0452372257313209</c:v>
                </c:pt>
                <c:pt idx="451">
                  <c:v>-4.9948006334286266</c:v>
                </c:pt>
                <c:pt idx="452">
                  <c:v>-4.9451703215336664</c:v>
                </c:pt>
                <c:pt idx="453">
                  <c:v>-4.8963291772304451</c:v>
                </c:pt>
                <c:pt idx="454">
                  <c:v>-4.8482605368232408</c:v>
                </c:pt>
                <c:pt idx="455">
                  <c:v>-4.8009481718471374</c:v>
                </c:pt>
                <c:pt idx="456">
                  <c:v>-4.7543762756175543</c:v>
                </c:pt>
                <c:pt idx="457">
                  <c:v>-4.7085294503062309</c:v>
                </c:pt>
                <c:pt idx="458">
                  <c:v>-4.6633926944314021</c:v>
                </c:pt>
                <c:pt idx="459">
                  <c:v>-4.6189513908093005</c:v>
                </c:pt>
                <c:pt idx="460">
                  <c:v>-4.5751912949056122</c:v>
                </c:pt>
                <c:pt idx="461">
                  <c:v>-4.5320985236110483</c:v>
                </c:pt>
                <c:pt idx="462">
                  <c:v>-4.4896595443852387</c:v>
                </c:pt>
                <c:pt idx="463">
                  <c:v>-4.447861164779483</c:v>
                </c:pt>
                <c:pt idx="464">
                  <c:v>-4.4066905223346442</c:v>
                </c:pt>
                <c:pt idx="465">
                  <c:v>-4.366135074781015</c:v>
                </c:pt>
                <c:pt idx="466">
                  <c:v>-4.3261825906313023</c:v>
                </c:pt>
                <c:pt idx="467">
                  <c:v>-4.2868211400278406</c:v>
                </c:pt>
                <c:pt idx="468">
                  <c:v>-4.2480390859537831</c:v>
                </c:pt>
                <c:pt idx="469">
                  <c:v>-4.2098250756892206</c:v>
                </c:pt>
                <c:pt idx="470">
                  <c:v>-4.1721680325977895</c:v>
                </c:pt>
                <c:pt idx="471">
                  <c:v>-4.1350571481513967</c:v>
                </c:pt>
                <c:pt idx="472">
                  <c:v>-4.0984818742389182</c:v>
                </c:pt>
                <c:pt idx="473">
                  <c:v>-4.0624319157185997</c:v>
                </c:pt>
                <c:pt idx="474">
                  <c:v>-4.026897223221571</c:v>
                </c:pt>
                <c:pt idx="475">
                  <c:v>-3.9918679861847934</c:v>
                </c:pt>
                <c:pt idx="476">
                  <c:v>-3.9573346261152853</c:v>
                </c:pt>
                <c:pt idx="477">
                  <c:v>-3.9232877900744767</c:v>
                </c:pt>
                <c:pt idx="478">
                  <c:v>-3.8899525792439813</c:v>
                </c:pt>
                <c:pt idx="479">
                  <c:v>-3.8566173684134859</c:v>
                </c:pt>
                <c:pt idx="480">
                  <c:v>-3.8239761488996793</c:v>
                </c:pt>
                <c:pt idx="481">
                  <c:v>-3.7917861739899328</c:v>
                </c:pt>
                <c:pt idx="482">
                  <c:v>-3.7600391278263254</c:v>
                </c:pt>
                <c:pt idx="483">
                  <c:v>-3.7287268851491526</c:v>
                </c:pt>
                <c:pt idx="484">
                  <c:v>-3.6978415061082184</c:v>
                </c:pt>
                <c:pt idx="485">
                  <c:v>-3.6673752312328647</c:v>
                </c:pt>
                <c:pt idx="486">
                  <c:v>-3.6373204765470937</c:v>
                </c:pt>
                <c:pt idx="487">
                  <c:v>-3.6076698288583113</c:v>
                </c:pt>
                <c:pt idx="488">
                  <c:v>-3.5784160411769039</c:v>
                </c:pt>
                <c:pt idx="489">
                  <c:v>-3.549552028276568</c:v>
                </c:pt>
                <c:pt idx="490">
                  <c:v>-3.5210708624040761</c:v>
                </c:pt>
                <c:pt idx="491">
                  <c:v>-3.4929657691068599</c:v>
                </c:pt>
                <c:pt idx="492">
                  <c:v>-3.4652301231951368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inorUnit val="5.000000000000001E-3"/>
      </c:valAx>
      <c:valAx>
        <c:axId val="1505358191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86520357470165"/>
          <c:y val="0.59003242205483342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2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13907781944174544"/>
          <c:y val="0.460794247662789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4752037538"/>
          <c:y val="5.2916686584936576E-2"/>
          <c:w val="0.76990345779083802"/>
          <c:h val="0.82735169580528478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A1-41B2-B902-48B95E9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演算処理!$BG$33:$BG$528</c:f>
              <c:numCache>
                <c:formatCode>General</c:formatCode>
                <c:ptCount val="496"/>
                <c:pt idx="0">
                  <c:v>-4.2337675148783008E-3</c:v>
                </c:pt>
                <c:pt idx="1">
                  <c:v>-4.3186892084506557E-3</c:v>
                </c:pt>
                <c:pt idx="2">
                  <c:v>-4.4056016059611748E-3</c:v>
                </c:pt>
                <c:pt idx="3">
                  <c:v>-4.494558725642691E-3</c:v>
                </c:pt>
                <c:pt idx="4">
                  <c:v>-4.5856162624704627E-3</c:v>
                </c:pt>
                <c:pt idx="5">
                  <c:v>-4.6788316470155831E-3</c:v>
                </c:pt>
                <c:pt idx="6">
                  <c:v>-4.7742641065881093E-3</c:v>
                </c:pt>
                <c:pt idx="7">
                  <c:v>-4.8719747287914277E-3</c:v>
                </c:pt>
                <c:pt idx="8">
                  <c:v>-4.9720265275997617E-3</c:v>
                </c:pt>
                <c:pt idx="9">
                  <c:v>-5.0744845120524705E-3</c:v>
                </c:pt>
                <c:pt idx="10">
                  <c:v>-5.179415757697454E-3</c:v>
                </c:pt>
                <c:pt idx="11">
                  <c:v>-5.2868894808803524E-3</c:v>
                </c:pt>
                <c:pt idx="12">
                  <c:v>-5.3969771160390194E-3</c:v>
                </c:pt>
                <c:pt idx="13">
                  <c:v>-5.5097523961126996E-3</c:v>
                </c:pt>
                <c:pt idx="14">
                  <c:v>-5.6252914362197618E-3</c:v>
                </c:pt>
                <c:pt idx="15">
                  <c:v>-5.7436728207135891E-3</c:v>
                </c:pt>
                <c:pt idx="16">
                  <c:v>-5.8649776938585552E-3</c:v>
                </c:pt>
                <c:pt idx="17">
                  <c:v>-5.989289854161574E-3</c:v>
                </c:pt>
                <c:pt idx="18">
                  <c:v>-6.1166958526486671E-3</c:v>
                </c:pt>
                <c:pt idx="19">
                  <c:v>-6.2472850951869937E-3</c:v>
                </c:pt>
                <c:pt idx="20">
                  <c:v>-6.3811499490657852E-3</c:v>
                </c:pt>
                <c:pt idx="21">
                  <c:v>-6.5183858540527675E-3</c:v>
                </c:pt>
                <c:pt idx="22">
                  <c:v>-6.6590914380645592E-3</c:v>
                </c:pt>
                <c:pt idx="23">
                  <c:v>-6.8033686377779604E-3</c:v>
                </c:pt>
                <c:pt idx="24">
                  <c:v>-6.9513228242795554E-3</c:v>
                </c:pt>
                <c:pt idx="25">
                  <c:v>-7.1030629341137085E-3</c:v>
                </c:pt>
                <c:pt idx="26">
                  <c:v>-7.2587016058972978E-3</c:v>
                </c:pt>
                <c:pt idx="27">
                  <c:v>-7.4183553228038164E-3</c:v>
                </c:pt>
                <c:pt idx="28">
                  <c:v>-7.582144561187029E-3</c:v>
                </c:pt>
                <c:pt idx="29">
                  <c:v>-7.7501939456377286E-3</c:v>
                </c:pt>
                <c:pt idx="30">
                  <c:v>-7.9226324107810053E-3</c:v>
                </c:pt>
                <c:pt idx="31">
                  <c:v>-8.0995933701497602E-3</c:v>
                </c:pt>
                <c:pt idx="32">
                  <c:v>-8.2812148924512156E-3</c:v>
                </c:pt>
                <c:pt idx="33">
                  <c:v>-8.4676398856227582E-3</c:v>
                </c:pt>
                <c:pt idx="34">
                  <c:v>-8.6590162890081718E-3</c:v>
                </c:pt>
                <c:pt idx="35">
                  <c:v>-8.8554972741228914E-3</c:v>
                </c:pt>
                <c:pt idx="36">
                  <c:v>-9.0572414543489636E-3</c:v>
                </c:pt>
                <c:pt idx="37">
                  <c:v>-9.2644131040776189E-3</c:v>
                </c:pt>
                <c:pt idx="38">
                  <c:v>-9.4771823877233003E-3</c:v>
                </c:pt>
                <c:pt idx="39">
                  <c:v>-9.695725599104069E-3</c:v>
                </c:pt>
                <c:pt idx="40">
                  <c:v>-9.920225411742924E-3</c:v>
                </c:pt>
                <c:pt idx="41">
                  <c:v>-1.0150871140610439E-2</c:v>
                </c:pt>
                <c:pt idx="42">
                  <c:v>-1.0387859015896627E-2</c:v>
                </c:pt>
                <c:pt idx="43">
                  <c:v>-1.0631392469420995E-2</c:v>
                </c:pt>
                <c:pt idx="44">
                  <c:v>-1.08816824343505E-2</c:v>
                </c:pt>
                <c:pt idx="45">
                  <c:v>-1.1138947658878885E-2</c:v>
                </c:pt>
                <c:pt idx="46">
                  <c:v>-1.1403415034607683E-2</c:v>
                </c:pt>
                <c:pt idx="47">
                  <c:v>-1.167531994039079E-2</c:v>
                </c:pt>
                <c:pt idx="48">
                  <c:v>-1.1954906602450122E-2</c:v>
                </c:pt>
                <c:pt idx="49">
                  <c:v>-1.2242428471605079E-2</c:v>
                </c:pt>
                <c:pt idx="50">
                  <c:v>-1.2538148618533409E-2</c:v>
                </c:pt>
                <c:pt idx="51">
                  <c:v>-1.2842340148017514E-2</c:v>
                </c:pt>
                <c:pt idx="52">
                  <c:v>-1.3155286633164795E-2</c:v>
                </c:pt>
                <c:pt idx="53">
                  <c:v>-1.3477282570709459E-2</c:v>
                </c:pt>
                <c:pt idx="54">
                  <c:v>-1.3808633858492764E-2</c:v>
                </c:pt>
                <c:pt idx="55">
                  <c:v>-1.4149658296333002E-2</c:v>
                </c:pt>
                <c:pt idx="56">
                  <c:v>-1.4500686111582069E-2</c:v>
                </c:pt>
                <c:pt idx="57">
                  <c:v>-1.4862060510668209E-2</c:v>
                </c:pt>
                <c:pt idx="58">
                  <c:v>-1.5234138258071447E-2</c:v>
                </c:pt>
                <c:pt idx="59">
                  <c:v>-1.5617290284286652E-2</c:v>
                </c:pt>
                <c:pt idx="60">
                  <c:v>-1.601190232429613E-2</c:v>
                </c:pt>
                <c:pt idx="61">
                  <c:v>-1.6418375588334384E-2</c:v>
                </c:pt>
                <c:pt idx="62">
                  <c:v>-1.6837127466707773E-2</c:v>
                </c:pt>
                <c:pt idx="63">
                  <c:v>-1.7268592270582285E-2</c:v>
                </c:pt>
                <c:pt idx="64">
                  <c:v>-1.7713222010818059E-2</c:v>
                </c:pt>
                <c:pt idx="65">
                  <c:v>-1.8171487216968648E-2</c:v>
                </c:pt>
                <c:pt idx="66">
                  <c:v>-1.8643877798775747E-2</c:v>
                </c:pt>
                <c:pt idx="67">
                  <c:v>-1.9130903952563474E-2</c:v>
                </c:pt>
                <c:pt idx="68">
                  <c:v>-1.9633097115188857E-2</c:v>
                </c:pt>
                <c:pt idx="69">
                  <c:v>-2.0151010968246105E-2</c:v>
                </c:pt>
                <c:pt idx="70">
                  <c:v>-2.068522249550812E-2</c:v>
                </c:pt>
                <c:pt idx="71">
                  <c:v>-2.1236333096706587E-2</c:v>
                </c:pt>
                <c:pt idx="72">
                  <c:v>-2.1804969760990511E-2</c:v>
                </c:pt>
                <c:pt idx="73">
                  <c:v>-2.2391786303607816E-2</c:v>
                </c:pt>
                <c:pt idx="74">
                  <c:v>-2.2997464669554754E-2</c:v>
                </c:pt>
                <c:pt idx="75">
                  <c:v>-2.3622716308284331E-2</c:v>
                </c:pt>
                <c:pt idx="76">
                  <c:v>-2.426828362365737E-2</c:v>
                </c:pt>
                <c:pt idx="77">
                  <c:v>-2.4934941503815339E-2</c:v>
                </c:pt>
                <c:pt idx="78">
                  <c:v>-2.5623498935763152E-2</c:v>
                </c:pt>
                <c:pt idx="79">
                  <c:v>-2.6334800709893254E-2</c:v>
                </c:pt>
                <c:pt idx="80">
                  <c:v>-2.7069729220039942E-2</c:v>
                </c:pt>
                <c:pt idx="81">
                  <c:v>-2.7829206364886585E-2</c:v>
                </c:pt>
                <c:pt idx="82">
                  <c:v>-2.861419555720416E-2</c:v>
                </c:pt>
                <c:pt idx="83">
                  <c:v>-2.9425703847501036E-2</c:v>
                </c:pt>
                <c:pt idx="84">
                  <c:v>-3.0264784169493197E-2</c:v>
                </c:pt>
                <c:pt idx="85">
                  <c:v>-3.1132537714965373E-2</c:v>
                </c:pt>
                <c:pt idx="86">
                  <c:v>-3.2030116446385731E-2</c:v>
                </c:pt>
                <c:pt idx="87">
                  <c:v>-3.2958725756074239E-2</c:v>
                </c:pt>
                <c:pt idx="88">
                  <c:v>-3.3919627281377117E-2</c:v>
                </c:pt>
                <c:pt idx="89">
                  <c:v>-3.4914141886000977E-2</c:v>
                </c:pt>
                <c:pt idx="90">
                  <c:v>-3.5943652818339236E-2</c:v>
                </c:pt>
                <c:pt idx="91">
                  <c:v>-3.7009609058401158E-2</c:v>
                </c:pt>
                <c:pt idx="92">
                  <c:v>-3.8113528865849164E-2</c:v>
                </c:pt>
                <c:pt idx="93">
                  <c:v>-3.9257003542430773E-2</c:v>
                </c:pt>
                <c:pt idx="94">
                  <c:v>-4.0441701423200152E-2</c:v>
                </c:pt>
                <c:pt idx="95">
                  <c:v>-4.166937211187411E-2</c:v>
                </c:pt>
                <c:pt idx="96">
                  <c:v>-4.2941850976792449E-2</c:v>
                </c:pt>
                <c:pt idx="97">
                  <c:v>-4.4261063925274097E-2</c:v>
                </c:pt>
                <c:pt idx="98">
                  <c:v>-4.5629032475352695E-2</c:v>
                </c:pt>
                <c:pt idx="99">
                  <c:v>-4.7047879145350413E-2</c:v>
                </c:pt>
                <c:pt idx="100">
                  <c:v>-4.8519833183315958E-2</c:v>
                </c:pt>
                <c:pt idx="101">
                  <c:v>-5.0047236659932284E-2</c:v>
                </c:pt>
                <c:pt idx="102">
                  <c:v>-5.163255095039547E-2</c:v>
                </c:pt>
                <c:pt idx="103">
                  <c:v>-5.3278363632581052E-2</c:v>
                </c:pt>
                <c:pt idx="104">
                  <c:v>-5.4987395831063608E-2</c:v>
                </c:pt>
                <c:pt idx="105">
                  <c:v>-5.6762510038673691E-2</c:v>
                </c:pt>
                <c:pt idx="106">
                  <c:v>-5.8606718449885742E-2</c:v>
                </c:pt>
                <c:pt idx="107">
                  <c:v>-6.0523191842868362E-2</c:v>
                </c:pt>
                <c:pt idx="108">
                  <c:v>-6.2515269050003985E-2</c:v>
                </c:pt>
                <c:pt idx="109">
                  <c:v>-6.4586467059811081E-2</c:v>
                </c:pt>
                <c:pt idx="110">
                  <c:v>-6.6740491796521917E-2</c:v>
                </c:pt>
                <c:pt idx="111">
                  <c:v>-6.8981249627367139E-2</c:v>
                </c:pt>
                <c:pt idx="112">
                  <c:v>-7.1312859651523564E-2</c:v>
                </c:pt>
                <c:pt idx="113">
                  <c:v>-7.3739666829093761E-2</c:v>
                </c:pt>
                <c:pt idx="114">
                  <c:v>-7.6266256013120926E-2</c:v>
                </c:pt>
                <c:pt idx="115">
                  <c:v>-7.8897466952829454E-2</c:v>
                </c:pt>
                <c:pt idx="116">
                  <c:v>-8.1638410341830725E-2</c:v>
                </c:pt>
                <c:pt idx="117">
                  <c:v>-8.4494484991019914E-2</c:v>
                </c:pt>
                <c:pt idx="118">
                  <c:v>-8.7471396212541741E-2</c:v>
                </c:pt>
                <c:pt idx="119">
                  <c:v>-9.0575175508274139E-2</c:v>
                </c:pt>
                <c:pt idx="120">
                  <c:v>-9.3812201664102951E-2</c:v>
                </c:pt>
                <c:pt idx="121">
                  <c:v>-9.718922335964536E-2</c:v>
                </c:pt>
                <c:pt idx="122">
                  <c:v>-0.10071338341234054</c:v>
                </c:pt>
                <c:pt idx="123">
                  <c:v>-0.10439224478480148</c:v>
                </c:pt>
                <c:pt idx="124">
                  <c:v>-0.10823381849515291</c:v>
                </c:pt>
                <c:pt idx="125">
                  <c:v>-0.1122465935820611</c:v>
                </c:pt>
                <c:pt idx="126">
                  <c:v>-0.11643956928890575</c:v>
                </c:pt>
                <c:pt idx="127">
                  <c:v>-0.12082228964572508</c:v>
                </c:pt>
                <c:pt idx="128">
                  <c:v>-0.12540488064276828</c:v>
                </c:pt>
                <c:pt idx="129">
                  <c:v>-0.13019809020615755</c:v>
                </c:pt>
                <c:pt idx="130">
                  <c:v>-0.13521333120435688</c:v>
                </c:pt>
                <c:pt idx="131">
                  <c:v>-0.14046272773370494</c:v>
                </c:pt>
                <c:pt idx="132">
                  <c:v>-0.14595916495298994</c:v>
                </c:pt>
                <c:pt idx="133">
                  <c:v>-0.15171634276015025</c:v>
                </c:pt>
                <c:pt idx="134">
                  <c:v>-0.15774883362984837</c:v>
                </c:pt>
                <c:pt idx="135">
                  <c:v>-0.16407214495814618</c:v>
                </c:pt>
                <c:pt idx="136">
                  <c:v>-0.17070278629066157</c:v>
                </c:pt>
                <c:pt idx="137">
                  <c:v>-0.17765834184325824</c:v>
                </c:pt>
                <c:pt idx="138">
                  <c:v>-0.18495754875976658</c:v>
                </c:pt>
                <c:pt idx="139">
                  <c:v>-0.1926203815897673</c:v>
                </c:pt>
                <c:pt idx="140">
                  <c:v>-0.2006681435112104</c:v>
                </c:pt>
                <c:pt idx="141">
                  <c:v>-0.2091235648679422</c:v>
                </c:pt>
                <c:pt idx="142">
                  <c:v>-0.21801090964108791</c:v>
                </c:pt>
                <c:pt idx="143">
                  <c:v>-0.2273560905262538</c:v>
                </c:pt>
                <c:pt idx="144">
                  <c:v>-0.23718679334560477</c:v>
                </c:pt>
                <c:pt idx="145">
                  <c:v>-0.24753261158537554</c:v>
                </c:pt>
                <c:pt idx="146">
                  <c:v>-0.25842519191574959</c:v>
                </c:pt>
                <c:pt idx="147">
                  <c:v>-0.26989839162081164</c:v>
                </c:pt>
                <c:pt idx="148">
                  <c:v>-0.28198844894267455</c:v>
                </c:pt>
                <c:pt idx="149">
                  <c:v>-0.29473416742470621</c:v>
                </c:pt>
                <c:pt idx="150">
                  <c:v>-0.30817711542539028</c:v>
                </c:pt>
                <c:pt idx="151">
                  <c:v>-0.32236184206564455</c:v>
                </c:pt>
                <c:pt idx="152">
                  <c:v>-0.33733611096896238</c:v>
                </c:pt>
                <c:pt idx="153">
                  <c:v>-0.35315115325491592</c:v>
                </c:pt>
                <c:pt idx="154">
                  <c:v>-0.36986194135193889</c:v>
                </c:pt>
                <c:pt idx="155">
                  <c:v>-0.38752748530441145</c:v>
                </c:pt>
                <c:pt idx="156">
                  <c:v>-0.40621115336065206</c:v>
                </c:pt>
                <c:pt idx="157">
                  <c:v>-0.42598101874167094</c:v>
                </c:pt>
                <c:pt idx="158">
                  <c:v>-0.44691023460321105</c:v>
                </c:pt>
                <c:pt idx="159">
                  <c:v>-0.46907743931440987</c:v>
                </c:pt>
                <c:pt idx="160">
                  <c:v>-0.49256719428173307</c:v>
                </c:pt>
                <c:pt idx="161">
                  <c:v>-0.51747045664435953</c:v>
                </c:pt>
                <c:pt idx="162">
                  <c:v>-0.54388508925211443</c:v>
                </c:pt>
                <c:pt idx="163">
                  <c:v>-0.57191641040512287</c:v>
                </c:pt>
                <c:pt idx="164">
                  <c:v>-0.60167778587899878</c:v>
                </c:pt>
                <c:pt idx="165">
                  <c:v>-0.63329126577484851</c:v>
                </c:pt>
                <c:pt idx="166">
                  <c:v>-0.66688826871011841</c:v>
                </c:pt>
                <c:pt idx="167">
                  <c:v>-0.70261031579674571</c:v>
                </c:pt>
                <c:pt idx="168">
                  <c:v>-0.74060981672492621</c:v>
                </c:pt>
                <c:pt idx="169">
                  <c:v>-0.7810509100742018</c:v>
                </c:pt>
                <c:pt idx="170">
                  <c:v>-0.82411035969362656</c:v>
                </c:pt>
                <c:pt idx="171">
                  <c:v>-0.86997850861800718</c:v>
                </c:pt>
                <c:pt idx="172">
                  <c:v>-0.91886029150115722</c:v>
                </c:pt>
                <c:pt idx="173">
                  <c:v>-0.97097630593814133</c:v>
                </c:pt>
                <c:pt idx="174">
                  <c:v>-1.0265639423018345</c:v>
                </c:pt>
                <c:pt idx="175">
                  <c:v>-1.0858785708262777</c:v>
                </c:pt>
                <c:pt idx="176">
                  <c:v>-1.1491947836222411</c:v>
                </c:pt>
                <c:pt idx="177">
                  <c:v>-1.2168076881122256</c:v>
                </c:pt>
                <c:pt idx="178">
                  <c:v>-1.2890342470300959</c:v>
                </c:pt>
                <c:pt idx="179">
                  <c:v>-1.3662146586699095</c:v>
                </c:pt>
                <c:pt idx="180">
                  <c:v>-1.4487137695300076</c:v>
                </c:pt>
                <c:pt idx="181">
                  <c:v>-1.5369225099445041</c:v>
                </c:pt>
                <c:pt idx="182">
                  <c:v>-1.6312593418202708</c:v>
                </c:pt>
                <c:pt idx="183">
                  <c:v>-1.7321717063298967</c:v>
                </c:pt>
                <c:pt idx="184">
                  <c:v>-1.8401374585212529</c:v>
                </c:pt>
                <c:pt idx="185">
                  <c:v>-1.955666275513456</c:v>
                </c:pt>
                <c:pt idx="186">
                  <c:v>-2.0793010255313442</c:v>
                </c:pt>
                <c:pt idx="187">
                  <c:v>-2.2116190868225094</c:v>
                </c:pt>
                <c:pt idx="188">
                  <c:v>-2.3532336088994823</c:v>
                </c:pt>
                <c:pt idx="189">
                  <c:v>-2.5047947140148259</c:v>
                </c:pt>
                <c:pt idx="190">
                  <c:v>-2.6669906448197374</c:v>
                </c:pt>
                <c:pt idx="191">
                  <c:v>-2.8405488753427104</c:v>
                </c:pt>
                <c:pt idx="192">
                  <c:v>-3.0262372173379215</c:v>
                </c:pt>
                <c:pt idx="193">
                  <c:v>-3.2248649733047676</c:v>
                </c:pt>
                <c:pt idx="194">
                  <c:v>-3.4372842116653679</c:v>
                </c:pt>
                <c:pt idx="195">
                  <c:v>-3.6643912692895264</c:v>
                </c:pt>
                <c:pt idx="196">
                  <c:v>-3.9071286223400916</c:v>
                </c:pt>
                <c:pt idx="197">
                  <c:v>-4.166487308835535</c:v>
                </c:pt>
                <c:pt idx="198">
                  <c:v>-4.4435101360058651</c:v>
                </c:pt>
                <c:pt idx="199">
                  <c:v>-4.7392959632210054</c:v>
                </c:pt>
                <c:pt idx="200">
                  <c:v>-5.05500541807133</c:v>
                </c:pt>
                <c:pt idx="201">
                  <c:v>-5.3918684807017829</c:v>
                </c:pt>
                <c:pt idx="202">
                  <c:v>-5.7511944622064526</c:v>
                </c:pt>
                <c:pt idx="203">
                  <c:v>-6.1343850104910551</c:v>
                </c:pt>
                <c:pt idx="204">
                  <c:v>-6.5429509068621616</c:v>
                </c:pt>
                <c:pt idx="205">
                  <c:v>-6.9785335761724498</c:v>
                </c:pt>
                <c:pt idx="206">
                  <c:v>-7.4429324324472832</c:v>
                </c:pt>
                <c:pt idx="207">
                  <c:v>-7.9381394325078691</c:v>
                </c:pt>
                <c:pt idx="208">
                  <c:v>-8.4663825249262015</c:v>
                </c:pt>
                <c:pt idx="209">
                  <c:v>-9.0301800700391084</c:v>
                </c:pt>
                <c:pt idx="210">
                  <c:v>-9.6324087642364447</c:v>
                </c:pt>
                <c:pt idx="211">
                  <c:v>-10.276388085243353</c:v>
                </c:pt>
                <c:pt idx="212">
                  <c:v>-10.965984645616313</c:v>
                </c:pt>
                <c:pt idx="213">
                  <c:v>-11.70573973154122</c:v>
                </c:pt>
                <c:pt idx="214">
                  <c:v>-12.501021807978272</c:v>
                </c:pt>
                <c:pt idx="215">
                  <c:v>-13.358200715364468</c:v>
                </c:pt>
                <c:pt idx="216">
                  <c:v>-14.284826462954573</c:v>
                </c:pt>
                <c:pt idx="217">
                  <c:v>-15.289760370400039</c:v>
                </c:pt>
                <c:pt idx="218">
                  <c:v>-16.383119046622426</c:v>
                </c:pt>
                <c:pt idx="219">
                  <c:v>-17.57567611548237</c:v>
                </c:pt>
                <c:pt idx="220">
                  <c:v>-18.876834936435863</c:v>
                </c:pt>
                <c:pt idx="221">
                  <c:v>-20.289000431913351</c:v>
                </c:pt>
                <c:pt idx="222">
                  <c:v>-21.793335117958684</c:v>
                </c:pt>
                <c:pt idx="223">
                  <c:v>-23.317487913315563</c:v>
                </c:pt>
                <c:pt idx="224">
                  <c:v>-24.680049862705875</c:v>
                </c:pt>
                <c:pt idx="225">
                  <c:v>-25.564213016899544</c:v>
                </c:pt>
                <c:pt idx="226">
                  <c:v>-25.683077192242575</c:v>
                </c:pt>
                <c:pt idx="227">
                  <c:v>-25.078490882359663</c:v>
                </c:pt>
                <c:pt idx="228">
                  <c:v>-24.070475789488398</c:v>
                </c:pt>
                <c:pt idx="229">
                  <c:v>-22.951202998051002</c:v>
                </c:pt>
                <c:pt idx="230">
                  <c:v>-21.87339012864097</c:v>
                </c:pt>
                <c:pt idx="231">
                  <c:v>-20.893686075793386</c:v>
                </c:pt>
                <c:pt idx="232">
                  <c:v>-20.024248581627496</c:v>
                </c:pt>
                <c:pt idx="233">
                  <c:v>-19.260213298729727</c:v>
                </c:pt>
                <c:pt idx="234">
                  <c:v>-18.5914560512253</c:v>
                </c:pt>
                <c:pt idx="235">
                  <c:v>-18.007161828295676</c:v>
                </c:pt>
                <c:pt idx="236">
                  <c:v>-17.497431103850872</c:v>
                </c:pt>
                <c:pt idx="237">
                  <c:v>-17.053720614098125</c:v>
                </c:pt>
                <c:pt idx="238">
                  <c:v>-16.668848144257357</c:v>
                </c:pt>
                <c:pt idx="239">
                  <c:v>-16.336852542280024</c:v>
                </c:pt>
                <c:pt idx="240">
                  <c:v>-16.052822624027655</c:v>
                </c:pt>
                <c:pt idx="241">
                  <c:v>-15.812736796293301</c:v>
                </c:pt>
                <c:pt idx="242">
                  <c:v>-15.613326394709969</c:v>
                </c:pt>
                <c:pt idx="243">
                  <c:v>-15.451964548892354</c:v>
                </c:pt>
                <c:pt idx="244">
                  <c:v>-15.326578458479418</c:v>
                </c:pt>
                <c:pt idx="245">
                  <c:v>-15.235581981040554</c:v>
                </c:pt>
                <c:pt idx="246">
                  <c:v>-15.177825597868059</c:v>
                </c:pt>
                <c:pt idx="247">
                  <c:v>-15.152561394548346</c:v>
                </c:pt>
                <c:pt idx="248">
                  <c:v>-15.159421378590421</c:v>
                </c:pt>
                <c:pt idx="249">
                  <c:v>-15.198408159972477</c:v>
                </c:pt>
                <c:pt idx="250">
                  <c:v>-15.26989773285341</c:v>
                </c:pt>
                <c:pt idx="251">
                  <c:v>-15.374654851548319</c:v>
                </c:pt>
                <c:pt idx="252">
                  <c:v>-15.513862353592387</c:v>
                </c:pt>
                <c:pt idx="253">
                  <c:v>-15.689166839777023</c:v>
                </c:pt>
                <c:pt idx="254">
                  <c:v>-15.902744510722602</c:v>
                </c:pt>
                <c:pt idx="255">
                  <c:v>-16.157392885561912</c:v>
                </c:pt>
                <c:pt idx="256">
                  <c:v>-16.456656907604167</c:v>
                </c:pt>
                <c:pt idx="257">
                  <c:v>-16.805002081856053</c:v>
                </c:pt>
                <c:pt idx="258">
                  <c:v>-17.208053621653828</c:v>
                </c:pt>
                <c:pt idx="259">
                  <c:v>-17.672930495154674</c:v>
                </c:pt>
                <c:pt idx="260">
                  <c:v>-18.208719104288672</c:v>
                </c:pt>
                <c:pt idx="261">
                  <c:v>-18.827157064274648</c:v>
                </c:pt>
                <c:pt idx="262">
                  <c:v>-19.543639678564439</c:v>
                </c:pt>
                <c:pt idx="263">
                  <c:v>-20.378729658150387</c:v>
                </c:pt>
                <c:pt idx="264">
                  <c:v>-21.360451749246945</c:v>
                </c:pt>
                <c:pt idx="265">
                  <c:v>-22.527756348486427</c:v>
                </c:pt>
                <c:pt idx="266">
                  <c:v>-23.935356727916957</c:v>
                </c:pt>
                <c:pt idx="267">
                  <c:v>-25.657945021083378</c:v>
                </c:pt>
                <c:pt idx="268">
                  <c:v>-27.777190081699072</c:v>
                </c:pt>
                <c:pt idx="269">
                  <c:v>-30.247812426680301</c:v>
                </c:pt>
                <c:pt idx="270">
                  <c:v>-32.217952328908282</c:v>
                </c:pt>
                <c:pt idx="271">
                  <c:v>-31.611406381346377</c:v>
                </c:pt>
                <c:pt idx="272">
                  <c:v>-28.960852082766529</c:v>
                </c:pt>
                <c:pt idx="273">
                  <c:v>-26.202797342792408</c:v>
                </c:pt>
                <c:pt idx="274">
                  <c:v>-23.84377267021717</c:v>
                </c:pt>
                <c:pt idx="275">
                  <c:v>-21.861461992966479</c:v>
                </c:pt>
                <c:pt idx="276">
                  <c:v>-20.171832214070008</c:v>
                </c:pt>
                <c:pt idx="277">
                  <c:v>-18.705885049387398</c:v>
                </c:pt>
                <c:pt idx="278">
                  <c:v>-17.413862088529697</c:v>
                </c:pt>
                <c:pt idx="279">
                  <c:v>-16.260277837652698</c:v>
                </c:pt>
                <c:pt idx="280">
                  <c:v>-15.219430377808813</c:v>
                </c:pt>
                <c:pt idx="281">
                  <c:v>-14.272297550678132</c:v>
                </c:pt>
                <c:pt idx="282">
                  <c:v>-13.404489911928071</c:v>
                </c:pt>
                <c:pt idx="283">
                  <c:v>-12.604898077469507</c:v>
                </c:pt>
                <c:pt idx="284">
                  <c:v>-11.864783976723558</c:v>
                </c:pt>
                <c:pt idx="285">
                  <c:v>-11.177157516477047</c:v>
                </c:pt>
                <c:pt idx="286">
                  <c:v>-10.53633985467531</c:v>
                </c:pt>
                <c:pt idx="287">
                  <c:v>-9.9376511881825298</c:v>
                </c:pt>
                <c:pt idx="288">
                  <c:v>-9.3771833787334895</c:v>
                </c:pt>
                <c:pt idx="289">
                  <c:v>-8.8516315738803115</c:v>
                </c:pt>
                <c:pt idx="290">
                  <c:v>-8.3581676537160217</c:v>
                </c:pt>
                <c:pt idx="291">
                  <c:v>-7.8943438737655569</c:v>
                </c:pt>
                <c:pt idx="292">
                  <c:v>-7.4580186784258089</c:v>
                </c:pt>
                <c:pt idx="293">
                  <c:v>-7.0472990465006671</c:v>
                </c:pt>
                <c:pt idx="294">
                  <c:v>-6.660495338795414</c:v>
                </c:pt>
                <c:pt idx="295">
                  <c:v>-6.2960857191644948</c:v>
                </c:pt>
                <c:pt idx="296">
                  <c:v>-5.9526879864406705</c:v>
                </c:pt>
                <c:pt idx="297">
                  <c:v>-5.6290371955479044</c:v>
                </c:pt>
                <c:pt idx="298">
                  <c:v>-5.3239678337593705</c:v>
                </c:pt>
                <c:pt idx="299">
                  <c:v>-5.0363996001751064</c:v>
                </c:pt>
                <c:pt idx="300">
                  <c:v>-4.7653260450225075</c:v>
                </c:pt>
                <c:pt idx="301">
                  <c:v>-4.5098054820301616</c:v>
                </c:pt>
                <c:pt idx="302">
                  <c:v>-4.2689537067366903</c:v>
                </c:pt>
                <c:pt idx="303">
                  <c:v>-4.0419381464168609</c:v>
                </c:pt>
                <c:pt idx="304">
                  <c:v>-3.8279731404532806</c:v>
                </c:pt>
                <c:pt idx="305">
                  <c:v>-3.6263161084284423</c:v>
                </c:pt>
                <c:pt idx="306">
                  <c:v>-3.4362644104517681</c:v>
                </c:pt>
                <c:pt idx="307">
                  <c:v>-3.2571527427695459</c:v>
                </c:pt>
                <c:pt idx="308">
                  <c:v>-3.088350943314385</c:v>
                </c:pt>
                <c:pt idx="309">
                  <c:v>-2.9292621078598908</c:v>
                </c:pt>
                <c:pt idx="310">
                  <c:v>-2.7793209388424822</c:v>
                </c:pt>
                <c:pt idx="311">
                  <c:v>-2.6379922664639324</c:v>
                </c:pt>
                <c:pt idx="312">
                  <c:v>-2.5047696960083869</c:v>
                </c:pt>
                <c:pt idx="313">
                  <c:v>-2.3791743468993505</c:v>
                </c:pt>
                <c:pt idx="314">
                  <c:v>-2.2607536583109775</c:v>
                </c:pt>
                <c:pt idx="315">
                  <c:v>-2.1490802434985596</c:v>
                </c:pt>
                <c:pt idx="316">
                  <c:v>-2.0437507807414743</c:v>
                </c:pt>
                <c:pt idx="317">
                  <c:v>-1.9443849331756502</c:v>
                </c:pt>
                <c:pt idx="318">
                  <c:v>-1.8506242930705588</c:v>
                </c:pt>
                <c:pt idx="319">
                  <c:v>-1.7621313484878167</c:v>
                </c:pt>
                <c:pt idx="320">
                  <c:v>-1.6785884719237085</c:v>
                </c:pt>
                <c:pt idx="321">
                  <c:v>-1.5996969316388365</c:v>
                </c:pt>
                <c:pt idx="322">
                  <c:v>-1.525175927043692</c:v>
                </c:pt>
                <c:pt idx="323">
                  <c:v>-1.4547616498453375</c:v>
                </c:pt>
                <c:pt idx="324">
                  <c:v>-1.3882063727563818</c:v>
                </c:pt>
                <c:pt idx="325">
                  <c:v>-1.3252775674918229</c:v>
                </c:pt>
                <c:pt idx="326">
                  <c:v>-1.2657570535898417</c:v>
                </c:pt>
                <c:pt idx="327">
                  <c:v>-1.2094401793321077</c:v>
                </c:pt>
                <c:pt idx="328">
                  <c:v>-1.1561350357406661</c:v>
                </c:pt>
                <c:pt idx="329">
                  <c:v>-1.1056617043172221</c:v>
                </c:pt>
                <c:pt idx="330">
                  <c:v>-1.0578515388845182</c:v>
                </c:pt>
                <c:pt idx="331">
                  <c:v>-1.0125464815998395</c:v>
                </c:pt>
                <c:pt idx="332">
                  <c:v>-0.96959841294677007</c:v>
                </c:pt>
                <c:pt idx="333">
                  <c:v>-0.92886853527650159</c:v>
                </c:pt>
                <c:pt idx="334">
                  <c:v>-0.89022678926721655</c:v>
                </c:pt>
                <c:pt idx="335">
                  <c:v>-0.85355130249910527</c:v>
                </c:pt>
                <c:pt idx="336">
                  <c:v>-0.81872786920255025</c:v>
                </c:pt>
                <c:pt idx="337">
                  <c:v>-0.78564946012615089</c:v>
                </c:pt>
                <c:pt idx="338">
                  <c:v>-0.75421576138699353</c:v>
                </c:pt>
                <c:pt idx="339">
                  <c:v>-0.72433274110509538</c:v>
                </c:pt>
                <c:pt idx="340">
                  <c:v>-0.69591224258458473</c:v>
                </c:pt>
                <c:pt idx="341">
                  <c:v>-0.6688716027835433</c:v>
                </c:pt>
                <c:pt idx="342">
                  <c:v>-0.64313329480845993</c:v>
                </c:pt>
                <c:pt idx="343">
                  <c:v>-0.61862459317748064</c:v>
                </c:pt>
                <c:pt idx="344">
                  <c:v>-0.59527726061485198</c:v>
                </c:pt>
                <c:pt idx="345">
                  <c:v>-0.57302725516641539</c:v>
                </c:pt>
                <c:pt idx="346">
                  <c:v>-0.55181445646010163</c:v>
                </c:pt>
                <c:pt idx="347">
                  <c:v>-0.53158240997504791</c:v>
                </c:pt>
                <c:pt idx="348">
                  <c:v>-0.51227808822632548</c:v>
                </c:pt>
                <c:pt idx="349">
                  <c:v>-0.49385166781853512</c:v>
                </c:pt>
                <c:pt idx="350">
                  <c:v>-0.47625632136947671</c:v>
                </c:pt>
                <c:pt idx="351">
                  <c:v>-0.45944802335398516</c:v>
                </c:pt>
                <c:pt idx="352">
                  <c:v>-0.44338536896707181</c:v>
                </c:pt>
                <c:pt idx="353">
                  <c:v>-0.42802940515419075</c:v>
                </c:pt>
                <c:pt idx="354">
                  <c:v>-0.41334347300440233</c:v>
                </c:pt>
                <c:pt idx="355">
                  <c:v>-0.39929306074894999</c:v>
                </c:pt>
                <c:pt idx="356">
                  <c:v>-0.38584566665292519</c:v>
                </c:pt>
                <c:pt idx="357">
                  <c:v>-0.37297067113149862</c:v>
                </c:pt>
                <c:pt idx="358">
                  <c:v>-0.36063921746399802</c:v>
                </c:pt>
                <c:pt idx="359">
                  <c:v>-0.34882410051895213</c:v>
                </c:pt>
                <c:pt idx="360">
                  <c:v>-0.33749966294151251</c:v>
                </c:pt>
                <c:pt idx="361">
                  <c:v>-0.3266416982904618</c:v>
                </c:pt>
                <c:pt idx="362">
                  <c:v>-0.31622736064629153</c:v>
                </c:pt>
                <c:pt idx="363">
                  <c:v>-0.30623508024401586</c:v>
                </c:pt>
                <c:pt idx="364">
                  <c:v>-0.29664448471459204</c:v>
                </c:pt>
                <c:pt idx="365">
                  <c:v>-0.28743632554735465</c:v>
                </c:pt>
                <c:pt idx="366">
                  <c:v>-0.27859240941261193</c:v>
                </c:pt>
                <c:pt idx="367">
                  <c:v>-0.27009553400843428</c:v>
                </c:pt>
                <c:pt idx="368">
                  <c:v>-0.26192942811919828</c:v>
                </c:pt>
                <c:pt idx="369">
                  <c:v>-0.25407869559520785</c:v>
                </c:pt>
                <c:pt idx="370">
                  <c:v>-0.24652876298315091</c:v>
                </c:pt>
                <c:pt idx="371">
                  <c:v>-0.23926583055616218</c:v>
                </c:pt>
                <c:pt idx="372">
                  <c:v>-0.23227682650995232</c:v>
                </c:pt>
                <c:pt idx="373">
                  <c:v>-0.22554936410798498</c:v>
                </c:pt>
                <c:pt idx="374">
                  <c:v>-0.2190717015740517</c:v>
                </c:pt>
                <c:pt idx="375">
                  <c:v>-0.21283270454476844</c:v>
                </c:pt>
                <c:pt idx="376">
                  <c:v>-0.20682181090788837</c:v>
                </c:pt>
                <c:pt idx="377">
                  <c:v>-0.20102899786459907</c:v>
                </c:pt>
                <c:pt idx="378">
                  <c:v>-0.19544475106539724</c:v>
                </c:pt>
                <c:pt idx="379">
                  <c:v>-0.19006003567979959</c:v>
                </c:pt>
                <c:pt idx="380">
                  <c:v>-0.18486626926998989</c:v>
                </c:pt>
                <c:pt idx="381">
                  <c:v>-0.17985529634764025</c:v>
                </c:pt>
                <c:pt idx="382">
                  <c:v>-0.17501936450172492</c:v>
                </c:pt>
                <c:pt idx="383">
                  <c:v>-0.17035110199284473</c:v>
                </c:pt>
                <c:pt idx="384">
                  <c:v>-0.16584349671715132</c:v>
                </c:pt>
                <c:pt idx="385">
                  <c:v>-0.16148987644949528</c:v>
                </c:pt>
                <c:pt idx="386">
                  <c:v>-0.15728389028188122</c:v>
                </c:pt>
                <c:pt idx="387">
                  <c:v>-0.15321949117908779</c:v>
                </c:pt>
                <c:pt idx="388">
                  <c:v>-0.1492909195787184</c:v>
                </c:pt>
                <c:pt idx="389">
                  <c:v>-0.14549268796803611</c:v>
                </c:pt>
                <c:pt idx="390">
                  <c:v>-0.14181956637453055</c:v>
                </c:pt>
                <c:pt idx="391">
                  <c:v>-0.13826656871153389</c:v>
                </c:pt>
                <c:pt idx="392">
                  <c:v>-0.13482893992422482</c:v>
                </c:pt>
                <c:pt idx="393">
                  <c:v>-0.13150214388505227</c:v>
                </c:pt>
                <c:pt idx="394">
                  <c:v>-0.1282818519911289</c:v>
                </c:pt>
                <c:pt idx="395">
                  <c:v>-0.12516393241933019</c:v>
                </c:pt>
                <c:pt idx="396">
                  <c:v>-0.12214443999777261</c:v>
                </c:pt>
                <c:pt idx="397">
                  <c:v>-0.11921960665524844</c:v>
                </c:pt>
                <c:pt idx="398">
                  <c:v>-0.11638583241263029</c:v>
                </c:pt>
                <c:pt idx="399">
                  <c:v>-0.11363967688274049</c:v>
                </c:pt>
                <c:pt idx="400">
                  <c:v>-0.11097785124738277</c:v>
                </c:pt>
                <c:pt idx="401">
                  <c:v>-0.10839721068231332</c:v>
                </c:pt>
                <c:pt idx="402">
                  <c:v>-0.10589474720282199</c:v>
                </c:pt>
                <c:pt idx="403">
                  <c:v>-0.10346758290442391</c:v>
                </c:pt>
                <c:pt idx="404">
                  <c:v>-0.10111296357481744</c:v>
                </c:pt>
                <c:pt idx="405">
                  <c:v>-9.8828252654801385E-2</c:v>
                </c:pt>
                <c:pt idx="406">
                  <c:v>-9.6610925527288366E-2</c:v>
                </c:pt>
                <c:pt idx="407">
                  <c:v>-9.4458564114931393E-2</c:v>
                </c:pt>
                <c:pt idx="408">
                  <c:v>-9.2368851768069304E-2</c:v>
                </c:pt>
                <c:pt idx="409">
                  <c:v>-9.0339568425925387E-2</c:v>
                </c:pt>
                <c:pt idx="410">
                  <c:v>-8.8368586035051364E-2</c:v>
                </c:pt>
                <c:pt idx="411">
                  <c:v>-8.6453864210005102E-2</c:v>
                </c:pt>
                <c:pt idx="412">
                  <c:v>-8.4593446122235169E-2</c:v>
                </c:pt>
                <c:pt idx="413">
                  <c:v>-8.278545460399056E-2</c:v>
                </c:pt>
                <c:pt idx="414">
                  <c:v>-8.1028088454949049E-2</c:v>
                </c:pt>
                <c:pt idx="415">
                  <c:v>-7.9319618939901262E-2</c:v>
                </c:pt>
                <c:pt idx="416">
                  <c:v>-7.7658386466751106E-2</c:v>
                </c:pt>
                <c:pt idx="417">
                  <c:v>-7.6042797434529671E-2</c:v>
                </c:pt>
                <c:pt idx="418">
                  <c:v>-7.4471321241913385E-2</c:v>
                </c:pt>
                <c:pt idx="419">
                  <c:v>-7.2942487447269347E-2</c:v>
                </c:pt>
                <c:pt idx="420">
                  <c:v>-7.1454883071747924E-2</c:v>
                </c:pt>
                <c:pt idx="421">
                  <c:v>-7.0007150037523072E-2</c:v>
                </c:pt>
                <c:pt idx="422">
                  <c:v>-6.8597982733741944E-2</c:v>
                </c:pt>
                <c:pt idx="423">
                  <c:v>-6.7226125703139294E-2</c:v>
                </c:pt>
                <c:pt idx="424">
                  <c:v>-6.5890371442768866E-2</c:v>
                </c:pt>
                <c:pt idx="425">
                  <c:v>-6.4589558312618936E-2</c:v>
                </c:pt>
                <c:pt idx="426">
                  <c:v>-6.332256854632573E-2</c:v>
                </c:pt>
                <c:pt idx="427">
                  <c:v>-6.2088326358438584E-2</c:v>
                </c:pt>
                <c:pt idx="428">
                  <c:v>-6.0885796143125108E-2</c:v>
                </c:pt>
                <c:pt idx="429">
                  <c:v>-5.9713980759431101E-2</c:v>
                </c:pt>
                <c:pt idx="430">
                  <c:v>-5.8571919898465018E-2</c:v>
                </c:pt>
                <c:pt idx="431">
                  <c:v>-5.7458688528280608E-2</c:v>
                </c:pt>
                <c:pt idx="432">
                  <c:v>-5.6373395412284345E-2</c:v>
                </c:pt>
                <c:pt idx="433">
                  <c:v>-5.5315181697406617E-2</c:v>
                </c:pt>
                <c:pt idx="434">
                  <c:v>-5.4283219568381287E-2</c:v>
                </c:pt>
                <c:pt idx="435">
                  <c:v>-5.3276710964689458E-2</c:v>
                </c:pt>
                <c:pt idx="436">
                  <c:v>-5.2294886357012904E-2</c:v>
                </c:pt>
                <c:pt idx="437">
                  <c:v>-5.133700358008346E-2</c:v>
                </c:pt>
                <c:pt idx="438">
                  <c:v>-5.0402346719115663E-2</c:v>
                </c:pt>
                <c:pt idx="439">
                  <c:v>-4.9490225047034847E-2</c:v>
                </c:pt>
                <c:pt idx="440">
                  <c:v>-4.8599972010031141E-2</c:v>
                </c:pt>
                <c:pt idx="441">
                  <c:v>-4.7730944258932789E-2</c:v>
                </c:pt>
                <c:pt idx="442">
                  <c:v>-4.6882520724140224E-2</c:v>
                </c:pt>
                <c:pt idx="443">
                  <c:v>-4.6054101731983009E-2</c:v>
                </c:pt>
                <c:pt idx="444">
                  <c:v>-4.5245108160392497E-2</c:v>
                </c:pt>
                <c:pt idx="445">
                  <c:v>-4.4454980632020739E-2</c:v>
                </c:pt>
                <c:pt idx="446">
                  <c:v>-4.3683178742901355E-2</c:v>
                </c:pt>
                <c:pt idx="447">
                  <c:v>-4.2929180324991802E-2</c:v>
                </c:pt>
                <c:pt idx="448">
                  <c:v>-4.2192480740877433E-2</c:v>
                </c:pt>
                <c:pt idx="449">
                  <c:v>-4.1472592209158485E-2</c:v>
                </c:pt>
                <c:pt idx="450">
                  <c:v>-4.0769043158976559E-2</c:v>
                </c:pt>
                <c:pt idx="451">
                  <c:v>-4.0081377612353121E-2</c:v>
                </c:pt>
                <c:pt idx="452">
                  <c:v>-3.9409154592936632E-2</c:v>
                </c:pt>
                <c:pt idx="453">
                  <c:v>-3.8751947559986795E-2</c:v>
                </c:pt>
                <c:pt idx="454">
                  <c:v>-3.8109343866356699E-2</c:v>
                </c:pt>
                <c:pt idx="455">
                  <c:v>-3.7480944239355059E-2</c:v>
                </c:pt>
                <c:pt idx="456">
                  <c:v>-3.6866362283411599E-2</c:v>
                </c:pt>
                <c:pt idx="457">
                  <c:v>-3.6265224003567902E-2</c:v>
                </c:pt>
                <c:pt idx="458">
                  <c:v>-3.5677167348776261E-2</c:v>
                </c:pt>
                <c:pt idx="459">
                  <c:v>-3.5101841774122539E-2</c:v>
                </c:pt>
                <c:pt idx="460">
                  <c:v>-3.4538907821123503E-2</c:v>
                </c:pt>
                <c:pt idx="461">
                  <c:v>-3.398803671521905E-2</c:v>
                </c:pt>
                <c:pt idx="462">
                  <c:v>-3.3448909979722732E-2</c:v>
                </c:pt>
                <c:pt idx="463">
                  <c:v>-3.2921219065475939E-2</c:v>
                </c:pt>
                <c:pt idx="464">
                  <c:v>-3.2404664995484112E-2</c:v>
                </c:pt>
                <c:pt idx="465">
                  <c:v>-3.1898958023876718E-2</c:v>
                </c:pt>
                <c:pt idx="466">
                  <c:v>-3.1403817308542983E-2</c:v>
                </c:pt>
                <c:pt idx="467">
                  <c:v>-3.0918970596838877E-2</c:v>
                </c:pt>
                <c:pt idx="468">
                  <c:v>-3.0444153923792579E-2</c:v>
                </c:pt>
                <c:pt idx="469">
                  <c:v>-2.9979111322231172E-2</c:v>
                </c:pt>
                <c:pt idx="470">
                  <c:v>-2.9523594544354555E-2</c:v>
                </c:pt>
                <c:pt idx="471">
                  <c:v>-2.9077362794202387E-2</c:v>
                </c:pt>
                <c:pt idx="472">
                  <c:v>-2.8640182470576443E-2</c:v>
                </c:pt>
                <c:pt idx="473">
                  <c:v>-2.8211826919944019E-2</c:v>
                </c:pt>
                <c:pt idx="474">
                  <c:v>-2.7792076198922787E-2</c:v>
                </c:pt>
                <c:pt idx="475">
                  <c:v>-2.7380716845896012E-2</c:v>
                </c:pt>
                <c:pt idx="476">
                  <c:v>-2.6977541661387654E-2</c:v>
                </c:pt>
                <c:pt idx="477">
                  <c:v>-2.6582349496829291E-2</c:v>
                </c:pt>
                <c:pt idx="478">
                  <c:v>-2.619494505136551E-2</c:v>
                </c:pt>
                <c:pt idx="479">
                  <c:v>-2.5815138676322586E-2</c:v>
                </c:pt>
                <c:pt idx="480">
                  <c:v>-2.5442746187094006E-2</c:v>
                </c:pt>
                <c:pt idx="481">
                  <c:v>-2.5077588682026516E-2</c:v>
                </c:pt>
                <c:pt idx="482">
                  <c:v>-2.4719492368117518E-2</c:v>
                </c:pt>
                <c:pt idx="483">
                  <c:v>-2.4368288393183217E-2</c:v>
                </c:pt>
                <c:pt idx="484">
                  <c:v>-2.4023812684238911E-2</c:v>
                </c:pt>
                <c:pt idx="485">
                  <c:v>-2.3685905791849503E-2</c:v>
                </c:pt>
                <c:pt idx="486">
                  <c:v>-2.3354412740187718E-2</c:v>
                </c:pt>
                <c:pt idx="487">
                  <c:v>-2.3029182882587186E-2</c:v>
                </c:pt>
                <c:pt idx="488">
                  <c:v>-2.2710069762348958E-2</c:v>
                </c:pt>
                <c:pt idx="489">
                  <c:v>-2.2396930978596172E-2</c:v>
                </c:pt>
                <c:pt idx="490">
                  <c:v>-2.2089628056979768E-2</c:v>
                </c:pt>
                <c:pt idx="491">
                  <c:v>-2.1788026325033561E-2</c:v>
                </c:pt>
                <c:pt idx="492">
                  <c:v>-2.1491994791983139E-2</c:v>
                </c:pt>
                <c:pt idx="493">
                  <c:v>-2.1201406032856879E-2</c:v>
                </c:pt>
                <c:pt idx="494">
                  <c:v>-2.0916136076702195E-2</c:v>
                </c:pt>
                <c:pt idx="495">
                  <c:v>-2.0636064298767444E-2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DA1-41B2-B902-48B95E976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26374517308"/>
              <c:y val="0.9047913941485192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3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5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842749236741276"/>
          <c:y val="0.64116329326203336"/>
          <c:w val="0.27666666666666667"/>
          <c:h val="0.150503426655001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/>
              <a:t>HPF_2</a:t>
            </a:r>
            <a:r>
              <a:rPr lang="ja-JP" altLang="en-US" sz="1050"/>
              <a:t>段</a:t>
            </a:r>
            <a:endParaRPr lang="en-US" altLang="ja-JP" sz="1050"/>
          </a:p>
        </c:rich>
      </c:tx>
      <c:layout>
        <c:manualLayout>
          <c:xMode val="edge"/>
          <c:yMode val="edge"/>
          <c:x val="0.66599161255143879"/>
          <c:y val="0.269937807197301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0087383712925"/>
          <c:y val="2.674240412509564E-2"/>
          <c:w val="0.74620762980739508"/>
          <c:h val="0.8405215915526340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16-4C78-ACED-65499B92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演算処理!$BD$33:$BD$528</c:f>
              <c:numCache>
                <c:formatCode>General</c:formatCode>
                <c:ptCount val="496"/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16-4C78-ACED-65499B92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1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97814089569623"/>
          <c:y val="9.2774927045673652E-2"/>
          <c:w val="0.25028136638599313"/>
          <c:h val="0.1631867962865460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400">
                <a:solidFill>
                  <a:schemeClr val="tx1">
                    <a:lumMod val="95000"/>
                    <a:lumOff val="5000"/>
                  </a:schemeClr>
                </a:solidFill>
              </a:rPr>
              <a:t>BPF_2</a:t>
            </a:r>
            <a:r>
              <a:rPr lang="ja-JP" altLang="en-US" sz="14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4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4580231892042195"/>
          <c:y val="0.202380408178307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7911587809471619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演算処理!$BB$33:$BB$528</c:f>
              <c:numCache>
                <c:formatCode>General</c:formatCode>
                <c:ptCount val="496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6F-41D3-A398-DAD86B9C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演算処理!$BA$33:$BA$528</c:f>
              <c:numCache>
                <c:formatCode>General</c:formatCode>
                <c:ptCount val="496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</c:numCache>
            </c:numRef>
          </c:xVal>
          <c:yVal>
            <c:numRef>
              <c:f>演算処理!$BF$33:$BF$525</c:f>
              <c:numCache>
                <c:formatCode>General</c:formatCode>
                <c:ptCount val="493"/>
                <c:pt idx="1">
                  <c:v>-3.3063863421970674</c:v>
                </c:pt>
                <c:pt idx="2">
                  <c:v>-3.3321449324383434</c:v>
                </c:pt>
                <c:pt idx="3">
                  <c:v>-3.3582417384867251</c:v>
                </c:pt>
                <c:pt idx="4">
                  <c:v>-3.3846827718773391</c:v>
                </c:pt>
                <c:pt idx="5">
                  <c:v>-3.4114741792399159</c:v>
                </c:pt>
                <c:pt idx="6">
                  <c:v>-3.4386222459587246</c:v>
                </c:pt>
                <c:pt idx="7">
                  <c:v>-3.4661333999779167</c:v>
                </c:pt>
                <c:pt idx="8">
                  <c:v>-3.4940142156893343</c:v>
                </c:pt>
                <c:pt idx="9">
                  <c:v>-3.5222714179778212</c:v>
                </c:pt>
                <c:pt idx="10">
                  <c:v>-3.5509118863843399</c:v>
                </c:pt>
                <c:pt idx="11">
                  <c:v>-3.579942659395587</c:v>
                </c:pt>
                <c:pt idx="12">
                  <c:v>-3.6093709388966806</c:v>
                </c:pt>
                <c:pt idx="13">
                  <c:v>-3.639204094732984</c:v>
                </c:pt>
                <c:pt idx="14">
                  <c:v>-3.6694496694666308</c:v>
                </c:pt>
                <c:pt idx="15">
                  <c:v>-3.7001153832474438</c:v>
                </c:pt>
                <c:pt idx="16">
                  <c:v>-3.7312091388779454</c:v>
                </c:pt>
                <c:pt idx="17">
                  <c:v>-3.7627390270203547</c:v>
                </c:pt>
                <c:pt idx="18">
                  <c:v>-3.7947133316007706</c:v>
                </c:pt>
                <c:pt idx="19">
                  <c:v>-3.8271405353776666</c:v>
                </c:pt>
                <c:pt idx="20">
                  <c:v>-3.8600293257066438</c:v>
                </c:pt>
                <c:pt idx="21">
                  <c:v>-3.8933886004973992</c:v>
                </c:pt>
                <c:pt idx="22">
                  <c:v>-3.9272274743836855</c:v>
                </c:pt>
                <c:pt idx="23">
                  <c:v>-3.9615552850749549</c:v>
                </c:pt>
                <c:pt idx="24">
                  <c:v>-3.996381599966254</c:v>
                </c:pt>
                <c:pt idx="25">
                  <c:v>-4.031716222952749</c:v>
                </c:pt>
                <c:pt idx="26">
                  <c:v>-4.0675692014687055</c:v>
                </c:pt>
                <c:pt idx="27">
                  <c:v>-4.1039508338079802</c:v>
                </c:pt>
                <c:pt idx="28">
                  <c:v>-4.1408716766689828</c:v>
                </c:pt>
                <c:pt idx="29">
                  <c:v>-4.1783425529724623</c:v>
                </c:pt>
                <c:pt idx="30">
                  <c:v>-4.2163745599707134</c:v>
                </c:pt>
                <c:pt idx="31">
                  <c:v>-4.2549790776197192</c:v>
                </c:pt>
                <c:pt idx="32">
                  <c:v>-4.2941677772727598</c:v>
                </c:pt>
                <c:pt idx="33">
                  <c:v>-4.3339526306673468</c:v>
                </c:pt>
                <c:pt idx="34">
                  <c:v>-4.3743459192506924</c:v>
                </c:pt>
                <c:pt idx="35">
                  <c:v>-4.4153602438350585</c:v>
                </c:pt>
                <c:pt idx="36">
                  <c:v>-4.4570085345981765</c:v>
                </c:pt>
                <c:pt idx="37">
                  <c:v>-4.4993040614631408</c:v>
                </c:pt>
                <c:pt idx="38">
                  <c:v>-4.5422604448469377</c:v>
                </c:pt>
                <c:pt idx="39">
                  <c:v>-4.5858916668110803</c:v>
                </c:pt>
                <c:pt idx="40">
                  <c:v>-4.6302120826267616</c:v>
                </c:pt>
                <c:pt idx="41">
                  <c:v>-4.6752364327576235</c:v>
                </c:pt>
                <c:pt idx="42">
                  <c:v>-4.7209798553196558</c:v>
                </c:pt>
                <c:pt idx="43">
                  <c:v>-4.7674578989667875</c:v>
                </c:pt>
                <c:pt idx="44">
                  <c:v>-4.8146865363128146</c:v>
                </c:pt>
                <c:pt idx="45">
                  <c:v>-4.8626821778125047</c:v>
                </c:pt>
                <c:pt idx="46">
                  <c:v>-4.9114616862150102</c:v>
                </c:pt>
                <c:pt idx="47">
                  <c:v>-4.9610423915424802</c:v>
                </c:pt>
                <c:pt idx="48">
                  <c:v>-5.0114421066620798</c:v>
                </c:pt>
                <c:pt idx="49">
                  <c:v>-5.0626791434483014</c:v>
                </c:pt>
                <c:pt idx="50">
                  <c:v>-5.1147723295842669</c:v>
                </c:pt>
                <c:pt idx="51">
                  <c:v>-5.1677410260156353</c:v>
                </c:pt>
                <c:pt idx="52">
                  <c:v>-5.2216051450822523</c:v>
                </c:pt>
                <c:pt idx="53">
                  <c:v>-5.2763851693848816</c:v>
                </c:pt>
                <c:pt idx="54">
                  <c:v>-5.3321021713721466</c:v>
                </c:pt>
                <c:pt idx="55">
                  <c:v>-5.3887778337428545</c:v>
                </c:pt>
                <c:pt idx="56">
                  <c:v>-5.4464344706237107</c:v>
                </c:pt>
                <c:pt idx="57">
                  <c:v>-5.5050950496414881</c:v>
                </c:pt>
                <c:pt idx="58">
                  <c:v>-5.5647832148502507</c:v>
                </c:pt>
                <c:pt idx="59">
                  <c:v>-5.6255233106311673</c:v>
                </c:pt>
                <c:pt idx="60">
                  <c:v>-5.6873404065127975</c:v>
                </c:pt>
                <c:pt idx="61">
                  <c:v>-5.750260323076188</c:v>
                </c:pt>
                <c:pt idx="62">
                  <c:v>-5.8143096588635519</c:v>
                </c:pt>
                <c:pt idx="63">
                  <c:v>-5.8795158184610319</c:v>
                </c:pt>
                <c:pt idx="64">
                  <c:v>-5.9459070416957234</c:v>
                </c:pt>
                <c:pt idx="65">
                  <c:v>-6.0135124341004236</c:v>
                </c:pt>
                <c:pt idx="66">
                  <c:v>-6.0823619986321571</c:v>
                </c:pt>
                <c:pt idx="67">
                  <c:v>-6.152486668739952</c:v>
                </c:pt>
                <c:pt idx="68">
                  <c:v>-6.2239183428287115</c:v>
                </c:pt>
                <c:pt idx="69">
                  <c:v>-6.2966899202171094</c:v>
                </c:pt>
                <c:pt idx="70">
                  <c:v>-6.3708353385994823</c:v>
                </c:pt>
                <c:pt idx="71">
                  <c:v>-6.4463896131527285</c:v>
                </c:pt>
                <c:pt idx="72">
                  <c:v>-6.5233888773251545</c:v>
                </c:pt>
                <c:pt idx="73">
                  <c:v>-6.601870425386613</c:v>
                </c:pt>
                <c:pt idx="74">
                  <c:v>-6.6818727568670395</c:v>
                </c:pt>
                <c:pt idx="75">
                  <c:v>-6.763435622908216</c:v>
                </c:pt>
                <c:pt idx="76">
                  <c:v>-6.8466000746924367</c:v>
                </c:pt>
                <c:pt idx="77">
                  <c:v>-6.9314085139967547</c:v>
                </c:pt>
                <c:pt idx="78">
                  <c:v>-7.0179047460048967</c:v>
                </c:pt>
                <c:pt idx="79">
                  <c:v>-7.1061340344751098</c:v>
                </c:pt>
                <c:pt idx="80">
                  <c:v>-7.1961431593954055</c:v>
                </c:pt>
                <c:pt idx="81">
                  <c:v>-7.2879804772356263</c:v>
                </c:pt>
                <c:pt idx="82">
                  <c:v>-7.3816959839095295</c:v>
                </c:pt>
                <c:pt idx="83">
                  <c:v>-7.4773413806483706</c:v>
                </c:pt>
                <c:pt idx="84">
                  <c:v>-7.5749701428343741</c:v>
                </c:pt>
                <c:pt idx="85">
                  <c:v>-7.6746375920278584</c:v>
                </c:pt>
                <c:pt idx="86">
                  <c:v>-7.7764009713039535</c:v>
                </c:pt>
                <c:pt idx="87">
                  <c:v>-7.8803195240731512</c:v>
                </c:pt>
                <c:pt idx="88">
                  <c:v>-7.986454576566155</c:v>
                </c:pt>
                <c:pt idx="89">
                  <c:v>-8.0948696241810865</c:v>
                </c:pt>
                <c:pt idx="90">
                  <c:v>-8.2056304218391301</c:v>
                </c:pt>
                <c:pt idx="91">
                  <c:v>-8.3188050786477703</c:v>
                </c:pt>
                <c:pt idx="92">
                  <c:v>-8.4344641569608907</c:v>
                </c:pt>
                <c:pt idx="93">
                  <c:v>-8.5526807761851966</c:v>
                </c:pt>
                <c:pt idx="94">
                  <c:v>-8.6735307215086959</c:v>
                </c:pt>
                <c:pt idx="95">
                  <c:v>-8.7970925577769687</c:v>
                </c:pt>
                <c:pt idx="96">
                  <c:v>-8.9234477488715953</c:v>
                </c:pt>
                <c:pt idx="97">
                  <c:v>-9.0526807827857354</c:v>
                </c:pt>
                <c:pt idx="98">
                  <c:v>-9.1848793027035001</c:v>
                </c:pt>
                <c:pt idx="99">
                  <c:v>-9.3201342444560691</c:v>
                </c:pt>
                <c:pt idx="100">
                  <c:v>-9.4585399805610617</c:v>
                </c:pt>
                <c:pt idx="101">
                  <c:v>-9.6001944713055121</c:v>
                </c:pt>
                <c:pt idx="102">
                  <c:v>-9.7451994231261114</c:v>
                </c:pt>
                <c:pt idx="103">
                  <c:v>-9.8936604547232108</c:v>
                </c:pt>
                <c:pt idx="104">
                  <c:v>-10.045687271268834</c:v>
                </c:pt>
                <c:pt idx="105">
                  <c:v>-10.201393847117059</c:v>
                </c:pt>
                <c:pt idx="106">
                  <c:v>-10.360898617445482</c:v>
                </c:pt>
                <c:pt idx="107">
                  <c:v>-10.524324679279218</c:v>
                </c:pt>
                <c:pt idx="108">
                  <c:v>-10.691800002321861</c:v>
                </c:pt>
                <c:pt idx="109">
                  <c:v>-10.863457650157338</c:v>
                </c:pt>
                <c:pt idx="110">
                  <c:v>-11.039436012203085</c:v>
                </c:pt>
                <c:pt idx="111">
                  <c:v>-11.219879047048561</c:v>
                </c:pt>
                <c:pt idx="112">
                  <c:v>-11.404936537646311</c:v>
                </c:pt>
                <c:pt idx="113">
                  <c:v>-11.594764358926955</c:v>
                </c:pt>
                <c:pt idx="114">
                  <c:v>-11.789524758426291</c:v>
                </c:pt>
                <c:pt idx="115">
                  <c:v>-11.989386650490541</c:v>
                </c:pt>
                <c:pt idx="116">
                  <c:v>-12.194525924672472</c:v>
                </c:pt>
                <c:pt idx="117">
                  <c:v>-12.405125768917257</c:v>
                </c:pt>
                <c:pt idx="118">
                  <c:v>-12.621377008195479</c:v>
                </c:pt>
                <c:pt idx="119">
                  <c:v>-12.84347845915639</c:v>
                </c:pt>
                <c:pt idx="120">
                  <c:v>-13.071637301469666</c:v>
                </c:pt>
                <c:pt idx="121">
                  <c:v>-13.30606946647222</c:v>
                </c:pt>
                <c:pt idx="122">
                  <c:v>-13.547000043726259</c:v>
                </c:pt>
                <c:pt idx="123">
                  <c:v>-13.794663706062405</c:v>
                </c:pt>
                <c:pt idx="124">
                  <c:v>-14.049305153759281</c:v>
                </c:pt>
                <c:pt idx="125">
                  <c:v>-14.311179578233155</c:v>
                </c:pt>
                <c:pt idx="126">
                  <c:v>-14.580553145948533</c:v>
                </c:pt>
                <c:pt idx="127">
                  <c:v>-14.857703502671244</c:v>
                </c:pt>
                <c:pt idx="128">
                  <c:v>-15.142920298701132</c:v>
                </c:pt>
                <c:pt idx="129">
                  <c:v>-15.436505735073506</c:v>
                </c:pt>
                <c:pt idx="130">
                  <c:v>-15.738775130936125</c:v>
                </c:pt>
                <c:pt idx="131">
                  <c:v>-16.050057512048738</c:v>
                </c:pt>
                <c:pt idx="132">
                  <c:v>-16.370696220095404</c:v>
                </c:pt>
                <c:pt idx="133">
                  <c:v>-16.701049542412495</c:v>
                </c:pt>
                <c:pt idx="134">
                  <c:v>-17.04149136128316</c:v>
                </c:pt>
                <c:pt idx="135">
                  <c:v>-17.392411821826311</c:v>
                </c:pt>
                <c:pt idx="136">
                  <c:v>-17.754218016935269</c:v>
                </c:pt>
                <c:pt idx="137">
                  <c:v>-18.127334687402072</c:v>
                </c:pt>
                <c:pt idx="138">
                  <c:v>-18.512204934746372</c:v>
                </c:pt>
                <c:pt idx="139">
                  <c:v>-18.90929094369217</c:v>
                </c:pt>
                <c:pt idx="140">
                  <c:v>-19.319074710466104</c:v>
                </c:pt>
                <c:pt idx="141">
                  <c:v>-19.742058772290854</c:v>
                </c:pt>
                <c:pt idx="142">
                  <c:v>-20.178766932376924</c:v>
                </c:pt>
                <c:pt idx="143">
                  <c:v>-20.629744973655523</c:v>
                </c:pt>
                <c:pt idx="144">
                  <c:v>-21.095561353081461</c:v>
                </c:pt>
                <c:pt idx="145">
                  <c:v>-21.576807866924824</c:v>
                </c:pt>
                <c:pt idx="146">
                  <c:v>-22.074100275503852</c:v>
                </c:pt>
                <c:pt idx="147">
                  <c:v>-22.588078874041006</c:v>
                </c:pt>
                <c:pt idx="148">
                  <c:v>-23.119408993753076</c:v>
                </c:pt>
                <c:pt idx="149">
                  <c:v>-23.668781414857115</c:v>
                </c:pt>
                <c:pt idx="150">
                  <c:v>-24.236912669907614</c:v>
                </c:pt>
                <c:pt idx="151">
                  <c:v>-24.824545212691763</c:v>
                </c:pt>
                <c:pt idx="152">
                  <c:v>-25.432447423841545</c:v>
                </c:pt>
                <c:pt idx="153">
                  <c:v>-26.061413419913833</c:v>
                </c:pt>
                <c:pt idx="154">
                  <c:v>-26.712262627905474</c:v>
                </c:pt>
                <c:pt idx="155">
                  <c:v>-27.385839081359276</c:v>
                </c:pt>
                <c:pt idx="156">
                  <c:v>-28.083010388280758</c:v>
                </c:pt>
                <c:pt idx="157">
                  <c:v>-28.804666313887896</c:v>
                </c:pt>
                <c:pt idx="158">
                  <c:v>-29.551716914060499</c:v>
                </c:pt>
                <c:pt idx="159">
                  <c:v>-30.325090146417338</c:v>
                </c:pt>
                <c:pt idx="160">
                  <c:v>-31.125728877525809</c:v>
                </c:pt>
                <c:pt idx="161">
                  <c:v>-31.954587194355724</c:v>
                </c:pt>
                <c:pt idx="162">
                  <c:v>-32.812625918250006</c:v>
                </c:pt>
                <c:pt idx="163">
                  <c:v>-33.700807208089117</c:v>
                </c:pt>
                <c:pt idx="164">
                  <c:v>-34.620088128650153</c:v>
                </c:pt>
                <c:pt idx="165">
                  <c:v>-35.571413048073779</c:v>
                </c:pt>
                <c:pt idx="166">
                  <c:v>-36.555704717691398</c:v>
                </c:pt>
                <c:pt idx="167">
                  <c:v>-37.573853876381662</c:v>
                </c:pt>
                <c:pt idx="168">
                  <c:v>-38.626707212921524</c:v>
                </c:pt>
                <c:pt idx="169">
                  <c:v>-39.715053512113563</c:v>
                </c:pt>
                <c:pt idx="170">
                  <c:v>-40.839607806978542</c:v>
                </c:pt>
                <c:pt idx="171">
                  <c:v>-42.000993358922912</c:v>
                </c:pt>
                <c:pt idx="172">
                  <c:v>-43.19972129460654</c:v>
                </c:pt>
                <c:pt idx="173">
                  <c:v>-44.436167741297027</c:v>
                </c:pt>
                <c:pt idx="174">
                  <c:v>-45.710548326491072</c:v>
                </c:pt>
                <c:pt idx="175">
                  <c:v>-47.022889942674468</c:v>
                </c:pt>
                <c:pt idx="176">
                  <c:v>-48.372999729152745</c:v>
                </c:pt>
                <c:pt idx="177">
                  <c:v>-49.760431290452559</c:v>
                </c:pt>
                <c:pt idx="178">
                  <c:v>-51.184448260028276</c:v>
                </c:pt>
                <c:pt idx="179">
                  <c:v>-52.643985430725607</c:v>
                </c:pt>
                <c:pt idx="180">
                  <c:v>-54.137607811939766</c:v>
                </c:pt>
                <c:pt idx="181">
                  <c:v>-55.663468140930497</c:v>
                </c:pt>
                <c:pt idx="182">
                  <c:v>-57.219263571753039</c:v>
                </c:pt>
                <c:pt idx="183">
                  <c:v>-58.802192489437587</c:v>
                </c:pt>
                <c:pt idx="184">
                  <c:v>-60.408912646668924</c:v>
                </c:pt>
                <c:pt idx="185">
                  <c:v>-62.0355020881088</c:v>
                </c:pt>
                <c:pt idx="186">
                  <c:v>-63.677424604330618</c:v>
                </c:pt>
                <c:pt idx="187">
                  <c:v>-65.329501728453565</c:v>
                </c:pt>
                <c:pt idx="188">
                  <c:v>-66.985893534891687</c:v>
                </c:pt>
                <c:pt idx="189">
                  <c:v>-68.640090695281273</c:v>
                </c:pt>
                <c:pt idx="190">
                  <c:v>-70.284920366104473</c:v>
                </c:pt>
                <c:pt idx="191">
                  <c:v>-71.912568488231329</c:v>
                </c:pt>
                <c:pt idx="192">
                  <c:v>-73.514620942213469</c:v>
                </c:pt>
                <c:pt idx="193">
                  <c:v>-75.08212568826535</c:v>
                </c:pt>
                <c:pt idx="194">
                  <c:v>-76.605677502525268</c:v>
                </c:pt>
                <c:pt idx="195">
                  <c:v>-78.075526185773668</c:v>
                </c:pt>
                <c:pt idx="196">
                  <c:v>-79.481708166390305</c:v>
                </c:pt>
                <c:pt idx="197">
                  <c:v>-80.814200268847188</c:v>
                </c:pt>
                <c:pt idx="198">
                  <c:v>-82.063093118042559</c:v>
                </c:pt>
                <c:pt idx="199">
                  <c:v>-83.218780269719389</c:v>
                </c:pt>
                <c:pt idx="200">
                  <c:v>-84.27215779621207</c:v>
                </c:pt>
                <c:pt idx="201">
                  <c:v>-85.214827827419924</c:v>
                </c:pt>
                <c:pt idx="202">
                  <c:v>-86.039298576422283</c:v>
                </c:pt>
                <c:pt idx="203">
                  <c:v>-86.739172782381871</c:v>
                </c:pt>
                <c:pt idx="204">
                  <c:v>-87.309316383608959</c:v>
                </c:pt>
                <c:pt idx="205">
                  <c:v>-87.745999651255943</c:v>
                </c:pt>
                <c:pt idx="206">
                  <c:v>-88.04700398593161</c:v>
                </c:pt>
                <c:pt idx="207">
                  <c:v>-88.211689066011459</c:v>
                </c:pt>
                <c:pt idx="208">
                  <c:v>-88.241016940911166</c:v>
                </c:pt>
                <c:pt idx="209">
                  <c:v>-88.13753184364009</c:v>
                </c:pt>
                <c:pt idx="210">
                  <c:v>-87.90529677768032</c:v>
                </c:pt>
                <c:pt idx="211">
                  <c:v>-87.549790128318151</c:v>
                </c:pt>
                <c:pt idx="212">
                  <c:v>-87.077767479127402</c:v>
                </c:pt>
                <c:pt idx="213">
                  <c:v>-86.497095334940099</c:v>
                </c:pt>
                <c:pt idx="214">
                  <c:v>-85.816564466370636</c:v>
                </c:pt>
                <c:pt idx="215">
                  <c:v>-85.045691048154737</c:v>
                </c:pt>
                <c:pt idx="216">
                  <c:v>-84.194513683201777</c:v>
                </c:pt>
                <c:pt idx="217">
                  <c:v>-83.273393839176194</c:v>
                </c:pt>
                <c:pt idx="218">
                  <c:v>-82.292826277554795</c:v>
                </c:pt>
                <c:pt idx="219">
                  <c:v>-81.263264840305808</c:v>
                </c:pt>
                <c:pt idx="220">
                  <c:v>-80.194967603650667</c:v>
                </c:pt>
                <c:pt idx="221">
                  <c:v>-79.097864025251766</c:v>
                </c:pt>
                <c:pt idx="222">
                  <c:v>-77.981445401137378</c:v>
                </c:pt>
                <c:pt idx="223">
                  <c:v>-76.854678783631996</c:v>
                </c:pt>
                <c:pt idx="224">
                  <c:v>-75.725943541392354</c:v>
                </c:pt>
                <c:pt idx="225">
                  <c:v>-74.602988989030194</c:v>
                </c:pt>
                <c:pt idx="226">
                  <c:v>-73.492910979414148</c:v>
                </c:pt>
                <c:pt idx="227">
                  <c:v>-72.402145022042518</c:v>
                </c:pt>
                <c:pt idx="228">
                  <c:v>-71.336473339436012</c:v>
                </c:pt>
                <c:pt idx="229">
                  <c:v>-70.301043269805874</c:v>
                </c:pt>
                <c:pt idx="230">
                  <c:v>-69.300394533335975</c:v>
                </c:pt>
                <c:pt idx="231">
                  <c:v>-68.338493069086439</c:v>
                </c:pt>
                <c:pt idx="232">
                  <c:v>-67.418769391150491</c:v>
                </c:pt>
                <c:pt idx="233">
                  <c:v>-66.56795874419727</c:v>
                </c:pt>
                <c:pt idx="234">
                  <c:v>-65.717148097244035</c:v>
                </c:pt>
                <c:pt idx="235">
                  <c:v>-64.939809088447007</c:v>
                </c:pt>
                <c:pt idx="236">
                  <c:v>-64.21384866564857</c:v>
                </c:pt>
                <c:pt idx="237">
                  <c:v>-63.540643911228948</c:v>
                </c:pt>
                <c:pt idx="238">
                  <c:v>-62.921280118454888</c:v>
                </c:pt>
                <c:pt idx="239">
                  <c:v>-62.356585160473173</c:v>
                </c:pt>
                <c:pt idx="240">
                  <c:v>-61.847160813783759</c:v>
                </c:pt>
                <c:pt idx="241">
                  <c:v>-61.393410873845369</c:v>
                </c:pt>
                <c:pt idx="242">
                  <c:v>-60.995565987112421</c:v>
                </c:pt>
                <c:pt idx="243">
                  <c:v>-60.653705190054211</c:v>
                </c:pt>
                <c:pt idx="244">
                  <c:v>-60.367774194332391</c:v>
                </c:pt>
                <c:pt idx="245">
                  <c:v>-60.137600490547712</c:v>
                </c:pt>
                <c:pt idx="246">
                  <c:v>-59.962905365669535</c:v>
                </c:pt>
                <c:pt idx="247">
                  <c:v>-59.843312941564577</c:v>
                </c:pt>
                <c:pt idx="248">
                  <c:v>-59.778356348539688</c:v>
                </c:pt>
                <c:pt idx="249">
                  <c:v>-59.767481149783997</c:v>
                </c:pt>
                <c:pt idx="250">
                  <c:v>-59.810046131314202</c:v>
                </c:pt>
                <c:pt idx="251">
                  <c:v>-59.905321570802251</c:v>
                </c:pt>
                <c:pt idx="252">
                  <c:v>-60.052485097660792</c:v>
                </c:pt>
                <c:pt idx="253">
                  <c:v>-60.250615257695316</c:v>
                </c:pt>
                <c:pt idx="254">
                  <c:v>-60.498682900708701</c:v>
                </c:pt>
                <c:pt idx="255">
                  <c:v>-60.7955405180575</c:v>
                </c:pt>
                <c:pt idx="256">
                  <c:v>-61.139909672649161</c:v>
                </c:pt>
                <c:pt idx="257">
                  <c:v>-61.530366684918803</c:v>
                </c:pt>
                <c:pt idx="258">
                  <c:v>-61.965326767651128</c:v>
                </c:pt>
                <c:pt idx="259">
                  <c:v>-62.443026839262458</c:v>
                </c:pt>
                <c:pt idx="260">
                  <c:v>-62.961507292059906</c:v>
                </c:pt>
                <c:pt idx="261">
                  <c:v>-63.518593044710009</c:v>
                </c:pt>
                <c:pt idx="262">
                  <c:v>-64.111874273604769</c:v>
                </c:pt>
                <c:pt idx="263">
                  <c:v>-64.738687286543197</c:v>
                </c:pt>
                <c:pt idx="264">
                  <c:v>-65.39609608000066</c:v>
                </c:pt>
                <c:pt idx="265">
                  <c:v>-66.080875202744224</c:v>
                </c:pt>
                <c:pt idx="266">
                  <c:v>-66.789494628880277</c:v>
                </c:pt>
                <c:pt idx="267">
                  <c:v>-67.518107423529059</c:v>
                </c:pt>
                <c:pt idx="268">
                  <c:v>-68.262541052132917</c:v>
                </c:pt>
                <c:pt idx="269">
                  <c:v>-69.01829324073104</c:v>
                </c:pt>
                <c:pt idx="270">
                  <c:v>-69.780533325619615</c:v>
                </c:pt>
                <c:pt idx="271">
                  <c:v>-70.544110033161175</c:v>
                </c:pt>
                <c:pt idx="272">
                  <c:v>-71.303566594573823</c:v>
                </c:pt>
                <c:pt idx="273">
                  <c:v>-72.05316401596923</c:v>
                </c:pt>
                <c:pt idx="274">
                  <c:v>-72.786913188255539</c:v>
                </c:pt>
                <c:pt idx="275">
                  <c:v>-73.498616325542983</c:v>
                </c:pt>
                <c:pt idx="276">
                  <c:v>-74.181917963798497</c:v>
                </c:pt>
                <c:pt idx="277">
                  <c:v>-74.830365436069116</c:v>
                </c:pt>
                <c:pt idx="278">
                  <c:v>-75.437478371778226</c:v>
                </c:pt>
                <c:pt idx="279">
                  <c:v>-75.996826357397794</c:v>
                </c:pt>
                <c:pt idx="280">
                  <c:v>-76.502113462441798</c:v>
                </c:pt>
                <c:pt idx="281">
                  <c:v>-76.947267900434156</c:v>
                </c:pt>
                <c:pt idx="282">
                  <c:v>-77.326534685996421</c:v>
                </c:pt>
                <c:pt idx="283">
                  <c:v>-77.634568796778424</c:v>
                </c:pt>
                <c:pt idx="284">
                  <c:v>-77.86652608310672</c:v>
                </c:pt>
                <c:pt idx="285">
                  <c:v>-78.018149016117491</c:v>
                </c:pt>
                <c:pt idx="286">
                  <c:v>-78.085844348420522</c:v>
                </c:pt>
                <c:pt idx="287">
                  <c:v>-78.066749897061541</c:v>
                </c:pt>
                <c:pt idx="288">
                  <c:v>-77.958787946059132</c:v>
                </c:pt>
                <c:pt idx="289">
                  <c:v>-77.760703200788669</c:v>
                </c:pt>
                <c:pt idx="290">
                  <c:v>-77.472083785967257</c:v>
                </c:pt>
                <c:pt idx="291">
                  <c:v>-77.093364432663378</c:v>
                </c:pt>
                <c:pt idx="292">
                  <c:v>-76.625811707522473</c:v>
                </c:pt>
                <c:pt idx="293">
                  <c:v>-76.071491855019559</c:v>
                </c:pt>
                <c:pt idx="294">
                  <c:v>-75.433222503732765</c:v>
                </c:pt>
                <c:pt idx="295">
                  <c:v>-74.714510090729618</c:v>
                </c:pt>
                <c:pt idx="296">
                  <c:v>-73.919475345692547</c:v>
                </c:pt>
                <c:pt idx="297">
                  <c:v>-73.052769527149692</c:v>
                </c:pt>
                <c:pt idx="298">
                  <c:v>-72.119484299203251</c:v>
                </c:pt>
                <c:pt idx="299">
                  <c:v>-71.125058182847425</c:v>
                </c:pt>
                <c:pt idx="300">
                  <c:v>-70.075182416257149</c:v>
                </c:pt>
                <c:pt idx="301">
                  <c:v>-68.975708835744115</c:v>
                </c:pt>
                <c:pt idx="302">
                  <c:v>-67.83256206905773</c:v>
                </c:pt>
                <c:pt idx="303">
                  <c:v>-66.651657943891891</c:v>
                </c:pt>
                <c:pt idx="304">
                  <c:v>-65.438829587025808</c:v>
                </c:pt>
                <c:pt idx="305">
                  <c:v>-64.199762254923215</c:v>
                </c:pt>
                <c:pt idx="306">
                  <c:v>-62.939937513471136</c:v>
                </c:pt>
                <c:pt idx="307">
                  <c:v>-61.664587000114132</c:v>
                </c:pt>
                <c:pt idx="308">
                  <c:v>-60.378655663156273</c:v>
                </c:pt>
                <c:pt idx="309">
                  <c:v>-59.086774093806333</c:v>
                </c:pt>
                <c:pt idx="310">
                  <c:v>-57.793239347565283</c:v>
                </c:pt>
                <c:pt idx="311">
                  <c:v>-56.502003493017625</c:v>
                </c:pt>
                <c:pt idx="312">
                  <c:v>-55.21666902392456</c:v>
                </c:pt>
                <c:pt idx="313">
                  <c:v>-53.940490218079411</c:v>
                </c:pt>
                <c:pt idx="314">
                  <c:v>-52.676379516256212</c:v>
                </c:pt>
                <c:pt idx="315">
                  <c:v>-51.426918018696142</c:v>
                </c:pt>
                <c:pt idx="316">
                  <c:v>-50.194369245994686</c:v>
                </c:pt>
                <c:pt idx="317">
                  <c:v>-48.980695379774858</c:v>
                </c:pt>
                <c:pt idx="318">
                  <c:v>-47.787575278102437</c:v>
                </c:pt>
                <c:pt idx="319">
                  <c:v>-46.616423646324833</c:v>
                </c:pt>
                <c:pt idx="320">
                  <c:v>-45.468410831157364</c:v>
                </c:pt>
                <c:pt idx="321">
                  <c:v>-44.34448279070304</c:v>
                </c:pt>
                <c:pt idx="322">
                  <c:v>-43.245380873436886</c:v>
                </c:pt>
                <c:pt idx="323">
                  <c:v>-42.171661112582846</c:v>
                </c:pt>
                <c:pt idx="324">
                  <c:v>-41.123712808929028</c:v>
                </c:pt>
                <c:pt idx="325">
                  <c:v>-40.101776233091329</c:v>
                </c:pt>
                <c:pt idx="326">
                  <c:v>-39.105959328459221</c:v>
                </c:pt>
                <c:pt idx="327">
                  <c:v>-38.136253338763048</c:v>
                </c:pt>
                <c:pt idx="328">
                  <c:v>-37.192547319411261</c:v>
                </c:pt>
                <c:pt idx="329">
                  <c:v>-36.274641520259323</c:v>
                </c:pt>
                <c:pt idx="330">
                  <c:v>-35.382259650740785</c:v>
                </c:pt>
                <c:pt idx="331">
                  <c:v>-34.515060055507924</c:v>
                </c:pt>
                <c:pt idx="332">
                  <c:v>-33.672645842416003</c:v>
                </c:pt>
                <c:pt idx="333">
                  <c:v>-32.854574013924783</c:v>
                </c:pt>
                <c:pt idx="334">
                  <c:v>-32.06036365959411</c:v>
                </c:pt>
                <c:pt idx="335">
                  <c:v>-31.289503271198917</c:v>
                </c:pt>
                <c:pt idx="336">
                  <c:v>-30.541457243759204</c:v>
                </c:pt>
                <c:pt idx="337">
                  <c:v>-29.81567162599972</c:v>
                </c:pt>
                <c:pt idx="338">
                  <c:v>-29.111579182792052</c:v>
                </c:pt>
                <c:pt idx="339">
                  <c:v>-28.428603830249415</c:v>
                </c:pt>
                <c:pt idx="340">
                  <c:v>-27.766164500973275</c:v>
                </c:pt>
                <c:pt idx="341">
                  <c:v>-27.123678494826247</c:v>
                </c:pt>
                <c:pt idx="342">
                  <c:v>-26.500564366114343</c:v>
                </c:pt>
                <c:pt idx="343">
                  <c:v>-25.896244395413603</c:v>
                </c:pt>
                <c:pt idx="344">
                  <c:v>-25.310146690046363</c:v>
                </c:pt>
                <c:pt idx="345">
                  <c:v>-24.74170695415285</c:v>
                </c:pt>
                <c:pt idx="346">
                  <c:v>-24.190369965408767</c:v>
                </c:pt>
                <c:pt idx="347">
                  <c:v>-23.655590792412355</c:v>
                </c:pt>
                <c:pt idx="348">
                  <c:v>-23.136835783553362</c:v>
                </c:pt>
                <c:pt idx="349">
                  <c:v>-22.633583355067053</c:v>
                </c:pt>
                <c:pt idx="350">
                  <c:v>-22.145324603403726</c:v>
                </c:pt>
                <c:pt idx="351">
                  <c:v>-21.671563764353177</c:v>
                </c:pt>
                <c:pt idx="352">
                  <c:v>-21.211818539069824</c:v>
                </c:pt>
                <c:pt idx="353">
                  <c:v>-20.765620305000741</c:v>
                </c:pt>
                <c:pt idx="354">
                  <c:v>-20.332514227531519</c:v>
                </c:pt>
                <c:pt idx="355">
                  <c:v>-19.912059286851878</c:v>
                </c:pt>
                <c:pt idx="356">
                  <c:v>-19.503828232317264</c:v>
                </c:pt>
                <c:pt idx="357">
                  <c:v>-19.107407475536252</c:v>
                </c:pt>
                <c:pt idx="358">
                  <c:v>-18.722396932104385</c:v>
                </c:pt>
                <c:pt idx="359">
                  <c:v>-18.348409820294947</c:v>
                </c:pt>
                <c:pt idx="360">
                  <c:v>-17.985072424570333</c:v>
                </c:pt>
                <c:pt idx="361">
                  <c:v>-17.632023830316765</c:v>
                </c:pt>
                <c:pt idx="362">
                  <c:v>-17.288915635596929</c:v>
                </c:pt>
                <c:pt idx="363">
                  <c:v>-16.95541164503479</c:v>
                </c:pt>
                <c:pt idx="364">
                  <c:v>-16.631187550031687</c:v>
                </c:pt>
                <c:pt idx="365">
                  <c:v>-16.315930599137648</c:v>
                </c:pt>
                <c:pt idx="366">
                  <c:v>-16.009339261881632</c:v>
                </c:pt>
                <c:pt idx="367">
                  <c:v>-15.711122888669941</c:v>
                </c:pt>
                <c:pt idx="368">
                  <c:v>-15.421001369266524</c:v>
                </c:pt>
                <c:pt idx="369">
                  <c:v>-15.138704791801615</c:v>
                </c:pt>
                <c:pt idx="370">
                  <c:v>-14.863973103998296</c:v>
                </c:pt>
                <c:pt idx="371">
                  <c:v>-14.596555778076711</c:v>
                </c:pt>
                <c:pt idx="372">
                  <c:v>-14.336211480449503</c:v>
                </c:pt>
                <c:pt idx="373">
                  <c:v>-14.082707747306634</c:v>
                </c:pt>
                <c:pt idx="374">
                  <c:v>-13.835820666681141</c:v>
                </c:pt>
                <c:pt idx="375">
                  <c:v>-13.595334567870108</c:v>
                </c:pt>
                <c:pt idx="376">
                  <c:v>-13.361041718465685</c:v>
                </c:pt>
                <c:pt idx="377">
                  <c:v>-13.132742029556107</c:v>
                </c:pt>
                <c:pt idx="378">
                  <c:v>-12.910242769234969</c:v>
                </c:pt>
                <c:pt idx="379">
                  <c:v>-12.693358284727548</c:v>
                </c:pt>
                <c:pt idx="380">
                  <c:v>-12.481909733108743</c:v>
                </c:pt>
                <c:pt idx="381">
                  <c:v>-12.275724820763342</c:v>
                </c:pt>
                <c:pt idx="382">
                  <c:v>-12.074637551547031</c:v>
                </c:pt>
                <c:pt idx="383">
                  <c:v>-11.878487983550814</c:v>
                </c:pt>
                <c:pt idx="384">
                  <c:v>-11.687121994457053</c:v>
                </c:pt>
                <c:pt idx="385">
                  <c:v>-11.500391055276346</c:v>
                </c:pt>
                <c:pt idx="386">
                  <c:v>-11.318152012405019</c:v>
                </c:pt>
                <c:pt idx="387">
                  <c:v>-11.140266877713742</c:v>
                </c:pt>
                <c:pt idx="388">
                  <c:v>-10.966602626634348</c:v>
                </c:pt>
                <c:pt idx="389">
                  <c:v>-10.797031003884015</c:v>
                </c:pt>
                <c:pt idx="390">
                  <c:v>-10.63142833670959</c:v>
                </c:pt>
                <c:pt idx="391">
                  <c:v>-10.469675355451169</c:v>
                </c:pt>
                <c:pt idx="392">
                  <c:v>-10.311657021097551</c:v>
                </c:pt>
                <c:pt idx="393">
                  <c:v>-10.157262359731831</c:v>
                </c:pt>
                <c:pt idx="394">
                  <c:v>-10.006384303547847</c:v>
                </c:pt>
                <c:pt idx="395">
                  <c:v>-9.8589195382427661</c:v>
                </c:pt>
                <c:pt idx="396">
                  <c:v>-9.7147683565979079</c:v>
                </c:pt>
                <c:pt idx="397">
                  <c:v>-9.5738345179477111</c:v>
                </c:pt>
                <c:pt idx="398">
                  <c:v>-9.4360251133638684</c:v>
                </c:pt>
                <c:pt idx="399">
                  <c:v>-9.3012504363797088</c:v>
                </c:pt>
                <c:pt idx="400">
                  <c:v>-9.1694238589380372</c:v>
                </c:pt>
                <c:pt idx="401">
                  <c:v>-9.0404617124532791</c:v>
                </c:pt>
                <c:pt idx="402">
                  <c:v>-8.9142831737547574</c:v>
                </c:pt>
                <c:pt idx="403">
                  <c:v>-8.7908101557003189</c:v>
                </c:pt>
                <c:pt idx="404">
                  <c:v>-8.6699672022817147</c:v>
                </c:pt>
                <c:pt idx="405">
                  <c:v>-8.5516813880716747</c:v>
                </c:pt>
                <c:pt idx="406">
                  <c:v>-8.4358822217634195</c:v>
                </c:pt>
                <c:pt idx="407">
                  <c:v>-8.3225015537350071</c:v>
                </c:pt>
                <c:pt idx="408">
                  <c:v>-8.2114734873427704</c:v>
                </c:pt>
                <c:pt idx="409">
                  <c:v>-8.1027342939208662</c:v>
                </c:pt>
                <c:pt idx="410">
                  <c:v>-7.9962223312339944</c:v>
                </c:pt>
                <c:pt idx="411">
                  <c:v>-7.8918779652945599</c:v>
                </c:pt>
                <c:pt idx="412">
                  <c:v>-7.7896434953527418</c:v>
                </c:pt>
                <c:pt idx="413">
                  <c:v>-7.6894630819862515</c:v>
                </c:pt>
                <c:pt idx="414">
                  <c:v>-7.5912826780994376</c:v>
                </c:pt>
                <c:pt idx="415">
                  <c:v>-7.4950499627455631</c:v>
                </c:pt>
                <c:pt idx="416">
                  <c:v>-7.4007142776407733</c:v>
                </c:pt>
                <c:pt idx="417">
                  <c:v>-7.3082265662414141</c:v>
                </c:pt>
                <c:pt idx="418">
                  <c:v>-7.2175393153028722</c:v>
                </c:pt>
                <c:pt idx="419">
                  <c:v>-7.1286064987772697</c:v>
                </c:pt>
                <c:pt idx="420">
                  <c:v>-7.0413835240048153</c:v>
                </c:pt>
                <c:pt idx="421">
                  <c:v>-6.9558271800214104</c:v>
                </c:pt>
                <c:pt idx="422">
                  <c:v>-6.8718955879757369</c:v>
                </c:pt>
                <c:pt idx="423">
                  <c:v>-6.7895481535119488</c:v>
                </c:pt>
                <c:pt idx="424">
                  <c:v>-6.7087455210305329</c:v>
                </c:pt>
                <c:pt idx="425">
                  <c:v>-6.6294495298149565</c:v>
                </c:pt>
                <c:pt idx="426">
                  <c:v>-6.5516231718275337</c:v>
                </c:pt>
                <c:pt idx="427">
                  <c:v>-6.475230551237118</c:v>
                </c:pt>
                <c:pt idx="428">
                  <c:v>-6.4002368454852014</c:v>
                </c:pt>
                <c:pt idx="429">
                  <c:v>-6.3266082679164191</c:v>
                </c:pt>
                <c:pt idx="430">
                  <c:v>-6.2543120318432708</c:v>
                </c:pt>
                <c:pt idx="431">
                  <c:v>-6.1833163160202602</c:v>
                </c:pt>
                <c:pt idx="432">
                  <c:v>-6.1135902314703863</c:v>
                </c:pt>
                <c:pt idx="433">
                  <c:v>-6.0451037895678885</c:v>
                </c:pt>
                <c:pt idx="434">
                  <c:v>-5.9778278713617521</c:v>
                </c:pt>
                <c:pt idx="435">
                  <c:v>-5.9117341980940665</c:v>
                </c:pt>
                <c:pt idx="436">
                  <c:v>-5.8467953028183919</c:v>
                </c:pt>
                <c:pt idx="437">
                  <c:v>-5.782984503116877</c:v>
                </c:pt>
                <c:pt idx="438">
                  <c:v>-5.7202758748460587</c:v>
                </c:pt>
                <c:pt idx="439">
                  <c:v>-5.6586442268791215</c:v>
                </c:pt>
                <c:pt idx="440">
                  <c:v>-5.598065076801805</c:v>
                </c:pt>
                <c:pt idx="441">
                  <c:v>-5.5385146275055543</c:v>
                </c:pt>
                <c:pt idx="442">
                  <c:v>-5.4799697446853362</c:v>
                </c:pt>
                <c:pt idx="443">
                  <c:v>-5.4224079351404555</c:v>
                </c:pt>
                <c:pt idx="444">
                  <c:v>-5.3658073259093442</c:v>
                </c:pt>
                <c:pt idx="445">
                  <c:v>-5.3101466441521561</c:v>
                </c:pt>
                <c:pt idx="446">
                  <c:v>-5.2554051977979084</c:v>
                </c:pt>
                <c:pt idx="447">
                  <c:v>-5.2015628568798826</c:v>
                </c:pt>
                <c:pt idx="448">
                  <c:v>-5.1486000355599284</c:v>
                </c:pt>
                <c:pt idx="449">
                  <c:v>-5.0964976748143735</c:v>
                </c:pt>
                <c:pt idx="450">
                  <c:v>-5.0452372257313209</c:v>
                </c:pt>
                <c:pt idx="451">
                  <c:v>-4.9948006334286266</c:v>
                </c:pt>
                <c:pt idx="452">
                  <c:v>-4.9451703215336664</c:v>
                </c:pt>
                <c:pt idx="453">
                  <c:v>-4.8963291772304451</c:v>
                </c:pt>
                <c:pt idx="454">
                  <c:v>-4.8482605368232408</c:v>
                </c:pt>
                <c:pt idx="455">
                  <c:v>-4.8009481718471374</c:v>
                </c:pt>
                <c:pt idx="456">
                  <c:v>-4.7543762756175543</c:v>
                </c:pt>
                <c:pt idx="457">
                  <c:v>-4.7085294503062309</c:v>
                </c:pt>
                <c:pt idx="458">
                  <c:v>-4.6633926944314021</c:v>
                </c:pt>
                <c:pt idx="459">
                  <c:v>-4.6189513908093005</c:v>
                </c:pt>
                <c:pt idx="460">
                  <c:v>-4.5751912949056122</c:v>
                </c:pt>
                <c:pt idx="461">
                  <c:v>-4.5320985236110483</c:v>
                </c:pt>
                <c:pt idx="462">
                  <c:v>-4.4896595443852387</c:v>
                </c:pt>
                <c:pt idx="463">
                  <c:v>-4.447861164779483</c:v>
                </c:pt>
                <c:pt idx="464">
                  <c:v>-4.4066905223346442</c:v>
                </c:pt>
                <c:pt idx="465">
                  <c:v>-4.366135074781015</c:v>
                </c:pt>
                <c:pt idx="466">
                  <c:v>-4.3261825906313023</c:v>
                </c:pt>
                <c:pt idx="467">
                  <c:v>-4.2868211400278406</c:v>
                </c:pt>
                <c:pt idx="468">
                  <c:v>-4.2480390859537831</c:v>
                </c:pt>
                <c:pt idx="469">
                  <c:v>-4.2098250756892206</c:v>
                </c:pt>
                <c:pt idx="470">
                  <c:v>-4.1721680325977895</c:v>
                </c:pt>
                <c:pt idx="471">
                  <c:v>-4.1350571481513967</c:v>
                </c:pt>
                <c:pt idx="472">
                  <c:v>-4.0984818742389182</c:v>
                </c:pt>
                <c:pt idx="473">
                  <c:v>-4.0624319157185997</c:v>
                </c:pt>
                <c:pt idx="474">
                  <c:v>-4.026897223221571</c:v>
                </c:pt>
                <c:pt idx="475">
                  <c:v>-3.9918679861847934</c:v>
                </c:pt>
                <c:pt idx="476">
                  <c:v>-3.9573346261152853</c:v>
                </c:pt>
                <c:pt idx="477">
                  <c:v>-3.9232877900744767</c:v>
                </c:pt>
                <c:pt idx="478">
                  <c:v>-3.8899525792439813</c:v>
                </c:pt>
                <c:pt idx="479">
                  <c:v>-3.8566173684134859</c:v>
                </c:pt>
                <c:pt idx="480">
                  <c:v>-3.8239761488996793</c:v>
                </c:pt>
                <c:pt idx="481">
                  <c:v>-3.7917861739899328</c:v>
                </c:pt>
                <c:pt idx="482">
                  <c:v>-3.7600391278263254</c:v>
                </c:pt>
                <c:pt idx="483">
                  <c:v>-3.7287268851491526</c:v>
                </c:pt>
                <c:pt idx="484">
                  <c:v>-3.6978415061082184</c:v>
                </c:pt>
                <c:pt idx="485">
                  <c:v>-3.6673752312328647</c:v>
                </c:pt>
                <c:pt idx="486">
                  <c:v>-3.6373204765470937</c:v>
                </c:pt>
                <c:pt idx="487">
                  <c:v>-3.6076698288583113</c:v>
                </c:pt>
                <c:pt idx="488">
                  <c:v>-3.5784160411769039</c:v>
                </c:pt>
                <c:pt idx="489">
                  <c:v>-3.549552028276568</c:v>
                </c:pt>
                <c:pt idx="490">
                  <c:v>-3.5210708624040761</c:v>
                </c:pt>
                <c:pt idx="491">
                  <c:v>-3.4929657691068599</c:v>
                </c:pt>
                <c:pt idx="492">
                  <c:v>-3.4652301231951368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6F-41D3-A398-DAD86B9C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inorUnit val="5.000000000000001E-3"/>
      </c:valAx>
      <c:valAx>
        <c:axId val="1505358191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10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1386520357470165"/>
          <c:y val="0.59003242205483342"/>
          <c:w val="0.2183010473579638"/>
          <c:h val="0.17558809215081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   </a:t>
            </a:r>
          </a:p>
          <a:p>
            <a:pPr>
              <a:defRPr sz="1100">
                <a:ea typeface="游明朝" panose="02020400000000000000" pitchFamily="18" charset="-128"/>
              </a:defRPr>
            </a:pPr>
            <a:r>
              <a:rPr lang="en-US" altLang="ja-JP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_2</a:t>
            </a:r>
            <a:r>
              <a:rPr lang="ja-JP" altLang="en-US" sz="11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ja-JP" sz="11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77671542585744058"/>
          <c:y val="0.1458945641958829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380025401174140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演算処理!$BB$33:$BB$529</c:f>
              <c:numCache>
                <c:formatCode>General</c:formatCode>
                <c:ptCount val="497"/>
                <c:pt idx="0">
                  <c:v>-30.112689761686276</c:v>
                </c:pt>
                <c:pt idx="1">
                  <c:v>-30.026482764037333</c:v>
                </c:pt>
                <c:pt idx="2">
                  <c:v>-29.939993509738784</c:v>
                </c:pt>
                <c:pt idx="3">
                  <c:v>-29.853219605886842</c:v>
                </c:pt>
                <c:pt idx="4">
                  <c:v>-29.766158630334957</c:v>
                </c:pt>
                <c:pt idx="5">
                  <c:v>-29.678808131223771</c:v>
                </c:pt>
                <c:pt idx="6">
                  <c:v>-29.591165626501823</c:v>
                </c:pt>
                <c:pt idx="7">
                  <c:v>-29.50322860343713</c:v>
                </c:pt>
                <c:pt idx="8">
                  <c:v>-29.414994518119052</c:v>
                </c:pt>
                <c:pt idx="9">
                  <c:v>-29.326460794950584</c:v>
                </c:pt>
                <c:pt idx="10">
                  <c:v>-29.237624826130663</c:v>
                </c:pt>
                <c:pt idx="11">
                  <c:v>-29.148483971126122</c:v>
                </c:pt>
                <c:pt idx="12">
                  <c:v>-29.059035556133665</c:v>
                </c:pt>
                <c:pt idx="13">
                  <c:v>-28.969276873530699</c:v>
                </c:pt>
                <c:pt idx="14">
                  <c:v>-28.879205181315886</c:v>
                </c:pt>
                <c:pt idx="15">
                  <c:v>-28.788817702538072</c:v>
                </c:pt>
                <c:pt idx="16">
                  <c:v>-28.69811162471434</c:v>
                </c:pt>
                <c:pt idx="17">
                  <c:v>-28.607084099236182</c:v>
                </c:pt>
                <c:pt idx="18">
                  <c:v>-28.515732240764024</c:v>
                </c:pt>
                <c:pt idx="19">
                  <c:v>-28.424053126609557</c:v>
                </c:pt>
                <c:pt idx="20">
                  <c:v>-28.332043796105786</c:v>
                </c:pt>
                <c:pt idx="21">
                  <c:v>-28.239701249964476</c:v>
                </c:pt>
                <c:pt idx="22">
                  <c:v>-28.147022449620664</c:v>
                </c:pt>
                <c:pt idx="23">
                  <c:v>-28.054004316563969</c:v>
                </c:pt>
                <c:pt idx="24">
                  <c:v>-27.96064373165661</c:v>
                </c:pt>
                <c:pt idx="25">
                  <c:v>-27.866937534437483</c:v>
                </c:pt>
                <c:pt idx="26">
                  <c:v>-27.772882522412296</c:v>
                </c:pt>
                <c:pt idx="27">
                  <c:v>-27.678475450329401</c:v>
                </c:pt>
                <c:pt idx="28">
                  <c:v>-27.583713029440911</c:v>
                </c:pt>
                <c:pt idx="29">
                  <c:v>-27.488591926748871</c:v>
                </c:pt>
                <c:pt idx="30">
                  <c:v>-27.393108764236189</c:v>
                </c:pt>
                <c:pt idx="31">
                  <c:v>-27.297260118081912</c:v>
                </c:pt>
                <c:pt idx="32">
                  <c:v>-27.201042517860632</c:v>
                </c:pt>
                <c:pt idx="33">
                  <c:v>-27.104452445725592</c:v>
                </c:pt>
                <c:pt idx="34">
                  <c:v>-27.007486335575233</c:v>
                </c:pt>
                <c:pt idx="35">
                  <c:v>-26.910140572202724</c:v>
                </c:pt>
                <c:pt idx="36">
                  <c:v>-26.812411490428257</c:v>
                </c:pt>
                <c:pt idx="37">
                  <c:v>-26.714295374213744</c:v>
                </c:pt>
                <c:pt idx="38">
                  <c:v>-26.615788455759379</c:v>
                </c:pt>
                <c:pt idx="39">
                  <c:v>-26.516886914581946</c:v>
                </c:pt>
                <c:pt idx="40">
                  <c:v>-26.417586876574429</c:v>
                </c:pt>
                <c:pt idx="41">
                  <c:v>-26.31788441304634</c:v>
                </c:pt>
                <c:pt idx="42">
                  <c:v>-26.217775539744871</c:v>
                </c:pt>
                <c:pt idx="43">
                  <c:v>-26.117256215855853</c:v>
                </c:pt>
                <c:pt idx="44">
                  <c:v>-26.016322342984857</c:v>
                </c:pt>
                <c:pt idx="45">
                  <c:v>-25.91496976411737</c:v>
                </c:pt>
                <c:pt idx="46">
                  <c:v>-25.81319426255828</c:v>
                </c:pt>
                <c:pt idx="47">
                  <c:v>-25.710991560849763</c:v>
                </c:pt>
                <c:pt idx="48">
                  <c:v>-25.608357319667611</c:v>
                </c:pt>
                <c:pt idx="49">
                  <c:v>-25.505287136695351</c:v>
                </c:pt>
                <c:pt idx="50">
                  <c:v>-25.401776545475869</c:v>
                </c:pt>
                <c:pt idx="51">
                  <c:v>-25.297821014240249</c:v>
                </c:pt>
                <c:pt idx="52">
                  <c:v>-25.193415944713287</c:v>
                </c:pt>
                <c:pt idx="53">
                  <c:v>-25.088556670895464</c:v>
                </c:pt>
                <c:pt idx="54">
                  <c:v>-24.98323845782091</c:v>
                </c:pt>
                <c:pt idx="55">
                  <c:v>-24.877456500291171</c:v>
                </c:pt>
                <c:pt idx="56">
                  <c:v>-24.771205921584155</c:v>
                </c:pt>
                <c:pt idx="57">
                  <c:v>-24.664481772138295</c:v>
                </c:pt>
                <c:pt idx="58">
                  <c:v>-24.557279028211273</c:v>
                </c:pt>
                <c:pt idx="59">
                  <c:v>-24.449592590513312</c:v>
                </c:pt>
                <c:pt idx="60">
                  <c:v>-24.341417282814398</c:v>
                </c:pt>
                <c:pt idx="61">
                  <c:v>-24.23274785052562</c:v>
                </c:pt>
                <c:pt idx="62">
                  <c:v>-24.123578959253877</c:v>
                </c:pt>
                <c:pt idx="63">
                  <c:v>-24.013905193330348</c:v>
                </c:pt>
                <c:pt idx="64">
                  <c:v>-23.903721054311838</c:v>
                </c:pt>
                <c:pt idx="65">
                  <c:v>-23.793020959455514</c:v>
                </c:pt>
                <c:pt idx="66">
                  <c:v>-23.681799240166555</c:v>
                </c:pt>
                <c:pt idx="67">
                  <c:v>-23.570050140418608</c:v>
                </c:pt>
                <c:pt idx="68">
                  <c:v>-23.457767815147342</c:v>
                </c:pt>
                <c:pt idx="69">
                  <c:v>-23.34494632861686</c:v>
                </c:pt>
                <c:pt idx="70">
                  <c:v>-23.231579652759091</c:v>
                </c:pt>
                <c:pt idx="71">
                  <c:v>-23.11766166548647</c:v>
                </c:pt>
                <c:pt idx="72">
                  <c:v>-23.003186148977974</c:v>
                </c:pt>
                <c:pt idx="73">
                  <c:v>-22.888146787938936</c:v>
                </c:pt>
                <c:pt idx="74">
                  <c:v>-22.772537167834884</c:v>
                </c:pt>
                <c:pt idx="75">
                  <c:v>-22.656350773100122</c:v>
                </c:pt>
                <c:pt idx="76">
                  <c:v>-22.539580985321347</c:v>
                </c:pt>
                <c:pt idx="77">
                  <c:v>-22.422221081397392</c:v>
                </c:pt>
                <c:pt idx="78">
                  <c:v>-22.30426423167545</c:v>
                </c:pt>
                <c:pt idx="79">
                  <c:v>-22.185703498065298</c:v>
                </c:pt>
                <c:pt idx="80">
                  <c:v>-22.066531832132267</c:v>
                </c:pt>
                <c:pt idx="81">
                  <c:v>-21.946742073170348</c:v>
                </c:pt>
                <c:pt idx="82">
                  <c:v>-21.826326946256991</c:v>
                </c:pt>
                <c:pt idx="83">
                  <c:v>-21.705279060291378</c:v>
                </c:pt>
                <c:pt idx="84">
                  <c:v>-21.583590906017779</c:v>
                </c:pt>
                <c:pt idx="85">
                  <c:v>-21.461254854036525</c:v>
                </c:pt>
                <c:pt idx="86">
                  <c:v>-21.338263152804746</c:v>
                </c:pt>
                <c:pt idx="87">
                  <c:v>-21.214607926629768</c:v>
                </c:pt>
                <c:pt idx="88">
                  <c:v>-21.090281173658102</c:v>
                </c:pt>
                <c:pt idx="89">
                  <c:v>-20.965274763863626</c:v>
                </c:pt>
                <c:pt idx="90">
                  <c:v>-20.839580437038379</c:v>
                </c:pt>
                <c:pt idx="91">
                  <c:v>-20.713189800790659</c:v>
                </c:pt>
                <c:pt idx="92">
                  <c:v>-20.58609432855458</c:v>
                </c:pt>
                <c:pt idx="93">
                  <c:v>-20.45828535761672</c:v>
                </c:pt>
                <c:pt idx="94">
                  <c:v>-20.329754087165284</c:v>
                </c:pt>
                <c:pt idx="95">
                  <c:v>-20.200491576368115</c:v>
                </c:pt>
                <c:pt idx="96">
                  <c:v>-20.070488742486809</c:v>
                </c:pt>
                <c:pt idx="97">
                  <c:v>-19.939736359034274</c:v>
                </c:pt>
                <c:pt idx="98">
                  <c:v>-19.808225053984405</c:v>
                </c:pt>
                <c:pt idx="99">
                  <c:v>-19.675945308043399</c:v>
                </c:pt>
                <c:pt idx="100">
                  <c:v>-19.542887452992417</c:v>
                </c:pt>
                <c:pt idx="101">
                  <c:v>-19.409041670113687</c:v>
                </c:pt>
                <c:pt idx="102">
                  <c:v>-19.274397988711776</c:v>
                </c:pt>
                <c:pt idx="103">
                  <c:v>-19.138946284744122</c:v>
                </c:pt>
                <c:pt idx="104">
                  <c:v>-19.002676279575685</c:v>
                </c:pt>
                <c:pt idx="105">
                  <c:v>-18.865577538874081</c:v>
                </c:pt>
                <c:pt idx="106">
                  <c:v>-18.727639471663377</c:v>
                </c:pt>
                <c:pt idx="107">
                  <c:v>-18.588851329556356</c:v>
                </c:pt>
                <c:pt idx="108">
                  <c:v>-18.449202206186783</c:v>
                </c:pt>
                <c:pt idx="109">
                  <c:v>-18.30868103686581</c:v>
                </c:pt>
                <c:pt idx="110">
                  <c:v>-18.167276598488122</c:v>
                </c:pt>
                <c:pt idx="111">
                  <c:v>-18.024977509716877</c:v>
                </c:pt>
                <c:pt idx="112">
                  <c:v>-17.881772231478344</c:v>
                </c:pt>
                <c:pt idx="113">
                  <c:v>-17.73764906780081</c:v>
                </c:pt>
                <c:pt idx="114">
                  <c:v>-17.592596167035104</c:v>
                </c:pt>
                <c:pt idx="115">
                  <c:v>-17.446601523497844</c:v>
                </c:pt>
                <c:pt idx="116">
                  <c:v>-17.299652979582451</c:v>
                </c:pt>
                <c:pt idx="117">
                  <c:v>-17.151738228387128</c:v>
                </c:pt>
                <c:pt idx="118">
                  <c:v>-17.002844816913779</c:v>
                </c:pt>
                <c:pt idx="119">
                  <c:v>-16.852960149896589</c:v>
                </c:pt>
                <c:pt idx="120">
                  <c:v>-16.702071494325132</c:v>
                </c:pt>
                <c:pt idx="121">
                  <c:v>-16.550165984732331</c:v>
                </c:pt>
                <c:pt idx="122">
                  <c:v>-16.397230629324685</c:v>
                </c:pt>
                <c:pt idx="123">
                  <c:v>-16.243252317039211</c:v>
                </c:pt>
                <c:pt idx="124">
                  <c:v>-16.088217825619566</c:v>
                </c:pt>
                <c:pt idx="125">
                  <c:v>-15.9321138308123</c:v>
                </c:pt>
                <c:pt idx="126">
                  <c:v>-15.774926916794346</c:v>
                </c:pt>
                <c:pt idx="127">
                  <c:v>-15.616643587951637</c:v>
                </c:pt>
                <c:pt idx="128">
                  <c:v>-15.457250282142445</c:v>
                </c:pt>
                <c:pt idx="129">
                  <c:v>-15.296733385588777</c:v>
                </c:pt>
                <c:pt idx="130">
                  <c:v>-15.135079249554472</c:v>
                </c:pt>
                <c:pt idx="131">
                  <c:v>-14.972274208982629</c:v>
                </c:pt>
                <c:pt idx="132">
                  <c:v>-14.808304603280915</c:v>
                </c:pt>
                <c:pt idx="133">
                  <c:v>-14.643156799460995</c:v>
                </c:pt>
                <c:pt idx="134">
                  <c:v>-14.476817217857082</c:v>
                </c:pt>
                <c:pt idx="135">
                  <c:v>-14.309272360669789</c:v>
                </c:pt>
                <c:pt idx="136">
                  <c:v>-14.140508843602911</c:v>
                </c:pt>
                <c:pt idx="137">
                  <c:v>-13.970513430886619</c:v>
                </c:pt>
                <c:pt idx="138">
                  <c:v>-13.799273074005534</c:v>
                </c:pt>
                <c:pt idx="139">
                  <c:v>-13.626774954480121</c:v>
                </c:pt>
                <c:pt idx="140">
                  <c:v>-13.453006531080085</c:v>
                </c:pt>
                <c:pt idx="141">
                  <c:v>-13.277955591882524</c:v>
                </c:pt>
                <c:pt idx="142">
                  <c:v>-13.101610311623478</c:v>
                </c:pt>
                <c:pt idx="143">
                  <c:v>-12.923959314830674</c:v>
                </c:pt>
                <c:pt idx="144">
                  <c:v>-12.744991745267178</c:v>
                </c:pt>
                <c:pt idx="145">
                  <c:v>-12.564697342260375</c:v>
                </c:pt>
                <c:pt idx="146">
                  <c:v>-12.383066524538302</c:v>
                </c:pt>
                <c:pt idx="147">
                  <c:v>-12.200090482246784</c:v>
                </c:pt>
                <c:pt idx="148">
                  <c:v>-12.0157612778741</c:v>
                </c:pt>
                <c:pt idx="149">
                  <c:v>-11.830071956866842</c:v>
                </c:pt>
                <c:pt idx="150">
                  <c:v>-11.643016668779927</c:v>
                </c:pt>
                <c:pt idx="151">
                  <c:v>-11.454590799865592</c:v>
                </c:pt>
                <c:pt idx="152">
                  <c:v>-11.264791118069411</c:v>
                </c:pt>
                <c:pt idx="153">
                  <c:v>-11.073615931466215</c:v>
                </c:pt>
                <c:pt idx="154">
                  <c:v>-10.881065261234159</c:v>
                </c:pt>
                <c:pt idx="155">
                  <c:v>-10.68714103032875</c:v>
                </c:pt>
                <c:pt idx="156">
                  <c:v>-10.491847269081136</c:v>
                </c:pt>
                <c:pt idx="157">
                  <c:v>-10.295190339002076</c:v>
                </c:pt>
                <c:pt idx="158">
                  <c:v>-10.097179176124904</c:v>
                </c:pt>
                <c:pt idx="159">
                  <c:v>-9.8978255552609404</c:v>
                </c:pt>
                <c:pt idx="160">
                  <c:v>-9.6971443765712149</c:v>
                </c:pt>
                <c:pt idx="161">
                  <c:v>-9.4951539758672645</c:v>
                </c:pt>
                <c:pt idx="162">
                  <c:v>-9.2918764600440191</c:v>
                </c:pt>
                <c:pt idx="163">
                  <c:v>-9.0873380690049625</c:v>
                </c:pt>
                <c:pt idx="164">
                  <c:v>-8.8815695653640638</c:v>
                </c:pt>
                <c:pt idx="165">
                  <c:v>-8.6746066530845169</c:v>
                </c:pt>
                <c:pt idx="166">
                  <c:v>-8.4664904260368239</c:v>
                </c:pt>
                <c:pt idx="167">
                  <c:v>-8.2572678472114696</c:v>
                </c:pt>
                <c:pt idx="168">
                  <c:v>-8.0469922589947167</c:v>
                </c:pt>
                <c:pt idx="169">
                  <c:v>-7.8357239244908587</c:v>
                </c:pt>
                <c:pt idx="170">
                  <c:v>-7.6235305993375508</c:v>
                </c:pt>
                <c:pt idx="171">
                  <c:v>-7.4104881327891912</c:v>
                </c:pt>
                <c:pt idx="172">
                  <c:v>-7.1966810960227381</c:v>
                </c:pt>
                <c:pt idx="173">
                  <c:v>-6.9822034346227557</c:v>
                </c:pt>
                <c:pt idx="174">
                  <c:v>-6.7671591410145568</c:v>
                </c:pt>
                <c:pt idx="175">
                  <c:v>-6.5516629412095799</c:v>
                </c:pt>
                <c:pt idx="176">
                  <c:v>-6.3358409885930831</c:v>
                </c:pt>
                <c:pt idx="177">
                  <c:v>-6.1198315556028113</c:v>
                </c:pt>
                <c:pt idx="178">
                  <c:v>-5.9037857120170747</c:v>
                </c:pt>
                <c:pt idx="179">
                  <c:v>-5.6878679761910353</c:v>
                </c:pt>
                <c:pt idx="180">
                  <c:v>-5.4722569229693887</c:v>
                </c:pt>
                <c:pt idx="181">
                  <c:v>-5.2571457291981858</c:v>
                </c:pt>
                <c:pt idx="182">
                  <c:v>-5.0427426348139708</c:v>
                </c:pt>
                <c:pt idx="183">
                  <c:v>-4.8292712944912157</c:v>
                </c:pt>
                <c:pt idx="184">
                  <c:v>-4.6169709918988575</c:v>
                </c:pt>
                <c:pt idx="185">
                  <c:v>-4.406096685907376</c:v>
                </c:pt>
                <c:pt idx="186">
                  <c:v>-4.1969188557971382</c:v>
                </c:pt>
                <c:pt idx="187">
                  <c:v>-3.9897231108846114</c:v>
                </c:pt>
                <c:pt idx="188">
                  <c:v>-3.7848095292798476</c:v>
                </c:pt>
                <c:pt idx="189">
                  <c:v>-3.5824916910247695</c:v>
                </c:pt>
                <c:pt idx="190">
                  <c:v>-3.383095372963</c:v>
                </c:pt>
                <c:pt idx="191">
                  <c:v>-3.1869568766751804</c:v>
                </c:pt>
                <c:pt idx="192">
                  <c:v>-2.9944209669747086</c:v>
                </c:pt>
                <c:pt idx="193">
                  <c:v>-2.8058384070146545</c:v>
                </c:pt>
                <c:pt idx="194">
                  <c:v>-2.6215630871235036</c:v>
                </c:pt>
                <c:pt idx="195">
                  <c:v>-2.4419487580235559</c:v>
                </c:pt>
                <c:pt idx="196">
                  <c:v>-2.2673453948514943</c:v>
                </c:pt>
                <c:pt idx="197">
                  <c:v>-2.0980952359273113</c:v>
                </c:pt>
                <c:pt idx="198">
                  <c:v>-1.9345285587805969</c:v>
                </c:pt>
                <c:pt idx="199">
                  <c:v>-1.7769592745718317</c:v>
                </c:pt>
                <c:pt idx="200">
                  <c:v>-1.6256804395568916</c:v>
                </c:pt>
                <c:pt idx="201">
                  <c:v>-1.4809597973040383</c:v>
                </c:pt>
                <c:pt idx="202">
                  <c:v>-1.3430354766149564</c:v>
                </c:pt>
                <c:pt idx="203">
                  <c:v>-1.2121119762384474</c:v>
                </c:pt>
                <c:pt idx="204">
                  <c:v>-1.0883565674505304</c:v>
                </c:pt>
                <c:pt idx="205">
                  <c:v>-0.97189623873484721</c:v>
                </c:pt>
                <c:pt idx="206">
                  <c:v>-0.86281529295903925</c:v>
                </c:pt>
                <c:pt idx="207">
                  <c:v>-0.76115368700318653</c:v>
                </c:pt>
                <c:pt idx="208">
                  <c:v>-0.66690617773705785</c:v>
                </c:pt>
                <c:pt idx="209">
                  <c:v>-0.58002230807063959</c:v>
                </c:pt>
                <c:pt idx="210">
                  <c:v>-0.5004072344243945</c:v>
                </c:pt>
                <c:pt idx="211">
                  <c:v>-0.42792336450757368</c:v>
                </c:pt>
                <c:pt idx="212">
                  <c:v>-0.36239274388786979</c:v>
                </c:pt>
                <c:pt idx="213">
                  <c:v>-0.30360010341476051</c:v>
                </c:pt>
                <c:pt idx="214">
                  <c:v>-0.25129645866336958</c:v>
                </c:pt>
                <c:pt idx="215">
                  <c:v>-0.20520313821906042</c:v>
                </c:pt>
                <c:pt idx="216">
                  <c:v>-0.16501611026760665</c:v>
                </c:pt>
                <c:pt idx="217">
                  <c:v>-0.13041047645688014</c:v>
                </c:pt>
                <c:pt idx="218">
                  <c:v>-0.10104500771674226</c:v>
                </c:pt>
                <c:pt idx="219">
                  <c:v>-7.6566607637846187E-2</c:v>
                </c:pt>
                <c:pt idx="220">
                  <c:v>-5.6614603846200443E-2</c:v>
                </c:pt>
                <c:pt idx="221">
                  <c:v>-4.0824785198704111E-2</c:v>
                </c:pt>
                <c:pt idx="222">
                  <c:v>-2.883312122858785E-2</c:v>
                </c:pt>
                <c:pt idx="223">
                  <c:v>-2.0279118890357668E-2</c:v>
                </c:pt>
                <c:pt idx="224">
                  <c:v>-1.4808789302961574E-2</c:v>
                </c:pt>
                <c:pt idx="225">
                  <c:v>-1.2077213125616951E-2</c:v>
                </c:pt>
                <c:pt idx="226">
                  <c:v>-1.1750706933314144E-2</c:v>
                </c:pt>
                <c:pt idx="227">
                  <c:v>-1.3508604233980922E-2</c:v>
                </c:pt>
                <c:pt idx="228">
                  <c:v>-1.7044673531483801E-2</c:v>
                </c:pt>
                <c:pt idx="229">
                  <c:v>-2.2068202191760013E-2</c:v>
                </c:pt>
                <c:pt idx="230">
                  <c:v>-2.8304779027814087E-2</c:v>
                </c:pt>
                <c:pt idx="231">
                  <c:v>-3.549681076945551E-2</c:v>
                </c:pt>
                <c:pt idx="232">
                  <c:v>-4.3403808244649414E-2</c:v>
                </c:pt>
                <c:pt idx="233">
                  <c:v>-5.1802477495843463E-2</c:v>
                </c:pt>
                <c:pt idx="234">
                  <c:v>-6.0486649494584509E-2</c:v>
                </c:pt>
                <c:pt idx="235">
                  <c:v>-6.9267079879290053E-2</c:v>
                </c:pt>
                <c:pt idx="236">
                  <c:v>-7.797114746349193E-2</c:v>
                </c:pt>
                <c:pt idx="237">
                  <c:v>-8.6442477343391236E-2</c:v>
                </c:pt>
                <c:pt idx="238">
                  <c:v>-9.454051143177214E-2</c:v>
                </c:pt>
                <c:pt idx="239">
                  <c:v>-0.10214004627947428</c:v>
                </c:pt>
                <c:pt idx="240">
                  <c:v>-0.10913075520166078</c:v>
                </c:pt>
                <c:pt idx="241">
                  <c:v>-0.11541670906122239</c:v>
                </c:pt>
                <c:pt idx="242">
                  <c:v>-0.12091590761000615</c:v>
                </c:pt>
                <c:pt idx="243">
                  <c:v>-0.12555983106465826</c:v>
                </c:pt>
                <c:pt idx="244">
                  <c:v>-0.12929301959922218</c:v>
                </c:pt>
                <c:pt idx="245">
                  <c:v>-0.13207268666098804</c:v>
                </c:pt>
                <c:pt idx="246">
                  <c:v>-0.13386837044262795</c:v>
                </c:pt>
                <c:pt idx="247">
                  <c:v>-0.13466162645006938</c:v>
                </c:pt>
                <c:pt idx="248">
                  <c:v>-0.13444576286709431</c:v>
                </c:pt>
                <c:pt idx="249">
                  <c:v>-0.13322561930773419</c:v>
                </c:pt>
                <c:pt idx="250">
                  <c:v>-0.13101738853984571</c:v>
                </c:pt>
                <c:pt idx="251">
                  <c:v>-0.12784847983172823</c:v>
                </c:pt>
                <c:pt idx="252">
                  <c:v>-0.12375742169403239</c:v>
                </c:pt>
                <c:pt idx="253">
                  <c:v>-0.1187938009387319</c:v>
                </c:pt>
                <c:pt idx="254">
                  <c:v>-0.11301823413550934</c:v>
                </c:pt>
                <c:pt idx="255">
                  <c:v>-0.10650236669628692</c:v>
                </c:pt>
                <c:pt idx="256">
                  <c:v>-9.93288939466207E-2</c:v>
                </c:pt>
                <c:pt idx="257">
                  <c:v>-9.1591597638440686E-2</c:v>
                </c:pt>
                <c:pt idx="258">
                  <c:v>-8.3395390416478948E-2</c:v>
                </c:pt>
                <c:pt idx="259">
                  <c:v>-7.4856359770303832E-2</c:v>
                </c:pt>
                <c:pt idx="260">
                  <c:v>-6.6101801991502784E-2</c:v>
                </c:pt>
                <c:pt idx="261">
                  <c:v>-5.7270235623362448E-2</c:v>
                </c:pt>
                <c:pt idx="262">
                  <c:v>-4.8511382860536661E-2</c:v>
                </c:pt>
                <c:pt idx="263">
                  <c:v>-3.9986106357197959E-2</c:v>
                </c:pt>
                <c:pt idx="264">
                  <c:v>-3.1866287975061074E-2</c:v>
                </c:pt>
                <c:pt idx="265">
                  <c:v>-2.4334635196893148E-2</c:v>
                </c:pt>
                <c:pt idx="266">
                  <c:v>-1.758440030717312E-2</c:v>
                </c:pt>
                <c:pt idx="267">
                  <c:v>-1.1818997071149624E-2</c:v>
                </c:pt>
                <c:pt idx="268">
                  <c:v>-7.2514996051673275E-3</c:v>
                </c:pt>
                <c:pt idx="269">
                  <c:v>-4.1040085123502344E-3</c:v>
                </c:pt>
                <c:pt idx="270">
                  <c:v>-2.606870247257905E-3</c:v>
                </c:pt>
                <c:pt idx="271">
                  <c:v>-2.9977371595155608E-3</c:v>
                </c:pt>
                <c:pt idx="272">
                  <c:v>-5.5204578295245397E-3</c:v>
                </c:pt>
                <c:pt idx="273">
                  <c:v>-1.0423790213322201E-2</c:v>
                </c:pt>
                <c:pt idx="274">
                  <c:v>-1.7959933798748055E-2</c:v>
                </c:pt>
                <c:pt idx="275">
                  <c:v>-2.8382881446566286E-2</c:v>
                </c:pt>
                <c:pt idx="276">
                  <c:v>-4.1946596810180287E-2</c:v>
                </c:pt>
                <c:pt idx="277">
                  <c:v>-5.8903029105683853E-2</c:v>
                </c:pt>
                <c:pt idx="278">
                  <c:v>-7.9499983390670534E-2</c:v>
                </c:pt>
                <c:pt idx="279">
                  <c:v>-0.10397887119454953</c:v>
                </c:pt>
                <c:pt idx="280">
                  <c:v>-0.13257237305318961</c:v>
                </c:pt>
                <c:pt idx="281">
                  <c:v>-0.16550205091306294</c:v>
                </c:pt>
                <c:pt idx="282">
                  <c:v>-0.20297595412126301</c:v>
                </c:pt>
                <c:pt idx="283">
                  <c:v>-0.24518626742822611</c:v>
                </c:pt>
                <c:pt idx="284">
                  <c:v>-0.29230705272667468</c:v>
                </c:pt>
                <c:pt idx="285">
                  <c:v>-0.34449213780100491</c:v>
                </c:pt>
                <c:pt idx="286">
                  <c:v>-0.40187320490325412</c:v>
                </c:pt>
                <c:pt idx="287">
                  <c:v>-0.46455812934295737</c:v>
                </c:pt>
                <c:pt idx="288">
                  <c:v>-0.53262961344261439</c:v>
                </c:pt>
                <c:pt idx="289">
                  <c:v>-0.60614415427018531</c:v>
                </c:pt>
                <c:pt idx="290">
                  <c:v>-0.68513137476279362</c:v>
                </c:pt>
                <c:pt idx="291">
                  <c:v>-0.76959373758124161</c:v>
                </c:pt>
                <c:pt idx="292">
                  <c:v>-0.85950664977370317</c:v>
                </c:pt>
                <c:pt idx="293">
                  <c:v>-0.95481895464435262</c:v>
                </c:pt>
                <c:pt idx="294">
                  <c:v>-1.0554537957185146</c:v>
                </c:pt>
                <c:pt idx="295">
                  <c:v>-1.1613098269522</c:v>
                </c:pt>
                <c:pt idx="296">
                  <c:v>-1.2722627338795114</c:v>
                </c:pt>
                <c:pt idx="297">
                  <c:v>-1.3881670226515133</c:v>
                </c:pt>
                <c:pt idx="298">
                  <c:v>-1.5088580282009039</c:v>
                </c:pt>
                <c:pt idx="299">
                  <c:v>-1.6341540892262116</c:v>
                </c:pt>
                <c:pt idx="300">
                  <c:v>-1.7638588363498906</c:v>
                </c:pt>
                <c:pt idx="301">
                  <c:v>-1.8977635405502506</c:v>
                </c:pt>
                <c:pt idx="302">
                  <c:v>-2.0356494715729205</c:v>
                </c:pt>
                <c:pt idx="303">
                  <c:v>-2.177290220187015</c:v>
                </c:pt>
                <c:pt idx="304">
                  <c:v>-2.3224539435024809</c:v>
                </c:pt>
                <c:pt idx="305">
                  <c:v>-2.4709054987268191</c:v>
                </c:pt>
                <c:pt idx="306">
                  <c:v>-2.6224084373432528</c:v>
                </c:pt>
                <c:pt idx="307">
                  <c:v>-2.7767268383888681</c:v>
                </c:pt>
                <c:pt idx="308">
                  <c:v>-2.9336269660143941</c:v>
                </c:pt>
                <c:pt idx="309">
                  <c:v>-3.092878742574225</c:v>
                </c:pt>
                <c:pt idx="310">
                  <c:v>-3.254257033955648</c:v>
                </c:pt>
                <c:pt idx="311">
                  <c:v>-3.4175427485944927</c:v>
                </c:pt>
                <c:pt idx="312">
                  <c:v>-3.5825237555823257</c:v>
                </c:pt>
                <c:pt idx="313">
                  <c:v>-3.7489956304375354</c:v>
                </c:pt>
                <c:pt idx="314">
                  <c:v>-3.9167622395159993</c:v>
                </c:pt>
                <c:pt idx="315">
                  <c:v>-4.085636175731981</c:v>
                </c:pt>
                <c:pt idx="316">
                  <c:v>-4.2554390593226445</c:v>
                </c:pt>
                <c:pt idx="317">
                  <c:v>-4.4260017179039277</c:v>
                </c:pt>
                <c:pt idx="318">
                  <c:v>-4.5971642601242531</c:v>
                </c:pt>
                <c:pt idx="319">
                  <c:v>-4.7687760569128237</c:v>
                </c:pt>
                <c:pt idx="320">
                  <c:v>-4.9406956437257241</c:v>
                </c:pt>
                <c:pt idx="321">
                  <c:v>-5.1127905563914098</c:v>
                </c:pt>
                <c:pt idx="322">
                  <c:v>-5.2849371122141742</c:v>
                </c:pt>
                <c:pt idx="323">
                  <c:v>-5.4570201469670208</c:v>
                </c:pt>
                <c:pt idx="324">
                  <c:v>-5.6289327173387136</c:v>
                </c:pt>
                <c:pt idx="325">
                  <c:v>-5.8005757773340161</c:v>
                </c:pt>
                <c:pt idx="326">
                  <c:v>-5.9718578360869543</c:v>
                </c:pt>
                <c:pt idx="327">
                  <c:v>-6.1426946035563192</c:v>
                </c:pt>
                <c:pt idx="328">
                  <c:v>-6.3130086296465358</c:v>
                </c:pt>
                <c:pt idx="329">
                  <c:v>-6.4827289414427769</c:v>
                </c:pt>
                <c:pt idx="330">
                  <c:v>-6.6517906824721642</c:v>
                </c:pt>
                <c:pt idx="331">
                  <c:v>-6.8201347572060129</c:v>
                </c:pt>
                <c:pt idx="332">
                  <c:v>-6.9877074833978767</c:v>
                </c:pt>
                <c:pt idx="333">
                  <c:v>-7.1544602543077254</c:v>
                </c:pt>
                <c:pt idx="334">
                  <c:v>-7.3203492123882636</c:v>
                </c:pt>
                <c:pt idx="335">
                  <c:v>-7.4853349356007133</c:v>
                </c:pt>
                <c:pt idx="336">
                  <c:v>-7.6493821371787192</c:v>
                </c:pt>
                <c:pt idx="337">
                  <c:v>-7.8124593793641948</c:v>
                </c:pt>
                <c:pt idx="338">
                  <c:v>-7.9745388013920939</c:v>
                </c:pt>
                <c:pt idx="339">
                  <c:v>-8.1355958617977393</c:v>
                </c:pt>
                <c:pt idx="340">
                  <c:v>-8.2956090949547399</c:v>
                </c:pt>
                <c:pt idx="341">
                  <c:v>-8.4545598816156016</c:v>
                </c:pt>
                <c:pt idx="342">
                  <c:v>-8.612432233125034</c:v>
                </c:pt>
                <c:pt idx="343">
                  <c:v>-8.7692125888913814</c:v>
                </c:pt>
                <c:pt idx="344">
                  <c:v>-8.9248896266429654</c:v>
                </c:pt>
                <c:pt idx="345">
                  <c:v>-9.0794540849508465</c:v>
                </c:pt>
                <c:pt idx="346">
                  <c:v>-9.2328985974715074</c:v>
                </c:pt>
                <c:pt idx="347">
                  <c:v>-9.3852175383445573</c:v>
                </c:pt>
                <c:pt idx="348">
                  <c:v>-9.5364068781733877</c:v>
                </c:pt>
                <c:pt idx="349">
                  <c:v>-9.6864640500173333</c:v>
                </c:pt>
                <c:pt idx="350">
                  <c:v>-9.8353878248298017</c:v>
                </c:pt>
                <c:pt idx="351">
                  <c:v>-9.9831781957890904</c:v>
                </c:pt>
                <c:pt idx="352">
                  <c:v>-10.129836270983619</c:v>
                </c:pt>
                <c:pt idx="353">
                  <c:v>-10.275364173931907</c:v>
                </c:pt>
                <c:pt idx="354">
                  <c:v>-10.419764951438191</c:v>
                </c:pt>
                <c:pt idx="355">
                  <c:v>-10.563042488305301</c:v>
                </c:pt>
                <c:pt idx="356">
                  <c:v>-10.705201428451023</c:v>
                </c:pt>
                <c:pt idx="357">
                  <c:v>-10.846247101995417</c:v>
                </c:pt>
                <c:pt idx="358">
                  <c:v>-10.986185457910393</c:v>
                </c:pt>
                <c:pt idx="359">
                  <c:v>-11.125023001846861</c:v>
                </c:pt>
                <c:pt idx="360">
                  <c:v>-11.262766738775072</c:v>
                </c:pt>
                <c:pt idx="361">
                  <c:v>-11.399424120098043</c:v>
                </c:pt>
                <c:pt idx="362">
                  <c:v>-11.53500299491764</c:v>
                </c:pt>
                <c:pt idx="363">
                  <c:v>-11.669511565153503</c:v>
                </c:pt>
                <c:pt idx="364">
                  <c:v>-11.802958344235376</c:v>
                </c:pt>
                <c:pt idx="365">
                  <c:v>-11.935352119106664</c:v>
                </c:pt>
                <c:pt idx="366">
                  <c:v>-12.066701915295345</c:v>
                </c:pt>
                <c:pt idx="367">
                  <c:v>-12.197016964825632</c:v>
                </c:pt>
                <c:pt idx="368">
                  <c:v>-12.326306676757934</c:v>
                </c:pt>
                <c:pt idx="369">
                  <c:v>-12.454580610161017</c:v>
                </c:pt>
                <c:pt idx="370">
                  <c:v>-12.581848449333355</c:v>
                </c:pt>
                <c:pt idx="371">
                  <c:v>-12.708119981103856</c:v>
                </c:pt>
                <c:pt idx="372">
                  <c:v>-12.833405074054479</c:v>
                </c:pt>
                <c:pt idx="373">
                  <c:v>-12.957713659518289</c:v>
                </c:pt>
                <c:pt idx="374">
                  <c:v>-13.081055714218028</c:v>
                </c:pt>
                <c:pt idx="375">
                  <c:v>-13.203441244418668</c:v>
                </c:pt>
                <c:pt idx="376">
                  <c:v>-13.324880271478591</c:v>
                </c:pt>
                <c:pt idx="377">
                  <c:v>-13.445382818690829</c:v>
                </c:pt>
                <c:pt idx="378">
                  <c:v>-13.564958899315059</c:v>
                </c:pt>
                <c:pt idx="379">
                  <c:v>-13.683618505707633</c:v>
                </c:pt>
                <c:pt idx="380">
                  <c:v>-13.801371599464737</c:v>
                </c:pt>
                <c:pt idx="381">
                  <c:v>-13.918228102499038</c:v>
                </c:pt>
                <c:pt idx="382">
                  <c:v>-14.034197888976953</c:v>
                </c:pt>
                <c:pt idx="383">
                  <c:v>-14.149290778049155</c:v>
                </c:pt>
                <c:pt idx="384">
                  <c:v>-14.263516527311266</c:v>
                </c:pt>
                <c:pt idx="385">
                  <c:v>-14.376884826937456</c:v>
                </c:pt>
                <c:pt idx="386">
                  <c:v>-14.489405294433093</c:v>
                </c:pt>
                <c:pt idx="387">
                  <c:v>-14.60108746995752</c:v>
                </c:pt>
                <c:pt idx="388">
                  <c:v>-14.711940812170681</c:v>
                </c:pt>
                <c:pt idx="389">
                  <c:v>-14.821974694562163</c:v>
                </c:pt>
                <c:pt idx="390">
                  <c:v>-14.931198402223135</c:v>
                </c:pt>
                <c:pt idx="391">
                  <c:v>-15.039621129025221</c:v>
                </c:pt>
                <c:pt idx="392">
                  <c:v>-15.147251975173477</c:v>
                </c:pt>
                <c:pt idx="393">
                  <c:v>-15.254099945102183</c:v>
                </c:pt>
                <c:pt idx="394">
                  <c:v>-15.360173945685471</c:v>
                </c:pt>
                <c:pt idx="395">
                  <c:v>-15.465482784736439</c:v>
                </c:pt>
                <c:pt idx="396">
                  <c:v>-15.570035169770357</c:v>
                </c:pt>
                <c:pt idx="397">
                  <c:v>-15.673839707010067</c:v>
                </c:pt>
                <c:pt idx="398">
                  <c:v>-15.776904900612525</c:v>
                </c:pt>
                <c:pt idx="399">
                  <c:v>-15.879239152097384</c:v>
                </c:pt>
                <c:pt idx="400">
                  <c:v>-15.980850759960566</c:v>
                </c:pt>
                <c:pt idx="401">
                  <c:v>-16.081747919455925</c:v>
                </c:pt>
                <c:pt idx="402">
                  <c:v>-16.181938722530404</c:v>
                </c:pt>
                <c:pt idx="403">
                  <c:v>-16.281431157898766</c:v>
                </c:pt>
                <c:pt idx="404">
                  <c:v>-16.380233111245207</c:v>
                </c:pt>
                <c:pt idx="405">
                  <c:v>-16.478352365539788</c:v>
                </c:pt>
                <c:pt idx="406">
                  <c:v>-16.57579660145926</c:v>
                </c:pt>
                <c:pt idx="407">
                  <c:v>-16.672573397901903</c:v>
                </c:pt>
                <c:pt idx="408">
                  <c:v>-16.768690232587446</c:v>
                </c:pt>
                <c:pt idx="409">
                  <c:v>-16.86415448273323</c:v>
                </c:pt>
                <c:pt idx="410">
                  <c:v>-16.958973425799059</c:v>
                </c:pt>
                <c:pt idx="411">
                  <c:v>-17.053154240293381</c:v>
                </c:pt>
                <c:pt idx="412">
                  <c:v>-17.146704006634248</c:v>
                </c:pt>
                <c:pt idx="413">
                  <c:v>-17.239629708058704</c:v>
                </c:pt>
                <c:pt idx="414">
                  <c:v>-17.331938231575236</c:v>
                </c:pt>
                <c:pt idx="415">
                  <c:v>-17.42363636895394</c:v>
                </c:pt>
                <c:pt idx="416">
                  <c:v>-17.514730817749705</c:v>
                </c:pt>
                <c:pt idx="417">
                  <c:v>-17.605228182353997</c:v>
                </c:pt>
                <c:pt idx="418">
                  <c:v>-17.69513497507122</c:v>
                </c:pt>
                <c:pt idx="419">
                  <c:v>-17.784457617216006</c:v>
                </c:pt>
                <c:pt idx="420">
                  <c:v>-17.8732024402279</c:v>
                </c:pt>
                <c:pt idx="421">
                  <c:v>-17.961375686800629</c:v>
                </c:pt>
                <c:pt idx="422">
                  <c:v>-18.048983512022755</c:v>
                </c:pt>
                <c:pt idx="423">
                  <c:v>-18.136031984527307</c:v>
                </c:pt>
                <c:pt idx="424">
                  <c:v>-18.2225270876481</c:v>
                </c:pt>
                <c:pt idx="425">
                  <c:v>-18.308474720580183</c:v>
                </c:pt>
                <c:pt idx="426">
                  <c:v>-18.393880699543001</c:v>
                </c:pt>
                <c:pt idx="427">
                  <c:v>-18.478750758943828</c:v>
                </c:pt>
                <c:pt idx="428">
                  <c:v>-18.563090552540448</c:v>
                </c:pt>
                <c:pt idx="429">
                  <c:v>-18.646905654600957</c:v>
                </c:pt>
                <c:pt idx="430">
                  <c:v>-18.730201561059925</c:v>
                </c:pt>
                <c:pt idx="431">
                  <c:v>-18.812983690669217</c:v>
                </c:pt>
                <c:pt idx="432">
                  <c:v>-18.895257386142585</c:v>
                </c:pt>
                <c:pt idx="433">
                  <c:v>-18.977027915293156</c:v>
                </c:pt>
                <c:pt idx="434">
                  <c:v>-19.058300472162479</c:v>
                </c:pt>
                <c:pt idx="435">
                  <c:v>-19.139080178140727</c:v>
                </c:pt>
                <c:pt idx="436">
                  <c:v>-19.219372083077218</c:v>
                </c:pt>
                <c:pt idx="437">
                  <c:v>-19.299181166380542</c:v>
                </c:pt>
                <c:pt idx="438">
                  <c:v>-19.378512338107704</c:v>
                </c:pt>
                <c:pt idx="439">
                  <c:v>-19.457370440041895</c:v>
                </c:pt>
                <c:pt idx="440">
                  <c:v>-19.53576024675835</c:v>
                </c:pt>
                <c:pt idx="441">
                  <c:v>-19.613686466677965</c:v>
                </c:pt>
                <c:pt idx="442">
                  <c:v>-19.691153743108273</c:v>
                </c:pt>
                <c:pt idx="443">
                  <c:v>-19.768166655271514</c:v>
                </c:pt>
                <c:pt idx="444">
                  <c:v>-19.844729719319613</c:v>
                </c:pt>
                <c:pt idx="445">
                  <c:v>-19.920847389335801</c:v>
                </c:pt>
                <c:pt idx="446">
                  <c:v>-19.996524058322677</c:v>
                </c:pt>
                <c:pt idx="447">
                  <c:v>-20.071764059176687</c:v>
                </c:pt>
                <c:pt idx="448">
                  <c:v>-20.146571665648931</c:v>
                </c:pt>
                <c:pt idx="449">
                  <c:v>-20.220951093291923</c:v>
                </c:pt>
                <c:pt idx="450">
                  <c:v>-20.294906500392756</c:v>
                </c:pt>
                <c:pt idx="451">
                  <c:v>-20.368441988892243</c:v>
                </c:pt>
                <c:pt idx="452">
                  <c:v>-20.441561605290222</c:v>
                </c:pt>
                <c:pt idx="453">
                  <c:v>-20.514269341536945</c:v>
                </c:pt>
                <c:pt idx="454">
                  <c:v>-20.5865691359108</c:v>
                </c:pt>
                <c:pt idx="455">
                  <c:v>-20.658464873881961</c:v>
                </c:pt>
                <c:pt idx="456">
                  <c:v>-20.729960388962766</c:v>
                </c:pt>
                <c:pt idx="457">
                  <c:v>-20.801059463544025</c:v>
                </c:pt>
                <c:pt idx="458">
                  <c:v>-20.871765829718179</c:v>
                </c:pt>
                <c:pt idx="459">
                  <c:v>-20.942083170088782</c:v>
                </c:pt>
                <c:pt idx="460">
                  <c:v>-21.012015118566829</c:v>
                </c:pt>
                <c:pt idx="461">
                  <c:v>-21.08156526115382</c:v>
                </c:pt>
                <c:pt idx="462">
                  <c:v>-21.150737136711829</c:v>
                </c:pt>
                <c:pt idx="463">
                  <c:v>-21.219534237720655</c:v>
                </c:pt>
                <c:pt idx="464">
                  <c:v>-21.287960011022122</c:v>
                </c:pt>
                <c:pt idx="465">
                  <c:v>-21.35601785855194</c:v>
                </c:pt>
                <c:pt idx="466">
                  <c:v>-21.423711138058863</c:v>
                </c:pt>
                <c:pt idx="467">
                  <c:v>-21.491043163811785</c:v>
                </c:pt>
                <c:pt idx="468">
                  <c:v>-21.558017207294498</c:v>
                </c:pt>
                <c:pt idx="469">
                  <c:v>-21.624636497888631</c:v>
                </c:pt>
                <c:pt idx="470">
                  <c:v>-21.690904223544578</c:v>
                </c:pt>
                <c:pt idx="471">
                  <c:v>-21.756823531441</c:v>
                </c:pt>
                <c:pt idx="472">
                  <c:v>-21.822397528632717</c:v>
                </c:pt>
                <c:pt idx="473">
                  <c:v>-21.887629282687296</c:v>
                </c:pt>
                <c:pt idx="474">
                  <c:v>-21.952521822310604</c:v>
                </c:pt>
                <c:pt idx="475">
                  <c:v>-22.017078137961281</c:v>
                </c:pt>
                <c:pt idx="476">
                  <c:v>-22.08130118245451</c:v>
                </c:pt>
                <c:pt idx="477">
                  <c:v>-22.14519387155509</c:v>
                </c:pt>
                <c:pt idx="478">
                  <c:v>-22.208759084560235</c:v>
                </c:pt>
                <c:pt idx="479">
                  <c:v>-22.271999664871874</c:v>
                </c:pt>
                <c:pt idx="480">
                  <c:v>-22.33491842055901</c:v>
                </c:pt>
                <c:pt idx="481">
                  <c:v>-22.397518124910082</c:v>
                </c:pt>
                <c:pt idx="482">
                  <c:v>-22.459801516975592</c:v>
                </c:pt>
                <c:pt idx="483">
                  <c:v>-22.521771302101151</c:v>
                </c:pt>
                <c:pt idx="484">
                  <c:v>-22.583430152451015</c:v>
                </c:pt>
                <c:pt idx="485">
                  <c:v>-22.64478070752245</c:v>
                </c:pt>
                <c:pt idx="486">
                  <c:v>-22.705825574650959</c:v>
                </c:pt>
                <c:pt idx="487">
                  <c:v>-22.766567329506504</c:v>
                </c:pt>
                <c:pt idx="488">
                  <c:v>-22.827008516581078</c:v>
                </c:pt>
                <c:pt idx="489">
                  <c:v>-22.887151649667565</c:v>
                </c:pt>
                <c:pt idx="490">
                  <c:v>-22.946999212330073</c:v>
                </c:pt>
                <c:pt idx="491">
                  <c:v>-23.006553658366098</c:v>
                </c:pt>
                <c:pt idx="492">
                  <c:v>-23.065817412260408</c:v>
                </c:pt>
                <c:pt idx="493">
                  <c:v>-23.124792869630962</c:v>
                </c:pt>
                <c:pt idx="494">
                  <c:v>-23.183482397666872</c:v>
                </c:pt>
                <c:pt idx="495">
                  <c:v>-23.241888335558855</c:v>
                </c:pt>
                <c:pt idx="496">
                  <c:v>-23.300012994921822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F0-4627-8364-035E14FAC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演算処理!$BA$33:$BA$529</c:f>
              <c:numCache>
                <c:formatCode>General</c:formatCode>
                <c:ptCount val="497"/>
                <c:pt idx="0">
                  <c:v>0.90039999999999998</c:v>
                </c:pt>
                <c:pt idx="1">
                  <c:v>0.90079999999999993</c:v>
                </c:pt>
                <c:pt idx="2">
                  <c:v>0.90119999999999989</c:v>
                </c:pt>
                <c:pt idx="3">
                  <c:v>0.90159999999999985</c:v>
                </c:pt>
                <c:pt idx="4">
                  <c:v>0.9019999999999998</c:v>
                </c:pt>
                <c:pt idx="5">
                  <c:v>0.90239999999999976</c:v>
                </c:pt>
                <c:pt idx="6">
                  <c:v>0.90279999999999971</c:v>
                </c:pt>
                <c:pt idx="7">
                  <c:v>0.90319999999999967</c:v>
                </c:pt>
                <c:pt idx="8">
                  <c:v>0.90359999999999963</c:v>
                </c:pt>
                <c:pt idx="9">
                  <c:v>0.90399999999999958</c:v>
                </c:pt>
                <c:pt idx="10">
                  <c:v>0.90439999999999954</c:v>
                </c:pt>
                <c:pt idx="11">
                  <c:v>0.90479999999999949</c:v>
                </c:pt>
                <c:pt idx="12">
                  <c:v>0.90519999999999945</c:v>
                </c:pt>
                <c:pt idx="13">
                  <c:v>0.90559999999999941</c:v>
                </c:pt>
                <c:pt idx="14">
                  <c:v>0.90599999999999936</c:v>
                </c:pt>
                <c:pt idx="15">
                  <c:v>0.90639999999999932</c:v>
                </c:pt>
                <c:pt idx="16">
                  <c:v>0.90679999999999927</c:v>
                </c:pt>
                <c:pt idx="17">
                  <c:v>0.90719999999999923</c:v>
                </c:pt>
                <c:pt idx="18">
                  <c:v>0.90759999999999919</c:v>
                </c:pt>
                <c:pt idx="19">
                  <c:v>0.90799999999999914</c:v>
                </c:pt>
                <c:pt idx="20">
                  <c:v>0.9083999999999991</c:v>
                </c:pt>
                <c:pt idx="21">
                  <c:v>0.90879999999999905</c:v>
                </c:pt>
                <c:pt idx="22">
                  <c:v>0.90919999999999901</c:v>
                </c:pt>
                <c:pt idx="23">
                  <c:v>0.90959999999999896</c:v>
                </c:pt>
                <c:pt idx="24">
                  <c:v>0.90999999999999892</c:v>
                </c:pt>
                <c:pt idx="25">
                  <c:v>0.91039999999999888</c:v>
                </c:pt>
                <c:pt idx="26">
                  <c:v>0.91079999999999883</c:v>
                </c:pt>
                <c:pt idx="27">
                  <c:v>0.91119999999999879</c:v>
                </c:pt>
                <c:pt idx="28">
                  <c:v>0.91159999999999874</c:v>
                </c:pt>
                <c:pt idx="29">
                  <c:v>0.9119999999999987</c:v>
                </c:pt>
                <c:pt idx="30">
                  <c:v>0.91239999999999866</c:v>
                </c:pt>
                <c:pt idx="31">
                  <c:v>0.91279999999999861</c:v>
                </c:pt>
                <c:pt idx="32">
                  <c:v>0.91319999999999857</c:v>
                </c:pt>
                <c:pt idx="33">
                  <c:v>0.91359999999999852</c:v>
                </c:pt>
                <c:pt idx="34">
                  <c:v>0.91399999999999848</c:v>
                </c:pt>
                <c:pt idx="35">
                  <c:v>0.91439999999999844</c:v>
                </c:pt>
                <c:pt idx="36">
                  <c:v>0.91479999999999839</c:v>
                </c:pt>
                <c:pt idx="37">
                  <c:v>0.91519999999999835</c:v>
                </c:pt>
                <c:pt idx="38">
                  <c:v>0.9155999999999983</c:v>
                </c:pt>
                <c:pt idx="39">
                  <c:v>0.91599999999999826</c:v>
                </c:pt>
                <c:pt idx="40">
                  <c:v>0.91639999999999822</c:v>
                </c:pt>
                <c:pt idx="41">
                  <c:v>0.91679999999999817</c:v>
                </c:pt>
                <c:pt idx="42">
                  <c:v>0.91719999999999813</c:v>
                </c:pt>
                <c:pt idx="43">
                  <c:v>0.91759999999999808</c:v>
                </c:pt>
                <c:pt idx="44">
                  <c:v>0.91799999999999804</c:v>
                </c:pt>
                <c:pt idx="45">
                  <c:v>0.918399999999998</c:v>
                </c:pt>
                <c:pt idx="46">
                  <c:v>0.91879999999999795</c:v>
                </c:pt>
                <c:pt idx="47">
                  <c:v>0.91919999999999791</c:v>
                </c:pt>
                <c:pt idx="48">
                  <c:v>0.91959999999999786</c:v>
                </c:pt>
                <c:pt idx="49">
                  <c:v>0.91999999999999782</c:v>
                </c:pt>
                <c:pt idx="50">
                  <c:v>0.92039999999999778</c:v>
                </c:pt>
                <c:pt idx="51">
                  <c:v>0.92079999999999773</c:v>
                </c:pt>
                <c:pt idx="52">
                  <c:v>0.92119999999999769</c:v>
                </c:pt>
                <c:pt idx="53">
                  <c:v>0.92159999999999764</c:v>
                </c:pt>
                <c:pt idx="54">
                  <c:v>0.9219999999999976</c:v>
                </c:pt>
                <c:pt idx="55">
                  <c:v>0.92239999999999756</c:v>
                </c:pt>
                <c:pt idx="56">
                  <c:v>0.92279999999999751</c:v>
                </c:pt>
                <c:pt idx="57">
                  <c:v>0.92319999999999747</c:v>
                </c:pt>
                <c:pt idx="58">
                  <c:v>0.92359999999999742</c:v>
                </c:pt>
                <c:pt idx="59">
                  <c:v>0.92399999999999738</c:v>
                </c:pt>
                <c:pt idx="60">
                  <c:v>0.92439999999999733</c:v>
                </c:pt>
                <c:pt idx="61">
                  <c:v>0.92479999999999729</c:v>
                </c:pt>
                <c:pt idx="62">
                  <c:v>0.92519999999999725</c:v>
                </c:pt>
                <c:pt idx="63">
                  <c:v>0.9255999999999972</c:v>
                </c:pt>
                <c:pt idx="64">
                  <c:v>0.92599999999999716</c:v>
                </c:pt>
                <c:pt idx="65">
                  <c:v>0.92639999999999711</c:v>
                </c:pt>
                <c:pt idx="66">
                  <c:v>0.92679999999999707</c:v>
                </c:pt>
                <c:pt idx="67">
                  <c:v>0.92719999999999703</c:v>
                </c:pt>
                <c:pt idx="68">
                  <c:v>0.92759999999999698</c:v>
                </c:pt>
                <c:pt idx="69">
                  <c:v>0.92799999999999694</c:v>
                </c:pt>
                <c:pt idx="70">
                  <c:v>0.92839999999999689</c:v>
                </c:pt>
                <c:pt idx="71">
                  <c:v>0.92879999999999685</c:v>
                </c:pt>
                <c:pt idx="72">
                  <c:v>0.92919999999999681</c:v>
                </c:pt>
                <c:pt idx="73">
                  <c:v>0.92959999999999676</c:v>
                </c:pt>
                <c:pt idx="74">
                  <c:v>0.92999999999999672</c:v>
                </c:pt>
                <c:pt idx="75">
                  <c:v>0.93039999999999667</c:v>
                </c:pt>
                <c:pt idx="76">
                  <c:v>0.93079999999999663</c:v>
                </c:pt>
                <c:pt idx="77">
                  <c:v>0.93119999999999659</c:v>
                </c:pt>
                <c:pt idx="78">
                  <c:v>0.93159999999999654</c:v>
                </c:pt>
                <c:pt idx="79">
                  <c:v>0.9319999999999965</c:v>
                </c:pt>
                <c:pt idx="80">
                  <c:v>0.93239999999999645</c:v>
                </c:pt>
                <c:pt idx="81">
                  <c:v>0.93279999999999641</c:v>
                </c:pt>
                <c:pt idx="82">
                  <c:v>0.93319999999999637</c:v>
                </c:pt>
                <c:pt idx="83">
                  <c:v>0.93359999999999632</c:v>
                </c:pt>
                <c:pt idx="84">
                  <c:v>0.93399999999999628</c:v>
                </c:pt>
                <c:pt idx="85">
                  <c:v>0.93439999999999623</c:v>
                </c:pt>
                <c:pt idx="86">
                  <c:v>0.93479999999999619</c:v>
                </c:pt>
                <c:pt idx="87">
                  <c:v>0.93519999999999615</c:v>
                </c:pt>
                <c:pt idx="88">
                  <c:v>0.9355999999999961</c:v>
                </c:pt>
                <c:pt idx="89">
                  <c:v>0.93599999999999606</c:v>
                </c:pt>
                <c:pt idx="90">
                  <c:v>0.93639999999999601</c:v>
                </c:pt>
                <c:pt idx="91">
                  <c:v>0.93679999999999597</c:v>
                </c:pt>
                <c:pt idx="92">
                  <c:v>0.93719999999999593</c:v>
                </c:pt>
                <c:pt idx="93">
                  <c:v>0.93759999999999588</c:v>
                </c:pt>
                <c:pt idx="94">
                  <c:v>0.93799999999999584</c:v>
                </c:pt>
                <c:pt idx="95">
                  <c:v>0.93839999999999579</c:v>
                </c:pt>
                <c:pt idx="96">
                  <c:v>0.93879999999999575</c:v>
                </c:pt>
                <c:pt idx="97">
                  <c:v>0.9391999999999957</c:v>
                </c:pt>
                <c:pt idx="98">
                  <c:v>0.93959999999999566</c:v>
                </c:pt>
                <c:pt idx="99">
                  <c:v>0.93999999999999562</c:v>
                </c:pt>
                <c:pt idx="100">
                  <c:v>0.94039999999999557</c:v>
                </c:pt>
                <c:pt idx="101">
                  <c:v>0.94079999999999553</c:v>
                </c:pt>
                <c:pt idx="102">
                  <c:v>0.94119999999999548</c:v>
                </c:pt>
                <c:pt idx="103">
                  <c:v>0.94159999999999544</c:v>
                </c:pt>
                <c:pt idx="104">
                  <c:v>0.9419999999999954</c:v>
                </c:pt>
                <c:pt idx="105">
                  <c:v>0.94239999999999535</c:v>
                </c:pt>
                <c:pt idx="106">
                  <c:v>0.94279999999999531</c:v>
                </c:pt>
                <c:pt idx="107">
                  <c:v>0.94319999999999526</c:v>
                </c:pt>
                <c:pt idx="108">
                  <c:v>0.94359999999999522</c:v>
                </c:pt>
                <c:pt idx="109">
                  <c:v>0.94399999999999518</c:v>
                </c:pt>
                <c:pt idx="110">
                  <c:v>0.94439999999999513</c:v>
                </c:pt>
                <c:pt idx="111">
                  <c:v>0.94479999999999509</c:v>
                </c:pt>
                <c:pt idx="112">
                  <c:v>0.94519999999999504</c:v>
                </c:pt>
                <c:pt idx="113">
                  <c:v>0.945599999999995</c:v>
                </c:pt>
                <c:pt idx="114">
                  <c:v>0.94599999999999496</c:v>
                </c:pt>
                <c:pt idx="115">
                  <c:v>0.94639999999999491</c:v>
                </c:pt>
                <c:pt idx="116">
                  <c:v>0.94679999999999487</c:v>
                </c:pt>
                <c:pt idx="117">
                  <c:v>0.94719999999999482</c:v>
                </c:pt>
                <c:pt idx="118">
                  <c:v>0.94759999999999478</c:v>
                </c:pt>
                <c:pt idx="119">
                  <c:v>0.94799999999999474</c:v>
                </c:pt>
                <c:pt idx="120">
                  <c:v>0.94839999999999469</c:v>
                </c:pt>
                <c:pt idx="121">
                  <c:v>0.94879999999999465</c:v>
                </c:pt>
                <c:pt idx="122">
                  <c:v>0.9491999999999946</c:v>
                </c:pt>
                <c:pt idx="123">
                  <c:v>0.94959999999999456</c:v>
                </c:pt>
                <c:pt idx="124">
                  <c:v>0.94999999999999452</c:v>
                </c:pt>
                <c:pt idx="125">
                  <c:v>0.95039999999999447</c:v>
                </c:pt>
                <c:pt idx="126">
                  <c:v>0.95079999999999443</c:v>
                </c:pt>
                <c:pt idx="127">
                  <c:v>0.95119999999999438</c:v>
                </c:pt>
                <c:pt idx="128">
                  <c:v>0.95159999999999434</c:v>
                </c:pt>
                <c:pt idx="129">
                  <c:v>0.9519999999999943</c:v>
                </c:pt>
                <c:pt idx="130">
                  <c:v>0.95239999999999425</c:v>
                </c:pt>
                <c:pt idx="131">
                  <c:v>0.95279999999999421</c:v>
                </c:pt>
                <c:pt idx="132">
                  <c:v>0.95319999999999416</c:v>
                </c:pt>
                <c:pt idx="133">
                  <c:v>0.95359999999999412</c:v>
                </c:pt>
                <c:pt idx="134">
                  <c:v>0.95399999999999407</c:v>
                </c:pt>
                <c:pt idx="135">
                  <c:v>0.95439999999999403</c:v>
                </c:pt>
                <c:pt idx="136">
                  <c:v>0.95479999999999399</c:v>
                </c:pt>
                <c:pt idx="137">
                  <c:v>0.95519999999999394</c:v>
                </c:pt>
                <c:pt idx="138">
                  <c:v>0.9555999999999939</c:v>
                </c:pt>
                <c:pt idx="139">
                  <c:v>0.95599999999999385</c:v>
                </c:pt>
                <c:pt idx="140">
                  <c:v>0.95639999999999381</c:v>
                </c:pt>
                <c:pt idx="141">
                  <c:v>0.95679999999999377</c:v>
                </c:pt>
                <c:pt idx="142">
                  <c:v>0.95719999999999372</c:v>
                </c:pt>
                <c:pt idx="143">
                  <c:v>0.95759999999999368</c:v>
                </c:pt>
                <c:pt idx="144">
                  <c:v>0.95799999999999363</c:v>
                </c:pt>
                <c:pt idx="145">
                  <c:v>0.95839999999999359</c:v>
                </c:pt>
                <c:pt idx="146">
                  <c:v>0.95879999999999355</c:v>
                </c:pt>
                <c:pt idx="147">
                  <c:v>0.9591999999999935</c:v>
                </c:pt>
                <c:pt idx="148">
                  <c:v>0.95959999999999346</c:v>
                </c:pt>
                <c:pt idx="149">
                  <c:v>0.95999999999999341</c:v>
                </c:pt>
                <c:pt idx="150">
                  <c:v>0.96039999999999337</c:v>
                </c:pt>
                <c:pt idx="151">
                  <c:v>0.96079999999999333</c:v>
                </c:pt>
                <c:pt idx="152">
                  <c:v>0.96119999999999328</c:v>
                </c:pt>
                <c:pt idx="153">
                  <c:v>0.96159999999999324</c:v>
                </c:pt>
                <c:pt idx="154">
                  <c:v>0.96199999999999319</c:v>
                </c:pt>
                <c:pt idx="155">
                  <c:v>0.96239999999999315</c:v>
                </c:pt>
                <c:pt idx="156">
                  <c:v>0.96279999999999311</c:v>
                </c:pt>
                <c:pt idx="157">
                  <c:v>0.96319999999999306</c:v>
                </c:pt>
                <c:pt idx="158">
                  <c:v>0.96359999999999302</c:v>
                </c:pt>
                <c:pt idx="159">
                  <c:v>0.96399999999999297</c:v>
                </c:pt>
                <c:pt idx="160">
                  <c:v>0.96439999999999293</c:v>
                </c:pt>
                <c:pt idx="161">
                  <c:v>0.96479999999999289</c:v>
                </c:pt>
                <c:pt idx="162">
                  <c:v>0.96519999999999284</c:v>
                </c:pt>
                <c:pt idx="163">
                  <c:v>0.9655999999999928</c:v>
                </c:pt>
                <c:pt idx="164">
                  <c:v>0.96599999999999275</c:v>
                </c:pt>
                <c:pt idx="165">
                  <c:v>0.96639999999999271</c:v>
                </c:pt>
                <c:pt idx="166">
                  <c:v>0.96679999999999267</c:v>
                </c:pt>
                <c:pt idx="167">
                  <c:v>0.96719999999999262</c:v>
                </c:pt>
                <c:pt idx="168">
                  <c:v>0.96759999999999258</c:v>
                </c:pt>
                <c:pt idx="169">
                  <c:v>0.96799999999999253</c:v>
                </c:pt>
                <c:pt idx="170">
                  <c:v>0.96839999999999249</c:v>
                </c:pt>
                <c:pt idx="171">
                  <c:v>0.96879999999999244</c:v>
                </c:pt>
                <c:pt idx="172">
                  <c:v>0.9691999999999924</c:v>
                </c:pt>
                <c:pt idx="173">
                  <c:v>0.96959999999999236</c:v>
                </c:pt>
                <c:pt idx="174">
                  <c:v>0.96999999999999231</c:v>
                </c:pt>
                <c:pt idx="175">
                  <c:v>0.97039999999999227</c:v>
                </c:pt>
                <c:pt idx="176">
                  <c:v>0.97079999999999222</c:v>
                </c:pt>
                <c:pt idx="177">
                  <c:v>0.97119999999999218</c:v>
                </c:pt>
                <c:pt idx="178">
                  <c:v>0.97159999999999214</c:v>
                </c:pt>
                <c:pt idx="179">
                  <c:v>0.97199999999999209</c:v>
                </c:pt>
                <c:pt idx="180">
                  <c:v>0.97239999999999205</c:v>
                </c:pt>
                <c:pt idx="181">
                  <c:v>0.972799999999992</c:v>
                </c:pt>
                <c:pt idx="182">
                  <c:v>0.97319999999999196</c:v>
                </c:pt>
                <c:pt idx="183">
                  <c:v>0.97359999999999192</c:v>
                </c:pt>
                <c:pt idx="184">
                  <c:v>0.97399999999999187</c:v>
                </c:pt>
                <c:pt idx="185">
                  <c:v>0.97439999999999183</c:v>
                </c:pt>
                <c:pt idx="186">
                  <c:v>0.97479999999999178</c:v>
                </c:pt>
                <c:pt idx="187">
                  <c:v>0.97519999999999174</c:v>
                </c:pt>
                <c:pt idx="188">
                  <c:v>0.9755999999999917</c:v>
                </c:pt>
                <c:pt idx="189">
                  <c:v>0.97599999999999165</c:v>
                </c:pt>
                <c:pt idx="190">
                  <c:v>0.97639999999999161</c:v>
                </c:pt>
                <c:pt idx="191">
                  <c:v>0.97679999999999156</c:v>
                </c:pt>
                <c:pt idx="192">
                  <c:v>0.97719999999999152</c:v>
                </c:pt>
                <c:pt idx="193">
                  <c:v>0.97759999999999148</c:v>
                </c:pt>
                <c:pt idx="194">
                  <c:v>0.97799999999999143</c:v>
                </c:pt>
                <c:pt idx="195">
                  <c:v>0.97839999999999139</c:v>
                </c:pt>
                <c:pt idx="196">
                  <c:v>0.97879999999999134</c:v>
                </c:pt>
                <c:pt idx="197">
                  <c:v>0.9791999999999913</c:v>
                </c:pt>
                <c:pt idx="198">
                  <c:v>0.97959999999999126</c:v>
                </c:pt>
                <c:pt idx="199">
                  <c:v>0.97999999999999121</c:v>
                </c:pt>
                <c:pt idx="200">
                  <c:v>0.98039999999999117</c:v>
                </c:pt>
                <c:pt idx="201">
                  <c:v>0.98079999999999112</c:v>
                </c:pt>
                <c:pt idx="202">
                  <c:v>0.98119999999999108</c:v>
                </c:pt>
                <c:pt idx="203">
                  <c:v>0.98159999999999104</c:v>
                </c:pt>
                <c:pt idx="204">
                  <c:v>0.98199999999999099</c:v>
                </c:pt>
                <c:pt idx="205">
                  <c:v>0.98239999999999095</c:v>
                </c:pt>
                <c:pt idx="206">
                  <c:v>0.9827999999999909</c:v>
                </c:pt>
                <c:pt idx="207">
                  <c:v>0.98319999999999086</c:v>
                </c:pt>
                <c:pt idx="208">
                  <c:v>0.98359999999999081</c:v>
                </c:pt>
                <c:pt idx="209">
                  <c:v>0.98399999999999077</c:v>
                </c:pt>
                <c:pt idx="210">
                  <c:v>0.98439999999999073</c:v>
                </c:pt>
                <c:pt idx="211">
                  <c:v>0.98479999999999068</c:v>
                </c:pt>
                <c:pt idx="212">
                  <c:v>0.98519999999999064</c:v>
                </c:pt>
                <c:pt idx="213">
                  <c:v>0.98559999999999059</c:v>
                </c:pt>
                <c:pt idx="214">
                  <c:v>0.98599999999999055</c:v>
                </c:pt>
                <c:pt idx="215">
                  <c:v>0.98639999999999051</c:v>
                </c:pt>
                <c:pt idx="216">
                  <c:v>0.98679999999999046</c:v>
                </c:pt>
                <c:pt idx="217">
                  <c:v>0.98719999999999042</c:v>
                </c:pt>
                <c:pt idx="218">
                  <c:v>0.98759999999999037</c:v>
                </c:pt>
                <c:pt idx="219">
                  <c:v>0.98799999999999033</c:v>
                </c:pt>
                <c:pt idx="220">
                  <c:v>0.98839999999999029</c:v>
                </c:pt>
                <c:pt idx="221">
                  <c:v>0.98879999999999024</c:v>
                </c:pt>
                <c:pt idx="222">
                  <c:v>0.9891999999999902</c:v>
                </c:pt>
                <c:pt idx="223">
                  <c:v>0.98959999999999015</c:v>
                </c:pt>
                <c:pt idx="224">
                  <c:v>0.98999999999999011</c:v>
                </c:pt>
                <c:pt idx="225">
                  <c:v>0.99039999999999007</c:v>
                </c:pt>
                <c:pt idx="226">
                  <c:v>0.99079999999999002</c:v>
                </c:pt>
                <c:pt idx="227">
                  <c:v>0.99119999999998998</c:v>
                </c:pt>
                <c:pt idx="228">
                  <c:v>0.99159999999998993</c:v>
                </c:pt>
                <c:pt idx="229">
                  <c:v>0.99199999999998989</c:v>
                </c:pt>
                <c:pt idx="230">
                  <c:v>0.99239999999998985</c:v>
                </c:pt>
                <c:pt idx="231">
                  <c:v>0.9927999999999898</c:v>
                </c:pt>
                <c:pt idx="232">
                  <c:v>0.99319999999998976</c:v>
                </c:pt>
                <c:pt idx="233">
                  <c:v>0.99359999999998971</c:v>
                </c:pt>
                <c:pt idx="234">
                  <c:v>0.99399999999998967</c:v>
                </c:pt>
                <c:pt idx="235">
                  <c:v>0.99439999999998963</c:v>
                </c:pt>
                <c:pt idx="236">
                  <c:v>0.99479999999998958</c:v>
                </c:pt>
                <c:pt idx="237">
                  <c:v>0.99519999999998954</c:v>
                </c:pt>
                <c:pt idx="238">
                  <c:v>0.99559999999998949</c:v>
                </c:pt>
                <c:pt idx="239">
                  <c:v>0.99599999999998945</c:v>
                </c:pt>
                <c:pt idx="240">
                  <c:v>0.99639999999998941</c:v>
                </c:pt>
                <c:pt idx="241">
                  <c:v>0.99679999999998936</c:v>
                </c:pt>
                <c:pt idx="242">
                  <c:v>0.99719999999998932</c:v>
                </c:pt>
                <c:pt idx="243">
                  <c:v>0.99759999999998927</c:v>
                </c:pt>
                <c:pt idx="244">
                  <c:v>0.99799999999998923</c:v>
                </c:pt>
                <c:pt idx="245">
                  <c:v>0.99839999999998919</c:v>
                </c:pt>
                <c:pt idx="246">
                  <c:v>0.99879999999998914</c:v>
                </c:pt>
                <c:pt idx="247">
                  <c:v>0.9991999999999891</c:v>
                </c:pt>
                <c:pt idx="248">
                  <c:v>0.99959999999998905</c:v>
                </c:pt>
                <c:pt idx="249">
                  <c:v>0.99999999999998901</c:v>
                </c:pt>
                <c:pt idx="250">
                  <c:v>1.0003999999999891</c:v>
                </c:pt>
                <c:pt idx="251">
                  <c:v>1.000799999999989</c:v>
                </c:pt>
                <c:pt idx="252">
                  <c:v>1.001199999999989</c:v>
                </c:pt>
                <c:pt idx="253">
                  <c:v>1.0015999999999889</c:v>
                </c:pt>
                <c:pt idx="254">
                  <c:v>1.0019999999999889</c:v>
                </c:pt>
                <c:pt idx="255">
                  <c:v>1.0023999999999889</c:v>
                </c:pt>
                <c:pt idx="256">
                  <c:v>1.0027999999999888</c:v>
                </c:pt>
                <c:pt idx="257">
                  <c:v>1.0031999999999888</c:v>
                </c:pt>
                <c:pt idx="258">
                  <c:v>1.0035999999999887</c:v>
                </c:pt>
                <c:pt idx="259">
                  <c:v>1.0039999999999887</c:v>
                </c:pt>
                <c:pt idx="260">
                  <c:v>1.0043999999999886</c:v>
                </c:pt>
                <c:pt idx="261">
                  <c:v>1.0047999999999886</c:v>
                </c:pt>
                <c:pt idx="262">
                  <c:v>1.0051999999999885</c:v>
                </c:pt>
                <c:pt idx="263">
                  <c:v>1.0055999999999885</c:v>
                </c:pt>
                <c:pt idx="264">
                  <c:v>1.0059999999999885</c:v>
                </c:pt>
                <c:pt idx="265">
                  <c:v>1.0063999999999884</c:v>
                </c:pt>
                <c:pt idx="266">
                  <c:v>1.0067999999999884</c:v>
                </c:pt>
                <c:pt idx="267">
                  <c:v>1.0071999999999883</c:v>
                </c:pt>
                <c:pt idx="268">
                  <c:v>1.0075999999999883</c:v>
                </c:pt>
                <c:pt idx="269">
                  <c:v>1.0079999999999882</c:v>
                </c:pt>
                <c:pt idx="270">
                  <c:v>1.0083999999999882</c:v>
                </c:pt>
                <c:pt idx="271">
                  <c:v>1.0087999999999882</c:v>
                </c:pt>
                <c:pt idx="272">
                  <c:v>1.0091999999999881</c:v>
                </c:pt>
                <c:pt idx="273">
                  <c:v>1.0095999999999881</c:v>
                </c:pt>
                <c:pt idx="274">
                  <c:v>1.009999999999988</c:v>
                </c:pt>
                <c:pt idx="275">
                  <c:v>1.010399999999988</c:v>
                </c:pt>
                <c:pt idx="276">
                  <c:v>1.0107999999999879</c:v>
                </c:pt>
                <c:pt idx="277">
                  <c:v>1.0111999999999879</c:v>
                </c:pt>
                <c:pt idx="278">
                  <c:v>1.0115999999999878</c:v>
                </c:pt>
                <c:pt idx="279">
                  <c:v>1.0119999999999878</c:v>
                </c:pt>
                <c:pt idx="280">
                  <c:v>1.0123999999999878</c:v>
                </c:pt>
                <c:pt idx="281">
                  <c:v>1.0127999999999877</c:v>
                </c:pt>
                <c:pt idx="282">
                  <c:v>1.0131999999999877</c:v>
                </c:pt>
                <c:pt idx="283">
                  <c:v>1.0135999999999876</c:v>
                </c:pt>
                <c:pt idx="284">
                  <c:v>1.0139999999999876</c:v>
                </c:pt>
                <c:pt idx="285">
                  <c:v>1.0143999999999875</c:v>
                </c:pt>
                <c:pt idx="286">
                  <c:v>1.0147999999999875</c:v>
                </c:pt>
                <c:pt idx="287">
                  <c:v>1.0151999999999874</c:v>
                </c:pt>
                <c:pt idx="288">
                  <c:v>1.0155999999999874</c:v>
                </c:pt>
                <c:pt idx="289">
                  <c:v>1.0159999999999874</c:v>
                </c:pt>
                <c:pt idx="290">
                  <c:v>1.0163999999999873</c:v>
                </c:pt>
                <c:pt idx="291">
                  <c:v>1.0167999999999873</c:v>
                </c:pt>
                <c:pt idx="292">
                  <c:v>1.0171999999999872</c:v>
                </c:pt>
                <c:pt idx="293">
                  <c:v>1.0175999999999872</c:v>
                </c:pt>
                <c:pt idx="294">
                  <c:v>1.0179999999999871</c:v>
                </c:pt>
                <c:pt idx="295">
                  <c:v>1.0183999999999871</c:v>
                </c:pt>
                <c:pt idx="296">
                  <c:v>1.018799999999987</c:v>
                </c:pt>
                <c:pt idx="297">
                  <c:v>1.019199999999987</c:v>
                </c:pt>
                <c:pt idx="298">
                  <c:v>1.019599999999987</c:v>
                </c:pt>
                <c:pt idx="299">
                  <c:v>1.0199999999999869</c:v>
                </c:pt>
                <c:pt idx="300">
                  <c:v>1.0203999999999869</c:v>
                </c:pt>
                <c:pt idx="301">
                  <c:v>1.0207999999999868</c:v>
                </c:pt>
                <c:pt idx="302">
                  <c:v>1.0211999999999868</c:v>
                </c:pt>
                <c:pt idx="303">
                  <c:v>1.0215999999999867</c:v>
                </c:pt>
                <c:pt idx="304">
                  <c:v>1.0219999999999867</c:v>
                </c:pt>
                <c:pt idx="305">
                  <c:v>1.0223999999999867</c:v>
                </c:pt>
                <c:pt idx="306">
                  <c:v>1.0227999999999866</c:v>
                </c:pt>
                <c:pt idx="307">
                  <c:v>1.0231999999999866</c:v>
                </c:pt>
                <c:pt idx="308">
                  <c:v>1.0235999999999865</c:v>
                </c:pt>
                <c:pt idx="309">
                  <c:v>1.0239999999999865</c:v>
                </c:pt>
                <c:pt idx="310">
                  <c:v>1.0243999999999864</c:v>
                </c:pt>
                <c:pt idx="311">
                  <c:v>1.0247999999999864</c:v>
                </c:pt>
                <c:pt idx="312">
                  <c:v>1.0251999999999863</c:v>
                </c:pt>
                <c:pt idx="313">
                  <c:v>1.0255999999999863</c:v>
                </c:pt>
                <c:pt idx="314">
                  <c:v>1.0259999999999863</c:v>
                </c:pt>
                <c:pt idx="315">
                  <c:v>1.0263999999999862</c:v>
                </c:pt>
                <c:pt idx="316">
                  <c:v>1.0267999999999862</c:v>
                </c:pt>
                <c:pt idx="317">
                  <c:v>1.0271999999999861</c:v>
                </c:pt>
                <c:pt idx="318">
                  <c:v>1.0275999999999861</c:v>
                </c:pt>
                <c:pt idx="319">
                  <c:v>1.027999999999986</c:v>
                </c:pt>
                <c:pt idx="320">
                  <c:v>1.028399999999986</c:v>
                </c:pt>
                <c:pt idx="321">
                  <c:v>1.0287999999999859</c:v>
                </c:pt>
                <c:pt idx="322">
                  <c:v>1.0291999999999859</c:v>
                </c:pt>
                <c:pt idx="323">
                  <c:v>1.0295999999999859</c:v>
                </c:pt>
                <c:pt idx="324">
                  <c:v>1.0299999999999858</c:v>
                </c:pt>
                <c:pt idx="325">
                  <c:v>1.0303999999999858</c:v>
                </c:pt>
                <c:pt idx="326">
                  <c:v>1.0307999999999857</c:v>
                </c:pt>
                <c:pt idx="327">
                  <c:v>1.0311999999999857</c:v>
                </c:pt>
                <c:pt idx="328">
                  <c:v>1.0315999999999856</c:v>
                </c:pt>
                <c:pt idx="329">
                  <c:v>1.0319999999999856</c:v>
                </c:pt>
                <c:pt idx="330">
                  <c:v>1.0323999999999856</c:v>
                </c:pt>
                <c:pt idx="331">
                  <c:v>1.0327999999999855</c:v>
                </c:pt>
                <c:pt idx="332">
                  <c:v>1.0331999999999855</c:v>
                </c:pt>
                <c:pt idx="333">
                  <c:v>1.0335999999999854</c:v>
                </c:pt>
                <c:pt idx="334">
                  <c:v>1.0339999999999854</c:v>
                </c:pt>
                <c:pt idx="335">
                  <c:v>1.0343999999999853</c:v>
                </c:pt>
                <c:pt idx="336">
                  <c:v>1.0347999999999853</c:v>
                </c:pt>
                <c:pt idx="337">
                  <c:v>1.0351999999999852</c:v>
                </c:pt>
                <c:pt idx="338">
                  <c:v>1.0355999999999852</c:v>
                </c:pt>
                <c:pt idx="339">
                  <c:v>1.0359999999999852</c:v>
                </c:pt>
                <c:pt idx="340">
                  <c:v>1.0363999999999851</c:v>
                </c:pt>
                <c:pt idx="341">
                  <c:v>1.0367999999999851</c:v>
                </c:pt>
                <c:pt idx="342">
                  <c:v>1.037199999999985</c:v>
                </c:pt>
                <c:pt idx="343">
                  <c:v>1.037599999999985</c:v>
                </c:pt>
                <c:pt idx="344">
                  <c:v>1.0379999999999849</c:v>
                </c:pt>
                <c:pt idx="345">
                  <c:v>1.0383999999999849</c:v>
                </c:pt>
                <c:pt idx="346">
                  <c:v>1.0387999999999848</c:v>
                </c:pt>
                <c:pt idx="347">
                  <c:v>1.0391999999999848</c:v>
                </c:pt>
                <c:pt idx="348">
                  <c:v>1.0395999999999848</c:v>
                </c:pt>
                <c:pt idx="349">
                  <c:v>1.0399999999999847</c:v>
                </c:pt>
                <c:pt idx="350">
                  <c:v>1.0403999999999847</c:v>
                </c:pt>
                <c:pt idx="351">
                  <c:v>1.0407999999999846</c:v>
                </c:pt>
                <c:pt idx="352">
                  <c:v>1.0411999999999846</c:v>
                </c:pt>
                <c:pt idx="353">
                  <c:v>1.0415999999999845</c:v>
                </c:pt>
                <c:pt idx="354">
                  <c:v>1.0419999999999845</c:v>
                </c:pt>
                <c:pt idx="355">
                  <c:v>1.0423999999999845</c:v>
                </c:pt>
                <c:pt idx="356">
                  <c:v>1.0427999999999844</c:v>
                </c:pt>
                <c:pt idx="357">
                  <c:v>1.0431999999999844</c:v>
                </c:pt>
                <c:pt idx="358">
                  <c:v>1.0435999999999843</c:v>
                </c:pt>
                <c:pt idx="359">
                  <c:v>1.0439999999999843</c:v>
                </c:pt>
                <c:pt idx="360">
                  <c:v>1.0443999999999842</c:v>
                </c:pt>
                <c:pt idx="361">
                  <c:v>1.0447999999999842</c:v>
                </c:pt>
                <c:pt idx="362">
                  <c:v>1.0451999999999841</c:v>
                </c:pt>
                <c:pt idx="363">
                  <c:v>1.0455999999999841</c:v>
                </c:pt>
                <c:pt idx="364">
                  <c:v>1.0459999999999841</c:v>
                </c:pt>
                <c:pt idx="365">
                  <c:v>1.046399999999984</c:v>
                </c:pt>
                <c:pt idx="366">
                  <c:v>1.046799999999984</c:v>
                </c:pt>
                <c:pt idx="367">
                  <c:v>1.0471999999999839</c:v>
                </c:pt>
                <c:pt idx="368">
                  <c:v>1.0475999999999839</c:v>
                </c:pt>
                <c:pt idx="369">
                  <c:v>1.0479999999999838</c:v>
                </c:pt>
                <c:pt idx="370">
                  <c:v>1.0483999999999838</c:v>
                </c:pt>
                <c:pt idx="371">
                  <c:v>1.0487999999999837</c:v>
                </c:pt>
                <c:pt idx="372">
                  <c:v>1.0491999999999837</c:v>
                </c:pt>
                <c:pt idx="373">
                  <c:v>1.0495999999999837</c:v>
                </c:pt>
                <c:pt idx="374">
                  <c:v>1.0499999999999836</c:v>
                </c:pt>
                <c:pt idx="375">
                  <c:v>1.0503999999999836</c:v>
                </c:pt>
                <c:pt idx="376">
                  <c:v>1.0507999999999835</c:v>
                </c:pt>
                <c:pt idx="377">
                  <c:v>1.0511999999999835</c:v>
                </c:pt>
                <c:pt idx="378">
                  <c:v>1.0515999999999834</c:v>
                </c:pt>
                <c:pt idx="379">
                  <c:v>1.0519999999999834</c:v>
                </c:pt>
                <c:pt idx="380">
                  <c:v>1.0523999999999833</c:v>
                </c:pt>
                <c:pt idx="381">
                  <c:v>1.0527999999999833</c:v>
                </c:pt>
                <c:pt idx="382">
                  <c:v>1.0531999999999833</c:v>
                </c:pt>
                <c:pt idx="383">
                  <c:v>1.0535999999999832</c:v>
                </c:pt>
                <c:pt idx="384">
                  <c:v>1.0539999999999832</c:v>
                </c:pt>
                <c:pt idx="385">
                  <c:v>1.0543999999999831</c:v>
                </c:pt>
                <c:pt idx="386">
                  <c:v>1.0547999999999831</c:v>
                </c:pt>
                <c:pt idx="387">
                  <c:v>1.055199999999983</c:v>
                </c:pt>
                <c:pt idx="388">
                  <c:v>1.055599999999983</c:v>
                </c:pt>
                <c:pt idx="389">
                  <c:v>1.055999999999983</c:v>
                </c:pt>
                <c:pt idx="390">
                  <c:v>1.0563999999999829</c:v>
                </c:pt>
                <c:pt idx="391">
                  <c:v>1.0567999999999829</c:v>
                </c:pt>
                <c:pt idx="392">
                  <c:v>1.0571999999999828</c:v>
                </c:pt>
                <c:pt idx="393">
                  <c:v>1.0575999999999828</c:v>
                </c:pt>
                <c:pt idx="394">
                  <c:v>1.0579999999999827</c:v>
                </c:pt>
                <c:pt idx="395">
                  <c:v>1.0583999999999827</c:v>
                </c:pt>
                <c:pt idx="396">
                  <c:v>1.0587999999999826</c:v>
                </c:pt>
                <c:pt idx="397">
                  <c:v>1.0591999999999826</c:v>
                </c:pt>
                <c:pt idx="398">
                  <c:v>1.0595999999999826</c:v>
                </c:pt>
                <c:pt idx="399">
                  <c:v>1.0599999999999825</c:v>
                </c:pt>
                <c:pt idx="400">
                  <c:v>1.0603999999999825</c:v>
                </c:pt>
                <c:pt idx="401">
                  <c:v>1.0607999999999824</c:v>
                </c:pt>
                <c:pt idx="402">
                  <c:v>1.0611999999999824</c:v>
                </c:pt>
                <c:pt idx="403">
                  <c:v>1.0615999999999823</c:v>
                </c:pt>
                <c:pt idx="404">
                  <c:v>1.0619999999999823</c:v>
                </c:pt>
                <c:pt idx="405">
                  <c:v>1.0623999999999822</c:v>
                </c:pt>
                <c:pt idx="406">
                  <c:v>1.0627999999999822</c:v>
                </c:pt>
                <c:pt idx="407">
                  <c:v>1.0631999999999822</c:v>
                </c:pt>
                <c:pt idx="408">
                  <c:v>1.0635999999999821</c:v>
                </c:pt>
                <c:pt idx="409">
                  <c:v>1.0639999999999821</c:v>
                </c:pt>
                <c:pt idx="410">
                  <c:v>1.064399999999982</c:v>
                </c:pt>
                <c:pt idx="411">
                  <c:v>1.064799999999982</c:v>
                </c:pt>
                <c:pt idx="412">
                  <c:v>1.0651999999999819</c:v>
                </c:pt>
                <c:pt idx="413">
                  <c:v>1.0655999999999819</c:v>
                </c:pt>
                <c:pt idx="414">
                  <c:v>1.0659999999999819</c:v>
                </c:pt>
                <c:pt idx="415">
                  <c:v>1.0663999999999818</c:v>
                </c:pt>
                <c:pt idx="416">
                  <c:v>1.0667999999999818</c:v>
                </c:pt>
                <c:pt idx="417">
                  <c:v>1.0671999999999817</c:v>
                </c:pt>
                <c:pt idx="418">
                  <c:v>1.0675999999999817</c:v>
                </c:pt>
                <c:pt idx="419">
                  <c:v>1.0679999999999816</c:v>
                </c:pt>
                <c:pt idx="420">
                  <c:v>1.0683999999999816</c:v>
                </c:pt>
                <c:pt idx="421">
                  <c:v>1.0687999999999815</c:v>
                </c:pt>
                <c:pt idx="422">
                  <c:v>1.0691999999999815</c:v>
                </c:pt>
                <c:pt idx="423">
                  <c:v>1.0695999999999815</c:v>
                </c:pt>
                <c:pt idx="424">
                  <c:v>1.0699999999999814</c:v>
                </c:pt>
                <c:pt idx="425">
                  <c:v>1.0703999999999814</c:v>
                </c:pt>
                <c:pt idx="426">
                  <c:v>1.0707999999999813</c:v>
                </c:pt>
                <c:pt idx="427">
                  <c:v>1.0711999999999813</c:v>
                </c:pt>
                <c:pt idx="428">
                  <c:v>1.0715999999999812</c:v>
                </c:pt>
                <c:pt idx="429">
                  <c:v>1.0719999999999812</c:v>
                </c:pt>
                <c:pt idx="430">
                  <c:v>1.0723999999999811</c:v>
                </c:pt>
                <c:pt idx="431">
                  <c:v>1.0727999999999811</c:v>
                </c:pt>
                <c:pt idx="432">
                  <c:v>1.0731999999999811</c:v>
                </c:pt>
                <c:pt idx="433">
                  <c:v>1.073599999999981</c:v>
                </c:pt>
                <c:pt idx="434">
                  <c:v>1.073999999999981</c:v>
                </c:pt>
                <c:pt idx="435">
                  <c:v>1.0743999999999809</c:v>
                </c:pt>
                <c:pt idx="436">
                  <c:v>1.0747999999999809</c:v>
                </c:pt>
                <c:pt idx="437">
                  <c:v>1.0751999999999808</c:v>
                </c:pt>
                <c:pt idx="438">
                  <c:v>1.0755999999999808</c:v>
                </c:pt>
                <c:pt idx="439">
                  <c:v>1.0759999999999807</c:v>
                </c:pt>
                <c:pt idx="440">
                  <c:v>1.0763999999999807</c:v>
                </c:pt>
                <c:pt idx="441">
                  <c:v>1.0767999999999807</c:v>
                </c:pt>
                <c:pt idx="442">
                  <c:v>1.0771999999999806</c:v>
                </c:pt>
                <c:pt idx="443">
                  <c:v>1.0775999999999806</c:v>
                </c:pt>
                <c:pt idx="444">
                  <c:v>1.0779999999999805</c:v>
                </c:pt>
                <c:pt idx="445">
                  <c:v>1.0783999999999805</c:v>
                </c:pt>
                <c:pt idx="446">
                  <c:v>1.0787999999999804</c:v>
                </c:pt>
                <c:pt idx="447">
                  <c:v>1.0791999999999804</c:v>
                </c:pt>
                <c:pt idx="448">
                  <c:v>1.0795999999999804</c:v>
                </c:pt>
                <c:pt idx="449">
                  <c:v>1.0799999999999803</c:v>
                </c:pt>
                <c:pt idx="450">
                  <c:v>1.0803999999999803</c:v>
                </c:pt>
                <c:pt idx="451">
                  <c:v>1.0807999999999802</c:v>
                </c:pt>
                <c:pt idx="452">
                  <c:v>1.0811999999999802</c:v>
                </c:pt>
                <c:pt idx="453">
                  <c:v>1.0815999999999801</c:v>
                </c:pt>
                <c:pt idx="454">
                  <c:v>1.0819999999999801</c:v>
                </c:pt>
                <c:pt idx="455">
                  <c:v>1.08239999999998</c:v>
                </c:pt>
                <c:pt idx="456">
                  <c:v>1.08279999999998</c:v>
                </c:pt>
                <c:pt idx="457">
                  <c:v>1.08319999999998</c:v>
                </c:pt>
                <c:pt idx="458">
                  <c:v>1.0835999999999799</c:v>
                </c:pt>
                <c:pt idx="459">
                  <c:v>1.0839999999999799</c:v>
                </c:pt>
                <c:pt idx="460">
                  <c:v>1.0843999999999798</c:v>
                </c:pt>
                <c:pt idx="461">
                  <c:v>1.0847999999999798</c:v>
                </c:pt>
                <c:pt idx="462">
                  <c:v>1.0851999999999797</c:v>
                </c:pt>
                <c:pt idx="463">
                  <c:v>1.0855999999999797</c:v>
                </c:pt>
                <c:pt idx="464">
                  <c:v>1.0859999999999796</c:v>
                </c:pt>
                <c:pt idx="465">
                  <c:v>1.0863999999999796</c:v>
                </c:pt>
                <c:pt idx="466">
                  <c:v>1.0867999999999796</c:v>
                </c:pt>
                <c:pt idx="467">
                  <c:v>1.0871999999999795</c:v>
                </c:pt>
                <c:pt idx="468">
                  <c:v>1.0875999999999795</c:v>
                </c:pt>
                <c:pt idx="469">
                  <c:v>1.0879999999999794</c:v>
                </c:pt>
                <c:pt idx="470">
                  <c:v>1.0883999999999794</c:v>
                </c:pt>
                <c:pt idx="471">
                  <c:v>1.0887999999999793</c:v>
                </c:pt>
                <c:pt idx="472">
                  <c:v>1.0891999999999793</c:v>
                </c:pt>
                <c:pt idx="473">
                  <c:v>1.0895999999999793</c:v>
                </c:pt>
                <c:pt idx="474">
                  <c:v>1.0899999999999792</c:v>
                </c:pt>
                <c:pt idx="475">
                  <c:v>1.0903999999999792</c:v>
                </c:pt>
                <c:pt idx="476">
                  <c:v>1.0907999999999791</c:v>
                </c:pt>
                <c:pt idx="477">
                  <c:v>1.0911999999999791</c:v>
                </c:pt>
                <c:pt idx="478">
                  <c:v>1.091599999999979</c:v>
                </c:pt>
                <c:pt idx="479">
                  <c:v>1.091999999999979</c:v>
                </c:pt>
                <c:pt idx="480">
                  <c:v>1.0923999999999789</c:v>
                </c:pt>
                <c:pt idx="481">
                  <c:v>1.0927999999999789</c:v>
                </c:pt>
                <c:pt idx="482">
                  <c:v>1.0931999999999789</c:v>
                </c:pt>
                <c:pt idx="483">
                  <c:v>1.0935999999999788</c:v>
                </c:pt>
                <c:pt idx="484">
                  <c:v>1.0939999999999788</c:v>
                </c:pt>
                <c:pt idx="485">
                  <c:v>1.0943999999999787</c:v>
                </c:pt>
                <c:pt idx="486">
                  <c:v>1.0947999999999787</c:v>
                </c:pt>
                <c:pt idx="487">
                  <c:v>1.0951999999999786</c:v>
                </c:pt>
                <c:pt idx="488">
                  <c:v>1.0955999999999786</c:v>
                </c:pt>
                <c:pt idx="489">
                  <c:v>1.0959999999999785</c:v>
                </c:pt>
                <c:pt idx="490">
                  <c:v>1.0963999999999785</c:v>
                </c:pt>
                <c:pt idx="491">
                  <c:v>1.0967999999999785</c:v>
                </c:pt>
                <c:pt idx="492">
                  <c:v>1.0971999999999784</c:v>
                </c:pt>
                <c:pt idx="493">
                  <c:v>1.0975999999999784</c:v>
                </c:pt>
                <c:pt idx="494">
                  <c:v>1.0979999999999783</c:v>
                </c:pt>
                <c:pt idx="495">
                  <c:v>1.0983999999999783</c:v>
                </c:pt>
                <c:pt idx="496">
                  <c:v>1.0987999999999782</c:v>
                </c:pt>
              </c:numCache>
            </c:numRef>
          </c:xVal>
          <c:yVal>
            <c:numRef>
              <c:f>演算処理!$BC$33:$BC$529</c:f>
              <c:numCache>
                <c:formatCode>General</c:formatCode>
                <c:ptCount val="497"/>
                <c:pt idx="0">
                  <c:v>59.022955978833217</c:v>
                </c:pt>
                <c:pt idx="1">
                  <c:v>58.947761912521287</c:v>
                </c:pt>
                <c:pt idx="2">
                  <c:v>58.871985119382259</c:v>
                </c:pt>
                <c:pt idx="3">
                  <c:v>58.795617982840419</c:v>
                </c:pt>
                <c:pt idx="4">
                  <c:v>58.718652751560441</c:v>
                </c:pt>
                <c:pt idx="5">
                  <c:v>58.641081536432765</c:v>
                </c:pt>
                <c:pt idx="6">
                  <c:v>58.562896307477452</c:v>
                </c:pt>
                <c:pt idx="7">
                  <c:v>58.484088890664168</c:v>
                </c:pt>
                <c:pt idx="8">
                  <c:v>58.404650964644951</c:v>
                </c:pt>
                <c:pt idx="9">
                  <c:v>58.324574057397875</c:v>
                </c:pt>
                <c:pt idx="10">
                  <c:v>58.243849542778008</c:v>
                </c:pt>
                <c:pt idx="11">
                  <c:v>58.162468636972953</c:v>
                </c:pt>
                <c:pt idx="12">
                  <c:v>58.080422394860079</c:v>
                </c:pt>
                <c:pt idx="13">
                  <c:v>57.997701706261708</c:v>
                </c:pt>
                <c:pt idx="14">
                  <c:v>57.914297292095746</c:v>
                </c:pt>
                <c:pt idx="15">
                  <c:v>57.83019970041731</c:v>
                </c:pt>
                <c:pt idx="16">
                  <c:v>57.745399302348716</c:v>
                </c:pt>
                <c:pt idx="17">
                  <c:v>57.659886287893386</c:v>
                </c:pt>
                <c:pt idx="18">
                  <c:v>57.573650661630424</c:v>
                </c:pt>
                <c:pt idx="19">
                  <c:v>57.486682238285333</c:v>
                </c:pt>
                <c:pt idx="20">
                  <c:v>57.398970638173111</c:v>
                </c:pt>
                <c:pt idx="21">
                  <c:v>57.310505282509233</c:v>
                </c:pt>
                <c:pt idx="22">
                  <c:v>57.221275388584104</c:v>
                </c:pt>
                <c:pt idx="23">
                  <c:v>57.131269964796111</c:v>
                </c:pt>
                <c:pt idx="24">
                  <c:v>57.040477805539105</c:v>
                </c:pt>
                <c:pt idx="25">
                  <c:v>56.948887485938393</c:v>
                </c:pt>
                <c:pt idx="26">
                  <c:v>56.856487356430556</c:v>
                </c:pt>
                <c:pt idx="27">
                  <c:v>56.763265537181944</c:v>
                </c:pt>
                <c:pt idx="28">
                  <c:v>56.669209912339397</c:v>
                </c:pt>
                <c:pt idx="29">
                  <c:v>56.57430812410805</c:v>
                </c:pt>
                <c:pt idx="30">
                  <c:v>56.478547566649965</c:v>
                </c:pt>
                <c:pt idx="31">
                  <c:v>56.381915379796915</c:v>
                </c:pt>
                <c:pt idx="32">
                  <c:v>56.284398442571295</c:v>
                </c:pt>
                <c:pt idx="33">
                  <c:v>56.185983366507784</c:v>
                </c:pt>
                <c:pt idx="34">
                  <c:v>56.086656488769052</c:v>
                </c:pt>
                <c:pt idx="35">
                  <c:v>55.986403865047727</c:v>
                </c:pt>
                <c:pt idx="36">
                  <c:v>55.885211262247097</c:v>
                </c:pt>
                <c:pt idx="37">
                  <c:v>55.783064150932603</c:v>
                </c:pt>
                <c:pt idx="38">
                  <c:v>55.679947697545451</c:v>
                </c:pt>
                <c:pt idx="39">
                  <c:v>55.575846756369884</c:v>
                </c:pt>
                <c:pt idx="40">
                  <c:v>55.4707458612449</c:v>
                </c:pt>
                <c:pt idx="41">
                  <c:v>55.364629217010915</c:v>
                </c:pt>
                <c:pt idx="42">
                  <c:v>55.257480690681803</c:v>
                </c:pt>
                <c:pt idx="43">
                  <c:v>55.149283802331375</c:v>
                </c:pt>
                <c:pt idx="44">
                  <c:v>55.040021715684546</c:v>
                </c:pt>
                <c:pt idx="45">
                  <c:v>54.929677228400884</c:v>
                </c:pt>
                <c:pt idx="46">
                  <c:v>54.81823276204004</c:v>
                </c:pt>
                <c:pt idx="47">
                  <c:v>54.705670351695922</c:v>
                </c:pt>
                <c:pt idx="48">
                  <c:v>54.591971635287585</c:v>
                </c:pt>
                <c:pt idx="49">
                  <c:v>54.477117842493243</c:v>
                </c:pt>
                <c:pt idx="50">
                  <c:v>54.361089783313858</c:v>
                </c:pt>
                <c:pt idx="51">
                  <c:v>54.243867836251681</c:v>
                </c:pt>
                <c:pt idx="52">
                  <c:v>54.125431936088773</c:v>
                </c:pt>
                <c:pt idx="53">
                  <c:v>54.005761561249983</c:v>
                </c:pt>
                <c:pt idx="54">
                  <c:v>53.884835720733527</c:v>
                </c:pt>
                <c:pt idx="55">
                  <c:v>53.762632940592674</c:v>
                </c:pt>
                <c:pt idx="56">
                  <c:v>53.639131249949841</c:v>
                </c:pt>
                <c:pt idx="57">
                  <c:v>53.514308166525332</c:v>
                </c:pt>
                <c:pt idx="58">
                  <c:v>53.388140681660218</c:v>
                </c:pt>
                <c:pt idx="59">
                  <c:v>53.260605244813767</c:v>
                </c:pt>
                <c:pt idx="60">
                  <c:v>53.13167774751313</c:v>
                </c:pt>
                <c:pt idx="61">
                  <c:v>53.001333506734184</c:v>
                </c:pt>
                <c:pt idx="62">
                  <c:v>52.869547247688679</c:v>
                </c:pt>
                <c:pt idx="63">
                  <c:v>52.736293085994681</c:v>
                </c:pt>
                <c:pt idx="64">
                  <c:v>52.601544509203407</c:v>
                </c:pt>
                <c:pt idx="65">
                  <c:v>52.465274357656909</c:v>
                </c:pt>
                <c:pt idx="66">
                  <c:v>52.327454804647566</c:v>
                </c:pt>
                <c:pt idx="67">
                  <c:v>52.18805733585063</c:v>
                </c:pt>
                <c:pt idx="68">
                  <c:v>52.047052727998924</c:v>
                </c:pt>
                <c:pt idx="69">
                  <c:v>51.904411026767683</c:v>
                </c:pt>
                <c:pt idx="70">
                  <c:v>51.760101523835296</c:v>
                </c:pt>
                <c:pt idx="71">
                  <c:v>51.614092733085492</c:v>
                </c:pt>
                <c:pt idx="72">
                  <c:v>51.466352365913259</c:v>
                </c:pt>
                <c:pt idx="73">
                  <c:v>51.31684730559595</c:v>
                </c:pt>
                <c:pt idx="74">
                  <c:v>51.16554358068921</c:v>
                </c:pt>
                <c:pt idx="75">
                  <c:v>51.012406337404457</c:v>
                </c:pt>
                <c:pt idx="76">
                  <c:v>50.857399810924043</c:v>
                </c:pt>
                <c:pt idx="77">
                  <c:v>50.700487295606528</c:v>
                </c:pt>
                <c:pt idx="78">
                  <c:v>50.541631114033322</c:v>
                </c:pt>
                <c:pt idx="79">
                  <c:v>50.380792584844976</c:v>
                </c:pt>
                <c:pt idx="80">
                  <c:v>50.217931989313115</c:v>
                </c:pt>
                <c:pt idx="81">
                  <c:v>50.053008536591015</c:v>
                </c:pt>
                <c:pt idx="82">
                  <c:v>49.885980327583297</c:v>
                </c:pt>
                <c:pt idx="83">
                  <c:v>49.716804317372642</c:v>
                </c:pt>
                <c:pt idx="84">
                  <c:v>49.54543627613679</c:v>
                </c:pt>
                <c:pt idx="85">
                  <c:v>49.371830748488001</c:v>
                </c:pt>
                <c:pt idx="86">
                  <c:v>49.195941011161764</c:v>
                </c:pt>
                <c:pt idx="87">
                  <c:v>49.017719028978924</c:v>
                </c:pt>
                <c:pt idx="88">
                  <c:v>48.83711540900137</c:v>
                </c:pt>
                <c:pt idx="89">
                  <c:v>48.654079352797318</c:v>
                </c:pt>
                <c:pt idx="90">
                  <c:v>48.468558606727647</c:v>
                </c:pt>
                <c:pt idx="91">
                  <c:v>48.280499410161454</c:v>
                </c:pt>
                <c:pt idx="92">
                  <c:v>48.08984644152207</c:v>
                </c:pt>
                <c:pt idx="93">
                  <c:v>47.896542762062801</c:v>
                </c:pt>
                <c:pt idx="94">
                  <c:v>47.700529757263588</c:v>
                </c:pt>
                <c:pt idx="95">
                  <c:v>47.501747075735807</c:v>
                </c:pt>
                <c:pt idx="96">
                  <c:v>47.300132565517202</c:v>
                </c:pt>
                <c:pt idx="97">
                  <c:v>47.095622207630882</c:v>
                </c:pt>
                <c:pt idx="98">
                  <c:v>46.888150046777781</c:v>
                </c:pt>
                <c:pt idx="99">
                  <c:v>46.677648119025015</c:v>
                </c:pt>
                <c:pt idx="100">
                  <c:v>46.464046376343966</c:v>
                </c:pt>
                <c:pt idx="101">
                  <c:v>46.247272607847229</c:v>
                </c:pt>
                <c:pt idx="102">
                  <c:v>46.027252357563</c:v>
                </c:pt>
                <c:pt idx="103">
                  <c:v>45.803908838579645</c:v>
                </c:pt>
                <c:pt idx="104">
                  <c:v>45.577162843383221</c:v>
                </c:pt>
                <c:pt idx="105">
                  <c:v>45.346932650202447</c:v>
                </c:pt>
                <c:pt idx="106">
                  <c:v>45.11313392516626</c:v>
                </c:pt>
                <c:pt idx="107">
                  <c:v>44.875679620069263</c:v>
                </c:pt>
                <c:pt idx="108">
                  <c:v>44.634479865530061</c:v>
                </c:pt>
                <c:pt idx="109">
                  <c:v>44.389441859317685</c:v>
                </c:pt>
                <c:pt idx="110">
                  <c:v>44.140469749608464</c:v>
                </c:pt>
                <c:pt idx="111">
                  <c:v>43.887464512926904</c:v>
                </c:pt>
                <c:pt idx="112">
                  <c:v>43.630323826509674</c:v>
                </c:pt>
                <c:pt idx="113">
                  <c:v>43.368941934821031</c:v>
                </c:pt>
                <c:pt idx="114">
                  <c:v>43.10320950993497</c:v>
                </c:pt>
                <c:pt idx="115">
                  <c:v>42.833013505485873</c:v>
                </c:pt>
                <c:pt idx="116">
                  <c:v>42.558237003876464</c:v>
                </c:pt>
                <c:pt idx="117">
                  <c:v>42.278759056417854</c:v>
                </c:pt>
                <c:pt idx="118">
                  <c:v>41.99445451606271</c:v>
                </c:pt>
                <c:pt idx="119">
                  <c:v>41.70519386237752</c:v>
                </c:pt>
                <c:pt idx="120">
                  <c:v>41.410843018386814</c:v>
                </c:pt>
                <c:pt idx="121">
                  <c:v>41.111263158906851</c:v>
                </c:pt>
                <c:pt idx="122">
                  <c:v>40.806310509972185</c:v>
                </c:pt>
                <c:pt idx="123">
                  <c:v>40.495836138944597</c:v>
                </c:pt>
                <c:pt idx="124">
                  <c:v>40.179685734880763</c:v>
                </c:pt>
                <c:pt idx="125">
                  <c:v>39.857699378720078</c:v>
                </c:pt>
                <c:pt idx="126">
                  <c:v>39.529711302845485</c:v>
                </c:pt>
                <c:pt idx="127">
                  <c:v>39.195549639553903</c:v>
                </c:pt>
                <c:pt idx="128">
                  <c:v>38.855036157970019</c:v>
                </c:pt>
                <c:pt idx="129">
                  <c:v>38.507985988922634</c:v>
                </c:pt>
                <c:pt idx="130">
                  <c:v>38.154207337302992</c:v>
                </c:pt>
                <c:pt idx="131">
                  <c:v>37.793501181419792</c:v>
                </c:pt>
                <c:pt idx="132">
                  <c:v>37.425660958866779</c:v>
                </c:pt>
                <c:pt idx="133">
                  <c:v>37.050472238425925</c:v>
                </c:pt>
                <c:pt idx="134">
                  <c:v>36.667712377538315</c:v>
                </c:pt>
                <c:pt idx="135">
                  <c:v>36.277150164894287</c:v>
                </c:pt>
                <c:pt idx="136">
                  <c:v>35.878545447716697</c:v>
                </c:pt>
                <c:pt idx="137">
                  <c:v>35.471648743346535</c:v>
                </c:pt>
                <c:pt idx="138">
                  <c:v>35.056200834782885</c:v>
                </c:pt>
                <c:pt idx="139">
                  <c:v>34.631932349886043</c:v>
                </c:pt>
                <c:pt idx="140">
                  <c:v>34.198563324022686</c:v>
                </c:pt>
                <c:pt idx="141">
                  <c:v>33.755802746019683</c:v>
                </c:pt>
                <c:pt idx="142">
                  <c:v>33.303348087399137</c:v>
                </c:pt>
                <c:pt idx="143">
                  <c:v>32.84088481499785</c:v>
                </c:pt>
                <c:pt idx="144">
                  <c:v>32.368085887229228</c:v>
                </c:pt>
                <c:pt idx="145">
                  <c:v>31.884611234432938</c:v>
                </c:pt>
                <c:pt idx="146">
                  <c:v>31.390107223977207</c:v>
                </c:pt>
                <c:pt idx="147">
                  <c:v>30.884206111043287</c:v>
                </c:pt>
                <c:pt idx="148">
                  <c:v>30.366525476326878</c:v>
                </c:pt>
                <c:pt idx="149">
                  <c:v>29.836667652255397</c:v>
                </c:pt>
                <c:pt idx="150">
                  <c:v>29.294219139739859</c:v>
                </c:pt>
                <c:pt idx="151">
                  <c:v>28.738750017974777</c:v>
                </c:pt>
                <c:pt idx="152">
                  <c:v>28.169813350367267</c:v>
                </c:pt>
                <c:pt idx="153">
                  <c:v>27.586944590337538</c:v>
                </c:pt>
                <c:pt idx="154">
                  <c:v>26.989660991494937</c:v>
                </c:pt>
                <c:pt idx="155">
                  <c:v>26.377461027565396</c:v>
                </c:pt>
                <c:pt idx="156">
                  <c:v>25.749823828450939</c:v>
                </c:pt>
                <c:pt idx="157">
                  <c:v>25.106208639942796</c:v>
                </c:pt>
                <c:pt idx="158">
                  <c:v>24.446054315915497</c:v>
                </c:pt>
                <c:pt idx="159">
                  <c:v>23.768778853299157</c:v>
                </c:pt>
                <c:pt idx="160">
                  <c:v>23.073778981801844</c:v>
                </c:pt>
                <c:pt idx="161">
                  <c:v>22.360429822221644</c:v>
                </c:pt>
                <c:pt idx="162">
                  <c:v>21.628084629293976</c:v>
                </c:pt>
                <c:pt idx="163">
                  <c:v>20.876074637351138</c:v>
                </c:pt>
                <c:pt idx="164">
                  <c:v>20.103709029668195</c:v>
                </c:pt>
                <c:pt idx="165">
                  <c:v>19.310275055211235</c:v>
                </c:pt>
                <c:pt idx="166">
                  <c:v>18.495038319622839</c:v>
                </c:pt>
                <c:pt idx="167">
                  <c:v>17.657243280642856</c:v>
                </c:pt>
                <c:pt idx="168">
                  <c:v>16.796113981779776</c:v>
                </c:pt>
                <c:pt idx="169">
                  <c:v>15.910855061864698</c:v>
                </c:pt>
                <c:pt idx="170">
                  <c:v>15.000653082112668</c:v>
                </c:pt>
                <c:pt idx="171">
                  <c:v>14.064678216389012</c:v>
                </c:pt>
                <c:pt idx="172">
                  <c:v>13.102086354459805</c:v>
                </c:pt>
                <c:pt idx="173">
                  <c:v>12.112021671930961</c:v>
                </c:pt>
                <c:pt idx="174">
                  <c:v>11.093619724206395</c:v>
                </c:pt>
                <c:pt idx="175">
                  <c:v>10.04601112487182</c:v>
                </c:pt>
                <c:pt idx="176">
                  <c:v>8.9683258711825733</c:v>
                </c:pt>
                <c:pt idx="177">
                  <c:v>7.8596983804355247</c:v>
                </c:pt>
                <c:pt idx="178">
                  <c:v>6.7192733005581893</c:v>
                </c:pt>
                <c:pt idx="179">
                  <c:v>5.5462121557561783</c:v>
                </c:pt>
                <c:pt idx="180">
                  <c:v>4.3397008829848023</c:v>
                </c:pt>
                <c:pt idx="181">
                  <c:v>3.0989583067614892</c:v>
                </c:pt>
                <c:pt idx="182">
                  <c:v>1.8232455877471352</c:v>
                </c:pt>
                <c:pt idx="183">
                  <c:v>0.51187666394403719</c:v>
                </c:pt>
                <c:pt idx="184">
                  <c:v>-0.83577031836007099</c:v>
                </c:pt>
                <c:pt idx="185">
                  <c:v>-2.2202406142113555</c:v>
                </c:pt>
                <c:pt idx="186">
                  <c:v>-3.641989594060655</c:v>
                </c:pt>
                <c:pt idx="187">
                  <c:v>-5.1013686660967545</c:v>
                </c:pt>
                <c:pt idx="188">
                  <c:v>-6.5986105567897919</c:v>
                </c:pt>
                <c:pt idx="189">
                  <c:v>-8.1338141513744073</c:v>
                </c:pt>
                <c:pt idx="190">
                  <c:v>-9.7069291522681578</c:v>
                </c:pt>
                <c:pt idx="191">
                  <c:v>-11.317740872424329</c:v>
                </c:pt>
                <c:pt idx="192">
                  <c:v>-12.965855539752601</c:v>
                </c:pt>
                <c:pt idx="193">
                  <c:v>-14.65068654474957</c:v>
                </c:pt>
                <c:pt idx="194">
                  <c:v>-16.371442112272735</c:v>
                </c:pt>
                <c:pt idx="195">
                  <c:v>-18.127114915326533</c:v>
                </c:pt>
                <c:pt idx="196">
                  <c:v>-19.916474168809525</c:v>
                </c:pt>
                <c:pt idx="197">
                  <c:v>-21.738060739379186</c:v>
                </c:pt>
                <c:pt idx="198">
                  <c:v>-23.590185779430961</c:v>
                </c:pt>
                <c:pt idx="199">
                  <c:v>-25.470933335211917</c:v>
                </c:pt>
                <c:pt idx="200">
                  <c:v>-27.378167289484303</c:v>
                </c:pt>
                <c:pt idx="201">
                  <c:v>-29.309542878357469</c:v>
                </c:pt>
                <c:pt idx="202">
                  <c:v>-31.262522872935303</c:v>
                </c:pt>
                <c:pt idx="203">
                  <c:v>-33.234398345213066</c:v>
                </c:pt>
                <c:pt idx="204">
                  <c:v>-35.222313752767448</c:v>
                </c:pt>
                <c:pt idx="205">
                  <c:v>-37.22329588914851</c:v>
                </c:pt>
                <c:pt idx="206">
                  <c:v>-39.234286068817632</c:v>
                </c:pt>
                <c:pt idx="207">
                  <c:v>-41.252174759683577</c:v>
                </c:pt>
                <c:pt idx="208">
                  <c:v>-43.273837754564461</c:v>
                </c:pt>
                <c:pt idx="209">
                  <c:v>-45.296172894826881</c:v>
                </c:pt>
                <c:pt idx="210">
                  <c:v>-47.316136331362848</c:v>
                </c:pt>
                <c:pt idx="211">
                  <c:v>-49.330777332245042</c:v>
                </c:pt>
                <c:pt idx="212">
                  <c:v>-51.33727072088832</c:v>
                </c:pt>
                <c:pt idx="213">
                  <c:v>-53.332946147278314</c:v>
                </c:pt>
                <c:pt idx="214">
                  <c:v>-55.315313548411211</c:v>
                </c:pt>
                <c:pt idx="215">
                  <c:v>-57.28208433090515</c:v>
                </c:pt>
                <c:pt idx="216">
                  <c:v>-59.231187996038052</c:v>
                </c:pt>
                <c:pt idx="217">
                  <c:v>-61.160784112919409</c:v>
                </c:pt>
                <c:pt idx="218">
                  <c:v>-63.069269718005401</c:v>
                </c:pt>
                <c:pt idx="219">
                  <c:v>-64.95528236996806</c:v>
                </c:pt>
                <c:pt idx="220">
                  <c:v>-66.817699211889206</c:v>
                </c:pt>
                <c:pt idx="221">
                  <c:v>-68.655632484640023</c:v>
                </c:pt>
                <c:pt idx="222">
                  <c:v>-70.46842199549846</c:v>
                </c:pt>
                <c:pt idx="223">
                  <c:v>-72.255625076224277</c:v>
                </c:pt>
                <c:pt idx="224">
                  <c:v>-74.017004568278381</c:v>
                </c:pt>
                <c:pt idx="225">
                  <c:v>-75.752515354105284</c:v>
                </c:pt>
                <c:pt idx="226">
                  <c:v>-77.462289917358049</c:v>
                </c:pt>
                <c:pt idx="227">
                  <c:v>-79.146623366658304</c:v>
                </c:pt>
                <c:pt idx="228">
                  <c:v>-80.805958301640985</c:v>
                </c:pt>
                <c:pt idx="229">
                  <c:v>-82.440869840719685</c:v>
                </c:pt>
                <c:pt idx="230">
                  <c:v>-84.052051070610091</c:v>
                </c:pt>
                <c:pt idx="231">
                  <c:v>-85.640299120750569</c:v>
                </c:pt>
                <c:pt idx="232">
                  <c:v>-87.206502013207469</c:v>
                </c:pt>
                <c:pt idx="233">
                  <c:v>-88.75162639163878</c:v>
                </c:pt>
                <c:pt idx="234">
                  <c:v>89.723293808006986</c:v>
                </c:pt>
                <c:pt idx="235">
                  <c:v>88.217167716963843</c:v>
                </c:pt>
                <c:pt idx="236">
                  <c:v>86.728856923702679</c:v>
                </c:pt>
                <c:pt idx="237">
                  <c:v>85.257183917769467</c:v>
                </c:pt>
                <c:pt idx="238">
                  <c:v>83.800939628306807</c:v>
                </c:pt>
                <c:pt idx="239">
                  <c:v>82.358890111367813</c:v>
                </c:pt>
                <c:pt idx="240">
                  <c:v>80.929782449550686</c:v>
                </c:pt>
                <c:pt idx="241">
                  <c:v>79.512349933752162</c:v>
                </c:pt>
                <c:pt idx="242">
                  <c:v>78.105316600558751</c:v>
                </c:pt>
                <c:pt idx="243">
                  <c:v>76.707401200529603</c:v>
                </c:pt>
                <c:pt idx="244">
                  <c:v>75.317320672841419</c:v>
                </c:pt>
                <c:pt idx="245">
                  <c:v>73.933793200867967</c:v>
                </c:pt>
                <c:pt idx="246">
                  <c:v>72.555540921607218</c:v>
                </c:pt>
                <c:pt idx="247">
                  <c:v>71.18129235968928</c:v>
                </c:pt>
                <c:pt idx="248">
                  <c:v>69.809784654236523</c:v>
                </c:pt>
                <c:pt idx="249">
                  <c:v>68.439765644236516</c:v>
                </c:pt>
                <c:pt idx="250">
                  <c:v>67.069995875432156</c:v>
                </c:pt>
                <c:pt idx="251">
                  <c:v>65.699250589109482</c:v>
                </c:pt>
                <c:pt idx="252">
                  <c:v>64.326321750557241</c:v>
                </c:pt>
                <c:pt idx="253">
                  <c:v>62.950020172410099</c:v>
                </c:pt>
                <c:pt idx="254">
                  <c:v>61.569177785477265</c:v>
                </c:pt>
                <c:pt idx="255">
                  <c:v>60.182650106953062</c:v>
                </c:pt>
                <c:pt idx="256">
                  <c:v>58.789318952992701</c:v>
                </c:pt>
                <c:pt idx="257">
                  <c:v>57.388095439371305</c:v>
                </c:pt>
                <c:pt idx="258">
                  <c:v>55.977923310196175</c:v>
                </c:pt>
                <c:pt idx="259">
                  <c:v>54.557782630222157</c:v>
                </c:pt>
                <c:pt idx="260">
                  <c:v>53.126693871057569</c:v>
                </c:pt>
                <c:pt idx="261">
                  <c:v>51.683722415210852</c:v>
                </c:pt>
                <c:pt idx="262">
                  <c:v>50.227983494382649</c:v>
                </c:pt>
                <c:pt idx="263">
                  <c:v>48.758647569362445</c:v>
                </c:pt>
                <c:pt idx="264">
                  <c:v>47.274946148268143</c:v>
                </c:pt>
                <c:pt idx="265">
                  <c:v>45.776178027461881</c:v>
                </c:pt>
                <c:pt idx="266">
                  <c:v>44.261715925202871</c:v>
                </c:pt>
                <c:pt idx="267">
                  <c:v>42.731013461984432</c:v>
                </c:pt>
                <c:pt idx="268">
                  <c:v>41.183612423552951</c:v>
                </c:pt>
                <c:pt idx="269">
                  <c:v>39.619150223102828</c:v>
                </c:pt>
                <c:pt idx="270">
                  <c:v>38.037367458346928</c:v>
                </c:pt>
                <c:pt idx="271">
                  <c:v>36.438115437655107</c:v>
                </c:pt>
                <c:pt idx="272">
                  <c:v>34.821363527892636</c:v>
                </c:pt>
                <c:pt idx="273">
                  <c:v>33.187206155853183</c:v>
                </c:pt>
                <c:pt idx="274">
                  <c:v>31.535869276381792</c:v>
                </c:pt>
                <c:pt idx="275">
                  <c:v>29.867716104593114</c:v>
                </c:pt>
                <c:pt idx="276">
                  <c:v>28.183251898391322</c:v>
                </c:pt>
                <c:pt idx="277">
                  <c:v>26.483127572186966</c:v>
                </c:pt>
                <c:pt idx="278">
                  <c:v>24.768141924623798</c:v>
                </c:pt>
                <c:pt idx="279">
                  <c:v>23.03924227349906</c:v>
                </c:pt>
                <c:pt idx="280">
                  <c:v>21.297523310832265</c:v>
                </c:pt>
                <c:pt idx="281">
                  <c:v>19.544224020740909</c:v>
                </c:pt>
                <c:pt idx="282">
                  <c:v>17.780722542438163</c:v>
                </c:pt>
                <c:pt idx="283">
                  <c:v>16.008528909686532</c:v>
                </c:pt>
                <c:pt idx="284">
                  <c:v>14.229275655137354</c:v>
                </c:pt>
                <c:pt idx="285">
                  <c:v>12.444706331174608</c:v>
                </c:pt>
                <c:pt idx="286">
                  <c:v>10.656662065556297</c:v>
                </c:pt>
                <c:pt idx="287">
                  <c:v>8.8670663372045073</c:v>
                </c:pt>
                <c:pt idx="288">
                  <c:v>7.077908221442712</c:v>
                </c:pt>
                <c:pt idx="289">
                  <c:v>5.2912244113370912</c:v>
                </c:pt>
                <c:pt idx="290">
                  <c:v>3.5090803691874384</c:v>
                </c:pt>
                <c:pt idx="291">
                  <c:v>1.7335509967797056</c:v>
                </c:pt>
                <c:pt idx="292">
                  <c:v>-3.3298767402333354E-2</c:v>
                </c:pt>
                <c:pt idx="293">
                  <c:v>-1.7894330124442077</c:v>
                </c:pt>
                <c:pt idx="294">
                  <c:v>-3.532863182266591</c:v>
                </c:pt>
                <c:pt idx="295">
                  <c:v>-5.2616652960804613</c:v>
                </c:pt>
                <c:pt idx="296">
                  <c:v>-6.973995734714836</c:v>
                </c:pt>
                <c:pt idx="297">
                  <c:v>-8.6681053191664592</c:v>
                </c:pt>
                <c:pt idx="298">
                  <c:v>-10.34235146942531</c:v>
                </c:pt>
                <c:pt idx="299">
                  <c:v>-11.995208297826869</c:v>
                </c:pt>
                <c:pt idx="300">
                  <c:v>-13.62527455842652</c:v>
                </c:pt>
                <c:pt idx="301">
                  <c:v>-15.2312794388507</c:v>
                </c:pt>
                <c:pt idx="302">
                  <c:v>-16.81208624093507</c:v>
                </c:pt>
                <c:pt idx="303">
                  <c:v>-18.36669404898138</c:v>
                </c:pt>
                <c:pt idx="304">
                  <c:v>-19.894237528075056</c:v>
                </c:pt>
                <c:pt idx="305">
                  <c:v>-21.39398502871985</c:v>
                </c:pt>
                <c:pt idx="306">
                  <c:v>-22.865335197899842</c:v>
                </c:pt>
                <c:pt idx="307">
                  <c:v>-24.307812310835292</c:v>
                </c:pt>
                <c:pt idx="308">
                  <c:v>-25.721060543044665</c:v>
                </c:pt>
                <c:pt idx="309">
                  <c:v>-27.104837399913521</c:v>
                </c:pt>
                <c:pt idx="310">
                  <c:v>-28.459006512160585</c:v>
                </c:pt>
                <c:pt idx="311">
                  <c:v>-29.783529991762396</c:v>
                </c:pt>
                <c:pt idx="312">
                  <c:v>-31.078460525435592</c:v>
                </c:pt>
                <c:pt idx="313">
                  <c:v>-32.343933362972102</c:v>
                </c:pt>
                <c:pt idx="314">
                  <c:v>-33.580158336717027</c:v>
                </c:pt>
                <c:pt idx="315">
                  <c:v>-34.787412027241238</c:v>
                </c:pt>
                <c:pt idx="316">
                  <c:v>-35.966030169575738</c:v>
                </c:pt>
                <c:pt idx="317">
                  <c:v>-37.116400374822312</c:v>
                </c:pt>
                <c:pt idx="318">
                  <c:v>-38.238955223973001</c:v>
                </c:pt>
                <c:pt idx="319">
                  <c:v>-39.334165774612472</c:v>
                </c:pt>
                <c:pt idx="320">
                  <c:v>-40.402535506983661</c:v>
                </c:pt>
                <c:pt idx="321">
                  <c:v>-41.44459472370044</c:v>
                </c:pt>
                <c:pt idx="322">
                  <c:v>-42.460895407139446</c:v>
                </c:pt>
                <c:pt idx="323">
                  <c:v>-43.45200653013282</c:v>
                </c:pt>
                <c:pt idx="324">
                  <c:v>-44.418509808855504</c:v>
                </c:pt>
                <c:pt idx="325">
                  <c:v>-45.360995881599287</c:v>
                </c:pt>
                <c:pt idx="326">
                  <c:v>-46.280060893252852</c:v>
                </c:pt>
                <c:pt idx="327">
                  <c:v>-47.176303462585139</c:v>
                </c:pt>
                <c:pt idx="328">
                  <c:v>-48.050322007686169</c:v>
                </c:pt>
                <c:pt idx="329">
                  <c:v>-48.902712403983223</c:v>
                </c:pt>
                <c:pt idx="330">
                  <c:v>-49.734065948967483</c:v>
                </c:pt>
                <c:pt idx="331">
                  <c:v>-50.544967608016783</c:v>
                </c:pt>
                <c:pt idx="332">
                  <c:v>-51.335994516345167</c:v>
                </c:pt>
                <c:pt idx="333">
                  <c:v>-52.107714713068752</c:v>
                </c:pt>
                <c:pt idx="334">
                  <c:v>-52.860686084547901</c:v>
                </c:pt>
                <c:pt idx="335">
                  <c:v>-53.595455495487556</c:v>
                </c:pt>
                <c:pt idx="336">
                  <c:v>-54.31255808768767</c:v>
                </c:pt>
                <c:pt idx="337">
                  <c:v>-55.012516727786256</c:v>
                </c:pt>
                <c:pt idx="338">
                  <c:v>-55.695841586793279</c:v>
                </c:pt>
                <c:pt idx="339">
                  <c:v>-56.363029835647161</c:v>
                </c:pt>
                <c:pt idx="340">
                  <c:v>-57.014565442416185</c:v>
                </c:pt>
                <c:pt idx="341">
                  <c:v>-57.65091905808481</c:v>
                </c:pt>
                <c:pt idx="342">
                  <c:v>-58.27254797913406</c:v>
                </c:pt>
                <c:pt idx="343">
                  <c:v>-58.879896176291247</c:v>
                </c:pt>
                <c:pt idx="344">
                  <c:v>-59.473394379929786</c:v>
                </c:pt>
                <c:pt idx="345">
                  <c:v>-60.053460213608389</c:v>
                </c:pt>
                <c:pt idx="346">
                  <c:v>-60.620498368177302</c:v>
                </c:pt>
                <c:pt idx="347">
                  <c:v>-61.17490080972842</c:v>
                </c:pt>
                <c:pt idx="348">
                  <c:v>-61.717047015445864</c:v>
                </c:pt>
                <c:pt idx="349">
                  <c:v>-62.247304232119752</c:v>
                </c:pt>
                <c:pt idx="350">
                  <c:v>-62.766027752720852</c:v>
                </c:pt>
                <c:pt idx="351">
                  <c:v>-63.273561207009699</c:v>
                </c:pt>
                <c:pt idx="352">
                  <c:v>-63.770236862668078</c:v>
                </c:pt>
                <c:pt idx="353">
                  <c:v>-64.256375933902447</c:v>
                </c:pt>
                <c:pt idx="354">
                  <c:v>-64.732288894881478</c:v>
                </c:pt>
                <c:pt idx="355">
                  <c:v>-65.198275795732329</c:v>
                </c:pt>
                <c:pt idx="356">
                  <c:v>-65.654626579152634</c:v>
                </c:pt>
                <c:pt idx="357">
                  <c:v>-66.101621395976537</c:v>
                </c:pt>
                <c:pt idx="358">
                  <c:v>-66.539530918290467</c:v>
                </c:pt>
                <c:pt idx="359">
                  <c:v>-66.968616648921724</c:v>
                </c:pt>
                <c:pt idx="360">
                  <c:v>-67.389131226313395</c:v>
                </c:pt>
                <c:pt idx="361">
                  <c:v>-67.80131872397935</c:v>
                </c:pt>
                <c:pt idx="362">
                  <c:v>-68.205414943879802</c:v>
                </c:pt>
                <c:pt idx="363">
                  <c:v>-68.601647703190736</c:v>
                </c:pt>
                <c:pt idx="364">
                  <c:v>-68.990237114057678</c:v>
                </c:pt>
                <c:pt idx="365">
                  <c:v>-69.37139585602057</c:v>
                </c:pt>
                <c:pt idx="366">
                  <c:v>-69.745329440884106</c:v>
                </c:pt>
                <c:pt idx="367">
                  <c:v>-70.112236469883626</c:v>
                </c:pt>
                <c:pt idx="368">
                  <c:v>-70.472308883056456</c:v>
                </c:pt>
                <c:pt idx="369">
                  <c:v>-70.825732200786192</c:v>
                </c:pt>
                <c:pt idx="370">
                  <c:v>-71.172685757532037</c:v>
                </c:pt>
                <c:pt idx="371">
                  <c:v>-71.513342927794028</c:v>
                </c:pt>
                <c:pt idx="372">
                  <c:v>-71.847871344398428</c:v>
                </c:pt>
                <c:pt idx="373">
                  <c:v>-72.176433109213093</c:v>
                </c:pt>
                <c:pt idx="374">
                  <c:v>-72.4991849964278</c:v>
                </c:pt>
                <c:pt idx="375">
                  <c:v>-72.81627864854805</c:v>
                </c:pt>
                <c:pt idx="376">
                  <c:v>-73.127860765270924</c:v>
                </c:pt>
                <c:pt idx="377">
                  <c:v>-73.434073285417412</c:v>
                </c:pt>
                <c:pt idx="378">
                  <c:v>-73.735053562108433</c:v>
                </c:pt>
                <c:pt idx="379">
                  <c:v>-74.030934531374982</c:v>
                </c:pt>
                <c:pt idx="380">
                  <c:v>-74.321844874399872</c:v>
                </c:pt>
                <c:pt idx="381">
                  <c:v>-74.607909173587998</c:v>
                </c:pt>
                <c:pt idx="382">
                  <c:v>-74.889248062665459</c:v>
                </c:pt>
                <c:pt idx="383">
                  <c:v>-75.165978371006958</c:v>
                </c:pt>
                <c:pt idx="384">
                  <c:v>-75.438213262388658</c:v>
                </c:pt>
                <c:pt idx="385">
                  <c:v>-75.706062368363391</c:v>
                </c:pt>
                <c:pt idx="386">
                  <c:v>-75.969631916450297</c:v>
                </c:pt>
                <c:pt idx="387">
                  <c:v>-76.229024853329591</c:v>
                </c:pt>
                <c:pt idx="388">
                  <c:v>-76.484340963226515</c:v>
                </c:pt>
                <c:pt idx="389">
                  <c:v>-76.73567698166778</c:v>
                </c:pt>
                <c:pt idx="390">
                  <c:v>-76.983126704785533</c:v>
                </c:pt>
                <c:pt idx="391">
                  <c:v>-77.226781094341206</c:v>
                </c:pt>
                <c:pt idx="392">
                  <c:v>-77.466728378636972</c:v>
                </c:pt>
                <c:pt idx="393">
                  <c:v>-77.703054149475079</c:v>
                </c:pt>
                <c:pt idx="394">
                  <c:v>-77.935841455322944</c:v>
                </c:pt>
                <c:pt idx="395">
                  <c:v>-78.165170890834617</c:v>
                </c:pt>
                <c:pt idx="396">
                  <c:v>-78.391120682874742</c:v>
                </c:pt>
                <c:pt idx="397">
                  <c:v>-78.613766773186839</c:v>
                </c:pt>
                <c:pt idx="398">
                  <c:v>-78.833182897840842</c:v>
                </c:pt>
                <c:pt idx="399">
                  <c:v>-79.0494406635909</c:v>
                </c:pt>
                <c:pt idx="400">
                  <c:v>-79.262609621270386</c:v>
                </c:pt>
                <c:pt idx="401">
                  <c:v>-79.472757336343847</c:v>
                </c:pt>
                <c:pt idx="402">
                  <c:v>-79.679949456733098</c:v>
                </c:pt>
                <c:pt idx="403">
                  <c:v>-79.884249778029329</c:v>
                </c:pt>
                <c:pt idx="404">
                  <c:v>-80.085720306198255</c:v>
                </c:pt>
                <c:pt idx="405">
                  <c:v>-80.284421317881268</c:v>
                </c:pt>
                <c:pt idx="406">
                  <c:v>-80.48041141839208</c:v>
                </c:pt>
                <c:pt idx="407">
                  <c:v>-80.673747597502654</c:v>
                </c:pt>
                <c:pt idx="408">
                  <c:v>-80.864485283110668</c:v>
                </c:pt>
                <c:pt idx="409">
                  <c:v>-81.052678392873972</c:v>
                </c:pt>
                <c:pt idx="410">
                  <c:v>-81.238379383896984</c:v>
                </c:pt>
                <c:pt idx="411">
                  <c:v>-81.421639300548151</c:v>
                </c:pt>
                <c:pt idx="412">
                  <c:v>-81.602507820485599</c:v>
                </c:pt>
                <c:pt idx="413">
                  <c:v>-81.781033298963678</c:v>
                </c:pt>
                <c:pt idx="414">
                  <c:v>-81.957262811491447</c:v>
                </c:pt>
                <c:pt idx="415">
                  <c:v>-82.131242194909774</c:v>
                </c:pt>
                <c:pt idx="416">
                  <c:v>-82.303016086951757</c:v>
                </c:pt>
                <c:pt idx="417">
                  <c:v>-82.472627964348149</c:v>
                </c:pt>
                <c:pt idx="418">
                  <c:v>-82.640120179536538</c:v>
                </c:pt>
                <c:pt idx="419">
                  <c:v>-82.805533996031158</c:v>
                </c:pt>
                <c:pt idx="420">
                  <c:v>-82.968909622506928</c:v>
                </c:pt>
                <c:pt idx="421">
                  <c:v>-83.130286245650282</c:v>
                </c:pt>
                <c:pt idx="422">
                  <c:v>-83.289702061825309</c:v>
                </c:pt>
                <c:pt idx="423">
                  <c:v>-83.447194307603525</c:v>
                </c:pt>
                <c:pt idx="424">
                  <c:v>-83.602799289202338</c:v>
                </c:pt>
                <c:pt idx="425">
                  <c:v>-83.756552410875258</c:v>
                </c:pt>
                <c:pt idx="426">
                  <c:v>-83.908488202296596</c:v>
                </c:pt>
                <c:pt idx="427">
                  <c:v>-84.058640344978912</c:v>
                </c:pt>
                <c:pt idx="428">
                  <c:v>-84.207041697762918</c:v>
                </c:pt>
                <c:pt idx="429">
                  <c:v>-84.353724321415072</c:v>
                </c:pt>
                <c:pt idx="430">
                  <c:v>-84.498719502368729</c:v>
                </c:pt>
                <c:pt idx="431">
                  <c:v>-84.642057775641717</c:v>
                </c:pt>
                <c:pt idx="432">
                  <c:v>-84.783768946962638</c:v>
                </c:pt>
                <c:pt idx="433">
                  <c:v>-84.923882114136887</c:v>
                </c:pt>
                <c:pt idx="434">
                  <c:v>-85.062425687681184</c:v>
                </c:pt>
                <c:pt idx="435">
                  <c:v>-85.19942741075505</c:v>
                </c:pt>
                <c:pt idx="436">
                  <c:v>-85.334914378416613</c:v>
                </c:pt>
                <c:pt idx="437">
                  <c:v>-85.468913056227962</c:v>
                </c:pt>
                <c:pt idx="438">
                  <c:v>-85.60144929823521</c:v>
                </c:pt>
                <c:pt idx="439">
                  <c:v>-85.732548364346869</c:v>
                </c:pt>
                <c:pt idx="440">
                  <c:v>-85.862234937133351</c:v>
                </c:pt>
                <c:pt idx="441">
                  <c:v>-85.990533138069466</c:v>
                </c:pt>
                <c:pt idx="442">
                  <c:v>-86.117466543240468</c:v>
                </c:pt>
                <c:pt idx="443">
                  <c:v>-86.243058198532395</c:v>
                </c:pt>
                <c:pt idx="444">
                  <c:v>-86.3673306343251</c:v>
                </c:pt>
                <c:pt idx="445">
                  <c:v>-86.49030587970708</c:v>
                </c:pt>
                <c:pt idx="446">
                  <c:v>-86.612005476229257</c:v>
                </c:pt>
                <c:pt idx="447">
                  <c:v>-86.732450491215218</c:v>
                </c:pt>
                <c:pt idx="448">
                  <c:v>-86.851661530643696</c:v>
                </c:pt>
                <c:pt idx="449">
                  <c:v>-86.969658751619079</c:v>
                </c:pt>
                <c:pt idx="450">
                  <c:v>-87.086461874445106</c:v>
                </c:pt>
                <c:pt idx="451">
                  <c:v>-87.202090194315772</c:v>
                </c:pt>
                <c:pt idx="452">
                  <c:v>-87.316562592637652</c:v>
                </c:pt>
                <c:pt idx="453">
                  <c:v>-87.429897547996532</c:v>
                </c:pt>
                <c:pt idx="454">
                  <c:v>-87.542113146781347</c:v>
                </c:pt>
                <c:pt idx="455">
                  <c:v>-87.653227093477255</c:v>
                </c:pt>
                <c:pt idx="456">
                  <c:v>-87.763256720640399</c:v>
                </c:pt>
                <c:pt idx="457">
                  <c:v>-87.872218998564392</c:v>
                </c:pt>
                <c:pt idx="458">
                  <c:v>-87.980130544650621</c:v>
                </c:pt>
                <c:pt idx="459">
                  <c:v>-88.087007632491833</c:v>
                </c:pt>
                <c:pt idx="460">
                  <c:v>-88.192866200679603</c:v>
                </c:pt>
                <c:pt idx="461">
                  <c:v>-88.297721861344826</c:v>
                </c:pt>
                <c:pt idx="462">
                  <c:v>-88.401589908440968</c:v>
                </c:pt>
                <c:pt idx="463">
                  <c:v>-88.504485325778518</c:v>
                </c:pt>
                <c:pt idx="464">
                  <c:v>-88.606422794819309</c:v>
                </c:pt>
                <c:pt idx="465">
                  <c:v>-88.707416702239328</c:v>
                </c:pt>
                <c:pt idx="466">
                  <c:v>-88.807481147266913</c:v>
                </c:pt>
                <c:pt idx="467">
                  <c:v>-88.90662994880536</c:v>
                </c:pt>
                <c:pt idx="468">
                  <c:v>-89.004876652345772</c:v>
                </c:pt>
                <c:pt idx="469">
                  <c:v>-89.102234536678466</c:v>
                </c:pt>
                <c:pt idx="470">
                  <c:v>-89.19871662040859</c:v>
                </c:pt>
                <c:pt idx="471">
                  <c:v>-89.29433566828348</c:v>
                </c:pt>
                <c:pt idx="472">
                  <c:v>-89.389104197337261</c:v>
                </c:pt>
                <c:pt idx="473">
                  <c:v>-89.483034482859154</c:v>
                </c:pt>
                <c:pt idx="474">
                  <c:v>-89.576138564191112</c:v>
                </c:pt>
                <c:pt idx="475">
                  <c:v>-89.66842825036052</c:v>
                </c:pt>
                <c:pt idx="476">
                  <c:v>-89.759915125553221</c:v>
                </c:pt>
                <c:pt idx="477">
                  <c:v>-89.850610554432166</c:v>
                </c:pt>
                <c:pt idx="478">
                  <c:v>-89.940525687306746</c:v>
                </c:pt>
                <c:pt idx="479">
                  <c:v>89.970328534842693</c:v>
                </c:pt>
                <c:pt idx="480">
                  <c:v>89.881941375479926</c:v>
                </c:pt>
                <c:pt idx="481">
                  <c:v>89.794302297763679</c:v>
                </c:pt>
                <c:pt idx="482">
                  <c:v>89.707400959929416</c:v>
                </c:pt>
                <c:pt idx="483">
                  <c:v>89.621227210798025</c:v>
                </c:pt>
                <c:pt idx="484">
                  <c:v>89.535771085407632</c:v>
                </c:pt>
                <c:pt idx="485">
                  <c:v>89.451022800764321</c:v>
                </c:pt>
                <c:pt idx="486">
                  <c:v>89.366972751708147</c:v>
                </c:pt>
                <c:pt idx="487">
                  <c:v>89.283611506891091</c:v>
                </c:pt>
                <c:pt idx="488">
                  <c:v>89.200929804862994</c:v>
                </c:pt>
                <c:pt idx="489">
                  <c:v>89.118918550262464</c:v>
                </c:pt>
                <c:pt idx="490">
                  <c:v>89.037568810109534</c:v>
                </c:pt>
                <c:pt idx="491">
                  <c:v>88.956871810196645</c:v>
                </c:pt>
                <c:pt idx="492">
                  <c:v>88.876818931575258</c:v>
                </c:pt>
                <c:pt idx="493">
                  <c:v>88.797401707134995</c:v>
                </c:pt>
                <c:pt idx="494">
                  <c:v>88.718611818272592</c:v>
                </c:pt>
                <c:pt idx="495">
                  <c:v>88.640441091647716</c:v>
                </c:pt>
                <c:pt idx="496">
                  <c:v>88.562881496023536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F0-4627-8364-035E14FAC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inorUnit val="5.000000000000001E-3"/>
      </c:valAx>
      <c:valAx>
        <c:axId val="943673103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2418220541766456"/>
          <c:y val="0.5833130625152031"/>
          <c:w val="0.23693727981358711"/>
          <c:h val="0.14513835768336467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emf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image" Target="../media/image5.w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176530</xdr:colOff>
      <xdr:row>23</xdr:row>
      <xdr:rowOff>52070</xdr:rowOff>
    </xdr:from>
    <xdr:to>
      <xdr:col>14</xdr:col>
      <xdr:colOff>661835</xdr:colOff>
      <xdr:row>36</xdr:row>
      <xdr:rowOff>69850</xdr:rowOff>
    </xdr:to>
    <xdr:graphicFrame macro="">
      <xdr:nvGraphicFramePr>
        <xdr:cNvPr id="102" name="グラフ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133651</xdr:colOff>
      <xdr:row>10</xdr:row>
      <xdr:rowOff>35379</xdr:rowOff>
    </xdr:from>
    <xdr:to>
      <xdr:col>14</xdr:col>
      <xdr:colOff>667810</xdr:colOff>
      <xdr:row>22</xdr:row>
      <xdr:rowOff>67343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70152</xdr:colOff>
      <xdr:row>9</xdr:row>
      <xdr:rowOff>44450</xdr:rowOff>
    </xdr:from>
    <xdr:to>
      <xdr:col>7</xdr:col>
      <xdr:colOff>578948</xdr:colOff>
      <xdr:row>21</xdr:row>
      <xdr:rowOff>62534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184150</xdr:colOff>
      <xdr:row>2</xdr:row>
      <xdr:rowOff>130628</xdr:rowOff>
    </xdr:from>
    <xdr:to>
      <xdr:col>18</xdr:col>
      <xdr:colOff>40638</xdr:colOff>
      <xdr:row>8</xdr:row>
      <xdr:rowOff>97972</xdr:rowOff>
    </xdr:to>
    <xdr:grpSp>
      <xdr:nvGrpSpPr>
        <xdr:cNvPr id="176" name="グループ化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GrpSpPr>
          <a:grpSpLocks noChangeAspect="1"/>
        </xdr:cNvGrpSpPr>
      </xdr:nvGrpSpPr>
      <xdr:grpSpPr bwMode="auto">
        <a:xfrm>
          <a:off x="8998167" y="564816"/>
          <a:ext cx="2505035" cy="1269908"/>
          <a:chOff x="2" y="53"/>
          <a:chExt cx="1272" cy="625"/>
        </a:xfrm>
      </xdr:grpSpPr>
      <xdr:cxnSp macro="">
        <xdr:nvCxnSpPr>
          <xdr:cNvPr id="177" name="Line 301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8" name="Line 302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79" name="Line 303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80" name="Line 304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81" name="Oval 305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82" name="Oval 306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83" name="Line 307"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2" name="Oval 308">
            <a:extLst>
              <a:ext uri="{FF2B5EF4-FFF2-40B4-BE49-F238E27FC236}">
                <a16:creationId xmlns:a16="http://schemas.microsoft.com/office/drawing/2014/main" id="{00000000-0008-0000-0000-0000E8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3" name="Line 309">
            <a:extLst>
              <a:ext uri="{FF2B5EF4-FFF2-40B4-BE49-F238E27FC236}">
                <a16:creationId xmlns:a16="http://schemas.microsoft.com/office/drawing/2014/main" id="{00000000-0008-0000-0000-0000E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83" y="443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Line 310">
            <a:extLst>
              <a:ext uri="{FF2B5EF4-FFF2-40B4-BE49-F238E27FC236}">
                <a16:creationId xmlns:a16="http://schemas.microsoft.com/office/drawing/2014/main" id="{00000000-0008-0000-0000-0000EA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84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5" name="Line 311">
            <a:extLst>
              <a:ext uri="{FF2B5EF4-FFF2-40B4-BE49-F238E27FC236}">
                <a16:creationId xmlns:a16="http://schemas.microsoft.com/office/drawing/2014/main" id="{00000000-0008-0000-0000-0000EB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18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6" name="Line 312">
            <a:extLst>
              <a:ext uri="{FF2B5EF4-FFF2-40B4-BE49-F238E27FC236}">
                <a16:creationId xmlns:a16="http://schemas.microsoft.com/office/drawing/2014/main" id="{00000000-0008-0000-0000-0000E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2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7" name="Oval 313">
            <a:extLst>
              <a:ext uri="{FF2B5EF4-FFF2-40B4-BE49-F238E27FC236}">
                <a16:creationId xmlns:a16="http://schemas.microsoft.com/office/drawing/2014/main" id="{00000000-0008-0000-0000-0000ED000000}"/>
              </a:ext>
            </a:extLst>
          </xdr:cNvPr>
          <xdr:cNvSpPr>
            <a:spLocks noChangeArrowheads="1"/>
          </xdr:cNvSpPr>
        </xdr:nvSpPr>
        <xdr:spPr bwMode="auto">
          <a:xfrm>
            <a:off x="1182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38" name="Oval 314">
            <a:extLst>
              <a:ext uri="{FF2B5EF4-FFF2-40B4-BE49-F238E27FC236}">
                <a16:creationId xmlns:a16="http://schemas.microsoft.com/office/drawing/2014/main" id="{00000000-0008-0000-0000-0000EE000000}"/>
              </a:ext>
            </a:extLst>
          </xdr:cNvPr>
          <xdr:cNvSpPr>
            <a:spLocks noChangeArrowheads="1"/>
          </xdr:cNvSpPr>
        </xdr:nvSpPr>
        <xdr:spPr bwMode="auto">
          <a:xfrm>
            <a:off x="120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39" name="Line 315">
            <a:extLst>
              <a:ext uri="{FF2B5EF4-FFF2-40B4-BE49-F238E27FC236}">
                <a16:creationId xmlns:a16="http://schemas.microsoft.com/office/drawing/2014/main" id="{00000000-0008-0000-0000-0000E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27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40" name="Oval 316">
            <a:extLst>
              <a:ext uri="{FF2B5EF4-FFF2-40B4-BE49-F238E27FC236}">
                <a16:creationId xmlns:a16="http://schemas.microsoft.com/office/drawing/2014/main" id="{00000000-0008-0000-0000-0000F0000000}"/>
              </a:ext>
            </a:extLst>
          </xdr:cNvPr>
          <xdr:cNvSpPr>
            <a:spLocks noChangeArrowheads="1"/>
          </xdr:cNvSpPr>
        </xdr:nvSpPr>
        <xdr:spPr bwMode="auto">
          <a:xfrm>
            <a:off x="1209" y="17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41" name="Text Box 317">
            <a:extLst>
              <a:ext uri="{FF2B5EF4-FFF2-40B4-BE49-F238E27FC236}">
                <a16:creationId xmlns:a16="http://schemas.microsoft.com/office/drawing/2014/main" id="{00000000-0008-0000-0000-0000F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1" y="59"/>
            <a:ext cx="179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42" name="Line 318">
            <a:extLst>
              <a:ext uri="{FF2B5EF4-FFF2-40B4-BE49-F238E27FC236}">
                <a16:creationId xmlns:a16="http://schemas.microsoft.com/office/drawing/2014/main" id="{00000000-0008-0000-0000-0000F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3" name="Line 319">
            <a:extLst>
              <a:ext uri="{FF2B5EF4-FFF2-40B4-BE49-F238E27FC236}">
                <a16:creationId xmlns:a16="http://schemas.microsoft.com/office/drawing/2014/main" id="{00000000-0008-0000-0000-0000F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01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4" name="Line 320">
            <a:extLst>
              <a:ext uri="{FF2B5EF4-FFF2-40B4-BE49-F238E27FC236}">
                <a16:creationId xmlns:a16="http://schemas.microsoft.com/office/drawing/2014/main" id="{00000000-0008-0000-0000-0000F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5" y="19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45" name="Line 321">
            <a:extLst>
              <a:ext uri="{FF2B5EF4-FFF2-40B4-BE49-F238E27FC236}">
                <a16:creationId xmlns:a16="http://schemas.microsoft.com/office/drawing/2014/main" id="{00000000-0008-0000-0000-0000F5000000}"/>
              </a:ext>
            </a:extLst>
          </xdr:cNvPr>
          <xdr:cNvCxnSpPr>
            <a:cxnSpLocks noChangeShapeType="1"/>
            <a:endCxn id="237" idx="2"/>
          </xdr:cNvCxnSpPr>
        </xdr:nvCxnSpPr>
        <xdr:spPr bwMode="auto">
          <a:xfrm>
            <a:off x="1035" y="190"/>
            <a:ext cx="147" cy="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46" name="Group 322">
            <a:extLst>
              <a:ext uri="{FF2B5EF4-FFF2-40B4-BE49-F238E27FC236}">
                <a16:creationId xmlns:a16="http://schemas.microsoft.com/office/drawing/2014/main" id="{00000000-0008-0000-0000-0000F6000000}"/>
              </a:ext>
            </a:extLst>
          </xdr:cNvPr>
          <xdr:cNvGrpSpPr>
            <a:grpSpLocks/>
          </xdr:cNvGrpSpPr>
        </xdr:nvGrpSpPr>
        <xdr:grpSpPr bwMode="auto">
          <a:xfrm>
            <a:off x="635" y="190"/>
            <a:ext cx="474" cy="488"/>
            <a:chOff x="635" y="190"/>
            <a:chExt cx="474" cy="488"/>
          </a:xfrm>
        </xdr:grpSpPr>
        <xdr:cxnSp macro="">
          <xdr:nvCxnSpPr>
            <xdr:cNvPr id="282" name="Line 323">
              <a:extLst>
                <a:ext uri="{FF2B5EF4-FFF2-40B4-BE49-F238E27FC236}">
                  <a16:creationId xmlns:a16="http://schemas.microsoft.com/office/drawing/2014/main" id="{00000000-0008-0000-0000-00001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3" name="Line 324">
              <a:extLst>
                <a:ext uri="{FF2B5EF4-FFF2-40B4-BE49-F238E27FC236}">
                  <a16:creationId xmlns:a16="http://schemas.microsoft.com/office/drawing/2014/main" id="{00000000-0008-0000-00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55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4" name="Line 325">
              <a:extLst>
                <a:ext uri="{FF2B5EF4-FFF2-40B4-BE49-F238E27FC236}">
                  <a16:creationId xmlns:a16="http://schemas.microsoft.com/office/drawing/2014/main" id="{00000000-0008-0000-0000-00001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89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5" name="Line 326">
              <a:extLst>
                <a:ext uri="{FF2B5EF4-FFF2-40B4-BE49-F238E27FC236}">
                  <a16:creationId xmlns:a16="http://schemas.microsoft.com/office/drawing/2014/main" id="{00000000-0008-0000-0000-00001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86" name="Line 327">
              <a:extLst>
                <a:ext uri="{FF2B5EF4-FFF2-40B4-BE49-F238E27FC236}">
                  <a16:creationId xmlns:a16="http://schemas.microsoft.com/office/drawing/2014/main" id="{00000000-0008-0000-0000-00001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7" name="Text Box 328">
              <a:extLst>
                <a:ext uri="{FF2B5EF4-FFF2-40B4-BE49-F238E27FC236}">
                  <a16:creationId xmlns:a16="http://schemas.microsoft.com/office/drawing/2014/main" id="{00000000-0008-0000-0000-00001F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 flipV="1">
              <a:off x="655" y="267"/>
              <a:ext cx="88" cy="12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88" name="Freeform 329">
              <a:extLst>
                <a:ext uri="{FF2B5EF4-FFF2-40B4-BE49-F238E27FC236}">
                  <a16:creationId xmlns:a16="http://schemas.microsoft.com/office/drawing/2014/main" id="{00000000-0008-0000-0000-00002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42"/>
              <a:ext cx="42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9" name="Freeform 330">
              <a:extLst>
                <a:ext uri="{FF2B5EF4-FFF2-40B4-BE49-F238E27FC236}">
                  <a16:creationId xmlns:a16="http://schemas.microsoft.com/office/drawing/2014/main" id="{00000000-0008-0000-0000-00002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0" name="Freeform 331">
              <a:extLst>
                <a:ext uri="{FF2B5EF4-FFF2-40B4-BE49-F238E27FC236}">
                  <a16:creationId xmlns:a16="http://schemas.microsoft.com/office/drawing/2014/main" id="{00000000-0008-0000-0000-00002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372"/>
              <a:ext cx="42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91" name="Line 332">
              <a:extLst>
                <a:ext uri="{FF2B5EF4-FFF2-40B4-BE49-F238E27FC236}">
                  <a16:creationId xmlns:a16="http://schemas.microsoft.com/office/drawing/2014/main" id="{00000000-0008-0000-0000-00002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2" name="Line 333">
              <a:extLst>
                <a:ext uri="{FF2B5EF4-FFF2-40B4-BE49-F238E27FC236}">
                  <a16:creationId xmlns:a16="http://schemas.microsoft.com/office/drawing/2014/main" id="{00000000-0008-0000-0000-00002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93" name="Text Box 334">
              <a:extLst>
                <a:ext uri="{FF2B5EF4-FFF2-40B4-BE49-F238E27FC236}">
                  <a16:creationId xmlns:a16="http://schemas.microsoft.com/office/drawing/2014/main" id="{00000000-0008-0000-0000-000025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999" y="433"/>
              <a:ext cx="90" cy="1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4" name="Line 335">
              <a:extLst>
                <a:ext uri="{FF2B5EF4-FFF2-40B4-BE49-F238E27FC236}">
                  <a16:creationId xmlns:a16="http://schemas.microsoft.com/office/drawing/2014/main" id="{00000000-0008-0000-0000-00002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5" name="Line 336">
              <a:extLst>
                <a:ext uri="{FF2B5EF4-FFF2-40B4-BE49-F238E27FC236}">
                  <a16:creationId xmlns:a16="http://schemas.microsoft.com/office/drawing/2014/main" id="{00000000-0008-0000-0000-00002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6" name="Line 337">
              <a:extLst>
                <a:ext uri="{FF2B5EF4-FFF2-40B4-BE49-F238E27FC236}">
                  <a16:creationId xmlns:a16="http://schemas.microsoft.com/office/drawing/2014/main" id="{00000000-0008-0000-0000-00002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7" name="Line 338">
              <a:extLst>
                <a:ext uri="{FF2B5EF4-FFF2-40B4-BE49-F238E27FC236}">
                  <a16:creationId xmlns:a16="http://schemas.microsoft.com/office/drawing/2014/main" id="{00000000-0008-0000-0000-00002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8" name="Line 339">
              <a:extLst>
                <a:ext uri="{FF2B5EF4-FFF2-40B4-BE49-F238E27FC236}">
                  <a16:creationId xmlns:a16="http://schemas.microsoft.com/office/drawing/2014/main" id="{00000000-0008-0000-00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340">
              <a:extLst>
                <a:ext uri="{FF2B5EF4-FFF2-40B4-BE49-F238E27FC236}">
                  <a16:creationId xmlns:a16="http://schemas.microsoft.com/office/drawing/2014/main" id="{00000000-0008-0000-00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0" name="Oval 341">
              <a:extLst>
                <a:ext uri="{FF2B5EF4-FFF2-40B4-BE49-F238E27FC236}">
                  <a16:creationId xmlns:a16="http://schemas.microsoft.com/office/drawing/2014/main" id="{00000000-0008-0000-0000-00002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544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01" name="Line 342">
              <a:extLst>
                <a:ext uri="{FF2B5EF4-FFF2-40B4-BE49-F238E27FC236}">
                  <a16:creationId xmlns:a16="http://schemas.microsoft.com/office/drawing/2014/main" id="{00000000-0008-0000-00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2" name="Oval 343">
              <a:extLst>
                <a:ext uri="{FF2B5EF4-FFF2-40B4-BE49-F238E27FC236}">
                  <a16:creationId xmlns:a16="http://schemas.microsoft.com/office/drawing/2014/main" id="{00000000-0008-0000-0000-00002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272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7" name="Group 344">
            <a:extLst>
              <a:ext uri="{FF2B5EF4-FFF2-40B4-BE49-F238E27FC236}">
                <a16:creationId xmlns:a16="http://schemas.microsoft.com/office/drawing/2014/main" id="{00000000-0008-0000-0000-0000F7000000}"/>
              </a:ext>
            </a:extLst>
          </xdr:cNvPr>
          <xdr:cNvGrpSpPr>
            <a:grpSpLocks/>
          </xdr:cNvGrpSpPr>
        </xdr:nvGrpSpPr>
        <xdr:grpSpPr bwMode="auto">
          <a:xfrm>
            <a:off x="175" y="190"/>
            <a:ext cx="517" cy="488"/>
            <a:chOff x="175" y="190"/>
            <a:chExt cx="517" cy="488"/>
          </a:xfrm>
        </xdr:grpSpPr>
        <xdr:cxnSp macro="">
          <xdr:nvCxnSpPr>
            <xdr:cNvPr id="261" name="Line 345">
              <a:extLst>
                <a:ext uri="{FF2B5EF4-FFF2-40B4-BE49-F238E27FC236}">
                  <a16:creationId xmlns:a16="http://schemas.microsoft.com/office/drawing/2014/main" id="{00000000-0008-0000-0000-00000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67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2" name="Line 346">
              <a:extLst>
                <a:ext uri="{FF2B5EF4-FFF2-40B4-BE49-F238E27FC236}">
                  <a16:creationId xmlns:a16="http://schemas.microsoft.com/office/drawing/2014/main" id="{00000000-0008-0000-0000-00000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01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3" name="Line 347">
              <a:extLst>
                <a:ext uri="{FF2B5EF4-FFF2-40B4-BE49-F238E27FC236}">
                  <a16:creationId xmlns:a16="http://schemas.microsoft.com/office/drawing/2014/main" id="{00000000-0008-0000-0000-00000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4" name="Line 348">
              <a:extLst>
                <a:ext uri="{FF2B5EF4-FFF2-40B4-BE49-F238E27FC236}">
                  <a16:creationId xmlns:a16="http://schemas.microsoft.com/office/drawing/2014/main" id="{00000000-0008-0000-0000-00000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64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5" name="Line 349">
              <a:extLst>
                <a:ext uri="{FF2B5EF4-FFF2-40B4-BE49-F238E27FC236}">
                  <a16:creationId xmlns:a16="http://schemas.microsoft.com/office/drawing/2014/main" id="{00000000-0008-0000-0000-00000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6" name="Text Box 350">
              <a:extLst>
                <a:ext uri="{FF2B5EF4-FFF2-40B4-BE49-F238E27FC236}">
                  <a16:creationId xmlns:a16="http://schemas.microsoft.com/office/drawing/2014/main" id="{00000000-0008-0000-0000-00000A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198" y="264"/>
              <a:ext cx="77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67" name="Freeform 351">
              <a:extLst>
                <a:ext uri="{FF2B5EF4-FFF2-40B4-BE49-F238E27FC236}">
                  <a16:creationId xmlns:a16="http://schemas.microsoft.com/office/drawing/2014/main" id="{00000000-0008-0000-0000-00000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8" name="Freeform 352">
              <a:extLst>
                <a:ext uri="{FF2B5EF4-FFF2-40B4-BE49-F238E27FC236}">
                  <a16:creationId xmlns:a16="http://schemas.microsoft.com/office/drawing/2014/main" id="{00000000-0008-0000-0000-00000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8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69" name="Freeform 353">
              <a:extLst>
                <a:ext uri="{FF2B5EF4-FFF2-40B4-BE49-F238E27FC236}">
                  <a16:creationId xmlns:a16="http://schemas.microsoft.com/office/drawing/2014/main" id="{00000000-0008-0000-0000-00000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70" name="Line 354">
              <a:extLst>
                <a:ext uri="{FF2B5EF4-FFF2-40B4-BE49-F238E27FC236}">
                  <a16:creationId xmlns:a16="http://schemas.microsoft.com/office/drawing/2014/main" id="{00000000-0008-0000-0000-00000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1" name="Line 355">
              <a:extLst>
                <a:ext uri="{FF2B5EF4-FFF2-40B4-BE49-F238E27FC236}">
                  <a16:creationId xmlns:a16="http://schemas.microsoft.com/office/drawing/2014/main" id="{00000000-0008-0000-0000-00000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2" name="Text Box 356">
              <a:extLst>
                <a:ext uri="{FF2B5EF4-FFF2-40B4-BE49-F238E27FC236}">
                  <a16:creationId xmlns:a16="http://schemas.microsoft.com/office/drawing/2014/main" id="{00000000-0008-0000-0000-000010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560" y="412"/>
              <a:ext cx="89" cy="1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73" name="Line 357">
              <a:extLst>
                <a:ext uri="{FF2B5EF4-FFF2-40B4-BE49-F238E27FC236}">
                  <a16:creationId xmlns:a16="http://schemas.microsoft.com/office/drawing/2014/main" id="{00000000-0008-0000-0000-00001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4" name="Line 358">
              <a:extLst>
                <a:ext uri="{FF2B5EF4-FFF2-40B4-BE49-F238E27FC236}">
                  <a16:creationId xmlns:a16="http://schemas.microsoft.com/office/drawing/2014/main" id="{00000000-0008-0000-0000-00001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5" name="Line 359">
              <a:extLst>
                <a:ext uri="{FF2B5EF4-FFF2-40B4-BE49-F238E27FC236}">
                  <a16:creationId xmlns:a16="http://schemas.microsoft.com/office/drawing/2014/main" id="{00000000-0008-0000-0000-00001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6" name="Line 360">
              <a:extLst>
                <a:ext uri="{FF2B5EF4-FFF2-40B4-BE49-F238E27FC236}">
                  <a16:creationId xmlns:a16="http://schemas.microsoft.com/office/drawing/2014/main" id="{00000000-0008-0000-0000-00001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7" name="Line 361">
              <a:extLst>
                <a:ext uri="{FF2B5EF4-FFF2-40B4-BE49-F238E27FC236}">
                  <a16:creationId xmlns:a16="http://schemas.microsoft.com/office/drawing/2014/main" id="{00000000-0008-0000-0000-00001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78" name="Line 362">
              <a:extLst>
                <a:ext uri="{FF2B5EF4-FFF2-40B4-BE49-F238E27FC236}">
                  <a16:creationId xmlns:a16="http://schemas.microsoft.com/office/drawing/2014/main" id="{00000000-0008-0000-0000-00001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79" name="Oval 363">
              <a:extLst>
                <a:ext uri="{FF2B5EF4-FFF2-40B4-BE49-F238E27FC236}">
                  <a16:creationId xmlns:a16="http://schemas.microsoft.com/office/drawing/2014/main" id="{00000000-0008-0000-0000-00001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0" name="Line 364">
              <a:extLst>
                <a:ext uri="{FF2B5EF4-FFF2-40B4-BE49-F238E27FC236}">
                  <a16:creationId xmlns:a16="http://schemas.microsoft.com/office/drawing/2014/main" id="{00000000-0008-0000-0000-00001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1" name="Oval 365">
              <a:extLst>
                <a:ext uri="{FF2B5EF4-FFF2-40B4-BE49-F238E27FC236}">
                  <a16:creationId xmlns:a16="http://schemas.microsoft.com/office/drawing/2014/main" id="{00000000-0008-0000-0000-00001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48" name="Group 366">
            <a:extLst>
              <a:ext uri="{FF2B5EF4-FFF2-40B4-BE49-F238E27FC236}">
                <a16:creationId xmlns:a16="http://schemas.microsoft.com/office/drawing/2014/main" id="{00000000-0008-0000-0000-0000F8000000}"/>
              </a:ext>
            </a:extLst>
          </xdr:cNvPr>
          <xdr:cNvGrpSpPr>
            <a:grpSpLocks/>
          </xdr:cNvGrpSpPr>
        </xdr:nvGrpSpPr>
        <xdr:grpSpPr bwMode="auto">
          <a:xfrm>
            <a:off x="411" y="58"/>
            <a:ext cx="454" cy="168"/>
            <a:chOff x="411" y="58"/>
            <a:chExt cx="454" cy="168"/>
          </a:xfrm>
        </xdr:grpSpPr>
        <xdr:sp macro="" textlink="">
          <xdr:nvSpPr>
            <xdr:cNvPr id="256" name="Text Box 367">
              <a:extLst>
                <a:ext uri="{FF2B5EF4-FFF2-40B4-BE49-F238E27FC236}">
                  <a16:creationId xmlns:a16="http://schemas.microsoft.com/office/drawing/2014/main" id="{00000000-0008-0000-0000-000000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81" y="58"/>
              <a:ext cx="181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7" name="Line 368">
              <a:extLst>
                <a:ext uri="{FF2B5EF4-FFF2-40B4-BE49-F238E27FC236}">
                  <a16:creationId xmlns:a16="http://schemas.microsoft.com/office/drawing/2014/main" id="{00000000-0008-0000-00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369">
              <a:extLst>
                <a:ext uri="{FF2B5EF4-FFF2-40B4-BE49-F238E27FC236}">
                  <a16:creationId xmlns:a16="http://schemas.microsoft.com/office/drawing/2014/main" id="{00000000-0008-0000-00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9" name="Line 370">
              <a:extLst>
                <a:ext uri="{FF2B5EF4-FFF2-40B4-BE49-F238E27FC236}">
                  <a16:creationId xmlns:a16="http://schemas.microsoft.com/office/drawing/2014/main" id="{00000000-0008-0000-0000-00000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60" name="Line 371">
              <a:extLst>
                <a:ext uri="{FF2B5EF4-FFF2-40B4-BE49-F238E27FC236}">
                  <a16:creationId xmlns:a16="http://schemas.microsoft.com/office/drawing/2014/main" id="{00000000-0008-0000-00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49" name="Text Box 372">
            <a:extLst>
              <a:ext uri="{FF2B5EF4-FFF2-40B4-BE49-F238E27FC236}">
                <a16:creationId xmlns:a16="http://schemas.microsoft.com/office/drawing/2014/main" id="{00000000-0008-0000-0000-0000F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53"/>
            <a:ext cx="180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50" name="Line 373">
            <a:extLst>
              <a:ext uri="{FF2B5EF4-FFF2-40B4-BE49-F238E27FC236}">
                <a16:creationId xmlns:a16="http://schemas.microsoft.com/office/drawing/2014/main" id="{00000000-0008-0000-0000-0000F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1" name="Line 374">
            <a:extLst>
              <a:ext uri="{FF2B5EF4-FFF2-40B4-BE49-F238E27FC236}">
                <a16:creationId xmlns:a16="http://schemas.microsoft.com/office/drawing/2014/main" id="{00000000-0008-0000-0000-0000F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2" name="Line 375">
            <a:extLst>
              <a:ext uri="{FF2B5EF4-FFF2-40B4-BE49-F238E27FC236}">
                <a16:creationId xmlns:a16="http://schemas.microsoft.com/office/drawing/2014/main" id="{00000000-0008-0000-0000-0000F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53" name="Line 376">
            <a:extLst>
              <a:ext uri="{FF2B5EF4-FFF2-40B4-BE49-F238E27FC236}">
                <a16:creationId xmlns:a16="http://schemas.microsoft.com/office/drawing/2014/main" id="{00000000-0008-0000-0000-0000FD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54" name="Oval 377">
            <a:extLst>
              <a:ext uri="{FF2B5EF4-FFF2-40B4-BE49-F238E27FC236}">
                <a16:creationId xmlns:a16="http://schemas.microsoft.com/office/drawing/2014/main" id="{00000000-0008-0000-0000-0000FE000000}"/>
              </a:ext>
            </a:extLst>
          </xdr:cNvPr>
          <xdr:cNvSpPr>
            <a:spLocks noChangeArrowheads="1"/>
          </xdr:cNvSpPr>
        </xdr:nvSpPr>
        <xdr:spPr bwMode="auto">
          <a:xfrm>
            <a:off x="855" y="184"/>
            <a:ext cx="19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55" name="Oval 378">
            <a:extLst>
              <a:ext uri="{FF2B5EF4-FFF2-40B4-BE49-F238E27FC236}">
                <a16:creationId xmlns:a16="http://schemas.microsoft.com/office/drawing/2014/main" id="{00000000-0008-0000-0000-0000FF000000}"/>
              </a:ext>
            </a:extLst>
          </xdr:cNvPr>
          <xdr:cNvSpPr>
            <a:spLocks noChangeArrowheads="1"/>
          </xdr:cNvSpPr>
        </xdr:nvSpPr>
        <xdr:spPr bwMode="auto">
          <a:xfrm>
            <a:off x="402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1</xdr:col>
      <xdr:colOff>138641</xdr:colOff>
      <xdr:row>21</xdr:row>
      <xdr:rowOff>141817</xdr:rowOff>
    </xdr:from>
    <xdr:to>
      <xdr:col>7</xdr:col>
      <xdr:colOff>597689</xdr:colOff>
      <xdr:row>34</xdr:row>
      <xdr:rowOff>2183</xdr:rowOff>
    </xdr:to>
    <xdr:graphicFrame macro="">
      <xdr:nvGraphicFramePr>
        <xdr:cNvPr id="86" name="グラフ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15</xdr:col>
      <xdr:colOff>601980</xdr:colOff>
      <xdr:row>10</xdr:row>
      <xdr:rowOff>0</xdr:rowOff>
    </xdr:from>
    <xdr:to>
      <xdr:col>17</xdr:col>
      <xdr:colOff>304801</xdr:colOff>
      <xdr:row>13</xdr:row>
      <xdr:rowOff>129540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3180" y="2133600"/>
          <a:ext cx="104394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7</xdr:col>
      <xdr:colOff>627764</xdr:colOff>
      <xdr:row>13</xdr:row>
      <xdr:rowOff>108612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431800</xdr:colOff>
      <xdr:row>2</xdr:row>
      <xdr:rowOff>19050</xdr:rowOff>
    </xdr:from>
    <xdr:to>
      <xdr:col>15</xdr:col>
      <xdr:colOff>304203</xdr:colOff>
      <xdr:row>13</xdr:row>
      <xdr:rowOff>141542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14</xdr:row>
      <xdr:rowOff>0</xdr:rowOff>
    </xdr:from>
    <xdr:to>
      <xdr:col>7</xdr:col>
      <xdr:colOff>578016</xdr:colOff>
      <xdr:row>25</xdr:row>
      <xdr:rowOff>167989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508000</xdr:colOff>
      <xdr:row>14</xdr:row>
      <xdr:rowOff>44450</xdr:rowOff>
    </xdr:from>
    <xdr:to>
      <xdr:col>15</xdr:col>
      <xdr:colOff>337899</xdr:colOff>
      <xdr:row>26</xdr:row>
      <xdr:rowOff>141253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226624" y="1988038"/>
          <a:ext cx="959339" cy="1168107"/>
          <a:chOff x="1211000" y="1981200"/>
          <a:chExt cx="893885" cy="1167619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2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200-000006040000}"/>
                  </a:ext>
                </a:extLst>
              </xdr:cNvPr>
              <xdr:cNvSpPr/>
            </xdr:nvSpPr>
            <xdr:spPr bwMode="auto">
              <a:xfrm>
                <a:off x="1211000" y="2594315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pSpPr/>
      </xdr:nvGrpSpPr>
      <xdr:grpSpPr>
        <a:xfrm>
          <a:off x="8289193" y="1982177"/>
          <a:ext cx="891443" cy="1168107"/>
          <a:chOff x="1216839" y="1981200"/>
          <a:chExt cx="893885" cy="1167619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200-000008040000}"/>
                  </a:ext>
                </a:extLst>
              </xdr:cNvPr>
              <xdr:cNvSpPr/>
            </xdr:nvSpPr>
            <xdr:spPr bwMode="auto">
              <a:xfrm>
                <a:off x="1216839" y="2594315"/>
                <a:ext cx="893885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39</xdr:col>
      <xdr:colOff>4559</xdr:colOff>
      <xdr:row>8</xdr:row>
      <xdr:rowOff>140677</xdr:rowOff>
    </xdr:from>
    <xdr:to>
      <xdr:col>40</xdr:col>
      <xdr:colOff>358588</xdr:colOff>
      <xdr:row>13</xdr:row>
      <xdr:rowOff>159434</xdr:rowOff>
    </xdr:to>
    <xdr:grpSp>
      <xdr:nvGrpSpPr>
        <xdr:cNvPr id="438" name="グループ化 437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GrpSpPr/>
      </xdr:nvGrpSpPr>
      <xdr:grpSpPr>
        <a:xfrm>
          <a:off x="17752809" y="1982177"/>
          <a:ext cx="855679" cy="1168107"/>
          <a:chOff x="1216855" y="1981200"/>
          <a:chExt cx="978847" cy="1167619"/>
        </a:xfrm>
      </xdr:grpSpPr>
      <xdr:grpSp>
        <xdr:nvGrpSpPr>
          <xdr:cNvPr id="439" name="グループ化 438">
            <a:extLst>
              <a:ext uri="{FF2B5EF4-FFF2-40B4-BE49-F238E27FC236}">
                <a16:creationId xmlns:a16="http://schemas.microsoft.com/office/drawing/2014/main" id="{00000000-0008-0000-0200-0000B7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440" name="Oval 59">
              <a:extLst>
                <a:ext uri="{FF2B5EF4-FFF2-40B4-BE49-F238E27FC236}">
                  <a16:creationId xmlns:a16="http://schemas.microsoft.com/office/drawing/2014/main" id="{00000000-0008-0000-0200-0000B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1" name="Line 60">
              <a:extLst>
                <a:ext uri="{FF2B5EF4-FFF2-40B4-BE49-F238E27FC236}">
                  <a16:creationId xmlns:a16="http://schemas.microsoft.com/office/drawing/2014/main" id="{00000000-0008-0000-0200-0000B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2" name="Line 61">
              <a:extLst>
                <a:ext uri="{FF2B5EF4-FFF2-40B4-BE49-F238E27FC236}">
                  <a16:creationId xmlns:a16="http://schemas.microsoft.com/office/drawing/2014/main" id="{00000000-0008-0000-0200-0000B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43" name="Line 62">
              <a:extLst>
                <a:ext uri="{FF2B5EF4-FFF2-40B4-BE49-F238E27FC236}">
                  <a16:creationId xmlns:a16="http://schemas.microsoft.com/office/drawing/2014/main" id="{00000000-0008-0000-0200-0000B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4" name="Oval 63">
              <a:extLst>
                <a:ext uri="{FF2B5EF4-FFF2-40B4-BE49-F238E27FC236}">
                  <a16:creationId xmlns:a16="http://schemas.microsoft.com/office/drawing/2014/main" id="{00000000-0008-0000-0200-0000B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45" name="Oval 64">
              <a:extLst>
                <a:ext uri="{FF2B5EF4-FFF2-40B4-BE49-F238E27FC236}">
                  <a16:creationId xmlns:a16="http://schemas.microsoft.com/office/drawing/2014/main" id="{00000000-0008-0000-0200-0000B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6" name="Line 65">
              <a:extLst>
                <a:ext uri="{FF2B5EF4-FFF2-40B4-BE49-F238E27FC236}">
                  <a16:creationId xmlns:a16="http://schemas.microsoft.com/office/drawing/2014/main" id="{00000000-0008-0000-0200-0000B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7" name="Oval 66">
              <a:extLst>
                <a:ext uri="{FF2B5EF4-FFF2-40B4-BE49-F238E27FC236}">
                  <a16:creationId xmlns:a16="http://schemas.microsoft.com/office/drawing/2014/main" id="{00000000-0008-0000-0200-0000B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48" name="Line 67">
              <a:extLst>
                <a:ext uri="{FF2B5EF4-FFF2-40B4-BE49-F238E27FC236}">
                  <a16:creationId xmlns:a16="http://schemas.microsoft.com/office/drawing/2014/main" id="{00000000-0008-0000-0200-0000C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49" name="Text Box 68">
              <a:extLst>
                <a:ext uri="{FF2B5EF4-FFF2-40B4-BE49-F238E27FC236}">
                  <a16:creationId xmlns:a16="http://schemas.microsoft.com/office/drawing/2014/main" id="{00000000-0008-0000-0200-0000C1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</a:t>
              </a:r>
              <a:r>
                <a:rPr lang="en-US" altLang="ja-JP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9" name="Object 15" hidden="1">
                <a:extLst>
                  <a:ext uri="{63B3BB69-23CF-44E3-9099-C40C66FF867C}">
                    <a14:compatExt spid="_x0000_s1039"/>
                  </a:ext>
                  <a:ext uri="{FF2B5EF4-FFF2-40B4-BE49-F238E27FC236}">
                    <a16:creationId xmlns:a16="http://schemas.microsoft.com/office/drawing/2014/main" id="{00000000-0008-0000-0200-00000F040000}"/>
                  </a:ext>
                </a:extLst>
              </xdr:cNvPr>
              <xdr:cNvSpPr/>
            </xdr:nvSpPr>
            <xdr:spPr bwMode="auto">
              <a:xfrm>
                <a:off x="1216855" y="2594315"/>
                <a:ext cx="978847" cy="554504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21</xdr:col>
      <xdr:colOff>34247</xdr:colOff>
      <xdr:row>1</xdr:row>
      <xdr:rowOff>171236</xdr:rowOff>
    </xdr:from>
    <xdr:to>
      <xdr:col>26</xdr:col>
      <xdr:colOff>118764</xdr:colOff>
      <xdr:row>6</xdr:row>
      <xdr:rowOff>189836</xdr:rowOff>
    </xdr:to>
    <xdr:grpSp>
      <xdr:nvGrpSpPr>
        <xdr:cNvPr id="265" name="グループ化 264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GrpSpPr>
          <a:grpSpLocks noChangeAspect="1"/>
        </xdr:cNvGrpSpPr>
      </xdr:nvGrpSpPr>
      <xdr:grpSpPr bwMode="auto">
        <a:xfrm>
          <a:off x="9432247" y="406186"/>
          <a:ext cx="2402267" cy="1167950"/>
          <a:chOff x="2" y="53"/>
          <a:chExt cx="1272" cy="625"/>
        </a:xfrm>
      </xdr:grpSpPr>
      <xdr:cxnSp macro="">
        <xdr:nvCxnSpPr>
          <xdr:cNvPr id="266" name="Line 301">
            <a:extLst>
              <a:ext uri="{FF2B5EF4-FFF2-40B4-BE49-F238E27FC236}">
                <a16:creationId xmlns:a16="http://schemas.microsoft.com/office/drawing/2014/main" id="{00000000-0008-0000-0200-00000A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7" name="Line 302">
            <a:extLst>
              <a:ext uri="{FF2B5EF4-FFF2-40B4-BE49-F238E27FC236}">
                <a16:creationId xmlns:a16="http://schemas.microsoft.com/office/drawing/2014/main" id="{00000000-0008-0000-0200-00000B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8" name="Line 303">
            <a:extLst>
              <a:ext uri="{FF2B5EF4-FFF2-40B4-BE49-F238E27FC236}">
                <a16:creationId xmlns:a16="http://schemas.microsoft.com/office/drawing/2014/main" id="{00000000-0008-0000-0200-00000C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69" name="Line 304">
            <a:extLst>
              <a:ext uri="{FF2B5EF4-FFF2-40B4-BE49-F238E27FC236}">
                <a16:creationId xmlns:a16="http://schemas.microsoft.com/office/drawing/2014/main" id="{00000000-0008-0000-0200-00000D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0" name="Oval 305">
            <a:extLst>
              <a:ext uri="{FF2B5EF4-FFF2-40B4-BE49-F238E27FC236}">
                <a16:creationId xmlns:a16="http://schemas.microsoft.com/office/drawing/2014/main" id="{00000000-0008-0000-0200-00000E01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1" name="Oval 306">
            <a:extLst>
              <a:ext uri="{FF2B5EF4-FFF2-40B4-BE49-F238E27FC236}">
                <a16:creationId xmlns:a16="http://schemas.microsoft.com/office/drawing/2014/main" id="{00000000-0008-0000-0200-00000F01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2" name="Line 307">
            <a:extLst>
              <a:ext uri="{FF2B5EF4-FFF2-40B4-BE49-F238E27FC236}">
                <a16:creationId xmlns:a16="http://schemas.microsoft.com/office/drawing/2014/main" id="{00000000-0008-0000-0200-000010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3" name="Oval 308">
            <a:extLst>
              <a:ext uri="{FF2B5EF4-FFF2-40B4-BE49-F238E27FC236}">
                <a16:creationId xmlns:a16="http://schemas.microsoft.com/office/drawing/2014/main" id="{00000000-0008-0000-0200-00001101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74" name="Line 309">
            <a:extLst>
              <a:ext uri="{FF2B5EF4-FFF2-40B4-BE49-F238E27FC236}">
                <a16:creationId xmlns:a16="http://schemas.microsoft.com/office/drawing/2014/main" id="{00000000-0008-0000-0200-000012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183" y="443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5" name="Line 310">
            <a:extLst>
              <a:ext uri="{FF2B5EF4-FFF2-40B4-BE49-F238E27FC236}">
                <a16:creationId xmlns:a16="http://schemas.microsoft.com/office/drawing/2014/main" id="{00000000-0008-0000-0200-000013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184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6" name="Line 311">
            <a:extLst>
              <a:ext uri="{FF2B5EF4-FFF2-40B4-BE49-F238E27FC236}">
                <a16:creationId xmlns:a16="http://schemas.microsoft.com/office/drawing/2014/main" id="{00000000-0008-0000-0200-000014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18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77" name="Line 312">
            <a:extLst>
              <a:ext uri="{FF2B5EF4-FFF2-40B4-BE49-F238E27FC236}">
                <a16:creationId xmlns:a16="http://schemas.microsoft.com/office/drawing/2014/main" id="{00000000-0008-0000-0200-00001501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1252" y="443"/>
            <a:ext cx="17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78" name="Oval 313">
            <a:extLst>
              <a:ext uri="{FF2B5EF4-FFF2-40B4-BE49-F238E27FC236}">
                <a16:creationId xmlns:a16="http://schemas.microsoft.com/office/drawing/2014/main" id="{00000000-0008-0000-0200-000016010000}"/>
              </a:ext>
            </a:extLst>
          </xdr:cNvPr>
          <xdr:cNvSpPr>
            <a:spLocks noChangeArrowheads="1"/>
          </xdr:cNvSpPr>
        </xdr:nvSpPr>
        <xdr:spPr bwMode="auto">
          <a:xfrm>
            <a:off x="1182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79" name="Oval 314">
            <a:extLst>
              <a:ext uri="{FF2B5EF4-FFF2-40B4-BE49-F238E27FC236}">
                <a16:creationId xmlns:a16="http://schemas.microsoft.com/office/drawing/2014/main" id="{00000000-0008-0000-0200-000017010000}"/>
              </a:ext>
            </a:extLst>
          </xdr:cNvPr>
          <xdr:cNvSpPr>
            <a:spLocks noChangeArrowheads="1"/>
          </xdr:cNvSpPr>
        </xdr:nvSpPr>
        <xdr:spPr bwMode="auto">
          <a:xfrm>
            <a:off x="120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80" name="Line 315">
            <a:extLst>
              <a:ext uri="{FF2B5EF4-FFF2-40B4-BE49-F238E27FC236}">
                <a16:creationId xmlns:a16="http://schemas.microsoft.com/office/drawing/2014/main" id="{00000000-0008-0000-0200-000018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227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81" name="Oval 316">
            <a:extLst>
              <a:ext uri="{FF2B5EF4-FFF2-40B4-BE49-F238E27FC236}">
                <a16:creationId xmlns:a16="http://schemas.microsoft.com/office/drawing/2014/main" id="{00000000-0008-0000-0200-000019010000}"/>
              </a:ext>
            </a:extLst>
          </xdr:cNvPr>
          <xdr:cNvSpPr>
            <a:spLocks noChangeArrowheads="1"/>
          </xdr:cNvSpPr>
        </xdr:nvSpPr>
        <xdr:spPr bwMode="auto">
          <a:xfrm>
            <a:off x="1209" y="173"/>
            <a:ext cx="37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82" name="Text Box 317">
            <a:extLst>
              <a:ext uri="{FF2B5EF4-FFF2-40B4-BE49-F238E27FC236}">
                <a16:creationId xmlns:a16="http://schemas.microsoft.com/office/drawing/2014/main" id="{00000000-0008-0000-0200-00001A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1" y="59"/>
            <a:ext cx="179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C23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83" name="Line 318">
            <a:extLst>
              <a:ext uri="{FF2B5EF4-FFF2-40B4-BE49-F238E27FC236}">
                <a16:creationId xmlns:a16="http://schemas.microsoft.com/office/drawing/2014/main" id="{00000000-0008-0000-0200-00001B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3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4" name="Line 319">
            <a:extLst>
              <a:ext uri="{FF2B5EF4-FFF2-40B4-BE49-F238E27FC236}">
                <a16:creationId xmlns:a16="http://schemas.microsoft.com/office/drawing/2014/main" id="{00000000-0008-0000-0200-00001C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01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5" name="Line 320">
            <a:extLst>
              <a:ext uri="{FF2B5EF4-FFF2-40B4-BE49-F238E27FC236}">
                <a16:creationId xmlns:a16="http://schemas.microsoft.com/office/drawing/2014/main" id="{00000000-0008-0000-0200-00001D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5" y="190"/>
            <a:ext cx="136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86" name="Line 321">
            <a:extLst>
              <a:ext uri="{FF2B5EF4-FFF2-40B4-BE49-F238E27FC236}">
                <a16:creationId xmlns:a16="http://schemas.microsoft.com/office/drawing/2014/main" id="{00000000-0008-0000-0200-00001E010000}"/>
              </a:ext>
            </a:extLst>
          </xdr:cNvPr>
          <xdr:cNvCxnSpPr>
            <a:cxnSpLocks noChangeShapeType="1"/>
            <a:endCxn id="278" idx="2"/>
          </xdr:cNvCxnSpPr>
        </xdr:nvCxnSpPr>
        <xdr:spPr bwMode="auto">
          <a:xfrm>
            <a:off x="1035" y="190"/>
            <a:ext cx="147" cy="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grpSp>
        <xdr:nvGrpSpPr>
          <xdr:cNvPr id="287" name="Group 322">
            <a:extLst>
              <a:ext uri="{FF2B5EF4-FFF2-40B4-BE49-F238E27FC236}">
                <a16:creationId xmlns:a16="http://schemas.microsoft.com/office/drawing/2014/main" id="{00000000-0008-0000-0200-00001F010000}"/>
              </a:ext>
            </a:extLst>
          </xdr:cNvPr>
          <xdr:cNvGrpSpPr>
            <a:grpSpLocks/>
          </xdr:cNvGrpSpPr>
        </xdr:nvGrpSpPr>
        <xdr:grpSpPr bwMode="auto">
          <a:xfrm>
            <a:off x="635" y="190"/>
            <a:ext cx="474" cy="488"/>
            <a:chOff x="635" y="190"/>
            <a:chExt cx="474" cy="488"/>
          </a:xfrm>
        </xdr:grpSpPr>
        <xdr:cxnSp macro="">
          <xdr:nvCxnSpPr>
            <xdr:cNvPr id="391" name="Line 323">
              <a:extLst>
                <a:ext uri="{FF2B5EF4-FFF2-40B4-BE49-F238E27FC236}">
                  <a16:creationId xmlns:a16="http://schemas.microsoft.com/office/drawing/2014/main" id="{00000000-0008-0000-0200-00008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2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2" name="Line 324">
              <a:extLst>
                <a:ext uri="{FF2B5EF4-FFF2-40B4-BE49-F238E27FC236}">
                  <a16:creationId xmlns:a16="http://schemas.microsoft.com/office/drawing/2014/main" id="{00000000-0008-0000-0200-00008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55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3" name="Line 325">
              <a:extLst>
                <a:ext uri="{FF2B5EF4-FFF2-40B4-BE49-F238E27FC236}">
                  <a16:creationId xmlns:a16="http://schemas.microsoft.com/office/drawing/2014/main" id="{00000000-0008-0000-0200-00008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889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4" name="Line 326">
              <a:extLst>
                <a:ext uri="{FF2B5EF4-FFF2-40B4-BE49-F238E27FC236}">
                  <a16:creationId xmlns:a16="http://schemas.microsoft.com/office/drawing/2014/main" id="{00000000-0008-0000-0200-00008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20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95" name="Line 327">
              <a:extLst>
                <a:ext uri="{FF2B5EF4-FFF2-40B4-BE49-F238E27FC236}">
                  <a16:creationId xmlns:a16="http://schemas.microsoft.com/office/drawing/2014/main" id="{00000000-0008-0000-0200-00008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6" name="Text Box 328">
              <a:extLst>
                <a:ext uri="{FF2B5EF4-FFF2-40B4-BE49-F238E27FC236}">
                  <a16:creationId xmlns:a16="http://schemas.microsoft.com/office/drawing/2014/main" id="{00000000-0008-0000-0200-00008C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 flipV="1">
              <a:off x="655" y="267"/>
              <a:ext cx="88" cy="12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97" name="Freeform 329">
              <a:extLst>
                <a:ext uri="{FF2B5EF4-FFF2-40B4-BE49-F238E27FC236}">
                  <a16:creationId xmlns:a16="http://schemas.microsoft.com/office/drawing/2014/main" id="{00000000-0008-0000-0200-00008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42"/>
              <a:ext cx="42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8" name="Freeform 330">
              <a:extLst>
                <a:ext uri="{FF2B5EF4-FFF2-40B4-BE49-F238E27FC236}">
                  <a16:creationId xmlns:a16="http://schemas.microsoft.com/office/drawing/2014/main" id="{00000000-0008-0000-0200-00008E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9" name="Freeform 331">
              <a:extLst>
                <a:ext uri="{FF2B5EF4-FFF2-40B4-BE49-F238E27FC236}">
                  <a16:creationId xmlns:a16="http://schemas.microsoft.com/office/drawing/2014/main" id="{00000000-0008-0000-0200-00008F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72" y="372"/>
              <a:ext cx="42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00" name="Line 332">
              <a:extLst>
                <a:ext uri="{FF2B5EF4-FFF2-40B4-BE49-F238E27FC236}">
                  <a16:creationId xmlns:a16="http://schemas.microsoft.com/office/drawing/2014/main" id="{00000000-0008-0000-0200-00009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1" name="Line 333">
              <a:extLst>
                <a:ext uri="{FF2B5EF4-FFF2-40B4-BE49-F238E27FC236}">
                  <a16:creationId xmlns:a16="http://schemas.microsoft.com/office/drawing/2014/main" id="{00000000-0008-0000-0200-00009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99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2" name="Text Box 334">
              <a:extLst>
                <a:ext uri="{FF2B5EF4-FFF2-40B4-BE49-F238E27FC236}">
                  <a16:creationId xmlns:a16="http://schemas.microsoft.com/office/drawing/2014/main" id="{00000000-0008-0000-0200-000092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999" y="433"/>
              <a:ext cx="90" cy="13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C22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403" name="Line 335">
              <a:extLst>
                <a:ext uri="{FF2B5EF4-FFF2-40B4-BE49-F238E27FC236}">
                  <a16:creationId xmlns:a16="http://schemas.microsoft.com/office/drawing/2014/main" id="{00000000-0008-0000-0200-00009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4" name="Line 336">
              <a:extLst>
                <a:ext uri="{FF2B5EF4-FFF2-40B4-BE49-F238E27FC236}">
                  <a16:creationId xmlns:a16="http://schemas.microsoft.com/office/drawing/2014/main" id="{00000000-0008-0000-0200-00009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5" name="Line 337">
              <a:extLst>
                <a:ext uri="{FF2B5EF4-FFF2-40B4-BE49-F238E27FC236}">
                  <a16:creationId xmlns:a16="http://schemas.microsoft.com/office/drawing/2014/main" id="{00000000-0008-0000-0200-00009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6" name="Line 338">
              <a:extLst>
                <a:ext uri="{FF2B5EF4-FFF2-40B4-BE49-F238E27FC236}">
                  <a16:creationId xmlns:a16="http://schemas.microsoft.com/office/drawing/2014/main" id="{00000000-0008-0000-0200-000096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7" name="Line 339">
              <a:extLst>
                <a:ext uri="{FF2B5EF4-FFF2-40B4-BE49-F238E27FC236}">
                  <a16:creationId xmlns:a16="http://schemas.microsoft.com/office/drawing/2014/main" id="{00000000-0008-0000-0200-00009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797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08" name="Line 340">
              <a:extLst>
                <a:ext uri="{FF2B5EF4-FFF2-40B4-BE49-F238E27FC236}">
                  <a16:creationId xmlns:a16="http://schemas.microsoft.com/office/drawing/2014/main" id="{00000000-0008-0000-0200-00009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33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09" name="Oval 341">
              <a:extLst>
                <a:ext uri="{FF2B5EF4-FFF2-40B4-BE49-F238E27FC236}">
                  <a16:creationId xmlns:a16="http://schemas.microsoft.com/office/drawing/2014/main" id="{00000000-0008-0000-0200-00009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544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0" name="Line 342">
              <a:extLst>
                <a:ext uri="{FF2B5EF4-FFF2-40B4-BE49-F238E27FC236}">
                  <a16:creationId xmlns:a16="http://schemas.microsoft.com/office/drawing/2014/main" id="{00000000-0008-0000-0200-00009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865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11" name="Oval 343">
              <a:extLst>
                <a:ext uri="{FF2B5EF4-FFF2-40B4-BE49-F238E27FC236}">
                  <a16:creationId xmlns:a16="http://schemas.microsoft.com/office/drawing/2014/main" id="{00000000-0008-0000-0200-00009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55" y="272"/>
              <a:ext cx="19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88" name="Group 344">
            <a:extLst>
              <a:ext uri="{FF2B5EF4-FFF2-40B4-BE49-F238E27FC236}">
                <a16:creationId xmlns:a16="http://schemas.microsoft.com/office/drawing/2014/main" id="{00000000-0008-0000-0200-000020010000}"/>
              </a:ext>
            </a:extLst>
          </xdr:cNvPr>
          <xdr:cNvGrpSpPr>
            <a:grpSpLocks/>
          </xdr:cNvGrpSpPr>
        </xdr:nvGrpSpPr>
        <xdr:grpSpPr bwMode="auto">
          <a:xfrm>
            <a:off x="175" y="190"/>
            <a:ext cx="517" cy="488"/>
            <a:chOff x="175" y="190"/>
            <a:chExt cx="517" cy="488"/>
          </a:xfrm>
        </xdr:grpSpPr>
        <xdr:cxnSp macro="">
          <xdr:nvCxnSpPr>
            <xdr:cNvPr id="302" name="Line 345">
              <a:extLst>
                <a:ext uri="{FF2B5EF4-FFF2-40B4-BE49-F238E27FC236}">
                  <a16:creationId xmlns:a16="http://schemas.microsoft.com/office/drawing/2014/main" id="{00000000-0008-0000-0200-00002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367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3" name="Line 346">
              <a:extLst>
                <a:ext uri="{FF2B5EF4-FFF2-40B4-BE49-F238E27FC236}">
                  <a16:creationId xmlns:a16="http://schemas.microsoft.com/office/drawing/2014/main" id="{00000000-0008-0000-0200-00002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01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4" name="Line 347">
              <a:extLst>
                <a:ext uri="{FF2B5EF4-FFF2-40B4-BE49-F238E27FC236}">
                  <a16:creationId xmlns:a16="http://schemas.microsoft.com/office/drawing/2014/main" id="{00000000-0008-0000-0200-00003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35" y="645"/>
              <a:ext cx="17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5" name="Line 348">
              <a:extLst>
                <a:ext uri="{FF2B5EF4-FFF2-40B4-BE49-F238E27FC236}">
                  <a16:creationId xmlns:a16="http://schemas.microsoft.com/office/drawing/2014/main" id="{00000000-0008-0000-0200-00003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66" y="645"/>
              <a:ext cx="91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6" name="Line 349">
              <a:extLst>
                <a:ext uri="{FF2B5EF4-FFF2-40B4-BE49-F238E27FC236}">
                  <a16:creationId xmlns:a16="http://schemas.microsoft.com/office/drawing/2014/main" id="{00000000-0008-0000-0200-00003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07" name="Text Box 350">
              <a:extLst>
                <a:ext uri="{FF2B5EF4-FFF2-40B4-BE49-F238E27FC236}">
                  <a16:creationId xmlns:a16="http://schemas.microsoft.com/office/drawing/2014/main" id="{00000000-0008-0000-0200-000033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198" y="264"/>
              <a:ext cx="77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08" name="Freeform 351">
              <a:extLst>
                <a:ext uri="{FF2B5EF4-FFF2-40B4-BE49-F238E27FC236}">
                  <a16:creationId xmlns:a16="http://schemas.microsoft.com/office/drawing/2014/main" id="{00000000-0008-0000-0200-00003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9" name="Freeform 352">
              <a:extLst>
                <a:ext uri="{FF2B5EF4-FFF2-40B4-BE49-F238E27FC236}">
                  <a16:creationId xmlns:a16="http://schemas.microsoft.com/office/drawing/2014/main" id="{00000000-0008-0000-0200-00003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8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10" name="Freeform 353">
              <a:extLst>
                <a:ext uri="{FF2B5EF4-FFF2-40B4-BE49-F238E27FC236}">
                  <a16:creationId xmlns:a16="http://schemas.microsoft.com/office/drawing/2014/main" id="{00000000-0008-0000-0200-00003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9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1" name="Line 354">
              <a:extLst>
                <a:ext uri="{FF2B5EF4-FFF2-40B4-BE49-F238E27FC236}">
                  <a16:creationId xmlns:a16="http://schemas.microsoft.com/office/drawing/2014/main" id="{00000000-0008-0000-0200-00003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12" name="Line 355">
              <a:extLst>
                <a:ext uri="{FF2B5EF4-FFF2-40B4-BE49-F238E27FC236}">
                  <a16:creationId xmlns:a16="http://schemas.microsoft.com/office/drawing/2014/main" id="{00000000-0008-0000-0200-00003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45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13" name="Text Box 356">
              <a:extLst>
                <a:ext uri="{FF2B5EF4-FFF2-40B4-BE49-F238E27FC236}">
                  <a16:creationId xmlns:a16="http://schemas.microsoft.com/office/drawing/2014/main" id="{00000000-0008-0000-0200-00003901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560" y="412"/>
              <a:ext cx="89" cy="1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314" name="Line 357">
              <a:extLst>
                <a:ext uri="{FF2B5EF4-FFF2-40B4-BE49-F238E27FC236}">
                  <a16:creationId xmlns:a16="http://schemas.microsoft.com/office/drawing/2014/main" id="{00000000-0008-0000-0200-00003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3" name="Line 358">
              <a:extLst>
                <a:ext uri="{FF2B5EF4-FFF2-40B4-BE49-F238E27FC236}">
                  <a16:creationId xmlns:a16="http://schemas.microsoft.com/office/drawing/2014/main" id="{00000000-0008-0000-0200-00007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4" name="Line 359">
              <a:extLst>
                <a:ext uri="{FF2B5EF4-FFF2-40B4-BE49-F238E27FC236}">
                  <a16:creationId xmlns:a16="http://schemas.microsoft.com/office/drawing/2014/main" id="{00000000-0008-0000-0200-00008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5" name="Line 360">
              <a:extLst>
                <a:ext uri="{FF2B5EF4-FFF2-40B4-BE49-F238E27FC236}">
                  <a16:creationId xmlns:a16="http://schemas.microsoft.com/office/drawing/2014/main" id="{00000000-0008-0000-0200-00008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6" name="Line 361">
              <a:extLst>
                <a:ext uri="{FF2B5EF4-FFF2-40B4-BE49-F238E27FC236}">
                  <a16:creationId xmlns:a16="http://schemas.microsoft.com/office/drawing/2014/main" id="{00000000-0008-0000-0200-00008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43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87" name="Line 362">
              <a:extLst>
                <a:ext uri="{FF2B5EF4-FFF2-40B4-BE49-F238E27FC236}">
                  <a16:creationId xmlns:a16="http://schemas.microsoft.com/office/drawing/2014/main" id="{00000000-0008-0000-0200-00008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79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88" name="Oval 363">
              <a:extLst>
                <a:ext uri="{FF2B5EF4-FFF2-40B4-BE49-F238E27FC236}">
                  <a16:creationId xmlns:a16="http://schemas.microsoft.com/office/drawing/2014/main" id="{00000000-0008-0000-0200-000084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9" name="Line 364">
              <a:extLst>
                <a:ext uri="{FF2B5EF4-FFF2-40B4-BE49-F238E27FC236}">
                  <a16:creationId xmlns:a16="http://schemas.microsoft.com/office/drawing/2014/main" id="{00000000-0008-0000-0200-000085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90" name="Oval 365">
              <a:extLst>
                <a:ext uri="{FF2B5EF4-FFF2-40B4-BE49-F238E27FC236}">
                  <a16:creationId xmlns:a16="http://schemas.microsoft.com/office/drawing/2014/main" id="{00000000-0008-0000-0200-00008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89" name="Group 366">
            <a:extLst>
              <a:ext uri="{FF2B5EF4-FFF2-40B4-BE49-F238E27FC236}">
                <a16:creationId xmlns:a16="http://schemas.microsoft.com/office/drawing/2014/main" id="{00000000-0008-0000-0200-000021010000}"/>
              </a:ext>
            </a:extLst>
          </xdr:cNvPr>
          <xdr:cNvGrpSpPr>
            <a:grpSpLocks/>
          </xdr:cNvGrpSpPr>
        </xdr:nvGrpSpPr>
        <xdr:grpSpPr bwMode="auto">
          <a:xfrm>
            <a:off x="411" y="58"/>
            <a:ext cx="454" cy="168"/>
            <a:chOff x="411" y="58"/>
            <a:chExt cx="454" cy="168"/>
          </a:xfrm>
        </xdr:grpSpPr>
        <xdr:sp macro="" textlink="">
          <xdr:nvSpPr>
            <xdr:cNvPr id="297" name="Text Box 367">
              <a:extLst>
                <a:ext uri="{FF2B5EF4-FFF2-40B4-BE49-F238E27FC236}">
                  <a16:creationId xmlns:a16="http://schemas.microsoft.com/office/drawing/2014/main" id="{00000000-0008-0000-0200-000029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81" y="58"/>
              <a:ext cx="181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98" name="Line 368">
              <a:extLst>
                <a:ext uri="{FF2B5EF4-FFF2-40B4-BE49-F238E27FC236}">
                  <a16:creationId xmlns:a16="http://schemas.microsoft.com/office/drawing/2014/main" id="{00000000-0008-0000-0200-00002A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99" name="Line 369">
              <a:extLst>
                <a:ext uri="{FF2B5EF4-FFF2-40B4-BE49-F238E27FC236}">
                  <a16:creationId xmlns:a16="http://schemas.microsoft.com/office/drawing/2014/main" id="{00000000-0008-0000-0200-00002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0" name="Line 370">
              <a:extLst>
                <a:ext uri="{FF2B5EF4-FFF2-40B4-BE49-F238E27FC236}">
                  <a16:creationId xmlns:a16="http://schemas.microsoft.com/office/drawing/2014/main" id="{00000000-0008-0000-0200-00002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01" name="Line 371">
              <a:extLst>
                <a:ext uri="{FF2B5EF4-FFF2-40B4-BE49-F238E27FC236}">
                  <a16:creationId xmlns:a16="http://schemas.microsoft.com/office/drawing/2014/main" id="{00000000-0008-0000-0200-00002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90" name="Text Box 372">
            <a:extLst>
              <a:ext uri="{FF2B5EF4-FFF2-40B4-BE49-F238E27FC236}">
                <a16:creationId xmlns:a16="http://schemas.microsoft.com/office/drawing/2014/main" id="{00000000-0008-0000-0200-000022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0" y="53"/>
            <a:ext cx="180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91" name="Line 373">
            <a:extLst>
              <a:ext uri="{FF2B5EF4-FFF2-40B4-BE49-F238E27FC236}">
                <a16:creationId xmlns:a16="http://schemas.microsoft.com/office/drawing/2014/main" id="{00000000-0008-0000-0200-000023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2" name="Line 374">
            <a:extLst>
              <a:ext uri="{FF2B5EF4-FFF2-40B4-BE49-F238E27FC236}">
                <a16:creationId xmlns:a16="http://schemas.microsoft.com/office/drawing/2014/main" id="{00000000-0008-0000-0200-000024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3" name="Line 375">
            <a:extLst>
              <a:ext uri="{FF2B5EF4-FFF2-40B4-BE49-F238E27FC236}">
                <a16:creationId xmlns:a16="http://schemas.microsoft.com/office/drawing/2014/main" id="{00000000-0008-0000-0200-000025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94" name="Line 376">
            <a:extLst>
              <a:ext uri="{FF2B5EF4-FFF2-40B4-BE49-F238E27FC236}">
                <a16:creationId xmlns:a16="http://schemas.microsoft.com/office/drawing/2014/main" id="{00000000-0008-0000-0200-00002601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95" name="Oval 377">
            <a:extLst>
              <a:ext uri="{FF2B5EF4-FFF2-40B4-BE49-F238E27FC236}">
                <a16:creationId xmlns:a16="http://schemas.microsoft.com/office/drawing/2014/main" id="{00000000-0008-0000-0200-000027010000}"/>
              </a:ext>
            </a:extLst>
          </xdr:cNvPr>
          <xdr:cNvSpPr>
            <a:spLocks noChangeArrowheads="1"/>
          </xdr:cNvSpPr>
        </xdr:nvSpPr>
        <xdr:spPr bwMode="auto">
          <a:xfrm>
            <a:off x="855" y="184"/>
            <a:ext cx="19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96" name="Oval 378">
            <a:extLst>
              <a:ext uri="{FF2B5EF4-FFF2-40B4-BE49-F238E27FC236}">
                <a16:creationId xmlns:a16="http://schemas.microsoft.com/office/drawing/2014/main" id="{00000000-0008-0000-0200-000028010000}"/>
              </a:ext>
            </a:extLst>
          </xdr:cNvPr>
          <xdr:cNvSpPr>
            <a:spLocks noChangeArrowheads="1"/>
          </xdr:cNvSpPr>
        </xdr:nvSpPr>
        <xdr:spPr bwMode="auto">
          <a:xfrm>
            <a:off x="402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436652</xdr:colOff>
      <xdr:row>8</xdr:row>
      <xdr:rowOff>8562</xdr:rowOff>
    </xdr:from>
    <xdr:to>
      <xdr:col>11</xdr:col>
      <xdr:colOff>463550</xdr:colOff>
      <xdr:row>14</xdr:row>
      <xdr:rowOff>63500</xdr:rowOff>
    </xdr:to>
    <xdr:grpSp>
      <xdr:nvGrpSpPr>
        <xdr:cNvPr id="479" name="グループ化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GrpSpPr/>
      </xdr:nvGrpSpPr>
      <xdr:grpSpPr>
        <a:xfrm>
          <a:off x="3484652" y="1850062"/>
          <a:ext cx="1715998" cy="1432888"/>
          <a:chOff x="830778" y="2729662"/>
          <a:chExt cx="1993859" cy="1742507"/>
        </a:xfrm>
      </xdr:grpSpPr>
      <xdr:grpSp>
        <xdr:nvGrpSpPr>
          <xdr:cNvPr id="480" name="グループ化 479">
            <a:extLst>
              <a:ext uri="{FF2B5EF4-FFF2-40B4-BE49-F238E27FC236}">
                <a16:creationId xmlns:a16="http://schemas.microsoft.com/office/drawing/2014/main" id="{00000000-0008-0000-0200-0000E001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482" name="Oval 273">
              <a:extLst>
                <a:ext uri="{FF2B5EF4-FFF2-40B4-BE49-F238E27FC236}">
                  <a16:creationId xmlns:a16="http://schemas.microsoft.com/office/drawing/2014/main" id="{00000000-0008-0000-0200-0000E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3" name="Text Box 274">
              <a:extLst>
                <a:ext uri="{FF2B5EF4-FFF2-40B4-BE49-F238E27FC236}">
                  <a16:creationId xmlns:a16="http://schemas.microsoft.com/office/drawing/2014/main" id="{00000000-0008-0000-0200-0000E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4" name="Text Box 275">
              <a:extLst>
                <a:ext uri="{FF2B5EF4-FFF2-40B4-BE49-F238E27FC236}">
                  <a16:creationId xmlns:a16="http://schemas.microsoft.com/office/drawing/2014/main" id="{00000000-0008-0000-0200-0000E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85" name="Group 276">
              <a:extLst>
                <a:ext uri="{FF2B5EF4-FFF2-40B4-BE49-F238E27FC236}">
                  <a16:creationId xmlns:a16="http://schemas.microsoft.com/office/drawing/2014/main" id="{00000000-0008-0000-0200-0000E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06" name="Line 277">
                <a:extLst>
                  <a:ext uri="{FF2B5EF4-FFF2-40B4-BE49-F238E27FC236}">
                    <a16:creationId xmlns:a16="http://schemas.microsoft.com/office/drawing/2014/main" id="{00000000-0008-0000-0200-0000FA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7" name="Line 278">
                <a:extLst>
                  <a:ext uri="{FF2B5EF4-FFF2-40B4-BE49-F238E27FC236}">
                    <a16:creationId xmlns:a16="http://schemas.microsoft.com/office/drawing/2014/main" id="{00000000-0008-0000-0200-0000FB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86" name="Oval 279">
              <a:extLst>
                <a:ext uri="{FF2B5EF4-FFF2-40B4-BE49-F238E27FC236}">
                  <a16:creationId xmlns:a16="http://schemas.microsoft.com/office/drawing/2014/main" id="{00000000-0008-0000-0200-0000E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7" name="Line 280">
              <a:extLst>
                <a:ext uri="{FF2B5EF4-FFF2-40B4-BE49-F238E27FC236}">
                  <a16:creationId xmlns:a16="http://schemas.microsoft.com/office/drawing/2014/main" id="{00000000-0008-0000-02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88" name="Oval 281">
              <a:extLst>
                <a:ext uri="{FF2B5EF4-FFF2-40B4-BE49-F238E27FC236}">
                  <a16:creationId xmlns:a16="http://schemas.microsoft.com/office/drawing/2014/main" id="{00000000-0008-0000-0200-0000E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9" name="Oval 282">
              <a:extLst>
                <a:ext uri="{FF2B5EF4-FFF2-40B4-BE49-F238E27FC236}">
                  <a16:creationId xmlns:a16="http://schemas.microsoft.com/office/drawing/2014/main" id="{00000000-0008-0000-0200-0000E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0" name="Line 283">
              <a:extLst>
                <a:ext uri="{FF2B5EF4-FFF2-40B4-BE49-F238E27FC236}">
                  <a16:creationId xmlns:a16="http://schemas.microsoft.com/office/drawing/2014/main" id="{00000000-0008-0000-0200-0000E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1" name="Oval 284">
              <a:extLst>
                <a:ext uri="{FF2B5EF4-FFF2-40B4-BE49-F238E27FC236}">
                  <a16:creationId xmlns:a16="http://schemas.microsoft.com/office/drawing/2014/main" id="{00000000-0008-0000-0200-0000E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2" name="Oval 285">
              <a:extLst>
                <a:ext uri="{FF2B5EF4-FFF2-40B4-BE49-F238E27FC236}">
                  <a16:creationId xmlns:a16="http://schemas.microsoft.com/office/drawing/2014/main" id="{00000000-0008-0000-0200-0000E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93" name="Group 309">
              <a:extLst>
                <a:ext uri="{FF2B5EF4-FFF2-40B4-BE49-F238E27FC236}">
                  <a16:creationId xmlns:a16="http://schemas.microsoft.com/office/drawing/2014/main" id="{00000000-0008-0000-0200-0000E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00" name="Group 310">
                <a:extLst>
                  <a:ext uri="{FF2B5EF4-FFF2-40B4-BE49-F238E27FC236}">
                    <a16:creationId xmlns:a16="http://schemas.microsoft.com/office/drawing/2014/main" id="{00000000-0008-0000-0200-0000F4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03" name="Freeform 311">
                  <a:extLst>
                    <a:ext uri="{FF2B5EF4-FFF2-40B4-BE49-F238E27FC236}">
                      <a16:creationId xmlns:a16="http://schemas.microsoft.com/office/drawing/2014/main" id="{00000000-0008-0000-0200-0000F7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4" name="Freeform 312">
                  <a:extLst>
                    <a:ext uri="{FF2B5EF4-FFF2-40B4-BE49-F238E27FC236}">
                      <a16:creationId xmlns:a16="http://schemas.microsoft.com/office/drawing/2014/main" id="{00000000-0008-0000-0200-0000F8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5" name="Freeform 313">
                  <a:extLst>
                    <a:ext uri="{FF2B5EF4-FFF2-40B4-BE49-F238E27FC236}">
                      <a16:creationId xmlns:a16="http://schemas.microsoft.com/office/drawing/2014/main" id="{00000000-0008-0000-0200-0000F9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01" name="Line 314">
                <a:extLst>
                  <a:ext uri="{FF2B5EF4-FFF2-40B4-BE49-F238E27FC236}">
                    <a16:creationId xmlns:a16="http://schemas.microsoft.com/office/drawing/2014/main" id="{00000000-0008-0000-0200-0000F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2" name="Line 315">
                <a:extLst>
                  <a:ext uri="{FF2B5EF4-FFF2-40B4-BE49-F238E27FC236}">
                    <a16:creationId xmlns:a16="http://schemas.microsoft.com/office/drawing/2014/main" id="{00000000-0008-0000-0200-0000F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94" name="Line 316">
              <a:extLst>
                <a:ext uri="{FF2B5EF4-FFF2-40B4-BE49-F238E27FC236}">
                  <a16:creationId xmlns:a16="http://schemas.microsoft.com/office/drawing/2014/main" id="{00000000-0008-0000-0200-0000E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5" name="Line 317">
              <a:extLst>
                <a:ext uri="{FF2B5EF4-FFF2-40B4-BE49-F238E27FC236}">
                  <a16:creationId xmlns:a16="http://schemas.microsoft.com/office/drawing/2014/main" id="{00000000-0008-0000-02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6" name="Freeform 318">
              <a:extLst>
                <a:ext uri="{FF2B5EF4-FFF2-40B4-BE49-F238E27FC236}">
                  <a16:creationId xmlns:a16="http://schemas.microsoft.com/office/drawing/2014/main" id="{00000000-0008-0000-0200-0000F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7" name="Freeform 319">
              <a:extLst>
                <a:ext uri="{FF2B5EF4-FFF2-40B4-BE49-F238E27FC236}">
                  <a16:creationId xmlns:a16="http://schemas.microsoft.com/office/drawing/2014/main" id="{00000000-0008-0000-0200-0000F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8" name="Oval 320">
              <a:extLst>
                <a:ext uri="{FF2B5EF4-FFF2-40B4-BE49-F238E27FC236}">
                  <a16:creationId xmlns:a16="http://schemas.microsoft.com/office/drawing/2014/main" id="{00000000-0008-0000-0200-0000F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9" name="Oval 321">
              <a:extLst>
                <a:ext uri="{FF2B5EF4-FFF2-40B4-BE49-F238E27FC236}">
                  <a16:creationId xmlns:a16="http://schemas.microsoft.com/office/drawing/2014/main" id="{00000000-0008-0000-0200-0000F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481" name="図 480">
            <a:extLst>
              <a:ext uri="{FF2B5EF4-FFF2-40B4-BE49-F238E27FC236}">
                <a16:creationId xmlns:a16="http://schemas.microsoft.com/office/drawing/2014/main" id="{00000000-0008-0000-0200-0000E101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>
    <xdr:from>
      <xdr:col>28</xdr:col>
      <xdr:colOff>487166</xdr:colOff>
      <xdr:row>7</xdr:row>
      <xdr:rowOff>200024</xdr:rowOff>
    </xdr:from>
    <xdr:to>
      <xdr:col>31</xdr:col>
      <xdr:colOff>457200</xdr:colOff>
      <xdr:row>14</xdr:row>
      <xdr:rowOff>25398</xdr:rowOff>
    </xdr:to>
    <xdr:grpSp>
      <xdr:nvGrpSpPr>
        <xdr:cNvPr id="537" name="グループ化 536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GrpSpPr/>
      </xdr:nvGrpSpPr>
      <xdr:grpSpPr>
        <a:xfrm>
          <a:off x="12882366" y="1812924"/>
          <a:ext cx="1659134" cy="1431924"/>
          <a:chOff x="830778" y="2729662"/>
          <a:chExt cx="1993859" cy="1742507"/>
        </a:xfrm>
      </xdr:grpSpPr>
      <xdr:grpSp>
        <xdr:nvGrpSpPr>
          <xdr:cNvPr id="538" name="グループ化 537">
            <a:extLst>
              <a:ext uri="{FF2B5EF4-FFF2-40B4-BE49-F238E27FC236}">
                <a16:creationId xmlns:a16="http://schemas.microsoft.com/office/drawing/2014/main" id="{00000000-0008-0000-0200-00001A02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540" name="Oval 273">
              <a:extLst>
                <a:ext uri="{FF2B5EF4-FFF2-40B4-BE49-F238E27FC236}">
                  <a16:creationId xmlns:a16="http://schemas.microsoft.com/office/drawing/2014/main" id="{00000000-0008-0000-0200-00001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1" name="Text Box 274">
              <a:extLst>
                <a:ext uri="{FF2B5EF4-FFF2-40B4-BE49-F238E27FC236}">
                  <a16:creationId xmlns:a16="http://schemas.microsoft.com/office/drawing/2014/main" id="{00000000-0008-0000-0200-00001D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2" name="Text Box 275">
              <a:extLst>
                <a:ext uri="{FF2B5EF4-FFF2-40B4-BE49-F238E27FC236}">
                  <a16:creationId xmlns:a16="http://schemas.microsoft.com/office/drawing/2014/main" id="{00000000-0008-0000-0200-00001E02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543" name="Group 276">
              <a:extLst>
                <a:ext uri="{FF2B5EF4-FFF2-40B4-BE49-F238E27FC236}">
                  <a16:creationId xmlns:a16="http://schemas.microsoft.com/office/drawing/2014/main" id="{00000000-0008-0000-0200-00001F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64" name="Line 277">
                <a:extLst>
                  <a:ext uri="{FF2B5EF4-FFF2-40B4-BE49-F238E27FC236}">
                    <a16:creationId xmlns:a16="http://schemas.microsoft.com/office/drawing/2014/main" id="{00000000-0008-0000-0200-000034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65" name="Line 278">
                <a:extLst>
                  <a:ext uri="{FF2B5EF4-FFF2-40B4-BE49-F238E27FC236}">
                    <a16:creationId xmlns:a16="http://schemas.microsoft.com/office/drawing/2014/main" id="{00000000-0008-0000-0200-000035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544" name="Oval 279">
              <a:extLst>
                <a:ext uri="{FF2B5EF4-FFF2-40B4-BE49-F238E27FC236}">
                  <a16:creationId xmlns:a16="http://schemas.microsoft.com/office/drawing/2014/main" id="{00000000-0008-0000-0200-000020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5" name="Line 280">
              <a:extLst>
                <a:ext uri="{FF2B5EF4-FFF2-40B4-BE49-F238E27FC236}">
                  <a16:creationId xmlns:a16="http://schemas.microsoft.com/office/drawing/2014/main" id="{00000000-0008-0000-0200-000021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46" name="Oval 281">
              <a:extLst>
                <a:ext uri="{FF2B5EF4-FFF2-40B4-BE49-F238E27FC236}">
                  <a16:creationId xmlns:a16="http://schemas.microsoft.com/office/drawing/2014/main" id="{00000000-0008-0000-0200-000022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7" name="Oval 282">
              <a:extLst>
                <a:ext uri="{FF2B5EF4-FFF2-40B4-BE49-F238E27FC236}">
                  <a16:creationId xmlns:a16="http://schemas.microsoft.com/office/drawing/2014/main" id="{00000000-0008-0000-0200-000023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48" name="Line 283">
              <a:extLst>
                <a:ext uri="{FF2B5EF4-FFF2-40B4-BE49-F238E27FC236}">
                  <a16:creationId xmlns:a16="http://schemas.microsoft.com/office/drawing/2014/main" id="{00000000-0008-0000-0200-000024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49" name="Oval 284">
              <a:extLst>
                <a:ext uri="{FF2B5EF4-FFF2-40B4-BE49-F238E27FC236}">
                  <a16:creationId xmlns:a16="http://schemas.microsoft.com/office/drawing/2014/main" id="{00000000-0008-0000-0200-000025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50" name="Oval 285">
              <a:extLst>
                <a:ext uri="{FF2B5EF4-FFF2-40B4-BE49-F238E27FC236}">
                  <a16:creationId xmlns:a16="http://schemas.microsoft.com/office/drawing/2014/main" id="{00000000-0008-0000-0200-000026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551" name="Group 309">
              <a:extLst>
                <a:ext uri="{FF2B5EF4-FFF2-40B4-BE49-F238E27FC236}">
                  <a16:creationId xmlns:a16="http://schemas.microsoft.com/office/drawing/2014/main" id="{00000000-0008-0000-0200-00002702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58" name="Group 310">
                <a:extLst>
                  <a:ext uri="{FF2B5EF4-FFF2-40B4-BE49-F238E27FC236}">
                    <a16:creationId xmlns:a16="http://schemas.microsoft.com/office/drawing/2014/main" id="{00000000-0008-0000-0200-00002E02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61" name="Freeform 311">
                  <a:extLst>
                    <a:ext uri="{FF2B5EF4-FFF2-40B4-BE49-F238E27FC236}">
                      <a16:creationId xmlns:a16="http://schemas.microsoft.com/office/drawing/2014/main" id="{00000000-0008-0000-0200-000031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62" name="Freeform 312">
                  <a:extLst>
                    <a:ext uri="{FF2B5EF4-FFF2-40B4-BE49-F238E27FC236}">
                      <a16:creationId xmlns:a16="http://schemas.microsoft.com/office/drawing/2014/main" id="{00000000-0008-0000-0200-000032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63" name="Freeform 313">
                  <a:extLst>
                    <a:ext uri="{FF2B5EF4-FFF2-40B4-BE49-F238E27FC236}">
                      <a16:creationId xmlns:a16="http://schemas.microsoft.com/office/drawing/2014/main" id="{00000000-0008-0000-0200-00003302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59" name="Line 314">
                <a:extLst>
                  <a:ext uri="{FF2B5EF4-FFF2-40B4-BE49-F238E27FC236}">
                    <a16:creationId xmlns:a16="http://schemas.microsoft.com/office/drawing/2014/main" id="{00000000-0008-0000-0200-00002F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60" name="Line 315">
                <a:extLst>
                  <a:ext uri="{FF2B5EF4-FFF2-40B4-BE49-F238E27FC236}">
                    <a16:creationId xmlns:a16="http://schemas.microsoft.com/office/drawing/2014/main" id="{00000000-0008-0000-0200-00003002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552" name="Line 316">
              <a:extLst>
                <a:ext uri="{FF2B5EF4-FFF2-40B4-BE49-F238E27FC236}">
                  <a16:creationId xmlns:a16="http://schemas.microsoft.com/office/drawing/2014/main" id="{00000000-0008-0000-0200-000028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3" name="Line 317">
              <a:extLst>
                <a:ext uri="{FF2B5EF4-FFF2-40B4-BE49-F238E27FC236}">
                  <a16:creationId xmlns:a16="http://schemas.microsoft.com/office/drawing/2014/main" id="{00000000-0008-0000-0200-00002902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4" name="Freeform 318">
              <a:extLst>
                <a:ext uri="{FF2B5EF4-FFF2-40B4-BE49-F238E27FC236}">
                  <a16:creationId xmlns:a16="http://schemas.microsoft.com/office/drawing/2014/main" id="{00000000-0008-0000-0200-00002A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5" name="Freeform 319">
              <a:extLst>
                <a:ext uri="{FF2B5EF4-FFF2-40B4-BE49-F238E27FC236}">
                  <a16:creationId xmlns:a16="http://schemas.microsoft.com/office/drawing/2014/main" id="{00000000-0008-0000-0200-00002B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556" name="Oval 320">
              <a:extLst>
                <a:ext uri="{FF2B5EF4-FFF2-40B4-BE49-F238E27FC236}">
                  <a16:creationId xmlns:a16="http://schemas.microsoft.com/office/drawing/2014/main" id="{00000000-0008-0000-0200-00002C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57" name="Oval 321">
              <a:extLst>
                <a:ext uri="{FF2B5EF4-FFF2-40B4-BE49-F238E27FC236}">
                  <a16:creationId xmlns:a16="http://schemas.microsoft.com/office/drawing/2014/main" id="{00000000-0008-0000-0200-00002D02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539" name="図 538">
            <a:extLst>
              <a:ext uri="{FF2B5EF4-FFF2-40B4-BE49-F238E27FC236}">
                <a16:creationId xmlns:a16="http://schemas.microsoft.com/office/drawing/2014/main" id="{00000000-0008-0000-0200-00001B02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 editAs="oneCell">
    <xdr:from>
      <xdr:col>13</xdr:col>
      <xdr:colOff>0</xdr:colOff>
      <xdr:row>3</xdr:row>
      <xdr:rowOff>0</xdr:rowOff>
    </xdr:from>
    <xdr:to>
      <xdr:col>14</xdr:col>
      <xdr:colOff>198120</xdr:colOff>
      <xdr:row>6</xdr:row>
      <xdr:rowOff>83820</xdr:rowOff>
    </xdr:to>
    <xdr:pic>
      <xdr:nvPicPr>
        <xdr:cNvPr id="202" name="図 20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9240" y="701040"/>
          <a:ext cx="97536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30480</xdr:colOff>
      <xdr:row>9</xdr:row>
      <xdr:rowOff>76200</xdr:rowOff>
    </xdr:from>
    <xdr:to>
      <xdr:col>51</xdr:col>
      <xdr:colOff>253962</xdr:colOff>
      <xdr:row>13</xdr:row>
      <xdr:rowOff>145257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16700" y="2148840"/>
          <a:ext cx="4239222" cy="991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11</xdr:row>
      <xdr:rowOff>190500</xdr:rowOff>
    </xdr:from>
    <xdr:to>
      <xdr:col>10</xdr:col>
      <xdr:colOff>68580</xdr:colOff>
      <xdr:row>14</xdr:row>
      <xdr:rowOff>77958</xdr:rowOff>
    </xdr:to>
    <xdr:sp macro="" textlink="">
      <xdr:nvSpPr>
        <xdr:cNvPr id="2" name="四角形: 角を丸くする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026920" y="2766060"/>
          <a:ext cx="675132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45720</xdr:colOff>
      <xdr:row>16</xdr:row>
      <xdr:rowOff>190500</xdr:rowOff>
    </xdr:from>
    <xdr:to>
      <xdr:col>10</xdr:col>
      <xdr:colOff>129540</xdr:colOff>
      <xdr:row>19</xdr:row>
      <xdr:rowOff>85578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049780" y="3947160"/>
          <a:ext cx="678942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586740</xdr:colOff>
      <xdr:row>16</xdr:row>
      <xdr:rowOff>129540</xdr:rowOff>
    </xdr:from>
    <xdr:to>
      <xdr:col>12</xdr:col>
      <xdr:colOff>623082</xdr:colOff>
      <xdr:row>19</xdr:row>
      <xdr:rowOff>18756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7190740" y="3869690"/>
          <a:ext cx="1357142" cy="594066"/>
          <a:chOff x="6975230" y="4202723"/>
          <a:chExt cx="1377462" cy="597876"/>
        </a:xfrm>
      </xdr:grpSpPr>
      <xdr:sp macro="" textlink="">
        <xdr:nvSpPr>
          <xdr:cNvPr id="5" name="吹き出し: 角を丸めた四角形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82043"/>
              <a:gd name="adj2" fmla="val 269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系列の中から近いものを挿入する</a:t>
            </a:r>
          </a:p>
        </xdr:txBody>
      </xdr:sp>
    </xdr:grpSp>
    <xdr:clientData/>
  </xdr:twoCellAnchor>
  <xdr:twoCellAnchor>
    <xdr:from>
      <xdr:col>5</xdr:col>
      <xdr:colOff>655320</xdr:colOff>
      <xdr:row>9</xdr:row>
      <xdr:rowOff>137160</xdr:rowOff>
    </xdr:from>
    <xdr:to>
      <xdr:col>10</xdr:col>
      <xdr:colOff>0</xdr:colOff>
      <xdr:row>11</xdr:row>
      <xdr:rowOff>8206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pSpPr/>
      </xdr:nvGrpSpPr>
      <xdr:grpSpPr>
        <a:xfrm>
          <a:off x="3957320" y="2245360"/>
          <a:ext cx="2646680" cy="328246"/>
          <a:chOff x="3358662" y="2338754"/>
          <a:chExt cx="2807676" cy="416169"/>
        </a:xfrm>
      </xdr:grpSpPr>
      <xdr:sp macro="" textlink="">
        <xdr:nvSpPr>
          <xdr:cNvPr id="8" name="吹き出し: 四角形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3358662" y="2338754"/>
            <a:ext cx="2807676" cy="416169"/>
          </a:xfrm>
          <a:prstGeom prst="wedgeRectCallout">
            <a:avLst>
              <a:gd name="adj1" fmla="val -367"/>
              <a:gd name="adj2" fmla="val 104754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300-000009000000}"/>
              </a:ext>
            </a:extLst>
          </xdr:cNvPr>
          <xdr:cNvSpPr txBox="1"/>
        </xdr:nvSpPr>
        <xdr:spPr>
          <a:xfrm>
            <a:off x="3382107" y="2444418"/>
            <a:ext cx="2712135" cy="24480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kumimoji="1" lang="ja-JP" altLang="en-US" sz="1100" b="1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この値を設定部の規格化定数に挿入する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E55"/>
  <sheetViews>
    <sheetView tabSelected="1" zoomScale="117" zoomScaleNormal="117" workbookViewId="0">
      <selection activeCell="I2" sqref="I2"/>
    </sheetView>
  </sheetViews>
  <sheetFormatPr defaultRowHeight="18"/>
  <cols>
    <col min="1" max="1" width="1.83203125" customWidth="1"/>
    <col min="2" max="2" width="9" customWidth="1"/>
    <col min="7" max="7" width="9.33203125" customWidth="1"/>
    <col min="10" max="10" width="8.58203125" customWidth="1"/>
  </cols>
  <sheetData>
    <row r="1" spans="2:31" ht="17" customHeight="1">
      <c r="D1" s="52"/>
      <c r="E1" s="52"/>
      <c r="F1" s="102" t="s">
        <v>24</v>
      </c>
      <c r="G1" s="52"/>
      <c r="H1" s="52"/>
      <c r="I1" s="52"/>
      <c r="V1" s="2"/>
      <c r="W1" s="2"/>
      <c r="X1" s="2"/>
      <c r="Y1" s="3"/>
      <c r="Z1" s="2"/>
      <c r="AA1" s="3"/>
      <c r="AB1" s="2"/>
      <c r="AD1" s="52"/>
      <c r="AE1" s="52"/>
    </row>
    <row r="2" spans="2:31" ht="17" customHeight="1" thickBot="1">
      <c r="B2" s="21" t="s">
        <v>29</v>
      </c>
      <c r="C2" s="21"/>
      <c r="D2" s="70" t="s">
        <v>116</v>
      </c>
      <c r="E2" s="52"/>
      <c r="F2" s="52"/>
      <c r="G2" s="52"/>
      <c r="H2" s="52"/>
      <c r="I2" s="52"/>
      <c r="O2" s="52"/>
      <c r="P2" s="52"/>
      <c r="Q2" s="71"/>
      <c r="T2" s="162" t="s">
        <v>59</v>
      </c>
      <c r="U2" s="103"/>
      <c r="V2" s="103"/>
      <c r="W2" s="104"/>
      <c r="X2" s="104"/>
      <c r="Y2" s="104"/>
      <c r="Z2" s="104"/>
      <c r="AA2" s="104"/>
      <c r="AB2" s="104"/>
      <c r="AC2" s="104"/>
      <c r="AD2" s="53"/>
      <c r="AE2" s="52"/>
    </row>
    <row r="3" spans="2:31" ht="17" customHeight="1" thickBot="1">
      <c r="B3" s="113" t="s">
        <v>30</v>
      </c>
      <c r="C3" s="114" t="s">
        <v>31</v>
      </c>
      <c r="D3" s="52"/>
      <c r="E3" s="72" t="s">
        <v>15</v>
      </c>
      <c r="F3" s="73" t="s">
        <v>40</v>
      </c>
      <c r="G3" s="74" t="s">
        <v>41</v>
      </c>
      <c r="H3" s="74" t="s">
        <v>42</v>
      </c>
      <c r="I3" s="75" t="s">
        <v>43</v>
      </c>
      <c r="J3" s="74" t="s">
        <v>44</v>
      </c>
      <c r="K3" s="74" t="s">
        <v>46</v>
      </c>
      <c r="L3" s="75" t="s">
        <v>45</v>
      </c>
      <c r="M3" s="76" t="s">
        <v>12</v>
      </c>
      <c r="N3" s="77" t="s">
        <v>14</v>
      </c>
      <c r="O3" s="52"/>
      <c r="P3" s="78"/>
      <c r="Q3" s="53"/>
      <c r="T3" s="164" t="s">
        <v>60</v>
      </c>
      <c r="U3" s="8"/>
      <c r="V3" s="8" t="s">
        <v>61</v>
      </c>
      <c r="W3" s="163"/>
      <c r="X3" s="105"/>
      <c r="Y3" s="105"/>
      <c r="Z3" s="105"/>
      <c r="AA3" s="105"/>
      <c r="AB3" s="105"/>
      <c r="AC3" s="105"/>
      <c r="AD3" s="29"/>
      <c r="AE3" s="52"/>
    </row>
    <row r="4" spans="2:31" ht="17" customHeight="1" thickTop="1" thickBot="1">
      <c r="B4" s="194">
        <v>0.9</v>
      </c>
      <c r="C4" s="195">
        <v>4.0000000000000002E-4</v>
      </c>
      <c r="D4" s="52"/>
      <c r="E4" s="79">
        <v>1</v>
      </c>
      <c r="F4" s="110">
        <v>0.17899999999999999</v>
      </c>
      <c r="G4" s="111">
        <v>0.98899999999999999</v>
      </c>
      <c r="H4" s="111">
        <v>0.83399999999999996</v>
      </c>
      <c r="I4" s="112">
        <v>3.6999999999999998E-2</v>
      </c>
      <c r="J4" s="111">
        <v>0.95860000000000001</v>
      </c>
      <c r="K4" s="111">
        <v>0.83399999999999996</v>
      </c>
      <c r="L4" s="112">
        <v>0.17899999999999999</v>
      </c>
      <c r="M4" s="196">
        <v>1</v>
      </c>
      <c r="N4" s="80">
        <f>20*LOG(2*M4/(1+M4))</f>
        <v>0</v>
      </c>
      <c r="O4" s="81"/>
      <c r="P4" s="82"/>
      <c r="Q4" s="55"/>
      <c r="T4" s="159" t="s">
        <v>40</v>
      </c>
      <c r="U4" s="43" t="s">
        <v>41</v>
      </c>
      <c r="V4" s="43" t="s">
        <v>42</v>
      </c>
      <c r="W4" s="160" t="s">
        <v>43</v>
      </c>
      <c r="X4" s="160" t="s">
        <v>44</v>
      </c>
      <c r="Y4" s="160" t="s">
        <v>46</v>
      </c>
      <c r="Z4" s="161" t="s">
        <v>45</v>
      </c>
      <c r="AA4" s="165"/>
      <c r="AB4" s="105"/>
      <c r="AC4" s="105"/>
      <c r="AD4" s="29"/>
      <c r="AE4" s="52"/>
    </row>
    <row r="5" spans="2:31" ht="17" customHeight="1" thickBot="1">
      <c r="C5" s="116" t="s">
        <v>32</v>
      </c>
      <c r="D5" s="70" t="s">
        <v>16</v>
      </c>
      <c r="E5" s="78"/>
      <c r="F5" s="117"/>
      <c r="G5" s="117"/>
      <c r="H5" s="117"/>
      <c r="I5" s="117"/>
      <c r="O5" s="81"/>
      <c r="P5" s="82"/>
      <c r="Q5" s="55"/>
      <c r="T5" s="175">
        <v>0.2</v>
      </c>
      <c r="U5" s="158">
        <v>0.95</v>
      </c>
      <c r="V5" s="158">
        <v>0.84</v>
      </c>
      <c r="W5" s="158">
        <v>0.05</v>
      </c>
      <c r="X5" s="158">
        <v>0.92</v>
      </c>
      <c r="Y5" s="158">
        <v>0.84699999999999998</v>
      </c>
      <c r="Z5" s="170">
        <v>0.2</v>
      </c>
      <c r="AA5" s="166"/>
      <c r="AB5" s="105"/>
      <c r="AC5" s="105"/>
      <c r="AD5" s="29"/>
      <c r="AE5" s="52"/>
    </row>
    <row r="6" spans="2:31" ht="17" customHeight="1">
      <c r="D6" s="83" t="s">
        <v>8</v>
      </c>
      <c r="E6" s="84" t="s">
        <v>17</v>
      </c>
      <c r="F6" s="85" t="s">
        <v>40</v>
      </c>
      <c r="G6" s="86" t="s">
        <v>41</v>
      </c>
      <c r="H6" s="87" t="s">
        <v>42</v>
      </c>
      <c r="I6" s="86" t="s">
        <v>43</v>
      </c>
      <c r="J6" s="88" t="s">
        <v>44</v>
      </c>
      <c r="K6" s="88" t="s">
        <v>38</v>
      </c>
      <c r="L6" s="88" t="s">
        <v>45</v>
      </c>
      <c r="M6" s="89" t="s">
        <v>12</v>
      </c>
      <c r="O6" s="81"/>
      <c r="P6" s="82"/>
      <c r="Q6" s="55"/>
      <c r="T6" s="81"/>
      <c r="U6" s="8"/>
      <c r="V6" s="8"/>
      <c r="W6" s="105"/>
      <c r="X6" s="105"/>
      <c r="Y6" s="105"/>
      <c r="Z6" s="105"/>
      <c r="AA6" s="105"/>
      <c r="AB6" s="105"/>
      <c r="AC6" s="105"/>
      <c r="AD6" s="29"/>
      <c r="AE6" s="52"/>
    </row>
    <row r="7" spans="2:31" ht="17" customHeight="1" thickBot="1">
      <c r="D7" s="90" t="s">
        <v>9</v>
      </c>
      <c r="E7" s="91" t="s">
        <v>10</v>
      </c>
      <c r="F7" s="92" t="s">
        <v>11</v>
      </c>
      <c r="G7" s="93" t="s">
        <v>11</v>
      </c>
      <c r="H7" s="94" t="s">
        <v>19</v>
      </c>
      <c r="I7" s="93" t="s">
        <v>18</v>
      </c>
      <c r="J7" s="93" t="s">
        <v>11</v>
      </c>
      <c r="K7" s="93" t="s">
        <v>19</v>
      </c>
      <c r="L7" s="93" t="s">
        <v>18</v>
      </c>
      <c r="M7" s="95" t="s">
        <v>13</v>
      </c>
      <c r="O7" s="81"/>
      <c r="P7" s="82"/>
      <c r="Q7" s="55"/>
      <c r="T7" s="164" t="s">
        <v>66</v>
      </c>
      <c r="U7" s="8"/>
      <c r="V7" s="8" t="s">
        <v>67</v>
      </c>
      <c r="AD7" s="29"/>
      <c r="AE7" s="52"/>
    </row>
    <row r="8" spans="2:31" ht="17" customHeight="1" thickTop="1" thickBot="1">
      <c r="D8" s="63">
        <v>100</v>
      </c>
      <c r="E8" s="64">
        <v>50</v>
      </c>
      <c r="F8" s="96">
        <f>1000000*F4/($E$8*2*PI()*$D$8)</f>
        <v>5.6977469626898527</v>
      </c>
      <c r="G8" s="97">
        <f>1000000*G4/($E$8*2*PI()*$D$8)</f>
        <v>31.480847743576899</v>
      </c>
      <c r="H8" s="98">
        <f>10^3*$E$8*H4/(2*PI()*$D$8)</f>
        <v>66.367611269320349</v>
      </c>
      <c r="I8" s="99">
        <f>1000000*I4/($E$8*2*PI()*$D$8)</f>
        <v>1.1777465788800254</v>
      </c>
      <c r="J8" s="97">
        <f>1000000*J4/($E$8*2*PI()*$D$8)</f>
        <v>30.513185689578176</v>
      </c>
      <c r="K8" s="98">
        <f>10^3*$E$8*K4/(2*PI()*$D$8)</f>
        <v>66.367611269320349</v>
      </c>
      <c r="L8" s="100">
        <f>1000000*L4/($E$8*2*PI()*$D$8)</f>
        <v>5.6977469626898527</v>
      </c>
      <c r="M8" s="101">
        <f>E8*M4</f>
        <v>50</v>
      </c>
      <c r="O8" s="81"/>
      <c r="P8" s="82"/>
      <c r="Q8" s="55"/>
      <c r="T8" s="159" t="s">
        <v>40</v>
      </c>
      <c r="U8" s="43" t="s">
        <v>41</v>
      </c>
      <c r="V8" s="43" t="s">
        <v>42</v>
      </c>
      <c r="W8" s="160" t="s">
        <v>43</v>
      </c>
      <c r="X8" s="160" t="s">
        <v>44</v>
      </c>
      <c r="Y8" s="160" t="s">
        <v>46</v>
      </c>
      <c r="Z8" s="161" t="s">
        <v>45</v>
      </c>
      <c r="AA8" s="165"/>
      <c r="AB8" s="105"/>
      <c r="AC8" s="105"/>
      <c r="AD8" s="29"/>
      <c r="AE8" s="52"/>
    </row>
    <row r="9" spans="2:31" ht="17" customHeight="1" thickBot="1">
      <c r="G9" s="118">
        <f>1/(2*PI()*(G8*H8*10^-21)^0.5)</f>
        <v>110107988.51281698</v>
      </c>
      <c r="H9" s="118"/>
      <c r="I9" s="118"/>
      <c r="J9" s="118">
        <f>1/(2*PI()*(J8*K8*10^-21)^0.5)</f>
        <v>111840284.29122056</v>
      </c>
      <c r="O9" s="81"/>
      <c r="P9" s="82"/>
      <c r="Q9" s="55"/>
      <c r="T9" s="175">
        <v>0.17899999999999999</v>
      </c>
      <c r="U9" s="158">
        <v>0.98899999999999999</v>
      </c>
      <c r="V9" s="158">
        <v>0.83399999999999996</v>
      </c>
      <c r="W9" s="158">
        <v>3.6999999999999998E-2</v>
      </c>
      <c r="X9" s="158">
        <v>0.95860000000000001</v>
      </c>
      <c r="Y9" s="158">
        <v>0.83399999999999996</v>
      </c>
      <c r="Z9" s="170">
        <v>0.17899999999999999</v>
      </c>
      <c r="AA9" s="167"/>
      <c r="AB9" s="105"/>
      <c r="AC9" s="105"/>
      <c r="AD9" s="29"/>
      <c r="AE9" s="52"/>
    </row>
    <row r="10" spans="2:31" ht="17" customHeight="1">
      <c r="O10" s="81"/>
      <c r="P10" s="82"/>
      <c r="Q10" s="55"/>
      <c r="T10" s="81"/>
      <c r="U10" s="153"/>
      <c r="V10" s="153"/>
      <c r="W10" s="154"/>
      <c r="X10" s="154"/>
      <c r="Y10" s="154"/>
      <c r="Z10" s="154"/>
      <c r="AA10" s="154"/>
      <c r="AB10" s="105"/>
      <c r="AC10" s="105"/>
      <c r="AD10" s="29"/>
      <c r="AE10" s="52"/>
    </row>
    <row r="11" spans="2:31" ht="17" customHeight="1" thickBot="1">
      <c r="O11" s="81"/>
      <c r="P11" s="82"/>
      <c r="Q11" s="55"/>
      <c r="T11" s="164" t="s">
        <v>65</v>
      </c>
      <c r="U11" s="8"/>
      <c r="V11" s="8" t="s">
        <v>63</v>
      </c>
      <c r="AC11" s="105"/>
      <c r="AD11" s="29"/>
      <c r="AE11" s="52"/>
    </row>
    <row r="12" spans="2:31" ht="17" customHeight="1" thickBot="1">
      <c r="O12" s="81"/>
      <c r="P12" s="82"/>
      <c r="Q12" s="55"/>
      <c r="T12" s="159" t="s">
        <v>40</v>
      </c>
      <c r="U12" s="43" t="s">
        <v>41</v>
      </c>
      <c r="V12" s="43" t="s">
        <v>42</v>
      </c>
      <c r="W12" s="160" t="s">
        <v>43</v>
      </c>
      <c r="X12" s="160" t="s">
        <v>44</v>
      </c>
      <c r="Y12" s="160" t="s">
        <v>46</v>
      </c>
      <c r="Z12" s="161" t="s">
        <v>45</v>
      </c>
      <c r="AA12" s="165"/>
      <c r="AB12" s="105"/>
      <c r="AC12" s="105"/>
      <c r="AD12" s="29"/>
      <c r="AE12" s="52"/>
    </row>
    <row r="13" spans="2:31" ht="17" customHeight="1" thickTop="1" thickBot="1">
      <c r="O13" s="81"/>
      <c r="P13" s="82"/>
      <c r="Q13" s="55"/>
      <c r="T13" s="175">
        <v>0.15029999999999999</v>
      </c>
      <c r="U13" s="158">
        <v>1.0392999999999999</v>
      </c>
      <c r="V13" s="158">
        <v>0.8256</v>
      </c>
      <c r="W13" s="158">
        <v>2.4048E-2</v>
      </c>
      <c r="X13" s="158">
        <v>1.0369999999999999</v>
      </c>
      <c r="Y13" s="158">
        <v>0.79249999999999998</v>
      </c>
      <c r="Z13" s="170">
        <v>0.15029999999999999</v>
      </c>
      <c r="AA13" s="167"/>
      <c r="AB13" s="105"/>
      <c r="AC13" s="105"/>
      <c r="AD13" s="52"/>
      <c r="AE13" s="52"/>
    </row>
    <row r="14" spans="2:31" ht="17" customHeight="1">
      <c r="K14" s="71"/>
      <c r="L14" s="71"/>
      <c r="M14" s="52"/>
      <c r="N14" s="52"/>
      <c r="O14" s="52"/>
      <c r="P14" s="52"/>
      <c r="T14" s="29"/>
      <c r="W14" s="4"/>
      <c r="X14" s="4"/>
      <c r="Y14" s="4"/>
      <c r="Z14" s="4"/>
      <c r="AA14" s="4"/>
      <c r="AB14" s="105"/>
      <c r="AC14" s="4"/>
      <c r="AD14" s="52"/>
      <c r="AE14" s="52"/>
    </row>
    <row r="15" spans="2:31" ht="17" customHeight="1" thickBot="1">
      <c r="K15" s="78"/>
      <c r="L15" s="53"/>
      <c r="M15" s="53"/>
      <c r="N15" s="53"/>
      <c r="O15" s="54"/>
      <c r="P15" s="53"/>
      <c r="T15" s="164" t="s">
        <v>64</v>
      </c>
      <c r="U15" s="8"/>
      <c r="V15" s="8" t="s">
        <v>62</v>
      </c>
      <c r="AD15" s="53"/>
      <c r="AE15" s="52"/>
    </row>
    <row r="16" spans="2:31" ht="17" customHeight="1" thickBot="1">
      <c r="K16" s="55"/>
      <c r="L16" s="9"/>
      <c r="M16" s="29"/>
      <c r="N16" s="29"/>
      <c r="O16" s="29"/>
      <c r="P16" s="29"/>
      <c r="T16" s="41" t="s">
        <v>40</v>
      </c>
      <c r="U16" s="155" t="s">
        <v>41</v>
      </c>
      <c r="V16" s="43" t="s">
        <v>42</v>
      </c>
      <c r="W16" s="43" t="s">
        <v>43</v>
      </c>
      <c r="X16" s="156" t="s">
        <v>44</v>
      </c>
      <c r="Y16" s="157" t="s">
        <v>46</v>
      </c>
      <c r="Z16" s="171" t="s">
        <v>45</v>
      </c>
      <c r="AA16" s="168"/>
      <c r="AB16" s="4"/>
      <c r="AC16" s="52"/>
      <c r="AD16" s="29"/>
      <c r="AE16" s="52"/>
    </row>
    <row r="17" spans="11:31" ht="17" customHeight="1" thickTop="1" thickBot="1">
      <c r="K17" s="55"/>
      <c r="L17" s="9"/>
      <c r="M17" s="29"/>
      <c r="N17" s="29"/>
      <c r="O17" s="29"/>
      <c r="P17" s="29"/>
      <c r="T17" s="176">
        <v>0.10100000000000001</v>
      </c>
      <c r="U17" s="177">
        <v>0.70699999999999996</v>
      </c>
      <c r="V17" s="177">
        <v>1.2221</v>
      </c>
      <c r="W17" s="177">
        <v>1.1311999999999999E-2</v>
      </c>
      <c r="X17" s="177">
        <v>1.2221</v>
      </c>
      <c r="Y17" s="178">
        <v>0.70699999999999996</v>
      </c>
      <c r="Z17" s="179">
        <v>0.10100000000000001</v>
      </c>
      <c r="AA17" s="169"/>
      <c r="AB17" s="102"/>
      <c r="AC17" s="53"/>
      <c r="AD17" s="29"/>
      <c r="AE17" s="52"/>
    </row>
    <row r="18" spans="11:31" ht="17" customHeight="1">
      <c r="K18" s="55"/>
      <c r="L18" s="9"/>
      <c r="M18" s="29"/>
      <c r="N18" s="29"/>
      <c r="O18" s="29"/>
      <c r="P18" s="29"/>
      <c r="T18" s="8"/>
      <c r="U18" s="8"/>
      <c r="V18" s="8"/>
      <c r="W18" s="8"/>
      <c r="X18" s="102"/>
      <c r="Y18" s="55"/>
      <c r="Z18" s="55"/>
      <c r="AA18" s="29"/>
      <c r="AB18" s="29"/>
      <c r="AC18" s="29"/>
      <c r="AD18" s="29"/>
      <c r="AE18" s="52"/>
    </row>
    <row r="19" spans="11:31" ht="17" customHeight="1">
      <c r="K19" s="55"/>
      <c r="L19" s="9"/>
      <c r="M19" s="29"/>
      <c r="N19" s="29"/>
      <c r="O19" s="29"/>
      <c r="P19" s="29"/>
      <c r="X19" s="52"/>
      <c r="Y19" s="55"/>
      <c r="Z19" s="55"/>
      <c r="AA19" s="29"/>
      <c r="AB19" s="29"/>
      <c r="AC19" s="29"/>
      <c r="AD19" s="29"/>
      <c r="AE19" s="52"/>
    </row>
    <row r="20" spans="11:31" ht="17" customHeight="1">
      <c r="K20" s="55"/>
      <c r="L20" s="9"/>
      <c r="M20" s="29"/>
      <c r="N20" s="29"/>
      <c r="O20" s="29"/>
      <c r="P20" s="29"/>
      <c r="X20" s="52"/>
      <c r="Y20" s="55"/>
      <c r="Z20" s="55"/>
      <c r="AA20" s="29"/>
      <c r="AB20" s="29"/>
      <c r="AC20" s="29"/>
      <c r="AD20" s="29"/>
      <c r="AE20" s="52"/>
    </row>
    <row r="21" spans="11:31" ht="17" customHeight="1">
      <c r="K21" s="55"/>
      <c r="L21" s="9"/>
      <c r="M21" s="29"/>
      <c r="N21" s="29"/>
      <c r="O21" s="29"/>
      <c r="P21" s="29"/>
      <c r="X21" s="52"/>
      <c r="Y21" s="55"/>
      <c r="Z21" s="55"/>
      <c r="AA21" s="29"/>
      <c r="AB21" s="29"/>
      <c r="AC21" s="29"/>
      <c r="AD21" s="29"/>
      <c r="AE21" s="52"/>
    </row>
    <row r="22" spans="11:31" ht="17" customHeight="1">
      <c r="K22" s="55"/>
      <c r="L22" s="9"/>
      <c r="M22" s="29"/>
      <c r="N22" s="29"/>
      <c r="O22" s="29"/>
      <c r="P22" s="29"/>
      <c r="X22" s="52"/>
      <c r="Y22" s="55"/>
      <c r="Z22" s="55"/>
      <c r="AA22" s="29"/>
      <c r="AB22" s="29"/>
      <c r="AC22" s="29"/>
      <c r="AD22" s="29"/>
      <c r="AE22" s="52"/>
    </row>
    <row r="23" spans="11:31" ht="17" customHeight="1">
      <c r="K23" s="55"/>
      <c r="L23" s="9"/>
      <c r="M23" s="29"/>
      <c r="N23" s="29"/>
      <c r="O23" s="29"/>
      <c r="P23" s="29"/>
      <c r="X23" s="52"/>
      <c r="Y23" s="55"/>
      <c r="Z23" s="55"/>
      <c r="AA23" s="29"/>
      <c r="AB23" s="29"/>
      <c r="AC23" s="29"/>
      <c r="AD23" s="29"/>
      <c r="AE23" s="52"/>
    </row>
    <row r="24" spans="11:31" ht="17" customHeight="1">
      <c r="K24" s="55"/>
      <c r="L24" s="9"/>
      <c r="M24" s="54"/>
      <c r="N24" s="54"/>
      <c r="O24" s="53"/>
      <c r="P24" s="54"/>
      <c r="X24" s="52"/>
      <c r="Y24" s="55"/>
      <c r="Z24" s="55"/>
      <c r="AA24" s="29"/>
      <c r="AB24" s="29"/>
      <c r="AC24" s="29"/>
      <c r="AD24" s="29"/>
      <c r="AE24" s="52"/>
    </row>
    <row r="25" spans="11:31" ht="17" customHeight="1">
      <c r="X25" s="52"/>
      <c r="Y25" s="55"/>
      <c r="Z25" s="55"/>
      <c r="AA25" s="29"/>
      <c r="AB25" s="29"/>
      <c r="AC25" s="29"/>
      <c r="AD25" s="29"/>
      <c r="AE25" s="52"/>
    </row>
    <row r="26" spans="11:31" ht="17" customHeight="1"/>
    <row r="27" spans="11:31" ht="17" customHeight="1"/>
    <row r="28" spans="11:31" ht="17" customHeight="1"/>
    <row r="29" spans="11:31" ht="17" customHeight="1"/>
    <row r="30" spans="11:31" ht="17" customHeight="1"/>
    <row r="31" spans="11:31" ht="17" customHeight="1"/>
    <row r="32" spans="11:31" ht="17" customHeight="1"/>
    <row r="33" ht="17" customHeight="1"/>
    <row r="34" ht="17" customHeight="1"/>
    <row r="35" ht="17" customHeight="1"/>
    <row r="36" ht="17" customHeight="1"/>
    <row r="37" ht="17" customHeight="1"/>
    <row r="38" ht="17" customHeight="1"/>
    <row r="39" ht="17" customHeight="1"/>
    <row r="40" ht="17" customHeight="1"/>
    <row r="41" ht="17" customHeight="1"/>
    <row r="42" ht="17" customHeight="1"/>
    <row r="43" ht="17" customHeight="1"/>
    <row r="44" ht="17" customHeight="1"/>
    <row r="45" ht="17" customHeight="1"/>
    <row r="46" ht="17" customHeight="1"/>
    <row r="47" ht="17" customHeight="1"/>
    <row r="48" ht="17" customHeight="1"/>
    <row r="49" ht="17" customHeight="1"/>
    <row r="50" ht="17" customHeight="1"/>
    <row r="51" ht="17" customHeight="1"/>
    <row r="52" ht="17" customHeight="1"/>
    <row r="53" ht="17" customHeight="1"/>
    <row r="54" ht="17" customHeight="1"/>
    <row r="55" ht="17" customHeight="1"/>
  </sheetData>
  <sheetProtection algorithmName="SHA-512" hashValue="/8dpNktvnBW5BxnMcHXE9cG2uyg7nT3BSJDlbTBiWLIFZ0xBGUgaupTrSBIYYkAAcdJhu4rCPqrqUTmcMuvQCA==" saltValue="vkGnWqNG1KYATMY+0ZTm3A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CF610-B088-4048-AAC6-052C75914258}">
  <dimension ref="E1"/>
  <sheetViews>
    <sheetView workbookViewId="0">
      <selection activeCell="A2" sqref="A2"/>
    </sheetView>
  </sheetViews>
  <sheetFormatPr defaultRowHeight="18"/>
  <sheetData>
    <row r="1" spans="5:5">
      <c r="E1" s="51" t="s">
        <v>115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BN3530"/>
  <sheetViews>
    <sheetView zoomScaleNormal="100" zoomScaleSheetLayoutView="100" workbookViewId="0">
      <selection activeCell="Q4" sqref="Q4"/>
    </sheetView>
  </sheetViews>
  <sheetFormatPr defaultRowHeight="18"/>
  <cols>
    <col min="1" max="1" width="1.33203125" customWidth="1"/>
    <col min="2" max="2" width="5.6640625" customWidth="1"/>
    <col min="3" max="3" width="2.6640625" customWidth="1"/>
    <col min="4" max="4" width="9.582031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10.16406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2.33203125" customWidth="1"/>
    <col min="29" max="29" width="9.08203125" customWidth="1"/>
    <col min="30" max="30" width="6.5" customWidth="1"/>
    <col min="31" max="32" width="6.58203125" customWidth="1"/>
    <col min="33" max="33" width="1.33203125" customWidth="1"/>
    <col min="34" max="34" width="9.58203125" customWidth="1"/>
    <col min="35" max="37" width="6.58203125" customWidth="1"/>
    <col min="38" max="38" width="1.83203125" customWidth="1"/>
    <col min="39" max="39" width="9" customWidth="1"/>
    <col min="40" max="42" width="6.58203125" customWidth="1"/>
    <col min="43" max="43" width="1.1640625" customWidth="1"/>
    <col min="44" max="44" width="8.9140625" customWidth="1"/>
    <col min="45" max="47" width="6.58203125" customWidth="1"/>
    <col min="48" max="48" width="1.6640625" customWidth="1"/>
    <col min="49" max="49" width="10.4140625" customWidth="1"/>
    <col min="50" max="50" width="1.4140625" customWidth="1"/>
    <col min="51" max="51" width="9.33203125" customWidth="1"/>
    <col min="52" max="52" width="4.83203125" customWidth="1"/>
    <col min="53" max="53" width="6.33203125" customWidth="1"/>
    <col min="54" max="54" width="8.58203125" customWidth="1"/>
    <col min="56" max="56" width="8.1640625" customWidth="1"/>
  </cols>
  <sheetData>
    <row r="1" spans="1:66" ht="18.649999999999999" customHeight="1">
      <c r="A1" t="s">
        <v>7</v>
      </c>
      <c r="F1" s="1" t="s">
        <v>21</v>
      </c>
      <c r="N1" s="201"/>
      <c r="O1" s="201"/>
      <c r="P1" s="201"/>
      <c r="Q1" s="201"/>
      <c r="AH1" s="201"/>
      <c r="AI1" s="201"/>
      <c r="AJ1" s="201"/>
      <c r="AK1" s="201"/>
      <c r="AL1" s="4"/>
      <c r="AY1" s="2"/>
      <c r="AZ1" s="2"/>
      <c r="BC1" s="2"/>
      <c r="BD1" s="2"/>
      <c r="BE1" s="2"/>
      <c r="BF1" s="3"/>
      <c r="BG1" s="2"/>
      <c r="BH1" s="3"/>
      <c r="BI1" s="2"/>
    </row>
    <row r="2" spans="1:66" ht="18.649999999999999" customHeight="1">
      <c r="J2" s="1"/>
      <c r="N2" s="4"/>
      <c r="O2" s="4"/>
      <c r="P2" s="4"/>
      <c r="Q2" s="4"/>
      <c r="AD2" s="1"/>
      <c r="AH2" s="4"/>
      <c r="AI2" s="4"/>
      <c r="AJ2" s="4"/>
      <c r="AK2" s="4"/>
      <c r="AL2" s="4"/>
      <c r="AY2" s="5"/>
      <c r="AZ2" s="5"/>
      <c r="BA2" s="52"/>
      <c r="BB2" s="103"/>
      <c r="BC2" s="103"/>
      <c r="BD2" s="104"/>
      <c r="BE2" s="104"/>
      <c r="BF2" s="104"/>
      <c r="BG2" s="104"/>
      <c r="BH2" s="104"/>
      <c r="BI2" s="104"/>
      <c r="BJ2" s="104"/>
    </row>
    <row r="3" spans="1:66" ht="18" customHeight="1" thickBot="1">
      <c r="D3" s="106" t="s">
        <v>25</v>
      </c>
      <c r="E3" s="106" t="s">
        <v>26</v>
      </c>
      <c r="I3" s="6"/>
      <c r="J3" s="7"/>
      <c r="K3" s="6"/>
      <c r="L3" s="6"/>
      <c r="N3" s="8"/>
      <c r="O3" s="8"/>
      <c r="P3" s="8"/>
      <c r="Q3" s="8"/>
      <c r="AC3" s="6"/>
      <c r="AD3" s="7"/>
      <c r="AE3" s="6"/>
      <c r="AF3" s="6"/>
      <c r="AH3" s="8"/>
      <c r="AI3" s="8"/>
      <c r="AJ3" s="8"/>
      <c r="AK3" s="8"/>
      <c r="AL3" s="8"/>
      <c r="AY3" s="3"/>
      <c r="AZ3" s="3"/>
      <c r="BA3" s="81"/>
      <c r="BB3" s="8"/>
      <c r="BC3" s="8"/>
      <c r="BD3" s="61"/>
      <c r="BE3" s="61"/>
      <c r="BF3" s="61"/>
      <c r="BG3" s="61"/>
      <c r="BH3" s="61"/>
      <c r="BI3" s="61"/>
      <c r="BJ3" s="61"/>
      <c r="BK3" s="53"/>
      <c r="BL3" s="54"/>
      <c r="BM3" s="53"/>
    </row>
    <row r="4" spans="1:66" ht="18" customHeight="1" thickBot="1">
      <c r="D4" s="41" t="s">
        <v>27</v>
      </c>
      <c r="E4" s="107" t="s">
        <v>28</v>
      </c>
      <c r="I4" s="8"/>
      <c r="J4" s="56"/>
      <c r="K4" s="57"/>
      <c r="L4" s="57"/>
      <c r="AC4" s="8"/>
      <c r="AD4" s="56"/>
      <c r="AE4" s="57"/>
      <c r="AF4" s="57"/>
      <c r="AY4" s="3"/>
      <c r="AZ4" s="3"/>
      <c r="BA4" s="81"/>
      <c r="BB4" s="8"/>
      <c r="BC4" s="8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</row>
    <row r="5" spans="1:66" ht="18" customHeight="1" thickTop="1" thickBot="1">
      <c r="D5" s="24">
        <f>設定部!B4</f>
        <v>0.9</v>
      </c>
      <c r="E5" s="108">
        <f>設定部!C4</f>
        <v>4.0000000000000002E-4</v>
      </c>
      <c r="J5" s="8"/>
      <c r="K5" s="8"/>
      <c r="N5" s="201"/>
      <c r="O5" s="201"/>
      <c r="P5" s="201"/>
      <c r="Q5" s="201"/>
      <c r="T5" s="8"/>
      <c r="AD5" s="8"/>
      <c r="AE5" s="8"/>
      <c r="AH5" s="201"/>
      <c r="AI5" s="201"/>
      <c r="AJ5" s="201"/>
      <c r="AK5" s="201"/>
      <c r="AL5" s="4"/>
      <c r="AN5" s="8"/>
      <c r="AY5" s="3"/>
      <c r="AZ5" s="3"/>
      <c r="BA5" s="81"/>
      <c r="BB5" s="8"/>
      <c r="BC5" s="8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</row>
    <row r="6" spans="1:66" ht="18" customHeight="1" thickBot="1">
      <c r="N6" s="8"/>
      <c r="O6" s="8"/>
      <c r="P6" s="8"/>
      <c r="Q6" s="8"/>
      <c r="AH6" s="8"/>
      <c r="AI6" s="8"/>
      <c r="AJ6" s="8"/>
      <c r="AK6" s="8"/>
      <c r="AL6" s="8"/>
      <c r="AY6" s="3"/>
      <c r="AZ6" s="3"/>
      <c r="BA6" s="81"/>
      <c r="BB6" s="8"/>
      <c r="BC6" s="8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</row>
    <row r="7" spans="1:66" ht="18" customHeight="1" thickBot="1">
      <c r="E7" s="12" t="s">
        <v>33</v>
      </c>
      <c r="I7" s="8"/>
      <c r="J7" s="13" t="s">
        <v>34</v>
      </c>
      <c r="K7" s="14" t="s">
        <v>35</v>
      </c>
      <c r="L7" s="8"/>
      <c r="M7" s="8"/>
      <c r="N7" s="8"/>
      <c r="O7" s="8"/>
      <c r="P7" s="8"/>
      <c r="Q7" s="8"/>
      <c r="R7" s="8"/>
      <c r="S7" s="8"/>
      <c r="T7" s="15" t="s">
        <v>36</v>
      </c>
      <c r="U7" s="8"/>
      <c r="V7" s="8"/>
      <c r="W7" s="8"/>
      <c r="X7" s="8"/>
      <c r="Y7" s="8"/>
      <c r="Z7" s="8"/>
      <c r="AA7" s="8"/>
      <c r="AB7" s="8"/>
      <c r="AC7" s="8"/>
      <c r="AD7" s="13" t="s">
        <v>37</v>
      </c>
      <c r="AE7" s="14" t="s">
        <v>38</v>
      </c>
      <c r="AF7" s="8"/>
      <c r="AG7" s="8"/>
      <c r="AH7" s="8"/>
      <c r="AI7" s="8"/>
      <c r="AJ7" s="8"/>
      <c r="AK7" s="8"/>
      <c r="AL7" s="8"/>
      <c r="AM7" s="8"/>
      <c r="AN7" s="15" t="s">
        <v>39</v>
      </c>
      <c r="AO7" s="8"/>
      <c r="AP7" s="8"/>
      <c r="AQ7" s="8"/>
      <c r="AR7" s="15" t="s">
        <v>12</v>
      </c>
      <c r="AS7" s="8"/>
      <c r="AT7" s="8"/>
      <c r="AU7" s="8"/>
      <c r="AV7" s="8"/>
      <c r="AY7" s="3"/>
      <c r="AZ7" s="3"/>
      <c r="BA7" s="81"/>
      <c r="BB7" s="8"/>
      <c r="BC7" s="8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</row>
    <row r="8" spans="1:66" ht="18" customHeight="1" thickTop="1" thickBot="1">
      <c r="A8" s="16"/>
      <c r="B8" s="16"/>
      <c r="C8" s="16"/>
      <c r="D8" s="16"/>
      <c r="E8" s="17">
        <f>設定部!F4</f>
        <v>0.17899999999999999</v>
      </c>
      <c r="F8" s="16"/>
      <c r="G8" s="16"/>
      <c r="H8" s="16"/>
      <c r="I8" s="16"/>
      <c r="J8" s="17">
        <f>設定部!G4</f>
        <v>0.98899999999999999</v>
      </c>
      <c r="K8" s="18">
        <f>設定部!H4</f>
        <v>0.83399999999999996</v>
      </c>
      <c r="L8" s="16"/>
      <c r="M8" s="16"/>
      <c r="O8" s="16"/>
      <c r="P8" s="16"/>
      <c r="Q8" s="16"/>
      <c r="R8" s="16"/>
      <c r="S8" s="16"/>
      <c r="T8" s="18">
        <f>設定部!I4</f>
        <v>3.6999999999999998E-2</v>
      </c>
      <c r="U8" s="16"/>
      <c r="V8" s="16"/>
      <c r="W8" s="16"/>
      <c r="X8" s="16"/>
      <c r="Y8" s="16"/>
      <c r="Z8" s="16"/>
      <c r="AA8" s="16"/>
      <c r="AB8" s="16"/>
      <c r="AC8" s="16"/>
      <c r="AD8" s="17">
        <f>設定部!J4</f>
        <v>0.95860000000000001</v>
      </c>
      <c r="AE8" s="18">
        <f>設定部!K4</f>
        <v>0.83399999999999996</v>
      </c>
      <c r="AF8" s="16"/>
      <c r="AG8" s="16"/>
      <c r="AH8" s="16"/>
      <c r="AI8" s="16"/>
      <c r="AJ8" s="16"/>
      <c r="AK8" s="16"/>
      <c r="AL8" s="16"/>
      <c r="AM8" s="16"/>
      <c r="AN8" s="18">
        <f>設定部!L4</f>
        <v>0.17899999999999999</v>
      </c>
      <c r="AO8" s="16"/>
      <c r="AP8" s="16"/>
      <c r="AQ8" s="16"/>
      <c r="AR8" s="17">
        <f>設定部!M4</f>
        <v>1</v>
      </c>
      <c r="AS8" s="16"/>
      <c r="AT8" s="16"/>
      <c r="AU8" s="16"/>
      <c r="AV8" s="16"/>
      <c r="AY8" s="3"/>
      <c r="AZ8" s="3"/>
      <c r="BA8" s="81"/>
      <c r="BB8" s="8"/>
      <c r="BC8" s="8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</row>
    <row r="9" spans="1:66" ht="18" customHeight="1">
      <c r="AY9" s="3"/>
      <c r="AZ9" s="3"/>
      <c r="BA9" s="81"/>
      <c r="BB9" s="8"/>
      <c r="BC9" s="8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</row>
    <row r="10" spans="1:66" ht="18" customHeight="1">
      <c r="AY10" s="3"/>
      <c r="AZ10" s="3"/>
      <c r="BA10" s="81"/>
      <c r="BB10" s="8"/>
      <c r="BC10" s="8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</row>
    <row r="11" spans="1:66" ht="18" customHeight="1">
      <c r="AY11" s="3"/>
      <c r="AZ11" s="3"/>
      <c r="BA11" s="81"/>
      <c r="BB11" s="8"/>
      <c r="BC11" s="8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</row>
    <row r="12" spans="1:66" ht="18" customHeight="1">
      <c r="BA12" s="81"/>
      <c r="BB12" s="8"/>
      <c r="BC12" s="109"/>
      <c r="BD12" s="61"/>
      <c r="BE12" s="61"/>
      <c r="BF12" s="61"/>
      <c r="BG12" s="61"/>
      <c r="BH12" s="61"/>
      <c r="BI12" s="61"/>
      <c r="BJ12" s="61"/>
      <c r="BK12" s="54"/>
      <c r="BL12" s="53"/>
      <c r="BM12" s="54"/>
    </row>
    <row r="13" spans="1:66" ht="18.649999999999999" customHeight="1">
      <c r="BA13" s="29"/>
      <c r="BD13" s="4"/>
      <c r="BE13" s="4"/>
      <c r="BF13" s="4"/>
      <c r="BG13" s="4"/>
      <c r="BH13" s="4"/>
      <c r="BI13" s="4"/>
      <c r="BJ13" s="4"/>
    </row>
    <row r="14" spans="1:66">
      <c r="BB14" s="60"/>
      <c r="BE14" s="52"/>
      <c r="BF14" s="58"/>
      <c r="BG14" s="52"/>
      <c r="BH14" s="59"/>
      <c r="BI14" s="52"/>
      <c r="BJ14" s="52"/>
    </row>
    <row r="15" spans="1:66" ht="18" customHeight="1" thickBot="1">
      <c r="B15" s="20"/>
      <c r="E15" s="21" t="s">
        <v>68</v>
      </c>
      <c r="J15" s="21" t="s">
        <v>69</v>
      </c>
      <c r="O15" s="21" t="s">
        <v>70</v>
      </c>
      <c r="T15" s="21" t="s">
        <v>71</v>
      </c>
      <c r="Y15" s="21" t="s">
        <v>72</v>
      </c>
      <c r="AD15" s="21" t="s">
        <v>73</v>
      </c>
      <c r="AI15" s="21" t="s">
        <v>74</v>
      </c>
      <c r="AN15" s="21" t="s">
        <v>75</v>
      </c>
      <c r="AS15" s="21" t="s">
        <v>76</v>
      </c>
    </row>
    <row r="16" spans="1:66" ht="20.5" thickBot="1">
      <c r="B16" s="22" t="s">
        <v>0</v>
      </c>
      <c r="D16" s="197" t="s">
        <v>77</v>
      </c>
      <c r="E16" s="198"/>
      <c r="F16" s="199" t="s">
        <v>78</v>
      </c>
      <c r="G16" s="200"/>
      <c r="I16" s="197" t="s">
        <v>79</v>
      </c>
      <c r="J16" s="198"/>
      <c r="K16" s="199" t="s">
        <v>80</v>
      </c>
      <c r="L16" s="200"/>
      <c r="N16" s="197" t="s">
        <v>81</v>
      </c>
      <c r="O16" s="198"/>
      <c r="P16" s="199" t="s">
        <v>82</v>
      </c>
      <c r="Q16" s="200"/>
      <c r="S16" s="197" t="s">
        <v>83</v>
      </c>
      <c r="T16" s="198"/>
      <c r="U16" s="199" t="s">
        <v>84</v>
      </c>
      <c r="V16" s="200"/>
      <c r="X16" s="197" t="s">
        <v>85</v>
      </c>
      <c r="Y16" s="198"/>
      <c r="Z16" s="199" t="s">
        <v>86</v>
      </c>
      <c r="AA16" s="200"/>
      <c r="AB16" s="4"/>
      <c r="AC16" s="197" t="s">
        <v>87</v>
      </c>
      <c r="AD16" s="198"/>
      <c r="AE16" s="199" t="s">
        <v>88</v>
      </c>
      <c r="AF16" s="200"/>
      <c r="AH16" s="197" t="s">
        <v>89</v>
      </c>
      <c r="AI16" s="198"/>
      <c r="AJ16" s="199" t="s">
        <v>90</v>
      </c>
      <c r="AK16" s="200"/>
      <c r="AL16" s="4"/>
      <c r="AM16" s="197" t="s">
        <v>91</v>
      </c>
      <c r="AN16" s="198"/>
      <c r="AO16" s="199" t="s">
        <v>92</v>
      </c>
      <c r="AP16" s="200"/>
      <c r="AR16" s="197" t="s">
        <v>93</v>
      </c>
      <c r="AS16" s="198"/>
      <c r="AT16" s="199" t="s">
        <v>94</v>
      </c>
      <c r="AU16" s="200"/>
      <c r="AV16" s="4"/>
      <c r="AW16" s="181" t="s">
        <v>95</v>
      </c>
      <c r="AY16" s="182" t="s">
        <v>22</v>
      </c>
    </row>
    <row r="17" spans="2:59" ht="19" thickTop="1" thickBot="1">
      <c r="B17" s="23">
        <v>1</v>
      </c>
      <c r="D17" s="24">
        <v>1</v>
      </c>
      <c r="E17" s="25">
        <v>0</v>
      </c>
      <c r="F17" s="26">
        <v>0</v>
      </c>
      <c r="G17" s="27">
        <f>-1/($E$8*$B17)</f>
        <v>-5.5865921787709496</v>
      </c>
      <c r="I17" s="24">
        <v>1</v>
      </c>
      <c r="J17" s="28">
        <v>0</v>
      </c>
      <c r="K17" s="26">
        <v>0</v>
      </c>
      <c r="L17" s="27">
        <v>0</v>
      </c>
      <c r="N17" s="24">
        <f>D17*I17+F17*I20-E17*J17-G17*J20</f>
        <v>-0.17341210830218556</v>
      </c>
      <c r="O17" s="28">
        <f>(D17*J17+E17*I17+F17*J20+G17*I20)</f>
        <v>0</v>
      </c>
      <c r="P17" s="26">
        <f>D17*K17+F17*K20-E17*L17-G17*L20</f>
        <v>0</v>
      </c>
      <c r="Q17" s="27">
        <f>(D17*L17+E17*K17+F17*L20+G17*K20)</f>
        <v>-5.5865921787709496</v>
      </c>
      <c r="S17" s="24">
        <v>1</v>
      </c>
      <c r="T17" s="25">
        <v>0</v>
      </c>
      <c r="U17" s="26">
        <v>0</v>
      </c>
      <c r="V17" s="27">
        <f>-1/($T$8*$B17)</f>
        <v>-27.027027027027028</v>
      </c>
      <c r="X17" s="24">
        <f>N17*S17+P17*S20-O17*T17-Q17*T20</f>
        <v>-0.17341210830218556</v>
      </c>
      <c r="Y17" s="28">
        <f>(N17*T17+O17*S17+P17*T20+Q17*S20)</f>
        <v>0</v>
      </c>
      <c r="Z17" s="26">
        <f>N17*U17+P17*U20-O17*V17-Q17*V20</f>
        <v>0</v>
      </c>
      <c r="AA17" s="27">
        <f>(N17*V17+O17*U17+P17*V20+Q17*U20)</f>
        <v>-0.89977844087404257</v>
      </c>
      <c r="AB17" s="8"/>
      <c r="AC17" s="24">
        <v>1</v>
      </c>
      <c r="AD17" s="28">
        <v>0</v>
      </c>
      <c r="AE17" s="26">
        <v>0</v>
      </c>
      <c r="AF17" s="27">
        <v>0</v>
      </c>
      <c r="AH17" s="24">
        <f>X17*AC17+Z17*AC20-Y17*AD17-AA17*AD20</f>
        <v>-0.3616349450226255</v>
      </c>
      <c r="AI17" s="28">
        <f>(X17*AD17+Y17*AC17+Z17*AD20+AA17*AC20)</f>
        <v>0</v>
      </c>
      <c r="AJ17" s="26">
        <f>X17*AE17+Z17*AE20-Y17*AF17-AA17*AF20</f>
        <v>0</v>
      </c>
      <c r="AK17" s="27">
        <f>(X17*AF17+Y17*AE17+Z17*AF20+AA17*AE20)</f>
        <v>-0.89977844087404257</v>
      </c>
      <c r="AL17" s="8"/>
      <c r="AM17" s="24">
        <v>1</v>
      </c>
      <c r="AN17" s="25">
        <v>0</v>
      </c>
      <c r="AO17" s="26">
        <v>0</v>
      </c>
      <c r="AP17" s="27">
        <f>-1/($AN$8*$B17)</f>
        <v>-5.5865921787709496</v>
      </c>
      <c r="AR17" s="24">
        <f>AH17*AM17+AJ17*AM20-AI17*AN17-AK17*AN20</f>
        <v>-0.3616349450226255</v>
      </c>
      <c r="AS17" s="28">
        <f>(AH17*AN17+AI17*AM17+AJ17*AN20+AK17*AM20)</f>
        <v>0</v>
      </c>
      <c r="AT17" s="26">
        <f>AH17*AO17+AJ17*AO20-AI17*AP17-AK17*AP20</f>
        <v>0</v>
      </c>
      <c r="AU17" s="27">
        <f>(AH17*AP17+AI17*AO17+AJ17*AP20+AK17*AO20)</f>
        <v>1.1205285145596195</v>
      </c>
      <c r="AV17" s="8"/>
      <c r="AW17" s="183">
        <f>20*LOG((2*$AR$8)/(($AR$8*AR17+AT17+$AR$8*AR20+AT20)^2+($AR$8*AS17+AU17+$AR$8*AS20+AU20)^2)^0.5)</f>
        <v>-0.13322561930768914</v>
      </c>
      <c r="AY17" s="184">
        <f>((AS17^2+AR17^2)/(AS20^2+AR20^2))^0.5</f>
        <v>0.47070423178621679</v>
      </c>
      <c r="AZ17" s="9"/>
      <c r="BA17" s="29"/>
      <c r="BB17" s="29"/>
      <c r="BC17" s="29"/>
      <c r="BD17" s="29"/>
    </row>
    <row r="18" spans="2:59" ht="6" customHeight="1" thickBot="1">
      <c r="D18" s="30"/>
      <c r="G18" s="31"/>
      <c r="I18" s="30"/>
      <c r="L18" s="31"/>
      <c r="N18" s="30"/>
      <c r="Q18" s="31"/>
      <c r="S18" s="30"/>
      <c r="V18" s="31"/>
      <c r="X18" s="30"/>
      <c r="AA18" s="31"/>
      <c r="AC18" s="30"/>
      <c r="AF18" s="31"/>
      <c r="AH18" s="30"/>
      <c r="AK18" s="31"/>
      <c r="AM18" s="30"/>
      <c r="AP18" s="31"/>
      <c r="AR18" s="30"/>
      <c r="AU18" s="31"/>
      <c r="AY18" s="185"/>
      <c r="AZ18" s="33"/>
      <c r="BA18" s="34"/>
      <c r="BB18" s="34"/>
      <c r="BC18" s="34"/>
      <c r="BD18" s="34"/>
      <c r="BE18" s="35"/>
    </row>
    <row r="19" spans="2:59" ht="18.5" thickBot="1">
      <c r="D19" s="197" t="s">
        <v>96</v>
      </c>
      <c r="E19" s="198"/>
      <c r="F19" s="199" t="s">
        <v>97</v>
      </c>
      <c r="G19" s="200"/>
      <c r="I19" s="197" t="s">
        <v>98</v>
      </c>
      <c r="J19" s="198"/>
      <c r="K19" s="199" t="s">
        <v>99</v>
      </c>
      <c r="L19" s="200"/>
      <c r="N19" s="197" t="s">
        <v>1</v>
      </c>
      <c r="O19" s="198"/>
      <c r="P19" s="199" t="s">
        <v>2</v>
      </c>
      <c r="Q19" s="200"/>
      <c r="S19" s="172" t="s">
        <v>100</v>
      </c>
      <c r="T19" s="173"/>
      <c r="U19" s="199" t="s">
        <v>101</v>
      </c>
      <c r="V19" s="200"/>
      <c r="X19" s="197" t="s">
        <v>102</v>
      </c>
      <c r="Y19" s="198"/>
      <c r="Z19" s="199" t="s">
        <v>103</v>
      </c>
      <c r="AA19" s="200"/>
      <c r="AB19" s="4"/>
      <c r="AC19" s="197" t="s">
        <v>104</v>
      </c>
      <c r="AD19" s="198"/>
      <c r="AE19" s="199" t="s">
        <v>105</v>
      </c>
      <c r="AF19" s="200"/>
      <c r="AH19" s="172" t="s">
        <v>106</v>
      </c>
      <c r="AI19" s="173"/>
      <c r="AJ19" s="199" t="s">
        <v>107</v>
      </c>
      <c r="AK19" s="200"/>
      <c r="AL19" s="4"/>
      <c r="AM19" s="197" t="s">
        <v>108</v>
      </c>
      <c r="AN19" s="198"/>
      <c r="AO19" s="199" t="s">
        <v>109</v>
      </c>
      <c r="AP19" s="200"/>
      <c r="AR19" s="197" t="s">
        <v>110</v>
      </c>
      <c r="AS19" s="198"/>
      <c r="AT19" s="199" t="s">
        <v>111</v>
      </c>
      <c r="AU19" s="200"/>
      <c r="AV19" s="4"/>
      <c r="AW19" s="36" t="s">
        <v>112</v>
      </c>
      <c r="AY19" s="186" t="s">
        <v>113</v>
      </c>
      <c r="AZ19" s="33"/>
      <c r="BA19" s="34"/>
      <c r="BB19" s="34"/>
      <c r="BC19" s="34"/>
      <c r="BD19" s="34"/>
      <c r="BE19" s="35"/>
    </row>
    <row r="20" spans="2:59" ht="19" thickTop="1" thickBot="1">
      <c r="D20" s="24">
        <v>0</v>
      </c>
      <c r="E20" s="28">
        <v>0</v>
      </c>
      <c r="F20" s="26">
        <v>1</v>
      </c>
      <c r="G20" s="27">
        <v>0</v>
      </c>
      <c r="I20" s="24">
        <v>0</v>
      </c>
      <c r="J20" s="28">
        <f>IF(0=(1-$J$8*$K$8*$B17^2),0,-1*(1-$J$8*$K$8*$B17^2)/($B17*$K$8))</f>
        <v>-0.2100407673860912</v>
      </c>
      <c r="K20" s="26">
        <v>1</v>
      </c>
      <c r="L20" s="27">
        <v>0</v>
      </c>
      <c r="N20" s="24">
        <f>D20*I17+F20*I20-E20*J17-G20*J20</f>
        <v>0</v>
      </c>
      <c r="O20" s="28">
        <f>(D20*J17+E20*I17+F20*J20+G20*I20)</f>
        <v>-0.2100407673860912</v>
      </c>
      <c r="P20" s="26">
        <f>D20*K17+F20*K20-E20*L17-G20*L20</f>
        <v>1</v>
      </c>
      <c r="Q20" s="27">
        <f>(D20*L17+E20*K17+F20*L20+G20*K20)</f>
        <v>0</v>
      </c>
      <c r="S20" s="24">
        <v>0</v>
      </c>
      <c r="T20" s="28">
        <v>0</v>
      </c>
      <c r="U20" s="26">
        <v>1</v>
      </c>
      <c r="V20" s="27">
        <v>0</v>
      </c>
      <c r="X20" s="24">
        <f>N20*S17+P20*S20-O20*T17-Q20*T20</f>
        <v>0</v>
      </c>
      <c r="Y20" s="28">
        <f>(N20*T17+O20*S17+P20*T20+Q20*S20)</f>
        <v>-0.2100407673860912</v>
      </c>
      <c r="Z20" s="26">
        <f>N20*U17+P20*U20-O20*V17-Q20*V20</f>
        <v>-4.6767774969213844</v>
      </c>
      <c r="AA20" s="27">
        <f>(N20*V17+O20*U17+P20*V20+Q20*U20)</f>
        <v>0</v>
      </c>
      <c r="AB20" s="8"/>
      <c r="AC20" s="24">
        <v>0</v>
      </c>
      <c r="AD20" s="28">
        <f>IF(0=(1-$AD$8*$AE$8*$B17^2),0,-1*(1-$AD$8*$AE$8*$B17^2)/($B17*$AD$8))</f>
        <v>-0.20918798247444192</v>
      </c>
      <c r="AE20" s="26">
        <v>1</v>
      </c>
      <c r="AF20" s="27">
        <v>0</v>
      </c>
      <c r="AH20" s="24">
        <f>X20*AC17+Z20*AC20-Y20*AD17-AA20*AD20</f>
        <v>0</v>
      </c>
      <c r="AI20" s="28">
        <f>(X20*AD17+Y20*AC17+Z20*AD20+AA20*AC20)</f>
        <v>0.76828488167676368</v>
      </c>
      <c r="AJ20" s="26">
        <f>X20*AE17+Z20*AE20-Y20*AF17-AA20*AF20</f>
        <v>-4.6767774969213844</v>
      </c>
      <c r="AK20" s="27">
        <f>(X20*AF17+Y20*AE17+Z20*AF20+AA20*AE20)</f>
        <v>0</v>
      </c>
      <c r="AL20" s="8"/>
      <c r="AM20" s="24">
        <v>0</v>
      </c>
      <c r="AN20" s="28">
        <v>0</v>
      </c>
      <c r="AO20" s="26">
        <v>1</v>
      </c>
      <c r="AP20" s="27">
        <v>0</v>
      </c>
      <c r="AR20" s="24">
        <f>AH20*AM17+AJ20*AM20-AI20*AN17-AK20*AN20</f>
        <v>0</v>
      </c>
      <c r="AS20" s="28">
        <f>(AH20*AN17+AI20*AM17+AJ20*AN20+AK20*AM20)</f>
        <v>0.76828488167676368</v>
      </c>
      <c r="AT20" s="26">
        <f>AH20*AO17+AJ20*AO20-AI20*AP17-AK20*AP20</f>
        <v>-0.38468318587801242</v>
      </c>
      <c r="AU20" s="27">
        <f>(AH20*AP17+AI20*AO17+AJ20*AP20+AK20*AO20)</f>
        <v>0</v>
      </c>
      <c r="AV20" s="8"/>
      <c r="AW20" s="38">
        <f>(180/PI())*ATAN(-1*(($AR$8*AS17+AU17+$AR$8*AS20+AU20)/($AR$8*AR17+AT17+$AR$8*AR20+AT20)))</f>
        <v>68.439765644198928</v>
      </c>
      <c r="AY20" s="187">
        <f>20*LOG(((($AR$8*AR17+AT17-$AR$8*AR20-AT20)^2+($AR$8*AS17+AU17-$AR$8*AS20-AU20)^2)/(($AR$8*AR17+AT17+$AR$8*AR20+AT20)^2+($AR$8*AS17+AU17+$AR$8*AS20+AU20)^2))^0.5)</f>
        <v>-15.198408159973983</v>
      </c>
      <c r="AZ20" s="33"/>
      <c r="BA20" s="34"/>
      <c r="BB20" s="34"/>
      <c r="BC20" s="34"/>
      <c r="BD20" s="34"/>
      <c r="BE20" s="35"/>
    </row>
    <row r="21" spans="2:59" ht="16.25" customHeight="1">
      <c r="AY21" s="33"/>
      <c r="AZ21" s="33"/>
      <c r="BA21" s="34"/>
      <c r="BB21" s="34"/>
      <c r="BC21" s="34"/>
      <c r="BD21" s="34"/>
      <c r="BE21" s="35"/>
    </row>
    <row r="22" spans="2:59" ht="18.5" thickBot="1">
      <c r="E22" s="21" t="s">
        <v>68</v>
      </c>
      <c r="J22" s="21" t="s">
        <v>69</v>
      </c>
      <c r="O22" s="21" t="s">
        <v>70</v>
      </c>
      <c r="T22" s="21" t="s">
        <v>71</v>
      </c>
      <c r="Y22" s="21" t="s">
        <v>72</v>
      </c>
      <c r="AD22" s="21" t="s">
        <v>73</v>
      </c>
      <c r="AI22" s="21" t="s">
        <v>74</v>
      </c>
      <c r="AN22" s="21" t="s">
        <v>75</v>
      </c>
      <c r="AS22" s="21" t="s">
        <v>76</v>
      </c>
    </row>
    <row r="23" spans="2:59" ht="20.5" thickBot="1">
      <c r="B23" s="20"/>
      <c r="D23" s="197" t="s">
        <v>77</v>
      </c>
      <c r="E23" s="198"/>
      <c r="F23" s="199" t="s">
        <v>78</v>
      </c>
      <c r="G23" s="200"/>
      <c r="I23" s="197" t="s">
        <v>79</v>
      </c>
      <c r="J23" s="198"/>
      <c r="K23" s="199" t="s">
        <v>80</v>
      </c>
      <c r="L23" s="200"/>
      <c r="N23" s="197" t="s">
        <v>81</v>
      </c>
      <c r="O23" s="198"/>
      <c r="P23" s="199" t="s">
        <v>82</v>
      </c>
      <c r="Q23" s="200"/>
      <c r="S23" s="197" t="s">
        <v>83</v>
      </c>
      <c r="T23" s="198"/>
      <c r="U23" s="199" t="s">
        <v>84</v>
      </c>
      <c r="V23" s="200"/>
      <c r="X23" s="197" t="s">
        <v>85</v>
      </c>
      <c r="Y23" s="198"/>
      <c r="Z23" s="199" t="s">
        <v>86</v>
      </c>
      <c r="AA23" s="200"/>
      <c r="AB23" s="4"/>
      <c r="AC23" s="197" t="s">
        <v>87</v>
      </c>
      <c r="AD23" s="198"/>
      <c r="AE23" s="199" t="s">
        <v>88</v>
      </c>
      <c r="AF23" s="200"/>
      <c r="AH23" s="197" t="s">
        <v>89</v>
      </c>
      <c r="AI23" s="198"/>
      <c r="AJ23" s="199" t="s">
        <v>90</v>
      </c>
      <c r="AK23" s="200"/>
      <c r="AL23" s="4"/>
      <c r="AM23" s="197" t="s">
        <v>91</v>
      </c>
      <c r="AN23" s="198"/>
      <c r="AO23" s="199" t="s">
        <v>92</v>
      </c>
      <c r="AP23" s="200"/>
      <c r="AR23" s="197" t="s">
        <v>93</v>
      </c>
      <c r="AS23" s="198"/>
      <c r="AT23" s="199" t="s">
        <v>94</v>
      </c>
      <c r="AU23" s="200"/>
      <c r="AV23" s="4"/>
      <c r="AW23" s="181" t="s">
        <v>95</v>
      </c>
      <c r="AY23" s="182" t="s">
        <v>22</v>
      </c>
      <c r="BA23" s="29"/>
      <c r="BB23" s="29"/>
      <c r="BC23" s="29"/>
      <c r="BD23" s="29"/>
    </row>
    <row r="24" spans="2:59" ht="19" thickTop="1" thickBot="1">
      <c r="B24" s="39">
        <f>D5</f>
        <v>0.9</v>
      </c>
      <c r="D24" s="24">
        <v>1</v>
      </c>
      <c r="E24" s="25">
        <v>0</v>
      </c>
      <c r="F24" s="26">
        <v>0</v>
      </c>
      <c r="G24" s="27">
        <f>-1/($E$8*$B24)</f>
        <v>-6.2073246430788336</v>
      </c>
      <c r="I24" s="24">
        <v>1</v>
      </c>
      <c r="J24" s="28">
        <v>0</v>
      </c>
      <c r="K24" s="26">
        <v>0</v>
      </c>
      <c r="L24" s="27">
        <v>0</v>
      </c>
      <c r="N24" s="24">
        <f>D24*I24+F24*I27-E24*J24-G24*J27</f>
        <v>-1.7446773390309067</v>
      </c>
      <c r="O24" s="28">
        <f>(D24*J24+E24*I24+F24*J27+G24*I27)</f>
        <v>0</v>
      </c>
      <c r="P24" s="26">
        <f>D24*K24+F24*K27-E24*L24-G24*L27</f>
        <v>0</v>
      </c>
      <c r="Q24" s="27">
        <f>(D24*L24+E24*K24+F24*L27+G24*K27)</f>
        <v>-6.2073246430788336</v>
      </c>
      <c r="S24" s="24">
        <v>1</v>
      </c>
      <c r="T24" s="25">
        <v>0</v>
      </c>
      <c r="U24" s="26">
        <v>0</v>
      </c>
      <c r="V24" s="27">
        <f>-1/($T$8*$B24)</f>
        <v>-30.030030030030034</v>
      </c>
      <c r="X24" s="24">
        <f>N24*S24+P24*S27-O24*T24-Q24*T27</f>
        <v>-1.7446773390309067</v>
      </c>
      <c r="Y24" s="28">
        <f>(N24*T24+O24*S24+P24*T27+Q24*S27)</f>
        <v>0</v>
      </c>
      <c r="Z24" s="26">
        <f>N24*U24+P24*U27-O24*V24-Q24*V27</f>
        <v>0</v>
      </c>
      <c r="AA24" s="27">
        <f>(N24*V24+O24*U24+P24*V27+Q24*U27)</f>
        <v>46.185388240732188</v>
      </c>
      <c r="AB24" s="8"/>
      <c r="AC24" s="24">
        <v>1</v>
      </c>
      <c r="AD24" s="28">
        <v>0</v>
      </c>
      <c r="AE24" s="26">
        <v>0</v>
      </c>
      <c r="AF24" s="27">
        <v>0</v>
      </c>
      <c r="AH24" s="24">
        <f>X24*AC24+Z24*AC27-Y24*AD24-AA24*AD27</f>
        <v>17.121950223751316</v>
      </c>
      <c r="AI24" s="28">
        <f>(X24*AD24+Y24*AC24+Z24*AD27+AA24*AC27)</f>
        <v>0</v>
      </c>
      <c r="AJ24" s="26">
        <f>X24*AE24+Z24*AE27-Y24*AF24-AA24*AF27</f>
        <v>0</v>
      </c>
      <c r="AK24" s="27">
        <f>(X24*AF24+Y24*AE24+Z24*AF27+AA24*AE27)</f>
        <v>46.185388240732188</v>
      </c>
      <c r="AL24" s="8"/>
      <c r="AM24" s="24">
        <v>1</v>
      </c>
      <c r="AN24" s="25">
        <v>0</v>
      </c>
      <c r="AO24" s="26">
        <v>0</v>
      </c>
      <c r="AP24" s="27">
        <f>-1/($AN$8*$B24)</f>
        <v>-6.2073246430788336</v>
      </c>
      <c r="AR24" s="24">
        <f>AH24*AM24+AJ24*AM27-AI24*AN24-AK24*AN27</f>
        <v>17.121950223751316</v>
      </c>
      <c r="AS24" s="28">
        <f>(AH24*AN24+AI24*AM24+AJ24*AN27+AK24*AM27)</f>
        <v>0</v>
      </c>
      <c r="AT24" s="26">
        <f>AH24*AO24+AJ24*AO27-AI24*AP24-AK24*AP27</f>
        <v>0</v>
      </c>
      <c r="AU24" s="27">
        <f>(AH24*AP24+AI24*AO24+AJ24*AP27+AK24*AO27)</f>
        <v>-60.096115320728508</v>
      </c>
      <c r="AV24" s="8"/>
      <c r="AW24" s="183">
        <f>20*LOG((2*$AR$8)/(($AR$8*AR24+AT24+$AR$8*AR27+AT27)^2+($AR$8*AS24+AU24+$AR$8*AS27+AU27)^2)^0.5)</f>
        <v>-30.198616866807683</v>
      </c>
      <c r="AY24" s="184">
        <f>((AS24^2+AR24^2)/(AS27^2+AR27^2))^0.5</f>
        <v>3.7437367062543792</v>
      </c>
      <c r="AZ24" s="9"/>
      <c r="BA24" s="29"/>
      <c r="BB24" s="29"/>
      <c r="BC24" s="29"/>
      <c r="BD24" s="29"/>
    </row>
    <row r="25" spans="2:59" ht="18.5" thickBot="1">
      <c r="D25" s="30"/>
      <c r="G25" s="31"/>
      <c r="I25" s="30"/>
      <c r="L25" s="31"/>
      <c r="N25" s="30"/>
      <c r="Q25" s="31"/>
      <c r="S25" s="30"/>
      <c r="V25" s="31"/>
      <c r="X25" s="30"/>
      <c r="AA25" s="31"/>
      <c r="AC25" s="30"/>
      <c r="AF25" s="31"/>
      <c r="AH25" s="30"/>
      <c r="AK25" s="31"/>
      <c r="AM25" s="30"/>
      <c r="AP25" s="31"/>
      <c r="AR25" s="30"/>
      <c r="AU25" s="31"/>
      <c r="AY25" s="185"/>
      <c r="AZ25" s="33"/>
      <c r="BA25" s="29"/>
      <c r="BB25" s="29"/>
      <c r="BC25" s="29"/>
      <c r="BD25" s="29"/>
    </row>
    <row r="26" spans="2:59" ht="18.5" thickBot="1">
      <c r="D26" s="197" t="s">
        <v>96</v>
      </c>
      <c r="E26" s="198"/>
      <c r="F26" s="199" t="s">
        <v>97</v>
      </c>
      <c r="G26" s="200"/>
      <c r="I26" s="197" t="s">
        <v>98</v>
      </c>
      <c r="J26" s="198"/>
      <c r="K26" s="199" t="s">
        <v>99</v>
      </c>
      <c r="L26" s="200"/>
      <c r="N26" s="197" t="s">
        <v>1</v>
      </c>
      <c r="O26" s="198"/>
      <c r="P26" s="199" t="s">
        <v>2</v>
      </c>
      <c r="Q26" s="200"/>
      <c r="S26" s="172" t="s">
        <v>100</v>
      </c>
      <c r="T26" s="173"/>
      <c r="U26" s="199" t="s">
        <v>101</v>
      </c>
      <c r="V26" s="200"/>
      <c r="X26" s="197" t="s">
        <v>102</v>
      </c>
      <c r="Y26" s="198"/>
      <c r="Z26" s="199" t="s">
        <v>103</v>
      </c>
      <c r="AA26" s="200"/>
      <c r="AB26" s="4"/>
      <c r="AC26" s="197" t="s">
        <v>104</v>
      </c>
      <c r="AD26" s="198"/>
      <c r="AE26" s="199" t="s">
        <v>105</v>
      </c>
      <c r="AF26" s="200"/>
      <c r="AH26" s="172" t="s">
        <v>106</v>
      </c>
      <c r="AI26" s="173"/>
      <c r="AJ26" s="199" t="s">
        <v>107</v>
      </c>
      <c r="AK26" s="200"/>
      <c r="AL26" s="4"/>
      <c r="AM26" s="197" t="s">
        <v>108</v>
      </c>
      <c r="AN26" s="198"/>
      <c r="AO26" s="199" t="s">
        <v>109</v>
      </c>
      <c r="AP26" s="200"/>
      <c r="AR26" s="197" t="s">
        <v>110</v>
      </c>
      <c r="AS26" s="198"/>
      <c r="AT26" s="199" t="s">
        <v>111</v>
      </c>
      <c r="AU26" s="200"/>
      <c r="AV26" s="4"/>
      <c r="AW26" s="36" t="s">
        <v>112</v>
      </c>
      <c r="AY26" s="186" t="s">
        <v>113</v>
      </c>
      <c r="AZ26" s="33"/>
      <c r="BA26" s="29"/>
      <c r="BB26" s="29"/>
      <c r="BC26" s="29"/>
      <c r="BD26" s="29"/>
    </row>
    <row r="27" spans="2:59" ht="19" thickTop="1" thickBot="1">
      <c r="D27" s="24">
        <v>0</v>
      </c>
      <c r="E27" s="28">
        <v>0</v>
      </c>
      <c r="F27" s="26">
        <v>1</v>
      </c>
      <c r="G27" s="27">
        <v>0</v>
      </c>
      <c r="I27" s="24">
        <v>0</v>
      </c>
      <c r="J27" s="28">
        <f>IF(0=(1-$J$8*$K$8*$B24^2),0,-1*(1-$J$8*$K$8*$B24^2)/($B24*$K$8))</f>
        <v>-0.44216751931787901</v>
      </c>
      <c r="K27" s="26">
        <v>1</v>
      </c>
      <c r="L27" s="27">
        <v>0</v>
      </c>
      <c r="N27" s="24">
        <f>D27*I24+F27*I27-E27*J24-G27*J27</f>
        <v>0</v>
      </c>
      <c r="O27" s="28">
        <f>(D27*J24+E27*I24+F27*J27+G27*I27)</f>
        <v>-0.44216751931787901</v>
      </c>
      <c r="P27" s="26">
        <f>D27*K24+F27*K27-E27*L24-G27*L27</f>
        <v>1</v>
      </c>
      <c r="Q27" s="27">
        <f>(D27*L24+E27*K24+F27*L27+G27*K27)</f>
        <v>0</v>
      </c>
      <c r="S27" s="24">
        <v>0</v>
      </c>
      <c r="T27" s="28">
        <v>0</v>
      </c>
      <c r="U27" s="26">
        <v>1</v>
      </c>
      <c r="V27" s="27">
        <v>0</v>
      </c>
      <c r="X27" s="24">
        <f>N27*S24+P27*S27-O27*T24-Q27*T27</f>
        <v>0</v>
      </c>
      <c r="Y27" s="28">
        <f>(N27*T24+O27*S24+P27*T27+Q27*S27)</f>
        <v>-0.44216751931787901</v>
      </c>
      <c r="Z27" s="26">
        <f>N27*U24+P27*U27-O27*V24-Q27*V27</f>
        <v>-12.278303883419792</v>
      </c>
      <c r="AA27" s="27">
        <f>(N27*V24+O27*U24+P27*V27+Q27*U27)</f>
        <v>0</v>
      </c>
      <c r="AB27" s="8"/>
      <c r="AC27" s="24">
        <v>0</v>
      </c>
      <c r="AD27" s="28">
        <f>IF(0=(1-$AD$8*$AE$8*$B24^2),0,-1*(1-$AD$8*$AE$8*$B24^2)/($B24*$AD$8))</f>
        <v>-0.4084977583049354</v>
      </c>
      <c r="AE27" s="26">
        <v>1</v>
      </c>
      <c r="AF27" s="27">
        <v>0</v>
      </c>
      <c r="AH27" s="24">
        <f>X27*AC24+Z27*AC27-Y27*AD24-AA27*AD27</f>
        <v>0</v>
      </c>
      <c r="AI27" s="28">
        <f>(X27*AD24+Y27*AC24+Z27*AD27+AA27*AC27)</f>
        <v>4.5734920928458891</v>
      </c>
      <c r="AJ27" s="26">
        <f>X27*AE24+Z27*AE27-Y27*AF24-AA27*AF27</f>
        <v>-12.278303883419792</v>
      </c>
      <c r="AK27" s="27">
        <f>(X27*AF24+Y27*AE24+Z27*AF27+AA27*AE27)</f>
        <v>0</v>
      </c>
      <c r="AL27" s="8"/>
      <c r="AM27" s="24">
        <v>0</v>
      </c>
      <c r="AN27" s="28">
        <v>0</v>
      </c>
      <c r="AO27" s="26">
        <v>1</v>
      </c>
      <c r="AP27" s="27">
        <v>0</v>
      </c>
      <c r="AR27" s="24">
        <f>AH27*AM24+AJ27*AM27-AI27*AN24-AK27*AN27</f>
        <v>0</v>
      </c>
      <c r="AS27" s="28">
        <f>(AH27*AN24+AI27*AM24+AJ27*AN27+AK27*AM27)</f>
        <v>4.5734920928458891</v>
      </c>
      <c r="AT27" s="26">
        <f>AH27*AO24+AJ27*AO27-AI27*AP24-AK27*AP27</f>
        <v>16.110846289428686</v>
      </c>
      <c r="AU27" s="27">
        <f>(AH27*AP24+AI27*AO24+AJ27*AP27+AK27*AO27)</f>
        <v>0</v>
      </c>
      <c r="AV27" s="8"/>
      <c r="AW27" s="38">
        <f>(180/PI())*ATAN(-1*(($AR$8*AS24+AU24+$AR$8*AS27+AU27)/($AR$8*AR24+AT24+$AR$8*AR27+AT27)))</f>
        <v>59.09757480306947</v>
      </c>
      <c r="AY27" s="187">
        <f>20*LOG(((($AR$8*AR24+AT24-$AR$8*AR27-AT27)^2+($AR$8*AS24+AU24-$AR$8*AS27-AU27)^2)/(($AR$8*AR24+AT24+$AR$8*AR27+AT27)^2+($AR$8*AS24+AU24+$AR$8*AS27+AU27)^2))^0.5)</f>
        <v>-4.1507841271477067E-3</v>
      </c>
      <c r="AZ27" s="33"/>
      <c r="BA27" s="29"/>
      <c r="BB27" s="29"/>
      <c r="BC27" s="29"/>
      <c r="BD27" s="29"/>
    </row>
    <row r="28" spans="2:59">
      <c r="AY28" s="33"/>
    </row>
    <row r="29" spans="2:59" ht="18.649999999999999" customHeight="1" thickBot="1">
      <c r="E29" s="21" t="s">
        <v>68</v>
      </c>
      <c r="J29" s="21" t="s">
        <v>69</v>
      </c>
      <c r="O29" s="21" t="s">
        <v>70</v>
      </c>
      <c r="T29" s="21" t="s">
        <v>71</v>
      </c>
      <c r="Y29" s="21" t="s">
        <v>72</v>
      </c>
      <c r="AD29" s="21" t="s">
        <v>73</v>
      </c>
      <c r="AI29" s="21" t="s">
        <v>74</v>
      </c>
      <c r="AN29" s="21" t="s">
        <v>75</v>
      </c>
      <c r="AS29" s="21" t="s">
        <v>76</v>
      </c>
    </row>
    <row r="30" spans="2:59" ht="18.649999999999999" customHeight="1" thickBot="1">
      <c r="B30" s="20"/>
      <c r="D30" s="197" t="s">
        <v>77</v>
      </c>
      <c r="E30" s="198"/>
      <c r="F30" s="199" t="s">
        <v>78</v>
      </c>
      <c r="G30" s="200"/>
      <c r="I30" s="197" t="s">
        <v>79</v>
      </c>
      <c r="J30" s="198"/>
      <c r="K30" s="199" t="s">
        <v>80</v>
      </c>
      <c r="L30" s="200"/>
      <c r="N30" s="197" t="s">
        <v>81</v>
      </c>
      <c r="O30" s="198"/>
      <c r="P30" s="199" t="s">
        <v>82</v>
      </c>
      <c r="Q30" s="200"/>
      <c r="S30" s="197" t="s">
        <v>83</v>
      </c>
      <c r="T30" s="198"/>
      <c r="U30" s="199" t="s">
        <v>84</v>
      </c>
      <c r="V30" s="200"/>
      <c r="X30" s="197" t="s">
        <v>85</v>
      </c>
      <c r="Y30" s="198"/>
      <c r="Z30" s="199" t="s">
        <v>86</v>
      </c>
      <c r="AA30" s="200"/>
      <c r="AB30" s="4"/>
      <c r="AC30" s="197" t="s">
        <v>87</v>
      </c>
      <c r="AD30" s="198"/>
      <c r="AE30" s="199" t="s">
        <v>88</v>
      </c>
      <c r="AF30" s="200"/>
      <c r="AH30" s="197" t="s">
        <v>89</v>
      </c>
      <c r="AI30" s="198"/>
      <c r="AJ30" s="199" t="s">
        <v>90</v>
      </c>
      <c r="AK30" s="200"/>
      <c r="AL30" s="4"/>
      <c r="AM30" s="197" t="s">
        <v>91</v>
      </c>
      <c r="AN30" s="198"/>
      <c r="AO30" s="199" t="s">
        <v>92</v>
      </c>
      <c r="AP30" s="200"/>
      <c r="AR30" s="197" t="s">
        <v>93</v>
      </c>
      <c r="AS30" s="198"/>
      <c r="AT30" s="199" t="s">
        <v>94</v>
      </c>
      <c r="AU30" s="200"/>
      <c r="AV30" s="4"/>
      <c r="AW30" s="181" t="s">
        <v>95</v>
      </c>
      <c r="AY30" s="182" t="s">
        <v>22</v>
      </c>
      <c r="AZ30" s="9"/>
      <c r="BA30" s="40" t="s">
        <v>20</v>
      </c>
      <c r="BB30" s="29"/>
      <c r="BC30" s="29"/>
      <c r="BD30" s="29"/>
    </row>
    <row r="31" spans="2:59" ht="18.649999999999999" customHeight="1" thickTop="1" thickBot="1">
      <c r="B31" s="39">
        <f>B24+$E$5</f>
        <v>0.90039999999999998</v>
      </c>
      <c r="D31" s="24">
        <v>1</v>
      </c>
      <c r="E31" s="25">
        <v>0</v>
      </c>
      <c r="F31" s="26">
        <v>0</v>
      </c>
      <c r="G31" s="27">
        <f t="shared" ref="G31" si="0">-1/($E$8*$B31)</f>
        <v>-6.2045670577198466</v>
      </c>
      <c r="I31" s="24">
        <v>1</v>
      </c>
      <c r="J31" s="28">
        <v>0</v>
      </c>
      <c r="K31" s="26">
        <v>0</v>
      </c>
      <c r="L31" s="27">
        <v>0</v>
      </c>
      <c r="N31" s="24">
        <f t="shared" ref="N31" si="1">D31*I31+F31*I34-E31*J31-G31*J34</f>
        <v>-1.7373312883128866</v>
      </c>
      <c r="O31" s="28">
        <f t="shared" ref="O31" si="2">(D31*J31+E31*I31+F31*J34+G31*I34)</f>
        <v>0</v>
      </c>
      <c r="P31" s="26">
        <f t="shared" ref="P31" si="3">D31*K31+F31*K34-E31*L31-G31*L34</f>
        <v>0</v>
      </c>
      <c r="Q31" s="27">
        <f t="shared" ref="Q31" si="4">(D31*L31+E31*K31+F31*L34+G31*K34)</f>
        <v>-6.2045670577198466</v>
      </c>
      <c r="S31" s="24">
        <v>1</v>
      </c>
      <c r="T31" s="25">
        <v>0</v>
      </c>
      <c r="U31" s="26">
        <v>0</v>
      </c>
      <c r="V31" s="27">
        <f t="shared" ref="V31" si="5">-1/($T$8*$B31)</f>
        <v>-30.016689279239259</v>
      </c>
      <c r="X31" s="24">
        <f t="shared" ref="X31" si="6">N31*S31+P31*S34-O31*T31-Q31*T34</f>
        <v>-1.7373312883128866</v>
      </c>
      <c r="Y31" s="28">
        <f t="shared" ref="Y31" si="7">(N31*T31+O31*S31+P31*T34+Q31*S34)</f>
        <v>0</v>
      </c>
      <c r="Z31" s="26">
        <f t="shared" ref="Z31" si="8">N31*U31+P31*U34-O31*V31-Q31*V34</f>
        <v>0</v>
      </c>
      <c r="AA31" s="27">
        <f t="shared" ref="AA31" si="9">(N31*V31+O31*U31+P31*V34+Q31*U34)</f>
        <v>45.944366398668507</v>
      </c>
      <c r="AB31" s="8"/>
      <c r="AC31" s="24">
        <v>1</v>
      </c>
      <c r="AD31" s="28">
        <v>0</v>
      </c>
      <c r="AE31" s="26">
        <v>0</v>
      </c>
      <c r="AF31" s="27">
        <v>0</v>
      </c>
      <c r="AH31" s="24">
        <f t="shared" ref="AH31" si="10">X31*AC31+Z31*AC34-Y31*AD31-AA31*AD34</f>
        <v>16.991854416469096</v>
      </c>
      <c r="AI31" s="28">
        <f t="shared" ref="AI31" si="11">(X31*AD31+Y31*AC31+Z31*AD34+AA31*AC34)</f>
        <v>0</v>
      </c>
      <c r="AJ31" s="26">
        <f t="shared" ref="AJ31" si="12">X31*AE31+Z31*AE34-Y31*AF31-AA31*AF34</f>
        <v>0</v>
      </c>
      <c r="AK31" s="27">
        <f t="shared" ref="AK31" si="13">(X31*AF31+Y31*AE31+Z31*AF34+AA31*AE34)</f>
        <v>45.944366398668507</v>
      </c>
      <c r="AL31" s="8"/>
      <c r="AM31" s="24">
        <v>1</v>
      </c>
      <c r="AN31" s="25">
        <v>0</v>
      </c>
      <c r="AO31" s="26">
        <v>0</v>
      </c>
      <c r="AP31" s="27">
        <f t="shared" ref="AP31" si="14">-1/($AN$8*$B31)</f>
        <v>-6.2045670577198466</v>
      </c>
      <c r="AR31" s="24">
        <f t="shared" ref="AR31" si="15">AH31*AM31+AJ31*AM34-AI31*AN31-AK31*AN34</f>
        <v>16.991854416469096</v>
      </c>
      <c r="AS31" s="28">
        <f t="shared" ref="AS31" si="16">(AH31*AN31+AI31*AM31+AJ31*AN34+AK31*AM34)</f>
        <v>0</v>
      </c>
      <c r="AT31" s="26">
        <f t="shared" ref="AT31" si="17">AH31*AO31+AJ31*AO34-AI31*AP31-AK31*AP34</f>
        <v>0</v>
      </c>
      <c r="AU31" s="27">
        <f t="shared" ref="AU31" si="18">(AH31*AP31+AI31*AO31+AJ31*AP34+AK31*AO34)</f>
        <v>-59.482733763327133</v>
      </c>
      <c r="AV31" s="8"/>
      <c r="AW31" s="183">
        <f t="shared" ref="AW31" si="19">20*LOG((2*$AR$8)/(($AR$8*AR31+AT31+$AR$8*AR34+AT34)^2+($AR$8*AS31+AU31+$AR$8*AS34+AU34)^2)^0.5)</f>
        <v>-30.112689761686276</v>
      </c>
      <c r="AY31" s="184">
        <f t="shared" ref="AY31" si="20">((AS31^2+AR31^2)/(AS34^2+AR34^2))^0.5</f>
        <v>3.7348234672423937</v>
      </c>
      <c r="AZ31" s="9"/>
      <c r="BA31" s="41" t="s">
        <v>0</v>
      </c>
      <c r="BB31" s="62" t="s">
        <v>3</v>
      </c>
      <c r="BC31" s="42" t="s">
        <v>4</v>
      </c>
      <c r="BD31" s="43" t="s">
        <v>3</v>
      </c>
      <c r="BE31" s="43" t="s">
        <v>5</v>
      </c>
      <c r="BF31" s="62" t="s">
        <v>6</v>
      </c>
      <c r="BG31" s="68" t="s">
        <v>23</v>
      </c>
    </row>
    <row r="32" spans="2:59" ht="18.649999999999999" customHeight="1" thickBot="1">
      <c r="D32" s="30"/>
      <c r="G32" s="31"/>
      <c r="I32" s="30"/>
      <c r="L32" s="31"/>
      <c r="N32" s="30"/>
      <c r="Q32" s="31"/>
      <c r="S32" s="30"/>
      <c r="V32" s="31"/>
      <c r="X32" s="30"/>
      <c r="AA32" s="31"/>
      <c r="AC32" s="30"/>
      <c r="AF32" s="31"/>
      <c r="AH32" s="30"/>
      <c r="AK32" s="31"/>
      <c r="AM32" s="30"/>
      <c r="AP32" s="31"/>
      <c r="AR32" s="30"/>
      <c r="AU32" s="31"/>
      <c r="AY32" s="185"/>
      <c r="AZ32" s="115"/>
      <c r="BA32" s="44">
        <f t="shared" ref="BA32:BA95" si="21">INDEX(B:B,(ROW()-32)*7+24)</f>
        <v>0.9</v>
      </c>
      <c r="BB32" s="45">
        <f>INDEX(AW:AW,(ROW()-32)*7+24)</f>
        <v>-30.198616866807683</v>
      </c>
      <c r="BC32" s="45"/>
      <c r="BD32" s="10"/>
      <c r="BE32" s="46"/>
      <c r="BF32" s="65"/>
      <c r="BG32" s="69"/>
    </row>
    <row r="33" spans="2:59" ht="18.649999999999999" customHeight="1" thickBot="1">
      <c r="D33" s="197" t="s">
        <v>96</v>
      </c>
      <c r="E33" s="198"/>
      <c r="F33" s="199" t="s">
        <v>97</v>
      </c>
      <c r="G33" s="200"/>
      <c r="I33" s="197" t="s">
        <v>98</v>
      </c>
      <c r="J33" s="198"/>
      <c r="K33" s="199" t="s">
        <v>99</v>
      </c>
      <c r="L33" s="200"/>
      <c r="N33" s="197" t="s">
        <v>1</v>
      </c>
      <c r="O33" s="198"/>
      <c r="P33" s="199" t="s">
        <v>2</v>
      </c>
      <c r="Q33" s="200"/>
      <c r="S33" s="172" t="s">
        <v>100</v>
      </c>
      <c r="T33" s="173"/>
      <c r="U33" s="199" t="s">
        <v>101</v>
      </c>
      <c r="V33" s="200"/>
      <c r="X33" s="197" t="s">
        <v>102</v>
      </c>
      <c r="Y33" s="198"/>
      <c r="Z33" s="199" t="s">
        <v>103</v>
      </c>
      <c r="AA33" s="200"/>
      <c r="AB33" s="4"/>
      <c r="AC33" s="197" t="s">
        <v>104</v>
      </c>
      <c r="AD33" s="198"/>
      <c r="AE33" s="199" t="s">
        <v>105</v>
      </c>
      <c r="AF33" s="200"/>
      <c r="AH33" s="172" t="s">
        <v>106</v>
      </c>
      <c r="AI33" s="173"/>
      <c r="AJ33" s="199" t="s">
        <v>107</v>
      </c>
      <c r="AK33" s="200"/>
      <c r="AL33" s="4"/>
      <c r="AM33" s="197" t="s">
        <v>108</v>
      </c>
      <c r="AN33" s="198"/>
      <c r="AO33" s="199" t="s">
        <v>109</v>
      </c>
      <c r="AP33" s="200"/>
      <c r="AR33" s="197" t="s">
        <v>110</v>
      </c>
      <c r="AS33" s="198"/>
      <c r="AT33" s="199" t="s">
        <v>111</v>
      </c>
      <c r="AU33" s="200"/>
      <c r="AV33" s="4"/>
      <c r="AW33" s="36" t="s">
        <v>112</v>
      </c>
      <c r="AY33" s="186" t="s">
        <v>113</v>
      </c>
      <c r="AZ33" s="115"/>
      <c r="BA33" s="44">
        <f t="shared" si="21"/>
        <v>0.90039999999999998</v>
      </c>
      <c r="BB33" s="45">
        <f>INDEX(AW:AW,(ROW()-32)*7+24)</f>
        <v>-30.112689761686276</v>
      </c>
      <c r="BC33" s="45">
        <f>INDEX(AW:AW,(ROW()-32)*7+27)</f>
        <v>59.022955978833217</v>
      </c>
      <c r="BD33" s="50"/>
      <c r="BE33" s="11">
        <f t="shared" ref="BE33:BE57" si="22">(BC34-BC33)/(BA34-BA33)</f>
        <v>-187.98516577984552</v>
      </c>
      <c r="BF33" s="49"/>
      <c r="BG33" s="32">
        <f>INDEX(AY:AY,(ROW()-32)*7+27)</f>
        <v>-4.2337675148783008E-3</v>
      </c>
    </row>
    <row r="34" spans="2:59" ht="18.649999999999999" customHeight="1" thickTop="1" thickBot="1">
      <c r="D34" s="24">
        <v>0</v>
      </c>
      <c r="E34" s="28">
        <v>0</v>
      </c>
      <c r="F34" s="26">
        <v>1</v>
      </c>
      <c r="G34" s="27">
        <v>0</v>
      </c>
      <c r="I34" s="24">
        <v>0</v>
      </c>
      <c r="J34" s="28">
        <f t="shared" ref="J34" si="23">IF(0=(1-$J$8*$K$8*$B31^2),0,-1*(1-$J$8*$K$8*$B31^2)/($B31*$K$8))</f>
        <v>-0.44118006346744926</v>
      </c>
      <c r="K34" s="26">
        <v>1</v>
      </c>
      <c r="L34" s="27">
        <v>0</v>
      </c>
      <c r="N34" s="24">
        <f t="shared" ref="N34" si="24">D34*I31+F34*I34-E34*J31-G34*J34</f>
        <v>0</v>
      </c>
      <c r="O34" s="28">
        <f t="shared" ref="O34" si="25">(D34*J31+E34*I31+F34*J34+G34*I34)</f>
        <v>-0.44118006346744926</v>
      </c>
      <c r="P34" s="26">
        <f t="shared" ref="P34" si="26">D34*K31+F34*K34-E34*L31-G34*L34</f>
        <v>1</v>
      </c>
      <c r="Q34" s="27">
        <f t="shared" ref="Q34" si="27">(D34*L31+E34*K31+F34*L34+G34*K34)</f>
        <v>0</v>
      </c>
      <c r="S34" s="24">
        <v>0</v>
      </c>
      <c r="T34" s="28">
        <v>0</v>
      </c>
      <c r="U34" s="26">
        <v>1</v>
      </c>
      <c r="V34" s="27">
        <v>0</v>
      </c>
      <c r="X34" s="24">
        <f t="shared" ref="X34" si="28">N34*S31+P34*S34-O34*T31-Q34*T34</f>
        <v>0</v>
      </c>
      <c r="Y34" s="28">
        <f t="shared" ref="Y34" si="29">(N34*T31+O34*S31+P34*T34+Q34*S34)</f>
        <v>-0.44118006346744926</v>
      </c>
      <c r="Z34" s="26">
        <f t="shared" ref="Z34" si="30">N34*U31+P34*U34-O34*V31-Q34*V34</f>
        <v>-12.242764881297481</v>
      </c>
      <c r="AA34" s="27">
        <f t="shared" ref="AA34" si="31">(N34*V31+O34*U31+P34*V34+Q34*U34)</f>
        <v>0</v>
      </c>
      <c r="AB34" s="8"/>
      <c r="AC34" s="24">
        <v>0</v>
      </c>
      <c r="AD34" s="28">
        <f t="shared" ref="AD34" si="32">IF(0=(1-$AD$8*$AE$8*$B31^2),0,-1*(1-$AD$8*$AE$8*$B31^2)/($B31*$AD$8))</f>
        <v>-0.40764923260155711</v>
      </c>
      <c r="AE34" s="26">
        <v>1</v>
      </c>
      <c r="AF34" s="27">
        <v>0</v>
      </c>
      <c r="AH34" s="24">
        <f t="shared" ref="AH34" si="33">X34*AC31+Z34*AC34-Y34*AD31-AA34*AD34</f>
        <v>0</v>
      </c>
      <c r="AI34" s="28">
        <f t="shared" ref="AI34" si="34">(X34*AD31+Y34*AC31+Z34*AD34+AA34*AC34)</f>
        <v>4.5495736453147622</v>
      </c>
      <c r="AJ34" s="26">
        <f t="shared" ref="AJ34" si="35">X34*AE31+Z34*AE34-Y34*AF31-AA34*AF34</f>
        <v>-12.242764881297481</v>
      </c>
      <c r="AK34" s="27">
        <f t="shared" ref="AK34" si="36">(X34*AF31+Y34*AE31+Z34*AF34+AA34*AE34)</f>
        <v>0</v>
      </c>
      <c r="AL34" s="8"/>
      <c r="AM34" s="24">
        <v>0</v>
      </c>
      <c r="AN34" s="28">
        <v>0</v>
      </c>
      <c r="AO34" s="26">
        <v>1</v>
      </c>
      <c r="AP34" s="27">
        <v>0</v>
      </c>
      <c r="AR34" s="24">
        <f t="shared" ref="AR34" si="37">AH34*AM31+AJ34*AM34-AI34*AN31-AK34*AN34</f>
        <v>0</v>
      </c>
      <c r="AS34" s="28">
        <f t="shared" ref="AS34" si="38">(AH34*AN31+AI34*AM31+AJ34*AN34+AK34*AM34)</f>
        <v>4.5495736453147622</v>
      </c>
      <c r="AT34" s="26">
        <f t="shared" ref="AT34" si="39">AH34*AO31+AJ34*AO34-AI34*AP31-AK34*AP34</f>
        <v>15.985369885092892</v>
      </c>
      <c r="AU34" s="27">
        <f t="shared" ref="AU34" si="40">(AH34*AP31+AI34*AO31+AJ34*AP34+AK34*AO34)</f>
        <v>0</v>
      </c>
      <c r="AV34" s="8"/>
      <c r="AW34" s="38">
        <f t="shared" ref="AW34" si="41">(180/PI())*ATAN(-1*(($AR$8*AS31+AU31+$AR$8*AS34+AU34)/($AR$8*AR31+AT31+$AR$8*AR34+AT34)))</f>
        <v>59.022955978833217</v>
      </c>
      <c r="AY34" s="187">
        <f t="shared" ref="AY34" si="42">20*LOG(((($AR$8*AR31+AT31-$AR$8*AR34-AT34)^2+($AR$8*AS31+AU31-$AR$8*AS34-AU34)^2)/(($AR$8*AR31+AT31+$AR$8*AR34+AT34)^2+($AR$8*AS31+AU31+$AR$8*AS34+AU34)^2))^0.5)</f>
        <v>-4.2337675148783008E-3</v>
      </c>
      <c r="AZ34" s="115"/>
      <c r="BA34" s="44">
        <f t="shared" si="21"/>
        <v>0.90079999999999993</v>
      </c>
      <c r="BB34" s="48">
        <f t="shared" ref="BB34:BB97" si="43">INDEX(AW:AW,(ROW()-32)*7+24)</f>
        <v>-30.026482764037333</v>
      </c>
      <c r="BC34" s="49">
        <f t="shared" ref="BC34:BC97" si="44">INDEX(AW:AW,(ROW()-32)*7+27)</f>
        <v>58.947761912521287</v>
      </c>
      <c r="BD34" s="50"/>
      <c r="BE34" s="11">
        <f t="shared" si="22"/>
        <v>-189.44198284758994</v>
      </c>
      <c r="BF34" s="49">
        <f t="shared" ref="BF34:BF38" si="45">PI()*(IF(BE34&lt;0,BE34,(BE35+BE33)/2))/180</f>
        <v>-3.3063863421970674</v>
      </c>
      <c r="BG34" s="32">
        <f t="shared" ref="BG34:BG97" si="46">INDEX(AY:AY,(ROW()-32)*7+27)</f>
        <v>-4.3186892084506557E-3</v>
      </c>
    </row>
    <row r="35" spans="2:59" ht="18.649999999999999" customHeight="1">
      <c r="AY35" s="33"/>
      <c r="AZ35" s="115"/>
      <c r="BA35" s="44">
        <f t="shared" si="21"/>
        <v>0.90119999999999989</v>
      </c>
      <c r="BB35" s="48">
        <f t="shared" si="43"/>
        <v>-29.939993509738784</v>
      </c>
      <c r="BC35" s="49">
        <f t="shared" si="44"/>
        <v>58.871985119382259</v>
      </c>
      <c r="BD35" s="50"/>
      <c r="BE35" s="11">
        <f t="shared" si="22"/>
        <v>-190.91784135462191</v>
      </c>
      <c r="BF35" s="49">
        <f t="shared" si="45"/>
        <v>-3.3321449324383434</v>
      </c>
      <c r="BG35" s="32">
        <f t="shared" si="46"/>
        <v>-4.4056016059611748E-3</v>
      </c>
    </row>
    <row r="36" spans="2:59" ht="18.649999999999999" customHeight="1" thickBot="1">
      <c r="E36" s="21" t="s">
        <v>68</v>
      </c>
      <c r="J36" s="21" t="s">
        <v>69</v>
      </c>
      <c r="O36" s="21" t="s">
        <v>70</v>
      </c>
      <c r="T36" s="21" t="s">
        <v>71</v>
      </c>
      <c r="Y36" s="21" t="s">
        <v>72</v>
      </c>
      <c r="AD36" s="21" t="s">
        <v>73</v>
      </c>
      <c r="AI36" s="21" t="s">
        <v>74</v>
      </c>
      <c r="AN36" s="21" t="s">
        <v>75</v>
      </c>
      <c r="AS36" s="21" t="s">
        <v>76</v>
      </c>
      <c r="AZ36" s="115"/>
      <c r="BA36" s="44">
        <f t="shared" si="21"/>
        <v>0.90159999999999985</v>
      </c>
      <c r="BB36" s="48">
        <f t="shared" si="43"/>
        <v>-29.853219605886842</v>
      </c>
      <c r="BC36" s="49">
        <f t="shared" si="44"/>
        <v>58.795617982840419</v>
      </c>
      <c r="BD36" s="50"/>
      <c r="BE36" s="11">
        <f t="shared" si="22"/>
        <v>-192.41307819996567</v>
      </c>
      <c r="BF36" s="49">
        <f t="shared" si="45"/>
        <v>-3.3582417384867251</v>
      </c>
      <c r="BG36" s="32">
        <f t="shared" si="46"/>
        <v>-4.494558725642691E-3</v>
      </c>
    </row>
    <row r="37" spans="2:59" ht="18.649999999999999" customHeight="1" thickBot="1">
      <c r="B37" s="20"/>
      <c r="D37" s="197" t="s">
        <v>77</v>
      </c>
      <c r="E37" s="198"/>
      <c r="F37" s="199" t="s">
        <v>78</v>
      </c>
      <c r="G37" s="200"/>
      <c r="I37" s="197" t="s">
        <v>79</v>
      </c>
      <c r="J37" s="198"/>
      <c r="K37" s="199" t="s">
        <v>80</v>
      </c>
      <c r="L37" s="200"/>
      <c r="N37" s="197" t="s">
        <v>81</v>
      </c>
      <c r="O37" s="198"/>
      <c r="P37" s="199" t="s">
        <v>82</v>
      </c>
      <c r="Q37" s="200"/>
      <c r="S37" s="197" t="s">
        <v>83</v>
      </c>
      <c r="T37" s="198"/>
      <c r="U37" s="199" t="s">
        <v>84</v>
      </c>
      <c r="V37" s="200"/>
      <c r="X37" s="197" t="s">
        <v>85</v>
      </c>
      <c r="Y37" s="198"/>
      <c r="Z37" s="199" t="s">
        <v>86</v>
      </c>
      <c r="AA37" s="200"/>
      <c r="AB37" s="4"/>
      <c r="AC37" s="197" t="s">
        <v>87</v>
      </c>
      <c r="AD37" s="198"/>
      <c r="AE37" s="199" t="s">
        <v>88</v>
      </c>
      <c r="AF37" s="200"/>
      <c r="AH37" s="197" t="s">
        <v>89</v>
      </c>
      <c r="AI37" s="198"/>
      <c r="AJ37" s="199" t="s">
        <v>90</v>
      </c>
      <c r="AK37" s="200"/>
      <c r="AL37" s="4"/>
      <c r="AM37" s="197" t="s">
        <v>91</v>
      </c>
      <c r="AN37" s="198"/>
      <c r="AO37" s="199" t="s">
        <v>92</v>
      </c>
      <c r="AP37" s="200"/>
      <c r="AR37" s="197" t="s">
        <v>93</v>
      </c>
      <c r="AS37" s="198"/>
      <c r="AT37" s="199" t="s">
        <v>94</v>
      </c>
      <c r="AU37" s="200"/>
      <c r="AV37" s="4"/>
      <c r="AW37" s="181" t="s">
        <v>95</v>
      </c>
      <c r="AY37" s="182" t="s">
        <v>22</v>
      </c>
      <c r="AZ37" s="115"/>
      <c r="BA37" s="44">
        <f t="shared" si="21"/>
        <v>0.9019999999999998</v>
      </c>
      <c r="BB37" s="48">
        <f t="shared" si="43"/>
        <v>-29.766158630334957</v>
      </c>
      <c r="BC37" s="49">
        <f t="shared" si="44"/>
        <v>58.718652751560441</v>
      </c>
      <c r="BD37" s="50"/>
      <c r="BE37" s="11">
        <f t="shared" si="22"/>
        <v>-193.92803781921234</v>
      </c>
      <c r="BF37" s="49">
        <f t="shared" si="45"/>
        <v>-3.3846827718773391</v>
      </c>
      <c r="BG37" s="32">
        <f t="shared" si="46"/>
        <v>-4.5856162624704627E-3</v>
      </c>
    </row>
    <row r="38" spans="2:59" ht="18.649999999999999" customHeight="1" thickTop="1" thickBot="1">
      <c r="B38" s="39">
        <f>B31+$E$5</f>
        <v>0.90079999999999993</v>
      </c>
      <c r="D38" s="24">
        <v>1</v>
      </c>
      <c r="E38" s="25">
        <v>0</v>
      </c>
      <c r="F38" s="26">
        <v>0</v>
      </c>
      <c r="G38" s="27">
        <f t="shared" ref="G38" si="47">-1/($E$8*$B38)</f>
        <v>-6.2018119213709486</v>
      </c>
      <c r="I38" s="24">
        <v>1</v>
      </c>
      <c r="J38" s="28">
        <v>0</v>
      </c>
      <c r="K38" s="26">
        <v>0</v>
      </c>
      <c r="L38" s="27">
        <v>0</v>
      </c>
      <c r="N38" s="24">
        <f t="shared" ref="N38" si="48">D38*I38+F38*I41-E38*J38-G38*J41</f>
        <v>-1.7299950214575537</v>
      </c>
      <c r="O38" s="28">
        <f t="shared" ref="O38" si="49">(D38*J38+E38*I38+F38*J41+G38*I41)</f>
        <v>0</v>
      </c>
      <c r="P38" s="26">
        <f t="shared" ref="P38" si="50">D38*K38+F38*K41-E38*L38-G38*L41</f>
        <v>0</v>
      </c>
      <c r="Q38" s="27">
        <f t="shared" ref="Q38" si="51">(D38*L38+E38*K38+F38*L41+G38*K41)</f>
        <v>-6.2018119213709486</v>
      </c>
      <c r="S38" s="24">
        <v>1</v>
      </c>
      <c r="T38" s="25">
        <v>0</v>
      </c>
      <c r="U38" s="26">
        <v>0</v>
      </c>
      <c r="V38" s="27">
        <f t="shared" ref="V38" si="52">-1/($T$8*$B38)</f>
        <v>-30.003360376362156</v>
      </c>
      <c r="X38" s="24">
        <f t="shared" ref="X38" si="53">N38*S38+P38*S41-O38*T38-Q38*T41</f>
        <v>-1.7299950214575537</v>
      </c>
      <c r="Y38" s="28">
        <f t="shared" ref="Y38" si="54">(N38*T38+O38*S38+P38*T41+Q38*S41)</f>
        <v>0</v>
      </c>
      <c r="Z38" s="26">
        <f t="shared" ref="Z38" si="55">N38*U38+P38*U41-O38*V38-Q38*V41</f>
        <v>0</v>
      </c>
      <c r="AA38" s="27">
        <f t="shared" ref="AA38" si="56">(N38*V38+O38*U38+P38*V41+Q38*U41)</f>
        <v>45.703852156732417</v>
      </c>
      <c r="AB38" s="8"/>
      <c r="AC38" s="24">
        <v>1</v>
      </c>
      <c r="AD38" s="28">
        <v>0</v>
      </c>
      <c r="AE38" s="26">
        <v>0</v>
      </c>
      <c r="AF38" s="27">
        <v>0</v>
      </c>
      <c r="AH38" s="24">
        <f t="shared" ref="AH38" si="57">X38*AC38+Z38*AC41-Y38*AD38-AA38*AD41</f>
        <v>16.86238524448224</v>
      </c>
      <c r="AI38" s="28">
        <f t="shared" ref="AI38" si="58">(X38*AD38+Y38*AC38+Z38*AD41+AA38*AC41)</f>
        <v>0</v>
      </c>
      <c r="AJ38" s="26">
        <f t="shared" ref="AJ38" si="59">X38*AE38+Z38*AE41-Y38*AF38-AA38*AF41</f>
        <v>0</v>
      </c>
      <c r="AK38" s="27">
        <f t="shared" ref="AK38" si="60">(X38*AF38+Y38*AE38+Z38*AF41+AA38*AE41)</f>
        <v>45.703852156732417</v>
      </c>
      <c r="AL38" s="8"/>
      <c r="AM38" s="24">
        <v>1</v>
      </c>
      <c r="AN38" s="25">
        <v>0</v>
      </c>
      <c r="AO38" s="26">
        <v>0</v>
      </c>
      <c r="AP38" s="27">
        <f t="shared" ref="AP38" si="61">-1/($AN$8*$B38)</f>
        <v>-6.2018119213709486</v>
      </c>
      <c r="AR38" s="24">
        <f t="shared" ref="AR38" si="62">AH38*AM38+AJ38*AM41-AI38*AN38-AK38*AN41</f>
        <v>16.86238524448224</v>
      </c>
      <c r="AS38" s="28">
        <f t="shared" ref="AS38" si="63">(AH38*AN38+AI38*AM38+AJ38*AN41+AK38*AM41)</f>
        <v>0</v>
      </c>
      <c r="AT38" s="26">
        <f t="shared" ref="AT38" si="64">AH38*AO38+AJ38*AO41-AI38*AP38-AK38*AP41</f>
        <v>0</v>
      </c>
      <c r="AU38" s="27">
        <f t="shared" ref="AU38" si="65">(AH38*AP38+AI38*AO38+AJ38*AP41+AK38*AO41)</f>
        <v>-58.873489675247122</v>
      </c>
      <c r="AV38" s="8"/>
      <c r="AW38" s="183">
        <f t="shared" ref="AW38" si="66">20*LOG((2*$AR$8)/(($AR$8*AR38+AT38+$AR$8*AR41+AT41)^2+($AR$8*AS38+AU38+$AR$8*AS41+AU41)^2)^0.5)</f>
        <v>-30.026482764037333</v>
      </c>
      <c r="AY38" s="184">
        <f t="shared" ref="AY38" si="67">((AS38^2+AR38^2)/(AS41^2+AR41^2))^0.5</f>
        <v>3.7258848080081903</v>
      </c>
      <c r="AZ38" s="115"/>
      <c r="BA38" s="44">
        <f t="shared" si="21"/>
        <v>0.90239999999999976</v>
      </c>
      <c r="BB38" s="48">
        <f t="shared" si="43"/>
        <v>-29.678808131223771</v>
      </c>
      <c r="BC38" s="49">
        <f t="shared" si="44"/>
        <v>58.641081536432765</v>
      </c>
      <c r="BD38" s="50"/>
      <c r="BE38" s="11">
        <f t="shared" si="22"/>
        <v>-195.46307238830371</v>
      </c>
      <c r="BF38" s="49">
        <f t="shared" si="45"/>
        <v>-3.4114741792399159</v>
      </c>
      <c r="BG38" s="32">
        <f t="shared" si="46"/>
        <v>-4.6788316470155831E-3</v>
      </c>
    </row>
    <row r="39" spans="2:59" ht="18.649999999999999" customHeight="1" thickBot="1">
      <c r="D39" s="30"/>
      <c r="G39" s="31"/>
      <c r="I39" s="30"/>
      <c r="L39" s="31"/>
      <c r="N39" s="30"/>
      <c r="Q39" s="31"/>
      <c r="S39" s="30"/>
      <c r="V39" s="31"/>
      <c r="X39" s="30"/>
      <c r="AA39" s="31"/>
      <c r="AC39" s="30"/>
      <c r="AF39" s="31"/>
      <c r="AH39" s="30"/>
      <c r="AK39" s="31"/>
      <c r="AM39" s="30"/>
      <c r="AP39" s="31"/>
      <c r="AR39" s="30"/>
      <c r="AU39" s="31"/>
      <c r="AY39" s="185"/>
      <c r="AZ39" s="115"/>
      <c r="BA39" s="44">
        <f t="shared" si="21"/>
        <v>0.90279999999999971</v>
      </c>
      <c r="BB39" s="48">
        <f t="shared" si="43"/>
        <v>-29.591165626501823</v>
      </c>
      <c r="BC39" s="49">
        <f t="shared" si="44"/>
        <v>58.562896307477452</v>
      </c>
      <c r="BD39" s="50"/>
      <c r="BE39" s="11">
        <f t="shared" si="22"/>
        <v>-197.01854203323103</v>
      </c>
      <c r="BF39" s="49">
        <f>PI()*(IF(BE39&lt;0,BE39,(BE40+BE38)/2))/180</f>
        <v>-3.4386222459587246</v>
      </c>
      <c r="BG39" s="32">
        <f t="shared" si="46"/>
        <v>-4.7742641065881093E-3</v>
      </c>
    </row>
    <row r="40" spans="2:59" ht="18.649999999999999" customHeight="1" thickBot="1">
      <c r="D40" s="197" t="s">
        <v>96</v>
      </c>
      <c r="E40" s="198"/>
      <c r="F40" s="199" t="s">
        <v>97</v>
      </c>
      <c r="G40" s="200"/>
      <c r="I40" s="197" t="s">
        <v>98</v>
      </c>
      <c r="J40" s="198"/>
      <c r="K40" s="199" t="s">
        <v>99</v>
      </c>
      <c r="L40" s="200"/>
      <c r="N40" s="197" t="s">
        <v>1</v>
      </c>
      <c r="O40" s="198"/>
      <c r="P40" s="199" t="s">
        <v>2</v>
      </c>
      <c r="Q40" s="200"/>
      <c r="S40" s="172" t="s">
        <v>100</v>
      </c>
      <c r="T40" s="173"/>
      <c r="U40" s="199" t="s">
        <v>101</v>
      </c>
      <c r="V40" s="200"/>
      <c r="X40" s="197" t="s">
        <v>102</v>
      </c>
      <c r="Y40" s="198"/>
      <c r="Z40" s="199" t="s">
        <v>103</v>
      </c>
      <c r="AA40" s="200"/>
      <c r="AB40" s="4"/>
      <c r="AC40" s="197" t="s">
        <v>104</v>
      </c>
      <c r="AD40" s="198"/>
      <c r="AE40" s="199" t="s">
        <v>105</v>
      </c>
      <c r="AF40" s="200"/>
      <c r="AH40" s="172" t="s">
        <v>106</v>
      </c>
      <c r="AI40" s="173"/>
      <c r="AJ40" s="199" t="s">
        <v>107</v>
      </c>
      <c r="AK40" s="200"/>
      <c r="AL40" s="4"/>
      <c r="AM40" s="197" t="s">
        <v>108</v>
      </c>
      <c r="AN40" s="198"/>
      <c r="AO40" s="199" t="s">
        <v>109</v>
      </c>
      <c r="AP40" s="200"/>
      <c r="AR40" s="197" t="s">
        <v>110</v>
      </c>
      <c r="AS40" s="198"/>
      <c r="AT40" s="199" t="s">
        <v>111</v>
      </c>
      <c r="AU40" s="200"/>
      <c r="AV40" s="4"/>
      <c r="AW40" s="36" t="s">
        <v>112</v>
      </c>
      <c r="AY40" s="186" t="s">
        <v>113</v>
      </c>
      <c r="AZ40" s="115"/>
      <c r="BA40" s="44">
        <f t="shared" si="21"/>
        <v>0.90319999999999967</v>
      </c>
      <c r="BB40" s="48">
        <f t="shared" si="43"/>
        <v>-29.50322860343713</v>
      </c>
      <c r="BC40" s="49">
        <f t="shared" si="44"/>
        <v>58.484088890664168</v>
      </c>
      <c r="BD40" s="50"/>
      <c r="BE40" s="11">
        <f t="shared" si="22"/>
        <v>-198.5948150480651</v>
      </c>
      <c r="BF40" s="49">
        <f t="shared" ref="BF40:BF103" si="68">PI()*(IF(BE40&lt;0,BE40,(BE41+BE39)/2))/180</f>
        <v>-3.4661333999779167</v>
      </c>
      <c r="BG40" s="32">
        <f t="shared" si="46"/>
        <v>-4.8719747287914277E-3</v>
      </c>
    </row>
    <row r="41" spans="2:59" ht="18.649999999999999" customHeight="1" thickTop="1" thickBot="1">
      <c r="D41" s="24">
        <v>0</v>
      </c>
      <c r="E41" s="28">
        <v>0</v>
      </c>
      <c r="F41" s="26">
        <v>1</v>
      </c>
      <c r="G41" s="27">
        <v>0</v>
      </c>
      <c r="I41" s="24">
        <v>0</v>
      </c>
      <c r="J41" s="28">
        <f t="shared" ref="J41" si="69">IF(0=(1-$J$8*$K$8*$B38^2),0,-1*(1-$J$8*$K$8*$B38^2)/($B38*$K$8))</f>
        <v>-0.44019313324388459</v>
      </c>
      <c r="K41" s="26">
        <v>1</v>
      </c>
      <c r="L41" s="27">
        <v>0</v>
      </c>
      <c r="N41" s="24">
        <f t="shared" ref="N41" si="70">D41*I38+F41*I41-E41*J38-G41*J41</f>
        <v>0</v>
      </c>
      <c r="O41" s="28">
        <f t="shared" ref="O41" si="71">(D41*J38+E41*I38+F41*J41+G41*I41)</f>
        <v>-0.44019313324388459</v>
      </c>
      <c r="P41" s="26">
        <f t="shared" ref="P41" si="72">D41*K38+F41*K41-E41*L38-G41*L41</f>
        <v>1</v>
      </c>
      <c r="Q41" s="27">
        <f t="shared" ref="Q41" si="73">(D41*L38+E41*K38+F41*L41+G41*K41)</f>
        <v>0</v>
      </c>
      <c r="S41" s="24">
        <v>0</v>
      </c>
      <c r="T41" s="28">
        <v>0</v>
      </c>
      <c r="U41" s="26">
        <v>1</v>
      </c>
      <c r="V41" s="27">
        <v>0</v>
      </c>
      <c r="X41" s="24">
        <f t="shared" ref="X41" si="74">N41*S38+P41*S41-O41*T38-Q41*T41</f>
        <v>0</v>
      </c>
      <c r="Y41" s="28">
        <f t="shared" ref="Y41" si="75">(N41*T38+O41*S38+P41*T41+Q41*S41)</f>
        <v>-0.44019313324388459</v>
      </c>
      <c r="Z41" s="26">
        <f t="shared" ref="Z41" si="76">N41*U38+P41*U41-O41*V38-Q41*V41</f>
        <v>-12.207273211916274</v>
      </c>
      <c r="AA41" s="27">
        <f t="shared" ref="AA41" si="77">(N41*V38+O41*U38+P41*V41+Q41*U41)</f>
        <v>0</v>
      </c>
      <c r="AB41" s="8"/>
      <c r="AC41" s="24">
        <v>0</v>
      </c>
      <c r="AD41" s="28">
        <f t="shared" ref="AD41" si="78">IF(0=(1-$AD$8*$AE$8*$B38^2),0,-1*(1-$AD$8*$AE$8*$B38^2)/($B38*$AD$8))</f>
        <v>-0.40680116420342133</v>
      </c>
      <c r="AE41" s="26">
        <v>1</v>
      </c>
      <c r="AF41" s="27">
        <v>0</v>
      </c>
      <c r="AH41" s="24">
        <f t="shared" ref="AH41" si="79">X41*AC38+Z41*AC41-Y41*AD38-AA41*AD41</f>
        <v>0</v>
      </c>
      <c r="AI41" s="28">
        <f t="shared" ref="AI41" si="80">(X41*AD38+Y41*AC38+Z41*AD41+AA41*AC41)</f>
        <v>4.5257398211128947</v>
      </c>
      <c r="AJ41" s="26">
        <f t="shared" ref="AJ41" si="81">X41*AE38+Z41*AE41-Y41*AF38-AA41*AF41</f>
        <v>-12.207273211916274</v>
      </c>
      <c r="AK41" s="27">
        <f t="shared" ref="AK41" si="82">(X41*AF38+Y41*AE38+Z41*AF41+AA41*AE41)</f>
        <v>0</v>
      </c>
      <c r="AL41" s="8"/>
      <c r="AM41" s="24">
        <v>0</v>
      </c>
      <c r="AN41" s="28">
        <v>0</v>
      </c>
      <c r="AO41" s="26">
        <v>1</v>
      </c>
      <c r="AP41" s="27">
        <v>0</v>
      </c>
      <c r="AR41" s="24">
        <f t="shared" ref="AR41" si="83">AH41*AM38+AJ41*AM41-AI41*AN38-AK41*AN41</f>
        <v>0</v>
      </c>
      <c r="AS41" s="28">
        <f t="shared" ref="AS41" si="84">(AH41*AN38+AI41*AM38+AJ41*AN41+AK41*AM41)</f>
        <v>4.5257398211128947</v>
      </c>
      <c r="AT41" s="26">
        <f t="shared" ref="AT41" si="85">AH41*AO38+AJ41*AO41-AI41*AP38-AK41*AP41</f>
        <v>15.860513963684902</v>
      </c>
      <c r="AU41" s="27">
        <f t="shared" ref="AU41" si="86">(AH41*AP38+AI41*AO38+AJ41*AP41+AK41*AO41)</f>
        <v>0</v>
      </c>
      <c r="AV41" s="8"/>
      <c r="AW41" s="38">
        <f t="shared" ref="AW41" si="87">(180/PI())*ATAN(-1*(($AR$8*AS38+AU38+$AR$8*AS41+AU41)/($AR$8*AR38+AT38+$AR$8*AR41+AT41)))</f>
        <v>58.947761912521287</v>
      </c>
      <c r="AY41" s="187">
        <f t="shared" ref="AY41" si="88">20*LOG(((($AR$8*AR38+AT38-$AR$8*AR41-AT41)^2+($AR$8*AS38+AU38-$AR$8*AS41-AU41)^2)/(($AR$8*AR38+AT38+$AR$8*AR41+AT41)^2+($AR$8*AS38+AU38+$AR$8*AS41+AU41)^2))^0.5)</f>
        <v>-4.3186892084506557E-3</v>
      </c>
      <c r="AZ41" s="115"/>
      <c r="BA41" s="44">
        <f t="shared" si="21"/>
        <v>0.90359999999999963</v>
      </c>
      <c r="BB41" s="48">
        <f t="shared" si="43"/>
        <v>-29.414994518119052</v>
      </c>
      <c r="BC41" s="49">
        <f t="shared" si="44"/>
        <v>58.404650964644951</v>
      </c>
      <c r="BD41" s="50"/>
      <c r="BE41" s="11">
        <f t="shared" si="22"/>
        <v>-200.19226811771136</v>
      </c>
      <c r="BF41" s="49">
        <f t="shared" si="68"/>
        <v>-3.4940142156893343</v>
      </c>
      <c r="BG41" s="32">
        <f t="shared" si="46"/>
        <v>-4.9720265275997617E-3</v>
      </c>
    </row>
    <row r="42" spans="2:59" ht="18.649999999999999" customHeight="1">
      <c r="AY42" s="33"/>
      <c r="AZ42" s="115"/>
      <c r="BA42" s="44">
        <f t="shared" si="21"/>
        <v>0.90399999999999958</v>
      </c>
      <c r="BB42" s="48">
        <f t="shared" si="43"/>
        <v>-29.326460794950584</v>
      </c>
      <c r="BC42" s="49">
        <f t="shared" si="44"/>
        <v>58.324574057397875</v>
      </c>
      <c r="BD42" s="50"/>
      <c r="BE42" s="11">
        <f t="shared" si="22"/>
        <v>-201.81128654968907</v>
      </c>
      <c r="BF42" s="49">
        <f t="shared" si="68"/>
        <v>-3.5222714179778212</v>
      </c>
      <c r="BG42" s="32">
        <f t="shared" si="46"/>
        <v>-5.0744845120524705E-3</v>
      </c>
    </row>
    <row r="43" spans="2:59" ht="18.649999999999999" customHeight="1" thickBot="1">
      <c r="E43" s="21" t="s">
        <v>68</v>
      </c>
      <c r="J43" s="21" t="s">
        <v>69</v>
      </c>
      <c r="O43" s="21" t="s">
        <v>70</v>
      </c>
      <c r="T43" s="21" t="s">
        <v>71</v>
      </c>
      <c r="Y43" s="21" t="s">
        <v>72</v>
      </c>
      <c r="AD43" s="21" t="s">
        <v>73</v>
      </c>
      <c r="AI43" s="21" t="s">
        <v>74</v>
      </c>
      <c r="AN43" s="21" t="s">
        <v>75</v>
      </c>
      <c r="AS43" s="21" t="s">
        <v>76</v>
      </c>
      <c r="AZ43" s="115"/>
      <c r="BA43" s="44">
        <f t="shared" si="21"/>
        <v>0.90439999999999954</v>
      </c>
      <c r="BB43" s="48">
        <f t="shared" si="43"/>
        <v>-29.237624826130663</v>
      </c>
      <c r="BC43" s="49">
        <f t="shared" si="44"/>
        <v>58.243849542778008</v>
      </c>
      <c r="BD43" s="50"/>
      <c r="BE43" s="11">
        <f t="shared" si="22"/>
        <v>-203.45226451266038</v>
      </c>
      <c r="BF43" s="49">
        <f t="shared" si="68"/>
        <v>-3.5509118863843399</v>
      </c>
      <c r="BG43" s="32">
        <f t="shared" si="46"/>
        <v>-5.179415757697454E-3</v>
      </c>
    </row>
    <row r="44" spans="2:59" ht="18.649999999999999" customHeight="1" thickBot="1">
      <c r="B44" s="20"/>
      <c r="D44" s="197" t="s">
        <v>77</v>
      </c>
      <c r="E44" s="198"/>
      <c r="F44" s="199" t="s">
        <v>78</v>
      </c>
      <c r="G44" s="200"/>
      <c r="I44" s="197" t="s">
        <v>79</v>
      </c>
      <c r="J44" s="198"/>
      <c r="K44" s="199" t="s">
        <v>80</v>
      </c>
      <c r="L44" s="200"/>
      <c r="N44" s="197" t="s">
        <v>81</v>
      </c>
      <c r="O44" s="198"/>
      <c r="P44" s="199" t="s">
        <v>82</v>
      </c>
      <c r="Q44" s="200"/>
      <c r="S44" s="197" t="s">
        <v>83</v>
      </c>
      <c r="T44" s="198"/>
      <c r="U44" s="199" t="s">
        <v>84</v>
      </c>
      <c r="V44" s="200"/>
      <c r="X44" s="197" t="s">
        <v>85</v>
      </c>
      <c r="Y44" s="198"/>
      <c r="Z44" s="199" t="s">
        <v>86</v>
      </c>
      <c r="AA44" s="200"/>
      <c r="AB44" s="4"/>
      <c r="AC44" s="197" t="s">
        <v>87</v>
      </c>
      <c r="AD44" s="198"/>
      <c r="AE44" s="199" t="s">
        <v>88</v>
      </c>
      <c r="AF44" s="200"/>
      <c r="AH44" s="197" t="s">
        <v>89</v>
      </c>
      <c r="AI44" s="198"/>
      <c r="AJ44" s="199" t="s">
        <v>90</v>
      </c>
      <c r="AK44" s="200"/>
      <c r="AL44" s="4"/>
      <c r="AM44" s="197" t="s">
        <v>91</v>
      </c>
      <c r="AN44" s="198"/>
      <c r="AO44" s="199" t="s">
        <v>92</v>
      </c>
      <c r="AP44" s="200"/>
      <c r="AR44" s="197" t="s">
        <v>93</v>
      </c>
      <c r="AS44" s="198"/>
      <c r="AT44" s="199" t="s">
        <v>94</v>
      </c>
      <c r="AU44" s="200"/>
      <c r="AV44" s="4"/>
      <c r="AW44" s="181" t="s">
        <v>95</v>
      </c>
      <c r="AY44" s="182" t="s">
        <v>22</v>
      </c>
      <c r="AZ44" s="115"/>
      <c r="BA44" s="44">
        <f t="shared" si="21"/>
        <v>0.90479999999999949</v>
      </c>
      <c r="BB44" s="48">
        <f t="shared" si="43"/>
        <v>-29.148483971126122</v>
      </c>
      <c r="BC44" s="49">
        <f t="shared" si="44"/>
        <v>58.162468636972953</v>
      </c>
      <c r="BD44" s="50"/>
      <c r="BE44" s="11">
        <f t="shared" si="22"/>
        <v>-205.11560528220713</v>
      </c>
      <c r="BF44" s="49">
        <f t="shared" si="68"/>
        <v>-3.579942659395587</v>
      </c>
      <c r="BG44" s="32">
        <f t="shared" si="46"/>
        <v>-5.2868894808803524E-3</v>
      </c>
    </row>
    <row r="45" spans="2:59" ht="18.649999999999999" customHeight="1" thickTop="1" thickBot="1">
      <c r="B45" s="39">
        <f>B38+$E$5</f>
        <v>0.90119999999999989</v>
      </c>
      <c r="D45" s="24">
        <v>1</v>
      </c>
      <c r="E45" s="25">
        <v>0</v>
      </c>
      <c r="F45" s="26">
        <v>0</v>
      </c>
      <c r="G45" s="27">
        <f t="shared" ref="G45" si="89">-1/($E$8*$B45)</f>
        <v>-6.1990592307711392</v>
      </c>
      <c r="I45" s="24">
        <v>1</v>
      </c>
      <c r="J45" s="28">
        <v>0</v>
      </c>
      <c r="K45" s="26">
        <v>0</v>
      </c>
      <c r="L45" s="27">
        <v>0</v>
      </c>
      <c r="N45" s="24">
        <f t="shared" ref="N45" si="90">D45*I45+F45*I48-E45*J45-G45*J48</f>
        <v>-1.7226685210983934</v>
      </c>
      <c r="O45" s="28">
        <f t="shared" ref="O45" si="91">(D45*J45+E45*I45+F45*J48+G45*I48)</f>
        <v>0</v>
      </c>
      <c r="P45" s="26">
        <f t="shared" ref="P45" si="92">D45*K45+F45*K48-E45*L45-G45*L48</f>
        <v>0</v>
      </c>
      <c r="Q45" s="27">
        <f t="shared" ref="Q45" si="93">(D45*L45+E45*K45+F45*L48+G45*K48)</f>
        <v>-6.1990592307711392</v>
      </c>
      <c r="S45" s="24">
        <v>1</v>
      </c>
      <c r="T45" s="25">
        <v>0</v>
      </c>
      <c r="U45" s="26">
        <v>0</v>
      </c>
      <c r="V45" s="27">
        <f t="shared" ref="V45" si="94">-1/($T$8*$B45)</f>
        <v>-29.990043305622535</v>
      </c>
      <c r="X45" s="24">
        <f t="shared" ref="X45" si="95">N45*S45+P45*S48-O45*T45-Q45*T48</f>
        <v>-1.7226685210983934</v>
      </c>
      <c r="Y45" s="28">
        <f t="shared" ref="Y45" si="96">(N45*T45+O45*S45+P45*T48+Q45*S48)</f>
        <v>0</v>
      </c>
      <c r="Z45" s="26">
        <f t="shared" ref="Z45" si="97">N45*U45+P45*U48-O45*V45-Q45*V48</f>
        <v>0</v>
      </c>
      <c r="AA45" s="27">
        <f t="shared" ref="AA45" si="98">(N45*V45+O45*U45+P45*V48+Q45*U48)</f>
        <v>45.463844318202405</v>
      </c>
      <c r="AB45" s="8"/>
      <c r="AC45" s="24">
        <v>1</v>
      </c>
      <c r="AD45" s="28">
        <v>0</v>
      </c>
      <c r="AE45" s="26">
        <v>0</v>
      </c>
      <c r="AF45" s="27">
        <v>0</v>
      </c>
      <c r="AH45" s="24">
        <f t="shared" ref="AH45" si="99">X45*AC45+Z45*AC48-Y45*AD45-AA45*AD48</f>
        <v>16.733540590255572</v>
      </c>
      <c r="AI45" s="28">
        <f t="shared" ref="AI45" si="100">(X45*AD45+Y45*AC45+Z45*AD48+AA45*AC48)</f>
        <v>0</v>
      </c>
      <c r="AJ45" s="26">
        <f t="shared" ref="AJ45" si="101">X45*AE45+Z45*AE48-Y45*AF45-AA45*AF48</f>
        <v>0</v>
      </c>
      <c r="AK45" s="27">
        <f t="shared" ref="AK45" si="102">(X45*AF45+Y45*AE45+Z45*AF48+AA45*AE48)</f>
        <v>45.463844318202405</v>
      </c>
      <c r="AL45" s="8"/>
      <c r="AM45" s="24">
        <v>1</v>
      </c>
      <c r="AN45" s="25">
        <v>0</v>
      </c>
      <c r="AO45" s="26">
        <v>0</v>
      </c>
      <c r="AP45" s="27">
        <f t="shared" ref="AP45" si="103">-1/($AN$8*$B45)</f>
        <v>-6.1990592307711392</v>
      </c>
      <c r="AR45" s="24">
        <f t="shared" ref="AR45" si="104">AH45*AM45+AJ45*AM48-AI45*AN45-AK45*AN48</f>
        <v>16.733540590255572</v>
      </c>
      <c r="AS45" s="28">
        <f t="shared" ref="AS45" si="105">(AH45*AN45+AI45*AM45+AJ45*AN48+AK45*AM48)</f>
        <v>0</v>
      </c>
      <c r="AT45" s="26">
        <f t="shared" ref="AT45" si="106">AH45*AO45+AJ45*AO48-AI45*AP45-AK45*AP48</f>
        <v>0</v>
      </c>
      <c r="AU45" s="27">
        <f t="shared" ref="AU45" si="107">(AH45*AP45+AI45*AO45+AJ45*AP48+AK45*AO48)</f>
        <v>-58.268364941304938</v>
      </c>
      <c r="AV45" s="8"/>
      <c r="AW45" s="183">
        <f t="shared" ref="AW45" si="108">20*LOG((2*$AR$8)/(($AR$8*AR45+AT45+$AR$8*AR48+AT48)^2+($AR$8*AS45+AU45+$AR$8*AS48+AU48)^2)^0.5)</f>
        <v>-29.939993509738784</v>
      </c>
      <c r="AY45" s="184">
        <f t="shared" ref="AY45" si="109">((AS45^2+AR45^2)/(AS48^2+AR48^2))^0.5</f>
        <v>3.716920531849512</v>
      </c>
      <c r="AZ45" s="115"/>
      <c r="BA45" s="44">
        <f t="shared" si="21"/>
        <v>0.90519999999999945</v>
      </c>
      <c r="BB45" s="48">
        <f t="shared" si="43"/>
        <v>-29.059035556133665</v>
      </c>
      <c r="BC45" s="49">
        <f t="shared" si="44"/>
        <v>58.080422394860079</v>
      </c>
      <c r="BD45" s="50"/>
      <c r="BE45" s="11">
        <f t="shared" si="22"/>
        <v>-206.80172149595111</v>
      </c>
      <c r="BF45" s="49">
        <f t="shared" si="68"/>
        <v>-3.6093709388966806</v>
      </c>
      <c r="BG45" s="32">
        <f t="shared" si="46"/>
        <v>-5.3969771160390194E-3</v>
      </c>
    </row>
    <row r="46" spans="2:59" ht="18.649999999999999" customHeight="1" thickBot="1">
      <c r="D46" s="30"/>
      <c r="G46" s="31"/>
      <c r="I46" s="30"/>
      <c r="L46" s="31"/>
      <c r="N46" s="30"/>
      <c r="Q46" s="31"/>
      <c r="S46" s="30"/>
      <c r="V46" s="31"/>
      <c r="X46" s="30"/>
      <c r="AA46" s="31"/>
      <c r="AC46" s="30"/>
      <c r="AF46" s="31"/>
      <c r="AH46" s="30"/>
      <c r="AK46" s="31"/>
      <c r="AM46" s="30"/>
      <c r="AP46" s="31"/>
      <c r="AR46" s="30"/>
      <c r="AU46" s="31"/>
      <c r="AY46" s="185"/>
      <c r="AZ46" s="115"/>
      <c r="BA46" s="44">
        <f t="shared" si="21"/>
        <v>0.90559999999999941</v>
      </c>
      <c r="BB46" s="48">
        <f t="shared" si="43"/>
        <v>-28.969276873530699</v>
      </c>
      <c r="BC46" s="49">
        <f t="shared" si="44"/>
        <v>57.997701706261708</v>
      </c>
      <c r="BD46" s="50"/>
      <c r="BE46" s="11">
        <f t="shared" si="22"/>
        <v>-208.51103541492742</v>
      </c>
      <c r="BF46" s="49">
        <f t="shared" si="68"/>
        <v>-3.639204094732984</v>
      </c>
      <c r="BG46" s="32">
        <f t="shared" si="46"/>
        <v>-5.5097523961126996E-3</v>
      </c>
    </row>
    <row r="47" spans="2:59" ht="18.649999999999999" customHeight="1" thickBot="1">
      <c r="D47" s="197" t="s">
        <v>96</v>
      </c>
      <c r="E47" s="198"/>
      <c r="F47" s="199" t="s">
        <v>97</v>
      </c>
      <c r="G47" s="200"/>
      <c r="I47" s="197" t="s">
        <v>98</v>
      </c>
      <c r="J47" s="198"/>
      <c r="K47" s="199" t="s">
        <v>99</v>
      </c>
      <c r="L47" s="200"/>
      <c r="N47" s="197" t="s">
        <v>1</v>
      </c>
      <c r="O47" s="198"/>
      <c r="P47" s="199" t="s">
        <v>2</v>
      </c>
      <c r="Q47" s="200"/>
      <c r="S47" s="172" t="s">
        <v>100</v>
      </c>
      <c r="T47" s="173"/>
      <c r="U47" s="199" t="s">
        <v>101</v>
      </c>
      <c r="V47" s="200"/>
      <c r="X47" s="197" t="s">
        <v>102</v>
      </c>
      <c r="Y47" s="198"/>
      <c r="Z47" s="199" t="s">
        <v>103</v>
      </c>
      <c r="AA47" s="200"/>
      <c r="AB47" s="4"/>
      <c r="AC47" s="197" t="s">
        <v>104</v>
      </c>
      <c r="AD47" s="198"/>
      <c r="AE47" s="199" t="s">
        <v>105</v>
      </c>
      <c r="AF47" s="200"/>
      <c r="AH47" s="172" t="s">
        <v>106</v>
      </c>
      <c r="AI47" s="173"/>
      <c r="AJ47" s="199" t="s">
        <v>107</v>
      </c>
      <c r="AK47" s="200"/>
      <c r="AL47" s="4"/>
      <c r="AM47" s="197" t="s">
        <v>108</v>
      </c>
      <c r="AN47" s="198"/>
      <c r="AO47" s="199" t="s">
        <v>109</v>
      </c>
      <c r="AP47" s="200"/>
      <c r="AR47" s="197" t="s">
        <v>110</v>
      </c>
      <c r="AS47" s="198"/>
      <c r="AT47" s="199" t="s">
        <v>111</v>
      </c>
      <c r="AU47" s="200"/>
      <c r="AV47" s="4"/>
      <c r="AW47" s="36" t="s">
        <v>112</v>
      </c>
      <c r="AY47" s="186" t="s">
        <v>113</v>
      </c>
      <c r="AZ47" s="115"/>
      <c r="BA47" s="44">
        <f t="shared" si="21"/>
        <v>0.90599999999999936</v>
      </c>
      <c r="BB47" s="48">
        <f t="shared" si="43"/>
        <v>-28.879205181315886</v>
      </c>
      <c r="BC47" s="49">
        <f t="shared" si="44"/>
        <v>57.914297292095746</v>
      </c>
      <c r="BD47" s="50"/>
      <c r="BE47" s="11">
        <f t="shared" si="22"/>
        <v>-210.24397919611289</v>
      </c>
      <c r="BF47" s="49">
        <f t="shared" si="68"/>
        <v>-3.6694496694666308</v>
      </c>
      <c r="BG47" s="32">
        <f t="shared" si="46"/>
        <v>-5.6252914362197618E-3</v>
      </c>
    </row>
    <row r="48" spans="2:59" ht="18.649999999999999" customHeight="1" thickTop="1" thickBot="1">
      <c r="D48" s="24">
        <v>0</v>
      </c>
      <c r="E48" s="28">
        <v>0</v>
      </c>
      <c r="F48" s="26">
        <v>1</v>
      </c>
      <c r="G48" s="27">
        <v>0</v>
      </c>
      <c r="I48" s="24">
        <v>0</v>
      </c>
      <c r="J48" s="28">
        <f t="shared" ref="J48" si="110">IF(0=(1-$J$8*$K$8*$B45^2),0,-1*(1-$J$8*$K$8*$B45^2)/($B45*$K$8))</f>
        <v>-0.43920672794728305</v>
      </c>
      <c r="K48" s="26">
        <v>1</v>
      </c>
      <c r="L48" s="27">
        <v>0</v>
      </c>
      <c r="N48" s="24">
        <f t="shared" ref="N48" si="111">D48*I45+F48*I48-E48*J45-G48*J48</f>
        <v>0</v>
      </c>
      <c r="O48" s="28">
        <f t="shared" ref="O48" si="112">(D48*J45+E48*I45+F48*J48+G48*I48)</f>
        <v>-0.43920672794728305</v>
      </c>
      <c r="P48" s="26">
        <f t="shared" ref="P48" si="113">D48*K45+F48*K48-E48*L45-G48*L48</f>
        <v>1</v>
      </c>
      <c r="Q48" s="27">
        <f t="shared" ref="Q48" si="114">(D48*L45+E48*K45+F48*L48+G48*K48)</f>
        <v>0</v>
      </c>
      <c r="S48" s="24">
        <v>0</v>
      </c>
      <c r="T48" s="28">
        <v>0</v>
      </c>
      <c r="U48" s="26">
        <v>1</v>
      </c>
      <c r="V48" s="27">
        <v>0</v>
      </c>
      <c r="X48" s="24">
        <f t="shared" ref="X48" si="115">N48*S45+P48*S48-O48*T45-Q48*T48</f>
        <v>0</v>
      </c>
      <c r="Y48" s="28">
        <f t="shared" ref="Y48" si="116">(N48*T45+O48*S45+P48*T48+Q48*S48)</f>
        <v>-0.43920672794728305</v>
      </c>
      <c r="Z48" s="26">
        <f t="shared" ref="Z48" si="117">N48*U45+P48*U48-O48*V45-Q48*V48</f>
        <v>-12.171828791259793</v>
      </c>
      <c r="AA48" s="27">
        <f t="shared" ref="AA48" si="118">(N48*V45+O48*U45+P48*V48+Q48*U48)</f>
        <v>0</v>
      </c>
      <c r="AB48" s="8"/>
      <c r="AC48" s="24">
        <v>0</v>
      </c>
      <c r="AD48" s="28">
        <f t="shared" ref="AD48" si="119">IF(0=(1-$AD$8*$AE$8*$B45^2),0,-1*(1-$AD$8*$AE$8*$B45^2)/($B45*$AD$8))</f>
        <v>-0.40595355250160031</v>
      </c>
      <c r="AE48" s="26">
        <v>1</v>
      </c>
      <c r="AF48" s="27">
        <v>0</v>
      </c>
      <c r="AH48" s="24">
        <f t="shared" ref="AH48" si="120">X48*AC45+Z48*AC48-Y48*AD45-AA48*AD48</f>
        <v>0</v>
      </c>
      <c r="AI48" s="28">
        <f t="shared" ref="AI48" si="121">(X48*AD45+Y48*AC45+Z48*AD48+AA48*AC48)</f>
        <v>4.5019904103058899</v>
      </c>
      <c r="AJ48" s="26">
        <f t="shared" ref="AJ48" si="122">X48*AE45+Z48*AE48-Y48*AF45-AA48*AF48</f>
        <v>-12.171828791259793</v>
      </c>
      <c r="AK48" s="27">
        <f t="shared" ref="AK48" si="123">(X48*AF45+Y48*AE45+Z48*AF48+AA48*AE48)</f>
        <v>0</v>
      </c>
      <c r="AL48" s="8"/>
      <c r="AM48" s="24">
        <v>0</v>
      </c>
      <c r="AN48" s="28">
        <v>0</v>
      </c>
      <c r="AO48" s="26">
        <v>1</v>
      </c>
      <c r="AP48" s="27">
        <v>0</v>
      </c>
      <c r="AR48" s="24">
        <f t="shared" ref="AR48" si="124">AH48*AM45+AJ48*AM48-AI48*AN45-AK48*AN48</f>
        <v>0</v>
      </c>
      <c r="AS48" s="28">
        <f t="shared" ref="AS48" si="125">(AH48*AN45+AI48*AM45+AJ48*AN48+AK48*AM48)</f>
        <v>4.5019904103058899</v>
      </c>
      <c r="AT48" s="26">
        <f t="shared" ref="AT48" si="126">AH48*AO45+AJ48*AO48-AI48*AP45-AK48*AP48</f>
        <v>15.736276418590082</v>
      </c>
      <c r="AU48" s="27">
        <f t="shared" ref="AU48" si="127">(AH48*AP45+AI48*AO45+AJ48*AP48+AK48*AO48)</f>
        <v>0</v>
      </c>
      <c r="AV48" s="8"/>
      <c r="AW48" s="38">
        <f t="shared" ref="AW48" si="128">(180/PI())*ATAN(-1*(($AR$8*AS45+AU45+$AR$8*AS48+AU48)/($AR$8*AR45+AT45+$AR$8*AR48+AT48)))</f>
        <v>58.871985119382259</v>
      </c>
      <c r="AY48" s="187">
        <f t="shared" ref="AY48" si="129">20*LOG(((($AR$8*AR45+AT45-$AR$8*AR48-AT48)^2+($AR$8*AS45+AU45-$AR$8*AS48-AU48)^2)/(($AR$8*AR45+AT45+$AR$8*AR48+AT48)^2+($AR$8*AS45+AU45+$AR$8*AS48+AU48)^2))^0.5)</f>
        <v>-4.4056016059611748E-3</v>
      </c>
      <c r="AZ48" s="115"/>
      <c r="BA48" s="44">
        <f t="shared" si="21"/>
        <v>0.90639999999999932</v>
      </c>
      <c r="BB48" s="48">
        <f t="shared" si="43"/>
        <v>-28.788817702538072</v>
      </c>
      <c r="BC48" s="49">
        <f t="shared" si="44"/>
        <v>57.83019970041731</v>
      </c>
      <c r="BD48" s="50"/>
      <c r="BE48" s="11">
        <f t="shared" si="22"/>
        <v>-212.00099517150966</v>
      </c>
      <c r="BF48" s="49">
        <f t="shared" si="68"/>
        <v>-3.7001153832474438</v>
      </c>
      <c r="BG48" s="32">
        <f t="shared" si="46"/>
        <v>-5.7436728207135891E-3</v>
      </c>
    </row>
    <row r="49" spans="2:59" ht="18.649999999999999" customHeight="1">
      <c r="AY49" s="33"/>
      <c r="AZ49" s="115"/>
      <c r="BA49" s="44">
        <f t="shared" si="21"/>
        <v>0.90679999999999927</v>
      </c>
      <c r="BB49" s="48">
        <f t="shared" si="43"/>
        <v>-28.69811162471434</v>
      </c>
      <c r="BC49" s="49">
        <f t="shared" si="44"/>
        <v>57.745399302348716</v>
      </c>
      <c r="BD49" s="50"/>
      <c r="BE49" s="11">
        <f t="shared" si="22"/>
        <v>-213.78253613834852</v>
      </c>
      <c r="BF49" s="49">
        <f t="shared" si="68"/>
        <v>-3.7312091388779454</v>
      </c>
      <c r="BG49" s="32">
        <f t="shared" si="46"/>
        <v>-5.8649776938585552E-3</v>
      </c>
    </row>
    <row r="50" spans="2:59" ht="18.649999999999999" customHeight="1" thickBot="1">
      <c r="E50" s="21" t="s">
        <v>68</v>
      </c>
      <c r="J50" s="21" t="s">
        <v>69</v>
      </c>
      <c r="O50" s="21" t="s">
        <v>70</v>
      </c>
      <c r="T50" s="21" t="s">
        <v>71</v>
      </c>
      <c r="Y50" s="21" t="s">
        <v>72</v>
      </c>
      <c r="AD50" s="21" t="s">
        <v>73</v>
      </c>
      <c r="AI50" s="21" t="s">
        <v>74</v>
      </c>
      <c r="AN50" s="21" t="s">
        <v>75</v>
      </c>
      <c r="AS50" s="21" t="s">
        <v>76</v>
      </c>
      <c r="AZ50" s="115"/>
      <c r="BA50" s="44">
        <f t="shared" si="21"/>
        <v>0.90719999999999923</v>
      </c>
      <c r="BB50" s="48">
        <f t="shared" si="43"/>
        <v>-28.607084099236182</v>
      </c>
      <c r="BC50" s="49">
        <f t="shared" si="44"/>
        <v>57.659886287893386</v>
      </c>
      <c r="BD50" s="50"/>
      <c r="BE50" s="11">
        <f t="shared" si="22"/>
        <v>-215.58906565742816</v>
      </c>
      <c r="BF50" s="49">
        <f t="shared" si="68"/>
        <v>-3.7627390270203547</v>
      </c>
      <c r="BG50" s="32">
        <f t="shared" si="46"/>
        <v>-5.989289854161574E-3</v>
      </c>
    </row>
    <row r="51" spans="2:59" ht="18.649999999999999" customHeight="1" thickBot="1">
      <c r="B51" s="20"/>
      <c r="D51" s="197" t="s">
        <v>77</v>
      </c>
      <c r="E51" s="198"/>
      <c r="F51" s="199" t="s">
        <v>78</v>
      </c>
      <c r="G51" s="200"/>
      <c r="I51" s="197" t="s">
        <v>79</v>
      </c>
      <c r="J51" s="198"/>
      <c r="K51" s="199" t="s">
        <v>80</v>
      </c>
      <c r="L51" s="200"/>
      <c r="N51" s="197" t="s">
        <v>81</v>
      </c>
      <c r="O51" s="198"/>
      <c r="P51" s="199" t="s">
        <v>82</v>
      </c>
      <c r="Q51" s="200"/>
      <c r="S51" s="197" t="s">
        <v>83</v>
      </c>
      <c r="T51" s="198"/>
      <c r="U51" s="199" t="s">
        <v>84</v>
      </c>
      <c r="V51" s="200"/>
      <c r="X51" s="197" t="s">
        <v>85</v>
      </c>
      <c r="Y51" s="198"/>
      <c r="Z51" s="199" t="s">
        <v>86</v>
      </c>
      <c r="AA51" s="200"/>
      <c r="AB51" s="4"/>
      <c r="AC51" s="197" t="s">
        <v>87</v>
      </c>
      <c r="AD51" s="198"/>
      <c r="AE51" s="199" t="s">
        <v>88</v>
      </c>
      <c r="AF51" s="200"/>
      <c r="AH51" s="197" t="s">
        <v>89</v>
      </c>
      <c r="AI51" s="198"/>
      <c r="AJ51" s="199" t="s">
        <v>90</v>
      </c>
      <c r="AK51" s="200"/>
      <c r="AL51" s="4"/>
      <c r="AM51" s="197" t="s">
        <v>91</v>
      </c>
      <c r="AN51" s="198"/>
      <c r="AO51" s="199" t="s">
        <v>92</v>
      </c>
      <c r="AP51" s="200"/>
      <c r="AR51" s="197" t="s">
        <v>93</v>
      </c>
      <c r="AS51" s="198"/>
      <c r="AT51" s="199" t="s">
        <v>94</v>
      </c>
      <c r="AU51" s="200"/>
      <c r="AV51" s="4"/>
      <c r="AW51" s="181" t="s">
        <v>95</v>
      </c>
      <c r="AY51" s="182" t="s">
        <v>22</v>
      </c>
      <c r="AZ51" s="115"/>
      <c r="BA51" s="44">
        <f t="shared" si="21"/>
        <v>0.90759999999999919</v>
      </c>
      <c r="BB51" s="48">
        <f t="shared" si="43"/>
        <v>-28.515732240764024</v>
      </c>
      <c r="BC51" s="49">
        <f t="shared" si="44"/>
        <v>57.573650661630424</v>
      </c>
      <c r="BD51" s="50"/>
      <c r="BE51" s="11">
        <f t="shared" si="22"/>
        <v>-217.42105836275181</v>
      </c>
      <c r="BF51" s="49">
        <f t="shared" si="68"/>
        <v>-3.7947133316007706</v>
      </c>
      <c r="BG51" s="32">
        <f t="shared" si="46"/>
        <v>-6.1166958526486671E-3</v>
      </c>
    </row>
    <row r="52" spans="2:59" ht="18.649999999999999" customHeight="1" thickTop="1" thickBot="1">
      <c r="B52" s="39">
        <f>B45+$E$5</f>
        <v>0.90159999999999985</v>
      </c>
      <c r="D52" s="24">
        <v>1</v>
      </c>
      <c r="E52" s="25">
        <v>0</v>
      </c>
      <c r="F52" s="26">
        <v>0</v>
      </c>
      <c r="G52" s="27">
        <f t="shared" ref="G52" si="130">-1/($E$8*$B52)</f>
        <v>-6.196308982665208</v>
      </c>
      <c r="I52" s="24">
        <v>1</v>
      </c>
      <c r="J52" s="28">
        <v>0</v>
      </c>
      <c r="K52" s="26">
        <v>0</v>
      </c>
      <c r="L52" s="27">
        <v>0</v>
      </c>
      <c r="N52" s="24">
        <f t="shared" ref="N52" si="131">D52*I52+F52*I55-E52*J52-G52*J55</f>
        <v>-1.7153517699074006</v>
      </c>
      <c r="O52" s="28">
        <f t="shared" ref="O52" si="132">(D52*J52+E52*I52+F52*J55+G52*I55)</f>
        <v>0</v>
      </c>
      <c r="P52" s="26">
        <f t="shared" ref="P52" si="133">D52*K52+F52*K55-E52*L52-G52*L55</f>
        <v>0</v>
      </c>
      <c r="Q52" s="27">
        <f t="shared" ref="Q52" si="134">(D52*L52+E52*K52+F52*L55+G52*K55)</f>
        <v>-6.196308982665208</v>
      </c>
      <c r="S52" s="24">
        <v>1</v>
      </c>
      <c r="T52" s="25">
        <v>0</v>
      </c>
      <c r="U52" s="26">
        <v>0</v>
      </c>
      <c r="V52" s="27">
        <f t="shared" ref="V52" si="135">-1/($T$8*$B52)</f>
        <v>-29.976738051272221</v>
      </c>
      <c r="X52" s="24">
        <f t="shared" ref="X52" si="136">N52*S52+P52*S55-O52*T52-Q52*T55</f>
        <v>-1.7153517699074006</v>
      </c>
      <c r="Y52" s="28">
        <f t="shared" ref="Y52" si="137">(N52*T52+O52*S52+P52*T55+Q52*S55)</f>
        <v>0</v>
      </c>
      <c r="Z52" s="26">
        <f t="shared" ref="Z52" si="138">N52*U52+P52*U55-O52*V52-Q52*V55</f>
        <v>0</v>
      </c>
      <c r="AA52" s="27">
        <f t="shared" ref="AA52" si="139">(N52*V52+O52*U52+P52*V55+Q52*U55)</f>
        <v>45.224341689635118</v>
      </c>
      <c r="AB52" s="8"/>
      <c r="AC52" s="24">
        <v>1</v>
      </c>
      <c r="AD52" s="28">
        <v>0</v>
      </c>
      <c r="AE52" s="26">
        <v>0</v>
      </c>
      <c r="AF52" s="27">
        <v>0</v>
      </c>
      <c r="AH52" s="24">
        <f t="shared" ref="AH52" si="140">X52*AC52+Z52*AC55-Y52*AD52-AA52*AD55</f>
        <v>16.605318343623555</v>
      </c>
      <c r="AI52" s="28">
        <f t="shared" ref="AI52" si="141">(X52*AD52+Y52*AC52+Z52*AD55+AA52*AC55)</f>
        <v>0</v>
      </c>
      <c r="AJ52" s="26">
        <f t="shared" ref="AJ52" si="142">X52*AE52+Z52*AE55-Y52*AF52-AA52*AF55</f>
        <v>0</v>
      </c>
      <c r="AK52" s="27">
        <f t="shared" ref="AK52" si="143">(X52*AF52+Y52*AE52+Z52*AF55+AA52*AE55)</f>
        <v>45.224341689635118</v>
      </c>
      <c r="AL52" s="8"/>
      <c r="AM52" s="24">
        <v>1</v>
      </c>
      <c r="AN52" s="25">
        <v>0</v>
      </c>
      <c r="AO52" s="26">
        <v>0</v>
      </c>
      <c r="AP52" s="27">
        <f t="shared" ref="AP52" si="144">-1/($AN$8*$B52)</f>
        <v>-6.196308982665208</v>
      </c>
      <c r="AR52" s="24">
        <f t="shared" ref="AR52" si="145">AH52*AM52+AJ52*AM55-AI52*AN52-AK52*AN55</f>
        <v>16.605318343623555</v>
      </c>
      <c r="AS52" s="28">
        <f t="shared" ref="AS52" si="146">(AH52*AN52+AI52*AM52+AJ52*AN55+AK52*AM55)</f>
        <v>0</v>
      </c>
      <c r="AT52" s="26">
        <f t="shared" ref="AT52" si="147">AH52*AO52+AJ52*AO55-AI52*AP52-AK52*AP55</f>
        <v>0</v>
      </c>
      <c r="AU52" s="27">
        <f t="shared" ref="AU52" si="148">(AH52*AP52+AI52*AO52+AJ52*AP55+AK52*AO55)</f>
        <v>-57.667341522974873</v>
      </c>
      <c r="AV52" s="8"/>
      <c r="AW52" s="183">
        <f t="shared" ref="AW52" si="149">20*LOG((2*$AR$8)/(($AR$8*AR52+AT52+$AR$8*AR55+AT55)^2+($AR$8*AS52+AU52+$AR$8*AS55+AU55)^2)^0.5)</f>
        <v>-29.853219605886842</v>
      </c>
      <c r="AY52" s="184">
        <f t="shared" ref="AY52" si="150">((AS52^2+AR52^2)/(AS55^2+AR55^2))^0.5</f>
        <v>3.7079304402614093</v>
      </c>
      <c r="AZ52" s="115"/>
      <c r="BA52" s="44">
        <f t="shared" si="21"/>
        <v>0.90799999999999914</v>
      </c>
      <c r="BB52" s="48">
        <f t="shared" si="43"/>
        <v>-28.424053126609557</v>
      </c>
      <c r="BC52" s="49">
        <f t="shared" si="44"/>
        <v>57.486682238285333</v>
      </c>
      <c r="BD52" s="50"/>
      <c r="BE52" s="11">
        <f t="shared" si="22"/>
        <v>-219.27900028057863</v>
      </c>
      <c r="BF52" s="49">
        <f t="shared" si="68"/>
        <v>-3.8271405353776666</v>
      </c>
      <c r="BG52" s="32">
        <f t="shared" si="46"/>
        <v>-6.2472850951869937E-3</v>
      </c>
    </row>
    <row r="53" spans="2:59" ht="18.649999999999999" customHeight="1" thickBot="1">
      <c r="D53" s="30"/>
      <c r="G53" s="31"/>
      <c r="I53" s="30"/>
      <c r="L53" s="31"/>
      <c r="N53" s="30"/>
      <c r="Q53" s="31"/>
      <c r="S53" s="30"/>
      <c r="V53" s="31"/>
      <c r="X53" s="30"/>
      <c r="AA53" s="31"/>
      <c r="AC53" s="30"/>
      <c r="AF53" s="31"/>
      <c r="AH53" s="30"/>
      <c r="AK53" s="31"/>
      <c r="AM53" s="30"/>
      <c r="AP53" s="31"/>
      <c r="AR53" s="30"/>
      <c r="AU53" s="31"/>
      <c r="AY53" s="185"/>
      <c r="AZ53" s="115"/>
      <c r="BA53" s="44">
        <f t="shared" si="21"/>
        <v>0.9083999999999991</v>
      </c>
      <c r="BB53" s="48">
        <f t="shared" si="43"/>
        <v>-28.332043796105786</v>
      </c>
      <c r="BC53" s="49">
        <f t="shared" si="44"/>
        <v>57.398970638173111</v>
      </c>
      <c r="BD53" s="50"/>
      <c r="BE53" s="11">
        <f t="shared" si="22"/>
        <v>-221.16338915971971</v>
      </c>
      <c r="BF53" s="49">
        <f t="shared" si="68"/>
        <v>-3.8600293257066438</v>
      </c>
      <c r="BG53" s="32">
        <f t="shared" si="46"/>
        <v>-6.3811499490657852E-3</v>
      </c>
    </row>
    <row r="54" spans="2:59" ht="18.649999999999999" customHeight="1" thickBot="1">
      <c r="D54" s="197" t="s">
        <v>96</v>
      </c>
      <c r="E54" s="198"/>
      <c r="F54" s="199" t="s">
        <v>97</v>
      </c>
      <c r="G54" s="200"/>
      <c r="I54" s="197" t="s">
        <v>98</v>
      </c>
      <c r="J54" s="198"/>
      <c r="K54" s="199" t="s">
        <v>99</v>
      </c>
      <c r="L54" s="200"/>
      <c r="N54" s="197" t="s">
        <v>1</v>
      </c>
      <c r="O54" s="198"/>
      <c r="P54" s="199" t="s">
        <v>2</v>
      </c>
      <c r="Q54" s="200"/>
      <c r="S54" s="172" t="s">
        <v>100</v>
      </c>
      <c r="T54" s="173"/>
      <c r="U54" s="199" t="s">
        <v>101</v>
      </c>
      <c r="V54" s="200"/>
      <c r="X54" s="197" t="s">
        <v>102</v>
      </c>
      <c r="Y54" s="198"/>
      <c r="Z54" s="199" t="s">
        <v>103</v>
      </c>
      <c r="AA54" s="200"/>
      <c r="AB54" s="4"/>
      <c r="AC54" s="197" t="s">
        <v>104</v>
      </c>
      <c r="AD54" s="198"/>
      <c r="AE54" s="199" t="s">
        <v>105</v>
      </c>
      <c r="AF54" s="200"/>
      <c r="AH54" s="172" t="s">
        <v>106</v>
      </c>
      <c r="AI54" s="173"/>
      <c r="AJ54" s="199" t="s">
        <v>107</v>
      </c>
      <c r="AK54" s="200"/>
      <c r="AL54" s="4"/>
      <c r="AM54" s="197" t="s">
        <v>108</v>
      </c>
      <c r="AN54" s="198"/>
      <c r="AO54" s="199" t="s">
        <v>109</v>
      </c>
      <c r="AP54" s="200"/>
      <c r="AR54" s="197" t="s">
        <v>110</v>
      </c>
      <c r="AS54" s="198"/>
      <c r="AT54" s="199" t="s">
        <v>111</v>
      </c>
      <c r="AU54" s="200"/>
      <c r="AV54" s="4"/>
      <c r="AW54" s="36" t="s">
        <v>112</v>
      </c>
      <c r="AY54" s="186" t="s">
        <v>113</v>
      </c>
      <c r="AZ54" s="115"/>
      <c r="BA54" s="44">
        <f t="shared" si="21"/>
        <v>0.90879999999999905</v>
      </c>
      <c r="BB54" s="48">
        <f t="shared" si="43"/>
        <v>-28.239701249964476</v>
      </c>
      <c r="BC54" s="49">
        <f t="shared" si="44"/>
        <v>57.310505282509233</v>
      </c>
      <c r="BD54" s="50"/>
      <c r="BE54" s="11">
        <f t="shared" si="22"/>
        <v>-223.07473481284714</v>
      </c>
      <c r="BF54" s="49">
        <f t="shared" si="68"/>
        <v>-3.8933886004973992</v>
      </c>
      <c r="BG54" s="32">
        <f t="shared" si="46"/>
        <v>-6.5183858540527675E-3</v>
      </c>
    </row>
    <row r="55" spans="2:59" ht="18.649999999999999" customHeight="1" thickTop="1" thickBot="1">
      <c r="D55" s="24">
        <v>0</v>
      </c>
      <c r="E55" s="28">
        <v>0</v>
      </c>
      <c r="F55" s="26">
        <v>1</v>
      </c>
      <c r="G55" s="27">
        <v>0</v>
      </c>
      <c r="I55" s="24">
        <v>0</v>
      </c>
      <c r="J55" s="28">
        <f t="shared" ref="J55" si="151">IF(0=(1-$J$8*$K$8*$B52^2),0,-1*(1-$J$8*$K$8*$B52^2)/($B52*$K$8))</f>
        <v>-0.43822084687898355</v>
      </c>
      <c r="K55" s="26">
        <v>1</v>
      </c>
      <c r="L55" s="27">
        <v>0</v>
      </c>
      <c r="N55" s="24">
        <f t="shared" ref="N55" si="152">D55*I52+F55*I55-E55*J52-G55*J55</f>
        <v>0</v>
      </c>
      <c r="O55" s="28">
        <f t="shared" ref="O55" si="153">(D55*J52+E55*I52+F55*J55+G55*I55)</f>
        <v>-0.43822084687898355</v>
      </c>
      <c r="P55" s="26">
        <f t="shared" ref="P55" si="154">D55*K52+F55*K55-E55*L52-G55*L55</f>
        <v>1</v>
      </c>
      <c r="Q55" s="27">
        <f t="shared" ref="Q55" si="155">(D55*L52+E55*K52+F55*L55+G55*K55)</f>
        <v>0</v>
      </c>
      <c r="S55" s="24">
        <v>0</v>
      </c>
      <c r="T55" s="28">
        <v>0</v>
      </c>
      <c r="U55" s="26">
        <v>1</v>
      </c>
      <c r="V55" s="27">
        <v>0</v>
      </c>
      <c r="X55" s="24">
        <f t="shared" ref="X55" si="156">N55*S52+P55*S55-O55*T52-Q55*T55</f>
        <v>0</v>
      </c>
      <c r="Y55" s="28">
        <f t="shared" ref="Y55" si="157">(N55*T52+O55*S52+P55*T55+Q55*S55)</f>
        <v>-0.43822084687898355</v>
      </c>
      <c r="Z55" s="26">
        <f t="shared" ref="Z55" si="158">N55*U52+P55*U55-O55*V52-Q55*V55</f>
        <v>-12.136431535497964</v>
      </c>
      <c r="AA55" s="27">
        <f t="shared" ref="AA55" si="159">(N55*V52+O55*U52+P55*V55+Q55*U55)</f>
        <v>0</v>
      </c>
      <c r="AB55" s="8"/>
      <c r="AC55" s="24">
        <v>0</v>
      </c>
      <c r="AD55" s="28">
        <f t="shared" ref="AD55" si="160">IF(0=(1-$AD$8*$AE$8*$B52^2),0,-1*(1-$AD$8*$AE$8*$B52^2)/($B52*$AD$8))</f>
        <v>-0.40510639688824562</v>
      </c>
      <c r="AE55" s="26">
        <v>1</v>
      </c>
      <c r="AF55" s="27">
        <v>0</v>
      </c>
      <c r="AH55" s="24">
        <f t="shared" ref="AH55" si="161">X55*AC52+Z55*AC55-Y55*AD52-AA55*AD55</f>
        <v>0</v>
      </c>
      <c r="AI55" s="28">
        <f t="shared" ref="AI55" si="162">(X55*AD52+Y55*AC52+Z55*AD55+AA55*AC55)</f>
        <v>4.4783252035474757</v>
      </c>
      <c r="AJ55" s="26">
        <f t="shared" ref="AJ55" si="163">X55*AE52+Z55*AE55-Y55*AF52-AA55*AF55</f>
        <v>-12.136431535497964</v>
      </c>
      <c r="AK55" s="27">
        <f t="shared" ref="AK55" si="164">(X55*AF52+Y55*AE52+Z55*AF55+AA55*AE55)</f>
        <v>0</v>
      </c>
      <c r="AL55" s="8"/>
      <c r="AM55" s="24">
        <v>0</v>
      </c>
      <c r="AN55" s="28">
        <v>0</v>
      </c>
      <c r="AO55" s="26">
        <v>1</v>
      </c>
      <c r="AP55" s="27">
        <v>0</v>
      </c>
      <c r="AR55" s="24">
        <f t="shared" ref="AR55" si="165">AH55*AM52+AJ55*AM55-AI55*AN52-AK55*AN55</f>
        <v>0</v>
      </c>
      <c r="AS55" s="28">
        <f t="shared" ref="AS55" si="166">(AH55*AN52+AI55*AM52+AJ55*AN55+AK55*AM55)</f>
        <v>4.4783252035474757</v>
      </c>
      <c r="AT55" s="26">
        <f t="shared" ref="AT55" si="167">AH55*AO52+AJ55*AO55-AI55*AP52-AK55*AP55</f>
        <v>15.612655150539256</v>
      </c>
      <c r="AU55" s="27">
        <f t="shared" ref="AU55" si="168">(AH55*AP52+AI55*AO52+AJ55*AP55+AK55*AO55)</f>
        <v>0</v>
      </c>
      <c r="AV55" s="8"/>
      <c r="AW55" s="38">
        <f t="shared" ref="AW55" si="169">(180/PI())*ATAN(-1*(($AR$8*AS52+AU52+$AR$8*AS55+AU55)/($AR$8*AR52+AT52+$AR$8*AR55+AT55)))</f>
        <v>58.795617982840419</v>
      </c>
      <c r="AY55" s="187">
        <f t="shared" ref="AY55" si="170">20*LOG(((($AR$8*AR52+AT52-$AR$8*AR55-AT55)^2+($AR$8*AS52+AU52-$AR$8*AS55-AU55)^2)/(($AR$8*AR52+AT52+$AR$8*AR55+AT55)^2+($AR$8*AS52+AU52+$AR$8*AS55+AU55)^2))^0.5)</f>
        <v>-4.494558725642691E-3</v>
      </c>
      <c r="AZ55" s="115"/>
      <c r="BA55" s="44">
        <f t="shared" si="21"/>
        <v>0.90919999999999901</v>
      </c>
      <c r="BB55" s="48">
        <f t="shared" si="43"/>
        <v>-28.147022449620664</v>
      </c>
      <c r="BC55" s="49">
        <f t="shared" si="44"/>
        <v>57.221275388584104</v>
      </c>
      <c r="BD55" s="50"/>
      <c r="BE55" s="11">
        <f t="shared" si="22"/>
        <v>-225.01355947000681</v>
      </c>
      <c r="BF55" s="49">
        <f t="shared" si="68"/>
        <v>-3.9272274743836855</v>
      </c>
      <c r="BG55" s="32">
        <f t="shared" si="46"/>
        <v>-6.6590914380645592E-3</v>
      </c>
    </row>
    <row r="56" spans="2:59" ht="18.649999999999999" customHeight="1">
      <c r="AY56" s="33"/>
      <c r="AZ56" s="115"/>
      <c r="BA56" s="44">
        <f t="shared" si="21"/>
        <v>0.90959999999999896</v>
      </c>
      <c r="BB56" s="48">
        <f t="shared" si="43"/>
        <v>-28.054004316563969</v>
      </c>
      <c r="BC56" s="49">
        <f t="shared" si="44"/>
        <v>57.131269964796111</v>
      </c>
      <c r="BD56" s="50"/>
      <c r="BE56" s="11">
        <f t="shared" si="22"/>
        <v>-226.98039814254059</v>
      </c>
      <c r="BF56" s="49">
        <f t="shared" si="68"/>
        <v>-3.9615552850749549</v>
      </c>
      <c r="BG56" s="32">
        <f t="shared" si="46"/>
        <v>-6.8033686377779604E-3</v>
      </c>
    </row>
    <row r="57" spans="2:59" ht="18.649999999999999" customHeight="1" thickBot="1">
      <c r="E57" s="21" t="s">
        <v>68</v>
      </c>
      <c r="J57" s="21" t="s">
        <v>69</v>
      </c>
      <c r="O57" s="21" t="s">
        <v>70</v>
      </c>
      <c r="T57" s="21" t="s">
        <v>71</v>
      </c>
      <c r="Y57" s="21" t="s">
        <v>72</v>
      </c>
      <c r="AD57" s="21" t="s">
        <v>73</v>
      </c>
      <c r="AI57" s="21" t="s">
        <v>74</v>
      </c>
      <c r="AN57" s="21" t="s">
        <v>75</v>
      </c>
      <c r="AS57" s="21" t="s">
        <v>76</v>
      </c>
      <c r="AZ57" s="115"/>
      <c r="BA57" s="44">
        <f t="shared" si="21"/>
        <v>0.90999999999999892</v>
      </c>
      <c r="BB57" s="48">
        <f t="shared" si="43"/>
        <v>-27.96064373165661</v>
      </c>
      <c r="BC57" s="49">
        <f t="shared" si="44"/>
        <v>57.040477805539105</v>
      </c>
      <c r="BD57" s="50"/>
      <c r="BE57" s="11">
        <f t="shared" si="22"/>
        <v>-228.97579900180565</v>
      </c>
      <c r="BF57" s="49">
        <f t="shared" si="68"/>
        <v>-3.996381599966254</v>
      </c>
      <c r="BG57" s="32">
        <f t="shared" si="46"/>
        <v>-6.9513228242795554E-3</v>
      </c>
    </row>
    <row r="58" spans="2:59" ht="18.649999999999999" customHeight="1" thickBot="1">
      <c r="B58" s="20"/>
      <c r="D58" s="197" t="s">
        <v>77</v>
      </c>
      <c r="E58" s="198"/>
      <c r="F58" s="199" t="s">
        <v>78</v>
      </c>
      <c r="G58" s="200"/>
      <c r="I58" s="197" t="s">
        <v>79</v>
      </c>
      <c r="J58" s="198"/>
      <c r="K58" s="199" t="s">
        <v>80</v>
      </c>
      <c r="L58" s="200"/>
      <c r="N58" s="197" t="s">
        <v>81</v>
      </c>
      <c r="O58" s="198"/>
      <c r="P58" s="199" t="s">
        <v>82</v>
      </c>
      <c r="Q58" s="200"/>
      <c r="S58" s="197" t="s">
        <v>83</v>
      </c>
      <c r="T58" s="198"/>
      <c r="U58" s="199" t="s">
        <v>84</v>
      </c>
      <c r="V58" s="200"/>
      <c r="X58" s="197" t="s">
        <v>85</v>
      </c>
      <c r="Y58" s="198"/>
      <c r="Z58" s="199" t="s">
        <v>86</v>
      </c>
      <c r="AA58" s="200"/>
      <c r="AB58" s="4"/>
      <c r="AC58" s="197" t="s">
        <v>87</v>
      </c>
      <c r="AD58" s="198"/>
      <c r="AE58" s="199" t="s">
        <v>88</v>
      </c>
      <c r="AF58" s="200"/>
      <c r="AH58" s="197" t="s">
        <v>89</v>
      </c>
      <c r="AI58" s="198"/>
      <c r="AJ58" s="199" t="s">
        <v>90</v>
      </c>
      <c r="AK58" s="200"/>
      <c r="AL58" s="4"/>
      <c r="AM58" s="197" t="s">
        <v>91</v>
      </c>
      <c r="AN58" s="198"/>
      <c r="AO58" s="199" t="s">
        <v>92</v>
      </c>
      <c r="AP58" s="200"/>
      <c r="AR58" s="197" t="s">
        <v>93</v>
      </c>
      <c r="AS58" s="198"/>
      <c r="AT58" s="199" t="s">
        <v>94</v>
      </c>
      <c r="AU58" s="200"/>
      <c r="AV58" s="4"/>
      <c r="AW58" s="181" t="s">
        <v>95</v>
      </c>
      <c r="AY58" s="182" t="s">
        <v>22</v>
      </c>
      <c r="AZ58" s="115"/>
      <c r="BA58" s="44">
        <f t="shared" si="21"/>
        <v>0.91039999999999888</v>
      </c>
      <c r="BB58" s="48">
        <f t="shared" si="43"/>
        <v>-27.866937534437483</v>
      </c>
      <c r="BC58" s="49">
        <f t="shared" si="44"/>
        <v>56.948887485938393</v>
      </c>
      <c r="BD58" s="50"/>
      <c r="BE58" s="11">
        <f t="shared" ref="BE58:BE62" si="171">(BC59-BC58)/(BA59-BA58)</f>
        <v>-231.00032376961778</v>
      </c>
      <c r="BF58" s="49">
        <f t="shared" si="68"/>
        <v>-4.031716222952749</v>
      </c>
      <c r="BG58" s="32">
        <f t="shared" si="46"/>
        <v>-7.1030629341137085E-3</v>
      </c>
    </row>
    <row r="59" spans="2:59" ht="18.649999999999999" customHeight="1" thickTop="1" thickBot="1">
      <c r="B59" s="39">
        <f t="shared" ref="B59" si="172">B52+$E$5</f>
        <v>0.9019999999999998</v>
      </c>
      <c r="D59" s="24">
        <v>1</v>
      </c>
      <c r="E59" s="25">
        <v>0</v>
      </c>
      <c r="F59" s="26">
        <v>0</v>
      </c>
      <c r="G59" s="27">
        <f t="shared" ref="G59" si="173">-1/($E$8*$B59)</f>
        <v>-6.1935611738037153</v>
      </c>
      <c r="I59" s="24">
        <v>1</v>
      </c>
      <c r="J59" s="28">
        <v>0</v>
      </c>
      <c r="K59" s="26">
        <v>0</v>
      </c>
      <c r="L59" s="27">
        <v>0</v>
      </c>
      <c r="N59" s="24">
        <f t="shared" ref="N59" si="174">D59*I59+F59*I62-E59*J59-G59*J62</f>
        <v>-1.7080447505949854</v>
      </c>
      <c r="O59" s="28">
        <f t="shared" ref="O59" si="175">(D59*J59+E59*I59+F59*J62+G59*I62)</f>
        <v>0</v>
      </c>
      <c r="P59" s="26">
        <f t="shared" ref="P59" si="176">D59*K59+F59*K62-E59*L59-G59*L62</f>
        <v>0</v>
      </c>
      <c r="Q59" s="27">
        <f t="shared" ref="Q59" si="177">(D59*L59+E59*K59+F59*L62+G59*K62)</f>
        <v>-6.1935611738037153</v>
      </c>
      <c r="S59" s="24">
        <v>1</v>
      </c>
      <c r="T59" s="25">
        <v>0</v>
      </c>
      <c r="U59" s="26">
        <v>0</v>
      </c>
      <c r="V59" s="27">
        <f t="shared" ref="V59" si="178">-1/($T$8*$B59)</f>
        <v>-29.963444597590943</v>
      </c>
      <c r="X59" s="24">
        <f t="shared" ref="X59" si="179">N59*S59+P59*S62-O59*T59-Q59*T62</f>
        <v>-1.7080447505949854</v>
      </c>
      <c r="Y59" s="28">
        <f t="shared" ref="Y59" si="180">(N59*T59+O59*S59+P59*T62+Q59*S62)</f>
        <v>0</v>
      </c>
      <c r="Z59" s="26">
        <f t="shared" ref="Z59" si="181">N59*U59+P59*U62-O59*V59-Q59*V62</f>
        <v>0</v>
      </c>
      <c r="AA59" s="27">
        <f t="shared" ref="AA59" si="182">(N59*V59+O59*U59+P59*V62+Q59*U62)</f>
        <v>44.985343080855166</v>
      </c>
      <c r="AB59" s="8"/>
      <c r="AC59" s="24">
        <v>1</v>
      </c>
      <c r="AD59" s="28">
        <v>0</v>
      </c>
      <c r="AE59" s="26">
        <v>0</v>
      </c>
      <c r="AF59" s="27">
        <v>0</v>
      </c>
      <c r="AH59" s="24">
        <f t="shared" ref="AH59" si="183">X59*AC59+Z59*AC62-Y59*AD59-AA59*AD62</f>
        <v>16.477716401762592</v>
      </c>
      <c r="AI59" s="28">
        <f t="shared" ref="AI59" si="184">(X59*AD59+Y59*AC59+Z59*AD62+AA59*AC62)</f>
        <v>0</v>
      </c>
      <c r="AJ59" s="26">
        <f t="shared" ref="AJ59" si="185">X59*AE59+Z59*AE62-Y59*AF59-AA59*AF62</f>
        <v>0</v>
      </c>
      <c r="AK59" s="27">
        <f t="shared" ref="AK59" si="186">(X59*AF59+Y59*AE59+Z59*AF62+AA59*AE62)</f>
        <v>44.985343080855166</v>
      </c>
      <c r="AL59" s="8"/>
      <c r="AM59" s="24">
        <v>1</v>
      </c>
      <c r="AN59" s="25">
        <v>0</v>
      </c>
      <c r="AO59" s="26">
        <v>0</v>
      </c>
      <c r="AP59" s="27">
        <f t="shared" ref="AP59" si="187">-1/($AN$8*$B59)</f>
        <v>-6.1935611738037153</v>
      </c>
      <c r="AR59" s="24">
        <f t="shared" ref="AR59" si="188">AH59*AM59+AJ59*AM62-AI59*AN59-AK59*AN62</f>
        <v>16.477716401762592</v>
      </c>
      <c r="AS59" s="28">
        <f t="shared" ref="AS59" si="189">(AH59*AN59+AI59*AM59+AJ59*AN62+AK59*AM62)</f>
        <v>0</v>
      </c>
      <c r="AT59" s="26">
        <f t="shared" ref="AT59" si="190">AH59*AO59+AJ59*AO62-AI59*AP59-AK59*AP62</f>
        <v>0</v>
      </c>
      <c r="AU59" s="27">
        <f t="shared" ref="AU59" si="191">(AH59*AP59+AI59*AO59+AJ59*AP62+AK59*AO62)</f>
        <v>-57.070401458050291</v>
      </c>
      <c r="AV59" s="8"/>
      <c r="AW59" s="183">
        <f t="shared" ref="AW59" si="192">20*LOG((2*$AR$8)/(($AR$8*AR59+AT59+$AR$8*AR62+AT62)^2+($AR$8*AS59+AU59+$AR$8*AS62+AU62)^2)^0.5)</f>
        <v>-29.766158630334957</v>
      </c>
      <c r="AY59" s="184">
        <f t="shared" ref="AY59" si="193">((AS59^2+AR59^2)/(AS62^2+AR62^2))^0.5</f>
        <v>3.698914332914903</v>
      </c>
      <c r="AZ59" s="115"/>
      <c r="BA59" s="44">
        <f t="shared" si="21"/>
        <v>0.91079999999999883</v>
      </c>
      <c r="BB59" s="48">
        <f t="shared" si="43"/>
        <v>-27.772882522412296</v>
      </c>
      <c r="BC59" s="49">
        <f t="shared" si="44"/>
        <v>56.856487356430556</v>
      </c>
      <c r="BD59" s="50"/>
      <c r="BE59" s="11">
        <f t="shared" si="171"/>
        <v>-233.05454812155526</v>
      </c>
      <c r="BF59" s="49">
        <f t="shared" si="68"/>
        <v>-4.0675692014687055</v>
      </c>
      <c r="BG59" s="32">
        <f t="shared" si="46"/>
        <v>-7.2587016058972978E-3</v>
      </c>
    </row>
    <row r="60" spans="2:59" ht="18.649999999999999" customHeight="1" thickBot="1">
      <c r="D60" s="30"/>
      <c r="G60" s="31"/>
      <c r="I60" s="30"/>
      <c r="L60" s="31"/>
      <c r="N60" s="30"/>
      <c r="Q60" s="31"/>
      <c r="S60" s="30"/>
      <c r="V60" s="31"/>
      <c r="X60" s="30"/>
      <c r="AA60" s="31"/>
      <c r="AC60" s="30"/>
      <c r="AF60" s="31"/>
      <c r="AH60" s="30"/>
      <c r="AK60" s="31"/>
      <c r="AM60" s="30"/>
      <c r="AP60" s="31"/>
      <c r="AR60" s="30"/>
      <c r="AU60" s="31"/>
      <c r="AY60" s="185"/>
      <c r="AZ60" s="115"/>
      <c r="BA60" s="44">
        <f t="shared" si="21"/>
        <v>0.91119999999999879</v>
      </c>
      <c r="BB60" s="48">
        <f t="shared" si="43"/>
        <v>-27.678475450329401</v>
      </c>
      <c r="BC60" s="49">
        <f t="shared" si="44"/>
        <v>56.763265537181944</v>
      </c>
      <c r="BD60" s="50"/>
      <c r="BE60" s="11">
        <f t="shared" si="171"/>
        <v>-235.13906210639237</v>
      </c>
      <c r="BF60" s="49">
        <f t="shared" si="68"/>
        <v>-4.1039508338079802</v>
      </c>
      <c r="BG60" s="32">
        <f t="shared" si="46"/>
        <v>-7.4183553228038164E-3</v>
      </c>
    </row>
    <row r="61" spans="2:59" ht="18.649999999999999" customHeight="1" thickBot="1">
      <c r="D61" s="197" t="s">
        <v>96</v>
      </c>
      <c r="E61" s="198"/>
      <c r="F61" s="199" t="s">
        <v>97</v>
      </c>
      <c r="G61" s="200"/>
      <c r="I61" s="197" t="s">
        <v>98</v>
      </c>
      <c r="J61" s="198"/>
      <c r="K61" s="199" t="s">
        <v>99</v>
      </c>
      <c r="L61" s="200"/>
      <c r="N61" s="197" t="s">
        <v>1</v>
      </c>
      <c r="O61" s="198"/>
      <c r="P61" s="199" t="s">
        <v>2</v>
      </c>
      <c r="Q61" s="200"/>
      <c r="S61" s="172" t="s">
        <v>100</v>
      </c>
      <c r="T61" s="173"/>
      <c r="U61" s="199" t="s">
        <v>101</v>
      </c>
      <c r="V61" s="200"/>
      <c r="X61" s="197" t="s">
        <v>102</v>
      </c>
      <c r="Y61" s="198"/>
      <c r="Z61" s="199" t="s">
        <v>103</v>
      </c>
      <c r="AA61" s="200"/>
      <c r="AB61" s="4"/>
      <c r="AC61" s="197" t="s">
        <v>104</v>
      </c>
      <c r="AD61" s="198"/>
      <c r="AE61" s="199" t="s">
        <v>105</v>
      </c>
      <c r="AF61" s="200"/>
      <c r="AH61" s="172" t="s">
        <v>106</v>
      </c>
      <c r="AI61" s="173"/>
      <c r="AJ61" s="199" t="s">
        <v>107</v>
      </c>
      <c r="AK61" s="200"/>
      <c r="AL61" s="4"/>
      <c r="AM61" s="197" t="s">
        <v>108</v>
      </c>
      <c r="AN61" s="198"/>
      <c r="AO61" s="199" t="s">
        <v>109</v>
      </c>
      <c r="AP61" s="200"/>
      <c r="AR61" s="197" t="s">
        <v>110</v>
      </c>
      <c r="AS61" s="198"/>
      <c r="AT61" s="199" t="s">
        <v>111</v>
      </c>
      <c r="AU61" s="200"/>
      <c r="AV61" s="4"/>
      <c r="AW61" s="36" t="s">
        <v>112</v>
      </c>
      <c r="AY61" s="186" t="s">
        <v>113</v>
      </c>
      <c r="AZ61" s="115"/>
      <c r="BA61" s="44">
        <f t="shared" si="21"/>
        <v>0.91159999999999874</v>
      </c>
      <c r="BB61" s="48">
        <f t="shared" si="43"/>
        <v>-27.583713029440911</v>
      </c>
      <c r="BC61" s="49">
        <f t="shared" si="44"/>
        <v>56.669209912339397</v>
      </c>
      <c r="BD61" s="50"/>
      <c r="BE61" s="11">
        <f t="shared" si="171"/>
        <v>-237.25447057839358</v>
      </c>
      <c r="BF61" s="49">
        <f t="shared" si="68"/>
        <v>-4.1408716766689828</v>
      </c>
      <c r="BG61" s="32">
        <f t="shared" si="46"/>
        <v>-7.582144561187029E-3</v>
      </c>
    </row>
    <row r="62" spans="2:59" ht="18.649999999999999" customHeight="1" thickTop="1" thickBot="1">
      <c r="D62" s="24">
        <v>0</v>
      </c>
      <c r="E62" s="28">
        <v>0</v>
      </c>
      <c r="F62" s="26">
        <v>1</v>
      </c>
      <c r="G62" s="27">
        <v>0</v>
      </c>
      <c r="I62" s="24">
        <v>0</v>
      </c>
      <c r="J62" s="28">
        <f t="shared" ref="J62" si="194">IF(0=(1-$J$8*$K$8*$B59^2),0,-1*(1-$J$8*$K$8*$B59^2)/($B59*$K$8))</f>
        <v>-0.43723548934156503</v>
      </c>
      <c r="K62" s="26">
        <v>1</v>
      </c>
      <c r="L62" s="27">
        <v>0</v>
      </c>
      <c r="N62" s="24">
        <f t="shared" ref="N62" si="195">D62*I59+F62*I62-E62*J59-G62*J62</f>
        <v>0</v>
      </c>
      <c r="O62" s="28">
        <f t="shared" ref="O62" si="196">(D62*J59+E62*I59+F62*J62+G62*I62)</f>
        <v>-0.43723548934156503</v>
      </c>
      <c r="P62" s="26">
        <f t="shared" ref="P62" si="197">D62*K59+F62*K62-E62*L59-G62*L62</f>
        <v>1</v>
      </c>
      <c r="Q62" s="27">
        <f t="shared" ref="Q62" si="198">(D62*L59+E62*K59+F62*L62+G62*K62)</f>
        <v>0</v>
      </c>
      <c r="S62" s="24">
        <v>0</v>
      </c>
      <c r="T62" s="28">
        <v>0</v>
      </c>
      <c r="U62" s="26">
        <v>1</v>
      </c>
      <c r="V62" s="27">
        <v>0</v>
      </c>
      <c r="X62" s="24">
        <f t="shared" ref="X62" si="199">N62*S59+P62*S62-O62*T59-Q62*T62</f>
        <v>0</v>
      </c>
      <c r="Y62" s="28">
        <f t="shared" ref="Y62" si="200">(N62*T59+O62*S59+P62*T62+Q62*S62)</f>
        <v>-0.43723548934156503</v>
      </c>
      <c r="Z62" s="26">
        <f t="shared" ref="Z62" si="201">N62*U59+P62*U62-O62*V59-Q62*V62</f>
        <v>-12.10108136098655</v>
      </c>
      <c r="AA62" s="27">
        <f t="shared" ref="AA62" si="202">(N62*V59+O62*U59+P62*V62+Q62*U62)</f>
        <v>0</v>
      </c>
      <c r="AB62" s="8"/>
      <c r="AC62" s="24">
        <v>0</v>
      </c>
      <c r="AD62" s="28">
        <f t="shared" ref="AD62" si="203">IF(0=(1-$AD$8*$AE$8*$B59^2),0,-1*(1-$AD$8*$AE$8*$B59^2)/($B59*$AD$8))</f>
        <v>-0.40425969675658785</v>
      </c>
      <c r="AE62" s="26">
        <v>1</v>
      </c>
      <c r="AF62" s="27">
        <v>0</v>
      </c>
      <c r="AH62" s="24">
        <f t="shared" ref="AH62" si="204">X62*AC59+Z62*AC62-Y62*AD59-AA62*AD62</f>
        <v>0</v>
      </c>
      <c r="AI62" s="28">
        <f t="shared" ref="AI62" si="205">(X62*AD59+Y62*AC59+Z62*AD62+AA62*AC62)</f>
        <v>4.4547439920776553</v>
      </c>
      <c r="AJ62" s="26">
        <f t="shared" ref="AJ62" si="206">X62*AE59+Z62*AE62-Y62*AF59-AA62*AF62</f>
        <v>-12.10108136098655</v>
      </c>
      <c r="AK62" s="27">
        <f t="shared" ref="AK62" si="207">(X62*AF59+Y62*AE59+Z62*AF62+AA62*AE62)</f>
        <v>0</v>
      </c>
      <c r="AL62" s="8"/>
      <c r="AM62" s="24">
        <v>0</v>
      </c>
      <c r="AN62" s="28">
        <v>0</v>
      </c>
      <c r="AO62" s="26">
        <v>1</v>
      </c>
      <c r="AP62" s="27">
        <v>0</v>
      </c>
      <c r="AR62" s="24">
        <f t="shared" ref="AR62" si="208">AH62*AM59+AJ62*AM62-AI62*AN59-AK62*AN62</f>
        <v>0</v>
      </c>
      <c r="AS62" s="28">
        <f t="shared" ref="AS62" si="209">(AH62*AN59+AI62*AM59+AJ62*AN62+AK62*AM62)</f>
        <v>4.4547439920776553</v>
      </c>
      <c r="AT62" s="26">
        <f t="shared" ref="AT62" si="210">AH62*AO59+AJ62*AO62-AI62*AP59-AK62*AP62</f>
        <v>15.489648067580982</v>
      </c>
      <c r="AU62" s="27">
        <f t="shared" ref="AU62" si="211">(AH62*AP59+AI62*AO59+AJ62*AP62+AK62*AO62)</f>
        <v>0</v>
      </c>
      <c r="AV62" s="8"/>
      <c r="AW62" s="38">
        <f t="shared" ref="AW62" si="212">(180/PI())*ATAN(-1*(($AR$8*AS59+AU59+$AR$8*AS62+AU62)/($AR$8*AR59+AT59+$AR$8*AR62+AT62)))</f>
        <v>58.718652751560441</v>
      </c>
      <c r="AY62" s="187">
        <f t="shared" ref="AY62" si="213">20*LOG(((($AR$8*AR59+AT59-$AR$8*AR62-AT62)^2+($AR$8*AS59+AU59-$AR$8*AS62-AU62)^2)/(($AR$8*AR59+AT59+$AR$8*AR62+AT62)^2+($AR$8*AS59+AU59+$AR$8*AS62+AU62)^2))^0.5)</f>
        <v>-4.5856162624704627E-3</v>
      </c>
      <c r="AZ62" s="115"/>
      <c r="BA62" s="44">
        <f t="shared" si="21"/>
        <v>0.9119999999999987</v>
      </c>
      <c r="BB62" s="48">
        <f t="shared" si="43"/>
        <v>-27.488591926748871</v>
      </c>
      <c r="BC62" s="49">
        <f t="shared" si="44"/>
        <v>56.57430812410805</v>
      </c>
      <c r="BD62" s="50"/>
      <c r="BE62" s="11">
        <f t="shared" si="171"/>
        <v>-239.40139364523966</v>
      </c>
      <c r="BF62" s="49">
        <f t="shared" si="68"/>
        <v>-4.1783425529724623</v>
      </c>
      <c r="BG62" s="32">
        <f t="shared" si="46"/>
        <v>-7.7501939456377286E-3</v>
      </c>
    </row>
    <row r="63" spans="2:59" ht="18.649999999999999" customHeight="1">
      <c r="AY63" s="33"/>
      <c r="AZ63" s="115"/>
      <c r="BA63" s="44">
        <f t="shared" si="21"/>
        <v>0.91239999999999866</v>
      </c>
      <c r="BB63" s="48">
        <f t="shared" si="43"/>
        <v>-27.393108764236189</v>
      </c>
      <c r="BC63" s="49">
        <f t="shared" si="44"/>
        <v>56.478547566649965</v>
      </c>
      <c r="BD63" s="50"/>
      <c r="BE63" s="11">
        <f t="shared" ref="BE63:BE98" si="214">(BC64-BC63)/(BA64-BA63)</f>
        <v>-241.58046713265153</v>
      </c>
      <c r="BF63" s="49">
        <f t="shared" si="68"/>
        <v>-4.2163745599707134</v>
      </c>
      <c r="BG63" s="32">
        <f t="shared" si="46"/>
        <v>-7.9226324107810053E-3</v>
      </c>
    </row>
    <row r="64" spans="2:59" ht="18.649999999999999" customHeight="1" thickBot="1">
      <c r="E64" s="21" t="s">
        <v>68</v>
      </c>
      <c r="J64" s="21" t="s">
        <v>69</v>
      </c>
      <c r="O64" s="21" t="s">
        <v>70</v>
      </c>
      <c r="T64" s="21" t="s">
        <v>71</v>
      </c>
      <c r="Y64" s="21" t="s">
        <v>72</v>
      </c>
      <c r="AD64" s="21" t="s">
        <v>73</v>
      </c>
      <c r="AI64" s="21" t="s">
        <v>74</v>
      </c>
      <c r="AN64" s="21" t="s">
        <v>75</v>
      </c>
      <c r="AS64" s="21" t="s">
        <v>76</v>
      </c>
      <c r="AZ64" s="115"/>
      <c r="BA64" s="44">
        <f t="shared" si="21"/>
        <v>0.91279999999999861</v>
      </c>
      <c r="BB64" s="48">
        <f t="shared" si="43"/>
        <v>-27.297260118081912</v>
      </c>
      <c r="BC64" s="49">
        <f t="shared" si="44"/>
        <v>56.381915379796915</v>
      </c>
      <c r="BD64" s="50"/>
      <c r="BE64" s="11">
        <f t="shared" si="214"/>
        <v>-243.79234306407781</v>
      </c>
      <c r="BF64" s="49">
        <f t="shared" si="68"/>
        <v>-4.2549790776197192</v>
      </c>
      <c r="BG64" s="32">
        <f t="shared" si="46"/>
        <v>-8.0995933701497602E-3</v>
      </c>
    </row>
    <row r="65" spans="2:59" ht="18.649999999999999" customHeight="1" thickBot="1">
      <c r="B65" s="20"/>
      <c r="D65" s="197" t="s">
        <v>77</v>
      </c>
      <c r="E65" s="198"/>
      <c r="F65" s="199" t="s">
        <v>78</v>
      </c>
      <c r="G65" s="200"/>
      <c r="I65" s="197" t="s">
        <v>79</v>
      </c>
      <c r="J65" s="198"/>
      <c r="K65" s="199" t="s">
        <v>80</v>
      </c>
      <c r="L65" s="200"/>
      <c r="N65" s="197" t="s">
        <v>81</v>
      </c>
      <c r="O65" s="198"/>
      <c r="P65" s="199" t="s">
        <v>82</v>
      </c>
      <c r="Q65" s="200"/>
      <c r="S65" s="197" t="s">
        <v>83</v>
      </c>
      <c r="T65" s="198"/>
      <c r="U65" s="199" t="s">
        <v>84</v>
      </c>
      <c r="V65" s="200"/>
      <c r="X65" s="197" t="s">
        <v>85</v>
      </c>
      <c r="Y65" s="198"/>
      <c r="Z65" s="199" t="s">
        <v>86</v>
      </c>
      <c r="AA65" s="200"/>
      <c r="AB65" s="4"/>
      <c r="AC65" s="197" t="s">
        <v>87</v>
      </c>
      <c r="AD65" s="198"/>
      <c r="AE65" s="199" t="s">
        <v>88</v>
      </c>
      <c r="AF65" s="200"/>
      <c r="AH65" s="197" t="s">
        <v>89</v>
      </c>
      <c r="AI65" s="198"/>
      <c r="AJ65" s="199" t="s">
        <v>90</v>
      </c>
      <c r="AK65" s="200"/>
      <c r="AL65" s="4"/>
      <c r="AM65" s="197" t="s">
        <v>91</v>
      </c>
      <c r="AN65" s="198"/>
      <c r="AO65" s="199" t="s">
        <v>92</v>
      </c>
      <c r="AP65" s="200"/>
      <c r="AR65" s="197" t="s">
        <v>93</v>
      </c>
      <c r="AS65" s="198"/>
      <c r="AT65" s="199" t="s">
        <v>94</v>
      </c>
      <c r="AU65" s="200"/>
      <c r="AV65" s="4"/>
      <c r="AW65" s="181" t="s">
        <v>95</v>
      </c>
      <c r="AY65" s="182" t="s">
        <v>22</v>
      </c>
      <c r="AZ65" s="115"/>
      <c r="BA65" s="44">
        <f t="shared" si="21"/>
        <v>0.91319999999999857</v>
      </c>
      <c r="BB65" s="48">
        <f t="shared" si="43"/>
        <v>-27.201042517860632</v>
      </c>
      <c r="BC65" s="49">
        <f t="shared" si="44"/>
        <v>56.284398442571295</v>
      </c>
      <c r="BD65" s="50"/>
      <c r="BE65" s="11">
        <f t="shared" si="214"/>
        <v>-246.03769015880283</v>
      </c>
      <c r="BF65" s="49">
        <f t="shared" si="68"/>
        <v>-4.2941677772727598</v>
      </c>
      <c r="BG65" s="32">
        <f t="shared" si="46"/>
        <v>-8.2812148924512156E-3</v>
      </c>
    </row>
    <row r="66" spans="2:59" ht="18.649999999999999" customHeight="1" thickTop="1" thickBot="1">
      <c r="B66" s="39">
        <f t="shared" ref="B66" si="215">B59+$E$5</f>
        <v>0.90239999999999976</v>
      </c>
      <c r="D66" s="24">
        <v>1</v>
      </c>
      <c r="E66" s="25">
        <v>0</v>
      </c>
      <c r="F66" s="26">
        <v>0</v>
      </c>
      <c r="G66" s="27">
        <f t="shared" ref="G66" si="216">-1/($E$8*$B66)</f>
        <v>-6.1908158009429872</v>
      </c>
      <c r="I66" s="24">
        <v>1</v>
      </c>
      <c r="J66" s="28">
        <v>0</v>
      </c>
      <c r="K66" s="26">
        <v>0</v>
      </c>
      <c r="L66" s="27">
        <v>0</v>
      </c>
      <c r="N66" s="24">
        <f t="shared" ref="N66" si="217">D66*I66+F66*I69-E66*J66-G66*J69</f>
        <v>-1.7007474459098701</v>
      </c>
      <c r="O66" s="28">
        <f t="shared" ref="O66" si="218">(D66*J66+E66*I66+F66*J69+G66*I69)</f>
        <v>0</v>
      </c>
      <c r="P66" s="26">
        <f t="shared" ref="P66" si="219">D66*K66+F66*K69-E66*L66-G66*L69</f>
        <v>0</v>
      </c>
      <c r="Q66" s="27">
        <f t="shared" ref="Q66" si="220">(D66*L66+E66*K66+F66*L69+G66*K69)</f>
        <v>-6.1908158009429872</v>
      </c>
      <c r="S66" s="24">
        <v>1</v>
      </c>
      <c r="T66" s="25">
        <v>0</v>
      </c>
      <c r="U66" s="26">
        <v>0</v>
      </c>
      <c r="V66" s="27">
        <f t="shared" ref="V66" si="221">-1/($T$8*$B66)</f>
        <v>-29.950162928886343</v>
      </c>
      <c r="X66" s="24">
        <f t="shared" ref="X66" si="222">N66*S66+P66*S69-O66*T66-Q66*T69</f>
        <v>-1.7007474459098701</v>
      </c>
      <c r="Y66" s="28">
        <f t="shared" ref="Y66" si="223">(N66*T66+O66*S66+P66*T69+Q66*S69)</f>
        <v>0</v>
      </c>
      <c r="Z66" s="26">
        <f t="shared" ref="Z66" si="224">N66*U66+P66*U69-O66*V66-Q66*V69</f>
        <v>0</v>
      </c>
      <c r="AA66" s="27">
        <f t="shared" ref="AA66" si="225">(N66*V66+O66*U66+P66*V69+Q66*U69)</f>
        <v>44.746847304944936</v>
      </c>
      <c r="AB66" s="8"/>
      <c r="AC66" s="24">
        <v>1</v>
      </c>
      <c r="AD66" s="28">
        <v>0</v>
      </c>
      <c r="AE66" s="26">
        <v>0</v>
      </c>
      <c r="AF66" s="27">
        <v>0</v>
      </c>
      <c r="AH66" s="24">
        <f t="shared" ref="AH66" si="226">X66*AC66+Z66*AC69-Y66*AD66-AA66*AD69</f>
        <v>16.350732669163211</v>
      </c>
      <c r="AI66" s="28">
        <f t="shared" ref="AI66" si="227">(X66*AD66+Y66*AC66+Z66*AD69+AA66*AC69)</f>
        <v>0</v>
      </c>
      <c r="AJ66" s="26">
        <f t="shared" ref="AJ66" si="228">X66*AE66+Z66*AE69-Y66*AF66-AA66*AF69</f>
        <v>0</v>
      </c>
      <c r="AK66" s="27">
        <f t="shared" ref="AK66" si="229">(X66*AF66+Y66*AE66+Z66*AF69+AA66*AE69)</f>
        <v>44.746847304944936</v>
      </c>
      <c r="AL66" s="8"/>
      <c r="AM66" s="24">
        <v>1</v>
      </c>
      <c r="AN66" s="25">
        <v>0</v>
      </c>
      <c r="AO66" s="26">
        <v>0</v>
      </c>
      <c r="AP66" s="27">
        <f t="shared" ref="AP66" si="230">-1/($AN$8*$B66)</f>
        <v>-6.1908158009429872</v>
      </c>
      <c r="AR66" s="24">
        <f t="shared" ref="AR66" si="231">AH66*AM66+AJ66*AM69-AI66*AN66-AK66*AN69</f>
        <v>16.350732669163211</v>
      </c>
      <c r="AS66" s="28">
        <f t="shared" ref="AS66" si="232">(AH66*AN66+AI66*AM66+AJ66*AN69+AK66*AM69)</f>
        <v>0</v>
      </c>
      <c r="AT66" s="26">
        <f t="shared" ref="AT66" si="233">AH66*AO66+AJ66*AO69-AI66*AP66-AK66*AP69</f>
        <v>0</v>
      </c>
      <c r="AU66" s="27">
        <f t="shared" ref="AU66" si="234">(AH66*AP66+AI66*AO66+AJ66*AP69+AK66*AO69)</f>
        <v>-56.477526860305375</v>
      </c>
      <c r="AV66" s="8"/>
      <c r="AW66" s="183">
        <f t="shared" ref="AW66" si="235">20*LOG((2*$AR$8)/(($AR$8*AR66+AT66+$AR$8*AR69+AT69)^2+($AR$8*AS66+AU66+$AR$8*AS69+AU69)^2)^0.5)</f>
        <v>-29.678808131223771</v>
      </c>
      <c r="AY66" s="184">
        <f t="shared" ref="AY66" si="236">((AS66^2+AR66^2)/(AS69^2+AR69^2))^0.5</f>
        <v>3.6898720076353189</v>
      </c>
      <c r="AZ66" s="115"/>
      <c r="BA66" s="44">
        <f t="shared" si="21"/>
        <v>0.91359999999999852</v>
      </c>
      <c r="BB66" s="48">
        <f t="shared" si="43"/>
        <v>-27.104452445725592</v>
      </c>
      <c r="BC66" s="49">
        <f t="shared" si="44"/>
        <v>56.185983366507784</v>
      </c>
      <c r="BD66" s="50"/>
      <c r="BE66" s="11">
        <f t="shared" si="214"/>
        <v>-248.31719434685942</v>
      </c>
      <c r="BF66" s="49">
        <f t="shared" si="68"/>
        <v>-4.3339526306673468</v>
      </c>
      <c r="BG66" s="32">
        <f t="shared" si="46"/>
        <v>-8.4676398856227582E-3</v>
      </c>
    </row>
    <row r="67" spans="2:59" ht="18.649999999999999" customHeight="1" thickBot="1">
      <c r="D67" s="30"/>
      <c r="G67" s="31"/>
      <c r="I67" s="30"/>
      <c r="L67" s="31"/>
      <c r="N67" s="30"/>
      <c r="Q67" s="31"/>
      <c r="S67" s="30"/>
      <c r="V67" s="31"/>
      <c r="X67" s="30"/>
      <c r="AA67" s="31"/>
      <c r="AC67" s="30"/>
      <c r="AF67" s="31"/>
      <c r="AH67" s="30"/>
      <c r="AK67" s="31"/>
      <c r="AM67" s="30"/>
      <c r="AP67" s="31"/>
      <c r="AR67" s="30"/>
      <c r="AU67" s="31"/>
      <c r="AY67" s="185"/>
      <c r="AZ67" s="115"/>
      <c r="BA67" s="44">
        <f t="shared" si="21"/>
        <v>0.91399999999999848</v>
      </c>
      <c r="BB67" s="48">
        <f t="shared" si="43"/>
        <v>-27.007486335575233</v>
      </c>
      <c r="BC67" s="49">
        <f t="shared" si="44"/>
        <v>56.086656488769052</v>
      </c>
      <c r="BD67" s="50"/>
      <c r="BE67" s="11">
        <f t="shared" si="214"/>
        <v>-250.63155930333909</v>
      </c>
      <c r="BF67" s="49">
        <f t="shared" si="68"/>
        <v>-4.3743459192506924</v>
      </c>
      <c r="BG67" s="32">
        <f t="shared" si="46"/>
        <v>-8.6590162890081718E-3</v>
      </c>
    </row>
    <row r="68" spans="2:59" ht="18.649999999999999" customHeight="1" thickBot="1">
      <c r="D68" s="197" t="s">
        <v>96</v>
      </c>
      <c r="E68" s="198"/>
      <c r="F68" s="199" t="s">
        <v>97</v>
      </c>
      <c r="G68" s="200"/>
      <c r="I68" s="197" t="s">
        <v>98</v>
      </c>
      <c r="J68" s="198"/>
      <c r="K68" s="199" t="s">
        <v>99</v>
      </c>
      <c r="L68" s="200"/>
      <c r="N68" s="197" t="s">
        <v>1</v>
      </c>
      <c r="O68" s="198"/>
      <c r="P68" s="199" t="s">
        <v>2</v>
      </c>
      <c r="Q68" s="200"/>
      <c r="S68" s="172" t="s">
        <v>100</v>
      </c>
      <c r="T68" s="173"/>
      <c r="U68" s="199" t="s">
        <v>101</v>
      </c>
      <c r="V68" s="200"/>
      <c r="X68" s="197" t="s">
        <v>102</v>
      </c>
      <c r="Y68" s="198"/>
      <c r="Z68" s="199" t="s">
        <v>103</v>
      </c>
      <c r="AA68" s="200"/>
      <c r="AB68" s="4"/>
      <c r="AC68" s="197" t="s">
        <v>104</v>
      </c>
      <c r="AD68" s="198"/>
      <c r="AE68" s="199" t="s">
        <v>105</v>
      </c>
      <c r="AF68" s="200"/>
      <c r="AH68" s="172" t="s">
        <v>106</v>
      </c>
      <c r="AI68" s="173"/>
      <c r="AJ68" s="199" t="s">
        <v>107</v>
      </c>
      <c r="AK68" s="200"/>
      <c r="AL68" s="4"/>
      <c r="AM68" s="197" t="s">
        <v>108</v>
      </c>
      <c r="AN68" s="198"/>
      <c r="AO68" s="199" t="s">
        <v>109</v>
      </c>
      <c r="AP68" s="200"/>
      <c r="AR68" s="197" t="s">
        <v>110</v>
      </c>
      <c r="AS68" s="198"/>
      <c r="AT68" s="199" t="s">
        <v>111</v>
      </c>
      <c r="AU68" s="200"/>
      <c r="AV68" s="4"/>
      <c r="AW68" s="36" t="s">
        <v>112</v>
      </c>
      <c r="AY68" s="186" t="s">
        <v>113</v>
      </c>
      <c r="AZ68" s="115"/>
      <c r="BA68" s="44">
        <f t="shared" si="21"/>
        <v>0.91439999999999844</v>
      </c>
      <c r="BB68" s="48">
        <f t="shared" si="43"/>
        <v>-26.910140572202724</v>
      </c>
      <c r="BC68" s="49">
        <f t="shared" si="44"/>
        <v>55.986403865047727</v>
      </c>
      <c r="BD68" s="50"/>
      <c r="BE68" s="11">
        <f t="shared" si="214"/>
        <v>-252.98150700160292</v>
      </c>
      <c r="BF68" s="49">
        <f t="shared" si="68"/>
        <v>-4.4153602438350585</v>
      </c>
      <c r="BG68" s="32">
        <f t="shared" si="46"/>
        <v>-8.8554972741228914E-3</v>
      </c>
    </row>
    <row r="69" spans="2:59" ht="18.649999999999999" customHeight="1" thickTop="1" thickBot="1">
      <c r="D69" s="24">
        <v>0</v>
      </c>
      <c r="E69" s="28">
        <v>0</v>
      </c>
      <c r="F69" s="26">
        <v>1</v>
      </c>
      <c r="G69" s="27">
        <v>0</v>
      </c>
      <c r="I69" s="24">
        <v>0</v>
      </c>
      <c r="J69" s="28">
        <f t="shared" ref="J69" si="237">IF(0=(1-$J$8*$K$8*$B66^2),0,-1*(1-$J$8*$K$8*$B66^2)/($B66*$K$8))</f>
        <v>-0.43625065463884283</v>
      </c>
      <c r="K69" s="26">
        <v>1</v>
      </c>
      <c r="L69" s="27">
        <v>0</v>
      </c>
      <c r="N69" s="24">
        <f t="shared" ref="N69" si="238">D69*I66+F69*I69-E69*J66-G69*J69</f>
        <v>0</v>
      </c>
      <c r="O69" s="28">
        <f t="shared" ref="O69" si="239">(D69*J66+E69*I66+F69*J69+G69*I69)</f>
        <v>-0.43625065463884283</v>
      </c>
      <c r="P69" s="26">
        <f t="shared" ref="P69" si="240">D69*K66+F69*K69-E69*L66-G69*L69</f>
        <v>1</v>
      </c>
      <c r="Q69" s="27">
        <f t="shared" ref="Q69" si="241">(D69*L66+E69*K66+F69*L69+G69*K69)</f>
        <v>0</v>
      </c>
      <c r="S69" s="24">
        <v>0</v>
      </c>
      <c r="T69" s="28">
        <v>0</v>
      </c>
      <c r="U69" s="26">
        <v>1</v>
      </c>
      <c r="V69" s="27">
        <v>0</v>
      </c>
      <c r="X69" s="24">
        <f t="shared" ref="X69" si="242">N69*S66+P69*S69-O69*T66-Q69*T69</f>
        <v>0</v>
      </c>
      <c r="Y69" s="28">
        <f t="shared" ref="Y69" si="243">(N69*T66+O69*S66+P69*T69+Q69*S69)</f>
        <v>-0.43625065463884283</v>
      </c>
      <c r="Z69" s="26">
        <f t="shared" ref="Z69" si="244">N69*U66+P69*U69-O69*V66-Q69*V69</f>
        <v>-12.065778184266669</v>
      </c>
      <c r="AA69" s="27">
        <f t="shared" ref="AA69" si="245">(N69*V66+O69*U66+P69*V69+Q69*U69)</f>
        <v>0</v>
      </c>
      <c r="AB69" s="8"/>
      <c r="AC69" s="24">
        <v>0</v>
      </c>
      <c r="AD69" s="28">
        <f t="shared" ref="AD69" si="246">IF(0=(1-$AD$8*$AE$8*$B66^2),0,-1*(1-$AD$8*$AE$8*$B66^2)/($B66*$AD$8))</f>
        <v>-0.40341345150093344</v>
      </c>
      <c r="AE69" s="26">
        <v>1</v>
      </c>
      <c r="AF69" s="27">
        <v>0</v>
      </c>
      <c r="AH69" s="24">
        <f t="shared" ref="AH69" si="247">X69*AC66+Z69*AC69-Y69*AD66-AA69*AD69</f>
        <v>0</v>
      </c>
      <c r="AI69" s="28">
        <f t="shared" ref="AI69" si="248">(X69*AD66+Y69*AC66+Z69*AD69+AA69*AC69)</f>
        <v>4.4312465677208399</v>
      </c>
      <c r="AJ69" s="26">
        <f t="shared" ref="AJ69" si="249">X69*AE66+Z69*AE69-Y69*AF66-AA69*AF69</f>
        <v>-12.065778184266669</v>
      </c>
      <c r="AK69" s="27">
        <f t="shared" ref="AK69" si="250">(X69*AF66+Y69*AE66+Z69*AF69+AA69*AE69)</f>
        <v>0</v>
      </c>
      <c r="AL69" s="8"/>
      <c r="AM69" s="24">
        <v>0</v>
      </c>
      <c r="AN69" s="28">
        <v>0</v>
      </c>
      <c r="AO69" s="26">
        <v>1</v>
      </c>
      <c r="AP69" s="27">
        <v>0</v>
      </c>
      <c r="AR69" s="24">
        <f t="shared" ref="AR69" si="251">AH69*AM66+AJ69*AM69-AI69*AN66-AK69*AN69</f>
        <v>0</v>
      </c>
      <c r="AS69" s="28">
        <f t="shared" ref="AS69" si="252">(AH69*AN66+AI69*AM66+AJ69*AN69+AK69*AM69)</f>
        <v>4.4312465677208399</v>
      </c>
      <c r="AT69" s="26">
        <f t="shared" ref="AT69" si="253">AH69*AO66+AJ69*AO69-AI69*AP66-AK69*AP69</f>
        <v>15.367253085053886</v>
      </c>
      <c r="AU69" s="27">
        <f t="shared" ref="AU69" si="254">(AH69*AP66+AI69*AO66+AJ69*AP69+AK69*AO69)</f>
        <v>0</v>
      </c>
      <c r="AV69" s="8"/>
      <c r="AW69" s="38">
        <f t="shared" ref="AW69" si="255">(180/PI())*ATAN(-1*(($AR$8*AS66+AU66+$AR$8*AS69+AU69)/($AR$8*AR66+AT66+$AR$8*AR69+AT69)))</f>
        <v>58.641081536432765</v>
      </c>
      <c r="AY69" s="187">
        <f t="shared" ref="AY69" si="256">20*LOG(((($AR$8*AR66+AT66-$AR$8*AR69-AT69)^2+($AR$8*AS66+AU66-$AR$8*AS69-AU69)^2)/(($AR$8*AR66+AT66+$AR$8*AR69+AT69)^2+($AR$8*AS66+AU66+$AR$8*AS69+AU69)^2))^0.5)</f>
        <v>-4.6788316470155831E-3</v>
      </c>
      <c r="AZ69" s="115"/>
      <c r="BA69" s="44">
        <f t="shared" si="21"/>
        <v>0.91479999999999839</v>
      </c>
      <c r="BB69" s="48">
        <f t="shared" si="43"/>
        <v>-26.812411490428257</v>
      </c>
      <c r="BC69" s="49">
        <f t="shared" si="44"/>
        <v>55.885211262247097</v>
      </c>
      <c r="BD69" s="50"/>
      <c r="BE69" s="11">
        <f t="shared" si="214"/>
        <v>-255.36777828626327</v>
      </c>
      <c r="BF69" s="49">
        <f t="shared" si="68"/>
        <v>-4.4570085345981765</v>
      </c>
      <c r="BG69" s="32">
        <f t="shared" si="46"/>
        <v>-9.0572414543489636E-3</v>
      </c>
    </row>
    <row r="70" spans="2:59" ht="18.649999999999999" customHeight="1">
      <c r="AY70" s="33"/>
      <c r="AZ70" s="115"/>
      <c r="BA70" s="44">
        <f t="shared" si="21"/>
        <v>0.91519999999999835</v>
      </c>
      <c r="BB70" s="48">
        <f t="shared" si="43"/>
        <v>-26.714295374213744</v>
      </c>
      <c r="BC70" s="49">
        <f t="shared" si="44"/>
        <v>55.783064150932603</v>
      </c>
      <c r="BD70" s="50"/>
      <c r="BE70" s="11">
        <f t="shared" si="214"/>
        <v>-257.79113346790791</v>
      </c>
      <c r="BF70" s="49">
        <f t="shared" si="68"/>
        <v>-4.4993040614631408</v>
      </c>
      <c r="BG70" s="32">
        <f t="shared" si="46"/>
        <v>-9.2644131040776189E-3</v>
      </c>
    </row>
    <row r="71" spans="2:59" ht="18.649999999999999" customHeight="1" thickBot="1">
      <c r="E71" s="21" t="s">
        <v>68</v>
      </c>
      <c r="J71" s="21" t="s">
        <v>69</v>
      </c>
      <c r="O71" s="21" t="s">
        <v>70</v>
      </c>
      <c r="T71" s="21" t="s">
        <v>71</v>
      </c>
      <c r="Y71" s="21" t="s">
        <v>72</v>
      </c>
      <c r="AD71" s="21" t="s">
        <v>73</v>
      </c>
      <c r="AI71" s="21" t="s">
        <v>74</v>
      </c>
      <c r="AN71" s="21" t="s">
        <v>75</v>
      </c>
      <c r="AS71" s="21" t="s">
        <v>76</v>
      </c>
      <c r="AZ71" s="115"/>
      <c r="BA71" s="44">
        <f t="shared" si="21"/>
        <v>0.9155999999999983</v>
      </c>
      <c r="BB71" s="48">
        <f t="shared" si="43"/>
        <v>-26.615788455759379</v>
      </c>
      <c r="BC71" s="49">
        <f t="shared" si="44"/>
        <v>55.679947697545451</v>
      </c>
      <c r="BD71" s="50"/>
      <c r="BE71" s="11">
        <f t="shared" si="214"/>
        <v>-260.25235293894536</v>
      </c>
      <c r="BF71" s="49">
        <f t="shared" si="68"/>
        <v>-4.5422604448469377</v>
      </c>
      <c r="BG71" s="32">
        <f t="shared" si="46"/>
        <v>-9.4771823877233003E-3</v>
      </c>
    </row>
    <row r="72" spans="2:59" ht="18.649999999999999" customHeight="1" thickBot="1">
      <c r="B72" s="20"/>
      <c r="D72" s="197" t="s">
        <v>77</v>
      </c>
      <c r="E72" s="198"/>
      <c r="F72" s="199" t="s">
        <v>78</v>
      </c>
      <c r="G72" s="200"/>
      <c r="I72" s="197" t="s">
        <v>79</v>
      </c>
      <c r="J72" s="198"/>
      <c r="K72" s="199" t="s">
        <v>80</v>
      </c>
      <c r="L72" s="200"/>
      <c r="N72" s="197" t="s">
        <v>81</v>
      </c>
      <c r="O72" s="198"/>
      <c r="P72" s="199" t="s">
        <v>82</v>
      </c>
      <c r="Q72" s="200"/>
      <c r="S72" s="197" t="s">
        <v>83</v>
      </c>
      <c r="T72" s="198"/>
      <c r="U72" s="199" t="s">
        <v>84</v>
      </c>
      <c r="V72" s="200"/>
      <c r="X72" s="197" t="s">
        <v>85</v>
      </c>
      <c r="Y72" s="198"/>
      <c r="Z72" s="199" t="s">
        <v>86</v>
      </c>
      <c r="AA72" s="200"/>
      <c r="AB72" s="4"/>
      <c r="AC72" s="197" t="s">
        <v>87</v>
      </c>
      <c r="AD72" s="198"/>
      <c r="AE72" s="199" t="s">
        <v>88</v>
      </c>
      <c r="AF72" s="200"/>
      <c r="AH72" s="197" t="s">
        <v>89</v>
      </c>
      <c r="AI72" s="198"/>
      <c r="AJ72" s="199" t="s">
        <v>90</v>
      </c>
      <c r="AK72" s="200"/>
      <c r="AL72" s="4"/>
      <c r="AM72" s="197" t="s">
        <v>91</v>
      </c>
      <c r="AN72" s="198"/>
      <c r="AO72" s="199" t="s">
        <v>92</v>
      </c>
      <c r="AP72" s="200"/>
      <c r="AR72" s="197" t="s">
        <v>93</v>
      </c>
      <c r="AS72" s="198"/>
      <c r="AT72" s="199" t="s">
        <v>94</v>
      </c>
      <c r="AU72" s="200"/>
      <c r="AV72" s="4"/>
      <c r="AW72" s="181" t="s">
        <v>95</v>
      </c>
      <c r="AY72" s="182" t="s">
        <v>22</v>
      </c>
      <c r="AZ72" s="115"/>
      <c r="BA72" s="44">
        <f t="shared" si="21"/>
        <v>0.91599999999999826</v>
      </c>
      <c r="BB72" s="48">
        <f t="shared" si="43"/>
        <v>-26.516886914581946</v>
      </c>
      <c r="BC72" s="49">
        <f t="shared" si="44"/>
        <v>55.575846756369884</v>
      </c>
      <c r="BD72" s="50"/>
      <c r="BE72" s="11">
        <f t="shared" si="214"/>
        <v>-262.75223781248923</v>
      </c>
      <c r="BF72" s="49">
        <f t="shared" si="68"/>
        <v>-4.5858916668110803</v>
      </c>
      <c r="BG72" s="32">
        <f t="shared" si="46"/>
        <v>-9.695725599104069E-3</v>
      </c>
    </row>
    <row r="73" spans="2:59" ht="18.649999999999999" customHeight="1" thickTop="1" thickBot="1">
      <c r="B73" s="39">
        <f t="shared" ref="B73" si="257">B66+$E$5</f>
        <v>0.90279999999999971</v>
      </c>
      <c r="D73" s="24">
        <v>1</v>
      </c>
      <c r="E73" s="25">
        <v>0</v>
      </c>
      <c r="F73" s="26">
        <v>0</v>
      </c>
      <c r="G73" s="27">
        <f t="shared" ref="G73" si="258">-1/($E$8*$B73)</f>
        <v>-6.1880728608450948</v>
      </c>
      <c r="I73" s="24">
        <v>1</v>
      </c>
      <c r="J73" s="28">
        <v>0</v>
      </c>
      <c r="K73" s="26">
        <v>0</v>
      </c>
      <c r="L73" s="27">
        <v>0</v>
      </c>
      <c r="N73" s="24">
        <f t="shared" ref="N73" si="259">D73*I73+F73*I76-E73*J73-G73*J76</f>
        <v>-1.6934598386389839</v>
      </c>
      <c r="O73" s="28">
        <f t="shared" ref="O73" si="260">(D73*J73+E73*I73+F73*J76+G73*I76)</f>
        <v>0</v>
      </c>
      <c r="P73" s="26">
        <f t="shared" ref="P73" si="261">D73*K73+F73*K76-E73*L73-G73*L76</f>
        <v>0</v>
      </c>
      <c r="Q73" s="27">
        <f t="shared" ref="Q73" si="262">(D73*L73+E73*K73+F73*L76+G73*K76)</f>
        <v>-6.1880728608450948</v>
      </c>
      <c r="S73" s="24">
        <v>1</v>
      </c>
      <c r="T73" s="25">
        <v>0</v>
      </c>
      <c r="U73" s="26">
        <v>0</v>
      </c>
      <c r="V73" s="27">
        <f t="shared" ref="V73" si="263">-1/($T$8*$B73)</f>
        <v>-29.936893029493842</v>
      </c>
      <c r="X73" s="24">
        <f t="shared" ref="X73" si="264">N73*S73+P73*S76-O73*T73-Q73*T76</f>
        <v>-1.6934598386389839</v>
      </c>
      <c r="Y73" s="28">
        <f t="shared" ref="Y73" si="265">(N73*T73+O73*S73+P73*T76+Q73*S76)</f>
        <v>0</v>
      </c>
      <c r="Z73" s="26">
        <f t="shared" ref="Z73" si="266">N73*U73+P73*U76-O73*V73-Q73*V76</f>
        <v>0</v>
      </c>
      <c r="AA73" s="27">
        <f t="shared" ref="AA73" si="267">(N73*V73+O73*U73+P73*V76+Q73*U76)</f>
        <v>44.508853178234062</v>
      </c>
      <c r="AB73" s="8"/>
      <c r="AC73" s="24">
        <v>1</v>
      </c>
      <c r="AD73" s="28">
        <v>0</v>
      </c>
      <c r="AE73" s="26">
        <v>0</v>
      </c>
      <c r="AF73" s="27">
        <v>0</v>
      </c>
      <c r="AH73" s="24">
        <f t="shared" ref="AH73" si="268">X73*AC73+Z73*AC76-Y73*AD73-AA73*AD76</f>
        <v>16.224365057602295</v>
      </c>
      <c r="AI73" s="28">
        <f t="shared" ref="AI73" si="269">(X73*AD73+Y73*AC73+Z73*AD76+AA73*AC76)</f>
        <v>0</v>
      </c>
      <c r="AJ73" s="26">
        <f t="shared" ref="AJ73" si="270">X73*AE73+Z73*AE76-Y73*AF73-AA73*AF76</f>
        <v>0</v>
      </c>
      <c r="AK73" s="27">
        <f t="shared" ref="AK73" si="271">(X73*AF73+Y73*AE73+Z73*AF76+AA73*AE76)</f>
        <v>44.508853178234062</v>
      </c>
      <c r="AL73" s="8"/>
      <c r="AM73" s="24">
        <v>1</v>
      </c>
      <c r="AN73" s="25">
        <v>0</v>
      </c>
      <c r="AO73" s="26">
        <v>0</v>
      </c>
      <c r="AP73" s="27">
        <f t="shared" ref="AP73" si="272">-1/($AN$8*$B73)</f>
        <v>-6.1880728608450948</v>
      </c>
      <c r="AR73" s="24">
        <f t="shared" ref="AR73" si="273">AH73*AM73+AJ73*AM76-AI73*AN73-AK73*AN76</f>
        <v>16.224365057602295</v>
      </c>
      <c r="AS73" s="28">
        <f t="shared" ref="AS73" si="274">(AH73*AN73+AI73*AM73+AJ73*AN76+AK73*AM76)</f>
        <v>0</v>
      </c>
      <c r="AT73" s="26">
        <f t="shared" ref="AT73" si="275">AH73*AO73+AJ73*AO76-AI73*AP73-AK73*AP76</f>
        <v>0</v>
      </c>
      <c r="AU73" s="27">
        <f t="shared" ref="AU73" si="276">(AH73*AP73+AI73*AO73+AJ73*AP76+AK73*AO76)</f>
        <v>-55.888699919158157</v>
      </c>
      <c r="AV73" s="8"/>
      <c r="AW73" s="183">
        <f t="shared" ref="AW73" si="277">20*LOG((2*$AR$8)/(($AR$8*AR73+AT73+$AR$8*AR76+AT76)^2+($AR$8*AS73+AU73+$AR$8*AS76+AU76)^2)^0.5)</f>
        <v>-29.591165626501823</v>
      </c>
      <c r="AY73" s="184">
        <f t="shared" ref="AY73" si="278">((AS73^2+AR73^2)/(AS76^2+AR76^2))^0.5</f>
        <v>3.6808032603803045</v>
      </c>
      <c r="AZ73" s="115"/>
      <c r="BA73" s="44">
        <f t="shared" si="21"/>
        <v>0.91639999999999822</v>
      </c>
      <c r="BB73" s="48">
        <f t="shared" si="43"/>
        <v>-26.417586876574429</v>
      </c>
      <c r="BC73" s="49">
        <f t="shared" si="44"/>
        <v>55.4707458612449</v>
      </c>
      <c r="BD73" s="50"/>
      <c r="BE73" s="11">
        <f t="shared" si="214"/>
        <v>-265.29161058499267</v>
      </c>
      <c r="BF73" s="49">
        <f t="shared" si="68"/>
        <v>-4.6302120826267616</v>
      </c>
      <c r="BG73" s="32">
        <f t="shared" si="46"/>
        <v>-9.920225411742924E-3</v>
      </c>
    </row>
    <row r="74" spans="2:59" ht="18.649999999999999" customHeight="1" thickBot="1">
      <c r="D74" s="30"/>
      <c r="G74" s="31"/>
      <c r="I74" s="30"/>
      <c r="L74" s="31"/>
      <c r="N74" s="30"/>
      <c r="Q74" s="31"/>
      <c r="S74" s="30"/>
      <c r="V74" s="31"/>
      <c r="X74" s="30"/>
      <c r="AA74" s="31"/>
      <c r="AC74" s="30"/>
      <c r="AF74" s="31"/>
      <c r="AH74" s="30"/>
      <c r="AK74" s="31"/>
      <c r="AM74" s="30"/>
      <c r="AP74" s="31"/>
      <c r="AR74" s="30"/>
      <c r="AU74" s="31"/>
      <c r="AY74" s="185"/>
      <c r="AZ74" s="115"/>
      <c r="BA74" s="44">
        <f t="shared" si="21"/>
        <v>0.91679999999999817</v>
      </c>
      <c r="BB74" s="48">
        <f t="shared" si="43"/>
        <v>-26.31788441304634</v>
      </c>
      <c r="BC74" s="49">
        <f t="shared" si="44"/>
        <v>55.364629217010915</v>
      </c>
      <c r="BD74" s="50"/>
      <c r="BE74" s="11">
        <f t="shared" si="214"/>
        <v>-267.87131582281029</v>
      </c>
      <c r="BF74" s="49">
        <f t="shared" si="68"/>
        <v>-4.6752364327576235</v>
      </c>
      <c r="BG74" s="32">
        <f t="shared" si="46"/>
        <v>-1.0150871140610439E-2</v>
      </c>
    </row>
    <row r="75" spans="2:59" ht="18.649999999999999" customHeight="1" thickBot="1">
      <c r="D75" s="197" t="s">
        <v>96</v>
      </c>
      <c r="E75" s="198"/>
      <c r="F75" s="199" t="s">
        <v>97</v>
      </c>
      <c r="G75" s="200"/>
      <c r="I75" s="197" t="s">
        <v>98</v>
      </c>
      <c r="J75" s="198"/>
      <c r="K75" s="199" t="s">
        <v>99</v>
      </c>
      <c r="L75" s="200"/>
      <c r="N75" s="197" t="s">
        <v>1</v>
      </c>
      <c r="O75" s="198"/>
      <c r="P75" s="199" t="s">
        <v>2</v>
      </c>
      <c r="Q75" s="200"/>
      <c r="S75" s="172" t="s">
        <v>100</v>
      </c>
      <c r="T75" s="173"/>
      <c r="U75" s="199" t="s">
        <v>101</v>
      </c>
      <c r="V75" s="200"/>
      <c r="X75" s="197" t="s">
        <v>102</v>
      </c>
      <c r="Y75" s="198"/>
      <c r="Z75" s="199" t="s">
        <v>103</v>
      </c>
      <c r="AA75" s="200"/>
      <c r="AB75" s="4"/>
      <c r="AC75" s="197" t="s">
        <v>104</v>
      </c>
      <c r="AD75" s="198"/>
      <c r="AE75" s="199" t="s">
        <v>105</v>
      </c>
      <c r="AF75" s="200"/>
      <c r="AH75" s="172" t="s">
        <v>106</v>
      </c>
      <c r="AI75" s="173"/>
      <c r="AJ75" s="199" t="s">
        <v>107</v>
      </c>
      <c r="AK75" s="200"/>
      <c r="AL75" s="4"/>
      <c r="AM75" s="197" t="s">
        <v>108</v>
      </c>
      <c r="AN75" s="198"/>
      <c r="AO75" s="199" t="s">
        <v>109</v>
      </c>
      <c r="AP75" s="200"/>
      <c r="AR75" s="197" t="s">
        <v>110</v>
      </c>
      <c r="AS75" s="198"/>
      <c r="AT75" s="199" t="s">
        <v>111</v>
      </c>
      <c r="AU75" s="200"/>
      <c r="AV75" s="4"/>
      <c r="AW75" s="36" t="s">
        <v>112</v>
      </c>
      <c r="AY75" s="186" t="s">
        <v>113</v>
      </c>
      <c r="AZ75" s="115"/>
      <c r="BA75" s="44">
        <f t="shared" si="21"/>
        <v>0.91719999999999813</v>
      </c>
      <c r="BB75" s="48">
        <f t="shared" si="43"/>
        <v>-26.217775539744871</v>
      </c>
      <c r="BC75" s="49">
        <f t="shared" si="44"/>
        <v>55.257480690681803</v>
      </c>
      <c r="BD75" s="50"/>
      <c r="BE75" s="11">
        <f t="shared" si="214"/>
        <v>-270.49222087609832</v>
      </c>
      <c r="BF75" s="49">
        <f t="shared" si="68"/>
        <v>-4.7209798553196558</v>
      </c>
      <c r="BG75" s="32">
        <f t="shared" si="46"/>
        <v>-1.0387859015896627E-2</v>
      </c>
    </row>
    <row r="76" spans="2:59" ht="18.649999999999999" customHeight="1" thickTop="1" thickBot="1">
      <c r="D76" s="24">
        <v>0</v>
      </c>
      <c r="E76" s="28">
        <v>0</v>
      </c>
      <c r="F76" s="26">
        <v>1</v>
      </c>
      <c r="G76" s="27">
        <v>0</v>
      </c>
      <c r="I76" s="24">
        <v>0</v>
      </c>
      <c r="J76" s="28">
        <f t="shared" ref="J76" si="279">IF(0=(1-$J$8*$K$8*$B73^2),0,-1*(1-$J$8*$K$8*$B73^2)/($B73*$K$8))</f>
        <v>-0.43526634207586601</v>
      </c>
      <c r="K76" s="26">
        <v>1</v>
      </c>
      <c r="L76" s="27">
        <v>0</v>
      </c>
      <c r="N76" s="24">
        <f t="shared" ref="N76" si="280">D76*I73+F76*I76-E76*J73-G76*J76</f>
        <v>0</v>
      </c>
      <c r="O76" s="28">
        <f t="shared" ref="O76" si="281">(D76*J73+E76*I73+F76*J76+G76*I76)</f>
        <v>-0.43526634207586601</v>
      </c>
      <c r="P76" s="26">
        <f t="shared" ref="P76" si="282">D76*K73+F76*K76-E76*L73-G76*L76</f>
        <v>1</v>
      </c>
      <c r="Q76" s="27">
        <f t="shared" ref="Q76" si="283">(D76*L73+E76*K73+F76*L76+G76*K76)</f>
        <v>0</v>
      </c>
      <c r="S76" s="24">
        <v>0</v>
      </c>
      <c r="T76" s="28">
        <v>0</v>
      </c>
      <c r="U76" s="26">
        <v>1</v>
      </c>
      <c r="V76" s="27">
        <v>0</v>
      </c>
      <c r="X76" s="24">
        <f t="shared" ref="X76" si="284">N76*S73+P76*S76-O76*T73-Q76*T76</f>
        <v>0</v>
      </c>
      <c r="Y76" s="28">
        <f t="shared" ref="Y76" si="285">(N76*T73+O76*S73+P76*T76+Q76*S76)</f>
        <v>-0.43526634207586601</v>
      </c>
      <c r="Z76" s="26">
        <f t="shared" ref="Z76" si="286">N76*U73+P76*U76-O76*V73-Q76*V76</f>
        <v>-12.030521922064276</v>
      </c>
      <c r="AA76" s="27">
        <f t="shared" ref="AA76" si="287">(N76*V73+O76*U73+P76*V76+Q76*U76)</f>
        <v>0</v>
      </c>
      <c r="AB76" s="8"/>
      <c r="AC76" s="24">
        <v>0</v>
      </c>
      <c r="AD76" s="28">
        <f t="shared" ref="AD76" si="288">IF(0=(1-$AD$8*$AE$8*$B73^2),0,-1*(1-$AD$8*$AE$8*$B73^2)/($B73*$AD$8))</f>
        <v>-0.40256766051666193</v>
      </c>
      <c r="AE76" s="26">
        <v>1</v>
      </c>
      <c r="AF76" s="27">
        <v>0</v>
      </c>
      <c r="AH76" s="24">
        <f t="shared" ref="AH76" si="289">X76*AC73+Z76*AC76-Y76*AD73-AA76*AD76</f>
        <v>0</v>
      </c>
      <c r="AI76" s="28">
        <f t="shared" ref="AI76" si="290">(X76*AD73+Y76*AC73+Z76*AD76+AA76*AC76)</f>
        <v>4.4078327228839651</v>
      </c>
      <c r="AJ76" s="26">
        <f t="shared" ref="AJ76" si="291">X76*AE73+Z76*AE76-Y76*AF73-AA76*AF76</f>
        <v>-12.030521922064276</v>
      </c>
      <c r="AK76" s="27">
        <f t="shared" ref="AK76" si="292">(X76*AF73+Y76*AE73+Z76*AF76+AA76*AE76)</f>
        <v>0</v>
      </c>
      <c r="AL76" s="8"/>
      <c r="AM76" s="24">
        <v>0</v>
      </c>
      <c r="AN76" s="28">
        <v>0</v>
      </c>
      <c r="AO76" s="26">
        <v>1</v>
      </c>
      <c r="AP76" s="27">
        <v>0</v>
      </c>
      <c r="AR76" s="24">
        <f t="shared" ref="AR76" si="293">AH76*AM73+AJ76*AM76-AI76*AN73-AK76*AN76</f>
        <v>0</v>
      </c>
      <c r="AS76" s="28">
        <f t="shared" ref="AS76" si="294">(AH76*AN73+AI76*AM73+AJ76*AN76+AK76*AM76)</f>
        <v>4.4078327228839651</v>
      </c>
      <c r="AT76" s="26">
        <f t="shared" ref="AT76" si="295">AH76*AO73+AJ76*AO76-AI76*AP73-AK76*AP76</f>
        <v>15.245468125558927</v>
      </c>
      <c r="AU76" s="27">
        <f t="shared" ref="AU76" si="296">(AH76*AP73+AI76*AO73+AJ76*AP76+AK76*AO76)</f>
        <v>0</v>
      </c>
      <c r="AV76" s="8"/>
      <c r="AW76" s="38">
        <f t="shared" ref="AW76" si="297">(180/PI())*ATAN(-1*(($AR$8*AS73+AU73+$AR$8*AS76+AU76)/($AR$8*AR73+AT73+$AR$8*AR76+AT76)))</f>
        <v>58.562896307477452</v>
      </c>
      <c r="AY76" s="187">
        <f t="shared" ref="AY76" si="298">20*LOG(((($AR$8*AR73+AT73-$AR$8*AR76-AT76)^2+($AR$8*AS73+AU73-$AR$8*AS76-AU76)^2)/(($AR$8*AR73+AT73+$AR$8*AR76+AT76)^2+($AR$8*AS73+AU73+$AR$8*AS76+AU76)^2))^0.5)</f>
        <v>-4.7742641065881093E-3</v>
      </c>
      <c r="AZ76" s="115"/>
      <c r="BA76" s="44">
        <f t="shared" si="21"/>
        <v>0.91759999999999808</v>
      </c>
      <c r="BB76" s="48">
        <f t="shared" si="43"/>
        <v>-26.117256215855853</v>
      </c>
      <c r="BC76" s="49">
        <f t="shared" si="44"/>
        <v>55.149283802331375</v>
      </c>
      <c r="BD76" s="50"/>
      <c r="BE76" s="11">
        <f t="shared" si="214"/>
        <v>-273.15521661710375</v>
      </c>
      <c r="BF76" s="49">
        <f t="shared" si="68"/>
        <v>-4.7674578989667875</v>
      </c>
      <c r="BG76" s="32">
        <f t="shared" si="46"/>
        <v>-1.0631392469420995E-2</v>
      </c>
    </row>
    <row r="77" spans="2:59" ht="18.649999999999999" customHeight="1">
      <c r="AY77" s="33"/>
      <c r="AZ77" s="115"/>
      <c r="BA77" s="44">
        <f t="shared" si="21"/>
        <v>0.91799999999999804</v>
      </c>
      <c r="BB77" s="48">
        <f t="shared" si="43"/>
        <v>-26.016322342984857</v>
      </c>
      <c r="BC77" s="49">
        <f t="shared" si="44"/>
        <v>55.040021715684546</v>
      </c>
      <c r="BD77" s="50"/>
      <c r="BE77" s="11">
        <f t="shared" si="214"/>
        <v>-275.86121820918504</v>
      </c>
      <c r="BF77" s="49">
        <f t="shared" si="68"/>
        <v>-4.8146865363128146</v>
      </c>
      <c r="BG77" s="32">
        <f t="shared" si="46"/>
        <v>-1.08816824343505E-2</v>
      </c>
    </row>
    <row r="78" spans="2:59" ht="18.649999999999999" customHeight="1" thickBot="1">
      <c r="E78" s="21" t="s">
        <v>68</v>
      </c>
      <c r="J78" s="21" t="s">
        <v>69</v>
      </c>
      <c r="O78" s="21" t="s">
        <v>70</v>
      </c>
      <c r="T78" s="21" t="s">
        <v>71</v>
      </c>
      <c r="Y78" s="21" t="s">
        <v>72</v>
      </c>
      <c r="AD78" s="21" t="s">
        <v>73</v>
      </c>
      <c r="AI78" s="21" t="s">
        <v>74</v>
      </c>
      <c r="AN78" s="21" t="s">
        <v>75</v>
      </c>
      <c r="AS78" s="21" t="s">
        <v>76</v>
      </c>
      <c r="AZ78" s="115"/>
      <c r="BA78" s="44">
        <f t="shared" si="21"/>
        <v>0.918399999999998</v>
      </c>
      <c r="BB78" s="48">
        <f t="shared" si="43"/>
        <v>-25.91496976411737</v>
      </c>
      <c r="BC78" s="49">
        <f t="shared" si="44"/>
        <v>54.929677228400884</v>
      </c>
      <c r="BD78" s="50">
        <f t="shared" ref="BD78:BD97" si="299">BB78</f>
        <v>-25.91496976411737</v>
      </c>
      <c r="BE78" s="11">
        <f t="shared" si="214"/>
        <v>-278.61116590214021</v>
      </c>
      <c r="BF78" s="49">
        <f t="shared" si="68"/>
        <v>-4.8626821778125047</v>
      </c>
      <c r="BG78" s="32">
        <f t="shared" si="46"/>
        <v>-1.1138947658878885E-2</v>
      </c>
    </row>
    <row r="79" spans="2:59" ht="18.649999999999999" customHeight="1" thickBot="1">
      <c r="B79" s="20"/>
      <c r="D79" s="197" t="s">
        <v>77</v>
      </c>
      <c r="E79" s="198"/>
      <c r="F79" s="199" t="s">
        <v>78</v>
      </c>
      <c r="G79" s="200"/>
      <c r="I79" s="197" t="s">
        <v>79</v>
      </c>
      <c r="J79" s="198"/>
      <c r="K79" s="199" t="s">
        <v>80</v>
      </c>
      <c r="L79" s="200"/>
      <c r="N79" s="197" t="s">
        <v>81</v>
      </c>
      <c r="O79" s="198"/>
      <c r="P79" s="199" t="s">
        <v>82</v>
      </c>
      <c r="Q79" s="200"/>
      <c r="S79" s="197" t="s">
        <v>83</v>
      </c>
      <c r="T79" s="198"/>
      <c r="U79" s="199" t="s">
        <v>84</v>
      </c>
      <c r="V79" s="200"/>
      <c r="X79" s="197" t="s">
        <v>85</v>
      </c>
      <c r="Y79" s="198"/>
      <c r="Z79" s="199" t="s">
        <v>86</v>
      </c>
      <c r="AA79" s="200"/>
      <c r="AB79" s="4"/>
      <c r="AC79" s="197" t="s">
        <v>87</v>
      </c>
      <c r="AD79" s="198"/>
      <c r="AE79" s="199" t="s">
        <v>88</v>
      </c>
      <c r="AF79" s="200"/>
      <c r="AH79" s="197" t="s">
        <v>89</v>
      </c>
      <c r="AI79" s="198"/>
      <c r="AJ79" s="199" t="s">
        <v>90</v>
      </c>
      <c r="AK79" s="200"/>
      <c r="AL79" s="4"/>
      <c r="AM79" s="197" t="s">
        <v>91</v>
      </c>
      <c r="AN79" s="198"/>
      <c r="AO79" s="199" t="s">
        <v>92</v>
      </c>
      <c r="AP79" s="200"/>
      <c r="AR79" s="197" t="s">
        <v>93</v>
      </c>
      <c r="AS79" s="198"/>
      <c r="AT79" s="199" t="s">
        <v>94</v>
      </c>
      <c r="AU79" s="200"/>
      <c r="AV79" s="4"/>
      <c r="AW79" s="181" t="s">
        <v>95</v>
      </c>
      <c r="AY79" s="182" t="s">
        <v>22</v>
      </c>
      <c r="AZ79" s="115"/>
      <c r="BA79" s="44">
        <f t="shared" si="21"/>
        <v>0.91879999999999795</v>
      </c>
      <c r="BB79" s="48">
        <f t="shared" si="43"/>
        <v>-25.81319426255828</v>
      </c>
      <c r="BC79" s="49">
        <f t="shared" si="44"/>
        <v>54.81823276204004</v>
      </c>
      <c r="BD79" s="50">
        <f t="shared" si="299"/>
        <v>-25.81319426255828</v>
      </c>
      <c r="BE79" s="11">
        <f t="shared" si="214"/>
        <v>-281.40602586032674</v>
      </c>
      <c r="BF79" s="49">
        <f t="shared" si="68"/>
        <v>-4.9114616862150102</v>
      </c>
      <c r="BG79" s="32">
        <f t="shared" si="46"/>
        <v>-1.1403415034607683E-2</v>
      </c>
    </row>
    <row r="80" spans="2:59" ht="18.649999999999999" customHeight="1" thickTop="1" thickBot="1">
      <c r="B80" s="39">
        <f t="shared" ref="B80" si="300">B73+$E$5</f>
        <v>0.90319999999999967</v>
      </c>
      <c r="D80" s="24">
        <v>1</v>
      </c>
      <c r="E80" s="25">
        <v>0</v>
      </c>
      <c r="F80" s="26">
        <v>0</v>
      </c>
      <c r="G80" s="27">
        <f t="shared" ref="G80" si="301">-1/($E$8*$B80)</f>
        <v>-6.1853323502778483</v>
      </c>
      <c r="I80" s="24">
        <v>1</v>
      </c>
      <c r="J80" s="28">
        <v>0</v>
      </c>
      <c r="K80" s="26">
        <v>0</v>
      </c>
      <c r="L80" s="27">
        <v>0</v>
      </c>
      <c r="N80" s="24">
        <f t="shared" ref="N80" si="302">D80*I80+F80*I83-E80*J80-G80*J83</f>
        <v>-1.6861819116073642</v>
      </c>
      <c r="O80" s="28">
        <f t="shared" ref="O80" si="303">(D80*J80+E80*I80+F80*J83+G80*I83)</f>
        <v>0</v>
      </c>
      <c r="P80" s="26">
        <f t="shared" ref="P80" si="304">D80*K80+F80*K83-E80*L80-G80*L83</f>
        <v>0</v>
      </c>
      <c r="Q80" s="27">
        <f t="shared" ref="Q80" si="305">(D80*L80+E80*K80+F80*L83+G80*K83)</f>
        <v>-6.1853323502778483</v>
      </c>
      <c r="S80" s="24">
        <v>1</v>
      </c>
      <c r="T80" s="25">
        <v>0</v>
      </c>
      <c r="U80" s="26">
        <v>0</v>
      </c>
      <c r="V80" s="27">
        <f t="shared" ref="V80" si="306">-1/($T$8*$B80)</f>
        <v>-29.923634883776614</v>
      </c>
      <c r="X80" s="24">
        <f t="shared" ref="X80" si="307">N80*S80+P80*S83-O80*T80-Q80*T83</f>
        <v>-1.6861819116073642</v>
      </c>
      <c r="Y80" s="28">
        <f t="shared" ref="Y80" si="308">(N80*T80+O80*S80+P80*T83+Q80*S83)</f>
        <v>0</v>
      </c>
      <c r="Z80" s="26">
        <f t="shared" ref="Z80" si="309">N80*U80+P80*U83-O80*V80-Q80*V83</f>
        <v>0</v>
      </c>
      <c r="AA80" s="27">
        <f t="shared" ref="AA80" si="310">(N80*V80+O80*U80+P80*V83+Q80*U83)</f>
        <v>44.271359520289415</v>
      </c>
      <c r="AB80" s="8"/>
      <c r="AC80" s="24">
        <v>1</v>
      </c>
      <c r="AD80" s="28">
        <v>0</v>
      </c>
      <c r="AE80" s="26">
        <v>0</v>
      </c>
      <c r="AF80" s="27">
        <v>0</v>
      </c>
      <c r="AH80" s="24">
        <f t="shared" ref="AH80" si="311">X80*AC80+Z80*AC83-Y80*AD80-AA80*AD83</f>
        <v>16.098611486115669</v>
      </c>
      <c r="AI80" s="28">
        <f t="shared" ref="AI80" si="312">(X80*AD80+Y80*AC80+Z80*AD83+AA80*AC83)</f>
        <v>0</v>
      </c>
      <c r="AJ80" s="26">
        <f t="shared" ref="AJ80" si="313">X80*AE80+Z80*AE83-Y80*AF80-AA80*AF83</f>
        <v>0</v>
      </c>
      <c r="AK80" s="27">
        <f t="shared" ref="AK80" si="314">(X80*AF80+Y80*AE80+Z80*AF83+AA80*AE83)</f>
        <v>44.271359520289415</v>
      </c>
      <c r="AL80" s="8"/>
      <c r="AM80" s="24">
        <v>1</v>
      </c>
      <c r="AN80" s="25">
        <v>0</v>
      </c>
      <c r="AO80" s="26">
        <v>0</v>
      </c>
      <c r="AP80" s="27">
        <f t="shared" ref="AP80" si="315">-1/($AN$8*$B80)</f>
        <v>-6.1853323502778483</v>
      </c>
      <c r="AR80" s="24">
        <f t="shared" ref="AR80" si="316">AH80*AM80+AJ80*AM83-AI80*AN80-AK80*AN83</f>
        <v>16.098611486115669</v>
      </c>
      <c r="AS80" s="28">
        <f t="shared" ref="AS80" si="317">(AH80*AN80+AI80*AM80+AJ80*AN83+AK80*AM83)</f>
        <v>0</v>
      </c>
      <c r="AT80" s="26">
        <f t="shared" ref="AT80" si="318">AH80*AO80+AJ80*AO83-AI80*AP80-AK80*AP83</f>
        <v>0</v>
      </c>
      <c r="AU80" s="27">
        <f t="shared" ref="AU80" si="319">(AH80*AP80+AI80*AO80+AJ80*AP83+AK80*AO83)</f>
        <v>-55.303902899336371</v>
      </c>
      <c r="AV80" s="8"/>
      <c r="AW80" s="183">
        <f t="shared" ref="AW80" si="320">20*LOG((2*$AR$8)/(($AR$8*AR80+AT80+$AR$8*AR83+AT83)^2+($AR$8*AS80+AU80+$AR$8*AS83+AU83)^2)^0.5)</f>
        <v>-29.50322860343713</v>
      </c>
      <c r="AY80" s="184">
        <f t="shared" ref="AY80" si="321">((AS80^2+AR80^2)/(AS83^2+AR83^2))^0.5</f>
        <v>3.6717078852175691</v>
      </c>
      <c r="AZ80" s="115"/>
      <c r="BA80" s="44">
        <f t="shared" si="21"/>
        <v>0.91919999999999791</v>
      </c>
      <c r="BB80" s="48">
        <f t="shared" si="43"/>
        <v>-25.710991560849763</v>
      </c>
      <c r="BC80" s="49">
        <f t="shared" si="44"/>
        <v>54.705670351695922</v>
      </c>
      <c r="BD80" s="50">
        <f t="shared" si="299"/>
        <v>-25.710991560849763</v>
      </c>
      <c r="BE80" s="11">
        <f t="shared" si="214"/>
        <v>-284.24679102087259</v>
      </c>
      <c r="BF80" s="49">
        <f t="shared" si="68"/>
        <v>-4.9610423915424802</v>
      </c>
      <c r="BG80" s="32">
        <f t="shared" si="46"/>
        <v>-1.167531994039079E-2</v>
      </c>
    </row>
    <row r="81" spans="2:59" ht="18.649999999999999" customHeight="1" thickBot="1">
      <c r="D81" s="30"/>
      <c r="G81" s="31"/>
      <c r="I81" s="30"/>
      <c r="L81" s="31"/>
      <c r="N81" s="30"/>
      <c r="Q81" s="31"/>
      <c r="S81" s="30"/>
      <c r="V81" s="31"/>
      <c r="X81" s="30"/>
      <c r="AA81" s="31"/>
      <c r="AC81" s="30"/>
      <c r="AF81" s="31"/>
      <c r="AH81" s="30"/>
      <c r="AK81" s="31"/>
      <c r="AM81" s="30"/>
      <c r="AP81" s="31"/>
      <c r="AR81" s="30"/>
      <c r="AU81" s="31"/>
      <c r="AY81" s="185"/>
      <c r="AZ81" s="115"/>
      <c r="BA81" s="44">
        <f t="shared" si="21"/>
        <v>0.91959999999999786</v>
      </c>
      <c r="BB81" s="48">
        <f t="shared" si="43"/>
        <v>-25.608357319667611</v>
      </c>
      <c r="BC81" s="49">
        <f t="shared" si="44"/>
        <v>54.591971635287585</v>
      </c>
      <c r="BD81" s="50">
        <f t="shared" si="299"/>
        <v>-25.608357319667611</v>
      </c>
      <c r="BE81" s="11">
        <f t="shared" si="214"/>
        <v>-287.13448198588731</v>
      </c>
      <c r="BF81" s="49">
        <f t="shared" si="68"/>
        <v>-5.0114421066620798</v>
      </c>
      <c r="BG81" s="32">
        <f t="shared" si="46"/>
        <v>-1.1954906602450122E-2</v>
      </c>
    </row>
    <row r="82" spans="2:59" ht="18.649999999999999" customHeight="1" thickBot="1">
      <c r="D82" s="197" t="s">
        <v>96</v>
      </c>
      <c r="E82" s="198"/>
      <c r="F82" s="199" t="s">
        <v>97</v>
      </c>
      <c r="G82" s="200"/>
      <c r="I82" s="197" t="s">
        <v>98</v>
      </c>
      <c r="J82" s="198"/>
      <c r="K82" s="199" t="s">
        <v>99</v>
      </c>
      <c r="L82" s="200"/>
      <c r="N82" s="197" t="s">
        <v>1</v>
      </c>
      <c r="O82" s="198"/>
      <c r="P82" s="199" t="s">
        <v>2</v>
      </c>
      <c r="Q82" s="200"/>
      <c r="S82" s="172" t="s">
        <v>100</v>
      </c>
      <c r="T82" s="173"/>
      <c r="U82" s="199" t="s">
        <v>101</v>
      </c>
      <c r="V82" s="200"/>
      <c r="X82" s="197" t="s">
        <v>102</v>
      </c>
      <c r="Y82" s="198"/>
      <c r="Z82" s="199" t="s">
        <v>103</v>
      </c>
      <c r="AA82" s="200"/>
      <c r="AB82" s="4"/>
      <c r="AC82" s="197" t="s">
        <v>104</v>
      </c>
      <c r="AD82" s="198"/>
      <c r="AE82" s="199" t="s">
        <v>105</v>
      </c>
      <c r="AF82" s="200"/>
      <c r="AH82" s="172" t="s">
        <v>106</v>
      </c>
      <c r="AI82" s="173"/>
      <c r="AJ82" s="199" t="s">
        <v>107</v>
      </c>
      <c r="AK82" s="200"/>
      <c r="AL82" s="4"/>
      <c r="AM82" s="197" t="s">
        <v>108</v>
      </c>
      <c r="AN82" s="198"/>
      <c r="AO82" s="199" t="s">
        <v>109</v>
      </c>
      <c r="AP82" s="200"/>
      <c r="AR82" s="197" t="s">
        <v>110</v>
      </c>
      <c r="AS82" s="198"/>
      <c r="AT82" s="199" t="s">
        <v>111</v>
      </c>
      <c r="AU82" s="200"/>
      <c r="AV82" s="4"/>
      <c r="AW82" s="36" t="s">
        <v>112</v>
      </c>
      <c r="AY82" s="186" t="s">
        <v>113</v>
      </c>
      <c r="AZ82" s="115"/>
      <c r="BA82" s="44">
        <f t="shared" si="21"/>
        <v>0.91999999999999782</v>
      </c>
      <c r="BB82" s="48">
        <f t="shared" si="43"/>
        <v>-25.505287136695351</v>
      </c>
      <c r="BC82" s="49">
        <f t="shared" si="44"/>
        <v>54.477117842493243</v>
      </c>
      <c r="BD82" s="50">
        <f t="shared" si="299"/>
        <v>-25.505287136695351</v>
      </c>
      <c r="BE82" s="11">
        <f t="shared" si="214"/>
        <v>-290.07014794849437</v>
      </c>
      <c r="BF82" s="49">
        <f t="shared" si="68"/>
        <v>-5.0626791434483014</v>
      </c>
      <c r="BG82" s="32">
        <f t="shared" si="46"/>
        <v>-1.2242428471605079E-2</v>
      </c>
    </row>
    <row r="83" spans="2:59" ht="18.649999999999999" customHeight="1" thickTop="1" thickBot="1">
      <c r="D83" s="24">
        <v>0</v>
      </c>
      <c r="E83" s="28">
        <v>0</v>
      </c>
      <c r="F83" s="26">
        <v>1</v>
      </c>
      <c r="G83" s="27">
        <v>0</v>
      </c>
      <c r="I83" s="24">
        <v>0</v>
      </c>
      <c r="J83" s="28">
        <f t="shared" ref="J83" si="322">IF(0=(1-$J$8*$K$8*$B80^2),0,-1*(1-$J$8*$K$8*$B80^2)/($B80*$K$8))</f>
        <v>-0.43428255095891483</v>
      </c>
      <c r="K83" s="26">
        <v>1</v>
      </c>
      <c r="L83" s="27">
        <v>0</v>
      </c>
      <c r="N83" s="24">
        <f t="shared" ref="N83" si="323">D83*I80+F83*I83-E83*J80-G83*J83</f>
        <v>0</v>
      </c>
      <c r="O83" s="28">
        <f t="shared" ref="O83" si="324">(D83*J80+E83*I80+F83*J83+G83*I83)</f>
        <v>-0.43428255095891483</v>
      </c>
      <c r="P83" s="26">
        <f t="shared" ref="P83" si="325">D83*K80+F83*K83-E83*L80-G83*L83</f>
        <v>1</v>
      </c>
      <c r="Q83" s="27">
        <f t="shared" ref="Q83" si="326">(D83*L80+E83*K80+F83*L83+G83*K83)</f>
        <v>0</v>
      </c>
      <c r="S83" s="24">
        <v>0</v>
      </c>
      <c r="T83" s="28">
        <v>0</v>
      </c>
      <c r="U83" s="26">
        <v>1</v>
      </c>
      <c r="V83" s="27">
        <v>0</v>
      </c>
      <c r="X83" s="24">
        <f t="shared" ref="X83" si="327">N83*S80+P83*S83-O83*T80-Q83*T83</f>
        <v>0</v>
      </c>
      <c r="Y83" s="28">
        <f t="shared" ref="Y83" si="328">(N83*T80+O83*S80+P83*T83+Q83*S83)</f>
        <v>-0.43428255095891483</v>
      </c>
      <c r="Z83" s="26">
        <f t="shared" ref="Z83" si="329">N83*U80+P83*U83-O83*V80-Q83*V83</f>
        <v>-11.995312491289679</v>
      </c>
      <c r="AA83" s="27">
        <f t="shared" ref="AA83" si="330">(N83*V80+O83*U80+P83*V83+Q83*U83)</f>
        <v>0</v>
      </c>
      <c r="AB83" s="8"/>
      <c r="AC83" s="24">
        <v>0</v>
      </c>
      <c r="AD83" s="28">
        <f t="shared" ref="AD83" si="331">IF(0=(1-$AD$8*$AE$8*$B80^2),0,-1*(1-$AD$8*$AE$8*$B80^2)/($B80*$AD$8))</f>
        <v>-0.40172232320022427</v>
      </c>
      <c r="AE83" s="26">
        <v>1</v>
      </c>
      <c r="AF83" s="27">
        <v>0</v>
      </c>
      <c r="AH83" s="24">
        <f t="shared" ref="AH83" si="332">X83*AC80+Z83*AC83-Y83*AD80-AA83*AD83</f>
        <v>0</v>
      </c>
      <c r="AI83" s="28">
        <f t="shared" ref="AI83" si="333">(X83*AD80+Y83*AC80+Z83*AD83+AA83*AC83)</f>
        <v>4.3845022505546458</v>
      </c>
      <c r="AJ83" s="26">
        <f t="shared" ref="AJ83" si="334">X83*AE80+Z83*AE83-Y83*AF80-AA83*AF83</f>
        <v>-11.995312491289679</v>
      </c>
      <c r="AK83" s="27">
        <f t="shared" ref="AK83" si="335">(X83*AF80+Y83*AE80+Z83*AF83+AA83*AE83)</f>
        <v>0</v>
      </c>
      <c r="AL83" s="8"/>
      <c r="AM83" s="24">
        <v>0</v>
      </c>
      <c r="AN83" s="28">
        <v>0</v>
      </c>
      <c r="AO83" s="26">
        <v>1</v>
      </c>
      <c r="AP83" s="27">
        <v>0</v>
      </c>
      <c r="AR83" s="24">
        <f t="shared" ref="AR83" si="336">AH83*AM80+AJ83*AM83-AI83*AN80-AK83*AN83</f>
        <v>0</v>
      </c>
      <c r="AS83" s="28">
        <f t="shared" ref="AS83" si="337">(AH83*AN80+AI83*AM80+AJ83*AN83+AK83*AM83)</f>
        <v>4.3845022505546458</v>
      </c>
      <c r="AT83" s="26">
        <f t="shared" ref="AT83" si="338">AH83*AO80+AJ83*AO83-AI83*AP80-AK83*AP83</f>
        <v>15.124291118932005</v>
      </c>
      <c r="AU83" s="27">
        <f t="shared" ref="AU83" si="339">(AH83*AP80+AI83*AO80+AJ83*AP83+AK83*AO83)</f>
        <v>0</v>
      </c>
      <c r="AV83" s="8"/>
      <c r="AW83" s="38">
        <f t="shared" ref="AW83" si="340">(180/PI())*ATAN(-1*(($AR$8*AS80+AU80+$AR$8*AS83+AU83)/($AR$8*AR80+AT80+$AR$8*AR83+AT83)))</f>
        <v>58.484088890664168</v>
      </c>
      <c r="AY83" s="187">
        <f t="shared" ref="AY83" si="341">20*LOG(((($AR$8*AR80+AT80-$AR$8*AR83-AT83)^2+($AR$8*AS80+AU80-$AR$8*AS83-AU83)^2)/(($AR$8*AR80+AT80+$AR$8*AR83+AT83)^2+($AR$8*AS80+AU80+$AR$8*AS83+AU83)^2))^0.5)</f>
        <v>-4.8719747287914277E-3</v>
      </c>
      <c r="AZ83" s="115"/>
      <c r="BA83" s="44">
        <f t="shared" si="21"/>
        <v>0.92039999999999778</v>
      </c>
      <c r="BB83" s="48">
        <f t="shared" si="43"/>
        <v>-25.401776545475869</v>
      </c>
      <c r="BC83" s="49">
        <f t="shared" si="44"/>
        <v>54.361089783313858</v>
      </c>
      <c r="BD83" s="50">
        <f t="shared" si="299"/>
        <v>-25.401776545475869</v>
      </c>
      <c r="BE83" s="11">
        <f t="shared" si="214"/>
        <v>-293.0548676554746</v>
      </c>
      <c r="BF83" s="49">
        <f t="shared" si="68"/>
        <v>-5.1147723295842669</v>
      </c>
      <c r="BG83" s="32">
        <f t="shared" si="46"/>
        <v>-1.2538148618533409E-2</v>
      </c>
    </row>
    <row r="84" spans="2:59" ht="18.649999999999999" customHeight="1">
      <c r="AY84" s="33"/>
      <c r="AZ84" s="115"/>
      <c r="BA84" s="44">
        <f t="shared" si="21"/>
        <v>0.92079999999999773</v>
      </c>
      <c r="BB84" s="48">
        <f t="shared" si="43"/>
        <v>-25.297821014240249</v>
      </c>
      <c r="BC84" s="49">
        <f t="shared" si="44"/>
        <v>54.243867836251681</v>
      </c>
      <c r="BD84" s="50">
        <f t="shared" si="299"/>
        <v>-25.297821014240249</v>
      </c>
      <c r="BE84" s="11">
        <f t="shared" si="214"/>
        <v>-296.08975040730166</v>
      </c>
      <c r="BF84" s="49">
        <f t="shared" si="68"/>
        <v>-5.1677410260156353</v>
      </c>
      <c r="BG84" s="32">
        <f t="shared" si="46"/>
        <v>-1.2842340148017514E-2</v>
      </c>
    </row>
    <row r="85" spans="2:59" ht="18.649999999999999" customHeight="1" thickBot="1">
      <c r="E85" s="21" t="s">
        <v>68</v>
      </c>
      <c r="J85" s="21" t="s">
        <v>69</v>
      </c>
      <c r="O85" s="21" t="s">
        <v>70</v>
      </c>
      <c r="T85" s="21" t="s">
        <v>71</v>
      </c>
      <c r="Y85" s="21" t="s">
        <v>72</v>
      </c>
      <c r="AD85" s="21" t="s">
        <v>73</v>
      </c>
      <c r="AI85" s="21" t="s">
        <v>74</v>
      </c>
      <c r="AN85" s="21" t="s">
        <v>75</v>
      </c>
      <c r="AS85" s="21" t="s">
        <v>76</v>
      </c>
      <c r="AZ85" s="115"/>
      <c r="BA85" s="44">
        <f t="shared" si="21"/>
        <v>0.92119999999999769</v>
      </c>
      <c r="BB85" s="48">
        <f t="shared" si="43"/>
        <v>-25.193415944713287</v>
      </c>
      <c r="BC85" s="49">
        <f t="shared" si="44"/>
        <v>54.125431936088773</v>
      </c>
      <c r="BD85" s="50">
        <f t="shared" si="299"/>
        <v>-25.193415944713287</v>
      </c>
      <c r="BE85" s="11">
        <f t="shared" si="214"/>
        <v>-299.17593709700895</v>
      </c>
      <c r="BF85" s="49">
        <f t="shared" si="68"/>
        <v>-5.2216051450822523</v>
      </c>
      <c r="BG85" s="32">
        <f t="shared" si="46"/>
        <v>-1.3155286633164795E-2</v>
      </c>
    </row>
    <row r="86" spans="2:59" ht="18.649999999999999" customHeight="1" thickBot="1">
      <c r="B86" s="20"/>
      <c r="D86" s="197" t="s">
        <v>77</v>
      </c>
      <c r="E86" s="198"/>
      <c r="F86" s="199" t="s">
        <v>78</v>
      </c>
      <c r="G86" s="200"/>
      <c r="I86" s="197" t="s">
        <v>79</v>
      </c>
      <c r="J86" s="198"/>
      <c r="K86" s="199" t="s">
        <v>80</v>
      </c>
      <c r="L86" s="200"/>
      <c r="N86" s="197" t="s">
        <v>81</v>
      </c>
      <c r="O86" s="198"/>
      <c r="P86" s="199" t="s">
        <v>82</v>
      </c>
      <c r="Q86" s="200"/>
      <c r="S86" s="197" t="s">
        <v>83</v>
      </c>
      <c r="T86" s="198"/>
      <c r="U86" s="199" t="s">
        <v>84</v>
      </c>
      <c r="V86" s="200"/>
      <c r="X86" s="197" t="s">
        <v>85</v>
      </c>
      <c r="Y86" s="198"/>
      <c r="Z86" s="199" t="s">
        <v>86</v>
      </c>
      <c r="AA86" s="200"/>
      <c r="AB86" s="4"/>
      <c r="AC86" s="197" t="s">
        <v>87</v>
      </c>
      <c r="AD86" s="198"/>
      <c r="AE86" s="199" t="s">
        <v>88</v>
      </c>
      <c r="AF86" s="200"/>
      <c r="AH86" s="197" t="s">
        <v>89</v>
      </c>
      <c r="AI86" s="198"/>
      <c r="AJ86" s="199" t="s">
        <v>90</v>
      </c>
      <c r="AK86" s="200"/>
      <c r="AL86" s="4"/>
      <c r="AM86" s="197" t="s">
        <v>91</v>
      </c>
      <c r="AN86" s="198"/>
      <c r="AO86" s="199" t="s">
        <v>92</v>
      </c>
      <c r="AP86" s="200"/>
      <c r="AR86" s="197" t="s">
        <v>93</v>
      </c>
      <c r="AS86" s="198"/>
      <c r="AT86" s="199" t="s">
        <v>94</v>
      </c>
      <c r="AU86" s="200"/>
      <c r="AV86" s="4"/>
      <c r="AW86" s="181" t="s">
        <v>95</v>
      </c>
      <c r="AY86" s="182" t="s">
        <v>22</v>
      </c>
      <c r="AZ86" s="115"/>
      <c r="BA86" s="44">
        <f t="shared" si="21"/>
        <v>0.92159999999999764</v>
      </c>
      <c r="BB86" s="48">
        <f t="shared" si="43"/>
        <v>-25.088556670895464</v>
      </c>
      <c r="BC86" s="49">
        <f t="shared" si="44"/>
        <v>54.005761561249983</v>
      </c>
      <c r="BD86" s="50">
        <f t="shared" si="299"/>
        <v>-25.088556670895464</v>
      </c>
      <c r="BE86" s="11">
        <f t="shared" si="214"/>
        <v>-302.31460129117369</v>
      </c>
      <c r="BF86" s="49">
        <f t="shared" si="68"/>
        <v>-5.2763851693848816</v>
      </c>
      <c r="BG86" s="32">
        <f t="shared" si="46"/>
        <v>-1.3477282570709459E-2</v>
      </c>
    </row>
    <row r="87" spans="2:59" ht="18.649999999999999" customHeight="1" thickTop="1" thickBot="1">
      <c r="B87" s="39">
        <f t="shared" ref="B87" si="342">B80+$E$5</f>
        <v>0.90359999999999963</v>
      </c>
      <c r="D87" s="24">
        <v>1</v>
      </c>
      <c r="E87" s="25">
        <v>0</v>
      </c>
      <c r="F87" s="26">
        <v>0</v>
      </c>
      <c r="G87" s="27">
        <f t="shared" ref="G87" si="343">-1/($E$8*$B87)</f>
        <v>-6.1825942660147764</v>
      </c>
      <c r="I87" s="24">
        <v>1</v>
      </c>
      <c r="J87" s="28">
        <v>0</v>
      </c>
      <c r="K87" s="26">
        <v>0</v>
      </c>
      <c r="L87" s="27">
        <v>0</v>
      </c>
      <c r="N87" s="24">
        <f t="shared" ref="N87" si="344">D87*I87+F87*I90-E87*J87-G87*J90</f>
        <v>-1.678913647678054</v>
      </c>
      <c r="O87" s="28">
        <f t="shared" ref="O87" si="345">(D87*J87+E87*I87+F87*J90+G87*I90)</f>
        <v>0</v>
      </c>
      <c r="P87" s="26">
        <f t="shared" ref="P87" si="346">D87*K87+F87*K90-E87*L87-G87*L90</f>
        <v>0</v>
      </c>
      <c r="Q87" s="27">
        <f t="shared" ref="Q87" si="347">(D87*L87+E87*K87+F87*L90+G87*K90)</f>
        <v>-6.1825942660147764</v>
      </c>
      <c r="S87" s="24">
        <v>1</v>
      </c>
      <c r="T87" s="25">
        <v>0</v>
      </c>
      <c r="U87" s="26">
        <v>0</v>
      </c>
      <c r="V87" s="27">
        <f t="shared" ref="V87" si="348">-1/($T$8*$B87)</f>
        <v>-29.910388476125544</v>
      </c>
      <c r="X87" s="24">
        <f t="shared" ref="X87" si="349">N87*S87+P87*S90-O87*T87-Q87*T90</f>
        <v>-1.678913647678054</v>
      </c>
      <c r="Y87" s="28">
        <f t="shared" ref="Y87" si="350">(N87*T87+O87*S87+P87*T90+Q87*S90)</f>
        <v>0</v>
      </c>
      <c r="Z87" s="26">
        <f t="shared" ref="Z87" si="351">N87*U87+P87*U90-O87*V87-Q87*V90</f>
        <v>0</v>
      </c>
      <c r="AA87" s="27">
        <f t="shared" ref="AA87" si="352">(N87*V87+O87*U87+P87*V90+Q87*U90)</f>
        <v>44.034365153904794</v>
      </c>
      <c r="AB87" s="8"/>
      <c r="AC87" s="24">
        <v>1</v>
      </c>
      <c r="AD87" s="28">
        <v>0</v>
      </c>
      <c r="AE87" s="26">
        <v>0</v>
      </c>
      <c r="AF87" s="27">
        <v>0</v>
      </c>
      <c r="AH87" s="24">
        <f t="shared" ref="AH87" si="353">X87*AC87+Z87*AC90-Y87*AD87-AA87*AD90</f>
        <v>15.973469880970541</v>
      </c>
      <c r="AI87" s="28">
        <f t="shared" ref="AI87" si="354">(X87*AD87+Y87*AC87+Z87*AD90+AA87*AC90)</f>
        <v>0</v>
      </c>
      <c r="AJ87" s="26">
        <f t="shared" ref="AJ87" si="355">X87*AE87+Z87*AE90-Y87*AF87-AA87*AF90</f>
        <v>0</v>
      </c>
      <c r="AK87" s="27">
        <f t="shared" ref="AK87" si="356">(X87*AF87+Y87*AE87+Z87*AF90+AA87*AE90)</f>
        <v>44.034365153904794</v>
      </c>
      <c r="AL87" s="8"/>
      <c r="AM87" s="24">
        <v>1</v>
      </c>
      <c r="AN87" s="25">
        <v>0</v>
      </c>
      <c r="AO87" s="26">
        <v>0</v>
      </c>
      <c r="AP87" s="27">
        <f t="shared" ref="AP87" si="357">-1/($AN$8*$B87)</f>
        <v>-6.1825942660147764</v>
      </c>
      <c r="AR87" s="24">
        <f t="shared" ref="AR87" si="358">AH87*AM87+AJ87*AM90-AI87*AN87-AK87*AN90</f>
        <v>15.973469880970541</v>
      </c>
      <c r="AS87" s="28">
        <f t="shared" ref="AS87" si="359">(AH87*AN87+AI87*AM87+AJ87*AN90+AK87*AM90)</f>
        <v>0</v>
      </c>
      <c r="AT87" s="26">
        <f t="shared" ref="AT87" si="360">AH87*AO87+AJ87*AO90-AI87*AP87-AK87*AP90</f>
        <v>0</v>
      </c>
      <c r="AU87" s="27">
        <f t="shared" ref="AU87" si="361">(AH87*AP87+AI87*AO87+AJ87*AP90+AK87*AO90)</f>
        <v>-54.723118140543399</v>
      </c>
      <c r="AV87" s="8"/>
      <c r="AW87" s="183">
        <f t="shared" ref="AW87" si="362">20*LOG((2*$AR$8)/(($AR$8*AR87+AT87+$AR$8*AR90+AT90)^2+($AR$8*AS87+AU87+$AR$8*AS90+AU90)^2)^0.5)</f>
        <v>-29.414994518119052</v>
      </c>
      <c r="AY87" s="184">
        <f t="shared" ref="AY87" si="363">((AS87^2+AR87^2)/(AS90^2+AR90^2))^0.5</f>
        <v>3.6625856743022434</v>
      </c>
      <c r="AZ87" s="115"/>
      <c r="BA87" s="44">
        <f t="shared" si="21"/>
        <v>0.9219999999999976</v>
      </c>
      <c r="BB87" s="48">
        <f t="shared" si="43"/>
        <v>-24.98323845782091</v>
      </c>
      <c r="BC87" s="49">
        <f t="shared" si="44"/>
        <v>53.884835720733527</v>
      </c>
      <c r="BD87" s="50">
        <f t="shared" si="299"/>
        <v>-24.98323845782091</v>
      </c>
      <c r="BE87" s="11">
        <f t="shared" si="214"/>
        <v>-305.50695035216603</v>
      </c>
      <c r="BF87" s="49">
        <f t="shared" si="68"/>
        <v>-5.3321021713721466</v>
      </c>
      <c r="BG87" s="32">
        <f t="shared" si="46"/>
        <v>-1.3808633858492764E-2</v>
      </c>
    </row>
    <row r="88" spans="2:59" ht="18.649999999999999" customHeight="1" thickBot="1">
      <c r="D88" s="30"/>
      <c r="G88" s="31"/>
      <c r="I88" s="30"/>
      <c r="L88" s="31"/>
      <c r="N88" s="30"/>
      <c r="Q88" s="31"/>
      <c r="S88" s="30"/>
      <c r="V88" s="31"/>
      <c r="X88" s="30"/>
      <c r="AA88" s="31"/>
      <c r="AC88" s="30"/>
      <c r="AF88" s="31"/>
      <c r="AH88" s="30"/>
      <c r="AK88" s="31"/>
      <c r="AM88" s="30"/>
      <c r="AP88" s="31"/>
      <c r="AR88" s="30"/>
      <c r="AU88" s="31"/>
      <c r="AY88" s="185"/>
      <c r="AZ88" s="115"/>
      <c r="BA88" s="44">
        <f t="shared" si="21"/>
        <v>0.92239999999999756</v>
      </c>
      <c r="BB88" s="48">
        <f t="shared" si="43"/>
        <v>-24.877456500291171</v>
      </c>
      <c r="BC88" s="49">
        <f t="shared" si="44"/>
        <v>53.762632940592674</v>
      </c>
      <c r="BD88" s="50">
        <f t="shared" si="299"/>
        <v>-24.877456500291171</v>
      </c>
      <c r="BE88" s="11">
        <f t="shared" si="214"/>
        <v>-308.75422660711598</v>
      </c>
      <c r="BF88" s="49">
        <f t="shared" si="68"/>
        <v>-5.3887778337428545</v>
      </c>
      <c r="BG88" s="32">
        <f t="shared" si="46"/>
        <v>-1.4149658296333002E-2</v>
      </c>
    </row>
    <row r="89" spans="2:59" ht="18.649999999999999" customHeight="1" thickBot="1">
      <c r="D89" s="197" t="s">
        <v>96</v>
      </c>
      <c r="E89" s="198"/>
      <c r="F89" s="199" t="s">
        <v>97</v>
      </c>
      <c r="G89" s="200"/>
      <c r="I89" s="197" t="s">
        <v>98</v>
      </c>
      <c r="J89" s="198"/>
      <c r="K89" s="199" t="s">
        <v>99</v>
      </c>
      <c r="L89" s="200"/>
      <c r="N89" s="197" t="s">
        <v>1</v>
      </c>
      <c r="O89" s="198"/>
      <c r="P89" s="199" t="s">
        <v>2</v>
      </c>
      <c r="Q89" s="200"/>
      <c r="S89" s="172" t="s">
        <v>100</v>
      </c>
      <c r="T89" s="173"/>
      <c r="U89" s="199" t="s">
        <v>101</v>
      </c>
      <c r="V89" s="200"/>
      <c r="X89" s="197" t="s">
        <v>102</v>
      </c>
      <c r="Y89" s="198"/>
      <c r="Z89" s="199" t="s">
        <v>103</v>
      </c>
      <c r="AA89" s="200"/>
      <c r="AB89" s="4"/>
      <c r="AC89" s="197" t="s">
        <v>104</v>
      </c>
      <c r="AD89" s="198"/>
      <c r="AE89" s="199" t="s">
        <v>105</v>
      </c>
      <c r="AF89" s="200"/>
      <c r="AH89" s="172" t="s">
        <v>106</v>
      </c>
      <c r="AI89" s="173"/>
      <c r="AJ89" s="199" t="s">
        <v>107</v>
      </c>
      <c r="AK89" s="200"/>
      <c r="AL89" s="4"/>
      <c r="AM89" s="197" t="s">
        <v>108</v>
      </c>
      <c r="AN89" s="198"/>
      <c r="AO89" s="199" t="s">
        <v>109</v>
      </c>
      <c r="AP89" s="200"/>
      <c r="AR89" s="197" t="s">
        <v>110</v>
      </c>
      <c r="AS89" s="198"/>
      <c r="AT89" s="199" t="s">
        <v>111</v>
      </c>
      <c r="AU89" s="200"/>
      <c r="AV89" s="4"/>
      <c r="AW89" s="36" t="s">
        <v>112</v>
      </c>
      <c r="AY89" s="186" t="s">
        <v>113</v>
      </c>
      <c r="AZ89" s="115"/>
      <c r="BA89" s="44">
        <f t="shared" si="21"/>
        <v>0.92279999999999751</v>
      </c>
      <c r="BB89" s="48">
        <f t="shared" si="43"/>
        <v>-24.771205921584155</v>
      </c>
      <c r="BC89" s="49">
        <f t="shared" si="44"/>
        <v>53.639131249949841</v>
      </c>
      <c r="BD89" s="50">
        <f t="shared" si="299"/>
        <v>-24.771205921584155</v>
      </c>
      <c r="BE89" s="11">
        <f t="shared" si="214"/>
        <v>-312.05770856130738</v>
      </c>
      <c r="BF89" s="49">
        <f t="shared" si="68"/>
        <v>-5.4464344706237107</v>
      </c>
      <c r="BG89" s="32">
        <f t="shared" si="46"/>
        <v>-1.4500686111582069E-2</v>
      </c>
    </row>
    <row r="90" spans="2:59" ht="18.649999999999999" customHeight="1" thickTop="1" thickBot="1">
      <c r="D90" s="24">
        <v>0</v>
      </c>
      <c r="E90" s="28">
        <v>0</v>
      </c>
      <c r="F90" s="26">
        <v>1</v>
      </c>
      <c r="G90" s="27">
        <v>0</v>
      </c>
      <c r="I90" s="24">
        <v>0</v>
      </c>
      <c r="J90" s="28">
        <f t="shared" ref="J90" si="364">IF(0=(1-$J$8*$K$8*$B87^2),0,-1*(1-$J$8*$K$8*$B87^2)/($B87*$K$8))</f>
        <v>-0.43329928059549805</v>
      </c>
      <c r="K90" s="26">
        <v>1</v>
      </c>
      <c r="L90" s="27">
        <v>0</v>
      </c>
      <c r="N90" s="24">
        <f t="shared" ref="N90" si="365">D90*I87+F90*I90-E90*J87-G90*J90</f>
        <v>0</v>
      </c>
      <c r="O90" s="28">
        <f t="shared" ref="O90" si="366">(D90*J87+E90*I87+F90*J90+G90*I90)</f>
        <v>-0.43329928059549805</v>
      </c>
      <c r="P90" s="26">
        <f t="shared" ref="P90" si="367">D90*K87+F90*K90-E90*L87-G90*L90</f>
        <v>1</v>
      </c>
      <c r="Q90" s="27">
        <f t="shared" ref="Q90" si="368">(D90*L87+E90*K87+F90*L90+G90*K90)</f>
        <v>0</v>
      </c>
      <c r="S90" s="24">
        <v>0</v>
      </c>
      <c r="T90" s="28">
        <v>0</v>
      </c>
      <c r="U90" s="26">
        <v>1</v>
      </c>
      <c r="V90" s="27">
        <v>0</v>
      </c>
      <c r="X90" s="24">
        <f t="shared" ref="X90" si="369">N90*S87+P90*S90-O90*T87-Q90*T90</f>
        <v>0</v>
      </c>
      <c r="Y90" s="28">
        <f t="shared" ref="Y90" si="370">(N90*T87+O90*S87+P90*T90+Q90*S90)</f>
        <v>-0.43329928059549805</v>
      </c>
      <c r="Z90" s="26">
        <f t="shared" ref="Z90" si="371">N90*U87+P90*U90-O90*V87-Q90*V90</f>
        <v>-11.960149809037073</v>
      </c>
      <c r="AA90" s="27">
        <f t="shared" ref="AA90" si="372">(N90*V87+O90*U87+P90*V90+Q90*U90)</f>
        <v>0</v>
      </c>
      <c r="AB90" s="8"/>
      <c r="AC90" s="24">
        <v>0</v>
      </c>
      <c r="AD90" s="28">
        <f t="shared" ref="AD90" si="373">IF(0=(1-$AD$8*$AE$8*$B87^2),0,-1*(1-$AD$8*$AE$8*$B87^2)/($B87*$AD$8))</f>
        <v>-0.40087743894913974</v>
      </c>
      <c r="AE90" s="26">
        <v>1</v>
      </c>
      <c r="AF90" s="27">
        <v>0</v>
      </c>
      <c r="AH90" s="24">
        <f t="shared" ref="AH90" si="374">X90*AC87+Z90*AC90-Y90*AD87-AA90*AD90</f>
        <v>0</v>
      </c>
      <c r="AI90" s="28">
        <f t="shared" ref="AI90" si="375">(X90*AD87+Y90*AC87+Z90*AD90+AA90*AC90)</f>
        <v>4.3612549442993265</v>
      </c>
      <c r="AJ90" s="26">
        <f t="shared" ref="AJ90" si="376">X90*AE87+Z90*AE90-Y90*AF87-AA90*AF90</f>
        <v>-11.960149809037073</v>
      </c>
      <c r="AK90" s="27">
        <f t="shared" ref="AK90" si="377">(X90*AF87+Y90*AE87+Z90*AF90+AA90*AE90)</f>
        <v>0</v>
      </c>
      <c r="AL90" s="8"/>
      <c r="AM90" s="24">
        <v>0</v>
      </c>
      <c r="AN90" s="28">
        <v>0</v>
      </c>
      <c r="AO90" s="26">
        <v>1</v>
      </c>
      <c r="AP90" s="27">
        <v>0</v>
      </c>
      <c r="AR90" s="24">
        <f t="shared" ref="AR90" si="378">AH90*AM87+AJ90*AM90-AI90*AN87-AK90*AN90</f>
        <v>0</v>
      </c>
      <c r="AS90" s="28">
        <f t="shared" ref="AS90" si="379">(AH90*AN87+AI90*AM87+AJ90*AN90+AK90*AM90)</f>
        <v>4.3612549442993265</v>
      </c>
      <c r="AT90" s="26">
        <f t="shared" ref="AT90" si="380">AH90*AO87+AJ90*AO90-AI90*AP87-AK90*AP90</f>
        <v>15.003720002216536</v>
      </c>
      <c r="AU90" s="27">
        <f t="shared" ref="AU90" si="381">(AH90*AP87+AI90*AO87+AJ90*AP90+AK90*AO90)</f>
        <v>0</v>
      </c>
      <c r="AV90" s="8"/>
      <c r="AW90" s="38">
        <f t="shared" ref="AW90" si="382">(180/PI())*ATAN(-1*(($AR$8*AS87+AU87+$AR$8*AS90+AU90)/($AR$8*AR87+AT87+$AR$8*AR90+AT90)))</f>
        <v>58.404650964644951</v>
      </c>
      <c r="AY90" s="187">
        <f t="shared" ref="AY90" si="383">20*LOG(((($AR$8*AR87+AT87-$AR$8*AR90-AT90)^2+($AR$8*AS87+AU87-$AR$8*AS90-AU90)^2)/(($AR$8*AR87+AT87+$AR$8*AR90+AT90)^2+($AR$8*AS87+AU87+$AR$8*AS90+AU90)^2))^0.5)</f>
        <v>-4.9720265275997617E-3</v>
      </c>
      <c r="AZ90" s="115"/>
      <c r="BA90" s="44">
        <f t="shared" si="21"/>
        <v>0.92319999999999747</v>
      </c>
      <c r="BB90" s="48">
        <f t="shared" si="43"/>
        <v>-24.664481772138295</v>
      </c>
      <c r="BC90" s="49">
        <f t="shared" si="44"/>
        <v>53.514308166525332</v>
      </c>
      <c r="BD90" s="50">
        <f t="shared" si="299"/>
        <v>-24.664481772138295</v>
      </c>
      <c r="BE90" s="11">
        <f t="shared" si="214"/>
        <v>-315.4187121628197</v>
      </c>
      <c r="BF90" s="49">
        <f t="shared" si="68"/>
        <v>-5.5050950496414881</v>
      </c>
      <c r="BG90" s="32">
        <f t="shared" si="46"/>
        <v>-1.4862060510668209E-2</v>
      </c>
    </row>
    <row r="91" spans="2:59" ht="18.649999999999999" customHeight="1">
      <c r="AY91" s="33"/>
      <c r="AZ91" s="115"/>
      <c r="BA91" s="44">
        <f t="shared" si="21"/>
        <v>0.92359999999999742</v>
      </c>
      <c r="BB91" s="48">
        <f t="shared" si="43"/>
        <v>-24.557279028211273</v>
      </c>
      <c r="BC91" s="49">
        <f t="shared" si="44"/>
        <v>53.388140681660218</v>
      </c>
      <c r="BD91" s="50">
        <f t="shared" si="299"/>
        <v>-24.557279028211273</v>
      </c>
      <c r="BE91" s="11">
        <f t="shared" si="214"/>
        <v>-318.83859211616141</v>
      </c>
      <c r="BF91" s="49">
        <f t="shared" si="68"/>
        <v>-5.5647832148502507</v>
      </c>
      <c r="BG91" s="32">
        <f t="shared" si="46"/>
        <v>-1.5234138258071447E-2</v>
      </c>
    </row>
    <row r="92" spans="2:59" ht="18.649999999999999" customHeight="1" thickBot="1">
      <c r="E92" s="21" t="s">
        <v>68</v>
      </c>
      <c r="J92" s="21" t="s">
        <v>69</v>
      </c>
      <c r="O92" s="21" t="s">
        <v>70</v>
      </c>
      <c r="T92" s="21" t="s">
        <v>71</v>
      </c>
      <c r="Y92" s="21" t="s">
        <v>72</v>
      </c>
      <c r="AD92" s="21" t="s">
        <v>73</v>
      </c>
      <c r="AI92" s="21" t="s">
        <v>74</v>
      </c>
      <c r="AN92" s="21" t="s">
        <v>75</v>
      </c>
      <c r="AS92" s="21" t="s">
        <v>76</v>
      </c>
      <c r="AZ92" s="115"/>
      <c r="BA92" s="44">
        <f t="shared" si="21"/>
        <v>0.92399999999999738</v>
      </c>
      <c r="BB92" s="48">
        <f t="shared" si="43"/>
        <v>-24.449592590513312</v>
      </c>
      <c r="BC92" s="49">
        <f t="shared" si="44"/>
        <v>53.260605244813767</v>
      </c>
      <c r="BD92" s="50">
        <f t="shared" si="299"/>
        <v>-24.449592590513312</v>
      </c>
      <c r="BE92" s="11">
        <f t="shared" si="214"/>
        <v>-322.31874325162829</v>
      </c>
      <c r="BF92" s="49">
        <f t="shared" si="68"/>
        <v>-5.6255233106311673</v>
      </c>
      <c r="BG92" s="32">
        <f t="shared" si="46"/>
        <v>-1.5617290284286652E-2</v>
      </c>
    </row>
    <row r="93" spans="2:59" ht="18.649999999999999" customHeight="1" thickBot="1">
      <c r="B93" s="20"/>
      <c r="D93" s="197" t="s">
        <v>77</v>
      </c>
      <c r="E93" s="198"/>
      <c r="F93" s="199" t="s">
        <v>78</v>
      </c>
      <c r="G93" s="200"/>
      <c r="I93" s="197" t="s">
        <v>79</v>
      </c>
      <c r="J93" s="198"/>
      <c r="K93" s="199" t="s">
        <v>80</v>
      </c>
      <c r="L93" s="200"/>
      <c r="N93" s="197" t="s">
        <v>81</v>
      </c>
      <c r="O93" s="198"/>
      <c r="P93" s="199" t="s">
        <v>82</v>
      </c>
      <c r="Q93" s="200"/>
      <c r="S93" s="197" t="s">
        <v>83</v>
      </c>
      <c r="T93" s="198"/>
      <c r="U93" s="199" t="s">
        <v>84</v>
      </c>
      <c r="V93" s="200"/>
      <c r="X93" s="197" t="s">
        <v>85</v>
      </c>
      <c r="Y93" s="198"/>
      <c r="Z93" s="199" t="s">
        <v>86</v>
      </c>
      <c r="AA93" s="200"/>
      <c r="AB93" s="4"/>
      <c r="AC93" s="197" t="s">
        <v>87</v>
      </c>
      <c r="AD93" s="198"/>
      <c r="AE93" s="199" t="s">
        <v>88</v>
      </c>
      <c r="AF93" s="200"/>
      <c r="AH93" s="197" t="s">
        <v>89</v>
      </c>
      <c r="AI93" s="198"/>
      <c r="AJ93" s="199" t="s">
        <v>90</v>
      </c>
      <c r="AK93" s="200"/>
      <c r="AL93" s="4"/>
      <c r="AM93" s="197" t="s">
        <v>91</v>
      </c>
      <c r="AN93" s="198"/>
      <c r="AO93" s="199" t="s">
        <v>92</v>
      </c>
      <c r="AP93" s="200"/>
      <c r="AR93" s="197" t="s">
        <v>93</v>
      </c>
      <c r="AS93" s="198"/>
      <c r="AT93" s="199" t="s">
        <v>94</v>
      </c>
      <c r="AU93" s="200"/>
      <c r="AV93" s="4"/>
      <c r="AW93" s="181" t="s">
        <v>95</v>
      </c>
      <c r="AY93" s="182" t="s">
        <v>22</v>
      </c>
      <c r="AZ93" s="115"/>
      <c r="BA93" s="44">
        <f t="shared" si="21"/>
        <v>0.92439999999999733</v>
      </c>
      <c r="BB93" s="48">
        <f t="shared" si="43"/>
        <v>-24.341417282814398</v>
      </c>
      <c r="BC93" s="49">
        <f t="shared" si="44"/>
        <v>53.13167774751313</v>
      </c>
      <c r="BD93" s="50">
        <f t="shared" si="299"/>
        <v>-24.341417282814398</v>
      </c>
      <c r="BE93" s="11">
        <f t="shared" si="214"/>
        <v>-325.86060194740122</v>
      </c>
      <c r="BF93" s="49">
        <f t="shared" si="68"/>
        <v>-5.6873404065127975</v>
      </c>
      <c r="BG93" s="32">
        <f t="shared" si="46"/>
        <v>-1.601190232429613E-2</v>
      </c>
    </row>
    <row r="94" spans="2:59" ht="18.649999999999999" customHeight="1" thickTop="1" thickBot="1">
      <c r="B94" s="39">
        <f t="shared" ref="B94" si="384">B87+$E$5</f>
        <v>0.90399999999999958</v>
      </c>
      <c r="D94" s="24">
        <v>1</v>
      </c>
      <c r="E94" s="25">
        <v>0</v>
      </c>
      <c r="F94" s="26">
        <v>0</v>
      </c>
      <c r="G94" s="27">
        <f t="shared" ref="G94" si="385">-1/($E$8*$B94)</f>
        <v>-6.1798586048351236</v>
      </c>
      <c r="I94" s="24">
        <v>1</v>
      </c>
      <c r="J94" s="28">
        <v>0</v>
      </c>
      <c r="K94" s="26">
        <v>0</v>
      </c>
      <c r="L94" s="27">
        <v>0</v>
      </c>
      <c r="N94" s="24">
        <f t="shared" ref="N94" si="386">D94*I94+F94*I97-E94*J94-G94*J97</f>
        <v>-1.6716550297520008</v>
      </c>
      <c r="O94" s="28">
        <f t="shared" ref="O94" si="387">(D94*J94+E94*I94+F94*J97+G94*I97)</f>
        <v>0</v>
      </c>
      <c r="P94" s="26">
        <f t="shared" ref="P94" si="388">D94*K94+F94*K97-E94*L94-G94*L97</f>
        <v>0</v>
      </c>
      <c r="Q94" s="27">
        <f t="shared" ref="Q94" si="389">(D94*L94+E94*K94+F94*L97+G94*K97)</f>
        <v>-6.1798586048351236</v>
      </c>
      <c r="S94" s="24">
        <v>1</v>
      </c>
      <c r="T94" s="25">
        <v>0</v>
      </c>
      <c r="U94" s="26">
        <v>0</v>
      </c>
      <c r="V94" s="27">
        <f t="shared" ref="V94" si="390">-1/($T$8*$B94)</f>
        <v>-29.897153790959113</v>
      </c>
      <c r="X94" s="24">
        <f t="shared" ref="X94" si="391">N94*S94+P94*S97-O94*T94-Q94*T97</f>
        <v>-1.6716550297520008</v>
      </c>
      <c r="Y94" s="28">
        <f t="shared" ref="Y94" si="392">(N94*T94+O94*S94+P94*T97+Q94*S97)</f>
        <v>0</v>
      </c>
      <c r="Z94" s="26">
        <f t="shared" ref="Z94" si="393">N94*U94+P94*U97-O94*V94-Q94*V97</f>
        <v>0</v>
      </c>
      <c r="AA94" s="27">
        <f t="shared" ref="AA94" si="394">(N94*V94+O94*U94+P94*V97+Q94*U97)</f>
        <v>43.797868905090773</v>
      </c>
      <c r="AB94" s="8"/>
      <c r="AC94" s="24">
        <v>1</v>
      </c>
      <c r="AD94" s="28">
        <v>0</v>
      </c>
      <c r="AE94" s="26">
        <v>0</v>
      </c>
      <c r="AF94" s="27">
        <v>0</v>
      </c>
      <c r="AH94" s="24">
        <f t="shared" ref="AH94" si="395">X94*AC94+Z94*AC97-Y94*AD94-AA94*AD97</f>
        <v>15.848938175638255</v>
      </c>
      <c r="AI94" s="28">
        <f t="shared" ref="AI94" si="396">(X94*AD94+Y94*AC94+Z94*AD97+AA94*AC97)</f>
        <v>0</v>
      </c>
      <c r="AJ94" s="26">
        <f t="shared" ref="AJ94" si="397">X94*AE94+Z94*AE97-Y94*AF94-AA94*AF97</f>
        <v>0</v>
      </c>
      <c r="AK94" s="27">
        <f t="shared" ref="AK94" si="398">(X94*AF94+Y94*AE94+Z94*AF97+AA94*AE97)</f>
        <v>43.797868905090773</v>
      </c>
      <c r="AL94" s="8"/>
      <c r="AM94" s="24">
        <v>1</v>
      </c>
      <c r="AN94" s="25">
        <v>0</v>
      </c>
      <c r="AO94" s="26">
        <v>0</v>
      </c>
      <c r="AP94" s="27">
        <f t="shared" ref="AP94" si="399">-1/($AN$8*$B94)</f>
        <v>-6.1798586048351236</v>
      </c>
      <c r="AR94" s="24">
        <f t="shared" ref="AR94" si="400">AH94*AM94+AJ94*AM97-AI94*AN94-AK94*AN97</f>
        <v>15.848938175638255</v>
      </c>
      <c r="AS94" s="28">
        <f t="shared" ref="AS94" si="401">(AH94*AN94+AI94*AM94+AJ94*AN97+AK94*AM97)</f>
        <v>0</v>
      </c>
      <c r="AT94" s="26">
        <f t="shared" ref="AT94" si="402">AH94*AO94+AJ94*AO97-AI94*AP94-AK94*AP97</f>
        <v>0</v>
      </c>
      <c r="AU94" s="27">
        <f t="shared" ref="AU94" si="403">(AH94*AP94+AI94*AO94+AJ94*AP97+AK94*AO97)</f>
        <v>-54.146328057127185</v>
      </c>
      <c r="AV94" s="8"/>
      <c r="AW94" s="183">
        <f t="shared" ref="AW94" si="404">20*LOG((2*$AR$8)/(($AR$8*AR94+AT94+$AR$8*AR97+AT97)^2+($AR$8*AS94+AU94+$AR$8*AS97+AU97)^2)^0.5)</f>
        <v>-29.326460794950584</v>
      </c>
      <c r="AY94" s="184">
        <f t="shared" ref="AY94" si="405">((AS94^2+AR94^2)/(AS97^2+AR97^2))^0.5</f>
        <v>3.6534364178539778</v>
      </c>
      <c r="AZ94" s="115"/>
      <c r="BA94" s="44">
        <f t="shared" si="21"/>
        <v>0.92479999999999729</v>
      </c>
      <c r="BB94" s="48">
        <f t="shared" si="43"/>
        <v>-24.23274785052562</v>
      </c>
      <c r="BC94" s="49">
        <f t="shared" si="44"/>
        <v>53.001333506734184</v>
      </c>
      <c r="BD94" s="50">
        <f t="shared" si="299"/>
        <v>-24.23274785052562</v>
      </c>
      <c r="BE94" s="11">
        <f t="shared" si="214"/>
        <v>-329.46564761379881</v>
      </c>
      <c r="BF94" s="49">
        <f t="shared" si="68"/>
        <v>-5.750260323076188</v>
      </c>
      <c r="BG94" s="32">
        <f t="shared" si="46"/>
        <v>-1.6418375588334384E-2</v>
      </c>
    </row>
    <row r="95" spans="2:59" ht="18.649999999999999" customHeight="1" thickBot="1">
      <c r="D95" s="30"/>
      <c r="G95" s="31"/>
      <c r="I95" s="30"/>
      <c r="L95" s="31"/>
      <c r="N95" s="30"/>
      <c r="Q95" s="31"/>
      <c r="S95" s="30"/>
      <c r="V95" s="31"/>
      <c r="X95" s="30"/>
      <c r="AA95" s="31"/>
      <c r="AC95" s="30"/>
      <c r="AF95" s="31"/>
      <c r="AH95" s="30"/>
      <c r="AK95" s="31"/>
      <c r="AM95" s="30"/>
      <c r="AP95" s="31"/>
      <c r="AR95" s="30"/>
      <c r="AU95" s="31"/>
      <c r="AY95" s="185"/>
      <c r="AZ95" s="115"/>
      <c r="BA95" s="44">
        <f t="shared" si="21"/>
        <v>0.92519999999999725</v>
      </c>
      <c r="BB95" s="48">
        <f t="shared" si="43"/>
        <v>-24.123578959253877</v>
      </c>
      <c r="BC95" s="49">
        <f t="shared" si="44"/>
        <v>52.869547247688679</v>
      </c>
      <c r="BD95" s="50">
        <f t="shared" si="299"/>
        <v>-24.123578959253877</v>
      </c>
      <c r="BE95" s="11">
        <f t="shared" si="214"/>
        <v>-333.13540423503099</v>
      </c>
      <c r="BF95" s="49">
        <f t="shared" si="68"/>
        <v>-5.8143096588635519</v>
      </c>
      <c r="BG95" s="32">
        <f t="shared" si="46"/>
        <v>-1.6837127466707773E-2</v>
      </c>
    </row>
    <row r="96" spans="2:59" ht="18.649999999999999" customHeight="1" thickBot="1">
      <c r="D96" s="197" t="s">
        <v>96</v>
      </c>
      <c r="E96" s="198"/>
      <c r="F96" s="199" t="s">
        <v>97</v>
      </c>
      <c r="G96" s="200"/>
      <c r="I96" s="197" t="s">
        <v>98</v>
      </c>
      <c r="J96" s="198"/>
      <c r="K96" s="199" t="s">
        <v>99</v>
      </c>
      <c r="L96" s="200"/>
      <c r="N96" s="197" t="s">
        <v>1</v>
      </c>
      <c r="O96" s="198"/>
      <c r="P96" s="199" t="s">
        <v>2</v>
      </c>
      <c r="Q96" s="200"/>
      <c r="S96" s="172" t="s">
        <v>100</v>
      </c>
      <c r="T96" s="173"/>
      <c r="U96" s="199" t="s">
        <v>101</v>
      </c>
      <c r="V96" s="200"/>
      <c r="X96" s="197" t="s">
        <v>102</v>
      </c>
      <c r="Y96" s="198"/>
      <c r="Z96" s="199" t="s">
        <v>103</v>
      </c>
      <c r="AA96" s="200"/>
      <c r="AB96" s="4"/>
      <c r="AC96" s="197" t="s">
        <v>104</v>
      </c>
      <c r="AD96" s="198"/>
      <c r="AE96" s="199" t="s">
        <v>105</v>
      </c>
      <c r="AF96" s="200"/>
      <c r="AH96" s="172" t="s">
        <v>106</v>
      </c>
      <c r="AI96" s="173"/>
      <c r="AJ96" s="199" t="s">
        <v>107</v>
      </c>
      <c r="AK96" s="200"/>
      <c r="AL96" s="4"/>
      <c r="AM96" s="197" t="s">
        <v>108</v>
      </c>
      <c r="AN96" s="198"/>
      <c r="AO96" s="199" t="s">
        <v>109</v>
      </c>
      <c r="AP96" s="200"/>
      <c r="AR96" s="197" t="s">
        <v>110</v>
      </c>
      <c r="AS96" s="198"/>
      <c r="AT96" s="199" t="s">
        <v>111</v>
      </c>
      <c r="AU96" s="200"/>
      <c r="AV96" s="4"/>
      <c r="AW96" s="36" t="s">
        <v>112</v>
      </c>
      <c r="AY96" s="186" t="s">
        <v>113</v>
      </c>
      <c r="AZ96" s="115"/>
      <c r="BA96" s="44">
        <f t="shared" ref="BA96:BA159" si="406">INDEX(B:B,(ROW()-32)*7+24)</f>
        <v>0.9255999999999972</v>
      </c>
      <c r="BB96" s="48">
        <f t="shared" si="43"/>
        <v>-24.013905193330348</v>
      </c>
      <c r="BC96" s="49">
        <f t="shared" si="44"/>
        <v>52.736293085994681</v>
      </c>
      <c r="BD96" s="50">
        <f t="shared" si="299"/>
        <v>-24.013905193330348</v>
      </c>
      <c r="BE96" s="11">
        <f t="shared" si="214"/>
        <v>-336.87144197822306</v>
      </c>
      <c r="BF96" s="49">
        <f t="shared" si="68"/>
        <v>-5.8795158184610319</v>
      </c>
      <c r="BG96" s="32">
        <f t="shared" si="46"/>
        <v>-1.7268592270582285E-2</v>
      </c>
    </row>
    <row r="97" spans="2:59" ht="18.649999999999999" customHeight="1" thickTop="1" thickBot="1">
      <c r="D97" s="24">
        <v>0</v>
      </c>
      <c r="E97" s="28">
        <v>0</v>
      </c>
      <c r="F97" s="26">
        <v>1</v>
      </c>
      <c r="G97" s="27">
        <v>0</v>
      </c>
      <c r="I97" s="24">
        <v>0</v>
      </c>
      <c r="J97" s="28">
        <f t="shared" ref="J97" si="407">IF(0=(1-$J$8*$K$8*$B94^2),0,-1*(1-$J$8*$K$8*$B94^2)/($B94*$K$8))</f>
        <v>-0.43231653029434963</v>
      </c>
      <c r="K97" s="26">
        <v>1</v>
      </c>
      <c r="L97" s="27">
        <v>0</v>
      </c>
      <c r="N97" s="24">
        <f t="shared" ref="N97" si="408">D97*I94+F97*I97-E97*J94-G97*J97</f>
        <v>0</v>
      </c>
      <c r="O97" s="28">
        <f t="shared" ref="O97" si="409">(D97*J94+E97*I94+F97*J97+G97*I97)</f>
        <v>-0.43231653029434963</v>
      </c>
      <c r="P97" s="26">
        <f t="shared" ref="P97" si="410">D97*K94+F97*K97-E97*L94-G97*L97</f>
        <v>1</v>
      </c>
      <c r="Q97" s="27">
        <f t="shared" ref="Q97" si="411">(D97*L94+E97*K94+F97*L97+G97*K97)</f>
        <v>0</v>
      </c>
      <c r="S97" s="24">
        <v>0</v>
      </c>
      <c r="T97" s="28">
        <v>0</v>
      </c>
      <c r="U97" s="26">
        <v>1</v>
      </c>
      <c r="V97" s="27">
        <v>0</v>
      </c>
      <c r="X97" s="24">
        <f t="shared" ref="X97" si="412">N97*S94+P97*S97-O97*T94-Q97*T97</f>
        <v>0</v>
      </c>
      <c r="Y97" s="28">
        <f t="shared" ref="Y97" si="413">(N97*T94+O97*S94+P97*T97+Q97*S97)</f>
        <v>-0.43231653029434963</v>
      </c>
      <c r="Z97" s="26">
        <f t="shared" ref="Z97" si="414">N97*U94+P97*U97-O97*V94-Q97*V97</f>
        <v>-11.925033792584005</v>
      </c>
      <c r="AA97" s="27">
        <f t="shared" ref="AA97" si="415">(N97*V94+O97*U94+P97*V97+Q97*U97)</f>
        <v>0</v>
      </c>
      <c r="AB97" s="8"/>
      <c r="AC97" s="24">
        <v>0</v>
      </c>
      <c r="AD97" s="28">
        <f t="shared" ref="AD97" si="416">IF(0=(1-$AD$8*$AE$8*$B94^2),0,-1*(1-$AD$8*$AE$8*$B94^2)/($B94*$AD$8))</f>
        <v>-0.40003300716199408</v>
      </c>
      <c r="AE97" s="26">
        <v>1</v>
      </c>
      <c r="AF97" s="27">
        <v>0</v>
      </c>
      <c r="AH97" s="24">
        <f t="shared" ref="AH97" si="417">X97*AC94+Z97*AC97-Y97*AD94-AA97*AD97</f>
        <v>0</v>
      </c>
      <c r="AI97" s="28">
        <f t="shared" ref="AI97" si="418">(X97*AD94+Y97*AC94+Z97*AD97+AA97*AC97)</f>
        <v>4.3380905982614291</v>
      </c>
      <c r="AJ97" s="26">
        <f t="shared" ref="AJ97" si="419">X97*AE94+Z97*AE97-Y97*AF94-AA97*AF97</f>
        <v>-11.925033792584005</v>
      </c>
      <c r="AK97" s="27">
        <f t="shared" ref="AK97" si="420">(X97*AF94+Y97*AE94+Z97*AF97+AA97*AE97)</f>
        <v>0</v>
      </c>
      <c r="AL97" s="8"/>
      <c r="AM97" s="24">
        <v>0</v>
      </c>
      <c r="AN97" s="28">
        <v>0</v>
      </c>
      <c r="AO97" s="26">
        <v>1</v>
      </c>
      <c r="AP97" s="27">
        <v>0</v>
      </c>
      <c r="AR97" s="24">
        <f t="shared" ref="AR97" si="421">AH97*AM94+AJ97*AM97-AI97*AN94-AK97*AN97</f>
        <v>0</v>
      </c>
      <c r="AS97" s="28">
        <f t="shared" ref="AS97" si="422">(AH97*AN94+AI97*AM94+AJ97*AN97+AK97*AM97)</f>
        <v>4.3380905982614291</v>
      </c>
      <c r="AT97" s="26">
        <f t="shared" ref="AT97" si="423">AH97*AO94+AJ97*AO97-AI97*AP94-AK97*AP97</f>
        <v>14.883752719636236</v>
      </c>
      <c r="AU97" s="27">
        <f t="shared" ref="AU97" si="424">(AH97*AP94+AI97*AO94+AJ97*AP97+AK97*AO97)</f>
        <v>0</v>
      </c>
      <c r="AV97" s="8"/>
      <c r="AW97" s="38">
        <f t="shared" ref="AW97" si="425">(180/PI())*ATAN(-1*(($AR$8*AS94+AU94+$AR$8*AS97+AU97)/($AR$8*AR94+AT94+$AR$8*AR97+AT97)))</f>
        <v>58.324574057397875</v>
      </c>
      <c r="AY97" s="187">
        <f t="shared" ref="AY97" si="426">20*LOG(((($AR$8*AR94+AT94-$AR$8*AR97-AT97)^2+($AR$8*AS94+AU94-$AR$8*AS97-AU97)^2)/(($AR$8*AR94+AT94+$AR$8*AR97+AT97)^2+($AR$8*AS94+AU94+$AR$8*AS97+AU97)^2))^0.5)</f>
        <v>-5.0744845120524705E-3</v>
      </c>
      <c r="AZ97" s="115"/>
      <c r="BA97" s="44">
        <f t="shared" si="406"/>
        <v>0.92599999999999716</v>
      </c>
      <c r="BB97" s="48">
        <f t="shared" si="43"/>
        <v>-23.903721054311838</v>
      </c>
      <c r="BC97" s="49">
        <f t="shared" si="44"/>
        <v>52.601544509203407</v>
      </c>
      <c r="BD97" s="50">
        <f t="shared" si="299"/>
        <v>-23.903721054311838</v>
      </c>
      <c r="BE97" s="11">
        <f t="shared" si="214"/>
        <v>-340.67537886628173</v>
      </c>
      <c r="BF97" s="49">
        <f t="shared" si="68"/>
        <v>-5.9459070416957234</v>
      </c>
      <c r="BG97" s="32">
        <f t="shared" si="46"/>
        <v>-1.7713222010818059E-2</v>
      </c>
    </row>
    <row r="98" spans="2:59" ht="18.649999999999999" customHeight="1">
      <c r="AY98" s="33"/>
      <c r="AZ98" s="115"/>
      <c r="BA98" s="44">
        <f t="shared" si="406"/>
        <v>0.92639999999999711</v>
      </c>
      <c r="BB98" s="48">
        <f t="shared" ref="BB98:BB161" si="427">INDEX(AW:AW,(ROW()-32)*7+24)</f>
        <v>-23.793020959455514</v>
      </c>
      <c r="BC98" s="49">
        <f t="shared" ref="BC98:BC161" si="428">INDEX(AW:AW,(ROW()-32)*7+27)</f>
        <v>52.465274357656909</v>
      </c>
      <c r="BD98" s="50">
        <f t="shared" ref="BD98:BD161" si="429">BB98</f>
        <v>-23.793020959455514</v>
      </c>
      <c r="BE98" s="11">
        <f t="shared" si="214"/>
        <v>-344.54888252339686</v>
      </c>
      <c r="BF98" s="49">
        <f t="shared" si="68"/>
        <v>-6.0135124341004236</v>
      </c>
      <c r="BG98" s="32">
        <f t="shared" ref="BG98:BG161" si="430">INDEX(AY:AY,(ROW()-32)*7+27)</f>
        <v>-1.8171487216968648E-2</v>
      </c>
    </row>
    <row r="99" spans="2:59" ht="18.649999999999999" customHeight="1" thickBot="1">
      <c r="E99" s="21" t="s">
        <v>68</v>
      </c>
      <c r="J99" s="21" t="s">
        <v>69</v>
      </c>
      <c r="O99" s="21" t="s">
        <v>70</v>
      </c>
      <c r="T99" s="21" t="s">
        <v>71</v>
      </c>
      <c r="Y99" s="21" t="s">
        <v>72</v>
      </c>
      <c r="AD99" s="21" t="s">
        <v>73</v>
      </c>
      <c r="AI99" s="21" t="s">
        <v>74</v>
      </c>
      <c r="AN99" s="21" t="s">
        <v>75</v>
      </c>
      <c r="AS99" s="21" t="s">
        <v>76</v>
      </c>
      <c r="AZ99" s="115"/>
      <c r="BA99" s="44">
        <f t="shared" si="406"/>
        <v>0.92679999999999707</v>
      </c>
      <c r="BB99" s="48">
        <f t="shared" si="427"/>
        <v>-23.681799240166555</v>
      </c>
      <c r="BC99" s="49">
        <f t="shared" si="428"/>
        <v>52.327454804647566</v>
      </c>
      <c r="BD99" s="50">
        <f t="shared" si="429"/>
        <v>-23.681799240166555</v>
      </c>
      <c r="BE99" s="11">
        <f t="shared" ref="BE99:BE162" si="431">(BC100-BC99)/(BA100-BA99)</f>
        <v>-348.49367199237878</v>
      </c>
      <c r="BF99" s="49">
        <f t="shared" si="68"/>
        <v>-6.0823619986321571</v>
      </c>
      <c r="BG99" s="32">
        <f t="shared" si="430"/>
        <v>-1.8643877798775747E-2</v>
      </c>
    </row>
    <row r="100" spans="2:59" ht="18.649999999999999" customHeight="1" thickBot="1">
      <c r="B100" s="20"/>
      <c r="D100" s="197" t="s">
        <v>77</v>
      </c>
      <c r="E100" s="198"/>
      <c r="F100" s="199" t="s">
        <v>78</v>
      </c>
      <c r="G100" s="200"/>
      <c r="I100" s="197" t="s">
        <v>79</v>
      </c>
      <c r="J100" s="198"/>
      <c r="K100" s="199" t="s">
        <v>80</v>
      </c>
      <c r="L100" s="200"/>
      <c r="N100" s="197" t="s">
        <v>81</v>
      </c>
      <c r="O100" s="198"/>
      <c r="P100" s="199" t="s">
        <v>82</v>
      </c>
      <c r="Q100" s="200"/>
      <c r="S100" s="197" t="s">
        <v>83</v>
      </c>
      <c r="T100" s="198"/>
      <c r="U100" s="199" t="s">
        <v>84</v>
      </c>
      <c r="V100" s="200"/>
      <c r="X100" s="197" t="s">
        <v>85</v>
      </c>
      <c r="Y100" s="198"/>
      <c r="Z100" s="199" t="s">
        <v>86</v>
      </c>
      <c r="AA100" s="200"/>
      <c r="AB100" s="4"/>
      <c r="AC100" s="197" t="s">
        <v>87</v>
      </c>
      <c r="AD100" s="198"/>
      <c r="AE100" s="199" t="s">
        <v>88</v>
      </c>
      <c r="AF100" s="200"/>
      <c r="AH100" s="197" t="s">
        <v>89</v>
      </c>
      <c r="AI100" s="198"/>
      <c r="AJ100" s="199" t="s">
        <v>90</v>
      </c>
      <c r="AK100" s="200"/>
      <c r="AL100" s="4"/>
      <c r="AM100" s="197" t="s">
        <v>91</v>
      </c>
      <c r="AN100" s="198"/>
      <c r="AO100" s="199" t="s">
        <v>92</v>
      </c>
      <c r="AP100" s="200"/>
      <c r="AR100" s="197" t="s">
        <v>93</v>
      </c>
      <c r="AS100" s="198"/>
      <c r="AT100" s="199" t="s">
        <v>94</v>
      </c>
      <c r="AU100" s="200"/>
      <c r="AV100" s="4"/>
      <c r="AW100" s="181" t="s">
        <v>95</v>
      </c>
      <c r="AY100" s="182" t="s">
        <v>22</v>
      </c>
      <c r="AZ100" s="115"/>
      <c r="BA100" s="44">
        <f t="shared" si="406"/>
        <v>0.92719999999999703</v>
      </c>
      <c r="BB100" s="48">
        <f t="shared" si="427"/>
        <v>-23.570050140418608</v>
      </c>
      <c r="BC100" s="49">
        <f t="shared" si="428"/>
        <v>52.18805733585063</v>
      </c>
      <c r="BD100" s="50">
        <f t="shared" si="429"/>
        <v>-23.570050140418608</v>
      </c>
      <c r="BE100" s="11">
        <f t="shared" si="431"/>
        <v>-352.51151962930265</v>
      </c>
      <c r="BF100" s="49">
        <f t="shared" si="68"/>
        <v>-6.152486668739952</v>
      </c>
      <c r="BG100" s="32">
        <f t="shared" si="430"/>
        <v>-1.9130903952563474E-2</v>
      </c>
    </row>
    <row r="101" spans="2:59" ht="18.649999999999999" customHeight="1" thickTop="1" thickBot="1">
      <c r="B101" s="39">
        <f t="shared" ref="B101" si="432">B94+$E$5</f>
        <v>0.90439999999999954</v>
      </c>
      <c r="D101" s="24">
        <v>1</v>
      </c>
      <c r="E101" s="25">
        <v>0</v>
      </c>
      <c r="F101" s="26">
        <v>0</v>
      </c>
      <c r="G101" s="27">
        <f t="shared" ref="G101" si="433">-1/($E$8*$B101)</f>
        <v>-6.1771253635238308</v>
      </c>
      <c r="I101" s="24">
        <v>1</v>
      </c>
      <c r="J101" s="28">
        <v>0</v>
      </c>
      <c r="K101" s="26">
        <v>0</v>
      </c>
      <c r="L101" s="27">
        <v>0</v>
      </c>
      <c r="N101" s="24">
        <f t="shared" ref="N101" si="434">D101*I101+F101*I104-E101*J101-G101*J104</f>
        <v>-1.6644060407679611</v>
      </c>
      <c r="O101" s="28">
        <f t="shared" ref="O101" si="435">(D101*J101+E101*I101+F101*J104+G101*I104)</f>
        <v>0</v>
      </c>
      <c r="P101" s="26">
        <f t="shared" ref="P101" si="436">D101*K101+F101*K104-E101*L101-G101*L104</f>
        <v>0</v>
      </c>
      <c r="Q101" s="27">
        <f t="shared" ref="Q101" si="437">(D101*L101+E101*K101+F101*L104+G101*K104)</f>
        <v>-6.1771253635238308</v>
      </c>
      <c r="S101" s="24">
        <v>1</v>
      </c>
      <c r="T101" s="25">
        <v>0</v>
      </c>
      <c r="U101" s="26">
        <v>0</v>
      </c>
      <c r="V101" s="27">
        <f t="shared" ref="V101" si="438">-1/($T$8*$B101)</f>
        <v>-29.883930812723399</v>
      </c>
      <c r="X101" s="24">
        <f t="shared" ref="X101" si="439">N101*S101+P101*S104-O101*T101-Q101*T104</f>
        <v>-1.6644060407679611</v>
      </c>
      <c r="Y101" s="28">
        <f t="shared" ref="Y101" si="440">(N101*T101+O101*S101+P101*T104+Q101*S104)</f>
        <v>0</v>
      </c>
      <c r="Z101" s="26">
        <f t="shared" ref="Z101" si="441">N101*U101+P101*U104-O101*V101-Q101*V104</f>
        <v>0</v>
      </c>
      <c r="AA101" s="27">
        <f t="shared" ref="AA101" si="442">(N101*V101+O101*U101+P101*V104+Q101*U104)</f>
        <v>43.5618696030648</v>
      </c>
      <c r="AB101" s="8"/>
      <c r="AC101" s="24">
        <v>1</v>
      </c>
      <c r="AD101" s="28">
        <v>0</v>
      </c>
      <c r="AE101" s="26">
        <v>0</v>
      </c>
      <c r="AF101" s="27">
        <v>0</v>
      </c>
      <c r="AH101" s="24">
        <f t="shared" ref="AH101" si="443">X101*AC101+Z101*AC104-Y101*AD101-AA101*AD104</f>
        <v>15.725014310767133</v>
      </c>
      <c r="AI101" s="28">
        <f t="shared" ref="AI101" si="444">(X101*AD101+Y101*AC101+Z101*AD104+AA101*AC104)</f>
        <v>0</v>
      </c>
      <c r="AJ101" s="26">
        <f t="shared" ref="AJ101" si="445">X101*AE101+Z101*AE104-Y101*AF101-AA101*AF104</f>
        <v>0</v>
      </c>
      <c r="AK101" s="27">
        <f t="shared" ref="AK101" si="446">(X101*AF101+Y101*AE101+Z101*AF104+AA101*AE104)</f>
        <v>43.5618696030648</v>
      </c>
      <c r="AL101" s="8"/>
      <c r="AM101" s="24">
        <v>1</v>
      </c>
      <c r="AN101" s="25">
        <v>0</v>
      </c>
      <c r="AO101" s="26">
        <v>0</v>
      </c>
      <c r="AP101" s="27">
        <f t="shared" ref="AP101" si="447">-1/($AN$8*$B101)</f>
        <v>-6.1771253635238308</v>
      </c>
      <c r="AR101" s="24">
        <f t="shared" ref="AR101" si="448">AH101*AM101+AJ101*AM104-AI101*AN101-AK101*AN104</f>
        <v>15.725014310767133</v>
      </c>
      <c r="AS101" s="28">
        <f t="shared" ref="AS101" si="449">(AH101*AN101+AI101*AM101+AJ101*AN104+AK101*AM104)</f>
        <v>0</v>
      </c>
      <c r="AT101" s="26">
        <f t="shared" ref="AT101" si="450">AH101*AO101+AJ101*AO104-AI101*AP101-AK101*AP104</f>
        <v>0</v>
      </c>
      <c r="AU101" s="27">
        <f t="shared" ref="AU101" si="451">(AH101*AP101+AI101*AO101+AJ101*AP104+AK101*AO104)</f>
        <v>-53.573515137750071</v>
      </c>
      <c r="AV101" s="8"/>
      <c r="AW101" s="183">
        <f t="shared" ref="AW101" si="452">20*LOG((2*$AR$8)/(($AR$8*AR101+AT101+$AR$8*AR104+AT104)^2+($AR$8*AS101+AU101+$AR$8*AS104+AU104)^2)^0.5)</f>
        <v>-29.237624826130663</v>
      </c>
      <c r="AY101" s="184">
        <f t="shared" ref="AY101" si="453">((AS101^2+AR101^2)/(AS104^2+AR104^2))^0.5</f>
        <v>3.6442599041336696</v>
      </c>
      <c r="AZ101" s="115"/>
      <c r="BA101" s="44">
        <f t="shared" si="406"/>
        <v>0.92759999999999698</v>
      </c>
      <c r="BB101" s="48">
        <f t="shared" si="427"/>
        <v>-23.457767815147342</v>
      </c>
      <c r="BC101" s="49">
        <f t="shared" si="428"/>
        <v>52.047052727998924</v>
      </c>
      <c r="BD101" s="50">
        <f t="shared" si="429"/>
        <v>-23.457767815147342</v>
      </c>
      <c r="BE101" s="11">
        <f t="shared" si="431"/>
        <v>-356.60425307814256</v>
      </c>
      <c r="BF101" s="49">
        <f t="shared" si="68"/>
        <v>-6.2239183428287115</v>
      </c>
      <c r="BG101" s="32">
        <f t="shared" si="430"/>
        <v>-1.9633097115188857E-2</v>
      </c>
    </row>
    <row r="102" spans="2:59" ht="18.649999999999999" customHeight="1" thickBot="1">
      <c r="D102" s="30"/>
      <c r="G102" s="31"/>
      <c r="I102" s="30"/>
      <c r="L102" s="31"/>
      <c r="N102" s="30"/>
      <c r="Q102" s="31"/>
      <c r="S102" s="30"/>
      <c r="V102" s="31"/>
      <c r="X102" s="30"/>
      <c r="AA102" s="31"/>
      <c r="AC102" s="30"/>
      <c r="AF102" s="31"/>
      <c r="AH102" s="30"/>
      <c r="AK102" s="31"/>
      <c r="AM102" s="30"/>
      <c r="AP102" s="31"/>
      <c r="AR102" s="30"/>
      <c r="AU102" s="31"/>
      <c r="AY102" s="185"/>
      <c r="AZ102" s="115"/>
      <c r="BA102" s="44">
        <f t="shared" si="406"/>
        <v>0.92799999999999694</v>
      </c>
      <c r="BB102" s="48">
        <f t="shared" si="427"/>
        <v>-23.34494632861686</v>
      </c>
      <c r="BC102" s="49">
        <f t="shared" si="428"/>
        <v>51.904411026767683</v>
      </c>
      <c r="BD102" s="50">
        <f t="shared" si="429"/>
        <v>-23.34494632861686</v>
      </c>
      <c r="BE102" s="11">
        <f t="shared" si="431"/>
        <v>-360.77375733100746</v>
      </c>
      <c r="BF102" s="49">
        <f t="shared" si="68"/>
        <v>-6.2966899202171094</v>
      </c>
      <c r="BG102" s="32">
        <f t="shared" si="430"/>
        <v>-2.0151010968246105E-2</v>
      </c>
    </row>
    <row r="103" spans="2:59" ht="18.649999999999999" customHeight="1" thickBot="1">
      <c r="D103" s="197" t="s">
        <v>96</v>
      </c>
      <c r="E103" s="198"/>
      <c r="F103" s="199" t="s">
        <v>97</v>
      </c>
      <c r="G103" s="200"/>
      <c r="I103" s="197" t="s">
        <v>98</v>
      </c>
      <c r="J103" s="198"/>
      <c r="K103" s="199" t="s">
        <v>99</v>
      </c>
      <c r="L103" s="200"/>
      <c r="N103" s="197" t="s">
        <v>1</v>
      </c>
      <c r="O103" s="198"/>
      <c r="P103" s="199" t="s">
        <v>2</v>
      </c>
      <c r="Q103" s="200"/>
      <c r="S103" s="172" t="s">
        <v>100</v>
      </c>
      <c r="T103" s="173"/>
      <c r="U103" s="199" t="s">
        <v>101</v>
      </c>
      <c r="V103" s="200"/>
      <c r="X103" s="197" t="s">
        <v>102</v>
      </c>
      <c r="Y103" s="198"/>
      <c r="Z103" s="199" t="s">
        <v>103</v>
      </c>
      <c r="AA103" s="200"/>
      <c r="AB103" s="4"/>
      <c r="AC103" s="197" t="s">
        <v>104</v>
      </c>
      <c r="AD103" s="198"/>
      <c r="AE103" s="199" t="s">
        <v>105</v>
      </c>
      <c r="AF103" s="200"/>
      <c r="AH103" s="172" t="s">
        <v>106</v>
      </c>
      <c r="AI103" s="173"/>
      <c r="AJ103" s="199" t="s">
        <v>107</v>
      </c>
      <c r="AK103" s="200"/>
      <c r="AL103" s="4"/>
      <c r="AM103" s="197" t="s">
        <v>108</v>
      </c>
      <c r="AN103" s="198"/>
      <c r="AO103" s="199" t="s">
        <v>109</v>
      </c>
      <c r="AP103" s="200"/>
      <c r="AR103" s="197" t="s">
        <v>110</v>
      </c>
      <c r="AS103" s="198"/>
      <c r="AT103" s="199" t="s">
        <v>111</v>
      </c>
      <c r="AU103" s="200"/>
      <c r="AV103" s="4"/>
      <c r="AW103" s="36" t="s">
        <v>112</v>
      </c>
      <c r="AY103" s="186" t="s">
        <v>113</v>
      </c>
      <c r="AZ103" s="115"/>
      <c r="BA103" s="44">
        <f t="shared" si="406"/>
        <v>0.92839999999999689</v>
      </c>
      <c r="BB103" s="48">
        <f t="shared" si="427"/>
        <v>-23.231579652759091</v>
      </c>
      <c r="BC103" s="49">
        <f t="shared" si="428"/>
        <v>51.760101523835296</v>
      </c>
      <c r="BD103" s="50">
        <f t="shared" si="429"/>
        <v>-23.231579652759091</v>
      </c>
      <c r="BE103" s="11">
        <f t="shared" si="431"/>
        <v>-365.02197687454907</v>
      </c>
      <c r="BF103" s="49">
        <f t="shared" si="68"/>
        <v>-6.3708353385994823</v>
      </c>
      <c r="BG103" s="32">
        <f t="shared" si="430"/>
        <v>-2.068522249550812E-2</v>
      </c>
    </row>
    <row r="104" spans="2:59" ht="18.649999999999999" customHeight="1" thickTop="1" thickBot="1">
      <c r="D104" s="24">
        <v>0</v>
      </c>
      <c r="E104" s="28">
        <v>0</v>
      </c>
      <c r="F104" s="26">
        <v>1</v>
      </c>
      <c r="G104" s="27">
        <v>0</v>
      </c>
      <c r="I104" s="24">
        <v>0</v>
      </c>
      <c r="J104" s="28">
        <f t="shared" ref="J104" si="454">IF(0=(1-$J$8*$K$8*$B101^2),0,-1*(1-$J$8*$K$8*$B101^2)/($B101*$K$8))</f>
        <v>-0.43133429936542717</v>
      </c>
      <c r="K104" s="26">
        <v>1</v>
      </c>
      <c r="L104" s="27">
        <v>0</v>
      </c>
      <c r="N104" s="24">
        <f t="shared" ref="N104" si="455">D104*I101+F104*I104-E104*J101-G104*J104</f>
        <v>0</v>
      </c>
      <c r="O104" s="28">
        <f t="shared" ref="O104" si="456">(D104*J101+E104*I101+F104*J104+G104*I104)</f>
        <v>-0.43133429936542717</v>
      </c>
      <c r="P104" s="26">
        <f t="shared" ref="P104" si="457">D104*K101+F104*K104-E104*L101-G104*L104</f>
        <v>1</v>
      </c>
      <c r="Q104" s="27">
        <f t="shared" ref="Q104" si="458">(D104*L101+E104*K101+F104*L104+G104*K104)</f>
        <v>0</v>
      </c>
      <c r="S104" s="24">
        <v>0</v>
      </c>
      <c r="T104" s="28">
        <v>0</v>
      </c>
      <c r="U104" s="26">
        <v>1</v>
      </c>
      <c r="V104" s="27">
        <v>0</v>
      </c>
      <c r="X104" s="24">
        <f t="shared" ref="X104" si="459">N104*S101+P104*S104-O104*T101-Q104*T104</f>
        <v>0</v>
      </c>
      <c r="Y104" s="28">
        <f t="shared" ref="Y104" si="460">(N104*T101+O104*S101+P104*T104+Q104*S104)</f>
        <v>-0.43133429936542717</v>
      </c>
      <c r="Z104" s="26">
        <f t="shared" ref="Z104" si="461">N104*U101+P104*U104-O104*V101-Q104*V104</f>
        <v>-11.889964359390948</v>
      </c>
      <c r="AA104" s="27">
        <f t="shared" ref="AA104" si="462">(N104*V101+O104*U101+P104*V104+Q104*U104)</f>
        <v>0</v>
      </c>
      <c r="AB104" s="8"/>
      <c r="AC104" s="24">
        <v>0</v>
      </c>
      <c r="AD104" s="28">
        <f t="shared" ref="AD104" si="463">IF(0=(1-$AD$8*$AE$8*$B101^2),0,-1*(1-$AD$8*$AE$8*$B101^2)/($B101*$AD$8))</f>
        <v>-0.39918902723843741</v>
      </c>
      <c r="AE104" s="26">
        <v>1</v>
      </c>
      <c r="AF104" s="27">
        <v>0</v>
      </c>
      <c r="AH104" s="24">
        <f t="shared" ref="AH104" si="464">X104*AC101+Z104*AC104-Y104*AD101-AA104*AD104</f>
        <v>0</v>
      </c>
      <c r="AI104" s="28">
        <f t="shared" ref="AI104" si="465">(X104*AD101+Y104*AC101+Z104*AD104+AA104*AC104)</f>
        <v>4.3150090071595359</v>
      </c>
      <c r="AJ104" s="26">
        <f t="shared" ref="AJ104" si="466">X104*AE101+Z104*AE104-Y104*AF101-AA104*AF104</f>
        <v>-11.889964359390948</v>
      </c>
      <c r="AK104" s="27">
        <f t="shared" ref="AK104" si="467">(X104*AF101+Y104*AE101+Z104*AF104+AA104*AE104)</f>
        <v>0</v>
      </c>
      <c r="AL104" s="8"/>
      <c r="AM104" s="24">
        <v>0</v>
      </c>
      <c r="AN104" s="28">
        <v>0</v>
      </c>
      <c r="AO104" s="26">
        <v>1</v>
      </c>
      <c r="AP104" s="27">
        <v>0</v>
      </c>
      <c r="AR104" s="24">
        <f t="shared" ref="AR104" si="468">AH104*AM101+AJ104*AM104-AI104*AN101-AK104*AN104</f>
        <v>0</v>
      </c>
      <c r="AS104" s="28">
        <f t="shared" ref="AS104" si="469">(AH104*AN101+AI104*AM101+AJ104*AN104+AK104*AM104)</f>
        <v>4.3150090071595359</v>
      </c>
      <c r="AT104" s="26">
        <f t="shared" ref="AT104" si="470">AH104*AO101+AJ104*AO104-AI104*AP101-AK104*AP104</f>
        <v>14.764387222568004</v>
      </c>
      <c r="AU104" s="27">
        <f t="shared" ref="AU104" si="471">(AH104*AP101+AI104*AO101+AJ104*AP104+AK104*AO104)</f>
        <v>0</v>
      </c>
      <c r="AV104" s="8"/>
      <c r="AW104" s="38">
        <f t="shared" ref="AW104" si="472">(180/PI())*ATAN(-1*(($AR$8*AS101+AU101+$AR$8*AS104+AU104)/($AR$8*AR101+AT101+$AR$8*AR104+AT104)))</f>
        <v>58.243849542778008</v>
      </c>
      <c r="AY104" s="187">
        <f t="shared" ref="AY104" si="473">20*LOG(((($AR$8*AR101+AT101-$AR$8*AR104-AT104)^2+($AR$8*AS101+AU101-$AR$8*AS104-AU104)^2)/(($AR$8*AR101+AT101+$AR$8*AR104+AT104)^2+($AR$8*AS101+AU101+$AR$8*AS104+AU104)^2))^0.5)</f>
        <v>-5.179415757697454E-3</v>
      </c>
      <c r="AZ104" s="115"/>
      <c r="BA104" s="44">
        <f t="shared" si="406"/>
        <v>0.92879999999999685</v>
      </c>
      <c r="BB104" s="48">
        <f t="shared" si="427"/>
        <v>-23.11766166548647</v>
      </c>
      <c r="BC104" s="49">
        <f t="shared" si="428"/>
        <v>51.614092733085492</v>
      </c>
      <c r="BD104" s="50">
        <f t="shared" si="429"/>
        <v>-23.11766166548647</v>
      </c>
      <c r="BE104" s="11">
        <f t="shared" si="431"/>
        <v>-369.35091793062276</v>
      </c>
      <c r="BF104" s="49">
        <f t="shared" ref="BF104:BF167" si="474">PI()*(IF(BE104&lt;0,BE104,(BE105+BE103)/2))/180</f>
        <v>-6.4463896131527285</v>
      </c>
      <c r="BG104" s="32">
        <f t="shared" si="430"/>
        <v>-2.1236333096706587E-2</v>
      </c>
    </row>
    <row r="105" spans="2:59" ht="18.649999999999999" customHeight="1">
      <c r="AY105" s="33"/>
      <c r="AZ105" s="115"/>
      <c r="BA105" s="44">
        <f t="shared" si="406"/>
        <v>0.92919999999999681</v>
      </c>
      <c r="BB105" s="48">
        <f t="shared" si="427"/>
        <v>-23.003186148977974</v>
      </c>
      <c r="BC105" s="49">
        <f t="shared" si="428"/>
        <v>51.466352365913259</v>
      </c>
      <c r="BD105" s="50">
        <f t="shared" si="429"/>
        <v>-23.003186148977974</v>
      </c>
      <c r="BE105" s="11">
        <f t="shared" si="431"/>
        <v>-373.76265079331569</v>
      </c>
      <c r="BF105" s="49">
        <f t="shared" si="474"/>
        <v>-6.5233888773251545</v>
      </c>
      <c r="BG105" s="32">
        <f t="shared" si="430"/>
        <v>-2.1804969760990511E-2</v>
      </c>
    </row>
    <row r="106" spans="2:59" ht="18.649999999999999" customHeight="1" thickBot="1">
      <c r="E106" s="21" t="s">
        <v>68</v>
      </c>
      <c r="J106" s="21" t="s">
        <v>69</v>
      </c>
      <c r="O106" s="21" t="s">
        <v>70</v>
      </c>
      <c r="T106" s="21" t="s">
        <v>71</v>
      </c>
      <c r="Y106" s="21" t="s">
        <v>72</v>
      </c>
      <c r="AD106" s="21" t="s">
        <v>73</v>
      </c>
      <c r="AI106" s="21" t="s">
        <v>74</v>
      </c>
      <c r="AN106" s="21" t="s">
        <v>75</v>
      </c>
      <c r="AS106" s="21" t="s">
        <v>76</v>
      </c>
      <c r="AZ106" s="115"/>
      <c r="BA106" s="44">
        <f t="shared" si="406"/>
        <v>0.92959999999999676</v>
      </c>
      <c r="BB106" s="48">
        <f t="shared" si="427"/>
        <v>-22.888146787938936</v>
      </c>
      <c r="BC106" s="49">
        <f t="shared" si="428"/>
        <v>51.31684730559595</v>
      </c>
      <c r="BD106" s="50">
        <f t="shared" si="429"/>
        <v>-22.888146787938936</v>
      </c>
      <c r="BE106" s="11">
        <f t="shared" si="431"/>
        <v>-378.25931226689039</v>
      </c>
      <c r="BF106" s="49">
        <f t="shared" si="474"/>
        <v>-6.601870425386613</v>
      </c>
      <c r="BG106" s="32">
        <f t="shared" si="430"/>
        <v>-2.2391786303607816E-2</v>
      </c>
    </row>
    <row r="107" spans="2:59" ht="18.649999999999999" customHeight="1" thickBot="1">
      <c r="B107" s="20"/>
      <c r="D107" s="197" t="s">
        <v>77</v>
      </c>
      <c r="E107" s="198"/>
      <c r="F107" s="199" t="s">
        <v>78</v>
      </c>
      <c r="G107" s="200"/>
      <c r="I107" s="197" t="s">
        <v>79</v>
      </c>
      <c r="J107" s="198"/>
      <c r="K107" s="199" t="s">
        <v>80</v>
      </c>
      <c r="L107" s="200"/>
      <c r="N107" s="197" t="s">
        <v>81</v>
      </c>
      <c r="O107" s="198"/>
      <c r="P107" s="199" t="s">
        <v>82</v>
      </c>
      <c r="Q107" s="200"/>
      <c r="S107" s="197" t="s">
        <v>83</v>
      </c>
      <c r="T107" s="198"/>
      <c r="U107" s="199" t="s">
        <v>84</v>
      </c>
      <c r="V107" s="200"/>
      <c r="X107" s="197" t="s">
        <v>85</v>
      </c>
      <c r="Y107" s="198"/>
      <c r="Z107" s="199" t="s">
        <v>86</v>
      </c>
      <c r="AA107" s="200"/>
      <c r="AB107" s="4"/>
      <c r="AC107" s="197" t="s">
        <v>87</v>
      </c>
      <c r="AD107" s="198"/>
      <c r="AE107" s="199" t="s">
        <v>88</v>
      </c>
      <c r="AF107" s="200"/>
      <c r="AH107" s="197" t="s">
        <v>89</v>
      </c>
      <c r="AI107" s="198"/>
      <c r="AJ107" s="199" t="s">
        <v>90</v>
      </c>
      <c r="AK107" s="200"/>
      <c r="AL107" s="4"/>
      <c r="AM107" s="197" t="s">
        <v>91</v>
      </c>
      <c r="AN107" s="198"/>
      <c r="AO107" s="199" t="s">
        <v>92</v>
      </c>
      <c r="AP107" s="200"/>
      <c r="AR107" s="197" t="s">
        <v>93</v>
      </c>
      <c r="AS107" s="198"/>
      <c r="AT107" s="199" t="s">
        <v>94</v>
      </c>
      <c r="AU107" s="200"/>
      <c r="AV107" s="4"/>
      <c r="AW107" s="181" t="s">
        <v>95</v>
      </c>
      <c r="AY107" s="182" t="s">
        <v>22</v>
      </c>
      <c r="AZ107" s="115"/>
      <c r="BA107" s="44">
        <f t="shared" si="406"/>
        <v>0.92999999999999672</v>
      </c>
      <c r="BB107" s="48">
        <f t="shared" si="427"/>
        <v>-22.772537167834884</v>
      </c>
      <c r="BC107" s="49">
        <f t="shared" si="428"/>
        <v>51.16554358068921</v>
      </c>
      <c r="BD107" s="50">
        <f t="shared" si="429"/>
        <v>-22.772537167834884</v>
      </c>
      <c r="BE107" s="11">
        <f t="shared" si="431"/>
        <v>-382.84310821192543</v>
      </c>
      <c r="BF107" s="49">
        <f t="shared" si="474"/>
        <v>-6.6818727568670395</v>
      </c>
      <c r="BG107" s="32">
        <f t="shared" si="430"/>
        <v>-2.2997464669554754E-2</v>
      </c>
    </row>
    <row r="108" spans="2:59" ht="18.649999999999999" customHeight="1" thickTop="1" thickBot="1">
      <c r="B108" s="39">
        <f t="shared" ref="B108" si="475">B101+$E$5</f>
        <v>0.90479999999999949</v>
      </c>
      <c r="D108" s="24">
        <v>1</v>
      </c>
      <c r="E108" s="25">
        <v>0</v>
      </c>
      <c r="F108" s="26">
        <v>0</v>
      </c>
      <c r="G108" s="27">
        <f t="shared" ref="G108" si="476">-1/($E$8*$B108)</f>
        <v>-6.1743945388715211</v>
      </c>
      <c r="I108" s="24">
        <v>1</v>
      </c>
      <c r="J108" s="28">
        <v>0</v>
      </c>
      <c r="K108" s="26">
        <v>0</v>
      </c>
      <c r="L108" s="27">
        <v>0</v>
      </c>
      <c r="N108" s="24">
        <f t="shared" ref="N108" si="477">D108*I108+F108*I111-E108*J108-G108*J111</f>
        <v>-1.6571666637023865</v>
      </c>
      <c r="O108" s="28">
        <f t="shared" ref="O108" si="478">(D108*J108+E108*I108+F108*J111+G108*I111)</f>
        <v>0</v>
      </c>
      <c r="P108" s="26">
        <f t="shared" ref="P108" si="479">D108*K108+F108*K111-E108*L108-G108*L111</f>
        <v>0</v>
      </c>
      <c r="Q108" s="27">
        <f t="shared" ref="Q108" si="480">(D108*L108+E108*K108+F108*L111+G108*K111)</f>
        <v>-6.1743945388715211</v>
      </c>
      <c r="S108" s="24">
        <v>1</v>
      </c>
      <c r="T108" s="25">
        <v>0</v>
      </c>
      <c r="U108" s="26">
        <v>0</v>
      </c>
      <c r="V108" s="27">
        <f t="shared" ref="V108" si="481">-1/($T$8*$B108)</f>
        <v>-29.870719525891957</v>
      </c>
      <c r="X108" s="24">
        <f t="shared" ref="X108" si="482">N108*S108+P108*S111-O108*T108-Q108*T111</f>
        <v>-1.6571666637023865</v>
      </c>
      <c r="Y108" s="28">
        <f t="shared" ref="Y108" si="483">(N108*T108+O108*S108+P108*T111+Q108*S111)</f>
        <v>0</v>
      </c>
      <c r="Z108" s="26">
        <f t="shared" ref="Z108" si="484">N108*U108+P108*U111-O108*V108-Q108*V111</f>
        <v>0</v>
      </c>
      <c r="AA108" s="27">
        <f t="shared" ref="AA108" si="485">(N108*V108+O108*U108+P108*V111+Q108*U111)</f>
        <v>43.326366080240589</v>
      </c>
      <c r="AB108" s="8"/>
      <c r="AC108" s="24">
        <v>1</v>
      </c>
      <c r="AD108" s="28">
        <v>0</v>
      </c>
      <c r="AE108" s="26">
        <v>0</v>
      </c>
      <c r="AF108" s="27">
        <v>0</v>
      </c>
      <c r="AH108" s="24">
        <f t="shared" ref="AH108" si="486">X108*AC108+Z108*AC111-Y108*AD108-AA108*AD111</f>
        <v>15.60169623415516</v>
      </c>
      <c r="AI108" s="28">
        <f t="shared" ref="AI108" si="487">(X108*AD108+Y108*AC108+Z108*AD111+AA108*AC111)</f>
        <v>0</v>
      </c>
      <c r="AJ108" s="26">
        <f t="shared" ref="AJ108" si="488">X108*AE108+Z108*AE111-Y108*AF108-AA108*AF111</f>
        <v>0</v>
      </c>
      <c r="AK108" s="27">
        <f t="shared" ref="AK108" si="489">(X108*AF108+Y108*AE108+Z108*AF111+AA108*AE111)</f>
        <v>43.326366080240589</v>
      </c>
      <c r="AL108" s="8"/>
      <c r="AM108" s="24">
        <v>1</v>
      </c>
      <c r="AN108" s="25">
        <v>0</v>
      </c>
      <c r="AO108" s="26">
        <v>0</v>
      </c>
      <c r="AP108" s="27">
        <f t="shared" ref="AP108" si="490">-1/($AN$8*$B108)</f>
        <v>-6.1743945388715211</v>
      </c>
      <c r="AR108" s="24">
        <f t="shared" ref="AR108" si="491">AH108*AM108+AJ108*AM111-AI108*AN108-AK108*AN111</f>
        <v>15.60169623415516</v>
      </c>
      <c r="AS108" s="28">
        <f t="shared" ref="AS108" si="492">(AH108*AN108+AI108*AM108+AJ108*AN111+AK108*AM111)</f>
        <v>0</v>
      </c>
      <c r="AT108" s="26">
        <f t="shared" ref="AT108" si="493">AH108*AO108+AJ108*AO111-AI108*AP108-AK108*AP111</f>
        <v>0</v>
      </c>
      <c r="AU108" s="27">
        <f t="shared" ref="AU108" si="494">(AH108*AP108+AI108*AO108+AJ108*AP111+AK108*AO111)</f>
        <v>-53.004661945059411</v>
      </c>
      <c r="AV108" s="8"/>
      <c r="AW108" s="183">
        <f t="shared" ref="AW108" si="495">20*LOG((2*$AR$8)/(($AR$8*AR108+AT108+$AR$8*AR111+AT111)^2+($AR$8*AS108+AU108+$AR$8*AS111+AU111)^2)^0.5)</f>
        <v>-29.148483971126122</v>
      </c>
      <c r="AY108" s="184">
        <f t="shared" ref="AY108" si="496">((AS108^2+AR108^2)/(AS111^2+AR111^2))^0.5</f>
        <v>3.6350559194198455</v>
      </c>
      <c r="AZ108" s="115"/>
      <c r="BA108" s="44">
        <f t="shared" si="406"/>
        <v>0.93039999999999667</v>
      </c>
      <c r="BB108" s="48">
        <f t="shared" si="427"/>
        <v>-22.656350773100122</v>
      </c>
      <c r="BC108" s="49">
        <f t="shared" si="428"/>
        <v>51.012406337404457</v>
      </c>
      <c r="BD108" s="50">
        <f t="shared" si="429"/>
        <v>-22.656350773100122</v>
      </c>
      <c r="BE108" s="11">
        <f t="shared" si="431"/>
        <v>-387.51631620107577</v>
      </c>
      <c r="BF108" s="49">
        <f t="shared" si="474"/>
        <v>-6.763435622908216</v>
      </c>
      <c r="BG108" s="32">
        <f t="shared" si="430"/>
        <v>-2.3622716308284331E-2</v>
      </c>
    </row>
    <row r="109" spans="2:59" ht="18.649999999999999" customHeight="1" thickBot="1">
      <c r="D109" s="30"/>
      <c r="G109" s="31"/>
      <c r="I109" s="30"/>
      <c r="L109" s="31"/>
      <c r="N109" s="30"/>
      <c r="Q109" s="31"/>
      <c r="S109" s="30"/>
      <c r="V109" s="31"/>
      <c r="X109" s="30"/>
      <c r="AA109" s="31"/>
      <c r="AC109" s="30"/>
      <c r="AF109" s="31"/>
      <c r="AH109" s="30"/>
      <c r="AK109" s="31"/>
      <c r="AM109" s="30"/>
      <c r="AP109" s="31"/>
      <c r="AR109" s="30"/>
      <c r="AU109" s="31"/>
      <c r="AY109" s="185"/>
      <c r="AZ109" s="115"/>
      <c r="BA109" s="44">
        <f t="shared" si="406"/>
        <v>0.93079999999999663</v>
      </c>
      <c r="BB109" s="48">
        <f t="shared" si="427"/>
        <v>-22.539580985321347</v>
      </c>
      <c r="BC109" s="49">
        <f t="shared" si="428"/>
        <v>50.857399810924043</v>
      </c>
      <c r="BD109" s="50">
        <f t="shared" si="429"/>
        <v>-22.539580985321347</v>
      </c>
      <c r="BE109" s="11">
        <f t="shared" si="431"/>
        <v>-392.28128829383081</v>
      </c>
      <c r="BF109" s="49">
        <f t="shared" si="474"/>
        <v>-6.8466000746924367</v>
      </c>
      <c r="BG109" s="32">
        <f t="shared" si="430"/>
        <v>-2.426828362365737E-2</v>
      </c>
    </row>
    <row r="110" spans="2:59" ht="18.649999999999999" customHeight="1" thickBot="1">
      <c r="D110" s="197" t="s">
        <v>96</v>
      </c>
      <c r="E110" s="198"/>
      <c r="F110" s="199" t="s">
        <v>97</v>
      </c>
      <c r="G110" s="200"/>
      <c r="I110" s="197" t="s">
        <v>98</v>
      </c>
      <c r="J110" s="198"/>
      <c r="K110" s="199" t="s">
        <v>99</v>
      </c>
      <c r="L110" s="200"/>
      <c r="N110" s="197" t="s">
        <v>1</v>
      </c>
      <c r="O110" s="198"/>
      <c r="P110" s="199" t="s">
        <v>2</v>
      </c>
      <c r="Q110" s="200"/>
      <c r="S110" s="172" t="s">
        <v>100</v>
      </c>
      <c r="T110" s="173"/>
      <c r="U110" s="199" t="s">
        <v>101</v>
      </c>
      <c r="V110" s="200"/>
      <c r="X110" s="197" t="s">
        <v>102</v>
      </c>
      <c r="Y110" s="198"/>
      <c r="Z110" s="199" t="s">
        <v>103</v>
      </c>
      <c r="AA110" s="200"/>
      <c r="AB110" s="4"/>
      <c r="AC110" s="197" t="s">
        <v>104</v>
      </c>
      <c r="AD110" s="198"/>
      <c r="AE110" s="199" t="s">
        <v>105</v>
      </c>
      <c r="AF110" s="200"/>
      <c r="AH110" s="172" t="s">
        <v>106</v>
      </c>
      <c r="AI110" s="173"/>
      <c r="AJ110" s="199" t="s">
        <v>107</v>
      </c>
      <c r="AK110" s="200"/>
      <c r="AL110" s="4"/>
      <c r="AM110" s="197" t="s">
        <v>108</v>
      </c>
      <c r="AN110" s="198"/>
      <c r="AO110" s="199" t="s">
        <v>109</v>
      </c>
      <c r="AP110" s="200"/>
      <c r="AR110" s="197" t="s">
        <v>110</v>
      </c>
      <c r="AS110" s="198"/>
      <c r="AT110" s="199" t="s">
        <v>111</v>
      </c>
      <c r="AU110" s="200"/>
      <c r="AV110" s="4"/>
      <c r="AW110" s="36" t="s">
        <v>112</v>
      </c>
      <c r="AY110" s="186" t="s">
        <v>113</v>
      </c>
      <c r="AZ110" s="115"/>
      <c r="BA110" s="44">
        <f t="shared" si="406"/>
        <v>0.93119999999999659</v>
      </c>
      <c r="BB110" s="48">
        <f t="shared" si="427"/>
        <v>-22.422221081397392</v>
      </c>
      <c r="BC110" s="49">
        <f t="shared" si="428"/>
        <v>50.700487295606528</v>
      </c>
      <c r="BD110" s="50">
        <f t="shared" si="429"/>
        <v>-22.422221081397392</v>
      </c>
      <c r="BE110" s="11">
        <f t="shared" si="431"/>
        <v>-397.14045393305963</v>
      </c>
      <c r="BF110" s="49">
        <f t="shared" si="474"/>
        <v>-6.9314085139967547</v>
      </c>
      <c r="BG110" s="32">
        <f t="shared" si="430"/>
        <v>-2.4934941503815339E-2</v>
      </c>
    </row>
    <row r="111" spans="2:59" ht="18.649999999999999" customHeight="1" thickTop="1" thickBot="1">
      <c r="D111" s="24">
        <v>0</v>
      </c>
      <c r="E111" s="28">
        <v>0</v>
      </c>
      <c r="F111" s="26">
        <v>1</v>
      </c>
      <c r="G111" s="27">
        <v>0</v>
      </c>
      <c r="I111" s="24">
        <v>0</v>
      </c>
      <c r="J111" s="28">
        <f t="shared" ref="J111" si="497">IF(0=(1-$J$8*$K$8*$B108^2),0,-1*(1-$J$8*$K$8*$B108^2)/($B108*$K$8))</f>
        <v>-0.43035258711990737</v>
      </c>
      <c r="K111" s="26">
        <v>1</v>
      </c>
      <c r="L111" s="27">
        <v>0</v>
      </c>
      <c r="N111" s="24">
        <f t="shared" ref="N111" si="498">D111*I108+F111*I111-E111*J108-G111*J111</f>
        <v>0</v>
      </c>
      <c r="O111" s="28">
        <f t="shared" ref="O111" si="499">(D111*J108+E111*I108+F111*J111+G111*I111)</f>
        <v>-0.43035258711990737</v>
      </c>
      <c r="P111" s="26">
        <f t="shared" ref="P111" si="500">D111*K108+F111*K111-E111*L108-G111*L111</f>
        <v>1</v>
      </c>
      <c r="Q111" s="27">
        <f t="shared" ref="Q111" si="501">(D111*L108+E111*K108+F111*L111+G111*K111)</f>
        <v>0</v>
      </c>
      <c r="S111" s="24">
        <v>0</v>
      </c>
      <c r="T111" s="28">
        <v>0</v>
      </c>
      <c r="U111" s="26">
        <v>1</v>
      </c>
      <c r="V111" s="27">
        <v>0</v>
      </c>
      <c r="X111" s="24">
        <f t="shared" ref="X111" si="502">N111*S108+P111*S111-O111*T108-Q111*T111</f>
        <v>0</v>
      </c>
      <c r="Y111" s="28">
        <f t="shared" ref="Y111" si="503">(N111*T108+O111*S108+P111*T111+Q111*S111)</f>
        <v>-0.43035258711990737</v>
      </c>
      <c r="Z111" s="26">
        <f t="shared" ref="Z111" si="504">N111*U108+P111*U111-O111*V108-Q111*V111</f>
        <v>-11.854941427100737</v>
      </c>
      <c r="AA111" s="27">
        <f t="shared" ref="AA111" si="505">(N111*V108+O111*U108+P111*V111+Q111*U111)</f>
        <v>0</v>
      </c>
      <c r="AB111" s="8"/>
      <c r="AC111" s="24">
        <v>0</v>
      </c>
      <c r="AD111" s="28">
        <f t="shared" ref="AD111" si="506">IF(0=(1-$AD$8*$AE$8*$B108^2),0,-1*(1-$AD$8*$AE$8*$B108^2)/($B108*$AD$8))</f>
        <v>-0.39834549857918089</v>
      </c>
      <c r="AE111" s="26">
        <v>1</v>
      </c>
      <c r="AF111" s="27">
        <v>0</v>
      </c>
      <c r="AH111" s="24">
        <f t="shared" ref="AH111" si="507">X111*AC108+Z111*AC111-Y111*AD108-AA111*AD111</f>
        <v>0</v>
      </c>
      <c r="AI111" s="28">
        <f t="shared" ref="AI111" si="508">(X111*AD108+Y111*AC108+Z111*AD111+AA111*AC111)</f>
        <v>4.292009966285522</v>
      </c>
      <c r="AJ111" s="26">
        <f t="shared" ref="AJ111" si="509">X111*AE108+Z111*AE111-Y111*AF108-AA111*AF111</f>
        <v>-11.854941427100737</v>
      </c>
      <c r="AK111" s="27">
        <f t="shared" ref="AK111" si="510">(X111*AF108+Y111*AE108+Z111*AF111+AA111*AE111)</f>
        <v>0</v>
      </c>
      <c r="AL111" s="8"/>
      <c r="AM111" s="24">
        <v>0</v>
      </c>
      <c r="AN111" s="28">
        <v>0</v>
      </c>
      <c r="AO111" s="26">
        <v>1</v>
      </c>
      <c r="AP111" s="27">
        <v>0</v>
      </c>
      <c r="AR111" s="24">
        <f t="shared" ref="AR111" si="511">AH111*AM108+AJ111*AM111-AI111*AN108-AK111*AN111</f>
        <v>0</v>
      </c>
      <c r="AS111" s="28">
        <f t="shared" ref="AS111" si="512">(AH111*AN108+AI111*AM108+AJ111*AN111+AK111*AM111)</f>
        <v>4.292009966285522</v>
      </c>
      <c r="AT111" s="26">
        <f t="shared" ref="AT111" si="513">AH111*AO108+AJ111*AO111-AI111*AP108-AK111*AP111</f>
        <v>14.645621469514733</v>
      </c>
      <c r="AU111" s="27">
        <f t="shared" ref="AU111" si="514">(AH111*AP108+AI111*AO108+AJ111*AP111+AK111*AO111)</f>
        <v>0</v>
      </c>
      <c r="AV111" s="8"/>
      <c r="AW111" s="38">
        <f t="shared" ref="AW111" si="515">(180/PI())*ATAN(-1*(($AR$8*AS108+AU108+$AR$8*AS111+AU111)/($AR$8*AR108+AT108+$AR$8*AR111+AT111)))</f>
        <v>58.162468636972953</v>
      </c>
      <c r="AY111" s="187">
        <f t="shared" ref="AY111" si="516">20*LOG(((($AR$8*AR108+AT108-$AR$8*AR111-AT111)^2+($AR$8*AS108+AU108-$AR$8*AS111-AU111)^2)/(($AR$8*AR108+AT108+$AR$8*AR111+AT111)^2+($AR$8*AS108+AU108+$AR$8*AS111+AU111)^2))^0.5)</f>
        <v>-5.2868894808803524E-3</v>
      </c>
      <c r="AZ111" s="115"/>
      <c r="BA111" s="44">
        <f t="shared" si="406"/>
        <v>0.93159999999999654</v>
      </c>
      <c r="BB111" s="48">
        <f t="shared" si="427"/>
        <v>-22.30426423167545</v>
      </c>
      <c r="BC111" s="49">
        <f t="shared" si="428"/>
        <v>50.541631114033322</v>
      </c>
      <c r="BD111" s="50">
        <f t="shared" si="429"/>
        <v>-22.30426423167545</v>
      </c>
      <c r="BE111" s="11">
        <f t="shared" si="431"/>
        <v>-402.09632297091059</v>
      </c>
      <c r="BF111" s="49">
        <f t="shared" si="474"/>
        <v>-7.0179047460048967</v>
      </c>
      <c r="BG111" s="32">
        <f t="shared" si="430"/>
        <v>-2.5623498935763152E-2</v>
      </c>
    </row>
    <row r="112" spans="2:59" ht="18.649999999999999" customHeight="1">
      <c r="AY112" s="33"/>
      <c r="AZ112" s="115"/>
      <c r="BA112" s="44">
        <f t="shared" si="406"/>
        <v>0.9319999999999965</v>
      </c>
      <c r="BB112" s="48">
        <f t="shared" si="427"/>
        <v>-22.185703498065298</v>
      </c>
      <c r="BC112" s="49">
        <f t="shared" si="428"/>
        <v>50.380792584844976</v>
      </c>
      <c r="BD112" s="50">
        <f t="shared" si="429"/>
        <v>-22.185703498065298</v>
      </c>
      <c r="BE112" s="11">
        <f t="shared" si="431"/>
        <v>-407.15148882969606</v>
      </c>
      <c r="BF112" s="49">
        <f t="shared" si="474"/>
        <v>-7.1061340344751098</v>
      </c>
      <c r="BG112" s="32">
        <f t="shared" si="430"/>
        <v>-2.6334800709893254E-2</v>
      </c>
    </row>
    <row r="113" spans="2:59" ht="18.649999999999999" customHeight="1" thickBot="1">
      <c r="E113" s="21" t="s">
        <v>68</v>
      </c>
      <c r="J113" s="21" t="s">
        <v>69</v>
      </c>
      <c r="O113" s="21" t="s">
        <v>70</v>
      </c>
      <c r="T113" s="21" t="s">
        <v>71</v>
      </c>
      <c r="Y113" s="21" t="s">
        <v>72</v>
      </c>
      <c r="AD113" s="21" t="s">
        <v>73</v>
      </c>
      <c r="AI113" s="21" t="s">
        <v>74</v>
      </c>
      <c r="AN113" s="21" t="s">
        <v>75</v>
      </c>
      <c r="AS113" s="21" t="s">
        <v>76</v>
      </c>
      <c r="AZ113" s="115"/>
      <c r="BA113" s="44">
        <f t="shared" si="406"/>
        <v>0.93239999999999645</v>
      </c>
      <c r="BB113" s="48">
        <f t="shared" si="427"/>
        <v>-22.066531832132267</v>
      </c>
      <c r="BC113" s="49">
        <f t="shared" si="428"/>
        <v>50.217931989313115</v>
      </c>
      <c r="BD113" s="50">
        <f t="shared" si="429"/>
        <v>-22.066531832132267</v>
      </c>
      <c r="BE113" s="11">
        <f t="shared" si="431"/>
        <v>-412.30863180529474</v>
      </c>
      <c r="BF113" s="49">
        <f t="shared" si="474"/>
        <v>-7.1961431593954055</v>
      </c>
      <c r="BG113" s="32">
        <f t="shared" si="430"/>
        <v>-2.7069729220039942E-2</v>
      </c>
    </row>
    <row r="114" spans="2:59" ht="18.649999999999999" customHeight="1" thickBot="1">
      <c r="B114" s="20"/>
      <c r="D114" s="197" t="s">
        <v>77</v>
      </c>
      <c r="E114" s="198"/>
      <c r="F114" s="199" t="s">
        <v>78</v>
      </c>
      <c r="G114" s="200"/>
      <c r="I114" s="197" t="s">
        <v>79</v>
      </c>
      <c r="J114" s="198"/>
      <c r="K114" s="199" t="s">
        <v>80</v>
      </c>
      <c r="L114" s="200"/>
      <c r="N114" s="197" t="s">
        <v>81</v>
      </c>
      <c r="O114" s="198"/>
      <c r="P114" s="199" t="s">
        <v>82</v>
      </c>
      <c r="Q114" s="200"/>
      <c r="S114" s="197" t="s">
        <v>83</v>
      </c>
      <c r="T114" s="198"/>
      <c r="U114" s="199" t="s">
        <v>84</v>
      </c>
      <c r="V114" s="200"/>
      <c r="X114" s="197" t="s">
        <v>85</v>
      </c>
      <c r="Y114" s="198"/>
      <c r="Z114" s="199" t="s">
        <v>86</v>
      </c>
      <c r="AA114" s="200"/>
      <c r="AB114" s="4"/>
      <c r="AC114" s="197" t="s">
        <v>87</v>
      </c>
      <c r="AD114" s="198"/>
      <c r="AE114" s="199" t="s">
        <v>88</v>
      </c>
      <c r="AF114" s="200"/>
      <c r="AH114" s="197" t="s">
        <v>89</v>
      </c>
      <c r="AI114" s="198"/>
      <c r="AJ114" s="199" t="s">
        <v>90</v>
      </c>
      <c r="AK114" s="200"/>
      <c r="AL114" s="4"/>
      <c r="AM114" s="197" t="s">
        <v>91</v>
      </c>
      <c r="AN114" s="198"/>
      <c r="AO114" s="199" t="s">
        <v>92</v>
      </c>
      <c r="AP114" s="200"/>
      <c r="AR114" s="197" t="s">
        <v>93</v>
      </c>
      <c r="AS114" s="198"/>
      <c r="AT114" s="199" t="s">
        <v>94</v>
      </c>
      <c r="AU114" s="200"/>
      <c r="AV114" s="4"/>
      <c r="AW114" s="181" t="s">
        <v>95</v>
      </c>
      <c r="AY114" s="182" t="s">
        <v>22</v>
      </c>
      <c r="AZ114" s="115"/>
      <c r="BA114" s="44">
        <f t="shared" si="406"/>
        <v>0.93279999999999641</v>
      </c>
      <c r="BB114" s="48">
        <f t="shared" si="427"/>
        <v>-21.946742073170348</v>
      </c>
      <c r="BC114" s="49">
        <f t="shared" si="428"/>
        <v>50.053008536591015</v>
      </c>
      <c r="BD114" s="50">
        <f t="shared" si="429"/>
        <v>-21.946742073170348</v>
      </c>
      <c r="BE114" s="11">
        <f t="shared" si="431"/>
        <v>-417.57052251934095</v>
      </c>
      <c r="BF114" s="49">
        <f t="shared" si="474"/>
        <v>-7.2879804772356263</v>
      </c>
      <c r="BG114" s="32">
        <f t="shared" si="430"/>
        <v>-2.7829206364886585E-2</v>
      </c>
    </row>
    <row r="115" spans="2:59" ht="18.649999999999999" customHeight="1" thickTop="1" thickBot="1">
      <c r="B115" s="39">
        <f t="shared" ref="B115" si="517">B108+$E$5</f>
        <v>0.90519999999999945</v>
      </c>
      <c r="D115" s="24">
        <v>1</v>
      </c>
      <c r="E115" s="25">
        <v>0</v>
      </c>
      <c r="F115" s="26">
        <v>0</v>
      </c>
      <c r="G115" s="27">
        <f t="shared" ref="G115" si="518">-1/($E$8*$B115)</f>
        <v>-6.171666127674496</v>
      </c>
      <c r="I115" s="24">
        <v>1</v>
      </c>
      <c r="J115" s="28">
        <v>0</v>
      </c>
      <c r="K115" s="26">
        <v>0</v>
      </c>
      <c r="L115" s="27">
        <v>0</v>
      </c>
      <c r="N115" s="24">
        <f t="shared" ref="N115" si="519">D115*I115+F115*I118-E115*J115-G115*J118</f>
        <v>-1.6499368815693458</v>
      </c>
      <c r="O115" s="28">
        <f t="shared" ref="O115" si="520">(D115*J115+E115*I115+F115*J118+G115*I118)</f>
        <v>0</v>
      </c>
      <c r="P115" s="26">
        <f t="shared" ref="P115" si="521">D115*K115+F115*K118-E115*L115-G115*L118</f>
        <v>0</v>
      </c>
      <c r="Q115" s="27">
        <f t="shared" ref="Q115" si="522">(D115*L115+E115*K115+F115*L118+G115*K118)</f>
        <v>-6.171666127674496</v>
      </c>
      <c r="S115" s="24">
        <v>1</v>
      </c>
      <c r="T115" s="25">
        <v>0</v>
      </c>
      <c r="U115" s="26">
        <v>0</v>
      </c>
      <c r="V115" s="27">
        <f t="shared" ref="V115" si="523">-1/($T$8*$B115)</f>
        <v>-29.857519914965803</v>
      </c>
      <c r="X115" s="24">
        <f t="shared" ref="X115" si="524">N115*S115+P115*S118-O115*T115-Q115*T118</f>
        <v>-1.6499368815693458</v>
      </c>
      <c r="Y115" s="28">
        <f t="shared" ref="Y115" si="525">(N115*T115+O115*S115+P115*T118+Q115*S118)</f>
        <v>0</v>
      </c>
      <c r="Z115" s="26">
        <f t="shared" ref="Z115" si="526">N115*U115+P115*U118-O115*V115-Q115*V118</f>
        <v>0</v>
      </c>
      <c r="AA115" s="27">
        <f t="shared" ref="AA115" si="527">(N115*V115+O115*U115+P115*V118+Q115*U118)</f>
        <v>43.091357172218814</v>
      </c>
      <c r="AB115" s="8"/>
      <c r="AC115" s="24">
        <v>1</v>
      </c>
      <c r="AD115" s="28">
        <v>0</v>
      </c>
      <c r="AE115" s="26">
        <v>0</v>
      </c>
      <c r="AF115" s="27">
        <v>0</v>
      </c>
      <c r="AH115" s="24">
        <f t="shared" ref="AH115" si="528">X115*AC115+Z115*AC118-Y115*AD115-AA115*AD118</f>
        <v>15.47898190072333</v>
      </c>
      <c r="AI115" s="28">
        <f t="shared" ref="AI115" si="529">(X115*AD115+Y115*AC115+Z115*AD118+AA115*AC118)</f>
        <v>0</v>
      </c>
      <c r="AJ115" s="26">
        <f t="shared" ref="AJ115" si="530">X115*AE115+Z115*AE118-Y115*AF115-AA115*AF118</f>
        <v>0</v>
      </c>
      <c r="AK115" s="27">
        <f t="shared" ref="AK115" si="531">(X115*AF115+Y115*AE115+Z115*AF118+AA115*AE118)</f>
        <v>43.091357172218814</v>
      </c>
      <c r="AL115" s="8"/>
      <c r="AM115" s="24">
        <v>1</v>
      </c>
      <c r="AN115" s="25">
        <v>0</v>
      </c>
      <c r="AO115" s="26">
        <v>0</v>
      </c>
      <c r="AP115" s="27">
        <f t="shared" ref="AP115" si="532">-1/($AN$8*$B115)</f>
        <v>-6.171666127674496</v>
      </c>
      <c r="AR115" s="24">
        <f t="shared" ref="AR115" si="533">AH115*AM115+AJ115*AM118-AI115*AN115-AK115*AN118</f>
        <v>15.47898190072333</v>
      </c>
      <c r="AS115" s="28">
        <f t="shared" ref="AS115" si="534">(AH115*AN115+AI115*AM115+AJ115*AN118+AK115*AM118)</f>
        <v>0</v>
      </c>
      <c r="AT115" s="26">
        <f t="shared" ref="AT115" si="535">AH115*AO115+AJ115*AO118-AI115*AP115-AK115*AP118</f>
        <v>0</v>
      </c>
      <c r="AU115" s="27">
        <f t="shared" ref="AU115" si="536">(AH115*AP115+AI115*AO115+AJ115*AP118+AK115*AO118)</f>
        <v>-52.43975111536195</v>
      </c>
      <c r="AV115" s="8"/>
      <c r="AW115" s="183">
        <f t="shared" ref="AW115" si="537">20*LOG((2*$AR$8)/(($AR$8*AR115+AT115+$AR$8*AR118+AT118)^2+($AR$8*AS115+AU115+$AR$8*AS118+AU118)^2)^0.5)</f>
        <v>-29.059035556133665</v>
      </c>
      <c r="AY115" s="184">
        <f t="shared" ref="AY115" si="538">((AS115^2+AR115^2)/(AS118^2+AR118^2))^0.5</f>
        <v>3.625824247984752</v>
      </c>
      <c r="AZ115" s="115"/>
      <c r="BA115" s="44">
        <f t="shared" si="406"/>
        <v>0.93319999999999637</v>
      </c>
      <c r="BB115" s="48">
        <f t="shared" si="427"/>
        <v>-21.826326946256991</v>
      </c>
      <c r="BC115" s="49">
        <f t="shared" si="428"/>
        <v>49.885980327583297</v>
      </c>
      <c r="BD115" s="50">
        <f t="shared" si="429"/>
        <v>-21.826326946256991</v>
      </c>
      <c r="BE115" s="11">
        <f t="shared" si="431"/>
        <v>-422.9400255266857</v>
      </c>
      <c r="BF115" s="49">
        <f t="shared" si="474"/>
        <v>-7.3816959839095295</v>
      </c>
      <c r="BG115" s="32">
        <f t="shared" si="430"/>
        <v>-2.861419555720416E-2</v>
      </c>
    </row>
    <row r="116" spans="2:59" ht="18.649999999999999" customHeight="1" thickBot="1">
      <c r="D116" s="30"/>
      <c r="G116" s="31"/>
      <c r="I116" s="30"/>
      <c r="L116" s="31"/>
      <c r="N116" s="30"/>
      <c r="Q116" s="31"/>
      <c r="S116" s="30"/>
      <c r="V116" s="31"/>
      <c r="X116" s="30"/>
      <c r="AA116" s="31"/>
      <c r="AC116" s="30"/>
      <c r="AF116" s="31"/>
      <c r="AH116" s="30"/>
      <c r="AK116" s="31"/>
      <c r="AM116" s="30"/>
      <c r="AP116" s="31"/>
      <c r="AR116" s="30"/>
      <c r="AU116" s="31"/>
      <c r="AY116" s="185"/>
      <c r="AZ116" s="115"/>
      <c r="BA116" s="44">
        <f t="shared" si="406"/>
        <v>0.93359999999999632</v>
      </c>
      <c r="BB116" s="48">
        <f t="shared" si="427"/>
        <v>-21.705279060291378</v>
      </c>
      <c r="BC116" s="49">
        <f t="shared" si="428"/>
        <v>49.716804317372642</v>
      </c>
      <c r="BD116" s="50">
        <f t="shared" si="429"/>
        <v>-21.705279060291378</v>
      </c>
      <c r="BE116" s="11">
        <f t="shared" si="431"/>
        <v>-428.42010308967559</v>
      </c>
      <c r="BF116" s="49">
        <f t="shared" si="474"/>
        <v>-7.4773413806483706</v>
      </c>
      <c r="BG116" s="32">
        <f t="shared" si="430"/>
        <v>-2.9425703847501036E-2</v>
      </c>
    </row>
    <row r="117" spans="2:59" ht="18.649999999999999" customHeight="1" thickBot="1">
      <c r="D117" s="197" t="s">
        <v>96</v>
      </c>
      <c r="E117" s="198"/>
      <c r="F117" s="199" t="s">
        <v>97</v>
      </c>
      <c r="G117" s="200"/>
      <c r="I117" s="197" t="s">
        <v>98</v>
      </c>
      <c r="J117" s="198"/>
      <c r="K117" s="199" t="s">
        <v>99</v>
      </c>
      <c r="L117" s="200"/>
      <c r="N117" s="197" t="s">
        <v>1</v>
      </c>
      <c r="O117" s="198"/>
      <c r="P117" s="199" t="s">
        <v>2</v>
      </c>
      <c r="Q117" s="200"/>
      <c r="S117" s="172" t="s">
        <v>100</v>
      </c>
      <c r="T117" s="173"/>
      <c r="U117" s="199" t="s">
        <v>101</v>
      </c>
      <c r="V117" s="200"/>
      <c r="X117" s="197" t="s">
        <v>102</v>
      </c>
      <c r="Y117" s="198"/>
      <c r="Z117" s="199" t="s">
        <v>103</v>
      </c>
      <c r="AA117" s="200"/>
      <c r="AB117" s="4"/>
      <c r="AC117" s="197" t="s">
        <v>104</v>
      </c>
      <c r="AD117" s="198"/>
      <c r="AE117" s="199" t="s">
        <v>105</v>
      </c>
      <c r="AF117" s="200"/>
      <c r="AH117" s="172" t="s">
        <v>106</v>
      </c>
      <c r="AI117" s="173"/>
      <c r="AJ117" s="199" t="s">
        <v>107</v>
      </c>
      <c r="AK117" s="200"/>
      <c r="AL117" s="4"/>
      <c r="AM117" s="197" t="s">
        <v>108</v>
      </c>
      <c r="AN117" s="198"/>
      <c r="AO117" s="199" t="s">
        <v>109</v>
      </c>
      <c r="AP117" s="200"/>
      <c r="AR117" s="197" t="s">
        <v>110</v>
      </c>
      <c r="AS117" s="198"/>
      <c r="AT117" s="199" t="s">
        <v>111</v>
      </c>
      <c r="AU117" s="200"/>
      <c r="AV117" s="4"/>
      <c r="AW117" s="36" t="s">
        <v>112</v>
      </c>
      <c r="AY117" s="186" t="s">
        <v>113</v>
      </c>
      <c r="AZ117" s="115"/>
      <c r="BA117" s="44">
        <f t="shared" si="406"/>
        <v>0.93399999999999628</v>
      </c>
      <c r="BB117" s="48">
        <f t="shared" si="427"/>
        <v>-21.583590906017779</v>
      </c>
      <c r="BC117" s="49">
        <f t="shared" si="428"/>
        <v>49.54543627613679</v>
      </c>
      <c r="BD117" s="50">
        <f t="shared" si="429"/>
        <v>-21.583590906017779</v>
      </c>
      <c r="BE117" s="11">
        <f t="shared" si="431"/>
        <v>-434.01381912202004</v>
      </c>
      <c r="BF117" s="49">
        <f t="shared" si="474"/>
        <v>-7.5749701428343741</v>
      </c>
      <c r="BG117" s="32">
        <f t="shared" si="430"/>
        <v>-3.0264784169493197E-2</v>
      </c>
    </row>
    <row r="118" spans="2:59" ht="18.649999999999999" customHeight="1" thickTop="1" thickBot="1">
      <c r="D118" s="24">
        <v>0</v>
      </c>
      <c r="E118" s="28">
        <v>0</v>
      </c>
      <c r="F118" s="26">
        <v>1</v>
      </c>
      <c r="G118" s="27">
        <v>0</v>
      </c>
      <c r="I118" s="24">
        <v>0</v>
      </c>
      <c r="J118" s="28">
        <f t="shared" ref="J118" si="539">IF(0=(1-$J$8*$K$8*$B115^2),0,-1*(1-$J$8*$K$8*$B115^2)/($B115*$K$8))</f>
        <v>-0.42937139287018605</v>
      </c>
      <c r="K118" s="26">
        <v>1</v>
      </c>
      <c r="L118" s="27">
        <v>0</v>
      </c>
      <c r="N118" s="24">
        <f t="shared" ref="N118" si="540">D118*I115+F118*I118-E118*J115-G118*J118</f>
        <v>0</v>
      </c>
      <c r="O118" s="28">
        <f t="shared" ref="O118" si="541">(D118*J115+E118*I115+F118*J118+G118*I118)</f>
        <v>-0.42937139287018605</v>
      </c>
      <c r="P118" s="26">
        <f t="shared" ref="P118" si="542">D118*K115+F118*K118-E118*L115-G118*L118</f>
        <v>1</v>
      </c>
      <c r="Q118" s="27">
        <f t="shared" ref="Q118" si="543">(D118*L115+E118*K115+F118*L118+G118*K118)</f>
        <v>0</v>
      </c>
      <c r="S118" s="24">
        <v>0</v>
      </c>
      <c r="T118" s="28">
        <v>0</v>
      </c>
      <c r="U118" s="26">
        <v>1</v>
      </c>
      <c r="V118" s="27">
        <v>0</v>
      </c>
      <c r="X118" s="24">
        <f t="shared" ref="X118" si="544">N118*S115+P118*S118-O118*T115-Q118*T118</f>
        <v>0</v>
      </c>
      <c r="Y118" s="28">
        <f t="shared" ref="Y118" si="545">(N118*T115+O118*S115+P118*T118+Q118*S118)</f>
        <v>-0.42937139287018605</v>
      </c>
      <c r="Z118" s="26">
        <f t="shared" ref="Z118" si="546">N118*U115+P118*U118-O118*V115-Q118*V118</f>
        <v>-11.819964913538186</v>
      </c>
      <c r="AA118" s="27">
        <f t="shared" ref="AA118" si="547">(N118*V115+O118*U115+P118*V118+Q118*U118)</f>
        <v>0</v>
      </c>
      <c r="AB118" s="8"/>
      <c r="AC118" s="24">
        <v>0</v>
      </c>
      <c r="AD118" s="28">
        <f t="shared" ref="AD118" si="548">IF(0=(1-$AD$8*$AE$8*$B115^2),0,-1*(1-$AD$8*$AE$8*$B115^2)/($B115*$AD$8))</f>
        <v>-0.39750242058599544</v>
      </c>
      <c r="AE118" s="26">
        <v>1</v>
      </c>
      <c r="AF118" s="27">
        <v>0</v>
      </c>
      <c r="AH118" s="24">
        <f t="shared" ref="AH118" si="549">X118*AC115+Z118*AC118-Y118*AD115-AA118*AD118</f>
        <v>0</v>
      </c>
      <c r="AI118" s="28">
        <f t="shared" ref="AI118" si="550">(X118*AD115+Y118*AC115+Z118*AD118+AA118*AC118)</f>
        <v>4.2690932715027792</v>
      </c>
      <c r="AJ118" s="26">
        <f t="shared" ref="AJ118" si="551">X118*AE115+Z118*AE118-Y118*AF115-AA118*AF118</f>
        <v>-11.819964913538186</v>
      </c>
      <c r="AK118" s="27">
        <f t="shared" ref="AK118" si="552">(X118*AF115+Y118*AE115+Z118*AF118+AA118*AE118)</f>
        <v>0</v>
      </c>
      <c r="AL118" s="8"/>
      <c r="AM118" s="24">
        <v>0</v>
      </c>
      <c r="AN118" s="28">
        <v>0</v>
      </c>
      <c r="AO118" s="26">
        <v>1</v>
      </c>
      <c r="AP118" s="27">
        <v>0</v>
      </c>
      <c r="AR118" s="24">
        <f t="shared" ref="AR118" si="553">AH118*AM115+AJ118*AM118-AI118*AN115-AK118*AN118</f>
        <v>0</v>
      </c>
      <c r="AS118" s="28">
        <f t="shared" ref="AS118" si="554">(AH118*AN115+AI118*AM115+AJ118*AN118+AK118*AM118)</f>
        <v>4.2690932715027792</v>
      </c>
      <c r="AT118" s="26">
        <f t="shared" ref="AT118" si="555">AH118*AO115+AJ118*AO118-AI118*AP115-AK118*AP118</f>
        <v>14.527453426078615</v>
      </c>
      <c r="AU118" s="27">
        <f t="shared" ref="AU118" si="556">(AH118*AP115+AI118*AO115+AJ118*AP118+AK118*AO118)</f>
        <v>0</v>
      </c>
      <c r="AV118" s="8"/>
      <c r="AW118" s="38">
        <f t="shared" ref="AW118" si="557">(180/PI())*ATAN(-1*(($AR$8*AS115+AU115+$AR$8*AS118+AU118)/($AR$8*AR115+AT115+$AR$8*AR118+AT118)))</f>
        <v>58.080422394860079</v>
      </c>
      <c r="AY118" s="187">
        <f t="shared" ref="AY118" si="558">20*LOG(((($AR$8*AR115+AT115-$AR$8*AR118-AT118)^2+($AR$8*AS115+AU115-$AR$8*AS118-AU118)^2)/(($AR$8*AR115+AT115+$AR$8*AR118+AT118)^2+($AR$8*AS115+AU115+$AR$8*AS118+AU118)^2))^0.5)</f>
        <v>-5.3969771160390194E-3</v>
      </c>
      <c r="AZ118" s="115"/>
      <c r="BA118" s="44">
        <f t="shared" si="406"/>
        <v>0.93439999999999623</v>
      </c>
      <c r="BB118" s="48">
        <f t="shared" si="427"/>
        <v>-21.461254854036525</v>
      </c>
      <c r="BC118" s="49">
        <f t="shared" si="428"/>
        <v>49.371830748488001</v>
      </c>
      <c r="BD118" s="50">
        <f t="shared" si="429"/>
        <v>-21.461254854036525</v>
      </c>
      <c r="BE118" s="11">
        <f t="shared" si="431"/>
        <v>-439.72434331564125</v>
      </c>
      <c r="BF118" s="49">
        <f t="shared" si="474"/>
        <v>-7.6746375920278584</v>
      </c>
      <c r="BG118" s="32">
        <f t="shared" si="430"/>
        <v>-3.1132537714965373E-2</v>
      </c>
    </row>
    <row r="119" spans="2:59" ht="18.649999999999999" customHeight="1">
      <c r="AY119" s="33"/>
      <c r="AZ119" s="115"/>
      <c r="BA119" s="44">
        <f t="shared" si="406"/>
        <v>0.93479999999999619</v>
      </c>
      <c r="BB119" s="48">
        <f t="shared" si="427"/>
        <v>-21.338263152804746</v>
      </c>
      <c r="BC119" s="49">
        <f t="shared" si="428"/>
        <v>49.195941011161764</v>
      </c>
      <c r="BD119" s="50">
        <f t="shared" si="429"/>
        <v>-21.338263152804746</v>
      </c>
      <c r="BE119" s="11">
        <f t="shared" si="431"/>
        <v>-445.55495545715053</v>
      </c>
      <c r="BF119" s="49">
        <f t="shared" si="474"/>
        <v>-7.7764009713039535</v>
      </c>
      <c r="BG119" s="32">
        <f t="shared" si="430"/>
        <v>-3.2030116446385731E-2</v>
      </c>
    </row>
    <row r="120" spans="2:59" ht="18.649999999999999" customHeight="1" thickBot="1">
      <c r="E120" s="21" t="s">
        <v>68</v>
      </c>
      <c r="J120" s="21" t="s">
        <v>69</v>
      </c>
      <c r="O120" s="21" t="s">
        <v>70</v>
      </c>
      <c r="T120" s="21" t="s">
        <v>71</v>
      </c>
      <c r="Y120" s="21" t="s">
        <v>72</v>
      </c>
      <c r="AD120" s="21" t="s">
        <v>73</v>
      </c>
      <c r="AI120" s="21" t="s">
        <v>74</v>
      </c>
      <c r="AN120" s="21" t="s">
        <v>75</v>
      </c>
      <c r="AS120" s="21" t="s">
        <v>76</v>
      </c>
      <c r="AZ120" s="115"/>
      <c r="BA120" s="44">
        <f t="shared" si="406"/>
        <v>0.93519999999999615</v>
      </c>
      <c r="BB120" s="48">
        <f t="shared" si="427"/>
        <v>-21.214607926629768</v>
      </c>
      <c r="BC120" s="49">
        <f t="shared" si="428"/>
        <v>49.017719028978924</v>
      </c>
      <c r="BD120" s="50">
        <f t="shared" si="429"/>
        <v>-21.214607926629768</v>
      </c>
      <c r="BE120" s="11">
        <f t="shared" si="431"/>
        <v>-451.50904994393312</v>
      </c>
      <c r="BF120" s="49">
        <f t="shared" si="474"/>
        <v>-7.8803195240731512</v>
      </c>
      <c r="BG120" s="32">
        <f t="shared" si="430"/>
        <v>-3.2958725756074239E-2</v>
      </c>
    </row>
    <row r="121" spans="2:59" ht="18.649999999999999" customHeight="1" thickBot="1">
      <c r="B121" s="20"/>
      <c r="D121" s="197" t="s">
        <v>77</v>
      </c>
      <c r="E121" s="198"/>
      <c r="F121" s="199" t="s">
        <v>78</v>
      </c>
      <c r="G121" s="200"/>
      <c r="I121" s="197" t="s">
        <v>79</v>
      </c>
      <c r="J121" s="198"/>
      <c r="K121" s="199" t="s">
        <v>80</v>
      </c>
      <c r="L121" s="200"/>
      <c r="N121" s="197" t="s">
        <v>81</v>
      </c>
      <c r="O121" s="198"/>
      <c r="P121" s="199" t="s">
        <v>82</v>
      </c>
      <c r="Q121" s="200"/>
      <c r="S121" s="197" t="s">
        <v>83</v>
      </c>
      <c r="T121" s="198"/>
      <c r="U121" s="199" t="s">
        <v>84</v>
      </c>
      <c r="V121" s="200"/>
      <c r="X121" s="197" t="s">
        <v>85</v>
      </c>
      <c r="Y121" s="198"/>
      <c r="Z121" s="199" t="s">
        <v>86</v>
      </c>
      <c r="AA121" s="200"/>
      <c r="AB121" s="4"/>
      <c r="AC121" s="197" t="s">
        <v>87</v>
      </c>
      <c r="AD121" s="198"/>
      <c r="AE121" s="199" t="s">
        <v>88</v>
      </c>
      <c r="AF121" s="200"/>
      <c r="AH121" s="197" t="s">
        <v>89</v>
      </c>
      <c r="AI121" s="198"/>
      <c r="AJ121" s="199" t="s">
        <v>90</v>
      </c>
      <c r="AK121" s="200"/>
      <c r="AL121" s="4"/>
      <c r="AM121" s="197" t="s">
        <v>91</v>
      </c>
      <c r="AN121" s="198"/>
      <c r="AO121" s="199" t="s">
        <v>92</v>
      </c>
      <c r="AP121" s="200"/>
      <c r="AR121" s="197" t="s">
        <v>93</v>
      </c>
      <c r="AS121" s="198"/>
      <c r="AT121" s="199" t="s">
        <v>94</v>
      </c>
      <c r="AU121" s="200"/>
      <c r="AV121" s="4"/>
      <c r="AW121" s="181" t="s">
        <v>95</v>
      </c>
      <c r="AY121" s="182" t="s">
        <v>22</v>
      </c>
      <c r="AZ121" s="115"/>
      <c r="BA121" s="44">
        <f t="shared" si="406"/>
        <v>0.9355999999999961</v>
      </c>
      <c r="BB121" s="48">
        <f t="shared" si="427"/>
        <v>-21.090281173658102</v>
      </c>
      <c r="BC121" s="49">
        <f t="shared" si="428"/>
        <v>48.83711540900137</v>
      </c>
      <c r="BD121" s="50">
        <f t="shared" si="429"/>
        <v>-21.090281173658102</v>
      </c>
      <c r="BE121" s="11">
        <f t="shared" si="431"/>
        <v>-457.59014051018164</v>
      </c>
      <c r="BF121" s="49">
        <f t="shared" si="474"/>
        <v>-7.986454576566155</v>
      </c>
      <c r="BG121" s="32">
        <f t="shared" si="430"/>
        <v>-3.3919627281377117E-2</v>
      </c>
    </row>
    <row r="122" spans="2:59" ht="18.649999999999999" customHeight="1" thickTop="1" thickBot="1">
      <c r="B122" s="39">
        <f t="shared" ref="B122" si="559">B115+$E$5</f>
        <v>0.90559999999999941</v>
      </c>
      <c r="D122" s="24">
        <v>1</v>
      </c>
      <c r="E122" s="25">
        <v>0</v>
      </c>
      <c r="F122" s="26">
        <v>0</v>
      </c>
      <c r="G122" s="27">
        <f t="shared" ref="G122" si="560">-1/($E$8*$B122)</f>
        <v>-6.1689401267347099</v>
      </c>
      <c r="I122" s="24">
        <v>1</v>
      </c>
      <c r="J122" s="28">
        <v>0</v>
      </c>
      <c r="K122" s="26">
        <v>0</v>
      </c>
      <c r="L122" s="27">
        <v>0</v>
      </c>
      <c r="N122" s="24">
        <f t="shared" ref="N122" si="561">D122*I122+F122*I125-E122*J122-G122*J125</f>
        <v>-1.6427166774204003</v>
      </c>
      <c r="O122" s="28">
        <f t="shared" ref="O122" si="562">(D122*J122+E122*I122+F122*J125+G122*I125)</f>
        <v>0</v>
      </c>
      <c r="P122" s="26">
        <f t="shared" ref="P122" si="563">D122*K122+F122*K125-E122*L122-G122*L125</f>
        <v>0</v>
      </c>
      <c r="Q122" s="27">
        <f t="shared" ref="Q122" si="564">(D122*L122+E122*K122+F122*L125+G122*K125)</f>
        <v>-6.1689401267347099</v>
      </c>
      <c r="S122" s="24">
        <v>1</v>
      </c>
      <c r="T122" s="25">
        <v>0</v>
      </c>
      <c r="U122" s="26">
        <v>0</v>
      </c>
      <c r="V122" s="27">
        <f t="shared" ref="V122" si="565">-1/($T$8*$B122)</f>
        <v>-29.84433196447333</v>
      </c>
      <c r="X122" s="24">
        <f t="shared" ref="X122" si="566">N122*S122+P122*S125-O122*T122-Q122*T125</f>
        <v>-1.6427166774204003</v>
      </c>
      <c r="Y122" s="28">
        <f t="shared" ref="Y122" si="567">(N122*T122+O122*S122+P122*T125+Q122*S125)</f>
        <v>0</v>
      </c>
      <c r="Z122" s="26">
        <f t="shared" ref="Z122" si="568">N122*U122+P122*U125-O122*V122-Q122*V125</f>
        <v>0</v>
      </c>
      <c r="AA122" s="27">
        <f t="shared" ref="AA122" si="569">(N122*V122+O122*U122+P122*V125+Q122*U125)</f>
        <v>42.856841717776362</v>
      </c>
      <c r="AB122" s="8"/>
      <c r="AC122" s="24">
        <v>1</v>
      </c>
      <c r="AD122" s="28">
        <v>0</v>
      </c>
      <c r="AE122" s="26">
        <v>0</v>
      </c>
      <c r="AF122" s="27">
        <v>0</v>
      </c>
      <c r="AH122" s="24">
        <f t="shared" ref="AH122" si="570">X122*AC122+Z122*AC125-Y122*AD122-AA122*AD125</f>
        <v>15.356869272488419</v>
      </c>
      <c r="AI122" s="28">
        <f t="shared" ref="AI122" si="571">(X122*AD122+Y122*AC122+Z122*AD125+AA122*AC125)</f>
        <v>0</v>
      </c>
      <c r="AJ122" s="26">
        <f t="shared" ref="AJ122" si="572">X122*AE122+Z122*AE125-Y122*AF122-AA122*AF125</f>
        <v>0</v>
      </c>
      <c r="AK122" s="27">
        <f t="shared" ref="AK122" si="573">(X122*AF122+Y122*AE122+Z122*AF125+AA122*AE125)</f>
        <v>42.856841717776362</v>
      </c>
      <c r="AL122" s="8"/>
      <c r="AM122" s="24">
        <v>1</v>
      </c>
      <c r="AN122" s="25">
        <v>0</v>
      </c>
      <c r="AO122" s="26">
        <v>0</v>
      </c>
      <c r="AP122" s="27">
        <f t="shared" ref="AP122" si="574">-1/($AN$8*$B122)</f>
        <v>-6.1689401267347099</v>
      </c>
      <c r="AR122" s="24">
        <f t="shared" ref="AR122" si="575">AH122*AM122+AJ122*AM125-AI122*AN122-AK122*AN125</f>
        <v>15.356869272488419</v>
      </c>
      <c r="AS122" s="28">
        <f t="shared" ref="AS122" si="576">(AH122*AN122+AI122*AM122+AJ122*AN125+AK122*AM125)</f>
        <v>0</v>
      </c>
      <c r="AT122" s="26">
        <f t="shared" ref="AT122" si="577">AH122*AO122+AJ122*AO125-AI122*AP122-AK122*AP125</f>
        <v>0</v>
      </c>
      <c r="AU122" s="27">
        <f t="shared" ref="AU122" si="578">(AH122*AP122+AI122*AO122+AJ122*AP125+AK122*AO125)</f>
        <v>-51.878765358296718</v>
      </c>
      <c r="AV122" s="8"/>
      <c r="AW122" s="183">
        <f t="shared" ref="AW122" si="579">20*LOG((2*$AR$8)/(($AR$8*AR122+AT122+$AR$8*AR125+AT125)^2+($AR$8*AS122+AU122+$AR$8*AS125+AU125)^2)^0.5)</f>
        <v>-28.969276873530699</v>
      </c>
      <c r="AY122" s="184">
        <f t="shared" ref="AY122" si="580">((AS122^2+AR122^2)/(AS125^2+AR125^2))^0.5</f>
        <v>3.6165646720700235</v>
      </c>
      <c r="AZ122" s="115"/>
      <c r="BA122" s="44">
        <f t="shared" si="406"/>
        <v>0.93599999999999606</v>
      </c>
      <c r="BB122" s="48">
        <f t="shared" si="427"/>
        <v>-20.965274763863626</v>
      </c>
      <c r="BC122" s="49">
        <f t="shared" si="428"/>
        <v>48.654079352797318</v>
      </c>
      <c r="BD122" s="50">
        <f t="shared" si="429"/>
        <v>-20.965274763863626</v>
      </c>
      <c r="BE122" s="11">
        <f t="shared" si="431"/>
        <v>-463.80186517422709</v>
      </c>
      <c r="BF122" s="49">
        <f t="shared" si="474"/>
        <v>-8.0948696241810865</v>
      </c>
      <c r="BG122" s="32">
        <f t="shared" si="430"/>
        <v>-3.4914141886000977E-2</v>
      </c>
    </row>
    <row r="123" spans="2:59" ht="18.649999999999999" customHeight="1" thickBot="1">
      <c r="D123" s="30"/>
      <c r="G123" s="31"/>
      <c r="I123" s="30"/>
      <c r="L123" s="31"/>
      <c r="N123" s="30"/>
      <c r="Q123" s="31"/>
      <c r="S123" s="30"/>
      <c r="V123" s="31"/>
      <c r="X123" s="30"/>
      <c r="AA123" s="31"/>
      <c r="AC123" s="30"/>
      <c r="AF123" s="31"/>
      <c r="AH123" s="30"/>
      <c r="AK123" s="31"/>
      <c r="AM123" s="30"/>
      <c r="AP123" s="31"/>
      <c r="AR123" s="30"/>
      <c r="AU123" s="31"/>
      <c r="AY123" s="185"/>
      <c r="AZ123" s="115"/>
      <c r="BA123" s="44">
        <f t="shared" si="406"/>
        <v>0.93639999999999601</v>
      </c>
      <c r="BB123" s="48">
        <f t="shared" si="427"/>
        <v>-20.839580437038379</v>
      </c>
      <c r="BC123" s="49">
        <f t="shared" si="428"/>
        <v>48.468558606727647</v>
      </c>
      <c r="BD123" s="50">
        <f t="shared" si="429"/>
        <v>-20.839580437038379</v>
      </c>
      <c r="BE123" s="11">
        <f t="shared" si="431"/>
        <v>-470.14799141553556</v>
      </c>
      <c r="BF123" s="49">
        <f t="shared" si="474"/>
        <v>-8.2056304218391301</v>
      </c>
      <c r="BG123" s="32">
        <f t="shared" si="430"/>
        <v>-3.5943652818339236E-2</v>
      </c>
    </row>
    <row r="124" spans="2:59" ht="18.649999999999999" customHeight="1" thickBot="1">
      <c r="D124" s="197" t="s">
        <v>96</v>
      </c>
      <c r="E124" s="198"/>
      <c r="F124" s="199" t="s">
        <v>97</v>
      </c>
      <c r="G124" s="200"/>
      <c r="I124" s="197" t="s">
        <v>98</v>
      </c>
      <c r="J124" s="198"/>
      <c r="K124" s="199" t="s">
        <v>99</v>
      </c>
      <c r="L124" s="200"/>
      <c r="N124" s="197" t="s">
        <v>1</v>
      </c>
      <c r="O124" s="198"/>
      <c r="P124" s="199" t="s">
        <v>2</v>
      </c>
      <c r="Q124" s="200"/>
      <c r="S124" s="172" t="s">
        <v>100</v>
      </c>
      <c r="T124" s="173"/>
      <c r="U124" s="199" t="s">
        <v>101</v>
      </c>
      <c r="V124" s="200"/>
      <c r="X124" s="197" t="s">
        <v>102</v>
      </c>
      <c r="Y124" s="198"/>
      <c r="Z124" s="199" t="s">
        <v>103</v>
      </c>
      <c r="AA124" s="200"/>
      <c r="AB124" s="4"/>
      <c r="AC124" s="197" t="s">
        <v>104</v>
      </c>
      <c r="AD124" s="198"/>
      <c r="AE124" s="199" t="s">
        <v>105</v>
      </c>
      <c r="AF124" s="200"/>
      <c r="AH124" s="172" t="s">
        <v>106</v>
      </c>
      <c r="AI124" s="173"/>
      <c r="AJ124" s="199" t="s">
        <v>107</v>
      </c>
      <c r="AK124" s="200"/>
      <c r="AL124" s="4"/>
      <c r="AM124" s="197" t="s">
        <v>108</v>
      </c>
      <c r="AN124" s="198"/>
      <c r="AO124" s="199" t="s">
        <v>109</v>
      </c>
      <c r="AP124" s="200"/>
      <c r="AR124" s="197" t="s">
        <v>110</v>
      </c>
      <c r="AS124" s="198"/>
      <c r="AT124" s="199" t="s">
        <v>111</v>
      </c>
      <c r="AU124" s="200"/>
      <c r="AV124" s="4"/>
      <c r="AW124" s="36" t="s">
        <v>112</v>
      </c>
      <c r="AY124" s="186" t="s">
        <v>113</v>
      </c>
      <c r="AZ124" s="115"/>
      <c r="BA124" s="44">
        <f t="shared" si="406"/>
        <v>0.93679999999999597</v>
      </c>
      <c r="BB124" s="48">
        <f t="shared" si="427"/>
        <v>-20.713189800790659</v>
      </c>
      <c r="BC124" s="49">
        <f t="shared" si="428"/>
        <v>48.280499410161454</v>
      </c>
      <c r="BD124" s="50">
        <f t="shared" si="429"/>
        <v>-20.713189800790659</v>
      </c>
      <c r="BE124" s="11">
        <f t="shared" si="431"/>
        <v>-476.63242159851211</v>
      </c>
      <c r="BF124" s="49">
        <f t="shared" si="474"/>
        <v>-8.3188050786477703</v>
      </c>
      <c r="BG124" s="32">
        <f t="shared" si="430"/>
        <v>-3.7009609058401158E-2</v>
      </c>
    </row>
    <row r="125" spans="2:59" ht="18.649999999999999" customHeight="1" thickTop="1" thickBot="1">
      <c r="D125" s="24">
        <v>0</v>
      </c>
      <c r="E125" s="28">
        <v>0</v>
      </c>
      <c r="F125" s="26">
        <v>1</v>
      </c>
      <c r="G125" s="27">
        <v>0</v>
      </c>
      <c r="I125" s="24">
        <v>0</v>
      </c>
      <c r="J125" s="28">
        <f t="shared" ref="J125" si="581">IF(0=(1-$J$8*$K$8*$B122^2),0,-1*(1-$J$8*$K$8*$B122^2)/($B122*$K$8))</f>
        <v>-0.42839071592987243</v>
      </c>
      <c r="K125" s="26">
        <v>1</v>
      </c>
      <c r="L125" s="27">
        <v>0</v>
      </c>
      <c r="N125" s="24">
        <f t="shared" ref="N125" si="582">D125*I122+F125*I125-E125*J122-G125*J125</f>
        <v>0</v>
      </c>
      <c r="O125" s="28">
        <f t="shared" ref="O125" si="583">(D125*J122+E125*I122+F125*J125+G125*I125)</f>
        <v>-0.42839071592987243</v>
      </c>
      <c r="P125" s="26">
        <f t="shared" ref="P125" si="584">D125*K122+F125*K125-E125*L122-G125*L125</f>
        <v>1</v>
      </c>
      <c r="Q125" s="27">
        <f t="shared" ref="Q125" si="585">(D125*L122+E125*K122+F125*L125+G125*K125)</f>
        <v>0</v>
      </c>
      <c r="S125" s="24">
        <v>0</v>
      </c>
      <c r="T125" s="28">
        <v>0</v>
      </c>
      <c r="U125" s="26">
        <v>1</v>
      </c>
      <c r="V125" s="27">
        <v>0</v>
      </c>
      <c r="X125" s="24">
        <f t="shared" ref="X125" si="586">N125*S122+P125*S125-O125*T122-Q125*T125</f>
        <v>0</v>
      </c>
      <c r="Y125" s="28">
        <f t="shared" ref="Y125" si="587">(N125*T122+O125*S122+P125*T125+Q125*S125)</f>
        <v>-0.42839071592987243</v>
      </c>
      <c r="Z125" s="26">
        <f t="shared" ref="Z125" si="588">N125*U122+P125*U125-O125*V122-Q125*V125</f>
        <v>-11.785034736709505</v>
      </c>
      <c r="AA125" s="27">
        <f t="shared" ref="AA125" si="589">(N125*V122+O125*U122+P125*V125+Q125*U125)</f>
        <v>0</v>
      </c>
      <c r="AB125" s="8"/>
      <c r="AC125" s="24">
        <v>0</v>
      </c>
      <c r="AD125" s="28">
        <f t="shared" ref="AD125" si="590">IF(0=(1-$AD$8*$AE$8*$B122^2),0,-1*(1-$AD$8*$AE$8*$B122^2)/($B122*$AD$8))</f>
        <v>-0.3966597926617082</v>
      </c>
      <c r="AE125" s="26">
        <v>1</v>
      </c>
      <c r="AF125" s="27">
        <v>0</v>
      </c>
      <c r="AH125" s="24">
        <f t="shared" ref="AH125" si="591">X125*AC122+Z125*AC125-Y125*AD122-AA125*AD125</f>
        <v>0</v>
      </c>
      <c r="AI125" s="28">
        <f t="shared" ref="AI125" si="592">(X125*AD122+Y125*AC122+Z125*AD125+AA125*AC125)</f>
        <v>4.2462587192443495</v>
      </c>
      <c r="AJ125" s="26">
        <f t="shared" ref="AJ125" si="593">X125*AE122+Z125*AE125-Y125*AF122-AA125*AF125</f>
        <v>-11.785034736709505</v>
      </c>
      <c r="AK125" s="27">
        <f t="shared" ref="AK125" si="594">(X125*AF122+Y125*AE122+Z125*AF125+AA125*AE125)</f>
        <v>0</v>
      </c>
      <c r="AL125" s="8"/>
      <c r="AM125" s="24">
        <v>0</v>
      </c>
      <c r="AN125" s="28">
        <v>0</v>
      </c>
      <c r="AO125" s="26">
        <v>1</v>
      </c>
      <c r="AP125" s="27">
        <v>0</v>
      </c>
      <c r="AR125" s="24">
        <f t="shared" ref="AR125" si="595">AH125*AM122+AJ125*AM125-AI125*AN122-AK125*AN125</f>
        <v>0</v>
      </c>
      <c r="AS125" s="28">
        <f t="shared" ref="AS125" si="596">(AH125*AN122+AI125*AM122+AJ125*AN125+AK125*AM125)</f>
        <v>4.2462587192443495</v>
      </c>
      <c r="AT125" s="26">
        <f t="shared" ref="AT125" si="597">AH125*AO122+AJ125*AO125-AI125*AP122-AK125*AP125</f>
        <v>14.409881064934098</v>
      </c>
      <c r="AU125" s="27">
        <f t="shared" ref="AU125" si="598">(AH125*AP122+AI125*AO122+AJ125*AP125+AK125*AO125)</f>
        <v>0</v>
      </c>
      <c r="AV125" s="8"/>
      <c r="AW125" s="38">
        <f t="shared" ref="AW125" si="599">(180/PI())*ATAN(-1*(($AR$8*AS122+AU122+$AR$8*AS125+AU125)/($AR$8*AR122+AT122+$AR$8*AR125+AT125)))</f>
        <v>57.997701706261708</v>
      </c>
      <c r="AY125" s="187">
        <f t="shared" ref="AY125" si="600">20*LOG(((($AR$8*AR122+AT122-$AR$8*AR125-AT125)^2+($AR$8*AS122+AU122-$AR$8*AS125-AU125)^2)/(($AR$8*AR122+AT122+$AR$8*AR125+AT125)^2+($AR$8*AS122+AU122+$AR$8*AS125+AU125)^2))^0.5)</f>
        <v>-5.5097523961126996E-3</v>
      </c>
      <c r="AZ125" s="115"/>
      <c r="BA125" s="44">
        <f t="shared" si="406"/>
        <v>0.93719999999999593</v>
      </c>
      <c r="BB125" s="48">
        <f t="shared" si="427"/>
        <v>-20.58609432855458</v>
      </c>
      <c r="BC125" s="49">
        <f t="shared" si="428"/>
        <v>48.08984644152207</v>
      </c>
      <c r="BD125" s="50">
        <f t="shared" si="429"/>
        <v>-20.58609432855458</v>
      </c>
      <c r="BE125" s="11">
        <f t="shared" si="431"/>
        <v>-483.25919864822703</v>
      </c>
      <c r="BF125" s="49">
        <f t="shared" si="474"/>
        <v>-8.4344641569608907</v>
      </c>
      <c r="BG125" s="32">
        <f t="shared" si="430"/>
        <v>-3.8113528865849164E-2</v>
      </c>
    </row>
    <row r="126" spans="2:59" ht="18.649999999999999" customHeight="1">
      <c r="AY126" s="33"/>
      <c r="AZ126" s="115"/>
      <c r="BA126" s="44">
        <f t="shared" si="406"/>
        <v>0.93759999999999588</v>
      </c>
      <c r="BB126" s="48">
        <f t="shared" si="427"/>
        <v>-20.45828535761672</v>
      </c>
      <c r="BC126" s="49">
        <f t="shared" si="428"/>
        <v>47.896542762062801</v>
      </c>
      <c r="BD126" s="50">
        <f t="shared" si="429"/>
        <v>-20.45828535761672</v>
      </c>
      <c r="BE126" s="11">
        <f t="shared" si="431"/>
        <v>-490.03251199808483</v>
      </c>
      <c r="BF126" s="49">
        <f t="shared" si="474"/>
        <v>-8.5526807761851966</v>
      </c>
      <c r="BG126" s="32">
        <f t="shared" si="430"/>
        <v>-3.9257003542430773E-2</v>
      </c>
    </row>
    <row r="127" spans="2:59" ht="18.649999999999999" customHeight="1" thickBot="1">
      <c r="E127" s="21" t="s">
        <v>68</v>
      </c>
      <c r="J127" s="21" t="s">
        <v>69</v>
      </c>
      <c r="O127" s="21" t="s">
        <v>70</v>
      </c>
      <c r="T127" s="21" t="s">
        <v>71</v>
      </c>
      <c r="Y127" s="21" t="s">
        <v>72</v>
      </c>
      <c r="AD127" s="21" t="s">
        <v>73</v>
      </c>
      <c r="AI127" s="21" t="s">
        <v>74</v>
      </c>
      <c r="AN127" s="21" t="s">
        <v>75</v>
      </c>
      <c r="AS127" s="21" t="s">
        <v>76</v>
      </c>
      <c r="AZ127" s="115"/>
      <c r="BA127" s="44">
        <f t="shared" si="406"/>
        <v>0.93799999999999584</v>
      </c>
      <c r="BB127" s="48">
        <f t="shared" si="427"/>
        <v>-20.329754087165284</v>
      </c>
      <c r="BC127" s="49">
        <f t="shared" si="428"/>
        <v>47.700529757263588</v>
      </c>
      <c r="BD127" s="50">
        <f t="shared" si="429"/>
        <v>-20.329754087165284</v>
      </c>
      <c r="BE127" s="11">
        <f t="shared" si="431"/>
        <v>-496.95670381950805</v>
      </c>
      <c r="BF127" s="49">
        <f t="shared" si="474"/>
        <v>-8.6735307215086959</v>
      </c>
      <c r="BG127" s="32">
        <f t="shared" si="430"/>
        <v>-4.0441701423200152E-2</v>
      </c>
    </row>
    <row r="128" spans="2:59" ht="18.649999999999999" customHeight="1" thickBot="1">
      <c r="B128" s="20"/>
      <c r="D128" s="197" t="s">
        <v>77</v>
      </c>
      <c r="E128" s="198"/>
      <c r="F128" s="199" t="s">
        <v>78</v>
      </c>
      <c r="G128" s="200"/>
      <c r="I128" s="197" t="s">
        <v>79</v>
      </c>
      <c r="J128" s="198"/>
      <c r="K128" s="199" t="s">
        <v>80</v>
      </c>
      <c r="L128" s="200"/>
      <c r="N128" s="197" t="s">
        <v>81</v>
      </c>
      <c r="O128" s="198"/>
      <c r="P128" s="199" t="s">
        <v>82</v>
      </c>
      <c r="Q128" s="200"/>
      <c r="S128" s="197" t="s">
        <v>83</v>
      </c>
      <c r="T128" s="198"/>
      <c r="U128" s="199" t="s">
        <v>84</v>
      </c>
      <c r="V128" s="200"/>
      <c r="X128" s="197" t="s">
        <v>85</v>
      </c>
      <c r="Y128" s="198"/>
      <c r="Z128" s="199" t="s">
        <v>86</v>
      </c>
      <c r="AA128" s="200"/>
      <c r="AB128" s="4"/>
      <c r="AC128" s="197" t="s">
        <v>87</v>
      </c>
      <c r="AD128" s="198"/>
      <c r="AE128" s="199" t="s">
        <v>88</v>
      </c>
      <c r="AF128" s="200"/>
      <c r="AH128" s="197" t="s">
        <v>89</v>
      </c>
      <c r="AI128" s="198"/>
      <c r="AJ128" s="199" t="s">
        <v>90</v>
      </c>
      <c r="AK128" s="200"/>
      <c r="AL128" s="4"/>
      <c r="AM128" s="197" t="s">
        <v>91</v>
      </c>
      <c r="AN128" s="198"/>
      <c r="AO128" s="199" t="s">
        <v>92</v>
      </c>
      <c r="AP128" s="200"/>
      <c r="AR128" s="197" t="s">
        <v>93</v>
      </c>
      <c r="AS128" s="198"/>
      <c r="AT128" s="199" t="s">
        <v>94</v>
      </c>
      <c r="AU128" s="200"/>
      <c r="AV128" s="4"/>
      <c r="AW128" s="181" t="s">
        <v>95</v>
      </c>
      <c r="AY128" s="182" t="s">
        <v>22</v>
      </c>
      <c r="AZ128" s="115"/>
      <c r="BA128" s="44">
        <f t="shared" si="406"/>
        <v>0.93839999999999579</v>
      </c>
      <c r="BB128" s="48">
        <f t="shared" si="427"/>
        <v>-20.200491576368115</v>
      </c>
      <c r="BC128" s="49">
        <f t="shared" si="428"/>
        <v>47.501747075735807</v>
      </c>
      <c r="BD128" s="50">
        <f t="shared" si="429"/>
        <v>-20.200491576368115</v>
      </c>
      <c r="BE128" s="11">
        <f t="shared" si="431"/>
        <v>-504.03627554656663</v>
      </c>
      <c r="BF128" s="49">
        <f t="shared" si="474"/>
        <v>-8.7970925577769687</v>
      </c>
      <c r="BG128" s="32">
        <f t="shared" si="430"/>
        <v>-4.166937211187411E-2</v>
      </c>
    </row>
    <row r="129" spans="2:59" ht="18.649999999999999" customHeight="1" thickTop="1" thickBot="1">
      <c r="B129" s="39">
        <f t="shared" ref="B129" si="601">B122+$E$5</f>
        <v>0.90599999999999936</v>
      </c>
      <c r="D129" s="24">
        <v>1</v>
      </c>
      <c r="E129" s="25">
        <v>0</v>
      </c>
      <c r="F129" s="26">
        <v>0</v>
      </c>
      <c r="G129" s="27">
        <f t="shared" ref="G129" si="602">-1/($E$8*$B129)</f>
        <v>-6.1662165328597727</v>
      </c>
      <c r="I129" s="24">
        <v>1</v>
      </c>
      <c r="J129" s="28">
        <v>0</v>
      </c>
      <c r="K129" s="26">
        <v>0</v>
      </c>
      <c r="L129" s="27">
        <v>0</v>
      </c>
      <c r="N129" s="24">
        <f t="shared" ref="N129" si="603">D129*I129+F129*I132-E129*J129-G129*J132</f>
        <v>-1.6355060343445258</v>
      </c>
      <c r="O129" s="28">
        <f t="shared" ref="O129" si="604">(D129*J129+E129*I129+F129*J132+G129*I132)</f>
        <v>0</v>
      </c>
      <c r="P129" s="26">
        <f t="shared" ref="P129" si="605">D129*K129+F129*K132-E129*L129-G129*L132</f>
        <v>0</v>
      </c>
      <c r="Q129" s="27">
        <f t="shared" ref="Q129" si="606">(D129*L129+E129*K129+F129*L132+G129*K132)</f>
        <v>-6.1662165328597727</v>
      </c>
      <c r="S129" s="24">
        <v>1</v>
      </c>
      <c r="T129" s="25">
        <v>0</v>
      </c>
      <c r="U129" s="26">
        <v>0</v>
      </c>
      <c r="V129" s="27">
        <f t="shared" ref="V129" si="607">-1/($T$8*$B129)</f>
        <v>-29.83115565897025</v>
      </c>
      <c r="X129" s="24">
        <f t="shared" ref="X129" si="608">N129*S129+P129*S132-O129*T129-Q129*T132</f>
        <v>-1.6355060343445258</v>
      </c>
      <c r="Y129" s="28">
        <f t="shared" ref="Y129" si="609">(N129*T129+O129*S129+P129*T132+Q129*S132)</f>
        <v>0</v>
      </c>
      <c r="Z129" s="26">
        <f t="shared" ref="Z129" si="610">N129*U129+P129*U132-O129*V129-Q129*V132</f>
        <v>0</v>
      </c>
      <c r="AA129" s="27">
        <f t="shared" ref="AA129" si="611">(N129*V129+O129*U129+P129*V132+Q129*U132)</f>
        <v>42.62281855885692</v>
      </c>
      <c r="AB129" s="8"/>
      <c r="AC129" s="24">
        <v>1</v>
      </c>
      <c r="AD129" s="28">
        <v>0</v>
      </c>
      <c r="AE129" s="26">
        <v>0</v>
      </c>
      <c r="AF129" s="27">
        <v>0</v>
      </c>
      <c r="AH129" s="24">
        <f t="shared" ref="AH129" si="612">X129*AC129+Z129*AC132-Y129*AD129-AA129*AD132</f>
        <v>15.235356318536549</v>
      </c>
      <c r="AI129" s="28">
        <f t="shared" ref="AI129" si="613">(X129*AD129+Y129*AC129+Z129*AD132+AA129*AC132)</f>
        <v>0</v>
      </c>
      <c r="AJ129" s="26">
        <f t="shared" ref="AJ129" si="614">X129*AE129+Z129*AE132-Y129*AF129-AA129*AF132</f>
        <v>0</v>
      </c>
      <c r="AK129" s="27">
        <f t="shared" ref="AK129" si="615">(X129*AF129+Y129*AE129+Z129*AF132+AA129*AE132)</f>
        <v>42.62281855885692</v>
      </c>
      <c r="AL129" s="8"/>
      <c r="AM129" s="24">
        <v>1</v>
      </c>
      <c r="AN129" s="25">
        <v>0</v>
      </c>
      <c r="AO129" s="26">
        <v>0</v>
      </c>
      <c r="AP129" s="27">
        <f t="shared" ref="AP129" si="616">-1/($AN$8*$B129)</f>
        <v>-6.1662165328597727</v>
      </c>
      <c r="AR129" s="24">
        <f t="shared" ref="AR129" si="617">AH129*AM129+AJ129*AM132-AI129*AN129-AK129*AN132</f>
        <v>15.235356318536549</v>
      </c>
      <c r="AS129" s="28">
        <f t="shared" ref="AS129" si="618">(AH129*AN129+AI129*AM129+AJ129*AN132+AK129*AM132)</f>
        <v>0</v>
      </c>
      <c r="AT129" s="26">
        <f t="shared" ref="AT129" si="619">AH129*AO129+AJ129*AO132-AI129*AP129-AK129*AP132</f>
        <v>0</v>
      </c>
      <c r="AU129" s="27">
        <f t="shared" ref="AU129" si="620">(AH129*AP129+AI129*AO129+AJ129*AP132+AK129*AO132)</f>
        <v>-51.321687456512748</v>
      </c>
      <c r="AV129" s="8"/>
      <c r="AW129" s="183">
        <f t="shared" ref="AW129" si="621">20*LOG((2*$AR$8)/(($AR$8*AR129+AT129+$AR$8*AR132+AT132)^2+($AR$8*AS129+AU129+$AR$8*AS132+AU132)^2)^0.5)</f>
        <v>-28.879205181315886</v>
      </c>
      <c r="AY129" s="184">
        <f t="shared" ref="AY129" si="622">((AS129^2+AR129^2)/(AS132^2+AR132^2))^0.5</f>
        <v>3.6072769718620714</v>
      </c>
      <c r="AZ129" s="115"/>
      <c r="BA129" s="44">
        <f t="shared" si="406"/>
        <v>0.93879999999999575</v>
      </c>
      <c r="BB129" s="48">
        <f t="shared" si="427"/>
        <v>-20.070488742486809</v>
      </c>
      <c r="BC129" s="49">
        <f t="shared" si="428"/>
        <v>47.300132565517202</v>
      </c>
      <c r="BD129" s="50">
        <f t="shared" si="429"/>
        <v>-20.070488742486809</v>
      </c>
      <c r="BE129" s="11">
        <f t="shared" si="431"/>
        <v>-511.2758947158577</v>
      </c>
      <c r="BF129" s="49">
        <f t="shared" si="474"/>
        <v>-8.9234477488715953</v>
      </c>
      <c r="BG129" s="32">
        <f t="shared" si="430"/>
        <v>-4.2941850976792449E-2</v>
      </c>
    </row>
    <row r="130" spans="2:59" ht="18.649999999999999" customHeight="1" thickBot="1">
      <c r="D130" s="30"/>
      <c r="G130" s="31"/>
      <c r="I130" s="30"/>
      <c r="L130" s="31"/>
      <c r="N130" s="30"/>
      <c r="Q130" s="31"/>
      <c r="S130" s="30"/>
      <c r="V130" s="31"/>
      <c r="X130" s="30"/>
      <c r="AA130" s="31"/>
      <c r="AC130" s="30"/>
      <c r="AF130" s="31"/>
      <c r="AH130" s="30"/>
      <c r="AK130" s="31"/>
      <c r="AM130" s="30"/>
      <c r="AP130" s="31"/>
      <c r="AR130" s="30"/>
      <c r="AU130" s="31"/>
      <c r="AY130" s="185"/>
      <c r="AZ130" s="115"/>
      <c r="BA130" s="44">
        <f t="shared" si="406"/>
        <v>0.9391999999999957</v>
      </c>
      <c r="BB130" s="48">
        <f t="shared" si="427"/>
        <v>-19.939736359034274</v>
      </c>
      <c r="BC130" s="49">
        <f t="shared" si="428"/>
        <v>47.095622207630882</v>
      </c>
      <c r="BD130" s="50">
        <f t="shared" si="429"/>
        <v>-19.939736359034274</v>
      </c>
      <c r="BE130" s="11">
        <f t="shared" si="431"/>
        <v>-518.68040213280892</v>
      </c>
      <c r="BF130" s="49">
        <f t="shared" si="474"/>
        <v>-9.0526807827857354</v>
      </c>
      <c r="BG130" s="32">
        <f t="shared" si="430"/>
        <v>-4.4261063925274097E-2</v>
      </c>
    </row>
    <row r="131" spans="2:59" ht="18.649999999999999" customHeight="1" thickBot="1">
      <c r="D131" s="197" t="s">
        <v>96</v>
      </c>
      <c r="E131" s="198"/>
      <c r="F131" s="199" t="s">
        <v>97</v>
      </c>
      <c r="G131" s="200"/>
      <c r="I131" s="197" t="s">
        <v>98</v>
      </c>
      <c r="J131" s="198"/>
      <c r="K131" s="199" t="s">
        <v>99</v>
      </c>
      <c r="L131" s="200"/>
      <c r="N131" s="197" t="s">
        <v>1</v>
      </c>
      <c r="O131" s="198"/>
      <c r="P131" s="199" t="s">
        <v>2</v>
      </c>
      <c r="Q131" s="200"/>
      <c r="S131" s="172" t="s">
        <v>100</v>
      </c>
      <c r="T131" s="173"/>
      <c r="U131" s="199" t="s">
        <v>101</v>
      </c>
      <c r="V131" s="200"/>
      <c r="X131" s="197" t="s">
        <v>102</v>
      </c>
      <c r="Y131" s="198"/>
      <c r="Z131" s="199" t="s">
        <v>103</v>
      </c>
      <c r="AA131" s="200"/>
      <c r="AB131" s="4"/>
      <c r="AC131" s="197" t="s">
        <v>104</v>
      </c>
      <c r="AD131" s="198"/>
      <c r="AE131" s="199" t="s">
        <v>105</v>
      </c>
      <c r="AF131" s="200"/>
      <c r="AH131" s="172" t="s">
        <v>106</v>
      </c>
      <c r="AI131" s="173"/>
      <c r="AJ131" s="199" t="s">
        <v>107</v>
      </c>
      <c r="AK131" s="200"/>
      <c r="AL131" s="4"/>
      <c r="AM131" s="197" t="s">
        <v>108</v>
      </c>
      <c r="AN131" s="198"/>
      <c r="AO131" s="199" t="s">
        <v>109</v>
      </c>
      <c r="AP131" s="200"/>
      <c r="AR131" s="197" t="s">
        <v>110</v>
      </c>
      <c r="AS131" s="198"/>
      <c r="AT131" s="199" t="s">
        <v>111</v>
      </c>
      <c r="AU131" s="200"/>
      <c r="AV131" s="4"/>
      <c r="AW131" s="36" t="s">
        <v>112</v>
      </c>
      <c r="AY131" s="186" t="s">
        <v>113</v>
      </c>
      <c r="AZ131" s="115"/>
      <c r="BA131" s="44">
        <f t="shared" si="406"/>
        <v>0.93959999999999566</v>
      </c>
      <c r="BB131" s="48">
        <f t="shared" si="427"/>
        <v>-19.808225053984405</v>
      </c>
      <c r="BC131" s="49">
        <f t="shared" si="428"/>
        <v>46.888150046777781</v>
      </c>
      <c r="BD131" s="50">
        <f t="shared" si="429"/>
        <v>-19.808225053984405</v>
      </c>
      <c r="BE131" s="11">
        <f t="shared" si="431"/>
        <v>-526.25481938197299</v>
      </c>
      <c r="BF131" s="49">
        <f t="shared" si="474"/>
        <v>-9.1848793027035001</v>
      </c>
      <c r="BG131" s="32">
        <f t="shared" si="430"/>
        <v>-4.5629032475352695E-2</v>
      </c>
    </row>
    <row r="132" spans="2:59" ht="18.649999999999999" customHeight="1" thickTop="1" thickBot="1">
      <c r="D132" s="24">
        <v>0</v>
      </c>
      <c r="E132" s="28">
        <v>0</v>
      </c>
      <c r="F132" s="26">
        <v>1</v>
      </c>
      <c r="G132" s="27">
        <v>0</v>
      </c>
      <c r="I132" s="24">
        <v>0</v>
      </c>
      <c r="J132" s="28">
        <f t="shared" ref="J132" si="623">IF(0=(1-$J$8*$K$8*$B129^2),0,-1*(1-$J$8*$K$8*$B129^2)/($B129*$K$8))</f>
        <v>-0.42741055561378882</v>
      </c>
      <c r="K132" s="26">
        <v>1</v>
      </c>
      <c r="L132" s="27">
        <v>0</v>
      </c>
      <c r="N132" s="24">
        <f t="shared" ref="N132" si="624">D132*I129+F132*I132-E132*J129-G132*J132</f>
        <v>0</v>
      </c>
      <c r="O132" s="28">
        <f t="shared" ref="O132" si="625">(D132*J129+E132*I129+F132*J132+G132*I132)</f>
        <v>-0.42741055561378882</v>
      </c>
      <c r="P132" s="26">
        <f t="shared" ref="P132" si="626">D132*K129+F132*K132-E132*L129-G132*L132</f>
        <v>1</v>
      </c>
      <c r="Q132" s="27">
        <f t="shared" ref="Q132" si="627">(D132*L129+E132*K129+F132*L132+G132*K132)</f>
        <v>0</v>
      </c>
      <c r="S132" s="24">
        <v>0</v>
      </c>
      <c r="T132" s="28">
        <v>0</v>
      </c>
      <c r="U132" s="26">
        <v>1</v>
      </c>
      <c r="V132" s="27">
        <v>0</v>
      </c>
      <c r="X132" s="24">
        <f t="shared" ref="X132" si="628">N132*S129+P132*S132-O132*T129-Q132*T132</f>
        <v>0</v>
      </c>
      <c r="Y132" s="28">
        <f t="shared" ref="Y132" si="629">(N132*T129+O132*S129+P132*T132+Q132*S132)</f>
        <v>-0.42741055561378882</v>
      </c>
      <c r="Z132" s="26">
        <f t="shared" ref="Z132" si="630">N132*U129+P132*U132-O132*V129-Q132*V132</f>
        <v>-11.750150814801895</v>
      </c>
      <c r="AA132" s="27">
        <f t="shared" ref="AA132" si="631">(N132*V129+O132*U129+P132*V132+Q132*U132)</f>
        <v>0</v>
      </c>
      <c r="AB132" s="8"/>
      <c r="AC132" s="24">
        <v>0</v>
      </c>
      <c r="AD132" s="28">
        <f t="shared" ref="AD132" si="632">IF(0=(1-$AD$8*$AE$8*$B129^2),0,-1*(1-$AD$8*$AE$8*$B129^2)/($B129*$AD$8))</f>
        <v>-0.39581761421020223</v>
      </c>
      <c r="AE132" s="26">
        <v>1</v>
      </c>
      <c r="AF132" s="27">
        <v>0</v>
      </c>
      <c r="AH132" s="24">
        <f t="shared" ref="AH132" si="633">X132*AC129+Z132*AC132-Y132*AD129-AA132*AD132</f>
        <v>0</v>
      </c>
      <c r="AI132" s="28">
        <f t="shared" ref="AI132" si="634">(X132*AD129+Y132*AC129+Z132*AD132+AA132*AC132)</f>
        <v>4.2235061065111612</v>
      </c>
      <c r="AJ132" s="26">
        <f t="shared" ref="AJ132" si="635">X132*AE129+Z132*AE132-Y132*AF129-AA132*AF132</f>
        <v>-11.750150814801895</v>
      </c>
      <c r="AK132" s="27">
        <f t="shared" ref="AK132" si="636">(X132*AF129+Y132*AE129+Z132*AF132+AA132*AE132)</f>
        <v>0</v>
      </c>
      <c r="AL132" s="8"/>
      <c r="AM132" s="24">
        <v>0</v>
      </c>
      <c r="AN132" s="28">
        <v>0</v>
      </c>
      <c r="AO132" s="26">
        <v>1</v>
      </c>
      <c r="AP132" s="27">
        <v>0</v>
      </c>
      <c r="AR132" s="24">
        <f t="shared" ref="AR132" si="637">AH132*AM129+AJ132*AM132-AI132*AN129-AK132*AN132</f>
        <v>0</v>
      </c>
      <c r="AS132" s="28">
        <f t="shared" ref="AS132" si="638">(AH132*AN129+AI132*AM129+AJ132*AN132+AK132*AM132)</f>
        <v>4.2235061065111612</v>
      </c>
      <c r="AT132" s="26">
        <f t="shared" ref="AT132" si="639">AH132*AO129+AJ132*AO132-AI132*AP129-AK132*AP132</f>
        <v>14.292902365801435</v>
      </c>
      <c r="AU132" s="27">
        <f t="shared" ref="AU132" si="640">(AH132*AP129+AI132*AO129+AJ132*AP132+AK132*AO132)</f>
        <v>0</v>
      </c>
      <c r="AV132" s="8"/>
      <c r="AW132" s="38">
        <f t="shared" ref="AW132" si="641">(180/PI())*ATAN(-1*(($AR$8*AS129+AU129+$AR$8*AS132+AU132)/($AR$8*AR129+AT129+$AR$8*AR132+AT132)))</f>
        <v>57.914297292095746</v>
      </c>
      <c r="AY132" s="187">
        <f t="shared" ref="AY132" si="642">20*LOG(((($AR$8*AR129+AT129-$AR$8*AR132-AT132)^2+($AR$8*AS129+AU129-$AR$8*AS132-AU132)^2)/(($AR$8*AR129+AT129+$AR$8*AR132+AT132)^2+($AR$8*AS129+AU129+$AR$8*AS132+AU132)^2))^0.5)</f>
        <v>-5.6252914362197618E-3</v>
      </c>
      <c r="AZ132" s="115"/>
      <c r="BA132" s="44">
        <f t="shared" si="406"/>
        <v>0.93999999999999562</v>
      </c>
      <c r="BB132" s="48">
        <f t="shared" si="427"/>
        <v>-19.675945308043399</v>
      </c>
      <c r="BC132" s="49">
        <f t="shared" si="428"/>
        <v>46.677648119025015</v>
      </c>
      <c r="BD132" s="50">
        <f t="shared" si="429"/>
        <v>-19.675945308043399</v>
      </c>
      <c r="BE132" s="11">
        <f t="shared" si="431"/>
        <v>-534.00435670268303</v>
      </c>
      <c r="BF132" s="49">
        <f t="shared" si="474"/>
        <v>-9.3201342444560691</v>
      </c>
      <c r="BG132" s="32">
        <f t="shared" si="430"/>
        <v>-4.7047879145350413E-2</v>
      </c>
    </row>
    <row r="133" spans="2:59" ht="18.649999999999999" customHeight="1">
      <c r="AY133" s="33"/>
      <c r="AZ133" s="115"/>
      <c r="BA133" s="44">
        <f t="shared" si="406"/>
        <v>0.94039999999999557</v>
      </c>
      <c r="BB133" s="48">
        <f t="shared" si="427"/>
        <v>-19.542887452992417</v>
      </c>
      <c r="BC133" s="49">
        <f t="shared" si="428"/>
        <v>46.464046376343966</v>
      </c>
      <c r="BD133" s="50">
        <f t="shared" si="429"/>
        <v>-19.542887452992417</v>
      </c>
      <c r="BE133" s="11">
        <f t="shared" si="431"/>
        <v>-541.93442124190051</v>
      </c>
      <c r="BF133" s="49">
        <f t="shared" si="474"/>
        <v>-9.4585399805610617</v>
      </c>
      <c r="BG133" s="32">
        <f t="shared" si="430"/>
        <v>-4.8519833183315958E-2</v>
      </c>
    </row>
    <row r="134" spans="2:59" ht="18.649999999999999" customHeight="1" thickBot="1">
      <c r="E134" s="21" t="s">
        <v>68</v>
      </c>
      <c r="J134" s="21" t="s">
        <v>69</v>
      </c>
      <c r="O134" s="21" t="s">
        <v>70</v>
      </c>
      <c r="T134" s="21" t="s">
        <v>71</v>
      </c>
      <c r="Y134" s="21" t="s">
        <v>72</v>
      </c>
      <c r="AD134" s="21" t="s">
        <v>73</v>
      </c>
      <c r="AI134" s="21" t="s">
        <v>74</v>
      </c>
      <c r="AN134" s="21" t="s">
        <v>75</v>
      </c>
      <c r="AS134" s="21" t="s">
        <v>76</v>
      </c>
      <c r="AZ134" s="115"/>
      <c r="BA134" s="44">
        <f t="shared" si="406"/>
        <v>0.94079999999999553</v>
      </c>
      <c r="BB134" s="48">
        <f t="shared" si="427"/>
        <v>-19.409041670113687</v>
      </c>
      <c r="BC134" s="49">
        <f t="shared" si="428"/>
        <v>46.247272607847229</v>
      </c>
      <c r="BD134" s="50">
        <f t="shared" si="429"/>
        <v>-19.409041670113687</v>
      </c>
      <c r="BE134" s="11">
        <f t="shared" si="431"/>
        <v>-550.05062571063252</v>
      </c>
      <c r="BF134" s="49">
        <f t="shared" si="474"/>
        <v>-9.6001944713055121</v>
      </c>
      <c r="BG134" s="32">
        <f t="shared" si="430"/>
        <v>-5.0047236659932284E-2</v>
      </c>
    </row>
    <row r="135" spans="2:59" ht="18.649999999999999" customHeight="1" thickBot="1">
      <c r="B135" s="20"/>
      <c r="D135" s="197" t="s">
        <v>77</v>
      </c>
      <c r="E135" s="198"/>
      <c r="F135" s="199" t="s">
        <v>78</v>
      </c>
      <c r="G135" s="200"/>
      <c r="I135" s="197" t="s">
        <v>79</v>
      </c>
      <c r="J135" s="198"/>
      <c r="K135" s="199" t="s">
        <v>80</v>
      </c>
      <c r="L135" s="200"/>
      <c r="N135" s="197" t="s">
        <v>81</v>
      </c>
      <c r="O135" s="198"/>
      <c r="P135" s="199" t="s">
        <v>82</v>
      </c>
      <c r="Q135" s="200"/>
      <c r="S135" s="197" t="s">
        <v>83</v>
      </c>
      <c r="T135" s="198"/>
      <c r="U135" s="199" t="s">
        <v>84</v>
      </c>
      <c r="V135" s="200"/>
      <c r="X135" s="197" t="s">
        <v>85</v>
      </c>
      <c r="Y135" s="198"/>
      <c r="Z135" s="199" t="s">
        <v>86</v>
      </c>
      <c r="AA135" s="200"/>
      <c r="AB135" s="4"/>
      <c r="AC135" s="197" t="s">
        <v>87</v>
      </c>
      <c r="AD135" s="198"/>
      <c r="AE135" s="199" t="s">
        <v>88</v>
      </c>
      <c r="AF135" s="200"/>
      <c r="AH135" s="197" t="s">
        <v>89</v>
      </c>
      <c r="AI135" s="198"/>
      <c r="AJ135" s="199" t="s">
        <v>90</v>
      </c>
      <c r="AK135" s="200"/>
      <c r="AL135" s="4"/>
      <c r="AM135" s="197" t="s">
        <v>91</v>
      </c>
      <c r="AN135" s="198"/>
      <c r="AO135" s="199" t="s">
        <v>92</v>
      </c>
      <c r="AP135" s="200"/>
      <c r="AR135" s="197" t="s">
        <v>93</v>
      </c>
      <c r="AS135" s="198"/>
      <c r="AT135" s="199" t="s">
        <v>94</v>
      </c>
      <c r="AU135" s="200"/>
      <c r="AV135" s="4"/>
      <c r="AW135" s="181" t="s">
        <v>95</v>
      </c>
      <c r="AY135" s="182" t="s">
        <v>22</v>
      </c>
      <c r="AZ135" s="115"/>
      <c r="BA135" s="44">
        <f t="shared" si="406"/>
        <v>0.94119999999999548</v>
      </c>
      <c r="BB135" s="48">
        <f t="shared" si="427"/>
        <v>-19.274397988711776</v>
      </c>
      <c r="BC135" s="49">
        <f t="shared" si="428"/>
        <v>46.027252357563</v>
      </c>
      <c r="BD135" s="50">
        <f t="shared" si="429"/>
        <v>-19.274397988711776</v>
      </c>
      <c r="BE135" s="11">
        <f t="shared" si="431"/>
        <v>-558.35879745845068</v>
      </c>
      <c r="BF135" s="49">
        <f t="shared" si="474"/>
        <v>-9.7451994231261114</v>
      </c>
      <c r="BG135" s="32">
        <f t="shared" si="430"/>
        <v>-5.163255095039547E-2</v>
      </c>
    </row>
    <row r="136" spans="2:59" ht="18.649999999999999" customHeight="1" thickTop="1" thickBot="1">
      <c r="B136" s="39">
        <f t="shared" ref="B136" si="643">B129+$E$5</f>
        <v>0.90639999999999932</v>
      </c>
      <c r="D136" s="24">
        <v>1</v>
      </c>
      <c r="E136" s="25">
        <v>0</v>
      </c>
      <c r="F136" s="26">
        <v>0</v>
      </c>
      <c r="G136" s="27">
        <f t="shared" ref="G136" si="644">-1/($E$8*$B136)</f>
        <v>-6.1634953428629231</v>
      </c>
      <c r="I136" s="24">
        <v>1</v>
      </c>
      <c r="J136" s="28">
        <v>0</v>
      </c>
      <c r="K136" s="26">
        <v>0</v>
      </c>
      <c r="L136" s="27">
        <v>0</v>
      </c>
      <c r="N136" s="24">
        <f t="shared" ref="N136" si="645">D136*I136+F136*I139-E136*J136-G136*J139</f>
        <v>-1.6283049354679986</v>
      </c>
      <c r="O136" s="28">
        <f t="shared" ref="O136" si="646">(D136*J136+E136*I136+F136*J139+G136*I139)</f>
        <v>0</v>
      </c>
      <c r="P136" s="26">
        <f t="shared" ref="P136" si="647">D136*K136+F136*K139-E136*L136-G136*L139</f>
        <v>0</v>
      </c>
      <c r="Q136" s="27">
        <f t="shared" ref="Q136" si="648">(D136*L136+E136*K136+F136*L139+G136*K139)</f>
        <v>-6.1634953428629231</v>
      </c>
      <c r="S136" s="24">
        <v>1</v>
      </c>
      <c r="T136" s="25">
        <v>0</v>
      </c>
      <c r="U136" s="26">
        <v>0</v>
      </c>
      <c r="V136" s="27">
        <f t="shared" ref="V136" si="649">-1/($T$8*$B136)</f>
        <v>-29.817990983039554</v>
      </c>
      <c r="X136" s="24">
        <f t="shared" ref="X136" si="650">N136*S136+P136*S139-O136*T136-Q136*T139</f>
        <v>-1.6283049354679986</v>
      </c>
      <c r="Y136" s="28">
        <f t="shared" ref="Y136" si="651">(N136*T136+O136*S136+P136*T139+Q136*S139)</f>
        <v>0</v>
      </c>
      <c r="Z136" s="26">
        <f t="shared" ref="Z136" si="652">N136*U136+P136*U139-O136*V136-Q136*V139</f>
        <v>0</v>
      </c>
      <c r="AA136" s="27">
        <f t="shared" ref="AA136" si="653">(N136*V136+O136*U136+P136*V139+Q136*U139)</f>
        <v>42.389286540560661</v>
      </c>
      <c r="AB136" s="8"/>
      <c r="AC136" s="24">
        <v>1</v>
      </c>
      <c r="AD136" s="28">
        <v>0</v>
      </c>
      <c r="AE136" s="26">
        <v>0</v>
      </c>
      <c r="AF136" s="27">
        <v>0</v>
      </c>
      <c r="AH136" s="24">
        <f t="shared" ref="AH136" si="654">X136*AC136+Z136*AC139-Y136*AD136-AA136*AD139</f>
        <v>15.11444101499627</v>
      </c>
      <c r="AI136" s="28">
        <f t="shared" ref="AI136" si="655">(X136*AD136+Y136*AC136+Z136*AD139+AA136*AC139)</f>
        <v>0</v>
      </c>
      <c r="AJ136" s="26">
        <f t="shared" ref="AJ136" si="656">X136*AE136+Z136*AE139-Y136*AF136-AA136*AF139</f>
        <v>0</v>
      </c>
      <c r="AK136" s="27">
        <f t="shared" ref="AK136" si="657">(X136*AF136+Y136*AE136+Z136*AF139+AA136*AE139)</f>
        <v>42.389286540560661</v>
      </c>
      <c r="AL136" s="8"/>
      <c r="AM136" s="24">
        <v>1</v>
      </c>
      <c r="AN136" s="25">
        <v>0</v>
      </c>
      <c r="AO136" s="26">
        <v>0</v>
      </c>
      <c r="AP136" s="27">
        <f t="shared" ref="AP136" si="658">-1/($AN$8*$B136)</f>
        <v>-6.1634953428629231</v>
      </c>
      <c r="AR136" s="24">
        <f t="shared" ref="AR136" si="659">AH136*AM136+AJ136*AM139-AI136*AN136-AK136*AN139</f>
        <v>15.11444101499627</v>
      </c>
      <c r="AS136" s="28">
        <f t="shared" ref="AS136" si="660">(AH136*AN136+AI136*AM136+AJ136*AN139+AK136*AM139)</f>
        <v>0</v>
      </c>
      <c r="AT136" s="26">
        <f t="shared" ref="AT136" si="661">AH136*AO136+AJ136*AO139-AI136*AP136-AK136*AP139</f>
        <v>0</v>
      </c>
      <c r="AU136" s="27">
        <f t="shared" ref="AU136" si="662">(AH136*AP136+AI136*AO136+AJ136*AP139+AK136*AO139)</f>
        <v>-50.768500265345196</v>
      </c>
      <c r="AV136" s="8"/>
      <c r="AW136" s="183">
        <f t="shared" ref="AW136" si="663">20*LOG((2*$AR$8)/(($AR$8*AR136+AT136+$AR$8*AR139+AT139)^2+($AR$8*AS136+AU136+$AR$8*AS139+AU139)^2)^0.5)</f>
        <v>-28.788817702538072</v>
      </c>
      <c r="AY136" s="184">
        <f t="shared" ref="AY136" si="664">((AS136^2+AR136^2)/(AS139^2+AR139^2))^0.5</f>
        <v>3.5979609254670524</v>
      </c>
      <c r="AZ136" s="115"/>
      <c r="BA136" s="44">
        <f t="shared" si="406"/>
        <v>0.94159999999999544</v>
      </c>
      <c r="BB136" s="48">
        <f t="shared" si="427"/>
        <v>-19.138946284744122</v>
      </c>
      <c r="BC136" s="49">
        <f t="shared" si="428"/>
        <v>45.803908838579645</v>
      </c>
      <c r="BD136" s="50">
        <f t="shared" si="429"/>
        <v>-19.138946284744122</v>
      </c>
      <c r="BE136" s="11">
        <f t="shared" si="431"/>
        <v>-566.8649879911228</v>
      </c>
      <c r="BF136" s="49">
        <f t="shared" si="474"/>
        <v>-9.8936604547232108</v>
      </c>
      <c r="BG136" s="32">
        <f t="shared" si="430"/>
        <v>-5.3278363632581052E-2</v>
      </c>
    </row>
    <row r="137" spans="2:59" ht="18.649999999999999" customHeight="1" thickBot="1">
      <c r="D137" s="30"/>
      <c r="G137" s="31"/>
      <c r="I137" s="30"/>
      <c r="L137" s="31"/>
      <c r="N137" s="30"/>
      <c r="Q137" s="31"/>
      <c r="S137" s="30"/>
      <c r="V137" s="31"/>
      <c r="X137" s="30"/>
      <c r="AA137" s="31"/>
      <c r="AC137" s="30"/>
      <c r="AF137" s="31"/>
      <c r="AH137" s="30"/>
      <c r="AK137" s="31"/>
      <c r="AM137" s="30"/>
      <c r="AP137" s="31"/>
      <c r="AR137" s="30"/>
      <c r="AU137" s="31"/>
      <c r="AY137" s="185"/>
      <c r="AZ137" s="115"/>
      <c r="BA137" s="44">
        <f t="shared" si="406"/>
        <v>0.9419999999999954</v>
      </c>
      <c r="BB137" s="48">
        <f t="shared" si="427"/>
        <v>-19.002676279575685</v>
      </c>
      <c r="BC137" s="49">
        <f t="shared" si="428"/>
        <v>45.577162843383221</v>
      </c>
      <c r="BD137" s="50">
        <f t="shared" si="429"/>
        <v>-19.002676279575685</v>
      </c>
      <c r="BE137" s="11">
        <f t="shared" si="431"/>
        <v>-575.57548295199672</v>
      </c>
      <c r="BF137" s="49">
        <f t="shared" si="474"/>
        <v>-10.045687271268834</v>
      </c>
      <c r="BG137" s="32">
        <f t="shared" si="430"/>
        <v>-5.4987395831063608E-2</v>
      </c>
    </row>
    <row r="138" spans="2:59" ht="18.649999999999999" customHeight="1" thickBot="1">
      <c r="D138" s="197" t="s">
        <v>96</v>
      </c>
      <c r="E138" s="198"/>
      <c r="F138" s="199" t="s">
        <v>97</v>
      </c>
      <c r="G138" s="200"/>
      <c r="I138" s="197" t="s">
        <v>98</v>
      </c>
      <c r="J138" s="198"/>
      <c r="K138" s="199" t="s">
        <v>99</v>
      </c>
      <c r="L138" s="200"/>
      <c r="N138" s="197" t="s">
        <v>1</v>
      </c>
      <c r="O138" s="198"/>
      <c r="P138" s="199" t="s">
        <v>2</v>
      </c>
      <c r="Q138" s="200"/>
      <c r="S138" s="172" t="s">
        <v>100</v>
      </c>
      <c r="T138" s="173"/>
      <c r="U138" s="199" t="s">
        <v>101</v>
      </c>
      <c r="V138" s="200"/>
      <c r="X138" s="197" t="s">
        <v>102</v>
      </c>
      <c r="Y138" s="198"/>
      <c r="Z138" s="199" t="s">
        <v>103</v>
      </c>
      <c r="AA138" s="200"/>
      <c r="AB138" s="4"/>
      <c r="AC138" s="197" t="s">
        <v>104</v>
      </c>
      <c r="AD138" s="198"/>
      <c r="AE138" s="199" t="s">
        <v>105</v>
      </c>
      <c r="AF138" s="200"/>
      <c r="AH138" s="172" t="s">
        <v>106</v>
      </c>
      <c r="AI138" s="173"/>
      <c r="AJ138" s="199" t="s">
        <v>107</v>
      </c>
      <c r="AK138" s="200"/>
      <c r="AL138" s="4"/>
      <c r="AM138" s="197" t="s">
        <v>108</v>
      </c>
      <c r="AN138" s="198"/>
      <c r="AO138" s="199" t="s">
        <v>109</v>
      </c>
      <c r="AP138" s="200"/>
      <c r="AR138" s="197" t="s">
        <v>110</v>
      </c>
      <c r="AS138" s="198"/>
      <c r="AT138" s="199" t="s">
        <v>111</v>
      </c>
      <c r="AU138" s="200"/>
      <c r="AV138" s="4"/>
      <c r="AW138" s="36" t="s">
        <v>112</v>
      </c>
      <c r="AY138" s="186" t="s">
        <v>113</v>
      </c>
      <c r="AZ138" s="115"/>
      <c r="BA138" s="44">
        <f t="shared" si="406"/>
        <v>0.94239999999999535</v>
      </c>
      <c r="BB138" s="48">
        <f t="shared" si="427"/>
        <v>-18.865577538874081</v>
      </c>
      <c r="BC138" s="49">
        <f t="shared" si="428"/>
        <v>45.346932650202447</v>
      </c>
      <c r="BD138" s="50">
        <f t="shared" si="429"/>
        <v>-18.865577538874081</v>
      </c>
      <c r="BE138" s="11">
        <f t="shared" si="431"/>
        <v>-584.49681259053364</v>
      </c>
      <c r="BF138" s="49">
        <f t="shared" si="474"/>
        <v>-10.201393847117059</v>
      </c>
      <c r="BG138" s="32">
        <f t="shared" si="430"/>
        <v>-5.6762510038673691E-2</v>
      </c>
    </row>
    <row r="139" spans="2:59" ht="18.649999999999999" customHeight="1" thickTop="1" thickBot="1">
      <c r="D139" s="24">
        <v>0</v>
      </c>
      <c r="E139" s="28">
        <v>0</v>
      </c>
      <c r="F139" s="26">
        <v>1</v>
      </c>
      <c r="G139" s="27">
        <v>0</v>
      </c>
      <c r="I139" s="24">
        <v>0</v>
      </c>
      <c r="J139" s="28">
        <f t="shared" ref="J139" si="665">IF(0=(1-$J$8*$K$8*$B136^2),0,-1*(1-$J$8*$K$8*$B136^2)/($B136*$K$8))</f>
        <v>-0.42643091123796639</v>
      </c>
      <c r="K139" s="26">
        <v>1</v>
      </c>
      <c r="L139" s="27">
        <v>0</v>
      </c>
      <c r="N139" s="24">
        <f t="shared" ref="N139" si="666">D139*I136+F139*I139-E139*J136-G139*J139</f>
        <v>0</v>
      </c>
      <c r="O139" s="28">
        <f t="shared" ref="O139" si="667">(D139*J136+E139*I136+F139*J139+G139*I139)</f>
        <v>-0.42643091123796639</v>
      </c>
      <c r="P139" s="26">
        <f t="shared" ref="P139" si="668">D139*K136+F139*K139-E139*L136-G139*L139</f>
        <v>1</v>
      </c>
      <c r="Q139" s="27">
        <f t="shared" ref="Q139" si="669">(D139*L136+E139*K136+F139*L139+G139*K139)</f>
        <v>0</v>
      </c>
      <c r="S139" s="24">
        <v>0</v>
      </c>
      <c r="T139" s="28">
        <v>0</v>
      </c>
      <c r="U139" s="26">
        <v>1</v>
      </c>
      <c r="V139" s="27">
        <v>0</v>
      </c>
      <c r="X139" s="24">
        <f t="shared" ref="X139" si="670">N139*S136+P139*S139-O139*T136-Q139*T139</f>
        <v>0</v>
      </c>
      <c r="Y139" s="28">
        <f t="shared" ref="Y139" si="671">(N139*T136+O139*S136+P139*T139+Q139*S139)</f>
        <v>-0.42643091123796639</v>
      </c>
      <c r="Z139" s="26">
        <f t="shared" ref="Z139" si="672">N139*U136+P139*U139-O139*V136-Q139*V139</f>
        <v>-11.715313066183022</v>
      </c>
      <c r="AA139" s="27">
        <f t="shared" ref="AA139" si="673">(N139*V136+O139*U136+P139*V139+Q139*U139)</f>
        <v>0</v>
      </c>
      <c r="AB139" s="8"/>
      <c r="AC139" s="24">
        <v>0</v>
      </c>
      <c r="AD139" s="28">
        <f t="shared" ref="AD139" si="674">IF(0=(1-$AD$8*$AE$8*$B136^2),0,-1*(1-$AD$8*$AE$8*$B136^2)/($B136*$AD$8))</f>
        <v>-0.39497588463641126</v>
      </c>
      <c r="AE139" s="26">
        <v>1</v>
      </c>
      <c r="AF139" s="27">
        <v>0</v>
      </c>
      <c r="AH139" s="24">
        <f t="shared" ref="AH139" si="675">X139*AC136+Z139*AC139-Y139*AD136-AA139*AD139</f>
        <v>0</v>
      </c>
      <c r="AI139" s="28">
        <f t="shared" ref="AI139" si="676">(X139*AD136+Y139*AC136+Z139*AD139+AA139*AC139)</f>
        <v>4.2008352308701795</v>
      </c>
      <c r="AJ139" s="26">
        <f t="shared" ref="AJ139" si="677">X139*AE136+Z139*AE139-Y139*AF136-AA139*AF139</f>
        <v>-11.715313066183022</v>
      </c>
      <c r="AK139" s="27">
        <f t="shared" ref="AK139" si="678">(X139*AF136+Y139*AE136+Z139*AF139+AA139*AE139)</f>
        <v>0</v>
      </c>
      <c r="AL139" s="8"/>
      <c r="AM139" s="24">
        <v>0</v>
      </c>
      <c r="AN139" s="28">
        <v>0</v>
      </c>
      <c r="AO139" s="26">
        <v>1</v>
      </c>
      <c r="AP139" s="27">
        <v>0</v>
      </c>
      <c r="AR139" s="24">
        <f t="shared" ref="AR139" si="679">AH139*AM136+AJ139*AM139-AI139*AN136-AK139*AN139</f>
        <v>0</v>
      </c>
      <c r="AS139" s="28">
        <f t="shared" ref="AS139" si="680">(AH139*AN136+AI139*AM136+AJ139*AN139+AK139*AM139)</f>
        <v>4.2008352308701795</v>
      </c>
      <c r="AT139" s="26">
        <f t="shared" ref="AT139" si="681">AH139*AO136+AJ139*AO139-AI139*AP136-AK139*AP139</f>
        <v>14.176515315419824</v>
      </c>
      <c r="AU139" s="27">
        <f t="shared" ref="AU139" si="682">(AH139*AP136+AI139*AO136+AJ139*AP139+AK139*AO139)</f>
        <v>0</v>
      </c>
      <c r="AV139" s="8"/>
      <c r="AW139" s="38">
        <f t="shared" ref="AW139" si="683">(180/PI())*ATAN(-1*(($AR$8*AS136+AU136+$AR$8*AS139+AU139)/($AR$8*AR136+AT136+$AR$8*AR139+AT139)))</f>
        <v>57.83019970041731</v>
      </c>
      <c r="AY139" s="187">
        <f t="shared" ref="AY139" si="684">20*LOG(((($AR$8*AR136+AT136-$AR$8*AR139-AT139)^2+($AR$8*AS136+AU136-$AR$8*AS139-AU139)^2)/(($AR$8*AR136+AT136+$AR$8*AR139+AT139)^2+($AR$8*AS136+AU136+$AR$8*AS139+AU139)^2))^0.5)</f>
        <v>-5.7436728207135891E-3</v>
      </c>
      <c r="AZ139" s="115"/>
      <c r="BA139" s="44">
        <f t="shared" si="406"/>
        <v>0.94279999999999531</v>
      </c>
      <c r="BB139" s="48">
        <f t="shared" si="427"/>
        <v>-18.727639471663377</v>
      </c>
      <c r="BC139" s="49">
        <f t="shared" si="428"/>
        <v>45.11313392516626</v>
      </c>
      <c r="BD139" s="50">
        <f t="shared" si="429"/>
        <v>-18.727639471663377</v>
      </c>
      <c r="BE139" s="11">
        <f t="shared" si="431"/>
        <v>-593.63576274255581</v>
      </c>
      <c r="BF139" s="49">
        <f t="shared" si="474"/>
        <v>-10.360898617445482</v>
      </c>
      <c r="BG139" s="32">
        <f t="shared" si="430"/>
        <v>-5.8606718449885742E-2</v>
      </c>
    </row>
    <row r="140" spans="2:59" ht="18.649999999999999" customHeight="1">
      <c r="AY140" s="33"/>
      <c r="AZ140" s="115"/>
      <c r="BA140" s="44">
        <f t="shared" si="406"/>
        <v>0.94319999999999526</v>
      </c>
      <c r="BB140" s="48">
        <f t="shared" si="427"/>
        <v>-18.588851329556356</v>
      </c>
      <c r="BC140" s="49">
        <f t="shared" si="428"/>
        <v>44.875679620069263</v>
      </c>
      <c r="BD140" s="50">
        <f t="shared" si="429"/>
        <v>-18.588851329556356</v>
      </c>
      <c r="BE140" s="11">
        <f t="shared" si="431"/>
        <v>-602.9993863480729</v>
      </c>
      <c r="BF140" s="49">
        <f t="shared" si="474"/>
        <v>-10.524324679279218</v>
      </c>
      <c r="BG140" s="32">
        <f t="shared" si="430"/>
        <v>-6.0523191842868362E-2</v>
      </c>
    </row>
    <row r="141" spans="2:59" ht="18.649999999999999" customHeight="1" thickBot="1">
      <c r="E141" s="21" t="s">
        <v>68</v>
      </c>
      <c r="J141" s="21" t="s">
        <v>69</v>
      </c>
      <c r="O141" s="21" t="s">
        <v>70</v>
      </c>
      <c r="T141" s="21" t="s">
        <v>71</v>
      </c>
      <c r="Y141" s="21" t="s">
        <v>72</v>
      </c>
      <c r="AD141" s="21" t="s">
        <v>73</v>
      </c>
      <c r="AI141" s="21" t="s">
        <v>74</v>
      </c>
      <c r="AN141" s="21" t="s">
        <v>75</v>
      </c>
      <c r="AS141" s="21" t="s">
        <v>76</v>
      </c>
      <c r="AZ141" s="115"/>
      <c r="BA141" s="44">
        <f t="shared" si="406"/>
        <v>0.94359999999999522</v>
      </c>
      <c r="BB141" s="48">
        <f t="shared" si="427"/>
        <v>-18.449202206186783</v>
      </c>
      <c r="BC141" s="49">
        <f t="shared" si="428"/>
        <v>44.634479865530061</v>
      </c>
      <c r="BD141" s="50">
        <f t="shared" si="429"/>
        <v>-18.449202206186783</v>
      </c>
      <c r="BE141" s="11">
        <f t="shared" si="431"/>
        <v>-612.59501553100642</v>
      </c>
      <c r="BF141" s="49">
        <f t="shared" si="474"/>
        <v>-10.691800002321861</v>
      </c>
      <c r="BG141" s="32">
        <f t="shared" si="430"/>
        <v>-6.2515269050003985E-2</v>
      </c>
    </row>
    <row r="142" spans="2:59" ht="18.649999999999999" customHeight="1" thickBot="1">
      <c r="B142" s="20"/>
      <c r="D142" s="197" t="s">
        <v>77</v>
      </c>
      <c r="E142" s="198"/>
      <c r="F142" s="199" t="s">
        <v>78</v>
      </c>
      <c r="G142" s="200"/>
      <c r="I142" s="197" t="s">
        <v>79</v>
      </c>
      <c r="J142" s="198"/>
      <c r="K142" s="199" t="s">
        <v>80</v>
      </c>
      <c r="L142" s="200"/>
      <c r="N142" s="197" t="s">
        <v>81</v>
      </c>
      <c r="O142" s="198"/>
      <c r="P142" s="199" t="s">
        <v>82</v>
      </c>
      <c r="Q142" s="200"/>
      <c r="S142" s="197" t="s">
        <v>83</v>
      </c>
      <c r="T142" s="198"/>
      <c r="U142" s="199" t="s">
        <v>84</v>
      </c>
      <c r="V142" s="200"/>
      <c r="X142" s="197" t="s">
        <v>85</v>
      </c>
      <c r="Y142" s="198"/>
      <c r="Z142" s="199" t="s">
        <v>86</v>
      </c>
      <c r="AA142" s="200"/>
      <c r="AB142" s="4"/>
      <c r="AC142" s="197" t="s">
        <v>87</v>
      </c>
      <c r="AD142" s="198"/>
      <c r="AE142" s="199" t="s">
        <v>88</v>
      </c>
      <c r="AF142" s="200"/>
      <c r="AH142" s="197" t="s">
        <v>89</v>
      </c>
      <c r="AI142" s="198"/>
      <c r="AJ142" s="199" t="s">
        <v>90</v>
      </c>
      <c r="AK142" s="200"/>
      <c r="AL142" s="4"/>
      <c r="AM142" s="197" t="s">
        <v>91</v>
      </c>
      <c r="AN142" s="198"/>
      <c r="AO142" s="199" t="s">
        <v>92</v>
      </c>
      <c r="AP142" s="200"/>
      <c r="AR142" s="197" t="s">
        <v>93</v>
      </c>
      <c r="AS142" s="198"/>
      <c r="AT142" s="199" t="s">
        <v>94</v>
      </c>
      <c r="AU142" s="200"/>
      <c r="AV142" s="4"/>
      <c r="AW142" s="181" t="s">
        <v>95</v>
      </c>
      <c r="AY142" s="182" t="s">
        <v>22</v>
      </c>
      <c r="AZ142" s="115"/>
      <c r="BA142" s="44">
        <f t="shared" si="406"/>
        <v>0.94399999999999518</v>
      </c>
      <c r="BB142" s="48">
        <f t="shared" si="427"/>
        <v>-18.30868103686581</v>
      </c>
      <c r="BC142" s="49">
        <f t="shared" si="428"/>
        <v>44.389441859317685</v>
      </c>
      <c r="BD142" s="50">
        <f t="shared" si="429"/>
        <v>-18.30868103686581</v>
      </c>
      <c r="BE142" s="11">
        <f t="shared" si="431"/>
        <v>-622.43027427312222</v>
      </c>
      <c r="BF142" s="49">
        <f t="shared" si="474"/>
        <v>-10.863457650157338</v>
      </c>
      <c r="BG142" s="32">
        <f t="shared" si="430"/>
        <v>-6.4586467059811081E-2</v>
      </c>
    </row>
    <row r="143" spans="2:59" ht="18.649999999999999" customHeight="1" thickTop="1" thickBot="1">
      <c r="B143" s="39">
        <f t="shared" ref="B143" si="685">B136+$E$5</f>
        <v>0.90679999999999927</v>
      </c>
      <c r="D143" s="24">
        <v>1</v>
      </c>
      <c r="E143" s="25">
        <v>0</v>
      </c>
      <c r="F143" s="26">
        <v>0</v>
      </c>
      <c r="G143" s="27">
        <f t="shared" ref="G143" si="686">-1/($E$8*$B143)</f>
        <v>-6.1607765535630286</v>
      </c>
      <c r="I143" s="24">
        <v>1</v>
      </c>
      <c r="J143" s="28">
        <v>0</v>
      </c>
      <c r="K143" s="26">
        <v>0</v>
      </c>
      <c r="L143" s="27">
        <v>0</v>
      </c>
      <c r="N143" s="24">
        <f t="shared" ref="N143" si="687">D143*I143+F143*I146-E143*J143-G143*J146</f>
        <v>-1.6211133639543061</v>
      </c>
      <c r="O143" s="28">
        <f t="shared" ref="O143" si="688">(D143*J143+E143*I143+F143*J146+G143*I146)</f>
        <v>0</v>
      </c>
      <c r="P143" s="26">
        <f t="shared" ref="P143" si="689">D143*K143+F143*K146-E143*L143-G143*L146</f>
        <v>0</v>
      </c>
      <c r="Q143" s="27">
        <f t="shared" ref="Q143" si="690">(D143*L143+E143*K143+F143*L146+G143*K146)</f>
        <v>-6.1607765535630286</v>
      </c>
      <c r="S143" s="24">
        <v>1</v>
      </c>
      <c r="T143" s="25">
        <v>0</v>
      </c>
      <c r="U143" s="26">
        <v>0</v>
      </c>
      <c r="V143" s="27">
        <f t="shared" ref="V143" si="691">-1/($T$8*$B143)</f>
        <v>-29.804837921291409</v>
      </c>
      <c r="X143" s="24">
        <f t="shared" ref="X143" si="692">N143*S143+P143*S146-O143*T143-Q143*T146</f>
        <v>-1.6211133639543061</v>
      </c>
      <c r="Y143" s="28">
        <f t="shared" ref="Y143" si="693">(N143*T143+O143*S143+P143*T146+Q143*S146)</f>
        <v>0</v>
      </c>
      <c r="Z143" s="26">
        <f t="shared" ref="Z143" si="694">N143*U143+P143*U146-O143*V143-Q143*V146</f>
        <v>0</v>
      </c>
      <c r="AA143" s="27">
        <f t="shared" ref="AA143" si="695">(N143*V143+O143*U143+P143*V146+Q143*U146)</f>
        <v>42.15624451113456</v>
      </c>
      <c r="AB143" s="8"/>
      <c r="AC143" s="24">
        <v>1</v>
      </c>
      <c r="AD143" s="28">
        <v>0</v>
      </c>
      <c r="AE143" s="26">
        <v>0</v>
      </c>
      <c r="AF143" s="27">
        <v>0</v>
      </c>
      <c r="AH143" s="24">
        <f t="shared" ref="AH143" si="696">X143*AC143+Z143*AC146-Y143*AD143-AA143*AD146</f>
        <v>14.994121345012209</v>
      </c>
      <c r="AI143" s="28">
        <f t="shared" ref="AI143" si="697">(X143*AD143+Y143*AC143+Z143*AD146+AA143*AC146)</f>
        <v>0</v>
      </c>
      <c r="AJ143" s="26">
        <f t="shared" ref="AJ143" si="698">X143*AE143+Z143*AE146-Y143*AF143-AA143*AF146</f>
        <v>0</v>
      </c>
      <c r="AK143" s="27">
        <f t="shared" ref="AK143" si="699">(X143*AF143+Y143*AE143+Z143*AF146+AA143*AE146)</f>
        <v>42.15624451113456</v>
      </c>
      <c r="AL143" s="8"/>
      <c r="AM143" s="24">
        <v>1</v>
      </c>
      <c r="AN143" s="25">
        <v>0</v>
      </c>
      <c r="AO143" s="26">
        <v>0</v>
      </c>
      <c r="AP143" s="27">
        <f t="shared" ref="AP143" si="700">-1/($AN$8*$B143)</f>
        <v>-6.1607765535630286</v>
      </c>
      <c r="AR143" s="24">
        <f t="shared" ref="AR143" si="701">AH143*AM143+AJ143*AM146-AI143*AN143-AK143*AN146</f>
        <v>14.994121345012209</v>
      </c>
      <c r="AS143" s="28">
        <f t="shared" ref="AS143" si="702">(AH143*AN143+AI143*AM143+AJ143*AN146+AK143*AM146)</f>
        <v>0</v>
      </c>
      <c r="AT143" s="26">
        <f t="shared" ref="AT143" si="703">AH143*AO143+AJ143*AO146-AI143*AP143-AK143*AP146</f>
        <v>0</v>
      </c>
      <c r="AU143" s="27">
        <f t="shared" ref="AU143" si="704">(AH143*AP143+AI143*AO143+AJ143*AP146+AK143*AO146)</f>
        <v>-50.219186712495599</v>
      </c>
      <c r="AV143" s="8"/>
      <c r="AW143" s="183">
        <f t="shared" ref="AW143" si="705">20*LOG((2*$AR$8)/(($AR$8*AR143+AT143+$AR$8*AR146+AT146)^2+($AR$8*AS143+AU143+$AR$8*AS146+AU146)^2)^0.5)</f>
        <v>-28.69811162471434</v>
      </c>
      <c r="AY143" s="184">
        <f t="shared" ref="AY143" si="706">((AS143^2+AR143^2)/(AS146^2+AR146^2))^0.5</f>
        <v>3.5886163088855034</v>
      </c>
      <c r="AZ143" s="115"/>
      <c r="BA143" s="44">
        <f t="shared" si="406"/>
        <v>0.94439999999999513</v>
      </c>
      <c r="BB143" s="48">
        <f t="shared" si="427"/>
        <v>-18.167276598488122</v>
      </c>
      <c r="BC143" s="49">
        <f t="shared" si="428"/>
        <v>44.140469749608464</v>
      </c>
      <c r="BD143" s="50">
        <f t="shared" si="429"/>
        <v>-18.167276598488122</v>
      </c>
      <c r="BE143" s="11">
        <f t="shared" si="431"/>
        <v>-632.51309170396871</v>
      </c>
      <c r="BF143" s="49">
        <f t="shared" si="474"/>
        <v>-11.039436012203085</v>
      </c>
      <c r="BG143" s="32">
        <f t="shared" si="430"/>
        <v>-6.6740491796521917E-2</v>
      </c>
    </row>
    <row r="144" spans="2:59" ht="18.649999999999999" customHeight="1" thickBot="1">
      <c r="D144" s="30"/>
      <c r="G144" s="31"/>
      <c r="I144" s="30"/>
      <c r="L144" s="31"/>
      <c r="N144" s="30"/>
      <c r="Q144" s="31"/>
      <c r="S144" s="30"/>
      <c r="V144" s="31"/>
      <c r="X144" s="30"/>
      <c r="AA144" s="31"/>
      <c r="AC144" s="30"/>
      <c r="AF144" s="31"/>
      <c r="AH144" s="30"/>
      <c r="AK144" s="31"/>
      <c r="AM144" s="30"/>
      <c r="AP144" s="31"/>
      <c r="AR144" s="30"/>
      <c r="AU144" s="31"/>
      <c r="AY144" s="185"/>
      <c r="AZ144" s="115"/>
      <c r="BA144" s="44">
        <f t="shared" si="406"/>
        <v>0.94479999999999509</v>
      </c>
      <c r="BB144" s="48">
        <f t="shared" si="427"/>
        <v>-18.024977509716877</v>
      </c>
      <c r="BC144" s="49">
        <f t="shared" si="428"/>
        <v>43.887464512926904</v>
      </c>
      <c r="BD144" s="50">
        <f t="shared" si="429"/>
        <v>-18.024977509716877</v>
      </c>
      <c r="BE144" s="11">
        <f t="shared" si="431"/>
        <v>-642.85171604314655</v>
      </c>
      <c r="BF144" s="49">
        <f t="shared" si="474"/>
        <v>-11.219879047048561</v>
      </c>
      <c r="BG144" s="32">
        <f t="shared" si="430"/>
        <v>-6.8981249627367139E-2</v>
      </c>
    </row>
    <row r="145" spans="2:59" ht="18.649999999999999" customHeight="1" thickBot="1">
      <c r="D145" s="197" t="s">
        <v>96</v>
      </c>
      <c r="E145" s="198"/>
      <c r="F145" s="199" t="s">
        <v>97</v>
      </c>
      <c r="G145" s="200"/>
      <c r="I145" s="197" t="s">
        <v>98</v>
      </c>
      <c r="J145" s="198"/>
      <c r="K145" s="199" t="s">
        <v>99</v>
      </c>
      <c r="L145" s="200"/>
      <c r="N145" s="197" t="s">
        <v>1</v>
      </c>
      <c r="O145" s="198"/>
      <c r="P145" s="199" t="s">
        <v>2</v>
      </c>
      <c r="Q145" s="200"/>
      <c r="S145" s="172" t="s">
        <v>100</v>
      </c>
      <c r="T145" s="173"/>
      <c r="U145" s="199" t="s">
        <v>101</v>
      </c>
      <c r="V145" s="200"/>
      <c r="X145" s="197" t="s">
        <v>102</v>
      </c>
      <c r="Y145" s="198"/>
      <c r="Z145" s="199" t="s">
        <v>103</v>
      </c>
      <c r="AA145" s="200"/>
      <c r="AB145" s="4"/>
      <c r="AC145" s="197" t="s">
        <v>104</v>
      </c>
      <c r="AD145" s="198"/>
      <c r="AE145" s="199" t="s">
        <v>105</v>
      </c>
      <c r="AF145" s="200"/>
      <c r="AH145" s="172" t="s">
        <v>106</v>
      </c>
      <c r="AI145" s="173"/>
      <c r="AJ145" s="199" t="s">
        <v>107</v>
      </c>
      <c r="AK145" s="200"/>
      <c r="AL145" s="4"/>
      <c r="AM145" s="197" t="s">
        <v>108</v>
      </c>
      <c r="AN145" s="198"/>
      <c r="AO145" s="199" t="s">
        <v>109</v>
      </c>
      <c r="AP145" s="200"/>
      <c r="AR145" s="197" t="s">
        <v>110</v>
      </c>
      <c r="AS145" s="198"/>
      <c r="AT145" s="199" t="s">
        <v>111</v>
      </c>
      <c r="AU145" s="200"/>
      <c r="AV145" s="4"/>
      <c r="AW145" s="36" t="s">
        <v>112</v>
      </c>
      <c r="AY145" s="186" t="s">
        <v>113</v>
      </c>
      <c r="AZ145" s="115"/>
      <c r="BA145" s="44">
        <f t="shared" si="406"/>
        <v>0.94519999999999504</v>
      </c>
      <c r="BB145" s="48">
        <f t="shared" si="427"/>
        <v>-17.881772231478344</v>
      </c>
      <c r="BC145" s="49">
        <f t="shared" si="428"/>
        <v>43.630323826509674</v>
      </c>
      <c r="BD145" s="50">
        <f t="shared" si="429"/>
        <v>-17.881772231478344</v>
      </c>
      <c r="BE145" s="11">
        <f t="shared" si="431"/>
        <v>-653.45472922167949</v>
      </c>
      <c r="BF145" s="49">
        <f t="shared" si="474"/>
        <v>-11.404936537646311</v>
      </c>
      <c r="BG145" s="32">
        <f t="shared" si="430"/>
        <v>-7.1312859651523564E-2</v>
      </c>
    </row>
    <row r="146" spans="2:59" ht="18.649999999999999" customHeight="1" thickTop="1" thickBot="1">
      <c r="D146" s="24">
        <v>0</v>
      </c>
      <c r="E146" s="28">
        <v>0</v>
      </c>
      <c r="F146" s="26">
        <v>1</v>
      </c>
      <c r="G146" s="27">
        <v>0</v>
      </c>
      <c r="I146" s="24">
        <v>0</v>
      </c>
      <c r="J146" s="28">
        <f t="shared" ref="J146" si="707">IF(0=(1-$J$8*$K$8*$B143^2),0,-1*(1-$J$8*$K$8*$B143^2)/($B143*$K$8))</f>
        <v>-0.42545178211964352</v>
      </c>
      <c r="K146" s="26">
        <v>1</v>
      </c>
      <c r="L146" s="27">
        <v>0</v>
      </c>
      <c r="N146" s="24">
        <f t="shared" ref="N146" si="708">D146*I143+F146*I146-E146*J143-G146*J146</f>
        <v>0</v>
      </c>
      <c r="O146" s="28">
        <f t="shared" ref="O146" si="709">(D146*J143+E146*I143+F146*J146+G146*I146)</f>
        <v>-0.42545178211964352</v>
      </c>
      <c r="P146" s="26">
        <f t="shared" ref="P146" si="710">D146*K143+F146*K146-E146*L143-G146*L146</f>
        <v>1</v>
      </c>
      <c r="Q146" s="27">
        <f t="shared" ref="Q146" si="711">(D146*L143+E146*K143+F146*L146+G146*K146)</f>
        <v>0</v>
      </c>
      <c r="S146" s="24">
        <v>0</v>
      </c>
      <c r="T146" s="28">
        <v>0</v>
      </c>
      <c r="U146" s="26">
        <v>1</v>
      </c>
      <c r="V146" s="27">
        <v>0</v>
      </c>
      <c r="X146" s="24">
        <f t="shared" ref="X146" si="712">N146*S143+P146*S146-O146*T143-Q146*T146</f>
        <v>0</v>
      </c>
      <c r="Y146" s="28">
        <f t="shared" ref="Y146" si="713">(N146*T143+O146*S143+P146*T146+Q146*S146)</f>
        <v>-0.42545178211964352</v>
      </c>
      <c r="Z146" s="26">
        <f t="shared" ref="Z146" si="714">N146*U143+P146*U146-O146*V143-Q146*V146</f>
        <v>-11.68052140940056</v>
      </c>
      <c r="AA146" s="27">
        <f t="shared" ref="AA146" si="715">(N146*V143+O146*U143+P146*V146+Q146*U146)</f>
        <v>0</v>
      </c>
      <c r="AB146" s="8"/>
      <c r="AC146" s="24">
        <v>0</v>
      </c>
      <c r="AD146" s="28">
        <f t="shared" ref="AD146" si="716">IF(0=(1-$AD$8*$AE$8*$B143^2),0,-1*(1-$AD$8*$AE$8*$B143^2)/($B143*$AD$8))</f>
        <v>-0.39413460334632033</v>
      </c>
      <c r="AE146" s="26">
        <v>1</v>
      </c>
      <c r="AF146" s="27">
        <v>0</v>
      </c>
      <c r="AH146" s="24">
        <f t="shared" ref="AH146" si="717">X146*AC143+Z146*AC146-Y146*AD143-AA146*AD146</f>
        <v>0</v>
      </c>
      <c r="AI146" s="28">
        <f t="shared" ref="AI146" si="718">(X146*AD143+Y146*AC143+Z146*AD146+AA146*AC146)</f>
        <v>4.1782458904526489</v>
      </c>
      <c r="AJ146" s="26">
        <f t="shared" ref="AJ146" si="719">X146*AE143+Z146*AE146-Y146*AF143-AA146*AF146</f>
        <v>-11.68052140940056</v>
      </c>
      <c r="AK146" s="27">
        <f t="shared" ref="AK146" si="720">(X146*AF143+Y146*AE143+Z146*AF146+AA146*AE146)</f>
        <v>0</v>
      </c>
      <c r="AL146" s="8"/>
      <c r="AM146" s="24">
        <v>0</v>
      </c>
      <c r="AN146" s="28">
        <v>0</v>
      </c>
      <c r="AO146" s="26">
        <v>1</v>
      </c>
      <c r="AP146" s="27">
        <v>0</v>
      </c>
      <c r="AR146" s="24">
        <f t="shared" ref="AR146" si="721">AH146*AM143+AJ146*AM146-AI146*AN143-AK146*AN146</f>
        <v>0</v>
      </c>
      <c r="AS146" s="28">
        <f t="shared" ref="AS146" si="722">(AH146*AN143+AI146*AM143+AJ146*AN146+AK146*AM146)</f>
        <v>4.1782458904526489</v>
      </c>
      <c r="AT146" s="26">
        <f t="shared" ref="AT146" si="723">AH146*AO143+AJ146*AO146-AI146*AP143-AK146*AP146</f>
        <v>14.060717907521196</v>
      </c>
      <c r="AU146" s="27">
        <f t="shared" ref="AU146" si="724">(AH146*AP143+AI146*AO143+AJ146*AP146+AK146*AO146)</f>
        <v>0</v>
      </c>
      <c r="AV146" s="8"/>
      <c r="AW146" s="38">
        <f t="shared" ref="AW146" si="725">(180/PI())*ATAN(-1*(($AR$8*AS143+AU143+$AR$8*AS146+AU146)/($AR$8*AR143+AT143+$AR$8*AR146+AT146)))</f>
        <v>57.745399302348716</v>
      </c>
      <c r="AY146" s="187">
        <f t="shared" ref="AY146" si="726">20*LOG(((($AR$8*AR143+AT143-$AR$8*AR146-AT146)^2+($AR$8*AS143+AU143-$AR$8*AS146-AU146)^2)/(($AR$8*AR143+AT143+$AR$8*AR146+AT146)^2+($AR$8*AS143+AU143+$AR$8*AS146+AU146)^2))^0.5)</f>
        <v>-5.8649776938585552E-3</v>
      </c>
      <c r="AZ146" s="115"/>
      <c r="BA146" s="44">
        <f t="shared" si="406"/>
        <v>0.945599999999995</v>
      </c>
      <c r="BB146" s="48">
        <f t="shared" si="427"/>
        <v>-17.73764906780081</v>
      </c>
      <c r="BC146" s="49">
        <f t="shared" si="428"/>
        <v>43.368941934821031</v>
      </c>
      <c r="BD146" s="50">
        <f t="shared" si="429"/>
        <v>-17.73764906780081</v>
      </c>
      <c r="BE146" s="11">
        <f t="shared" si="431"/>
        <v>-664.33106221522416</v>
      </c>
      <c r="BF146" s="49">
        <f t="shared" si="474"/>
        <v>-11.594764358926955</v>
      </c>
      <c r="BG146" s="32">
        <f t="shared" si="430"/>
        <v>-7.3739666829093761E-2</v>
      </c>
    </row>
    <row r="147" spans="2:59" ht="18.649999999999999" customHeight="1">
      <c r="AY147" s="33"/>
      <c r="AZ147" s="115"/>
      <c r="BA147" s="44">
        <f t="shared" si="406"/>
        <v>0.94599999999999496</v>
      </c>
      <c r="BB147" s="48">
        <f t="shared" si="427"/>
        <v>-17.592596167035104</v>
      </c>
      <c r="BC147" s="49">
        <f t="shared" si="428"/>
        <v>43.10320950993497</v>
      </c>
      <c r="BD147" s="50">
        <f t="shared" si="429"/>
        <v>-17.592596167035104</v>
      </c>
      <c r="BE147" s="11">
        <f t="shared" si="431"/>
        <v>-675.49001112281792</v>
      </c>
      <c r="BF147" s="49">
        <f t="shared" si="474"/>
        <v>-11.789524758426291</v>
      </c>
      <c r="BG147" s="32">
        <f t="shared" si="430"/>
        <v>-7.6266256013120926E-2</v>
      </c>
    </row>
    <row r="148" spans="2:59" ht="18.649999999999999" customHeight="1" thickBot="1">
      <c r="E148" s="21" t="s">
        <v>68</v>
      </c>
      <c r="J148" s="21" t="s">
        <v>69</v>
      </c>
      <c r="O148" s="21" t="s">
        <v>70</v>
      </c>
      <c r="T148" s="21" t="s">
        <v>71</v>
      </c>
      <c r="Y148" s="21" t="s">
        <v>72</v>
      </c>
      <c r="AD148" s="21" t="s">
        <v>73</v>
      </c>
      <c r="AI148" s="21" t="s">
        <v>74</v>
      </c>
      <c r="AN148" s="21" t="s">
        <v>75</v>
      </c>
      <c r="AS148" s="21" t="s">
        <v>76</v>
      </c>
      <c r="AZ148" s="115"/>
      <c r="BA148" s="44">
        <f t="shared" si="406"/>
        <v>0.94639999999999491</v>
      </c>
      <c r="BB148" s="48">
        <f t="shared" si="427"/>
        <v>-17.446601523497844</v>
      </c>
      <c r="BC148" s="49">
        <f t="shared" si="428"/>
        <v>42.833013505485873</v>
      </c>
      <c r="BD148" s="50">
        <f t="shared" si="429"/>
        <v>-17.446601523497844</v>
      </c>
      <c r="BE148" s="11">
        <f t="shared" si="431"/>
        <v>-686.94125402359873</v>
      </c>
      <c r="BF148" s="49">
        <f t="shared" si="474"/>
        <v>-11.989386650490541</v>
      </c>
      <c r="BG148" s="32">
        <f t="shared" si="430"/>
        <v>-7.8897466952829454E-2</v>
      </c>
    </row>
    <row r="149" spans="2:59" ht="18.649999999999999" customHeight="1" thickBot="1">
      <c r="B149" s="20"/>
      <c r="D149" s="197" t="s">
        <v>77</v>
      </c>
      <c r="E149" s="198"/>
      <c r="F149" s="199" t="s">
        <v>78</v>
      </c>
      <c r="G149" s="200"/>
      <c r="I149" s="197" t="s">
        <v>79</v>
      </c>
      <c r="J149" s="198"/>
      <c r="K149" s="199" t="s">
        <v>80</v>
      </c>
      <c r="L149" s="200"/>
      <c r="N149" s="197" t="s">
        <v>81</v>
      </c>
      <c r="O149" s="198"/>
      <c r="P149" s="199" t="s">
        <v>82</v>
      </c>
      <c r="Q149" s="200"/>
      <c r="S149" s="197" t="s">
        <v>83</v>
      </c>
      <c r="T149" s="198"/>
      <c r="U149" s="199" t="s">
        <v>84</v>
      </c>
      <c r="V149" s="200"/>
      <c r="X149" s="197" t="s">
        <v>85</v>
      </c>
      <c r="Y149" s="198"/>
      <c r="Z149" s="199" t="s">
        <v>86</v>
      </c>
      <c r="AA149" s="200"/>
      <c r="AB149" s="4"/>
      <c r="AC149" s="197" t="s">
        <v>87</v>
      </c>
      <c r="AD149" s="198"/>
      <c r="AE149" s="199" t="s">
        <v>88</v>
      </c>
      <c r="AF149" s="200"/>
      <c r="AH149" s="197" t="s">
        <v>89</v>
      </c>
      <c r="AI149" s="198"/>
      <c r="AJ149" s="199" t="s">
        <v>90</v>
      </c>
      <c r="AK149" s="200"/>
      <c r="AL149" s="4"/>
      <c r="AM149" s="197" t="s">
        <v>91</v>
      </c>
      <c r="AN149" s="198"/>
      <c r="AO149" s="199" t="s">
        <v>92</v>
      </c>
      <c r="AP149" s="200"/>
      <c r="AR149" s="197" t="s">
        <v>93</v>
      </c>
      <c r="AS149" s="198"/>
      <c r="AT149" s="199" t="s">
        <v>94</v>
      </c>
      <c r="AU149" s="200"/>
      <c r="AV149" s="4"/>
      <c r="AW149" s="181" t="s">
        <v>95</v>
      </c>
      <c r="AY149" s="182" t="s">
        <v>22</v>
      </c>
      <c r="AZ149" s="115"/>
      <c r="BA149" s="44">
        <f t="shared" si="406"/>
        <v>0.94679999999999487</v>
      </c>
      <c r="BB149" s="48">
        <f t="shared" si="427"/>
        <v>-17.299652979582451</v>
      </c>
      <c r="BC149" s="49">
        <f t="shared" si="428"/>
        <v>42.558237003876464</v>
      </c>
      <c r="BD149" s="50">
        <f t="shared" si="429"/>
        <v>-17.299652979582451</v>
      </c>
      <c r="BE149" s="11">
        <f t="shared" si="431"/>
        <v>-698.6948686466003</v>
      </c>
      <c r="BF149" s="49">
        <f t="shared" si="474"/>
        <v>-12.194525924672472</v>
      </c>
      <c r="BG149" s="32">
        <f t="shared" si="430"/>
        <v>-8.1638410341830725E-2</v>
      </c>
    </row>
    <row r="150" spans="2:59" ht="18.649999999999999" customHeight="1" thickTop="1" thickBot="1">
      <c r="B150" s="39">
        <f t="shared" ref="B150" si="727">B143+$E$5</f>
        <v>0.90719999999999923</v>
      </c>
      <c r="D150" s="24">
        <v>1</v>
      </c>
      <c r="E150" s="25">
        <v>0</v>
      </c>
      <c r="F150" s="26">
        <v>0</v>
      </c>
      <c r="G150" s="27">
        <f t="shared" ref="G150" si="728">-1/($E$8*$B150)</f>
        <v>-6.1580601617845616</v>
      </c>
      <c r="I150" s="24">
        <v>1</v>
      </c>
      <c r="J150" s="28">
        <v>0</v>
      </c>
      <c r="K150" s="26">
        <v>0</v>
      </c>
      <c r="L150" s="27">
        <v>0</v>
      </c>
      <c r="N150" s="24">
        <f t="shared" ref="N150" si="729">D150*I150+F150*I153-E150*J150-G150*J153</f>
        <v>-1.6139313030040445</v>
      </c>
      <c r="O150" s="28">
        <f t="shared" ref="O150" si="730">(D150*J150+E150*I150+F150*J153+G150*I153)</f>
        <v>0</v>
      </c>
      <c r="P150" s="26">
        <f t="shared" ref="P150" si="731">D150*K150+F150*K153-E150*L150-G150*L153</f>
        <v>0</v>
      </c>
      <c r="Q150" s="27">
        <f t="shared" ref="Q150" si="732">(D150*L150+E150*K150+F150*L153+G150*K153)</f>
        <v>-6.1580601617845616</v>
      </c>
      <c r="S150" s="24">
        <v>1</v>
      </c>
      <c r="T150" s="25">
        <v>0</v>
      </c>
      <c r="U150" s="26">
        <v>0</v>
      </c>
      <c r="V150" s="27">
        <f t="shared" ref="V150" si="733">-1/($T$8*$B150)</f>
        <v>-29.791696458363152</v>
      </c>
      <c r="X150" s="24">
        <f t="shared" ref="X150" si="734">N150*S150+P150*S153-O150*T150-Q150*T153</f>
        <v>-1.6139313030040445</v>
      </c>
      <c r="Y150" s="28">
        <f t="shared" ref="Y150" si="735">(N150*T150+O150*S150+P150*T153+Q150*S153)</f>
        <v>0</v>
      </c>
      <c r="Z150" s="26">
        <f t="shared" ref="Z150" si="736">N150*U150+P150*U153-O150*V150-Q150*V153</f>
        <v>0</v>
      </c>
      <c r="AA150" s="27">
        <f t="shared" ref="AA150" si="737">(N150*V150+O150*U150+P150*V153+Q150*U153)</f>
        <v>41.923691321962458</v>
      </c>
      <c r="AB150" s="8"/>
      <c r="AC150" s="24">
        <v>1</v>
      </c>
      <c r="AD150" s="28">
        <v>0</v>
      </c>
      <c r="AE150" s="26">
        <v>0</v>
      </c>
      <c r="AF150" s="27">
        <v>0</v>
      </c>
      <c r="AH150" s="24">
        <f t="shared" ref="AH150" si="738">X150*AC150+Z150*AC153-Y150*AD150-AA150*AD153</f>
        <v>14.874395298718543</v>
      </c>
      <c r="AI150" s="28">
        <f t="shared" ref="AI150" si="739">(X150*AD150+Y150*AC150+Z150*AD153+AA150*AC153)</f>
        <v>0</v>
      </c>
      <c r="AJ150" s="26">
        <f t="shared" ref="AJ150" si="740">X150*AE150+Z150*AE153-Y150*AF150-AA150*AF153</f>
        <v>0</v>
      </c>
      <c r="AK150" s="27">
        <f t="shared" ref="AK150" si="741">(X150*AF150+Y150*AE150+Z150*AF153+AA150*AE153)</f>
        <v>41.923691321962458</v>
      </c>
      <c r="AL150" s="8"/>
      <c r="AM150" s="24">
        <v>1</v>
      </c>
      <c r="AN150" s="25">
        <v>0</v>
      </c>
      <c r="AO150" s="26">
        <v>0</v>
      </c>
      <c r="AP150" s="27">
        <f t="shared" ref="AP150" si="742">-1/($AN$8*$B150)</f>
        <v>-6.1580601617845616</v>
      </c>
      <c r="AR150" s="24">
        <f t="shared" ref="AR150" si="743">AH150*AM150+AJ150*AM153-AI150*AN150-AK150*AN153</f>
        <v>14.874395298718543</v>
      </c>
      <c r="AS150" s="28">
        <f t="shared" ref="AS150" si="744">(AH150*AN150+AI150*AM150+AJ150*AN153+AK150*AM153)</f>
        <v>0</v>
      </c>
      <c r="AT150" s="26">
        <f t="shared" ref="AT150" si="745">AH150*AO150+AJ150*AO153-AI150*AP150-AK150*AP153</f>
        <v>0</v>
      </c>
      <c r="AU150" s="27">
        <f t="shared" ref="AU150" si="746">(AH150*AP150+AI150*AO150+AJ150*AP153+AK150*AO153)</f>
        <v>-49.673729797711779</v>
      </c>
      <c r="AV150" s="8"/>
      <c r="AW150" s="183">
        <f t="shared" ref="AW150" si="747">20*LOG((2*$AR$8)/(($AR$8*AR150+AT150+$AR$8*AR153+AT153)^2+($AR$8*AS150+AU150+$AR$8*AS153+AU153)^2)^0.5)</f>
        <v>-28.607084099236182</v>
      </c>
      <c r="AY150" s="184">
        <f t="shared" ref="AY150" si="748">((AS150^2+AR150^2)/(AS153^2+AR153^2))^0.5</f>
        <v>3.5792428959865936</v>
      </c>
      <c r="AZ150" s="115"/>
      <c r="BA150" s="44">
        <f t="shared" si="406"/>
        <v>0.94719999999999482</v>
      </c>
      <c r="BB150" s="48">
        <f t="shared" si="427"/>
        <v>-17.151738228387128</v>
      </c>
      <c r="BC150" s="49">
        <f t="shared" si="428"/>
        <v>42.278759056417854</v>
      </c>
      <c r="BD150" s="50">
        <f t="shared" si="429"/>
        <v>-17.151738228387128</v>
      </c>
      <c r="BE150" s="11">
        <f t="shared" si="431"/>
        <v>-710.76135088793899</v>
      </c>
      <c r="BF150" s="49">
        <f t="shared" si="474"/>
        <v>-12.405125768917257</v>
      </c>
      <c r="BG150" s="32">
        <f t="shared" si="430"/>
        <v>-8.4494484991019914E-2</v>
      </c>
    </row>
    <row r="151" spans="2:59" ht="18.649999999999999" customHeight="1" thickBot="1">
      <c r="D151" s="30"/>
      <c r="G151" s="31"/>
      <c r="I151" s="30"/>
      <c r="L151" s="31"/>
      <c r="N151" s="30"/>
      <c r="Q151" s="31"/>
      <c r="S151" s="30"/>
      <c r="V151" s="31"/>
      <c r="X151" s="30"/>
      <c r="AA151" s="31"/>
      <c r="AC151" s="30"/>
      <c r="AF151" s="31"/>
      <c r="AH151" s="30"/>
      <c r="AK151" s="31"/>
      <c r="AM151" s="30"/>
      <c r="AP151" s="31"/>
      <c r="AR151" s="30"/>
      <c r="AU151" s="31"/>
      <c r="AY151" s="185"/>
      <c r="AZ151" s="115"/>
      <c r="BA151" s="44">
        <f t="shared" si="406"/>
        <v>0.94759999999999478</v>
      </c>
      <c r="BB151" s="48">
        <f t="shared" si="427"/>
        <v>-17.002844816913779</v>
      </c>
      <c r="BC151" s="49">
        <f t="shared" si="428"/>
        <v>41.99445451606271</v>
      </c>
      <c r="BD151" s="50">
        <f t="shared" si="429"/>
        <v>-17.002844816913779</v>
      </c>
      <c r="BE151" s="11">
        <f t="shared" si="431"/>
        <v>-723.15163421305476</v>
      </c>
      <c r="BF151" s="49">
        <f t="shared" si="474"/>
        <v>-12.621377008195479</v>
      </c>
      <c r="BG151" s="32">
        <f t="shared" si="430"/>
        <v>-8.7471396212541741E-2</v>
      </c>
    </row>
    <row r="152" spans="2:59" ht="18.649999999999999" customHeight="1" thickBot="1">
      <c r="D152" s="197" t="s">
        <v>96</v>
      </c>
      <c r="E152" s="198"/>
      <c r="F152" s="199" t="s">
        <v>97</v>
      </c>
      <c r="G152" s="200"/>
      <c r="I152" s="197" t="s">
        <v>98</v>
      </c>
      <c r="J152" s="198"/>
      <c r="K152" s="199" t="s">
        <v>99</v>
      </c>
      <c r="L152" s="200"/>
      <c r="N152" s="197" t="s">
        <v>1</v>
      </c>
      <c r="O152" s="198"/>
      <c r="P152" s="199" t="s">
        <v>2</v>
      </c>
      <c r="Q152" s="200"/>
      <c r="S152" s="172" t="s">
        <v>100</v>
      </c>
      <c r="T152" s="173"/>
      <c r="U152" s="199" t="s">
        <v>101</v>
      </c>
      <c r="V152" s="200"/>
      <c r="X152" s="197" t="s">
        <v>102</v>
      </c>
      <c r="Y152" s="198"/>
      <c r="Z152" s="199" t="s">
        <v>103</v>
      </c>
      <c r="AA152" s="200"/>
      <c r="AB152" s="4"/>
      <c r="AC152" s="197" t="s">
        <v>104</v>
      </c>
      <c r="AD152" s="198"/>
      <c r="AE152" s="199" t="s">
        <v>105</v>
      </c>
      <c r="AF152" s="200"/>
      <c r="AH152" s="172" t="s">
        <v>106</v>
      </c>
      <c r="AI152" s="173"/>
      <c r="AJ152" s="199" t="s">
        <v>107</v>
      </c>
      <c r="AK152" s="200"/>
      <c r="AL152" s="4"/>
      <c r="AM152" s="197" t="s">
        <v>108</v>
      </c>
      <c r="AN152" s="198"/>
      <c r="AO152" s="199" t="s">
        <v>109</v>
      </c>
      <c r="AP152" s="200"/>
      <c r="AR152" s="197" t="s">
        <v>110</v>
      </c>
      <c r="AS152" s="198"/>
      <c r="AT152" s="199" t="s">
        <v>111</v>
      </c>
      <c r="AU152" s="200"/>
      <c r="AV152" s="4"/>
      <c r="AW152" s="36" t="s">
        <v>112</v>
      </c>
      <c r="AY152" s="186" t="s">
        <v>113</v>
      </c>
      <c r="AZ152" s="115"/>
      <c r="BA152" s="44">
        <f t="shared" si="406"/>
        <v>0.94799999999999474</v>
      </c>
      <c r="BB152" s="48">
        <f t="shared" si="427"/>
        <v>-16.852960149896589</v>
      </c>
      <c r="BC152" s="49">
        <f t="shared" si="428"/>
        <v>41.70519386237752</v>
      </c>
      <c r="BD152" s="50">
        <f t="shared" si="429"/>
        <v>-16.852960149896589</v>
      </c>
      <c r="BE152" s="11">
        <f t="shared" si="431"/>
        <v>-735.8771099768469</v>
      </c>
      <c r="BF152" s="49">
        <f t="shared" si="474"/>
        <v>-12.84347845915639</v>
      </c>
      <c r="BG152" s="32">
        <f t="shared" si="430"/>
        <v>-9.0575175508274139E-2</v>
      </c>
    </row>
    <row r="153" spans="2:59" ht="18.649999999999999" customHeight="1" thickTop="1" thickBot="1">
      <c r="D153" s="24">
        <v>0</v>
      </c>
      <c r="E153" s="28">
        <v>0</v>
      </c>
      <c r="F153" s="26">
        <v>1</v>
      </c>
      <c r="G153" s="27">
        <v>0</v>
      </c>
      <c r="I153" s="24">
        <v>0</v>
      </c>
      <c r="J153" s="28">
        <f t="shared" ref="J153" si="749">IF(0=(1-$J$8*$K$8*$B150^2),0,-1*(1-$J$8*$K$8*$B150^2)/($B150*$K$8))</f>
        <v>-0.42447316757726283</v>
      </c>
      <c r="K153" s="26">
        <v>1</v>
      </c>
      <c r="L153" s="27">
        <v>0</v>
      </c>
      <c r="N153" s="24">
        <f t="shared" ref="N153" si="750">D153*I150+F153*I153-E153*J150-G153*J153</f>
        <v>0</v>
      </c>
      <c r="O153" s="28">
        <f t="shared" ref="O153" si="751">(D153*J150+E153*I150+F153*J153+G153*I153)</f>
        <v>-0.42447316757726283</v>
      </c>
      <c r="P153" s="26">
        <f t="shared" ref="P153" si="752">D153*K150+F153*K153-E153*L150-G153*L153</f>
        <v>1</v>
      </c>
      <c r="Q153" s="27">
        <f t="shared" ref="Q153" si="753">(D153*L150+E153*K150+F153*L153+G153*K153)</f>
        <v>0</v>
      </c>
      <c r="S153" s="24">
        <v>0</v>
      </c>
      <c r="T153" s="28">
        <v>0</v>
      </c>
      <c r="U153" s="26">
        <v>1</v>
      </c>
      <c r="V153" s="27">
        <v>0</v>
      </c>
      <c r="X153" s="24">
        <f t="shared" ref="X153" si="754">N153*S150+P153*S153-O153*T150-Q153*T153</f>
        <v>0</v>
      </c>
      <c r="Y153" s="28">
        <f t="shared" ref="Y153" si="755">(N153*T150+O153*S150+P153*T153+Q153*S153)</f>
        <v>-0.42447316757726283</v>
      </c>
      <c r="Z153" s="26">
        <f t="shared" ref="Z153" si="756">N153*U150+P153*U153-O153*V150-Q153*V153</f>
        <v>-11.64577576318173</v>
      </c>
      <c r="AA153" s="27">
        <f t="shared" ref="AA153" si="757">(N153*V150+O153*U150+P153*V153+Q153*U153)</f>
        <v>0</v>
      </c>
      <c r="AB153" s="8"/>
      <c r="AC153" s="24">
        <v>0</v>
      </c>
      <c r="AD153" s="28">
        <f t="shared" ref="AD153" si="758">IF(0=(1-$AD$8*$AE$8*$B150^2),0,-1*(1-$AD$8*$AE$8*$B150^2)/($B150*$AD$8))</f>
        <v>-0.3932937697469614</v>
      </c>
      <c r="AE153" s="26">
        <v>1</v>
      </c>
      <c r="AF153" s="27">
        <v>0</v>
      </c>
      <c r="AH153" s="24">
        <f t="shared" ref="AH153" si="759">X153*AC150+Z153*AC153-Y153*AD150-AA153*AD153</f>
        <v>0</v>
      </c>
      <c r="AI153" s="28">
        <f t="shared" ref="AI153" si="760">(X153*AD150+Y153*AC150+Z153*AD153+AA153*AC153)</f>
        <v>4.1557378839522761</v>
      </c>
      <c r="AJ153" s="26">
        <f t="shared" ref="AJ153" si="761">X153*AE150+Z153*AE153-Y153*AF150-AA153*AF153</f>
        <v>-11.64577576318173</v>
      </c>
      <c r="AK153" s="27">
        <f t="shared" ref="AK153" si="762">(X153*AF150+Y153*AE150+Z153*AF153+AA153*AE153)</f>
        <v>0</v>
      </c>
      <c r="AL153" s="8"/>
      <c r="AM153" s="24">
        <v>0</v>
      </c>
      <c r="AN153" s="28">
        <v>0</v>
      </c>
      <c r="AO153" s="26">
        <v>1</v>
      </c>
      <c r="AP153" s="27">
        <v>0</v>
      </c>
      <c r="AR153" s="24">
        <f t="shared" ref="AR153" si="763">AH153*AM150+AJ153*AM153-AI153*AN150-AK153*AN153</f>
        <v>0</v>
      </c>
      <c r="AS153" s="28">
        <f t="shared" ref="AS153" si="764">(AH153*AN150+AI153*AM150+AJ153*AN153+AK153*AM153)</f>
        <v>4.1557378839522761</v>
      </c>
      <c r="AT153" s="26">
        <f t="shared" ref="AT153" si="765">AH153*AO150+AJ153*AO153-AI153*AP150-AK153*AP153</f>
        <v>13.945508142803655</v>
      </c>
      <c r="AU153" s="27">
        <f t="shared" ref="AU153" si="766">(AH153*AP150+AI153*AO150+AJ153*AP153+AK153*AO153)</f>
        <v>0</v>
      </c>
      <c r="AV153" s="8"/>
      <c r="AW153" s="38">
        <f t="shared" ref="AW153" si="767">(180/PI())*ATAN(-1*(($AR$8*AS150+AU150+$AR$8*AS153+AU153)/($AR$8*AR150+AT150+$AR$8*AR153+AT153)))</f>
        <v>57.659886287893386</v>
      </c>
      <c r="AY153" s="187">
        <f t="shared" ref="AY153" si="768">20*LOG(((($AR$8*AR150+AT150-$AR$8*AR153-AT153)^2+($AR$8*AS150+AU150-$AR$8*AS153-AU153)^2)/(($AR$8*AR150+AT150+$AR$8*AR153+AT153)^2+($AR$8*AS150+AU150+$AR$8*AS153+AU153)^2))^0.5)</f>
        <v>-5.989289854161574E-3</v>
      </c>
      <c r="AZ153" s="115"/>
      <c r="BA153" s="44">
        <f t="shared" si="406"/>
        <v>0.94839999999999469</v>
      </c>
      <c r="BB153" s="48">
        <f t="shared" si="427"/>
        <v>-16.702071494325132</v>
      </c>
      <c r="BC153" s="49">
        <f t="shared" si="428"/>
        <v>41.410843018386814</v>
      </c>
      <c r="BD153" s="50">
        <f t="shared" si="429"/>
        <v>-16.702071494325132</v>
      </c>
      <c r="BE153" s="11">
        <f t="shared" si="431"/>
        <v>-748.94964869998842</v>
      </c>
      <c r="BF153" s="49">
        <f t="shared" si="474"/>
        <v>-13.071637301469666</v>
      </c>
      <c r="BG153" s="32">
        <f t="shared" si="430"/>
        <v>-9.3812201664102951E-2</v>
      </c>
    </row>
    <row r="154" spans="2:59" ht="18.649999999999999" customHeight="1">
      <c r="AY154" s="33"/>
      <c r="AZ154" s="115"/>
      <c r="BA154" s="44">
        <f t="shared" si="406"/>
        <v>0.94879999999999465</v>
      </c>
      <c r="BB154" s="48">
        <f t="shared" si="427"/>
        <v>-16.550165984732331</v>
      </c>
      <c r="BC154" s="49">
        <f t="shared" si="428"/>
        <v>41.111263158906851</v>
      </c>
      <c r="BD154" s="50">
        <f t="shared" si="429"/>
        <v>-16.550165984732331</v>
      </c>
      <c r="BE154" s="11">
        <f t="shared" si="431"/>
        <v>-762.38162233674927</v>
      </c>
      <c r="BF154" s="49">
        <f t="shared" si="474"/>
        <v>-13.30606946647222</v>
      </c>
      <c r="BG154" s="32">
        <f t="shared" si="430"/>
        <v>-9.718922335964536E-2</v>
      </c>
    </row>
    <row r="155" spans="2:59" ht="18.649999999999999" customHeight="1" thickBot="1">
      <c r="E155" s="21" t="s">
        <v>68</v>
      </c>
      <c r="J155" s="21" t="s">
        <v>69</v>
      </c>
      <c r="O155" s="21" t="s">
        <v>70</v>
      </c>
      <c r="T155" s="21" t="s">
        <v>71</v>
      </c>
      <c r="Y155" s="21" t="s">
        <v>72</v>
      </c>
      <c r="AD155" s="21" t="s">
        <v>73</v>
      </c>
      <c r="AI155" s="21" t="s">
        <v>74</v>
      </c>
      <c r="AN155" s="21" t="s">
        <v>75</v>
      </c>
      <c r="AS155" s="21" t="s">
        <v>76</v>
      </c>
      <c r="AZ155" s="115"/>
      <c r="BA155" s="44">
        <f t="shared" si="406"/>
        <v>0.9491999999999946</v>
      </c>
      <c r="BB155" s="48">
        <f t="shared" si="427"/>
        <v>-16.397230629324685</v>
      </c>
      <c r="BC155" s="49">
        <f t="shared" si="428"/>
        <v>40.806310509972185</v>
      </c>
      <c r="BD155" s="50">
        <f t="shared" si="429"/>
        <v>-16.397230629324685</v>
      </c>
      <c r="BE155" s="11">
        <f t="shared" si="431"/>
        <v>-776.18592756905639</v>
      </c>
      <c r="BF155" s="49">
        <f t="shared" si="474"/>
        <v>-13.547000043726259</v>
      </c>
      <c r="BG155" s="32">
        <f t="shared" si="430"/>
        <v>-0.10071338341234054</v>
      </c>
    </row>
    <row r="156" spans="2:59" ht="18.649999999999999" customHeight="1" thickBot="1">
      <c r="B156" s="20"/>
      <c r="D156" s="197" t="s">
        <v>77</v>
      </c>
      <c r="E156" s="198"/>
      <c r="F156" s="199" t="s">
        <v>78</v>
      </c>
      <c r="G156" s="200"/>
      <c r="I156" s="197" t="s">
        <v>79</v>
      </c>
      <c r="J156" s="198"/>
      <c r="K156" s="199" t="s">
        <v>80</v>
      </c>
      <c r="L156" s="200"/>
      <c r="N156" s="197" t="s">
        <v>81</v>
      </c>
      <c r="O156" s="198"/>
      <c r="P156" s="199" t="s">
        <v>82</v>
      </c>
      <c r="Q156" s="200"/>
      <c r="S156" s="197" t="s">
        <v>83</v>
      </c>
      <c r="T156" s="198"/>
      <c r="U156" s="199" t="s">
        <v>84</v>
      </c>
      <c r="V156" s="200"/>
      <c r="X156" s="197" t="s">
        <v>85</v>
      </c>
      <c r="Y156" s="198"/>
      <c r="Z156" s="199" t="s">
        <v>86</v>
      </c>
      <c r="AA156" s="200"/>
      <c r="AB156" s="4"/>
      <c r="AC156" s="197" t="s">
        <v>87</v>
      </c>
      <c r="AD156" s="198"/>
      <c r="AE156" s="199" t="s">
        <v>88</v>
      </c>
      <c r="AF156" s="200"/>
      <c r="AH156" s="197" t="s">
        <v>89</v>
      </c>
      <c r="AI156" s="198"/>
      <c r="AJ156" s="199" t="s">
        <v>90</v>
      </c>
      <c r="AK156" s="200"/>
      <c r="AL156" s="4"/>
      <c r="AM156" s="197" t="s">
        <v>91</v>
      </c>
      <c r="AN156" s="198"/>
      <c r="AO156" s="199" t="s">
        <v>92</v>
      </c>
      <c r="AP156" s="200"/>
      <c r="AR156" s="197" t="s">
        <v>93</v>
      </c>
      <c r="AS156" s="198"/>
      <c r="AT156" s="199" t="s">
        <v>94</v>
      </c>
      <c r="AU156" s="200"/>
      <c r="AV156" s="4"/>
      <c r="AW156" s="181" t="s">
        <v>95</v>
      </c>
      <c r="AY156" s="182" t="s">
        <v>22</v>
      </c>
      <c r="AZ156" s="115"/>
      <c r="BA156" s="44">
        <f t="shared" si="406"/>
        <v>0.94959999999999456</v>
      </c>
      <c r="BB156" s="48">
        <f t="shared" si="427"/>
        <v>-16.243252317039211</v>
      </c>
      <c r="BC156" s="49">
        <f t="shared" si="428"/>
        <v>40.495836138944597</v>
      </c>
      <c r="BD156" s="50">
        <f t="shared" si="429"/>
        <v>-16.243252317039211</v>
      </c>
      <c r="BE156" s="11">
        <f t="shared" si="431"/>
        <v>-790.37601015967061</v>
      </c>
      <c r="BF156" s="49">
        <f t="shared" si="474"/>
        <v>-13.794663706062405</v>
      </c>
      <c r="BG156" s="32">
        <f t="shared" si="430"/>
        <v>-0.10439224478480148</v>
      </c>
    </row>
    <row r="157" spans="2:59" ht="18.649999999999999" customHeight="1" thickTop="1" thickBot="1">
      <c r="B157" s="39">
        <f t="shared" ref="B157" si="769">B150+$E$5</f>
        <v>0.90759999999999919</v>
      </c>
      <c r="D157" s="24">
        <v>1</v>
      </c>
      <c r="E157" s="25">
        <v>0</v>
      </c>
      <c r="F157" s="26">
        <v>0</v>
      </c>
      <c r="G157" s="27">
        <f t="shared" ref="G157" si="770">-1/($E$8*$B157)</f>
        <v>-6.1553461643575975</v>
      </c>
      <c r="I157" s="24">
        <v>1</v>
      </c>
      <c r="J157" s="28">
        <v>0</v>
      </c>
      <c r="K157" s="26">
        <v>0</v>
      </c>
      <c r="L157" s="27">
        <v>0</v>
      </c>
      <c r="N157" s="24">
        <f t="shared" ref="N157" si="771">D157*I157+F157*I160-E157*J157-G157*J160</f>
        <v>-1.6067587358548221</v>
      </c>
      <c r="O157" s="28">
        <f t="shared" ref="O157" si="772">(D157*J157+E157*I157+F157*J160+G157*I160)</f>
        <v>0</v>
      </c>
      <c r="P157" s="26">
        <f t="shared" ref="P157" si="773">D157*K157+F157*K160-E157*L157-G157*L160</f>
        <v>0</v>
      </c>
      <c r="Q157" s="27">
        <f t="shared" ref="Q157" si="774">(D157*L157+E157*K157+F157*L160+G157*K160)</f>
        <v>-6.1553461643575975</v>
      </c>
      <c r="S157" s="24">
        <v>1</v>
      </c>
      <c r="T157" s="25">
        <v>0</v>
      </c>
      <c r="U157" s="26">
        <v>0</v>
      </c>
      <c r="V157" s="27">
        <f t="shared" ref="V157" si="775">-1/($T$8*$B157)</f>
        <v>-29.778566578919182</v>
      </c>
      <c r="X157" s="24">
        <f t="shared" ref="X157" si="776">N157*S157+P157*S160-O157*T157-Q157*T160</f>
        <v>-1.6067587358548221</v>
      </c>
      <c r="Y157" s="28">
        <f t="shared" ref="Y157" si="777">(N157*T157+O157*S157+P157*T160+Q157*S160)</f>
        <v>0</v>
      </c>
      <c r="Z157" s="26">
        <f t="shared" ref="Z157" si="778">N157*U157+P157*U160-O157*V157-Q157*V160</f>
        <v>0</v>
      </c>
      <c r="AA157" s="27">
        <f t="shared" ref="AA157" si="779">(N157*V157+O157*U157+P157*V160+Q157*U160)</f>
        <v>41.691625827555242</v>
      </c>
      <c r="AB157" s="8"/>
      <c r="AC157" s="24">
        <v>1</v>
      </c>
      <c r="AD157" s="28">
        <v>0</v>
      </c>
      <c r="AE157" s="26">
        <v>0</v>
      </c>
      <c r="AF157" s="27">
        <v>0</v>
      </c>
      <c r="AH157" s="24">
        <f t="shared" ref="AH157" si="780">X157*AC157+Z157*AC160-Y157*AD157-AA157*AD160</f>
        <v>14.75526087321272</v>
      </c>
      <c r="AI157" s="28">
        <f t="shared" ref="AI157" si="781">(X157*AD157+Y157*AC157+Z157*AD160+AA157*AC160)</f>
        <v>0</v>
      </c>
      <c r="AJ157" s="26">
        <f t="shared" ref="AJ157" si="782">X157*AE157+Z157*AE160-Y157*AF157-AA157*AF160</f>
        <v>0</v>
      </c>
      <c r="AK157" s="27">
        <f t="shared" ref="AK157" si="783">(X157*AF157+Y157*AE157+Z157*AF160+AA157*AE160)</f>
        <v>41.691625827555242</v>
      </c>
      <c r="AL157" s="8"/>
      <c r="AM157" s="24">
        <v>1</v>
      </c>
      <c r="AN157" s="25">
        <v>0</v>
      </c>
      <c r="AO157" s="26">
        <v>0</v>
      </c>
      <c r="AP157" s="27">
        <f t="shared" ref="AP157" si="784">-1/($AN$8*$B157)</f>
        <v>-6.1553461643575975</v>
      </c>
      <c r="AR157" s="24">
        <f t="shared" ref="AR157" si="785">AH157*AM157+AJ157*AM160-AI157*AN157-AK157*AN160</f>
        <v>14.75526087321272</v>
      </c>
      <c r="AS157" s="28">
        <f t="shared" ref="AS157" si="786">(AH157*AN157+AI157*AM157+AJ157*AN160+AK157*AM160)</f>
        <v>0</v>
      </c>
      <c r="AT157" s="26">
        <f t="shared" ref="AT157" si="787">AH157*AO157+AJ157*AO160-AI157*AP157-AK157*AP160</f>
        <v>0</v>
      </c>
      <c r="AU157" s="27">
        <f t="shared" ref="AU157" si="788">(AH157*AP157+AI157*AO157+AJ157*AP160+AK157*AO160)</f>
        <v>-49.132112592470406</v>
      </c>
      <c r="AV157" s="8"/>
      <c r="AW157" s="183">
        <f t="shared" ref="AW157" si="789">20*LOG((2*$AR$8)/(($AR$8*AR157+AT157+$AR$8*AR160+AT160)^2+($AR$8*AS157+AU157+$AR$8*AS160+AU160)^2)^0.5)</f>
        <v>-28.515732240764024</v>
      </c>
      <c r="AY157" s="184">
        <f t="shared" ref="AY157" si="790">((AS157^2+AR157^2)/(AS160^2+AR160^2))^0.5</f>
        <v>3.5698404584820005</v>
      </c>
      <c r="AZ157" s="115"/>
      <c r="BA157" s="44">
        <f t="shared" si="406"/>
        <v>0.94999999999999452</v>
      </c>
      <c r="BB157" s="48">
        <f t="shared" si="427"/>
        <v>-16.088217825619566</v>
      </c>
      <c r="BC157" s="49">
        <f t="shared" si="428"/>
        <v>40.179685734880763</v>
      </c>
      <c r="BD157" s="50">
        <f t="shared" si="429"/>
        <v>-16.088217825619566</v>
      </c>
      <c r="BE157" s="11">
        <f t="shared" si="431"/>
        <v>-804.96589040180299</v>
      </c>
      <c r="BF157" s="49">
        <f t="shared" si="474"/>
        <v>-14.049305153759281</v>
      </c>
      <c r="BG157" s="32">
        <f t="shared" si="430"/>
        <v>-0.10823381849515291</v>
      </c>
    </row>
    <row r="158" spans="2:59" ht="18.649999999999999" customHeight="1" thickBot="1">
      <c r="D158" s="30"/>
      <c r="G158" s="31"/>
      <c r="I158" s="30"/>
      <c r="L158" s="31"/>
      <c r="N158" s="30"/>
      <c r="Q158" s="31"/>
      <c r="S158" s="30"/>
      <c r="V158" s="31"/>
      <c r="X158" s="30"/>
      <c r="AA158" s="31"/>
      <c r="AC158" s="30"/>
      <c r="AF158" s="31"/>
      <c r="AH158" s="30"/>
      <c r="AK158" s="31"/>
      <c r="AM158" s="30"/>
      <c r="AP158" s="31"/>
      <c r="AR158" s="30"/>
      <c r="AU158" s="31"/>
      <c r="AY158" s="185"/>
      <c r="AZ158" s="115"/>
      <c r="BA158" s="44">
        <f t="shared" si="406"/>
        <v>0.95039999999999447</v>
      </c>
      <c r="BB158" s="48">
        <f t="shared" si="427"/>
        <v>-15.9321138308123</v>
      </c>
      <c r="BC158" s="49">
        <f t="shared" si="428"/>
        <v>39.857699378720078</v>
      </c>
      <c r="BD158" s="50">
        <f t="shared" si="429"/>
        <v>-15.9321138308123</v>
      </c>
      <c r="BE158" s="11">
        <f t="shared" si="431"/>
        <v>-819.97018968657335</v>
      </c>
      <c r="BF158" s="49">
        <f t="shared" si="474"/>
        <v>-14.311179578233155</v>
      </c>
      <c r="BG158" s="32">
        <f t="shared" si="430"/>
        <v>-0.1122465935820611</v>
      </c>
    </row>
    <row r="159" spans="2:59" ht="18.649999999999999" customHeight="1" thickBot="1">
      <c r="D159" s="197" t="s">
        <v>96</v>
      </c>
      <c r="E159" s="198"/>
      <c r="F159" s="199" t="s">
        <v>97</v>
      </c>
      <c r="G159" s="200"/>
      <c r="I159" s="197" t="s">
        <v>98</v>
      </c>
      <c r="J159" s="198"/>
      <c r="K159" s="199" t="s">
        <v>99</v>
      </c>
      <c r="L159" s="200"/>
      <c r="N159" s="197" t="s">
        <v>1</v>
      </c>
      <c r="O159" s="198"/>
      <c r="P159" s="199" t="s">
        <v>2</v>
      </c>
      <c r="Q159" s="200"/>
      <c r="S159" s="172" t="s">
        <v>100</v>
      </c>
      <c r="T159" s="173"/>
      <c r="U159" s="199" t="s">
        <v>101</v>
      </c>
      <c r="V159" s="200"/>
      <c r="X159" s="197" t="s">
        <v>102</v>
      </c>
      <c r="Y159" s="198"/>
      <c r="Z159" s="199" t="s">
        <v>103</v>
      </c>
      <c r="AA159" s="200"/>
      <c r="AB159" s="4"/>
      <c r="AC159" s="197" t="s">
        <v>104</v>
      </c>
      <c r="AD159" s="198"/>
      <c r="AE159" s="199" t="s">
        <v>105</v>
      </c>
      <c r="AF159" s="200"/>
      <c r="AH159" s="172" t="s">
        <v>106</v>
      </c>
      <c r="AI159" s="173"/>
      <c r="AJ159" s="199" t="s">
        <v>107</v>
      </c>
      <c r="AK159" s="200"/>
      <c r="AL159" s="4"/>
      <c r="AM159" s="197" t="s">
        <v>108</v>
      </c>
      <c r="AN159" s="198"/>
      <c r="AO159" s="199" t="s">
        <v>109</v>
      </c>
      <c r="AP159" s="200"/>
      <c r="AR159" s="197" t="s">
        <v>110</v>
      </c>
      <c r="AS159" s="198"/>
      <c r="AT159" s="199" t="s">
        <v>111</v>
      </c>
      <c r="AU159" s="200"/>
      <c r="AV159" s="4"/>
      <c r="AW159" s="36" t="s">
        <v>112</v>
      </c>
      <c r="AY159" s="186" t="s">
        <v>113</v>
      </c>
      <c r="AZ159" s="115"/>
      <c r="BA159" s="44">
        <f t="shared" si="406"/>
        <v>0.95079999999999443</v>
      </c>
      <c r="BB159" s="48">
        <f t="shared" si="427"/>
        <v>-15.774926916794346</v>
      </c>
      <c r="BC159" s="49">
        <f t="shared" si="428"/>
        <v>39.529711302845485</v>
      </c>
      <c r="BD159" s="50">
        <f t="shared" si="429"/>
        <v>-15.774926916794346</v>
      </c>
      <c r="BE159" s="11">
        <f t="shared" si="431"/>
        <v>-835.40415822904595</v>
      </c>
      <c r="BF159" s="49">
        <f t="shared" si="474"/>
        <v>-14.580553145948533</v>
      </c>
      <c r="BG159" s="32">
        <f t="shared" si="430"/>
        <v>-0.11643956928890575</v>
      </c>
    </row>
    <row r="160" spans="2:59" ht="18.649999999999999" customHeight="1" thickTop="1" thickBot="1">
      <c r="D160" s="24">
        <v>0</v>
      </c>
      <c r="E160" s="28">
        <v>0</v>
      </c>
      <c r="F160" s="26">
        <v>1</v>
      </c>
      <c r="G160" s="27">
        <v>0</v>
      </c>
      <c r="I160" s="24">
        <v>0</v>
      </c>
      <c r="J160" s="28">
        <f t="shared" ref="J160" si="791">IF(0=(1-$J$8*$K$8*$B157^2),0,-1*(1-$J$8*$K$8*$B157^2)/($B157*$K$8))</f>
        <v>-0.42349506693046829</v>
      </c>
      <c r="K160" s="26">
        <v>1</v>
      </c>
      <c r="L160" s="27">
        <v>0</v>
      </c>
      <c r="N160" s="24">
        <f t="shared" ref="N160" si="792">D160*I157+F160*I160-E160*J157-G160*J160</f>
        <v>0</v>
      </c>
      <c r="O160" s="28">
        <f t="shared" ref="O160" si="793">(D160*J157+E160*I157+F160*J160+G160*I160)</f>
        <v>-0.42349506693046829</v>
      </c>
      <c r="P160" s="26">
        <f t="shared" ref="P160" si="794">D160*K157+F160*K160-E160*L157-G160*L160</f>
        <v>1</v>
      </c>
      <c r="Q160" s="27">
        <f t="shared" ref="Q160" si="795">(D160*L157+E160*K157+F160*L160+G160*K160)</f>
        <v>0</v>
      </c>
      <c r="S160" s="24">
        <v>0</v>
      </c>
      <c r="T160" s="28">
        <v>0</v>
      </c>
      <c r="U160" s="26">
        <v>1</v>
      </c>
      <c r="V160" s="27">
        <v>0</v>
      </c>
      <c r="X160" s="24">
        <f t="shared" ref="X160" si="796">N160*S157+P160*S160-O160*T157-Q160*T160</f>
        <v>0</v>
      </c>
      <c r="Y160" s="28">
        <f t="shared" ref="Y160" si="797">(N160*T157+O160*S157+P160*T160+Q160*S160)</f>
        <v>-0.42349506693046829</v>
      </c>
      <c r="Z160" s="26">
        <f t="shared" ref="Z160" si="798">N160*U157+P160*U160-O160*V157-Q160*V160</f>
        <v>-11.611076046432785</v>
      </c>
      <c r="AA160" s="27">
        <f t="shared" ref="AA160" si="799">(N160*V157+O160*U157+P160*V160+Q160*U160)</f>
        <v>0</v>
      </c>
      <c r="AB160" s="8"/>
      <c r="AC160" s="24">
        <v>0</v>
      </c>
      <c r="AD160" s="28">
        <f t="shared" ref="AD160" si="800">IF(0=(1-$AD$8*$AE$8*$B157^2),0,-1*(1-$AD$8*$AE$8*$B157^2)/($B157*$AD$8))</f>
        <v>-0.39245338324641188</v>
      </c>
      <c r="AE160" s="26">
        <v>1</v>
      </c>
      <c r="AF160" s="27">
        <v>0</v>
      </c>
      <c r="AH160" s="24">
        <f t="shared" ref="AH160" si="801">X160*AC157+Z160*AC160-Y160*AD157-AA160*AD160</f>
        <v>0</v>
      </c>
      <c r="AI160" s="28">
        <f t="shared" ref="AI160" si="802">(X160*AD157+Y160*AC157+Z160*AD160+AA160*AC160)</f>
        <v>4.1333110106234505</v>
      </c>
      <c r="AJ160" s="26">
        <f t="shared" ref="AJ160" si="803">X160*AE157+Z160*AE160-Y160*AF157-AA160*AF160</f>
        <v>-11.611076046432785</v>
      </c>
      <c r="AK160" s="27">
        <f t="shared" ref="AK160" si="804">(X160*AF157+Y160*AE157+Z160*AF160+AA160*AE160)</f>
        <v>0</v>
      </c>
      <c r="AL160" s="8"/>
      <c r="AM160" s="24">
        <v>0</v>
      </c>
      <c r="AN160" s="28">
        <v>0</v>
      </c>
      <c r="AO160" s="26">
        <v>1</v>
      </c>
      <c r="AP160" s="27">
        <v>0</v>
      </c>
      <c r="AR160" s="24">
        <f t="shared" ref="AR160" si="805">AH160*AM157+AJ160*AM160-AI160*AN157-AK160*AN160</f>
        <v>0</v>
      </c>
      <c r="AS160" s="28">
        <f t="shared" ref="AS160" si="806">(AH160*AN157+AI160*AM157+AJ160*AN160+AK160*AM160)</f>
        <v>4.1333110106234505</v>
      </c>
      <c r="AT160" s="26">
        <f t="shared" ref="AT160" si="807">AH160*AO157+AJ160*AO160-AI160*AP157-AK160*AP160</f>
        <v>13.830884028905295</v>
      </c>
      <c r="AU160" s="27">
        <f t="shared" ref="AU160" si="808">(AH160*AP157+AI160*AO157+AJ160*AP160+AK160*AO160)</f>
        <v>0</v>
      </c>
      <c r="AV160" s="8"/>
      <c r="AW160" s="38">
        <f t="shared" ref="AW160" si="809">(180/PI())*ATAN(-1*(($AR$8*AS157+AU157+$AR$8*AS160+AU160)/($AR$8*AR157+AT157+$AR$8*AR160+AT160)))</f>
        <v>57.573650661630424</v>
      </c>
      <c r="AY160" s="187">
        <f t="shared" ref="AY160" si="810">20*LOG(((($AR$8*AR157+AT157-$AR$8*AR160-AT160)^2+($AR$8*AS157+AU157-$AR$8*AS160-AU160)^2)/(($AR$8*AR157+AT157+$AR$8*AR160+AT160)^2+($AR$8*AS157+AU157+$AR$8*AS160+AU160)^2))^0.5)</f>
        <v>-6.1166958526486671E-3</v>
      </c>
      <c r="AZ160" s="115"/>
      <c r="BA160" s="44">
        <f t="shared" ref="BA160:BA223" si="811">INDEX(B:B,(ROW()-32)*7+24)</f>
        <v>0.95119999999999438</v>
      </c>
      <c r="BB160" s="48">
        <f t="shared" si="427"/>
        <v>-15.616643587951637</v>
      </c>
      <c r="BC160" s="49">
        <f t="shared" si="428"/>
        <v>39.195549639553903</v>
      </c>
      <c r="BD160" s="50">
        <f t="shared" si="429"/>
        <v>-15.616643587951637</v>
      </c>
      <c r="BE160" s="11">
        <f t="shared" si="431"/>
        <v>-851.28370395980255</v>
      </c>
      <c r="BF160" s="49">
        <f t="shared" si="474"/>
        <v>-14.857703502671244</v>
      </c>
      <c r="BG160" s="32">
        <f t="shared" si="430"/>
        <v>-0.12082228964572508</v>
      </c>
    </row>
    <row r="161" spans="2:59" ht="18.649999999999999" customHeight="1">
      <c r="AY161" s="33"/>
      <c r="AZ161" s="115"/>
      <c r="BA161" s="44">
        <f t="shared" si="811"/>
        <v>0.95159999999999434</v>
      </c>
      <c r="BB161" s="48">
        <f t="shared" si="427"/>
        <v>-15.457250282142445</v>
      </c>
      <c r="BC161" s="49">
        <f t="shared" si="428"/>
        <v>38.855036157970019</v>
      </c>
      <c r="BD161" s="50">
        <f t="shared" si="429"/>
        <v>-15.457250282142445</v>
      </c>
      <c r="BE161" s="11">
        <f t="shared" si="431"/>
        <v>-867.62542261855879</v>
      </c>
      <c r="BF161" s="49">
        <f t="shared" si="474"/>
        <v>-15.142920298701132</v>
      </c>
      <c r="BG161" s="32">
        <f t="shared" si="430"/>
        <v>-0.12540488064276828</v>
      </c>
    </row>
    <row r="162" spans="2:59" ht="18.649999999999999" customHeight="1" thickBot="1">
      <c r="E162" s="21" t="s">
        <v>68</v>
      </c>
      <c r="J162" s="21" t="s">
        <v>69</v>
      </c>
      <c r="O162" s="21" t="s">
        <v>70</v>
      </c>
      <c r="T162" s="21" t="s">
        <v>71</v>
      </c>
      <c r="Y162" s="21" t="s">
        <v>72</v>
      </c>
      <c r="AD162" s="21" t="s">
        <v>73</v>
      </c>
      <c r="AI162" s="21" t="s">
        <v>74</v>
      </c>
      <c r="AN162" s="21" t="s">
        <v>75</v>
      </c>
      <c r="AS162" s="21" t="s">
        <v>76</v>
      </c>
      <c r="AZ162" s="115"/>
      <c r="BA162" s="44">
        <f t="shared" si="811"/>
        <v>0.9519999999999943</v>
      </c>
      <c r="BB162" s="48">
        <f t="shared" ref="BB162:BB225" si="812">INDEX(AW:AW,(ROW()-32)*7+24)</f>
        <v>-15.296733385588777</v>
      </c>
      <c r="BC162" s="49">
        <f t="shared" ref="BC162:BC225" si="813">INDEX(AW:AW,(ROW()-32)*7+27)</f>
        <v>38.507985988922634</v>
      </c>
      <c r="BD162" s="50">
        <f t="shared" ref="BD162:BD225" si="814">BB162</f>
        <v>-15.296733385588777</v>
      </c>
      <c r="BE162" s="11">
        <f t="shared" si="431"/>
        <v>-884.44662904920233</v>
      </c>
      <c r="BF162" s="49">
        <f t="shared" si="474"/>
        <v>-15.436505735073506</v>
      </c>
      <c r="BG162" s="32">
        <f t="shared" ref="BG162:BG225" si="815">INDEX(AY:AY,(ROW()-32)*7+27)</f>
        <v>-0.13019809020615755</v>
      </c>
    </row>
    <row r="163" spans="2:59" ht="18.649999999999999" customHeight="1" thickBot="1">
      <c r="B163" s="20"/>
      <c r="D163" s="197" t="s">
        <v>77</v>
      </c>
      <c r="E163" s="198"/>
      <c r="F163" s="199" t="s">
        <v>78</v>
      </c>
      <c r="G163" s="200"/>
      <c r="I163" s="197" t="s">
        <v>79</v>
      </c>
      <c r="J163" s="198"/>
      <c r="K163" s="199" t="s">
        <v>80</v>
      </c>
      <c r="L163" s="200"/>
      <c r="N163" s="197" t="s">
        <v>81</v>
      </c>
      <c r="O163" s="198"/>
      <c r="P163" s="199" t="s">
        <v>82</v>
      </c>
      <c r="Q163" s="200"/>
      <c r="S163" s="197" t="s">
        <v>83</v>
      </c>
      <c r="T163" s="198"/>
      <c r="U163" s="199" t="s">
        <v>84</v>
      </c>
      <c r="V163" s="200"/>
      <c r="X163" s="197" t="s">
        <v>85</v>
      </c>
      <c r="Y163" s="198"/>
      <c r="Z163" s="199" t="s">
        <v>86</v>
      </c>
      <c r="AA163" s="200"/>
      <c r="AB163" s="4"/>
      <c r="AC163" s="197" t="s">
        <v>87</v>
      </c>
      <c r="AD163" s="198"/>
      <c r="AE163" s="199" t="s">
        <v>88</v>
      </c>
      <c r="AF163" s="200"/>
      <c r="AH163" s="197" t="s">
        <v>89</v>
      </c>
      <c r="AI163" s="198"/>
      <c r="AJ163" s="199" t="s">
        <v>90</v>
      </c>
      <c r="AK163" s="200"/>
      <c r="AL163" s="4"/>
      <c r="AM163" s="197" t="s">
        <v>91</v>
      </c>
      <c r="AN163" s="198"/>
      <c r="AO163" s="199" t="s">
        <v>92</v>
      </c>
      <c r="AP163" s="200"/>
      <c r="AR163" s="197" t="s">
        <v>93</v>
      </c>
      <c r="AS163" s="198"/>
      <c r="AT163" s="199" t="s">
        <v>94</v>
      </c>
      <c r="AU163" s="200"/>
      <c r="AV163" s="4"/>
      <c r="AW163" s="181" t="s">
        <v>95</v>
      </c>
      <c r="AY163" s="182" t="s">
        <v>22</v>
      </c>
      <c r="AZ163" s="115"/>
      <c r="BA163" s="44">
        <f t="shared" si="811"/>
        <v>0.95239999999999425</v>
      </c>
      <c r="BB163" s="48">
        <f t="shared" si="812"/>
        <v>-15.135079249554472</v>
      </c>
      <c r="BC163" s="49">
        <f t="shared" si="813"/>
        <v>38.154207337302992</v>
      </c>
      <c r="BD163" s="50">
        <f t="shared" si="814"/>
        <v>-15.135079249554472</v>
      </c>
      <c r="BE163" s="11">
        <f t="shared" ref="BE163:BE226" si="816">(BC164-BC163)/(BA164-BA163)</f>
        <v>-901.76538970809952</v>
      </c>
      <c r="BF163" s="49">
        <f t="shared" si="474"/>
        <v>-15.738775130936125</v>
      </c>
      <c r="BG163" s="32">
        <f t="shared" si="815"/>
        <v>-0.13521333120435688</v>
      </c>
    </row>
    <row r="164" spans="2:59" ht="18.649999999999999" customHeight="1" thickTop="1" thickBot="1">
      <c r="B164" s="39">
        <f t="shared" ref="B164" si="817">B157+$E$5</f>
        <v>0.90799999999999914</v>
      </c>
      <c r="D164" s="24">
        <v>1</v>
      </c>
      <c r="E164" s="25">
        <v>0</v>
      </c>
      <c r="F164" s="26">
        <v>0</v>
      </c>
      <c r="G164" s="27">
        <f t="shared" ref="G164" si="818">-1/($E$8*$B164)</f>
        <v>-6.1526345581177919</v>
      </c>
      <c r="I164" s="24">
        <v>1</v>
      </c>
      <c r="J164" s="28">
        <v>0</v>
      </c>
      <c r="K164" s="26">
        <v>0</v>
      </c>
      <c r="L164" s="27">
        <v>0</v>
      </c>
      <c r="N164" s="24">
        <f t="shared" ref="N164" si="819">D164*I164+F164*I167-E164*J164-G164*J167</f>
        <v>-1.5995956457811569</v>
      </c>
      <c r="O164" s="28">
        <f t="shared" ref="O164" si="820">(D164*J164+E164*I164+F164*J167+G164*I167)</f>
        <v>0</v>
      </c>
      <c r="P164" s="26">
        <f t="shared" ref="P164" si="821">D164*K164+F164*K167-E164*L164-G164*L167</f>
        <v>0</v>
      </c>
      <c r="Q164" s="27">
        <f t="shared" ref="Q164" si="822">(D164*L164+E164*K164+F164*L167+G164*K167)</f>
        <v>-6.1526345581177919</v>
      </c>
      <c r="S164" s="24">
        <v>1</v>
      </c>
      <c r="T164" s="25">
        <v>0</v>
      </c>
      <c r="U164" s="26">
        <v>0</v>
      </c>
      <c r="V164" s="27">
        <f t="shared" ref="V164" si="823">-1/($T$8*$B164)</f>
        <v>-29.765448267650942</v>
      </c>
      <c r="X164" s="24">
        <f t="shared" ref="X164" si="824">N164*S164+P164*S167-O164*T164-Q164*T167</f>
        <v>-1.5995956457811569</v>
      </c>
      <c r="Y164" s="28">
        <f t="shared" ref="Y164" si="825">(N164*T164+O164*S164+P164*T167+Q164*S167)</f>
        <v>0</v>
      </c>
      <c r="Z164" s="26">
        <f t="shared" ref="Z164" si="826">N164*U164+P164*U167-O164*V164-Q164*V167</f>
        <v>0</v>
      </c>
      <c r="AA164" s="27">
        <f t="shared" ref="AA164" si="827">(N164*V164+O164*U164+P164*V167+Q164*U167)</f>
        <v>41.46004688554094</v>
      </c>
      <c r="AB164" s="8"/>
      <c r="AC164" s="24">
        <v>1</v>
      </c>
      <c r="AD164" s="28">
        <v>0</v>
      </c>
      <c r="AE164" s="26">
        <v>0</v>
      </c>
      <c r="AF164" s="27">
        <v>0</v>
      </c>
      <c r="AH164" s="24">
        <f t="shared" ref="AH164" si="828">X164*AC164+Z164*AC167-Y164*AD164-AA164*AD167</f>
        <v>14.636716072529207</v>
      </c>
      <c r="AI164" s="28">
        <f t="shared" ref="AI164" si="829">(X164*AD164+Y164*AC164+Z164*AD167+AA164*AC167)</f>
        <v>0</v>
      </c>
      <c r="AJ164" s="26">
        <f t="shared" ref="AJ164" si="830">X164*AE164+Z164*AE167-Y164*AF164-AA164*AF167</f>
        <v>0</v>
      </c>
      <c r="AK164" s="27">
        <f t="shared" ref="AK164" si="831">(X164*AF164+Y164*AE164+Z164*AF167+AA164*AE167)</f>
        <v>41.46004688554094</v>
      </c>
      <c r="AL164" s="8"/>
      <c r="AM164" s="24">
        <v>1</v>
      </c>
      <c r="AN164" s="25">
        <v>0</v>
      </c>
      <c r="AO164" s="26">
        <v>0</v>
      </c>
      <c r="AP164" s="27">
        <f t="shared" ref="AP164" si="832">-1/($AN$8*$B164)</f>
        <v>-6.1526345581177919</v>
      </c>
      <c r="AR164" s="24">
        <f t="shared" ref="AR164" si="833">AH164*AM164+AJ164*AM167-AI164*AN164-AK164*AN167</f>
        <v>14.636716072529207</v>
      </c>
      <c r="AS164" s="28">
        <f t="shared" ref="AS164" si="834">(AH164*AN164+AI164*AM164+AJ164*AN167+AK164*AM167)</f>
        <v>0</v>
      </c>
      <c r="AT164" s="26">
        <f t="shared" ref="AT164" si="835">AH164*AO164+AJ164*AO167-AI164*AP164-AK164*AP167</f>
        <v>0</v>
      </c>
      <c r="AU164" s="27">
        <f t="shared" ref="AU164" si="836">(AH164*AP164+AI164*AO164+AJ164*AP167+AK164*AO167)</f>
        <v>-48.594318239660389</v>
      </c>
      <c r="AV164" s="8"/>
      <c r="AW164" s="183">
        <f t="shared" ref="AW164" si="837">20*LOG((2*$AR$8)/(($AR$8*AR164+AT164+$AR$8*AR167+AT167)^2+($AR$8*AS164+AU164+$AR$8*AS167+AU167)^2)^0.5)</f>
        <v>-28.424053126609557</v>
      </c>
      <c r="AY164" s="184">
        <f t="shared" ref="AY164" si="838">((AS164^2+AR164^2)/(AS167^2+AR167^2))^0.5</f>
        <v>3.5604087658993828</v>
      </c>
      <c r="AZ164" s="115"/>
      <c r="BA164" s="44">
        <f t="shared" si="811"/>
        <v>0.95279999999999421</v>
      </c>
      <c r="BB164" s="48">
        <f t="shared" si="812"/>
        <v>-14.972274208982629</v>
      </c>
      <c r="BC164" s="49">
        <f t="shared" si="813"/>
        <v>37.793501181419792</v>
      </c>
      <c r="BD164" s="50">
        <f t="shared" si="814"/>
        <v>-14.972274208982629</v>
      </c>
      <c r="BE164" s="11">
        <f t="shared" si="816"/>
        <v>-919.60055638263509</v>
      </c>
      <c r="BF164" s="49">
        <f t="shared" si="474"/>
        <v>-16.050057512048738</v>
      </c>
      <c r="BG164" s="32">
        <f t="shared" si="815"/>
        <v>-0.14046272773370494</v>
      </c>
    </row>
    <row r="165" spans="2:59" ht="18.649999999999999" customHeight="1" thickBot="1">
      <c r="D165" s="30"/>
      <c r="G165" s="31"/>
      <c r="I165" s="30"/>
      <c r="L165" s="31"/>
      <c r="N165" s="30"/>
      <c r="Q165" s="31"/>
      <c r="S165" s="30"/>
      <c r="V165" s="31"/>
      <c r="X165" s="30"/>
      <c r="AA165" s="31"/>
      <c r="AC165" s="30"/>
      <c r="AF165" s="31"/>
      <c r="AH165" s="30"/>
      <c r="AK165" s="31"/>
      <c r="AM165" s="30"/>
      <c r="AP165" s="31"/>
      <c r="AR165" s="30"/>
      <c r="AU165" s="31"/>
      <c r="AY165" s="185"/>
      <c r="AZ165" s="115"/>
      <c r="BA165" s="44">
        <f t="shared" si="811"/>
        <v>0.95319999999999416</v>
      </c>
      <c r="BB165" s="48">
        <f t="shared" si="812"/>
        <v>-14.808304603280915</v>
      </c>
      <c r="BC165" s="49">
        <f t="shared" si="813"/>
        <v>37.425660958866779</v>
      </c>
      <c r="BD165" s="50">
        <f t="shared" si="814"/>
        <v>-14.808304603280915</v>
      </c>
      <c r="BE165" s="11">
        <f t="shared" si="816"/>
        <v>-937.97180110223644</v>
      </c>
      <c r="BF165" s="49">
        <f t="shared" si="474"/>
        <v>-16.370696220095404</v>
      </c>
      <c r="BG165" s="32">
        <f t="shared" si="815"/>
        <v>-0.14595916495298994</v>
      </c>
    </row>
    <row r="166" spans="2:59" ht="18.649999999999999" customHeight="1" thickBot="1">
      <c r="D166" s="197" t="s">
        <v>96</v>
      </c>
      <c r="E166" s="198"/>
      <c r="F166" s="199" t="s">
        <v>97</v>
      </c>
      <c r="G166" s="200"/>
      <c r="I166" s="197" t="s">
        <v>98</v>
      </c>
      <c r="J166" s="198"/>
      <c r="K166" s="199" t="s">
        <v>99</v>
      </c>
      <c r="L166" s="200"/>
      <c r="N166" s="197" t="s">
        <v>1</v>
      </c>
      <c r="O166" s="198"/>
      <c r="P166" s="199" t="s">
        <v>2</v>
      </c>
      <c r="Q166" s="200"/>
      <c r="S166" s="172" t="s">
        <v>100</v>
      </c>
      <c r="T166" s="173"/>
      <c r="U166" s="199" t="s">
        <v>101</v>
      </c>
      <c r="V166" s="200"/>
      <c r="X166" s="197" t="s">
        <v>102</v>
      </c>
      <c r="Y166" s="198"/>
      <c r="Z166" s="199" t="s">
        <v>103</v>
      </c>
      <c r="AA166" s="200"/>
      <c r="AB166" s="4"/>
      <c r="AC166" s="197" t="s">
        <v>104</v>
      </c>
      <c r="AD166" s="198"/>
      <c r="AE166" s="199" t="s">
        <v>105</v>
      </c>
      <c r="AF166" s="200"/>
      <c r="AH166" s="172" t="s">
        <v>106</v>
      </c>
      <c r="AI166" s="173"/>
      <c r="AJ166" s="199" t="s">
        <v>107</v>
      </c>
      <c r="AK166" s="200"/>
      <c r="AL166" s="4"/>
      <c r="AM166" s="197" t="s">
        <v>108</v>
      </c>
      <c r="AN166" s="198"/>
      <c r="AO166" s="199" t="s">
        <v>109</v>
      </c>
      <c r="AP166" s="200"/>
      <c r="AR166" s="197" t="s">
        <v>110</v>
      </c>
      <c r="AS166" s="198"/>
      <c r="AT166" s="199" t="s">
        <v>111</v>
      </c>
      <c r="AU166" s="200"/>
      <c r="AV166" s="4"/>
      <c r="AW166" s="36" t="s">
        <v>112</v>
      </c>
      <c r="AY166" s="186" t="s">
        <v>113</v>
      </c>
      <c r="AZ166" s="115"/>
      <c r="BA166" s="44">
        <f t="shared" si="811"/>
        <v>0.95359999999999412</v>
      </c>
      <c r="BB166" s="48">
        <f t="shared" si="812"/>
        <v>-14.643156799460995</v>
      </c>
      <c r="BC166" s="49">
        <f t="shared" si="813"/>
        <v>37.050472238425925</v>
      </c>
      <c r="BD166" s="50">
        <f t="shared" si="814"/>
        <v>-14.643156799460995</v>
      </c>
      <c r="BE166" s="11">
        <f t="shared" si="816"/>
        <v>-956.89965221913076</v>
      </c>
      <c r="BF166" s="49">
        <f t="shared" si="474"/>
        <v>-16.701049542412495</v>
      </c>
      <c r="BG166" s="32">
        <f t="shared" si="815"/>
        <v>-0.15171634276015025</v>
      </c>
    </row>
    <row r="167" spans="2:59" ht="18.649999999999999" customHeight="1" thickTop="1" thickBot="1">
      <c r="D167" s="24">
        <v>0</v>
      </c>
      <c r="E167" s="28">
        <v>0</v>
      </c>
      <c r="F167" s="26">
        <v>1</v>
      </c>
      <c r="G167" s="27">
        <v>0</v>
      </c>
      <c r="I167" s="24">
        <v>0</v>
      </c>
      <c r="J167" s="28">
        <f t="shared" ref="J167" si="839">IF(0=(1-$J$8*$K$8*$B164^2),0,-1*(1-$J$8*$K$8*$B164^2)/($B164*$K$8))</f>
        <v>-0.4225174795001026</v>
      </c>
      <c r="K167" s="26">
        <v>1</v>
      </c>
      <c r="L167" s="27">
        <v>0</v>
      </c>
      <c r="N167" s="24">
        <f t="shared" ref="N167" si="840">D167*I164+F167*I167-E167*J164-G167*J167</f>
        <v>0</v>
      </c>
      <c r="O167" s="28">
        <f t="shared" ref="O167" si="841">(D167*J164+E167*I164+F167*J167+G167*I167)</f>
        <v>-0.4225174795001026</v>
      </c>
      <c r="P167" s="26">
        <f t="shared" ref="P167" si="842">D167*K164+F167*K167-E167*L164-G167*L167</f>
        <v>1</v>
      </c>
      <c r="Q167" s="27">
        <f t="shared" ref="Q167" si="843">(D167*L164+E167*K164+F167*L167+G167*K167)</f>
        <v>0</v>
      </c>
      <c r="S167" s="24">
        <v>0</v>
      </c>
      <c r="T167" s="28">
        <v>0</v>
      </c>
      <c r="U167" s="26">
        <v>1</v>
      </c>
      <c r="V167" s="27">
        <v>0</v>
      </c>
      <c r="X167" s="24">
        <f t="shared" ref="X167" si="844">N167*S164+P167*S167-O167*T164-Q167*T167</f>
        <v>0</v>
      </c>
      <c r="Y167" s="28">
        <f t="shared" ref="Y167" si="845">(N167*T164+O167*S164+P167*T167+Q167*S167)</f>
        <v>-0.4225174795001026</v>
      </c>
      <c r="Z167" s="26">
        <f t="shared" ref="Z167" si="846">N167*U164+P167*U167-O167*V164-Q167*V167</f>
        <v>-11.576422178238571</v>
      </c>
      <c r="AA167" s="27">
        <f t="shared" ref="AA167" si="847">(N167*V164+O167*U164+P167*V167+Q167*U167)</f>
        <v>0</v>
      </c>
      <c r="AB167" s="8"/>
      <c r="AC167" s="24">
        <v>0</v>
      </c>
      <c r="AD167" s="28">
        <f t="shared" ref="AD167" si="848">IF(0=(1-$AD$8*$AE$8*$B164^2),0,-1*(1-$AD$8*$AE$8*$B164^2)/($B164*$AD$8))</f>
        <v>-0.39161344325379249</v>
      </c>
      <c r="AE167" s="26">
        <v>1</v>
      </c>
      <c r="AF167" s="27">
        <v>0</v>
      </c>
      <c r="AH167" s="24">
        <f t="shared" ref="AH167" si="849">X167*AC164+Z167*AC167-Y167*AD164-AA167*AD167</f>
        <v>0</v>
      </c>
      <c r="AI167" s="28">
        <f t="shared" ref="AI167" si="850">(X167*AD164+Y167*AC164+Z167*AD167+AA167*AC167)</f>
        <v>4.1109650702794731</v>
      </c>
      <c r="AJ167" s="26">
        <f t="shared" ref="AJ167" si="851">X167*AE164+Z167*AE167-Y167*AF164-AA167*AF167</f>
        <v>-11.576422178238571</v>
      </c>
      <c r="AK167" s="27">
        <f t="shared" ref="AK167" si="852">(X167*AF164+Y167*AE164+Z167*AF167+AA167*AE167)</f>
        <v>0</v>
      </c>
      <c r="AL167" s="8"/>
      <c r="AM167" s="24">
        <v>0</v>
      </c>
      <c r="AN167" s="28">
        <v>0</v>
      </c>
      <c r="AO167" s="26">
        <v>1</v>
      </c>
      <c r="AP167" s="27">
        <v>0</v>
      </c>
      <c r="AR167" s="24">
        <f t="shared" ref="AR167" si="853">AH167*AM164+AJ167*AM167-AI167*AN164-AK167*AN167</f>
        <v>0</v>
      </c>
      <c r="AS167" s="28">
        <f t="shared" ref="AS167" si="854">(AH167*AN164+AI167*AM164+AJ167*AN167+AK167*AM167)</f>
        <v>4.1109650702794731</v>
      </c>
      <c r="AT167" s="26">
        <f t="shared" ref="AT167" si="855">AH167*AO164+AJ167*AO167-AI167*AP164-AK167*AP167</f>
        <v>13.716843580378052</v>
      </c>
      <c r="AU167" s="27">
        <f t="shared" ref="AU167" si="856">(AH167*AP164+AI167*AO164+AJ167*AP167+AK167*AO167)</f>
        <v>0</v>
      </c>
      <c r="AV167" s="8"/>
      <c r="AW167" s="38">
        <f t="shared" ref="AW167" si="857">(180/PI())*ATAN(-1*(($AR$8*AS164+AU164+$AR$8*AS167+AU167)/($AR$8*AR164+AT164+$AR$8*AR167+AT167)))</f>
        <v>57.486682238285333</v>
      </c>
      <c r="AY167" s="187">
        <f t="shared" ref="AY167" si="858">20*LOG(((($AR$8*AR164+AT164-$AR$8*AR167-AT167)^2+($AR$8*AS164+AU164-$AR$8*AS167-AU167)^2)/(($AR$8*AR164+AT164+$AR$8*AR167+AT167)^2+($AR$8*AS164+AU164+$AR$8*AS167+AU167)^2))^0.5)</f>
        <v>-6.2472850951869937E-3</v>
      </c>
      <c r="AZ167" s="115"/>
      <c r="BA167" s="44">
        <f t="shared" si="811"/>
        <v>0.95399999999999407</v>
      </c>
      <c r="BB167" s="48">
        <f t="shared" si="812"/>
        <v>-14.476817217857082</v>
      </c>
      <c r="BC167" s="49">
        <f t="shared" si="813"/>
        <v>36.667712377538315</v>
      </c>
      <c r="BD167" s="50">
        <f t="shared" si="814"/>
        <v>-14.476817217857082</v>
      </c>
      <c r="BE167" s="11">
        <f t="shared" si="816"/>
        <v>-976.40553161017704</v>
      </c>
      <c r="BF167" s="49">
        <f t="shared" si="474"/>
        <v>-17.04149136128316</v>
      </c>
      <c r="BG167" s="32">
        <f t="shared" si="815"/>
        <v>-0.15774883362984837</v>
      </c>
    </row>
    <row r="168" spans="2:59" ht="18.649999999999999" customHeight="1">
      <c r="AY168" s="33"/>
      <c r="AZ168" s="115"/>
      <c r="BA168" s="44">
        <f t="shared" si="811"/>
        <v>0.95439999999999403</v>
      </c>
      <c r="BB168" s="48">
        <f t="shared" si="812"/>
        <v>-14.309272360669789</v>
      </c>
      <c r="BC168" s="49">
        <f t="shared" si="813"/>
        <v>36.277150164894287</v>
      </c>
      <c r="BD168" s="50">
        <f t="shared" si="814"/>
        <v>-14.309272360669789</v>
      </c>
      <c r="BE168" s="11">
        <f t="shared" si="816"/>
        <v>-996.51179294408678</v>
      </c>
      <c r="BF168" s="49">
        <f t="shared" ref="BF168:BF231" si="859">PI()*(IF(BE168&lt;0,BE168,(BE169+BE167)/2))/180</f>
        <v>-17.392411821826311</v>
      </c>
      <c r="BG168" s="32">
        <f t="shared" si="815"/>
        <v>-0.16407214495814618</v>
      </c>
    </row>
    <row r="169" spans="2:59" ht="18.649999999999999" customHeight="1" thickBot="1">
      <c r="E169" s="21" t="s">
        <v>68</v>
      </c>
      <c r="J169" s="21" t="s">
        <v>69</v>
      </c>
      <c r="O169" s="21" t="s">
        <v>70</v>
      </c>
      <c r="T169" s="21" t="s">
        <v>71</v>
      </c>
      <c r="Y169" s="21" t="s">
        <v>72</v>
      </c>
      <c r="AD169" s="21" t="s">
        <v>73</v>
      </c>
      <c r="AI169" s="21" t="s">
        <v>74</v>
      </c>
      <c r="AN169" s="21" t="s">
        <v>75</v>
      </c>
      <c r="AS169" s="21" t="s">
        <v>76</v>
      </c>
      <c r="AZ169" s="115"/>
      <c r="BA169" s="44">
        <f t="shared" si="811"/>
        <v>0.95479999999999399</v>
      </c>
      <c r="BB169" s="48">
        <f t="shared" si="812"/>
        <v>-14.140508843602911</v>
      </c>
      <c r="BC169" s="49">
        <f t="shared" si="813"/>
        <v>35.878545447716697</v>
      </c>
      <c r="BD169" s="50">
        <f t="shared" si="814"/>
        <v>-14.140508843602911</v>
      </c>
      <c r="BE169" s="11">
        <f t="shared" si="816"/>
        <v>-1017.2417609255168</v>
      </c>
      <c r="BF169" s="49">
        <f t="shared" si="859"/>
        <v>-17.754218016935269</v>
      </c>
      <c r="BG169" s="32">
        <f t="shared" si="815"/>
        <v>-0.17070278629066157</v>
      </c>
    </row>
    <row r="170" spans="2:59" ht="18.649999999999999" customHeight="1" thickBot="1">
      <c r="B170" s="20"/>
      <c r="D170" s="197" t="s">
        <v>77</v>
      </c>
      <c r="E170" s="198"/>
      <c r="F170" s="199" t="s">
        <v>78</v>
      </c>
      <c r="G170" s="200"/>
      <c r="I170" s="197" t="s">
        <v>79</v>
      </c>
      <c r="J170" s="198"/>
      <c r="K170" s="199" t="s">
        <v>80</v>
      </c>
      <c r="L170" s="200"/>
      <c r="N170" s="197" t="s">
        <v>81</v>
      </c>
      <c r="O170" s="198"/>
      <c r="P170" s="199" t="s">
        <v>82</v>
      </c>
      <c r="Q170" s="200"/>
      <c r="S170" s="197" t="s">
        <v>83</v>
      </c>
      <c r="T170" s="198"/>
      <c r="U170" s="199" t="s">
        <v>84</v>
      </c>
      <c r="V170" s="200"/>
      <c r="X170" s="197" t="s">
        <v>85</v>
      </c>
      <c r="Y170" s="198"/>
      <c r="Z170" s="199" t="s">
        <v>86</v>
      </c>
      <c r="AA170" s="200"/>
      <c r="AB170" s="4"/>
      <c r="AC170" s="197" t="s">
        <v>87</v>
      </c>
      <c r="AD170" s="198"/>
      <c r="AE170" s="199" t="s">
        <v>88</v>
      </c>
      <c r="AF170" s="200"/>
      <c r="AH170" s="197" t="s">
        <v>89</v>
      </c>
      <c r="AI170" s="198"/>
      <c r="AJ170" s="199" t="s">
        <v>90</v>
      </c>
      <c r="AK170" s="200"/>
      <c r="AL170" s="4"/>
      <c r="AM170" s="197" t="s">
        <v>91</v>
      </c>
      <c r="AN170" s="198"/>
      <c r="AO170" s="199" t="s">
        <v>92</v>
      </c>
      <c r="AP170" s="200"/>
      <c r="AR170" s="197" t="s">
        <v>93</v>
      </c>
      <c r="AS170" s="198"/>
      <c r="AT170" s="199" t="s">
        <v>94</v>
      </c>
      <c r="AU170" s="200"/>
      <c r="AV170" s="4"/>
      <c r="AW170" s="181" t="s">
        <v>95</v>
      </c>
      <c r="AY170" s="182" t="s">
        <v>22</v>
      </c>
      <c r="AZ170" s="115"/>
      <c r="BA170" s="44">
        <f t="shared" si="811"/>
        <v>0.95519999999999394</v>
      </c>
      <c r="BB170" s="48">
        <f t="shared" si="812"/>
        <v>-13.970513430886619</v>
      </c>
      <c r="BC170" s="49">
        <f t="shared" si="813"/>
        <v>35.471648743346535</v>
      </c>
      <c r="BD170" s="50">
        <f t="shared" si="814"/>
        <v>-13.970513430886619</v>
      </c>
      <c r="BE170" s="11">
        <f t="shared" si="816"/>
        <v>-1038.6197714092382</v>
      </c>
      <c r="BF170" s="49">
        <f t="shared" si="859"/>
        <v>-18.127334687402072</v>
      </c>
      <c r="BG170" s="32">
        <f t="shared" si="815"/>
        <v>-0.17765834184325824</v>
      </c>
    </row>
    <row r="171" spans="2:59" ht="18.649999999999999" customHeight="1" thickTop="1" thickBot="1">
      <c r="B171" s="39">
        <f t="shared" ref="B171" si="860">B164+$E$5</f>
        <v>0.9083999999999991</v>
      </c>
      <c r="D171" s="24">
        <v>1</v>
      </c>
      <c r="E171" s="25">
        <v>0</v>
      </c>
      <c r="F171" s="26">
        <v>0</v>
      </c>
      <c r="G171" s="27">
        <f t="shared" ref="G171" si="861">-1/($E$8*$B171)</f>
        <v>-6.14992533990638</v>
      </c>
      <c r="I171" s="24">
        <v>1</v>
      </c>
      <c r="J171" s="28">
        <v>0</v>
      </c>
      <c r="K171" s="26">
        <v>0</v>
      </c>
      <c r="L171" s="27">
        <v>0</v>
      </c>
      <c r="N171" s="24">
        <f t="shared" ref="N171" si="862">D171*I171+F171*I174-E171*J171-G171*J174</f>
        <v>-1.5924420160943873</v>
      </c>
      <c r="O171" s="28">
        <f t="shared" ref="O171" si="863">(D171*J171+E171*I171+F171*J174+G171*I174)</f>
        <v>0</v>
      </c>
      <c r="P171" s="26">
        <f t="shared" ref="P171" si="864">D171*K171+F171*K174-E171*L171-G171*L174</f>
        <v>0</v>
      </c>
      <c r="Q171" s="27">
        <f t="shared" ref="Q171" si="865">(D171*L171+E171*K171+F171*L174+G171*K174)</f>
        <v>-6.14992533990638</v>
      </c>
      <c r="S171" s="24">
        <v>1</v>
      </c>
      <c r="T171" s="25">
        <v>0</v>
      </c>
      <c r="U171" s="26">
        <v>0</v>
      </c>
      <c r="V171" s="27">
        <f t="shared" ref="V171" si="866">-1/($T$8*$B171)</f>
        <v>-29.752341509276814</v>
      </c>
      <c r="X171" s="24">
        <f t="shared" ref="X171" si="867">N171*S171+P171*S174-O171*T171-Q171*T174</f>
        <v>-1.5924420160943873</v>
      </c>
      <c r="Y171" s="28">
        <f t="shared" ref="Y171" si="868">(N171*T171+O171*S171+P171*T174+Q171*S174)</f>
        <v>0</v>
      </c>
      <c r="Z171" s="26">
        <f t="shared" ref="Z171" si="869">N171*U171+P171*U174-O171*V171-Q171*V174</f>
        <v>0</v>
      </c>
      <c r="AA171" s="27">
        <f t="shared" ref="AA171" si="870">(N171*V171+O171*U171+P171*V174+Q171*U174)</f>
        <v>41.228953356655111</v>
      </c>
      <c r="AB171" s="8"/>
      <c r="AC171" s="24">
        <v>1</v>
      </c>
      <c r="AD171" s="28">
        <v>0</v>
      </c>
      <c r="AE171" s="26">
        <v>0</v>
      </c>
      <c r="AF171" s="27">
        <v>0</v>
      </c>
      <c r="AH171" s="24">
        <f t="shared" ref="AH171" si="871">X171*AC171+Z171*AC174-Y171*AD171-AA171*AD174</f>
        <v>14.518758907613414</v>
      </c>
      <c r="AI171" s="28">
        <f t="shared" ref="AI171" si="872">(X171*AD171+Y171*AC171+Z171*AD174+AA171*AC174)</f>
        <v>0</v>
      </c>
      <c r="AJ171" s="26">
        <f t="shared" ref="AJ171" si="873">X171*AE171+Z171*AE174-Y171*AF171-AA171*AF174</f>
        <v>0</v>
      </c>
      <c r="AK171" s="27">
        <f t="shared" ref="AK171" si="874">(X171*AF171+Y171*AE171+Z171*AF174+AA171*AE174)</f>
        <v>41.228953356655111</v>
      </c>
      <c r="AL171" s="8"/>
      <c r="AM171" s="24">
        <v>1</v>
      </c>
      <c r="AN171" s="25">
        <v>0</v>
      </c>
      <c r="AO171" s="26">
        <v>0</v>
      </c>
      <c r="AP171" s="27">
        <f t="shared" ref="AP171" si="875">-1/($AN$8*$B171)</f>
        <v>-6.14992533990638</v>
      </c>
      <c r="AR171" s="24">
        <f t="shared" ref="AR171" si="876">AH171*AM171+AJ171*AM174-AI171*AN171-AK171*AN174</f>
        <v>14.518758907613414</v>
      </c>
      <c r="AS171" s="28">
        <f t="shared" ref="AS171" si="877">(AH171*AN171+AI171*AM171+AJ171*AN174+AK171*AM174)</f>
        <v>0</v>
      </c>
      <c r="AT171" s="26">
        <f t="shared" ref="AT171" si="878">AH171*AO171+AJ171*AO174-AI171*AP171-AK171*AP174</f>
        <v>0</v>
      </c>
      <c r="AU171" s="27">
        <f t="shared" ref="AU171" si="879">(AH171*AP171+AI171*AO171+AJ171*AP174+AK171*AO174)</f>
        <v>-48.060329953268095</v>
      </c>
      <c r="AV171" s="8"/>
      <c r="AW171" s="183">
        <f t="shared" ref="AW171" si="880">20*LOG((2*$AR$8)/(($AR$8*AR171+AT171+$AR$8*AR174+AT174)^2+($AR$8*AS171+AU171+$AR$8*AS174+AU174)^2)^0.5)</f>
        <v>-28.332043796105786</v>
      </c>
      <c r="AY171" s="184">
        <f t="shared" ref="AY171" si="881">((AS171^2+AR171^2)/(AS174^2+AR174^2))^0.5</f>
        <v>3.5509475855554866</v>
      </c>
      <c r="AZ171" s="115"/>
      <c r="BA171" s="44">
        <f t="shared" si="811"/>
        <v>0.9555999999999939</v>
      </c>
      <c r="BB171" s="48">
        <f t="shared" si="812"/>
        <v>-13.799273074005534</v>
      </c>
      <c r="BC171" s="49">
        <f t="shared" si="813"/>
        <v>35.056200834782885</v>
      </c>
      <c r="BD171" s="50">
        <f t="shared" si="814"/>
        <v>-13.799273074005534</v>
      </c>
      <c r="BE171" s="11">
        <f t="shared" si="816"/>
        <v>-1060.6712122422227</v>
      </c>
      <c r="BF171" s="49">
        <f t="shared" si="859"/>
        <v>-18.512204934746372</v>
      </c>
      <c r="BG171" s="32">
        <f t="shared" si="815"/>
        <v>-0.18495754875976658</v>
      </c>
    </row>
    <row r="172" spans="2:59" ht="18.649999999999999" customHeight="1" thickBot="1">
      <c r="D172" s="30"/>
      <c r="G172" s="31"/>
      <c r="I172" s="30"/>
      <c r="L172" s="31"/>
      <c r="N172" s="30"/>
      <c r="Q172" s="31"/>
      <c r="S172" s="30"/>
      <c r="V172" s="31"/>
      <c r="X172" s="30"/>
      <c r="AA172" s="31"/>
      <c r="AC172" s="30"/>
      <c r="AF172" s="31"/>
      <c r="AH172" s="30"/>
      <c r="AK172" s="31"/>
      <c r="AM172" s="30"/>
      <c r="AP172" s="31"/>
      <c r="AR172" s="30"/>
      <c r="AU172" s="31"/>
      <c r="AY172" s="185"/>
      <c r="AZ172" s="115"/>
      <c r="BA172" s="44">
        <f t="shared" si="811"/>
        <v>0.95599999999999385</v>
      </c>
      <c r="BB172" s="48">
        <f t="shared" si="812"/>
        <v>-13.626774954480121</v>
      </c>
      <c r="BC172" s="49">
        <f t="shared" si="813"/>
        <v>34.631932349886043</v>
      </c>
      <c r="BD172" s="50">
        <f t="shared" si="814"/>
        <v>-13.626774954480121</v>
      </c>
      <c r="BE172" s="11">
        <f t="shared" si="816"/>
        <v>-1083.422564658511</v>
      </c>
      <c r="BF172" s="49">
        <f t="shared" si="859"/>
        <v>-18.90929094369217</v>
      </c>
      <c r="BG172" s="32">
        <f t="shared" si="815"/>
        <v>-0.1926203815897673</v>
      </c>
    </row>
    <row r="173" spans="2:59" ht="18.649999999999999" customHeight="1" thickBot="1">
      <c r="D173" s="197" t="s">
        <v>96</v>
      </c>
      <c r="E173" s="198"/>
      <c r="F173" s="199" t="s">
        <v>97</v>
      </c>
      <c r="G173" s="200"/>
      <c r="I173" s="197" t="s">
        <v>98</v>
      </c>
      <c r="J173" s="198"/>
      <c r="K173" s="199" t="s">
        <v>99</v>
      </c>
      <c r="L173" s="200"/>
      <c r="N173" s="197" t="s">
        <v>1</v>
      </c>
      <c r="O173" s="198"/>
      <c r="P173" s="199" t="s">
        <v>2</v>
      </c>
      <c r="Q173" s="200"/>
      <c r="S173" s="172" t="s">
        <v>100</v>
      </c>
      <c r="T173" s="173"/>
      <c r="U173" s="199" t="s">
        <v>101</v>
      </c>
      <c r="V173" s="200"/>
      <c r="X173" s="197" t="s">
        <v>102</v>
      </c>
      <c r="Y173" s="198"/>
      <c r="Z173" s="199" t="s">
        <v>103</v>
      </c>
      <c r="AA173" s="200"/>
      <c r="AB173" s="4"/>
      <c r="AC173" s="197" t="s">
        <v>104</v>
      </c>
      <c r="AD173" s="198"/>
      <c r="AE173" s="199" t="s">
        <v>105</v>
      </c>
      <c r="AF173" s="200"/>
      <c r="AH173" s="172" t="s">
        <v>106</v>
      </c>
      <c r="AI173" s="173"/>
      <c r="AJ173" s="199" t="s">
        <v>107</v>
      </c>
      <c r="AK173" s="200"/>
      <c r="AL173" s="4"/>
      <c r="AM173" s="197" t="s">
        <v>108</v>
      </c>
      <c r="AN173" s="198"/>
      <c r="AO173" s="199" t="s">
        <v>109</v>
      </c>
      <c r="AP173" s="200"/>
      <c r="AR173" s="197" t="s">
        <v>110</v>
      </c>
      <c r="AS173" s="198"/>
      <c r="AT173" s="199" t="s">
        <v>111</v>
      </c>
      <c r="AU173" s="200"/>
      <c r="AV173" s="4"/>
      <c r="AW173" s="36" t="s">
        <v>112</v>
      </c>
      <c r="AY173" s="186" t="s">
        <v>113</v>
      </c>
      <c r="AZ173" s="115"/>
      <c r="BA173" s="44">
        <f t="shared" si="811"/>
        <v>0.95639999999999381</v>
      </c>
      <c r="BB173" s="48">
        <f t="shared" si="812"/>
        <v>-13.453006531080085</v>
      </c>
      <c r="BC173" s="49">
        <f t="shared" si="813"/>
        <v>34.198563324022686</v>
      </c>
      <c r="BD173" s="50">
        <f t="shared" si="814"/>
        <v>-13.453006531080085</v>
      </c>
      <c r="BE173" s="11">
        <f t="shared" si="816"/>
        <v>-1106.9014450076306</v>
      </c>
      <c r="BF173" s="49">
        <f t="shared" si="859"/>
        <v>-19.319074710466104</v>
      </c>
      <c r="BG173" s="32">
        <f t="shared" si="815"/>
        <v>-0.2006681435112104</v>
      </c>
    </row>
    <row r="174" spans="2:59" ht="18.649999999999999" customHeight="1" thickTop="1" thickBot="1">
      <c r="D174" s="24">
        <v>0</v>
      </c>
      <c r="E174" s="28">
        <v>0</v>
      </c>
      <c r="F174" s="26">
        <v>1</v>
      </c>
      <c r="G174" s="27">
        <v>0</v>
      </c>
      <c r="I174" s="24">
        <v>0</v>
      </c>
      <c r="J174" s="28">
        <f t="shared" ref="J174" si="882">IF(0=(1-$J$8*$K$8*$B171^2),0,-1*(1-$J$8*$K$8*$B171^2)/($B171*$K$8))</f>
        <v>-0.42154040460820486</v>
      </c>
      <c r="K174" s="26">
        <v>1</v>
      </c>
      <c r="L174" s="27">
        <v>0</v>
      </c>
      <c r="N174" s="24">
        <f t="shared" ref="N174" si="883">D174*I171+F174*I174-E174*J171-G174*J174</f>
        <v>0</v>
      </c>
      <c r="O174" s="28">
        <f t="shared" ref="O174" si="884">(D174*J171+E174*I171+F174*J174+G174*I174)</f>
        <v>-0.42154040460820486</v>
      </c>
      <c r="P174" s="26">
        <f t="shared" ref="P174" si="885">D174*K171+F174*K174-E174*L171-G174*L174</f>
        <v>1</v>
      </c>
      <c r="Q174" s="27">
        <f t="shared" ref="Q174" si="886">(D174*L171+E174*K171+F174*L174+G174*K174)</f>
        <v>0</v>
      </c>
      <c r="S174" s="24">
        <v>0</v>
      </c>
      <c r="T174" s="28">
        <v>0</v>
      </c>
      <c r="U174" s="26">
        <v>1</v>
      </c>
      <c r="V174" s="27">
        <v>0</v>
      </c>
      <c r="X174" s="24">
        <f t="shared" ref="X174" si="887">N174*S171+P174*S174-O174*T171-Q174*T174</f>
        <v>0</v>
      </c>
      <c r="Y174" s="28">
        <f t="shared" ref="Y174" si="888">(N174*T171+O174*S171+P174*T174+Q174*S174)</f>
        <v>-0.42154040460820486</v>
      </c>
      <c r="Z174" s="26">
        <f t="shared" ref="Z174" si="889">N174*U171+P174*U174-O174*V171-Q174*V174</f>
        <v>-11.541814077862037</v>
      </c>
      <c r="AA174" s="27">
        <f t="shared" ref="AA174" si="890">(N174*V171+O174*U171+P174*V174+Q174*U174)</f>
        <v>0</v>
      </c>
      <c r="AB174" s="8"/>
      <c r="AC174" s="24">
        <v>0</v>
      </c>
      <c r="AD174" s="28">
        <f t="shared" ref="AD174" si="891">IF(0=(1-$AD$8*$AE$8*$B171^2),0,-1*(1-$AD$8*$AE$8*$B171^2)/($B171*$AD$8))</f>
        <v>-0.39077394917926428</v>
      </c>
      <c r="AE174" s="26">
        <v>1</v>
      </c>
      <c r="AF174" s="27">
        <v>0</v>
      </c>
      <c r="AH174" s="24">
        <f t="shared" ref="AH174" si="892">X174*AC171+Z174*AC174-Y174*AD171-AA174*AD174</f>
        <v>0</v>
      </c>
      <c r="AI174" s="28">
        <f t="shared" ref="AI174" si="893">(X174*AD171+Y174*AC171+Z174*AD174+AA174*AC174)</f>
        <v>4.0886998632907714</v>
      </c>
      <c r="AJ174" s="26">
        <f t="shared" ref="AJ174" si="894">X174*AE171+Z174*AE174-Y174*AF171-AA174*AF174</f>
        <v>-11.541814077862037</v>
      </c>
      <c r="AK174" s="27">
        <f t="shared" ref="AK174" si="895">(X174*AF171+Y174*AE171+Z174*AF174+AA174*AE174)</f>
        <v>0</v>
      </c>
      <c r="AL174" s="8"/>
      <c r="AM174" s="24">
        <v>0</v>
      </c>
      <c r="AN174" s="28">
        <v>0</v>
      </c>
      <c r="AO174" s="26">
        <v>1</v>
      </c>
      <c r="AP174" s="27">
        <v>0</v>
      </c>
      <c r="AR174" s="24">
        <f t="shared" ref="AR174" si="896">AH174*AM171+AJ174*AM174-AI174*AN171-AK174*AN174</f>
        <v>0</v>
      </c>
      <c r="AS174" s="28">
        <f t="shared" ref="AS174" si="897">(AH174*AN171+AI174*AM171+AJ174*AN174+AK174*AM174)</f>
        <v>4.0886998632907714</v>
      </c>
      <c r="AT174" s="26">
        <f t="shared" ref="AT174" si="898">AH174*AO171+AJ174*AO174-AI174*AP171-AK174*AP174</f>
        <v>13.603384818661629</v>
      </c>
      <c r="AU174" s="27">
        <f t="shared" ref="AU174" si="899">(AH174*AP171+AI174*AO171+AJ174*AP174+AK174*AO174)</f>
        <v>0</v>
      </c>
      <c r="AV174" s="8"/>
      <c r="AW174" s="38">
        <f t="shared" ref="AW174" si="900">(180/PI())*ATAN(-1*(($AR$8*AS171+AU171+$AR$8*AS174+AU174)/($AR$8*AR171+AT171+$AR$8*AR174+AT174)))</f>
        <v>57.398970638173111</v>
      </c>
      <c r="AY174" s="187">
        <f t="shared" ref="AY174" si="901">20*LOG(((($AR$8*AR171+AT171-$AR$8*AR174-AT174)^2+($AR$8*AS171+AU171-$AR$8*AS174-AU174)^2)/(($AR$8*AR171+AT171+$AR$8*AR174+AT174)^2+($AR$8*AS171+AU171+$AR$8*AS174+AU174)^2))^0.5)</f>
        <v>-6.3811499490657852E-3</v>
      </c>
      <c r="AZ174" s="115"/>
      <c r="BA174" s="44">
        <f t="shared" si="811"/>
        <v>0.95679999999999377</v>
      </c>
      <c r="BB174" s="48">
        <f t="shared" si="812"/>
        <v>-13.277955591882524</v>
      </c>
      <c r="BC174" s="49">
        <f t="shared" si="813"/>
        <v>33.755802746019683</v>
      </c>
      <c r="BD174" s="50">
        <f t="shared" si="814"/>
        <v>-13.277955591882524</v>
      </c>
      <c r="BE174" s="11">
        <f t="shared" si="816"/>
        <v>-1131.1366465514895</v>
      </c>
      <c r="BF174" s="49">
        <f t="shared" si="859"/>
        <v>-19.742058772290854</v>
      </c>
      <c r="BG174" s="32">
        <f t="shared" si="815"/>
        <v>-0.2091235648679422</v>
      </c>
    </row>
    <row r="175" spans="2:59" ht="18.649999999999999" customHeight="1">
      <c r="AY175" s="33"/>
      <c r="AZ175" s="115"/>
      <c r="BA175" s="44">
        <f t="shared" si="811"/>
        <v>0.95719999999999372</v>
      </c>
      <c r="BB175" s="48">
        <f t="shared" si="812"/>
        <v>-13.101610311623478</v>
      </c>
      <c r="BC175" s="49">
        <f t="shared" si="813"/>
        <v>33.303348087399137</v>
      </c>
      <c r="BD175" s="50">
        <f t="shared" si="814"/>
        <v>-13.101610311623478</v>
      </c>
      <c r="BE175" s="11">
        <f t="shared" si="816"/>
        <v>-1156.1581810033447</v>
      </c>
      <c r="BF175" s="49">
        <f t="shared" si="859"/>
        <v>-20.178766932376924</v>
      </c>
      <c r="BG175" s="32">
        <f t="shared" si="815"/>
        <v>-0.21801090964108791</v>
      </c>
    </row>
    <row r="176" spans="2:59" ht="18.649999999999999" customHeight="1" thickBot="1">
      <c r="E176" s="21" t="s">
        <v>68</v>
      </c>
      <c r="J176" s="21" t="s">
        <v>69</v>
      </c>
      <c r="O176" s="21" t="s">
        <v>70</v>
      </c>
      <c r="T176" s="21" t="s">
        <v>71</v>
      </c>
      <c r="Y176" s="21" t="s">
        <v>72</v>
      </c>
      <c r="AD176" s="21" t="s">
        <v>73</v>
      </c>
      <c r="AI176" s="21" t="s">
        <v>74</v>
      </c>
      <c r="AN176" s="21" t="s">
        <v>75</v>
      </c>
      <c r="AS176" s="21" t="s">
        <v>76</v>
      </c>
      <c r="AZ176" s="115"/>
      <c r="BA176" s="44">
        <f t="shared" si="811"/>
        <v>0.95759999999999368</v>
      </c>
      <c r="BB176" s="48">
        <f t="shared" si="812"/>
        <v>-12.923959314830674</v>
      </c>
      <c r="BC176" s="49">
        <f t="shared" si="813"/>
        <v>32.84088481499785</v>
      </c>
      <c r="BD176" s="50">
        <f t="shared" si="814"/>
        <v>-12.923959314830674</v>
      </c>
      <c r="BE176" s="11">
        <f t="shared" si="816"/>
        <v>-1181.9973194216852</v>
      </c>
      <c r="BF176" s="49">
        <f t="shared" si="859"/>
        <v>-20.629744973655523</v>
      </c>
      <c r="BG176" s="32">
        <f t="shared" si="815"/>
        <v>-0.2273560905262538</v>
      </c>
    </row>
    <row r="177" spans="2:59" ht="18.649999999999999" customHeight="1" thickBot="1">
      <c r="B177" s="20"/>
      <c r="D177" s="197" t="s">
        <v>77</v>
      </c>
      <c r="E177" s="198"/>
      <c r="F177" s="199" t="s">
        <v>78</v>
      </c>
      <c r="G177" s="200"/>
      <c r="I177" s="197" t="s">
        <v>79</v>
      </c>
      <c r="J177" s="198"/>
      <c r="K177" s="199" t="s">
        <v>80</v>
      </c>
      <c r="L177" s="200"/>
      <c r="N177" s="197" t="s">
        <v>81</v>
      </c>
      <c r="O177" s="198"/>
      <c r="P177" s="199" t="s">
        <v>82</v>
      </c>
      <c r="Q177" s="200"/>
      <c r="S177" s="197" t="s">
        <v>83</v>
      </c>
      <c r="T177" s="198"/>
      <c r="U177" s="199" t="s">
        <v>84</v>
      </c>
      <c r="V177" s="200"/>
      <c r="X177" s="197" t="s">
        <v>85</v>
      </c>
      <c r="Y177" s="198"/>
      <c r="Z177" s="199" t="s">
        <v>86</v>
      </c>
      <c r="AA177" s="200"/>
      <c r="AB177" s="4"/>
      <c r="AC177" s="197" t="s">
        <v>87</v>
      </c>
      <c r="AD177" s="198"/>
      <c r="AE177" s="199" t="s">
        <v>88</v>
      </c>
      <c r="AF177" s="200"/>
      <c r="AH177" s="197" t="s">
        <v>89</v>
      </c>
      <c r="AI177" s="198"/>
      <c r="AJ177" s="199" t="s">
        <v>90</v>
      </c>
      <c r="AK177" s="200"/>
      <c r="AL177" s="4"/>
      <c r="AM177" s="197" t="s">
        <v>91</v>
      </c>
      <c r="AN177" s="198"/>
      <c r="AO177" s="199" t="s">
        <v>92</v>
      </c>
      <c r="AP177" s="200"/>
      <c r="AR177" s="197" t="s">
        <v>93</v>
      </c>
      <c r="AS177" s="198"/>
      <c r="AT177" s="199" t="s">
        <v>94</v>
      </c>
      <c r="AU177" s="200"/>
      <c r="AV177" s="4"/>
      <c r="AW177" s="181" t="s">
        <v>95</v>
      </c>
      <c r="AY177" s="182" t="s">
        <v>22</v>
      </c>
      <c r="AZ177" s="115"/>
      <c r="BA177" s="44">
        <f t="shared" si="811"/>
        <v>0.95799999999999363</v>
      </c>
      <c r="BB177" s="48">
        <f t="shared" si="812"/>
        <v>-12.744991745267178</v>
      </c>
      <c r="BC177" s="49">
        <f t="shared" si="813"/>
        <v>32.368085887229228</v>
      </c>
      <c r="BD177" s="50">
        <f t="shared" si="814"/>
        <v>-12.744991745267178</v>
      </c>
      <c r="BE177" s="11">
        <f t="shared" si="816"/>
        <v>-1208.6866319908561</v>
      </c>
      <c r="BF177" s="49">
        <f t="shared" si="859"/>
        <v>-21.095561353081461</v>
      </c>
      <c r="BG177" s="32">
        <f t="shared" si="815"/>
        <v>-0.23718679334560477</v>
      </c>
    </row>
    <row r="178" spans="2:59" ht="18.649999999999999" customHeight="1" thickTop="1" thickBot="1">
      <c r="B178" s="39">
        <f t="shared" ref="B178" si="902">B171+$E$5</f>
        <v>0.90879999999999905</v>
      </c>
      <c r="D178" s="24">
        <v>1</v>
      </c>
      <c r="E178" s="25">
        <v>0</v>
      </c>
      <c r="F178" s="26">
        <v>0</v>
      </c>
      <c r="G178" s="27">
        <f t="shared" ref="G178" si="903">-1/($E$8*$B178)</f>
        <v>-6.1472185065701535</v>
      </c>
      <c r="I178" s="24">
        <v>1</v>
      </c>
      <c r="J178" s="28">
        <v>0</v>
      </c>
      <c r="K178" s="26">
        <v>0</v>
      </c>
      <c r="L178" s="27">
        <v>0</v>
      </c>
      <c r="N178" s="24">
        <f t="shared" ref="N178" si="904">D178*I178+F178*I181-E178*J178-G178*J181</f>
        <v>-1.5852978301425664</v>
      </c>
      <c r="O178" s="28">
        <f t="shared" ref="O178" si="905">(D178*J178+E178*I178+F178*J181+G178*I181)</f>
        <v>0</v>
      </c>
      <c r="P178" s="26">
        <f t="shared" ref="P178" si="906">D178*K178+F178*K181-E178*L178-G178*L181</f>
        <v>0</v>
      </c>
      <c r="Q178" s="27">
        <f t="shared" ref="Q178" si="907">(D178*L178+E178*K178+F178*L181+G178*K181)</f>
        <v>-6.1472185065701535</v>
      </c>
      <c r="S178" s="24">
        <v>1</v>
      </c>
      <c r="T178" s="25">
        <v>0</v>
      </c>
      <c r="U178" s="26">
        <v>0</v>
      </c>
      <c r="V178" s="27">
        <f t="shared" ref="V178" si="908">-1/($T$8*$B178)</f>
        <v>-29.739246288542095</v>
      </c>
      <c r="X178" s="24">
        <f t="shared" ref="X178" si="909">N178*S178+P178*S181-O178*T178-Q178*T181</f>
        <v>-1.5852978301425664</v>
      </c>
      <c r="Y178" s="28">
        <f t="shared" ref="Y178" si="910">(N178*T178+O178*S178+P178*T181+Q178*S181)</f>
        <v>0</v>
      </c>
      <c r="Z178" s="26">
        <f t="shared" ref="Z178" si="911">N178*U178+P178*U181-O178*V178-Q178*V181</f>
        <v>0</v>
      </c>
      <c r="AA178" s="27">
        <f t="shared" ref="AA178" si="912">(N178*V178+O178*U178+P178*V181+Q178*U181)</f>
        <v>40.998344104730997</v>
      </c>
      <c r="AB178" s="8"/>
      <c r="AC178" s="24">
        <v>1</v>
      </c>
      <c r="AD178" s="28">
        <v>0</v>
      </c>
      <c r="AE178" s="26">
        <v>0</v>
      </c>
      <c r="AF178" s="27">
        <v>0</v>
      </c>
      <c r="AH178" s="24">
        <f t="shared" ref="AH178" si="913">X178*AC178+Z178*AC181-Y178*AD178-AA178*AD181</f>
        <v>14.401387396295695</v>
      </c>
      <c r="AI178" s="28">
        <f t="shared" ref="AI178" si="914">(X178*AD178+Y178*AC178+Z178*AD181+AA178*AC181)</f>
        <v>0</v>
      </c>
      <c r="AJ178" s="26">
        <f t="shared" ref="AJ178" si="915">X178*AE178+Z178*AE181-Y178*AF178-AA178*AF181</f>
        <v>0</v>
      </c>
      <c r="AK178" s="27">
        <f t="shared" ref="AK178" si="916">(X178*AF178+Y178*AE178+Z178*AF181+AA178*AE181)</f>
        <v>40.998344104730997</v>
      </c>
      <c r="AL178" s="8"/>
      <c r="AM178" s="24">
        <v>1</v>
      </c>
      <c r="AN178" s="25">
        <v>0</v>
      </c>
      <c r="AO178" s="26">
        <v>0</v>
      </c>
      <c r="AP178" s="27">
        <f t="shared" ref="AP178" si="917">-1/($AN$8*$B178)</f>
        <v>-6.1472185065701535</v>
      </c>
      <c r="AR178" s="24">
        <f t="shared" ref="AR178" si="918">AH178*AM178+AJ178*AM181-AI178*AN178-AK178*AN181</f>
        <v>14.401387396295695</v>
      </c>
      <c r="AS178" s="28">
        <f t="shared" ref="AS178" si="919">(AH178*AN178+AI178*AM178+AJ178*AN181+AK178*AM181)</f>
        <v>0</v>
      </c>
      <c r="AT178" s="26">
        <f t="shared" ref="AT178" si="920">AH178*AO178+AJ178*AO181-AI178*AP178-AK178*AP181</f>
        <v>0</v>
      </c>
      <c r="AU178" s="27">
        <f t="shared" ref="AU178" si="921">(AH178*AP178+AI178*AO178+AJ178*AP181+AK178*AO181)</f>
        <v>-47.530131018064047</v>
      </c>
      <c r="AV178" s="8"/>
      <c r="AW178" s="183">
        <f t="shared" ref="AW178" si="922">20*LOG((2*$AR$8)/(($AR$8*AR178+AT178+$AR$8*AR181+AT181)^2+($AR$8*AS178+AU178+$AR$8*AS181+AU181)^2)^0.5)</f>
        <v>-28.239701249964476</v>
      </c>
      <c r="AY178" s="184">
        <f t="shared" ref="AY178" si="923">((AS178^2+AR178^2)/(AS181^2+AR181^2))^0.5</f>
        <v>3.5414566825288336</v>
      </c>
      <c r="AZ178" s="115"/>
      <c r="BA178" s="44">
        <f t="shared" si="811"/>
        <v>0.95839999999999359</v>
      </c>
      <c r="BB178" s="48">
        <f t="shared" si="812"/>
        <v>-12.564697342260375</v>
      </c>
      <c r="BC178" s="49">
        <f t="shared" si="813"/>
        <v>31.884611234432938</v>
      </c>
      <c r="BD178" s="50">
        <f t="shared" si="814"/>
        <v>-12.564697342260375</v>
      </c>
      <c r="BE178" s="11">
        <f t="shared" si="816"/>
        <v>-1236.2600261394648</v>
      </c>
      <c r="BF178" s="49">
        <f t="shared" si="859"/>
        <v>-21.576807866924824</v>
      </c>
      <c r="BG178" s="32">
        <f t="shared" si="815"/>
        <v>-0.24753261158537554</v>
      </c>
    </row>
    <row r="179" spans="2:59" ht="18.649999999999999" customHeight="1" thickBot="1">
      <c r="D179" s="30"/>
      <c r="G179" s="31"/>
      <c r="I179" s="30"/>
      <c r="L179" s="31"/>
      <c r="N179" s="30"/>
      <c r="Q179" s="31"/>
      <c r="S179" s="30"/>
      <c r="V179" s="31"/>
      <c r="X179" s="30"/>
      <c r="AA179" s="31"/>
      <c r="AC179" s="30"/>
      <c r="AF179" s="31"/>
      <c r="AH179" s="30"/>
      <c r="AK179" s="31"/>
      <c r="AM179" s="30"/>
      <c r="AP179" s="31"/>
      <c r="AR179" s="30"/>
      <c r="AU179" s="31"/>
      <c r="AY179" s="185"/>
      <c r="AZ179" s="115"/>
      <c r="BA179" s="44">
        <f t="shared" si="811"/>
        <v>0.95879999999999355</v>
      </c>
      <c r="BB179" s="48">
        <f t="shared" si="812"/>
        <v>-12.383066524538302</v>
      </c>
      <c r="BC179" s="49">
        <f t="shared" si="813"/>
        <v>31.390107223977207</v>
      </c>
      <c r="BD179" s="50">
        <f t="shared" si="814"/>
        <v>-12.383066524538302</v>
      </c>
      <c r="BE179" s="11">
        <f t="shared" si="816"/>
        <v>-1264.7527823349385</v>
      </c>
      <c r="BF179" s="49">
        <f t="shared" si="859"/>
        <v>-22.074100275503852</v>
      </c>
      <c r="BG179" s="32">
        <f t="shared" si="815"/>
        <v>-0.25842519191574959</v>
      </c>
    </row>
    <row r="180" spans="2:59" ht="18.649999999999999" customHeight="1" thickBot="1">
      <c r="D180" s="197" t="s">
        <v>96</v>
      </c>
      <c r="E180" s="198"/>
      <c r="F180" s="199" t="s">
        <v>97</v>
      </c>
      <c r="G180" s="200"/>
      <c r="I180" s="197" t="s">
        <v>98</v>
      </c>
      <c r="J180" s="198"/>
      <c r="K180" s="199" t="s">
        <v>99</v>
      </c>
      <c r="L180" s="200"/>
      <c r="N180" s="197" t="s">
        <v>1</v>
      </c>
      <c r="O180" s="198"/>
      <c r="P180" s="199" t="s">
        <v>2</v>
      </c>
      <c r="Q180" s="200"/>
      <c r="S180" s="172" t="s">
        <v>100</v>
      </c>
      <c r="T180" s="173"/>
      <c r="U180" s="199" t="s">
        <v>101</v>
      </c>
      <c r="V180" s="200"/>
      <c r="X180" s="197" t="s">
        <v>102</v>
      </c>
      <c r="Y180" s="198"/>
      <c r="Z180" s="199" t="s">
        <v>103</v>
      </c>
      <c r="AA180" s="200"/>
      <c r="AB180" s="4"/>
      <c r="AC180" s="197" t="s">
        <v>104</v>
      </c>
      <c r="AD180" s="198"/>
      <c r="AE180" s="199" t="s">
        <v>105</v>
      </c>
      <c r="AF180" s="200"/>
      <c r="AH180" s="172" t="s">
        <v>106</v>
      </c>
      <c r="AI180" s="173"/>
      <c r="AJ180" s="199" t="s">
        <v>107</v>
      </c>
      <c r="AK180" s="200"/>
      <c r="AL180" s="4"/>
      <c r="AM180" s="197" t="s">
        <v>108</v>
      </c>
      <c r="AN180" s="198"/>
      <c r="AO180" s="199" t="s">
        <v>109</v>
      </c>
      <c r="AP180" s="200"/>
      <c r="AR180" s="197" t="s">
        <v>110</v>
      </c>
      <c r="AS180" s="198"/>
      <c r="AT180" s="199" t="s">
        <v>111</v>
      </c>
      <c r="AU180" s="200"/>
      <c r="AV180" s="4"/>
      <c r="AW180" s="36" t="s">
        <v>112</v>
      </c>
      <c r="AY180" s="186" t="s">
        <v>113</v>
      </c>
      <c r="AZ180" s="115"/>
      <c r="BA180" s="44">
        <f t="shared" si="811"/>
        <v>0.9591999999999935</v>
      </c>
      <c r="BB180" s="48">
        <f t="shared" si="812"/>
        <v>-12.200090482246784</v>
      </c>
      <c r="BC180" s="49">
        <f t="shared" si="813"/>
        <v>30.884206111043287</v>
      </c>
      <c r="BD180" s="50">
        <f t="shared" si="814"/>
        <v>-12.200090482246784</v>
      </c>
      <c r="BE180" s="11">
        <f t="shared" si="816"/>
        <v>-1294.2015867911664</v>
      </c>
      <c r="BF180" s="49">
        <f t="shared" si="859"/>
        <v>-22.588078874041006</v>
      </c>
      <c r="BG180" s="32">
        <f t="shared" si="815"/>
        <v>-0.26989839162081164</v>
      </c>
    </row>
    <row r="181" spans="2:59" ht="18.649999999999999" customHeight="1" thickTop="1" thickBot="1">
      <c r="D181" s="24">
        <v>0</v>
      </c>
      <c r="E181" s="28">
        <v>0</v>
      </c>
      <c r="F181" s="26">
        <v>1</v>
      </c>
      <c r="G181" s="27">
        <v>0</v>
      </c>
      <c r="I181" s="24">
        <v>0</v>
      </c>
      <c r="J181" s="28">
        <f t="shared" ref="J181" si="924">IF(0=(1-$J$8*$K$8*$B178^2),0,-1*(1-$J$8*$K$8*$B178^2)/($B178*$K$8))</f>
        <v>-0.42056384157800758</v>
      </c>
      <c r="K181" s="26">
        <v>1</v>
      </c>
      <c r="L181" s="27">
        <v>0</v>
      </c>
      <c r="N181" s="24">
        <f t="shared" ref="N181" si="925">D181*I178+F181*I181-E181*J178-G181*J181</f>
        <v>0</v>
      </c>
      <c r="O181" s="28">
        <f t="shared" ref="O181" si="926">(D181*J178+E181*I178+F181*J181+G181*I181)</f>
        <v>-0.42056384157800758</v>
      </c>
      <c r="P181" s="26">
        <f t="shared" ref="P181" si="927">D181*K178+F181*K181-E181*L178-G181*L181</f>
        <v>1</v>
      </c>
      <c r="Q181" s="27">
        <f t="shared" ref="Q181" si="928">(D181*L178+E181*K178+F181*L181+G181*K181)</f>
        <v>0</v>
      </c>
      <c r="S181" s="24">
        <v>0</v>
      </c>
      <c r="T181" s="28">
        <v>0</v>
      </c>
      <c r="U181" s="26">
        <v>1</v>
      </c>
      <c r="V181" s="27">
        <v>0</v>
      </c>
      <c r="X181" s="24">
        <f t="shared" ref="X181" si="929">N181*S178+P181*S181-O181*T178-Q181*T181</f>
        <v>0</v>
      </c>
      <c r="Y181" s="28">
        <f t="shared" ref="Y181" si="930">(N181*T178+O181*S178+P181*T181+Q181*S181)</f>
        <v>-0.42056384157800758</v>
      </c>
      <c r="Z181" s="26">
        <f t="shared" ref="Z181" si="931">N181*U178+P181*U181-O181*V178-Q181*V181</f>
        <v>-11.507251664743768</v>
      </c>
      <c r="AA181" s="27">
        <f t="shared" ref="AA181" si="932">(N181*V178+O181*U178+P181*V181+Q181*U181)</f>
        <v>0</v>
      </c>
      <c r="AB181" s="8"/>
      <c r="AC181" s="24">
        <v>0</v>
      </c>
      <c r="AD181" s="28">
        <f t="shared" ref="AD181" si="933">IF(0=(1-$AD$8*$AE$8*$B178^2),0,-1*(1-$AD$8*$AE$8*$B178^2)/($B178*$AD$8))</f>
        <v>-0.38993490043402707</v>
      </c>
      <c r="AE181" s="26">
        <v>1</v>
      </c>
      <c r="AF181" s="27">
        <v>0</v>
      </c>
      <c r="AH181" s="24">
        <f t="shared" ref="AH181" si="934">X181*AC178+Z181*AC181-Y181*AD178-AA181*AD181</f>
        <v>0</v>
      </c>
      <c r="AI181" s="28">
        <f t="shared" ref="AI181" si="935">(X181*AD178+Y181*AC178+Z181*AD181+AA181*AC181)</f>
        <v>4.0665151905831456</v>
      </c>
      <c r="AJ181" s="26">
        <f t="shared" ref="AJ181" si="936">X181*AE178+Z181*AE181-Y181*AF178-AA181*AF181</f>
        <v>-11.507251664743768</v>
      </c>
      <c r="AK181" s="27">
        <f t="shared" ref="AK181" si="937">(X181*AF178+Y181*AE178+Z181*AF181+AA181*AE181)</f>
        <v>0</v>
      </c>
      <c r="AL181" s="8"/>
      <c r="AM181" s="24">
        <v>0</v>
      </c>
      <c r="AN181" s="28">
        <v>0</v>
      </c>
      <c r="AO181" s="26">
        <v>1</v>
      </c>
      <c r="AP181" s="27">
        <v>0</v>
      </c>
      <c r="AR181" s="24">
        <f t="shared" ref="AR181" si="938">AH181*AM178+AJ181*AM181-AI181*AN178-AK181*AN181</f>
        <v>0</v>
      </c>
      <c r="AS181" s="28">
        <f t="shared" ref="AS181" si="939">(AH181*AN178+AI181*AM178+AJ181*AN181+AK181*AM181)</f>
        <v>4.0665151905831456</v>
      </c>
      <c r="AT181" s="26">
        <f t="shared" ref="AT181" si="940">AH181*AO178+AJ181*AO181-AI181*AP178-AK181*AP181</f>
        <v>13.490505772057601</v>
      </c>
      <c r="AU181" s="27">
        <f t="shared" ref="AU181" si="941">(AH181*AP178+AI181*AO178+AJ181*AP181+AK181*AO181)</f>
        <v>0</v>
      </c>
      <c r="AV181" s="8"/>
      <c r="AW181" s="38">
        <f t="shared" ref="AW181" si="942">(180/PI())*ATAN(-1*(($AR$8*AS178+AU178+$AR$8*AS181+AU181)/($AR$8*AR178+AT178+$AR$8*AR181+AT181)))</f>
        <v>57.310505282509233</v>
      </c>
      <c r="AY181" s="187">
        <f t="shared" ref="AY181" si="943">20*LOG(((($AR$8*AR178+AT178-$AR$8*AR181-AT181)^2+($AR$8*AS178+AU178-$AR$8*AS181-AU181)^2)/(($AR$8*AR178+AT178+$AR$8*AR181+AT181)^2+($AR$8*AS178+AU178+$AR$8*AS181+AU181)^2))^0.5)</f>
        <v>-6.5183858540527675E-3</v>
      </c>
      <c r="AZ181" s="115"/>
      <c r="BA181" s="44">
        <f t="shared" si="811"/>
        <v>0.95959999999999346</v>
      </c>
      <c r="BB181" s="48">
        <f t="shared" si="812"/>
        <v>-12.0157612778741</v>
      </c>
      <c r="BC181" s="49">
        <f t="shared" si="813"/>
        <v>30.366525476326878</v>
      </c>
      <c r="BD181" s="50">
        <f t="shared" si="814"/>
        <v>-12.0157612778741</v>
      </c>
      <c r="BE181" s="11">
        <f t="shared" si="816"/>
        <v>-1324.6445601788487</v>
      </c>
      <c r="BF181" s="49">
        <f t="shared" si="859"/>
        <v>-23.119408993753076</v>
      </c>
      <c r="BG181" s="32">
        <f t="shared" si="815"/>
        <v>-0.28198844894267455</v>
      </c>
    </row>
    <row r="182" spans="2:59" ht="18.649999999999999" customHeight="1">
      <c r="AY182" s="33"/>
      <c r="AZ182" s="115"/>
      <c r="BA182" s="44">
        <f t="shared" si="811"/>
        <v>0.95999999999999341</v>
      </c>
      <c r="BB182" s="48">
        <f t="shared" si="812"/>
        <v>-11.830071956866842</v>
      </c>
      <c r="BC182" s="49">
        <f t="shared" si="813"/>
        <v>29.836667652255397</v>
      </c>
      <c r="BD182" s="50">
        <f t="shared" si="814"/>
        <v>-11.830071956866842</v>
      </c>
      <c r="BE182" s="11">
        <f t="shared" si="816"/>
        <v>-1356.1212812889939</v>
      </c>
      <c r="BF182" s="49">
        <f t="shared" si="859"/>
        <v>-23.668781414857115</v>
      </c>
      <c r="BG182" s="32">
        <f t="shared" si="815"/>
        <v>-0.29473416742470621</v>
      </c>
    </row>
    <row r="183" spans="2:59" ht="18.649999999999999" customHeight="1" thickBot="1">
      <c r="E183" s="21" t="s">
        <v>68</v>
      </c>
      <c r="J183" s="21" t="s">
        <v>69</v>
      </c>
      <c r="O183" s="21" t="s">
        <v>70</v>
      </c>
      <c r="T183" s="21" t="s">
        <v>71</v>
      </c>
      <c r="Y183" s="21" t="s">
        <v>72</v>
      </c>
      <c r="AD183" s="21" t="s">
        <v>73</v>
      </c>
      <c r="AI183" s="21" t="s">
        <v>74</v>
      </c>
      <c r="AN183" s="21" t="s">
        <v>75</v>
      </c>
      <c r="AS183" s="21" t="s">
        <v>76</v>
      </c>
      <c r="AZ183" s="115"/>
      <c r="BA183" s="44">
        <f t="shared" si="811"/>
        <v>0.96039999999999337</v>
      </c>
      <c r="BB183" s="48">
        <f t="shared" si="812"/>
        <v>-11.643016668779927</v>
      </c>
      <c r="BC183" s="49">
        <f t="shared" si="813"/>
        <v>29.294219139739859</v>
      </c>
      <c r="BD183" s="50">
        <f t="shared" si="814"/>
        <v>-11.643016668779927</v>
      </c>
      <c r="BE183" s="11">
        <f t="shared" si="816"/>
        <v>-1388.6728044128579</v>
      </c>
      <c r="BF183" s="49">
        <f t="shared" si="859"/>
        <v>-24.236912669907614</v>
      </c>
      <c r="BG183" s="32">
        <f t="shared" si="815"/>
        <v>-0.30817711542539028</v>
      </c>
    </row>
    <row r="184" spans="2:59" ht="18.649999999999999" customHeight="1" thickBot="1">
      <c r="B184" s="20"/>
      <c r="D184" s="197" t="s">
        <v>77</v>
      </c>
      <c r="E184" s="198"/>
      <c r="F184" s="199" t="s">
        <v>78</v>
      </c>
      <c r="G184" s="200"/>
      <c r="I184" s="197" t="s">
        <v>79</v>
      </c>
      <c r="J184" s="198"/>
      <c r="K184" s="199" t="s">
        <v>80</v>
      </c>
      <c r="L184" s="200"/>
      <c r="N184" s="197" t="s">
        <v>81</v>
      </c>
      <c r="O184" s="198"/>
      <c r="P184" s="199" t="s">
        <v>82</v>
      </c>
      <c r="Q184" s="200"/>
      <c r="S184" s="197" t="s">
        <v>83</v>
      </c>
      <c r="T184" s="198"/>
      <c r="U184" s="199" t="s">
        <v>84</v>
      </c>
      <c r="V184" s="200"/>
      <c r="X184" s="197" t="s">
        <v>85</v>
      </c>
      <c r="Y184" s="198"/>
      <c r="Z184" s="199" t="s">
        <v>86</v>
      </c>
      <c r="AA184" s="200"/>
      <c r="AB184" s="4"/>
      <c r="AC184" s="197" t="s">
        <v>87</v>
      </c>
      <c r="AD184" s="198"/>
      <c r="AE184" s="199" t="s">
        <v>88</v>
      </c>
      <c r="AF184" s="200"/>
      <c r="AH184" s="197" t="s">
        <v>89</v>
      </c>
      <c r="AI184" s="198"/>
      <c r="AJ184" s="199" t="s">
        <v>90</v>
      </c>
      <c r="AK184" s="200"/>
      <c r="AL184" s="4"/>
      <c r="AM184" s="197" t="s">
        <v>91</v>
      </c>
      <c r="AN184" s="198"/>
      <c r="AO184" s="199" t="s">
        <v>92</v>
      </c>
      <c r="AP184" s="200"/>
      <c r="AR184" s="197" t="s">
        <v>93</v>
      </c>
      <c r="AS184" s="198"/>
      <c r="AT184" s="199" t="s">
        <v>94</v>
      </c>
      <c r="AU184" s="200"/>
      <c r="AV184" s="4"/>
      <c r="AW184" s="181" t="s">
        <v>95</v>
      </c>
      <c r="AY184" s="182" t="s">
        <v>22</v>
      </c>
      <c r="AZ184" s="115"/>
      <c r="BA184" s="44">
        <f t="shared" si="811"/>
        <v>0.96079999999999333</v>
      </c>
      <c r="BB184" s="48">
        <f t="shared" si="812"/>
        <v>-11.454590799865592</v>
      </c>
      <c r="BC184" s="49">
        <f t="shared" si="813"/>
        <v>28.738750017974777</v>
      </c>
      <c r="BD184" s="50">
        <f t="shared" si="814"/>
        <v>-11.454590799865592</v>
      </c>
      <c r="BE184" s="11">
        <f t="shared" si="816"/>
        <v>-1422.3416690189306</v>
      </c>
      <c r="BF184" s="49">
        <f t="shared" si="859"/>
        <v>-24.824545212691763</v>
      </c>
      <c r="BG184" s="32">
        <f t="shared" si="815"/>
        <v>-0.32236184206564455</v>
      </c>
    </row>
    <row r="185" spans="2:59" ht="18.649999999999999" customHeight="1" thickTop="1" thickBot="1">
      <c r="B185" s="39">
        <f t="shared" ref="B185" si="944">B178+$E$5</f>
        <v>0.90919999999999901</v>
      </c>
      <c r="D185" s="24">
        <v>1</v>
      </c>
      <c r="E185" s="25">
        <v>0</v>
      </c>
      <c r="F185" s="26">
        <v>0</v>
      </c>
      <c r="G185" s="27">
        <f t="shared" ref="G185" si="945">-1/($E$8*$B185)</f>
        <v>-6.1445140549614568</v>
      </c>
      <c r="I185" s="24">
        <v>1</v>
      </c>
      <c r="J185" s="28">
        <v>0</v>
      </c>
      <c r="K185" s="26">
        <v>0</v>
      </c>
      <c r="L185" s="27">
        <v>0</v>
      </c>
      <c r="N185" s="24">
        <f t="shared" ref="N185" si="946">D185*I185+F185*I188-E185*J185-G185*J188</f>
        <v>-1.5781630713103745</v>
      </c>
      <c r="O185" s="28">
        <f t="shared" ref="O185" si="947">(D185*J185+E185*I185+F185*J188+G185*I188)</f>
        <v>0</v>
      </c>
      <c r="P185" s="26">
        <f t="shared" ref="P185" si="948">D185*K185+F185*K188-E185*L185-G185*L188</f>
        <v>0</v>
      </c>
      <c r="Q185" s="27">
        <f t="shared" ref="Q185" si="949">(D185*L185+E185*K185+F185*L188+G185*K188)</f>
        <v>-6.1445140549614568</v>
      </c>
      <c r="S185" s="24">
        <v>1</v>
      </c>
      <c r="T185" s="25">
        <v>0</v>
      </c>
      <c r="U185" s="26">
        <v>0</v>
      </c>
      <c r="V185" s="27">
        <f t="shared" ref="V185" si="950">-1/($T$8*$B185)</f>
        <v>-29.726162590218941</v>
      </c>
      <c r="X185" s="24">
        <f t="shared" ref="X185" si="951">N185*S185+P185*S188-O185*T185-Q185*T188</f>
        <v>-1.5781630713103745</v>
      </c>
      <c r="Y185" s="28">
        <f t="shared" ref="Y185" si="952">(N185*T185+O185*S185+P185*T188+Q185*S188)</f>
        <v>0</v>
      </c>
      <c r="Z185" s="26">
        <f t="shared" ref="Z185" si="953">N185*U185+P185*U188-O185*V185-Q185*V188</f>
        <v>0</v>
      </c>
      <c r="AA185" s="27">
        <f t="shared" ref="AA185" si="954">(N185*V185+O185*U185+P185*V188+Q185*U188)</f>
        <v>40.768217996690026</v>
      </c>
      <c r="AB185" s="8"/>
      <c r="AC185" s="24">
        <v>1</v>
      </c>
      <c r="AD185" s="28">
        <v>0</v>
      </c>
      <c r="AE185" s="26">
        <v>0</v>
      </c>
      <c r="AF185" s="27">
        <v>0</v>
      </c>
      <c r="AH185" s="24">
        <f t="shared" ref="AH185" si="955">X185*AC185+Z185*AC188-Y185*AD185-AA185*AD188</f>
        <v>14.284599563265495</v>
      </c>
      <c r="AI185" s="28">
        <f t="shared" ref="AI185" si="956">(X185*AD185+Y185*AC185+Z185*AD188+AA185*AC188)</f>
        <v>0</v>
      </c>
      <c r="AJ185" s="26">
        <f t="shared" ref="AJ185" si="957">X185*AE185+Z185*AE188-Y185*AF185-AA185*AF188</f>
        <v>0</v>
      </c>
      <c r="AK185" s="27">
        <f t="shared" ref="AK185" si="958">(X185*AF185+Y185*AE185+Z185*AF188+AA185*AE188)</f>
        <v>40.768217996690026</v>
      </c>
      <c r="AL185" s="8"/>
      <c r="AM185" s="24">
        <v>1</v>
      </c>
      <c r="AN185" s="25">
        <v>0</v>
      </c>
      <c r="AO185" s="26">
        <v>0</v>
      </c>
      <c r="AP185" s="27">
        <f t="shared" ref="AP185" si="959">-1/($AN$8*$B185)</f>
        <v>-6.1445140549614568</v>
      </c>
      <c r="AR185" s="24">
        <f t="shared" ref="AR185" si="960">AH185*AM185+AJ185*AM188-AI185*AN185-AK185*AN188</f>
        <v>14.284599563265495</v>
      </c>
      <c r="AS185" s="28">
        <f t="shared" ref="AS185" si="961">(AH185*AN185+AI185*AM185+AJ185*AN188+AK185*AM188)</f>
        <v>0</v>
      </c>
      <c r="AT185" s="26">
        <f t="shared" ref="AT185" si="962">AH185*AO185+AJ185*AO188-AI185*AP185-AK185*AP188</f>
        <v>0</v>
      </c>
      <c r="AU185" s="27">
        <f t="shared" ref="AU185" si="963">(AH185*AP185+AI185*AO185+AJ185*AP188+AK185*AO188)</f>
        <v>-47.003704789291092</v>
      </c>
      <c r="AV185" s="8"/>
      <c r="AW185" s="183">
        <f t="shared" ref="AW185" si="964">20*LOG((2*$AR$8)/(($AR$8*AR185+AT185+$AR$8*AR188+AT188)^2+($AR$8*AS185+AU185+$AR$8*AS188+AU188)^2)^0.5)</f>
        <v>-28.147022449620664</v>
      </c>
      <c r="AY185" s="184">
        <f t="shared" ref="AY185" si="965">((AS185^2+AR185^2)/(AS188^2+AR188^2))^0.5</f>
        <v>3.5319358196320123</v>
      </c>
      <c r="AZ185" s="115"/>
      <c r="BA185" s="44">
        <f t="shared" si="811"/>
        <v>0.96119999999999328</v>
      </c>
      <c r="BB185" s="48">
        <f t="shared" si="812"/>
        <v>-11.264791118069411</v>
      </c>
      <c r="BC185" s="49">
        <f t="shared" si="813"/>
        <v>28.169813350367267</v>
      </c>
      <c r="BD185" s="50">
        <f t="shared" si="814"/>
        <v>-11.264791118069411</v>
      </c>
      <c r="BE185" s="11">
        <f t="shared" si="816"/>
        <v>-1457.1719000744838</v>
      </c>
      <c r="BF185" s="49">
        <f t="shared" si="859"/>
        <v>-25.432447423841545</v>
      </c>
      <c r="BG185" s="32">
        <f t="shared" si="815"/>
        <v>-0.33733611096896238</v>
      </c>
    </row>
    <row r="186" spans="2:59" ht="18.649999999999999" customHeight="1" thickBot="1">
      <c r="D186" s="30"/>
      <c r="G186" s="31"/>
      <c r="I186" s="30"/>
      <c r="L186" s="31"/>
      <c r="N186" s="30"/>
      <c r="Q186" s="31"/>
      <c r="S186" s="30"/>
      <c r="V186" s="31"/>
      <c r="X186" s="30"/>
      <c r="AA186" s="31"/>
      <c r="AC186" s="30"/>
      <c r="AF186" s="31"/>
      <c r="AH186" s="30"/>
      <c r="AK186" s="31"/>
      <c r="AM186" s="30"/>
      <c r="AP186" s="31"/>
      <c r="AR186" s="30"/>
      <c r="AU186" s="31"/>
      <c r="AY186" s="185"/>
      <c r="AZ186" s="115"/>
      <c r="BA186" s="44">
        <f t="shared" si="811"/>
        <v>0.96159999999999324</v>
      </c>
      <c r="BB186" s="48">
        <f t="shared" si="812"/>
        <v>-11.073615931466215</v>
      </c>
      <c r="BC186" s="49">
        <f t="shared" si="813"/>
        <v>27.586944590337538</v>
      </c>
      <c r="BD186" s="50">
        <f t="shared" si="814"/>
        <v>-11.073615931466215</v>
      </c>
      <c r="BE186" s="11">
        <f t="shared" si="816"/>
        <v>-1493.2089971066678</v>
      </c>
      <c r="BF186" s="49">
        <f t="shared" si="859"/>
        <v>-26.061413419913833</v>
      </c>
      <c r="BG186" s="32">
        <f t="shared" si="815"/>
        <v>-0.35315115325491592</v>
      </c>
    </row>
    <row r="187" spans="2:59" ht="18.649999999999999" customHeight="1" thickBot="1">
      <c r="D187" s="197" t="s">
        <v>96</v>
      </c>
      <c r="E187" s="198"/>
      <c r="F187" s="199" t="s">
        <v>97</v>
      </c>
      <c r="G187" s="200"/>
      <c r="I187" s="197" t="s">
        <v>98</v>
      </c>
      <c r="J187" s="198"/>
      <c r="K187" s="199" t="s">
        <v>99</v>
      </c>
      <c r="L187" s="200"/>
      <c r="N187" s="197" t="s">
        <v>1</v>
      </c>
      <c r="O187" s="198"/>
      <c r="P187" s="199" t="s">
        <v>2</v>
      </c>
      <c r="Q187" s="200"/>
      <c r="S187" s="172" t="s">
        <v>100</v>
      </c>
      <c r="T187" s="173"/>
      <c r="U187" s="199" t="s">
        <v>101</v>
      </c>
      <c r="V187" s="200"/>
      <c r="X187" s="197" t="s">
        <v>102</v>
      </c>
      <c r="Y187" s="198"/>
      <c r="Z187" s="199" t="s">
        <v>103</v>
      </c>
      <c r="AA187" s="200"/>
      <c r="AB187" s="4"/>
      <c r="AC187" s="197" t="s">
        <v>104</v>
      </c>
      <c r="AD187" s="198"/>
      <c r="AE187" s="199" t="s">
        <v>105</v>
      </c>
      <c r="AF187" s="200"/>
      <c r="AH187" s="172" t="s">
        <v>106</v>
      </c>
      <c r="AI187" s="173"/>
      <c r="AJ187" s="199" t="s">
        <v>107</v>
      </c>
      <c r="AK187" s="200"/>
      <c r="AL187" s="4"/>
      <c r="AM187" s="197" t="s">
        <v>108</v>
      </c>
      <c r="AN187" s="198"/>
      <c r="AO187" s="199" t="s">
        <v>109</v>
      </c>
      <c r="AP187" s="200"/>
      <c r="AR187" s="197" t="s">
        <v>110</v>
      </c>
      <c r="AS187" s="198"/>
      <c r="AT187" s="199" t="s">
        <v>111</v>
      </c>
      <c r="AU187" s="200"/>
      <c r="AV187" s="4"/>
      <c r="AW187" s="36" t="s">
        <v>112</v>
      </c>
      <c r="AY187" s="186" t="s">
        <v>113</v>
      </c>
      <c r="AZ187" s="115"/>
      <c r="BA187" s="44">
        <f t="shared" si="811"/>
        <v>0.96199999999999319</v>
      </c>
      <c r="BB187" s="48">
        <f t="shared" si="812"/>
        <v>-10.881065261234159</v>
      </c>
      <c r="BC187" s="49">
        <f t="shared" si="813"/>
        <v>26.989660991494937</v>
      </c>
      <c r="BD187" s="50">
        <f t="shared" si="814"/>
        <v>-10.881065261234159</v>
      </c>
      <c r="BE187" s="11">
        <f t="shared" si="816"/>
        <v>-1530.4999098240212</v>
      </c>
      <c r="BF187" s="49">
        <f t="shared" si="859"/>
        <v>-26.712262627905474</v>
      </c>
      <c r="BG187" s="32">
        <f t="shared" si="815"/>
        <v>-0.36986194135193889</v>
      </c>
    </row>
    <row r="188" spans="2:59" ht="18.649999999999999" customHeight="1" thickTop="1" thickBot="1">
      <c r="D188" s="24">
        <v>0</v>
      </c>
      <c r="E188" s="28">
        <v>0</v>
      </c>
      <c r="F188" s="26">
        <v>1</v>
      </c>
      <c r="G188" s="27">
        <v>0</v>
      </c>
      <c r="I188" s="24">
        <v>0</v>
      </c>
      <c r="J188" s="28">
        <f t="shared" ref="J188" si="966">IF(0=(1-$J$8*$K$8*$B185^2),0,-1*(1-$J$8*$K$8*$B185^2)/($B185*$K$8))</f>
        <v>-0.41958778973393474</v>
      </c>
      <c r="K188" s="26">
        <v>1</v>
      </c>
      <c r="L188" s="27">
        <v>0</v>
      </c>
      <c r="N188" s="24">
        <f t="shared" ref="N188" si="967">D188*I185+F188*I188-E188*J185-G188*J188</f>
        <v>0</v>
      </c>
      <c r="O188" s="28">
        <f t="shared" ref="O188" si="968">(D188*J185+E188*I185+F188*J188+G188*I188)</f>
        <v>-0.41958778973393474</v>
      </c>
      <c r="P188" s="26">
        <f t="shared" ref="P188" si="969">D188*K185+F188*K188-E188*L185-G188*L188</f>
        <v>1</v>
      </c>
      <c r="Q188" s="27">
        <f t="shared" ref="Q188" si="970">(D188*L185+E188*K185+F188*L188+G188*K188)</f>
        <v>0</v>
      </c>
      <c r="S188" s="24">
        <v>0</v>
      </c>
      <c r="T188" s="28">
        <v>0</v>
      </c>
      <c r="U188" s="26">
        <v>1</v>
      </c>
      <c r="V188" s="27">
        <v>0</v>
      </c>
      <c r="X188" s="24">
        <f t="shared" ref="X188" si="971">N188*S185+P188*S188-O188*T185-Q188*T188</f>
        <v>0</v>
      </c>
      <c r="Y188" s="28">
        <f t="shared" ref="Y188" si="972">(N188*T185+O188*S185+P188*T188+Q188*S188)</f>
        <v>-0.41958778973393474</v>
      </c>
      <c r="Z188" s="26">
        <f t="shared" ref="Z188" si="973">N188*U185+P188*U188-O188*V185-Q188*V188</f>
        <v>-11.472734858501541</v>
      </c>
      <c r="AA188" s="27">
        <f t="shared" ref="AA188" si="974">(N188*V185+O188*U185+P188*V188+Q188*U188)</f>
        <v>0</v>
      </c>
      <c r="AB188" s="8"/>
      <c r="AC188" s="24">
        <v>0</v>
      </c>
      <c r="AD188" s="28">
        <f t="shared" ref="AD188" si="975">IF(0=(1-$AD$8*$AE$8*$B185^2),0,-1*(1-$AD$8*$AE$8*$B185^2)/($B185*$AD$8))</f>
        <v>-0.38909629643031657</v>
      </c>
      <c r="AE188" s="26">
        <v>1</v>
      </c>
      <c r="AF188" s="27">
        <v>0</v>
      </c>
      <c r="AH188" s="24">
        <f t="shared" ref="AH188" si="976">X188*AC185+Z188*AC188-Y188*AD185-AA188*AD188</f>
        <v>0</v>
      </c>
      <c r="AI188" s="28">
        <f t="shared" ref="AI188" si="977">(X188*AD185+Y188*AC185+Z188*AD188+AA188*AC188)</f>
        <v>4.0444108536360064</v>
      </c>
      <c r="AJ188" s="26">
        <f t="shared" ref="AJ188" si="978">X188*AE185+Z188*AE188-Y188*AF185-AA188*AF188</f>
        <v>-11.472734858501541</v>
      </c>
      <c r="AK188" s="27">
        <f t="shared" ref="AK188" si="979">(X188*AF185+Y188*AE185+Z188*AF188+AA188*AE188)</f>
        <v>0</v>
      </c>
      <c r="AL188" s="8"/>
      <c r="AM188" s="24">
        <v>0</v>
      </c>
      <c r="AN188" s="28">
        <v>0</v>
      </c>
      <c r="AO188" s="26">
        <v>1</v>
      </c>
      <c r="AP188" s="27">
        <v>0</v>
      </c>
      <c r="AR188" s="24">
        <f t="shared" ref="AR188" si="980">AH188*AM185+AJ188*AM188-AI188*AN185-AK188*AN188</f>
        <v>0</v>
      </c>
      <c r="AS188" s="28">
        <f t="shared" ref="AS188" si="981">(AH188*AN185+AI188*AM185+AJ188*AN188+AK188*AM188)</f>
        <v>4.0444108536360064</v>
      </c>
      <c r="AT188" s="26">
        <f t="shared" ref="AT188" si="982">AH188*AO185+AJ188*AO188-AI188*AP185-AK188*AP188</f>
        <v>13.378204475703564</v>
      </c>
      <c r="AU188" s="27">
        <f t="shared" ref="AU188" si="983">(AH188*AP185+AI188*AO185+AJ188*AP188+AK188*AO188)</f>
        <v>0</v>
      </c>
      <c r="AV188" s="8"/>
      <c r="AW188" s="38">
        <f t="shared" ref="AW188" si="984">(180/PI())*ATAN(-1*(($AR$8*AS185+AU185+$AR$8*AS188+AU188)/($AR$8*AR185+AT185+$AR$8*AR188+AT188)))</f>
        <v>57.221275388584104</v>
      </c>
      <c r="AY188" s="187">
        <f t="shared" ref="AY188" si="985">20*LOG(((($AR$8*AR185+AT185-$AR$8*AR188-AT188)^2+($AR$8*AS185+AU185-$AR$8*AS188-AU188)^2)/(($AR$8*AR185+AT185+$AR$8*AR188+AT188)^2+($AR$8*AS185+AU185+$AR$8*AS188+AU188)^2))^0.5)</f>
        <v>-6.6590914380645592E-3</v>
      </c>
      <c r="AZ188" s="115"/>
      <c r="BA188" s="44">
        <f t="shared" si="811"/>
        <v>0.96239999999999315</v>
      </c>
      <c r="BB188" s="48">
        <f t="shared" si="812"/>
        <v>-10.68714103032875</v>
      </c>
      <c r="BC188" s="49">
        <f t="shared" si="813"/>
        <v>26.377461027565396</v>
      </c>
      <c r="BD188" s="50">
        <f t="shared" si="814"/>
        <v>-10.68714103032875</v>
      </c>
      <c r="BE188" s="11">
        <f t="shared" si="816"/>
        <v>-1569.0929977863141</v>
      </c>
      <c r="BF188" s="49">
        <f t="shared" si="859"/>
        <v>-27.385839081359276</v>
      </c>
      <c r="BG188" s="32">
        <f t="shared" si="815"/>
        <v>-0.38752748530441145</v>
      </c>
    </row>
    <row r="189" spans="2:59" ht="18.649999999999999" customHeight="1">
      <c r="AY189" s="33"/>
      <c r="AZ189" s="115"/>
      <c r="BA189" s="44">
        <f t="shared" si="811"/>
        <v>0.96279999999999311</v>
      </c>
      <c r="BB189" s="48">
        <f t="shared" si="812"/>
        <v>-10.491847269081136</v>
      </c>
      <c r="BC189" s="49">
        <f t="shared" si="813"/>
        <v>25.749823828450939</v>
      </c>
      <c r="BD189" s="50">
        <f t="shared" si="814"/>
        <v>-10.491847269081136</v>
      </c>
      <c r="BE189" s="11">
        <f t="shared" si="816"/>
        <v>-1609.0379712705346</v>
      </c>
      <c r="BF189" s="49">
        <f t="shared" si="859"/>
        <v>-28.083010388280758</v>
      </c>
      <c r="BG189" s="32">
        <f t="shared" si="815"/>
        <v>-0.40621115336065206</v>
      </c>
    </row>
    <row r="190" spans="2:59" ht="18.649999999999999" customHeight="1" thickBot="1">
      <c r="E190" s="21" t="s">
        <v>68</v>
      </c>
      <c r="J190" s="21" t="s">
        <v>69</v>
      </c>
      <c r="O190" s="21" t="s">
        <v>70</v>
      </c>
      <c r="T190" s="21" t="s">
        <v>71</v>
      </c>
      <c r="Y190" s="21" t="s">
        <v>72</v>
      </c>
      <c r="AD190" s="21" t="s">
        <v>73</v>
      </c>
      <c r="AI190" s="21" t="s">
        <v>74</v>
      </c>
      <c r="AN190" s="21" t="s">
        <v>75</v>
      </c>
      <c r="AS190" s="21" t="s">
        <v>76</v>
      </c>
      <c r="AZ190" s="115"/>
      <c r="BA190" s="44">
        <f t="shared" si="811"/>
        <v>0.96319999999999306</v>
      </c>
      <c r="BB190" s="48">
        <f t="shared" si="812"/>
        <v>-10.295190339002076</v>
      </c>
      <c r="BC190" s="49">
        <f t="shared" si="813"/>
        <v>25.106208639942796</v>
      </c>
      <c r="BD190" s="50">
        <f t="shared" si="814"/>
        <v>-10.295190339002076</v>
      </c>
      <c r="BE190" s="11">
        <f t="shared" si="816"/>
        <v>-1650.3858100684306</v>
      </c>
      <c r="BF190" s="49">
        <f t="shared" si="859"/>
        <v>-28.804666313887896</v>
      </c>
      <c r="BG190" s="32">
        <f t="shared" si="815"/>
        <v>-0.42598101874167094</v>
      </c>
    </row>
    <row r="191" spans="2:59" ht="18.649999999999999" customHeight="1" thickBot="1">
      <c r="B191" s="20"/>
      <c r="D191" s="197" t="s">
        <v>77</v>
      </c>
      <c r="E191" s="198"/>
      <c r="F191" s="199" t="s">
        <v>78</v>
      </c>
      <c r="G191" s="200"/>
      <c r="I191" s="197" t="s">
        <v>79</v>
      </c>
      <c r="J191" s="198"/>
      <c r="K191" s="199" t="s">
        <v>80</v>
      </c>
      <c r="L191" s="200"/>
      <c r="N191" s="197" t="s">
        <v>81</v>
      </c>
      <c r="O191" s="198"/>
      <c r="P191" s="199" t="s">
        <v>82</v>
      </c>
      <c r="Q191" s="200"/>
      <c r="S191" s="197" t="s">
        <v>83</v>
      </c>
      <c r="T191" s="198"/>
      <c r="U191" s="199" t="s">
        <v>84</v>
      </c>
      <c r="V191" s="200"/>
      <c r="X191" s="197" t="s">
        <v>85</v>
      </c>
      <c r="Y191" s="198"/>
      <c r="Z191" s="199" t="s">
        <v>86</v>
      </c>
      <c r="AA191" s="200"/>
      <c r="AB191" s="4"/>
      <c r="AC191" s="197" t="s">
        <v>87</v>
      </c>
      <c r="AD191" s="198"/>
      <c r="AE191" s="199" t="s">
        <v>88</v>
      </c>
      <c r="AF191" s="200"/>
      <c r="AH191" s="197" t="s">
        <v>89</v>
      </c>
      <c r="AI191" s="198"/>
      <c r="AJ191" s="199" t="s">
        <v>90</v>
      </c>
      <c r="AK191" s="200"/>
      <c r="AL191" s="4"/>
      <c r="AM191" s="197" t="s">
        <v>91</v>
      </c>
      <c r="AN191" s="198"/>
      <c r="AO191" s="199" t="s">
        <v>92</v>
      </c>
      <c r="AP191" s="200"/>
      <c r="AR191" s="197" t="s">
        <v>93</v>
      </c>
      <c r="AS191" s="198"/>
      <c r="AT191" s="199" t="s">
        <v>94</v>
      </c>
      <c r="AU191" s="200"/>
      <c r="AV191" s="4"/>
      <c r="AW191" s="181" t="s">
        <v>95</v>
      </c>
      <c r="AY191" s="182" t="s">
        <v>22</v>
      </c>
      <c r="AZ191" s="115"/>
      <c r="BA191" s="44">
        <f t="shared" si="811"/>
        <v>0.96359999999999302</v>
      </c>
      <c r="BB191" s="48">
        <f t="shared" si="812"/>
        <v>-10.097179176124904</v>
      </c>
      <c r="BC191" s="49">
        <f t="shared" si="813"/>
        <v>24.446054315915497</v>
      </c>
      <c r="BD191" s="50">
        <f t="shared" si="814"/>
        <v>-10.097179176124904</v>
      </c>
      <c r="BE191" s="11">
        <f t="shared" si="816"/>
        <v>-1693.1886565410359</v>
      </c>
      <c r="BF191" s="49">
        <f t="shared" si="859"/>
        <v>-29.551716914060499</v>
      </c>
      <c r="BG191" s="32">
        <f t="shared" si="815"/>
        <v>-0.44691023460321105</v>
      </c>
    </row>
    <row r="192" spans="2:59" ht="18.649999999999999" customHeight="1" thickTop="1" thickBot="1">
      <c r="B192" s="39">
        <f t="shared" ref="B192" si="986">B185+$E$5</f>
        <v>0.90959999999999896</v>
      </c>
      <c r="D192" s="24">
        <v>1</v>
      </c>
      <c r="E192" s="25">
        <v>0</v>
      </c>
      <c r="F192" s="26">
        <v>0</v>
      </c>
      <c r="G192" s="27">
        <f t="shared" ref="G192" si="987">-1/($E$8*$B192)</f>
        <v>-6.1418119819381669</v>
      </c>
      <c r="I192" s="24">
        <v>1</v>
      </c>
      <c r="J192" s="28">
        <v>0</v>
      </c>
      <c r="K192" s="26">
        <v>0</v>
      </c>
      <c r="L192" s="27">
        <v>0</v>
      </c>
      <c r="N192" s="24">
        <f t="shared" ref="N192" si="988">D192*I192+F192*I195-E192*J192-G192*J195</f>
        <v>-1.5710377230190105</v>
      </c>
      <c r="O192" s="28">
        <f t="shared" ref="O192" si="989">(D192*J192+E192*I192+F192*J195+G192*I195)</f>
        <v>0</v>
      </c>
      <c r="P192" s="26">
        <f t="shared" ref="P192" si="990">D192*K192+F192*K195-E192*L192-G192*L195</f>
        <v>0</v>
      </c>
      <c r="Q192" s="27">
        <f t="shared" ref="Q192" si="991">(D192*L192+E192*K192+F192*L195+G192*K195)</f>
        <v>-6.1418119819381669</v>
      </c>
      <c r="S192" s="24">
        <v>1</v>
      </c>
      <c r="T192" s="25">
        <v>0</v>
      </c>
      <c r="U192" s="26">
        <v>0</v>
      </c>
      <c r="V192" s="27">
        <f t="shared" ref="V192" si="992">-1/($T$8*$B192)</f>
        <v>-29.713090399106264</v>
      </c>
      <c r="X192" s="24">
        <f t="shared" ref="X192" si="993">N192*S192+P192*S195-O192*T192-Q192*T195</f>
        <v>-1.5710377230190105</v>
      </c>
      <c r="Y192" s="28">
        <f t="shared" ref="Y192" si="994">(N192*T192+O192*S192+P192*T195+Q192*S195)</f>
        <v>0</v>
      </c>
      <c r="Z192" s="26">
        <f t="shared" ref="Z192" si="995">N192*U192+P192*U195-O192*V192-Q192*V195</f>
        <v>0</v>
      </c>
      <c r="AA192" s="27">
        <f t="shared" ref="AA192" si="996">(N192*V192+O192*U192+P192*V195+Q192*U195)</f>
        <v>40.538573902531759</v>
      </c>
      <c r="AB192" s="8"/>
      <c r="AC192" s="24">
        <v>1</v>
      </c>
      <c r="AD192" s="28">
        <v>0</v>
      </c>
      <c r="AE192" s="26">
        <v>0</v>
      </c>
      <c r="AF192" s="27">
        <v>0</v>
      </c>
      <c r="AH192" s="24">
        <f t="shared" ref="AH192" si="997">X192*AC192+Z192*AC195-Y192*AD192-AA192*AD195</f>
        <v>14.168393440045451</v>
      </c>
      <c r="AI192" s="28">
        <f t="shared" ref="AI192" si="998">(X192*AD192+Y192*AC192+Z192*AD195+AA192*AC195)</f>
        <v>0</v>
      </c>
      <c r="AJ192" s="26">
        <f t="shared" ref="AJ192" si="999">X192*AE192+Z192*AE195-Y192*AF192-AA192*AF195</f>
        <v>0</v>
      </c>
      <c r="AK192" s="27">
        <f t="shared" ref="AK192" si="1000">(X192*AF192+Y192*AE192+Z192*AF195+AA192*AE195)</f>
        <v>40.538573902531759</v>
      </c>
      <c r="AL192" s="8"/>
      <c r="AM192" s="24">
        <v>1</v>
      </c>
      <c r="AN192" s="25">
        <v>0</v>
      </c>
      <c r="AO192" s="26">
        <v>0</v>
      </c>
      <c r="AP192" s="27">
        <f t="shared" ref="AP192" si="1001">-1/($AN$8*$B192)</f>
        <v>-6.1418119819381669</v>
      </c>
      <c r="AR192" s="24">
        <f t="shared" ref="AR192" si="1002">AH192*AM192+AJ192*AM195-AI192*AN192-AK192*AN195</f>
        <v>14.168393440045451</v>
      </c>
      <c r="AS192" s="28">
        <f t="shared" ref="AS192" si="1003">(AH192*AN192+AI192*AM192+AJ192*AN195+AK192*AM195)</f>
        <v>0</v>
      </c>
      <c r="AT192" s="26">
        <f t="shared" ref="AT192" si="1004">AH192*AO192+AJ192*AO195-AI192*AP192-AK192*AP195</f>
        <v>0</v>
      </c>
      <c r="AU192" s="27">
        <f t="shared" ref="AU192" si="1005">(AH192*AP192+AI192*AO192+AJ192*AP195+AK192*AO195)</f>
        <v>-46.481034692353511</v>
      </c>
      <c r="AV192" s="8"/>
      <c r="AW192" s="183">
        <f t="shared" ref="AW192" si="1006">20*LOG((2*$AR$8)/(($AR$8*AR192+AT192+$AR$8*AR195+AT195)^2+($AR$8*AS192+AU192+$AR$8*AS195+AU195)^2)^0.5)</f>
        <v>-28.054004316563969</v>
      </c>
      <c r="AY192" s="184">
        <f t="shared" ref="AY192" si="1007">((AS192^2+AR192^2)/(AS195^2+AR195^2))^0.5</f>
        <v>3.5223847573835307</v>
      </c>
      <c r="AZ192" s="115"/>
      <c r="BA192" s="44">
        <f t="shared" si="811"/>
        <v>0.96399999999999297</v>
      </c>
      <c r="BB192" s="48">
        <f t="shared" si="812"/>
        <v>-9.8978255552609404</v>
      </c>
      <c r="BC192" s="49">
        <f t="shared" si="813"/>
        <v>23.768778853299157</v>
      </c>
      <c r="BD192" s="50">
        <f t="shared" si="814"/>
        <v>-9.8978255552609404</v>
      </c>
      <c r="BE192" s="11">
        <f t="shared" si="816"/>
        <v>-1737.4996787434732</v>
      </c>
      <c r="BF192" s="49">
        <f t="shared" si="859"/>
        <v>-30.325090146417338</v>
      </c>
      <c r="BG192" s="32">
        <f t="shared" si="815"/>
        <v>-0.46907743931440987</v>
      </c>
    </row>
    <row r="193" spans="2:59" ht="18.649999999999999" customHeight="1" thickBot="1">
      <c r="D193" s="30"/>
      <c r="G193" s="31"/>
      <c r="I193" s="30"/>
      <c r="L193" s="31"/>
      <c r="N193" s="30"/>
      <c r="Q193" s="31"/>
      <c r="S193" s="30"/>
      <c r="V193" s="31"/>
      <c r="X193" s="30"/>
      <c r="AA193" s="31"/>
      <c r="AC193" s="30"/>
      <c r="AF193" s="31"/>
      <c r="AH193" s="30"/>
      <c r="AK193" s="31"/>
      <c r="AM193" s="30"/>
      <c r="AP193" s="31"/>
      <c r="AR193" s="30"/>
      <c r="AU193" s="31"/>
      <c r="AY193" s="185"/>
      <c r="AZ193" s="115"/>
      <c r="BA193" s="44">
        <f t="shared" si="811"/>
        <v>0.96439999999999293</v>
      </c>
      <c r="BB193" s="48">
        <f t="shared" si="812"/>
        <v>-9.6971443765712149</v>
      </c>
      <c r="BC193" s="49">
        <f t="shared" si="813"/>
        <v>23.073778981801844</v>
      </c>
      <c r="BD193" s="50">
        <f t="shared" si="814"/>
        <v>-9.6971443765712149</v>
      </c>
      <c r="BE193" s="11">
        <f t="shared" si="816"/>
        <v>-1783.3728989506981</v>
      </c>
      <c r="BF193" s="49">
        <f t="shared" si="859"/>
        <v>-31.125728877525809</v>
      </c>
      <c r="BG193" s="32">
        <f t="shared" si="815"/>
        <v>-0.49256719428173307</v>
      </c>
    </row>
    <row r="194" spans="2:59" ht="18.649999999999999" customHeight="1" thickBot="1">
      <c r="D194" s="197" t="s">
        <v>96</v>
      </c>
      <c r="E194" s="198"/>
      <c r="F194" s="199" t="s">
        <v>97</v>
      </c>
      <c r="G194" s="200"/>
      <c r="I194" s="197" t="s">
        <v>98</v>
      </c>
      <c r="J194" s="198"/>
      <c r="K194" s="199" t="s">
        <v>99</v>
      </c>
      <c r="L194" s="200"/>
      <c r="N194" s="197" t="s">
        <v>1</v>
      </c>
      <c r="O194" s="198"/>
      <c r="P194" s="199" t="s">
        <v>2</v>
      </c>
      <c r="Q194" s="200"/>
      <c r="S194" s="172" t="s">
        <v>100</v>
      </c>
      <c r="T194" s="173"/>
      <c r="U194" s="199" t="s">
        <v>101</v>
      </c>
      <c r="V194" s="200"/>
      <c r="X194" s="197" t="s">
        <v>102</v>
      </c>
      <c r="Y194" s="198"/>
      <c r="Z194" s="199" t="s">
        <v>103</v>
      </c>
      <c r="AA194" s="200"/>
      <c r="AB194" s="4"/>
      <c r="AC194" s="197" t="s">
        <v>104</v>
      </c>
      <c r="AD194" s="198"/>
      <c r="AE194" s="199" t="s">
        <v>105</v>
      </c>
      <c r="AF194" s="200"/>
      <c r="AH194" s="172" t="s">
        <v>106</v>
      </c>
      <c r="AI194" s="173"/>
      <c r="AJ194" s="199" t="s">
        <v>107</v>
      </c>
      <c r="AK194" s="200"/>
      <c r="AL194" s="4"/>
      <c r="AM194" s="197" t="s">
        <v>108</v>
      </c>
      <c r="AN194" s="198"/>
      <c r="AO194" s="199" t="s">
        <v>109</v>
      </c>
      <c r="AP194" s="200"/>
      <c r="AR194" s="197" t="s">
        <v>110</v>
      </c>
      <c r="AS194" s="198"/>
      <c r="AT194" s="199" t="s">
        <v>111</v>
      </c>
      <c r="AU194" s="200"/>
      <c r="AV194" s="4"/>
      <c r="AW194" s="36" t="s">
        <v>112</v>
      </c>
      <c r="AY194" s="186" t="s">
        <v>113</v>
      </c>
      <c r="AZ194" s="115"/>
      <c r="BA194" s="44">
        <f t="shared" si="811"/>
        <v>0.96479999999999289</v>
      </c>
      <c r="BB194" s="48">
        <f t="shared" si="812"/>
        <v>-9.4951539758672645</v>
      </c>
      <c r="BC194" s="49">
        <f t="shared" si="813"/>
        <v>22.360429822221644</v>
      </c>
      <c r="BD194" s="50">
        <f t="shared" si="814"/>
        <v>-9.4951539758672645</v>
      </c>
      <c r="BE194" s="11">
        <f t="shared" si="816"/>
        <v>-1830.8629823193696</v>
      </c>
      <c r="BF194" s="49">
        <f t="shared" si="859"/>
        <v>-31.954587194355724</v>
      </c>
      <c r="BG194" s="32">
        <f t="shared" si="815"/>
        <v>-0.51747045664435953</v>
      </c>
    </row>
    <row r="195" spans="2:59" ht="18.649999999999999" customHeight="1" thickTop="1" thickBot="1">
      <c r="D195" s="24">
        <v>0</v>
      </c>
      <c r="E195" s="28">
        <v>0</v>
      </c>
      <c r="F195" s="26">
        <v>1</v>
      </c>
      <c r="G195" s="27">
        <v>0</v>
      </c>
      <c r="I195" s="24">
        <v>0</v>
      </c>
      <c r="J195" s="28">
        <f t="shared" ref="J195" si="1008">IF(0=(1-$J$8*$K$8*$B192^2),0,-1*(1-$J$8*$K$8*$B192^2)/($B192*$K$8))</f>
        <v>-0.41861224840159794</v>
      </c>
      <c r="K195" s="26">
        <v>1</v>
      </c>
      <c r="L195" s="27">
        <v>0</v>
      </c>
      <c r="N195" s="24">
        <f t="shared" ref="N195" si="1009">D195*I192+F195*I195-E195*J192-G195*J195</f>
        <v>0</v>
      </c>
      <c r="O195" s="28">
        <f t="shared" ref="O195" si="1010">(D195*J192+E195*I192+F195*J195+G195*I195)</f>
        <v>-0.41861224840159794</v>
      </c>
      <c r="P195" s="26">
        <f t="shared" ref="P195" si="1011">D195*K192+F195*K195-E195*L192-G195*L195</f>
        <v>1</v>
      </c>
      <c r="Q195" s="27">
        <f t="shared" ref="Q195" si="1012">(D195*L192+E195*K192+F195*L195+G195*K195)</f>
        <v>0</v>
      </c>
      <c r="S195" s="24">
        <v>0</v>
      </c>
      <c r="T195" s="28">
        <v>0</v>
      </c>
      <c r="U195" s="26">
        <v>1</v>
      </c>
      <c r="V195" s="27">
        <v>0</v>
      </c>
      <c r="X195" s="24">
        <f t="shared" ref="X195" si="1013">N195*S192+P195*S195-O195*T192-Q195*T195</f>
        <v>0</v>
      </c>
      <c r="Y195" s="28">
        <f t="shared" ref="Y195" si="1014">(N195*T192+O195*S192+P195*T195+Q195*S195)</f>
        <v>-0.41861224840159794</v>
      </c>
      <c r="Z195" s="26">
        <f t="shared" ref="Z195" si="1015">N195*U192+P195*U195-O195*V192-Q195*V195</f>
        <v>-11.438263578929806</v>
      </c>
      <c r="AA195" s="27">
        <f t="shared" ref="AA195" si="1016">(N195*V192+O195*U192+P195*V195+Q195*U195)</f>
        <v>0</v>
      </c>
      <c r="AB195" s="8"/>
      <c r="AC195" s="24">
        <v>0</v>
      </c>
      <c r="AD195" s="28">
        <f t="shared" ref="AD195" si="1017">IF(0=(1-$AD$8*$AE$8*$B192^2),0,-1*(1-$AD$8*$AE$8*$B192^2)/($B192*$AD$8))</f>
        <v>-0.38825813658140268</v>
      </c>
      <c r="AE195" s="26">
        <v>1</v>
      </c>
      <c r="AF195" s="27">
        <v>0</v>
      </c>
      <c r="AH195" s="24">
        <f t="shared" ref="AH195" si="1018">X195*AC192+Z195*AC195-Y195*AD192-AA195*AD195</f>
        <v>0</v>
      </c>
      <c r="AI195" s="28">
        <f t="shared" ref="AI195" si="1019">(X195*AD192+Y195*AC192+Z195*AD195+AA195*AC195)</f>
        <v>4.0223866544806146</v>
      </c>
      <c r="AJ195" s="26">
        <f t="shared" ref="AJ195" si="1020">X195*AE192+Z195*AE195-Y195*AF192-AA195*AF195</f>
        <v>-11.438263578929806</v>
      </c>
      <c r="AK195" s="27">
        <f t="shared" ref="AK195" si="1021">(X195*AF192+Y195*AE192+Z195*AF195+AA195*AE195)</f>
        <v>0</v>
      </c>
      <c r="AL195" s="8"/>
      <c r="AM195" s="24">
        <v>0</v>
      </c>
      <c r="AN195" s="28">
        <v>0</v>
      </c>
      <c r="AO195" s="26">
        <v>1</v>
      </c>
      <c r="AP195" s="27">
        <v>0</v>
      </c>
      <c r="AR195" s="24">
        <f t="shared" ref="AR195" si="1022">AH195*AM192+AJ195*AM195-AI195*AN192-AK195*AN195</f>
        <v>0</v>
      </c>
      <c r="AS195" s="28">
        <f t="shared" ref="AS195" si="1023">(AH195*AN192+AI195*AM192+AJ195*AN195+AK195*AM195)</f>
        <v>4.0223866544806146</v>
      </c>
      <c r="AT195" s="26">
        <f t="shared" ref="AT195" si="1024">AH195*AO192+AJ195*AO195-AI195*AP192-AK195*AP195</f>
        <v>13.266478971547411</v>
      </c>
      <c r="AU195" s="27">
        <f t="shared" ref="AU195" si="1025">(AH195*AP192+AI195*AO192+AJ195*AP195+AK195*AO195)</f>
        <v>0</v>
      </c>
      <c r="AV195" s="8"/>
      <c r="AW195" s="38">
        <f t="shared" ref="AW195" si="1026">(180/PI())*ATAN(-1*(($AR$8*AS192+AU192+$AR$8*AS195+AU195)/($AR$8*AR192+AT192+$AR$8*AR195+AT195)))</f>
        <v>57.131269964796111</v>
      </c>
      <c r="AY195" s="187">
        <f t="shared" ref="AY195" si="1027">20*LOG(((($AR$8*AR192+AT192-$AR$8*AR195-AT195)^2+($AR$8*AS192+AU192-$AR$8*AS195-AU195)^2)/(($AR$8*AR192+AT192+$AR$8*AR195+AT195)^2+($AR$8*AS192+AU192+$AR$8*AS195+AU195)^2))^0.5)</f>
        <v>-6.8033686377779604E-3</v>
      </c>
      <c r="AZ195" s="115"/>
      <c r="BA195" s="44">
        <f t="shared" si="811"/>
        <v>0.96519999999999284</v>
      </c>
      <c r="BB195" s="48">
        <f t="shared" si="812"/>
        <v>-9.2918764600440191</v>
      </c>
      <c r="BC195" s="49">
        <f t="shared" si="813"/>
        <v>21.628084629293976</v>
      </c>
      <c r="BD195" s="50">
        <f t="shared" si="814"/>
        <v>-9.2918764600440191</v>
      </c>
      <c r="BE195" s="11">
        <f t="shared" si="816"/>
        <v>-1880.0249798573027</v>
      </c>
      <c r="BF195" s="49">
        <f t="shared" si="859"/>
        <v>-32.812625918250006</v>
      </c>
      <c r="BG195" s="32">
        <f t="shared" si="815"/>
        <v>-0.54388508925211443</v>
      </c>
    </row>
    <row r="196" spans="2:59" ht="18.649999999999999" customHeight="1">
      <c r="AY196" s="33"/>
      <c r="AZ196" s="115"/>
      <c r="BA196" s="44">
        <f t="shared" si="811"/>
        <v>0.9655999999999928</v>
      </c>
      <c r="BB196" s="48">
        <f t="shared" si="812"/>
        <v>-9.0873380690049625</v>
      </c>
      <c r="BC196" s="49">
        <f t="shared" si="813"/>
        <v>20.876074637351138</v>
      </c>
      <c r="BD196" s="50">
        <f t="shared" si="814"/>
        <v>-9.0873380690049625</v>
      </c>
      <c r="BE196" s="11">
        <f t="shared" si="816"/>
        <v>-1930.9140192075697</v>
      </c>
      <c r="BF196" s="49">
        <f t="shared" si="859"/>
        <v>-33.700807208089117</v>
      </c>
      <c r="BG196" s="32">
        <f t="shared" si="815"/>
        <v>-0.57191641040512287</v>
      </c>
    </row>
    <row r="197" spans="2:59" ht="18.649999999999999" customHeight="1" thickBot="1">
      <c r="E197" s="21" t="s">
        <v>68</v>
      </c>
      <c r="J197" s="21" t="s">
        <v>69</v>
      </c>
      <c r="O197" s="21" t="s">
        <v>70</v>
      </c>
      <c r="T197" s="21" t="s">
        <v>71</v>
      </c>
      <c r="Y197" s="21" t="s">
        <v>72</v>
      </c>
      <c r="AD197" s="21" t="s">
        <v>73</v>
      </c>
      <c r="AI197" s="21" t="s">
        <v>74</v>
      </c>
      <c r="AN197" s="21" t="s">
        <v>75</v>
      </c>
      <c r="AS197" s="21" t="s">
        <v>76</v>
      </c>
      <c r="AZ197" s="115"/>
      <c r="BA197" s="44">
        <f t="shared" si="811"/>
        <v>0.96599999999999275</v>
      </c>
      <c r="BB197" s="48">
        <f t="shared" si="812"/>
        <v>-8.8815695653640638</v>
      </c>
      <c r="BC197" s="49">
        <f t="shared" si="813"/>
        <v>20.103709029668195</v>
      </c>
      <c r="BD197" s="50">
        <f t="shared" si="814"/>
        <v>-8.8815695653640638</v>
      </c>
      <c r="BE197" s="11">
        <f t="shared" si="816"/>
        <v>-1983.5849361426181</v>
      </c>
      <c r="BF197" s="49">
        <f t="shared" si="859"/>
        <v>-34.620088128650153</v>
      </c>
      <c r="BG197" s="32">
        <f t="shared" si="815"/>
        <v>-0.60167778587899878</v>
      </c>
    </row>
    <row r="198" spans="2:59" ht="18.649999999999999" customHeight="1" thickBot="1">
      <c r="B198" s="20"/>
      <c r="D198" s="197" t="s">
        <v>77</v>
      </c>
      <c r="E198" s="198"/>
      <c r="F198" s="199" t="s">
        <v>78</v>
      </c>
      <c r="G198" s="200"/>
      <c r="I198" s="197" t="s">
        <v>79</v>
      </c>
      <c r="J198" s="198"/>
      <c r="K198" s="199" t="s">
        <v>80</v>
      </c>
      <c r="L198" s="200"/>
      <c r="N198" s="197" t="s">
        <v>81</v>
      </c>
      <c r="O198" s="198"/>
      <c r="P198" s="199" t="s">
        <v>82</v>
      </c>
      <c r="Q198" s="200"/>
      <c r="S198" s="197" t="s">
        <v>83</v>
      </c>
      <c r="T198" s="198"/>
      <c r="U198" s="199" t="s">
        <v>84</v>
      </c>
      <c r="V198" s="200"/>
      <c r="X198" s="197" t="s">
        <v>85</v>
      </c>
      <c r="Y198" s="198"/>
      <c r="Z198" s="199" t="s">
        <v>86</v>
      </c>
      <c r="AA198" s="200"/>
      <c r="AB198" s="4"/>
      <c r="AC198" s="197" t="s">
        <v>87</v>
      </c>
      <c r="AD198" s="198"/>
      <c r="AE198" s="199" t="s">
        <v>88</v>
      </c>
      <c r="AF198" s="200"/>
      <c r="AH198" s="197" t="s">
        <v>89</v>
      </c>
      <c r="AI198" s="198"/>
      <c r="AJ198" s="199" t="s">
        <v>90</v>
      </c>
      <c r="AK198" s="200"/>
      <c r="AL198" s="4"/>
      <c r="AM198" s="197" t="s">
        <v>91</v>
      </c>
      <c r="AN198" s="198"/>
      <c r="AO198" s="199" t="s">
        <v>92</v>
      </c>
      <c r="AP198" s="200"/>
      <c r="AR198" s="197" t="s">
        <v>93</v>
      </c>
      <c r="AS198" s="198"/>
      <c r="AT198" s="199" t="s">
        <v>94</v>
      </c>
      <c r="AU198" s="200"/>
      <c r="AV198" s="4"/>
      <c r="AW198" s="181" t="s">
        <v>95</v>
      </c>
      <c r="AY198" s="182" t="s">
        <v>22</v>
      </c>
      <c r="AZ198" s="115"/>
      <c r="BA198" s="44">
        <f t="shared" si="811"/>
        <v>0.96639999999999271</v>
      </c>
      <c r="BB198" s="48">
        <f t="shared" si="812"/>
        <v>-8.6746066530845169</v>
      </c>
      <c r="BC198" s="49">
        <f t="shared" si="813"/>
        <v>19.310275055211235</v>
      </c>
      <c r="BD198" s="50">
        <f t="shared" si="814"/>
        <v>-8.6746066530845169</v>
      </c>
      <c r="BE198" s="11">
        <f t="shared" si="816"/>
        <v>-2038.0918389712147</v>
      </c>
      <c r="BF198" s="49">
        <f t="shared" si="859"/>
        <v>-35.571413048073779</v>
      </c>
      <c r="BG198" s="32">
        <f t="shared" si="815"/>
        <v>-0.63329126577484851</v>
      </c>
    </row>
    <row r="199" spans="2:59" ht="18.649999999999999" customHeight="1" thickTop="1" thickBot="1">
      <c r="B199" s="39">
        <f t="shared" ref="B199" si="1028">B192+$E$5</f>
        <v>0.90999999999999892</v>
      </c>
      <c r="D199" s="24">
        <v>1</v>
      </c>
      <c r="E199" s="25">
        <v>0</v>
      </c>
      <c r="F199" s="26">
        <v>0</v>
      </c>
      <c r="G199" s="27">
        <f t="shared" ref="G199" si="1029">-1/($E$8*$B199)</f>
        <v>-6.1391122843636881</v>
      </c>
      <c r="I199" s="24">
        <v>1</v>
      </c>
      <c r="J199" s="28">
        <v>0</v>
      </c>
      <c r="K199" s="26">
        <v>0</v>
      </c>
      <c r="L199" s="27">
        <v>0</v>
      </c>
      <c r="N199" s="24">
        <f t="shared" ref="N199" si="1030">D199*I199+F199*I202-E199*J199-G199*J202</f>
        <v>-1.5639217687261069</v>
      </c>
      <c r="O199" s="28">
        <f t="shared" ref="O199" si="1031">(D199*J199+E199*I199+F199*J202+G199*I202)</f>
        <v>0</v>
      </c>
      <c r="P199" s="26">
        <f t="shared" ref="P199" si="1032">D199*K199+F199*K202-E199*L199-G199*L202</f>
        <v>0</v>
      </c>
      <c r="Q199" s="27">
        <f t="shared" ref="Q199" si="1033">(D199*L199+E199*K199+F199*L202+G199*K202)</f>
        <v>-6.1391122843636881</v>
      </c>
      <c r="S199" s="24">
        <v>1</v>
      </c>
      <c r="T199" s="25">
        <v>0</v>
      </c>
      <c r="U199" s="26">
        <v>0</v>
      </c>
      <c r="V199" s="27">
        <f t="shared" ref="V199" si="1034">-1/($T$8*$B199)</f>
        <v>-29.700029700029738</v>
      </c>
      <c r="X199" s="24">
        <f t="shared" ref="X199" si="1035">N199*S199+P199*S202-O199*T199-Q199*T202</f>
        <v>-1.5639217687261069</v>
      </c>
      <c r="Y199" s="28">
        <f t="shared" ref="Y199" si="1036">(N199*T199+O199*S199+P199*T202+Q199*S202)</f>
        <v>0</v>
      </c>
      <c r="Z199" s="26">
        <f t="shared" ref="Z199" si="1037">N199*U199+P199*U202-O199*V199-Q199*V202</f>
        <v>0</v>
      </c>
      <c r="AA199" s="27">
        <f t="shared" ref="AA199" si="1038">(N199*V199+O199*U199+P199*V202+Q199*U202)</f>
        <v>40.309410695324722</v>
      </c>
      <c r="AB199" s="8"/>
      <c r="AC199" s="24">
        <v>1</v>
      </c>
      <c r="AD199" s="28">
        <v>0</v>
      </c>
      <c r="AE199" s="26">
        <v>0</v>
      </c>
      <c r="AF199" s="27">
        <v>0</v>
      </c>
      <c r="AH199" s="24">
        <f t="shared" ref="AH199" si="1039">X199*AC199+Z199*AC202-Y199*AD199-AA199*AD202</f>
        <v>14.052767064965874</v>
      </c>
      <c r="AI199" s="28">
        <f t="shared" ref="AI199" si="1040">(X199*AD199+Y199*AC199+Z199*AD202+AA199*AC202)</f>
        <v>0</v>
      </c>
      <c r="AJ199" s="26">
        <f t="shared" ref="AJ199" si="1041">X199*AE199+Z199*AE202-Y199*AF199-AA199*AF202</f>
        <v>0</v>
      </c>
      <c r="AK199" s="27">
        <f t="shared" ref="AK199" si="1042">(X199*AF199+Y199*AE199+Z199*AF202+AA199*AE202)</f>
        <v>40.309410695324722</v>
      </c>
      <c r="AL199" s="8"/>
      <c r="AM199" s="24">
        <v>1</v>
      </c>
      <c r="AN199" s="25">
        <v>0</v>
      </c>
      <c r="AO199" s="26">
        <v>0</v>
      </c>
      <c r="AP199" s="27">
        <f t="shared" ref="AP199" si="1043">-1/($AN$8*$B199)</f>
        <v>-6.1391122843636881</v>
      </c>
      <c r="AR199" s="24">
        <f t="shared" ref="AR199" si="1044">AH199*AM199+AJ199*AM202-AI199*AN199-AK199*AN202</f>
        <v>14.052767064965874</v>
      </c>
      <c r="AS199" s="28">
        <f t="shared" ref="AS199" si="1045">(AH199*AN199+AI199*AM199+AJ199*AN202+AK199*AM202)</f>
        <v>0</v>
      </c>
      <c r="AT199" s="26">
        <f t="shared" ref="AT199" si="1046">AH199*AO199+AJ199*AO202-AI199*AP199-AK199*AP202</f>
        <v>0</v>
      </c>
      <c r="AU199" s="27">
        <f t="shared" ref="AU199" si="1047">(AH199*AP199+AI199*AO199+AJ199*AP202+AK199*AO202)</f>
        <v>-45.962104222508721</v>
      </c>
      <c r="AV199" s="8"/>
      <c r="AW199" s="183">
        <f t="shared" ref="AW199" si="1048">20*LOG((2*$AR$8)/(($AR$8*AR199+AT199+$AR$8*AR202+AT202)^2+($AR$8*AS199+AU199+$AR$8*AS202+AU202)^2)^0.5)</f>
        <v>-27.96064373165661</v>
      </c>
      <c r="AY199" s="184">
        <f t="shared" ref="AY199" si="1049">((AS199^2+AR199^2)/(AS202^2+AR202^2))^0.5</f>
        <v>3.5128032539792953</v>
      </c>
      <c r="AZ199" s="115"/>
      <c r="BA199" s="44">
        <f t="shared" si="811"/>
        <v>0.96679999999999267</v>
      </c>
      <c r="BB199" s="48">
        <f t="shared" si="812"/>
        <v>-8.4664904260368239</v>
      </c>
      <c r="BC199" s="49">
        <f t="shared" si="813"/>
        <v>18.495038319622839</v>
      </c>
      <c r="BD199" s="50">
        <f t="shared" si="814"/>
        <v>-8.4664904260368239</v>
      </c>
      <c r="BE199" s="11">
        <f t="shared" si="816"/>
        <v>-2094.4875974501897</v>
      </c>
      <c r="BF199" s="49">
        <f t="shared" si="859"/>
        <v>-36.555704717691398</v>
      </c>
      <c r="BG199" s="32">
        <f t="shared" si="815"/>
        <v>-0.66688826871011841</v>
      </c>
    </row>
    <row r="200" spans="2:59" ht="18.649999999999999" customHeight="1" thickBot="1">
      <c r="D200" s="30"/>
      <c r="G200" s="31"/>
      <c r="I200" s="30"/>
      <c r="L200" s="31"/>
      <c r="N200" s="30"/>
      <c r="Q200" s="31"/>
      <c r="S200" s="30"/>
      <c r="V200" s="31"/>
      <c r="X200" s="30"/>
      <c r="AA200" s="31"/>
      <c r="AC200" s="30"/>
      <c r="AF200" s="31"/>
      <c r="AH200" s="30"/>
      <c r="AK200" s="31"/>
      <c r="AM200" s="30"/>
      <c r="AP200" s="31"/>
      <c r="AR200" s="30"/>
      <c r="AU200" s="31"/>
      <c r="AY200" s="185"/>
      <c r="AZ200" s="115"/>
      <c r="BA200" s="44">
        <f t="shared" si="811"/>
        <v>0.96719999999999262</v>
      </c>
      <c r="BB200" s="48">
        <f t="shared" si="812"/>
        <v>-8.2572678472114696</v>
      </c>
      <c r="BC200" s="49">
        <f t="shared" si="813"/>
        <v>17.657243280642856</v>
      </c>
      <c r="BD200" s="50">
        <f t="shared" si="814"/>
        <v>-8.2572678472114696</v>
      </c>
      <c r="BE200" s="11">
        <f t="shared" si="816"/>
        <v>-2152.8232471579372</v>
      </c>
      <c r="BF200" s="49">
        <f t="shared" si="859"/>
        <v>-37.573853876381662</v>
      </c>
      <c r="BG200" s="32">
        <f t="shared" si="815"/>
        <v>-0.70261031579674571</v>
      </c>
    </row>
    <row r="201" spans="2:59" ht="18.649999999999999" customHeight="1" thickBot="1">
      <c r="D201" s="197" t="s">
        <v>96</v>
      </c>
      <c r="E201" s="198"/>
      <c r="F201" s="199" t="s">
        <v>97</v>
      </c>
      <c r="G201" s="200"/>
      <c r="I201" s="197" t="s">
        <v>98</v>
      </c>
      <c r="J201" s="198"/>
      <c r="K201" s="199" t="s">
        <v>99</v>
      </c>
      <c r="L201" s="200"/>
      <c r="N201" s="197" t="s">
        <v>1</v>
      </c>
      <c r="O201" s="198"/>
      <c r="P201" s="199" t="s">
        <v>2</v>
      </c>
      <c r="Q201" s="200"/>
      <c r="S201" s="172" t="s">
        <v>100</v>
      </c>
      <c r="T201" s="173"/>
      <c r="U201" s="199" t="s">
        <v>101</v>
      </c>
      <c r="V201" s="200"/>
      <c r="X201" s="197" t="s">
        <v>102</v>
      </c>
      <c r="Y201" s="198"/>
      <c r="Z201" s="199" t="s">
        <v>103</v>
      </c>
      <c r="AA201" s="200"/>
      <c r="AB201" s="4"/>
      <c r="AC201" s="197" t="s">
        <v>104</v>
      </c>
      <c r="AD201" s="198"/>
      <c r="AE201" s="199" t="s">
        <v>105</v>
      </c>
      <c r="AF201" s="200"/>
      <c r="AH201" s="172" t="s">
        <v>106</v>
      </c>
      <c r="AI201" s="173"/>
      <c r="AJ201" s="199" t="s">
        <v>107</v>
      </c>
      <c r="AK201" s="200"/>
      <c r="AL201" s="4"/>
      <c r="AM201" s="197" t="s">
        <v>108</v>
      </c>
      <c r="AN201" s="198"/>
      <c r="AO201" s="199" t="s">
        <v>109</v>
      </c>
      <c r="AP201" s="200"/>
      <c r="AR201" s="197" t="s">
        <v>110</v>
      </c>
      <c r="AS201" s="198"/>
      <c r="AT201" s="199" t="s">
        <v>111</v>
      </c>
      <c r="AU201" s="200"/>
      <c r="AV201" s="4"/>
      <c r="AW201" s="36" t="s">
        <v>112</v>
      </c>
      <c r="AY201" s="186" t="s">
        <v>113</v>
      </c>
      <c r="AZ201" s="115"/>
      <c r="BA201" s="44">
        <f t="shared" si="811"/>
        <v>0.96759999999999258</v>
      </c>
      <c r="BB201" s="48">
        <f t="shared" si="812"/>
        <v>-8.0469922589947167</v>
      </c>
      <c r="BC201" s="49">
        <f t="shared" si="813"/>
        <v>16.796113981779776</v>
      </c>
      <c r="BD201" s="50">
        <f t="shared" si="814"/>
        <v>-8.0469922589947167</v>
      </c>
      <c r="BE201" s="11">
        <f t="shared" si="816"/>
        <v>-2213.1472997879382</v>
      </c>
      <c r="BF201" s="49">
        <f t="shared" si="859"/>
        <v>-38.626707212921524</v>
      </c>
      <c r="BG201" s="32">
        <f t="shared" si="815"/>
        <v>-0.74060981672492621</v>
      </c>
    </row>
    <row r="202" spans="2:59" ht="18.649999999999999" customHeight="1" thickTop="1" thickBot="1">
      <c r="D202" s="24">
        <v>0</v>
      </c>
      <c r="E202" s="28">
        <v>0</v>
      </c>
      <c r="F202" s="26">
        <v>1</v>
      </c>
      <c r="G202" s="27">
        <v>0</v>
      </c>
      <c r="I202" s="24">
        <v>0</v>
      </c>
      <c r="J202" s="28">
        <f t="shared" ref="J202" si="1050">IF(0=(1-$J$8*$K$8*$B199^2),0,-1*(1-$J$8*$K$8*$B199^2)/($B199*$K$8))</f>
        <v>-0.41763721690779509</v>
      </c>
      <c r="K202" s="26">
        <v>1</v>
      </c>
      <c r="L202" s="27">
        <v>0</v>
      </c>
      <c r="N202" s="24">
        <f t="shared" ref="N202" si="1051">D202*I199+F202*I202-E202*J199-G202*J202</f>
        <v>0</v>
      </c>
      <c r="O202" s="28">
        <f t="shared" ref="O202" si="1052">(D202*J199+E202*I199+F202*J202+G202*I202)</f>
        <v>-0.41763721690779509</v>
      </c>
      <c r="P202" s="26">
        <f t="shared" ref="P202" si="1053">D202*K199+F202*K202-E202*L199-G202*L202</f>
        <v>1</v>
      </c>
      <c r="Q202" s="27">
        <f t="shared" ref="Q202" si="1054">(D202*L199+E202*K199+F202*L202+G202*K202)</f>
        <v>0</v>
      </c>
      <c r="S202" s="24">
        <v>0</v>
      </c>
      <c r="T202" s="28">
        <v>0</v>
      </c>
      <c r="U202" s="26">
        <v>1</v>
      </c>
      <c r="V202" s="27">
        <v>0</v>
      </c>
      <c r="X202" s="24">
        <f t="shared" ref="X202" si="1055">N202*S199+P202*S202-O202*T199-Q202*T202</f>
        <v>0</v>
      </c>
      <c r="Y202" s="28">
        <f t="shared" ref="Y202" si="1056">(N202*T199+O202*S199+P202*T202+Q202*S202)</f>
        <v>-0.41763721690779509</v>
      </c>
      <c r="Z202" s="26">
        <f t="shared" ref="Z202" si="1057">N202*U199+P202*U202-O202*V199-Q202*V202</f>
        <v>-11.403837745999276</v>
      </c>
      <c r="AA202" s="27">
        <f t="shared" ref="AA202" si="1058">(N202*V199+O202*U199+P202*V202+Q202*U202)</f>
        <v>0</v>
      </c>
      <c r="AB202" s="8"/>
      <c r="AC202" s="24">
        <v>0</v>
      </c>
      <c r="AD202" s="28">
        <f t="shared" ref="AD202" si="1059">IF(0=(1-$AD$8*$AE$8*$B199^2),0,-1*(1-$AD$8*$AE$8*$B199^2)/($B199*$AD$8))</f>
        <v>-0.3874204203015868</v>
      </c>
      <c r="AE202" s="26">
        <v>1</v>
      </c>
      <c r="AF202" s="27">
        <v>0</v>
      </c>
      <c r="AH202" s="24">
        <f t="shared" ref="AH202" si="1060">X202*AC199+Z202*AC202-Y202*AD199-AA202*AD202</f>
        <v>0</v>
      </c>
      <c r="AI202" s="28">
        <f t="shared" ref="AI202" si="1061">(X202*AD199+Y202*AC199+Z202*AD202+AA202*AC202)</f>
        <v>4.0004423956983448</v>
      </c>
      <c r="AJ202" s="26">
        <f t="shared" ref="AJ202" si="1062">X202*AE199+Z202*AE202-Y202*AF199-AA202*AF202</f>
        <v>-11.403837745999276</v>
      </c>
      <c r="AK202" s="27">
        <f t="shared" ref="AK202" si="1063">(X202*AF199+Y202*AE199+Z202*AF202+AA202*AE202)</f>
        <v>0</v>
      </c>
      <c r="AL202" s="8"/>
      <c r="AM202" s="24">
        <v>0</v>
      </c>
      <c r="AN202" s="28">
        <v>0</v>
      </c>
      <c r="AO202" s="26">
        <v>1</v>
      </c>
      <c r="AP202" s="27">
        <v>0</v>
      </c>
      <c r="AR202" s="24">
        <f t="shared" ref="AR202" si="1064">AH202*AM199+AJ202*AM202-AI202*AN199-AK202*AN202</f>
        <v>0</v>
      </c>
      <c r="AS202" s="28">
        <f t="shared" ref="AS202" si="1065">(AH202*AN199+AI202*AM199+AJ202*AN202+AK202*AM202)</f>
        <v>4.0004423956983448</v>
      </c>
      <c r="AT202" s="26">
        <f t="shared" ref="AT202" si="1066">AH202*AO199+AJ202*AO202-AI202*AP199-AK202*AP202</f>
        <v>13.155327308321734</v>
      </c>
      <c r="AU202" s="27">
        <f t="shared" ref="AU202" si="1067">(AH202*AP199+AI202*AO199+AJ202*AP202+AK202*AO202)</f>
        <v>0</v>
      </c>
      <c r="AV202" s="8"/>
      <c r="AW202" s="38">
        <f t="shared" ref="AW202" si="1068">(180/PI())*ATAN(-1*(($AR$8*AS199+AU199+$AR$8*AS202+AU202)/($AR$8*AR199+AT199+$AR$8*AR202+AT202)))</f>
        <v>57.040477805539105</v>
      </c>
      <c r="AY202" s="187">
        <f t="shared" ref="AY202" si="1069">20*LOG(((($AR$8*AR199+AT199-$AR$8*AR202-AT202)^2+($AR$8*AS199+AU199-$AR$8*AS202-AU202)^2)/(($AR$8*AR199+AT199+$AR$8*AR202+AT202)^2+($AR$8*AS199+AU199+$AR$8*AS202+AU202)^2))^0.5)</f>
        <v>-6.9513228242795554E-3</v>
      </c>
      <c r="AZ202" s="115"/>
      <c r="BA202" s="44">
        <f t="shared" si="811"/>
        <v>0.96799999999999253</v>
      </c>
      <c r="BB202" s="48">
        <f t="shared" si="812"/>
        <v>-7.8357239244908587</v>
      </c>
      <c r="BC202" s="49">
        <f t="shared" si="813"/>
        <v>15.910855061864698</v>
      </c>
      <c r="BD202" s="50">
        <f t="shared" si="814"/>
        <v>-7.8357239244908587</v>
      </c>
      <c r="BE202" s="11">
        <f t="shared" si="816"/>
        <v>-2275.5049493803244</v>
      </c>
      <c r="BF202" s="49">
        <f t="shared" si="859"/>
        <v>-39.715053512113563</v>
      </c>
      <c r="BG202" s="32">
        <f t="shared" si="815"/>
        <v>-0.7810509100742018</v>
      </c>
    </row>
    <row r="203" spans="2:59" ht="18.649999999999999" customHeight="1">
      <c r="AY203" s="33"/>
      <c r="AZ203" s="115"/>
      <c r="BA203" s="44">
        <f t="shared" si="811"/>
        <v>0.96839999999999249</v>
      </c>
      <c r="BB203" s="48">
        <f t="shared" si="812"/>
        <v>-7.6235305993375508</v>
      </c>
      <c r="BC203" s="49">
        <f t="shared" si="813"/>
        <v>15.000653082112668</v>
      </c>
      <c r="BD203" s="50">
        <f t="shared" si="814"/>
        <v>-7.6235305993375508</v>
      </c>
      <c r="BE203" s="11">
        <f t="shared" si="816"/>
        <v>-2339.9371643093982</v>
      </c>
      <c r="BF203" s="49">
        <f t="shared" si="859"/>
        <v>-40.839607806978542</v>
      </c>
      <c r="BG203" s="32">
        <f t="shared" si="815"/>
        <v>-0.82411035969362656</v>
      </c>
    </row>
    <row r="204" spans="2:59" ht="18.649999999999999" customHeight="1" thickBot="1">
      <c r="E204" s="21" t="s">
        <v>68</v>
      </c>
      <c r="J204" s="21" t="s">
        <v>69</v>
      </c>
      <c r="O204" s="21" t="s">
        <v>70</v>
      </c>
      <c r="T204" s="21" t="s">
        <v>71</v>
      </c>
      <c r="Y204" s="21" t="s">
        <v>72</v>
      </c>
      <c r="AD204" s="21" t="s">
        <v>73</v>
      </c>
      <c r="AI204" s="21" t="s">
        <v>74</v>
      </c>
      <c r="AN204" s="21" t="s">
        <v>75</v>
      </c>
      <c r="AS204" s="21" t="s">
        <v>76</v>
      </c>
      <c r="AZ204" s="115"/>
      <c r="BA204" s="44">
        <f t="shared" si="811"/>
        <v>0.96879999999999244</v>
      </c>
      <c r="BB204" s="48">
        <f t="shared" si="812"/>
        <v>-7.4104881327891912</v>
      </c>
      <c r="BC204" s="49">
        <f t="shared" si="813"/>
        <v>14.064678216389012</v>
      </c>
      <c r="BD204" s="50">
        <f t="shared" si="814"/>
        <v>-7.4104881327891912</v>
      </c>
      <c r="BE204" s="11">
        <f t="shared" si="816"/>
        <v>-2406.4796548232821</v>
      </c>
      <c r="BF204" s="49">
        <f t="shared" si="859"/>
        <v>-42.000993358922912</v>
      </c>
      <c r="BG204" s="32">
        <f t="shared" si="815"/>
        <v>-0.86997850861800718</v>
      </c>
    </row>
    <row r="205" spans="2:59" ht="18.649999999999999" customHeight="1" thickBot="1">
      <c r="B205" s="20"/>
      <c r="D205" s="197" t="s">
        <v>77</v>
      </c>
      <c r="E205" s="198"/>
      <c r="F205" s="199" t="s">
        <v>78</v>
      </c>
      <c r="G205" s="200"/>
      <c r="I205" s="197" t="s">
        <v>79</v>
      </c>
      <c r="J205" s="198"/>
      <c r="K205" s="199" t="s">
        <v>80</v>
      </c>
      <c r="L205" s="200"/>
      <c r="N205" s="197" t="s">
        <v>81</v>
      </c>
      <c r="O205" s="198"/>
      <c r="P205" s="199" t="s">
        <v>82</v>
      </c>
      <c r="Q205" s="200"/>
      <c r="S205" s="197" t="s">
        <v>83</v>
      </c>
      <c r="T205" s="198"/>
      <c r="U205" s="199" t="s">
        <v>84</v>
      </c>
      <c r="V205" s="200"/>
      <c r="X205" s="197" t="s">
        <v>85</v>
      </c>
      <c r="Y205" s="198"/>
      <c r="Z205" s="199" t="s">
        <v>86</v>
      </c>
      <c r="AA205" s="200"/>
      <c r="AB205" s="4"/>
      <c r="AC205" s="197" t="s">
        <v>87</v>
      </c>
      <c r="AD205" s="198"/>
      <c r="AE205" s="199" t="s">
        <v>88</v>
      </c>
      <c r="AF205" s="200"/>
      <c r="AH205" s="197" t="s">
        <v>89</v>
      </c>
      <c r="AI205" s="198"/>
      <c r="AJ205" s="199" t="s">
        <v>90</v>
      </c>
      <c r="AK205" s="200"/>
      <c r="AL205" s="4"/>
      <c r="AM205" s="197" t="s">
        <v>91</v>
      </c>
      <c r="AN205" s="198"/>
      <c r="AO205" s="199" t="s">
        <v>92</v>
      </c>
      <c r="AP205" s="200"/>
      <c r="AR205" s="197" t="s">
        <v>93</v>
      </c>
      <c r="AS205" s="198"/>
      <c r="AT205" s="199" t="s">
        <v>94</v>
      </c>
      <c r="AU205" s="200"/>
      <c r="AV205" s="4"/>
      <c r="AW205" s="181" t="s">
        <v>95</v>
      </c>
      <c r="AY205" s="182" t="s">
        <v>22</v>
      </c>
      <c r="AZ205" s="115"/>
      <c r="BA205" s="44">
        <f t="shared" si="811"/>
        <v>0.9691999999999924</v>
      </c>
      <c r="BB205" s="48">
        <f t="shared" si="812"/>
        <v>-7.1966810960227381</v>
      </c>
      <c r="BC205" s="49">
        <f t="shared" si="813"/>
        <v>13.102086354459805</v>
      </c>
      <c r="BD205" s="50">
        <f t="shared" si="814"/>
        <v>-7.1966810960227381</v>
      </c>
      <c r="BE205" s="11">
        <f t="shared" si="816"/>
        <v>-2475.1617063223835</v>
      </c>
      <c r="BF205" s="49">
        <f t="shared" si="859"/>
        <v>-43.19972129460654</v>
      </c>
      <c r="BG205" s="32">
        <f t="shared" si="815"/>
        <v>-0.91886029150115722</v>
      </c>
    </row>
    <row r="206" spans="2:59" ht="18.649999999999999" customHeight="1" thickTop="1" thickBot="1">
      <c r="B206" s="39">
        <f t="shared" ref="B206" si="1070">B199+$E$5</f>
        <v>0.91039999999999888</v>
      </c>
      <c r="D206" s="24">
        <v>1</v>
      </c>
      <c r="E206" s="25">
        <v>0</v>
      </c>
      <c r="F206" s="26">
        <v>0</v>
      </c>
      <c r="G206" s="27">
        <f t="shared" ref="G206" si="1071">-1/($E$8*$B206)</f>
        <v>-6.136414959106939</v>
      </c>
      <c r="I206" s="24">
        <v>1</v>
      </c>
      <c r="J206" s="28">
        <v>0</v>
      </c>
      <c r="K206" s="26">
        <v>0</v>
      </c>
      <c r="L206" s="27">
        <v>0</v>
      </c>
      <c r="N206" s="24">
        <f t="shared" ref="N206" si="1072">D206*I206+F206*I209-E206*J206-G206*J209</f>
        <v>-1.5568151919256294</v>
      </c>
      <c r="O206" s="28">
        <f t="shared" ref="O206" si="1073">(D206*J206+E206*I206+F206*J209+G206*I209)</f>
        <v>0</v>
      </c>
      <c r="P206" s="26">
        <f t="shared" ref="P206" si="1074">D206*K206+F206*K209-E206*L206-G206*L209</f>
        <v>0</v>
      </c>
      <c r="Q206" s="27">
        <f t="shared" ref="Q206" si="1075">(D206*L206+E206*K206+F206*L209+G206*K209)</f>
        <v>-6.136414959106939</v>
      </c>
      <c r="S206" s="24">
        <v>1</v>
      </c>
      <c r="T206" s="25">
        <v>0</v>
      </c>
      <c r="U206" s="26">
        <v>0</v>
      </c>
      <c r="V206" s="27">
        <f t="shared" ref="V206" si="1076">-1/($T$8*$B206)</f>
        <v>-29.686980477841672</v>
      </c>
      <c r="X206" s="24">
        <f t="shared" ref="X206" si="1077">N206*S206+P206*S209-O206*T206-Q206*T209</f>
        <v>-1.5568151919256294</v>
      </c>
      <c r="Y206" s="28">
        <f t="shared" ref="Y206" si="1078">(N206*T206+O206*S206+P206*T209+Q206*S209)</f>
        <v>0</v>
      </c>
      <c r="Z206" s="26">
        <f t="shared" ref="Z206" si="1079">N206*U206+P206*U209-O206*V206-Q206*V209</f>
        <v>0</v>
      </c>
      <c r="AA206" s="27">
        <f t="shared" ref="AA206" si="1080">(N206*V206+O206*U206+P206*V209+Q206*U209)</f>
        <v>40.080727251196564</v>
      </c>
      <c r="AB206" s="8"/>
      <c r="AC206" s="24">
        <v>1</v>
      </c>
      <c r="AD206" s="28">
        <v>0</v>
      </c>
      <c r="AE206" s="26">
        <v>0</v>
      </c>
      <c r="AF206" s="27">
        <v>0</v>
      </c>
      <c r="AH206" s="24">
        <f t="shared" ref="AH206" si="1081">X206*AC206+Z206*AC209-Y206*AD206-AA206*AD209</f>
        <v>13.937718483139081</v>
      </c>
      <c r="AI206" s="28">
        <f t="shared" ref="AI206" si="1082">(X206*AD206+Y206*AC206+Z206*AD209+AA206*AC209)</f>
        <v>0</v>
      </c>
      <c r="AJ206" s="26">
        <f t="shared" ref="AJ206" si="1083">X206*AE206+Z206*AE209-Y206*AF206-AA206*AF209</f>
        <v>0</v>
      </c>
      <c r="AK206" s="27">
        <f t="shared" ref="AK206" si="1084">(X206*AF206+Y206*AE206+Z206*AF209+AA206*AE209)</f>
        <v>40.080727251196564</v>
      </c>
      <c r="AL206" s="8"/>
      <c r="AM206" s="24">
        <v>1</v>
      </c>
      <c r="AN206" s="25">
        <v>0</v>
      </c>
      <c r="AO206" s="26">
        <v>0</v>
      </c>
      <c r="AP206" s="27">
        <f t="shared" ref="AP206" si="1085">-1/($AN$8*$B206)</f>
        <v>-6.136414959106939</v>
      </c>
      <c r="AR206" s="24">
        <f t="shared" ref="AR206" si="1086">AH206*AM206+AJ206*AM209-AI206*AN206-AK206*AN209</f>
        <v>13.937718483139081</v>
      </c>
      <c r="AS206" s="28">
        <f t="shared" ref="AS206" si="1087">(AH206*AN206+AI206*AM206+AJ206*AN209+AK206*AM209)</f>
        <v>0</v>
      </c>
      <c r="AT206" s="26">
        <f t="shared" ref="AT206" si="1088">AH206*AO206+AJ206*AO209-AI206*AP206-AK206*AP209</f>
        <v>0</v>
      </c>
      <c r="AU206" s="27">
        <f t="shared" ref="AU206" si="1089">(AH206*AP206+AI206*AO206+AJ206*AP209+AK206*AO209)</f>
        <v>-45.44689694455937</v>
      </c>
      <c r="AV206" s="8"/>
      <c r="AW206" s="183">
        <f t="shared" ref="AW206" si="1090">20*LOG((2*$AR$8)/(($AR$8*AR206+AT206+$AR$8*AR209+AT209)^2+($AR$8*AS206+AU206+$AR$8*AS209+AU209)^2)^0.5)</f>
        <v>-27.866937534437483</v>
      </c>
      <c r="AY206" s="184">
        <f t="shared" ref="AY206" si="1091">((AS206^2+AR206^2)/(AS209^2+AR209^2))^0.5</f>
        <v>3.5031910652636205</v>
      </c>
      <c r="AZ206" s="115"/>
      <c r="BA206" s="44">
        <f t="shared" si="811"/>
        <v>0.96959999999999236</v>
      </c>
      <c r="BB206" s="48">
        <f t="shared" si="812"/>
        <v>-6.9822034346227557</v>
      </c>
      <c r="BC206" s="49">
        <f t="shared" si="813"/>
        <v>12.112021671930961</v>
      </c>
      <c r="BD206" s="50">
        <f t="shared" si="814"/>
        <v>-6.9822034346227557</v>
      </c>
      <c r="BE206" s="11">
        <f t="shared" si="816"/>
        <v>-2546.004869311696</v>
      </c>
      <c r="BF206" s="49">
        <f t="shared" si="859"/>
        <v>-44.436167741297027</v>
      </c>
      <c r="BG206" s="32">
        <f t="shared" si="815"/>
        <v>-0.97097630593814133</v>
      </c>
    </row>
    <row r="207" spans="2:59" ht="18.649999999999999" customHeight="1" thickBot="1">
      <c r="D207" s="30"/>
      <c r="G207" s="31"/>
      <c r="I207" s="30"/>
      <c r="L207" s="31"/>
      <c r="N207" s="30"/>
      <c r="Q207" s="31"/>
      <c r="S207" s="30"/>
      <c r="V207" s="31"/>
      <c r="X207" s="30"/>
      <c r="AA207" s="31"/>
      <c r="AC207" s="30"/>
      <c r="AF207" s="31"/>
      <c r="AH207" s="30"/>
      <c r="AK207" s="31"/>
      <c r="AM207" s="30"/>
      <c r="AP207" s="31"/>
      <c r="AR207" s="30"/>
      <c r="AU207" s="31"/>
      <c r="AY207" s="185"/>
      <c r="AZ207" s="115"/>
      <c r="BA207" s="44">
        <f t="shared" si="811"/>
        <v>0.96999999999999231</v>
      </c>
      <c r="BB207" s="48">
        <f t="shared" si="812"/>
        <v>-6.7671591410145568</v>
      </c>
      <c r="BC207" s="49">
        <f t="shared" si="813"/>
        <v>11.093619724206395</v>
      </c>
      <c r="BD207" s="50">
        <f t="shared" si="814"/>
        <v>-6.7671591410145568</v>
      </c>
      <c r="BE207" s="11">
        <f t="shared" si="816"/>
        <v>-2619.0214983367264</v>
      </c>
      <c r="BF207" s="49">
        <f t="shared" si="859"/>
        <v>-45.710548326491072</v>
      </c>
      <c r="BG207" s="32">
        <f t="shared" si="815"/>
        <v>-1.0265639423018345</v>
      </c>
    </row>
    <row r="208" spans="2:59" ht="18.649999999999999" customHeight="1" thickBot="1">
      <c r="D208" s="197" t="s">
        <v>96</v>
      </c>
      <c r="E208" s="198"/>
      <c r="F208" s="199" t="s">
        <v>97</v>
      </c>
      <c r="G208" s="200"/>
      <c r="I208" s="197" t="s">
        <v>98</v>
      </c>
      <c r="J208" s="198"/>
      <c r="K208" s="199" t="s">
        <v>99</v>
      </c>
      <c r="L208" s="200"/>
      <c r="N208" s="197" t="s">
        <v>1</v>
      </c>
      <c r="O208" s="198"/>
      <c r="P208" s="199" t="s">
        <v>2</v>
      </c>
      <c r="Q208" s="200"/>
      <c r="S208" s="172" t="s">
        <v>100</v>
      </c>
      <c r="T208" s="173"/>
      <c r="U208" s="199" t="s">
        <v>101</v>
      </c>
      <c r="V208" s="200"/>
      <c r="X208" s="197" t="s">
        <v>102</v>
      </c>
      <c r="Y208" s="198"/>
      <c r="Z208" s="199" t="s">
        <v>103</v>
      </c>
      <c r="AA208" s="200"/>
      <c r="AB208" s="4"/>
      <c r="AC208" s="197" t="s">
        <v>104</v>
      </c>
      <c r="AD208" s="198"/>
      <c r="AE208" s="199" t="s">
        <v>105</v>
      </c>
      <c r="AF208" s="200"/>
      <c r="AH208" s="172" t="s">
        <v>106</v>
      </c>
      <c r="AI208" s="173"/>
      <c r="AJ208" s="199" t="s">
        <v>107</v>
      </c>
      <c r="AK208" s="200"/>
      <c r="AL208" s="4"/>
      <c r="AM208" s="197" t="s">
        <v>108</v>
      </c>
      <c r="AN208" s="198"/>
      <c r="AO208" s="199" t="s">
        <v>109</v>
      </c>
      <c r="AP208" s="200"/>
      <c r="AR208" s="197" t="s">
        <v>110</v>
      </c>
      <c r="AS208" s="198"/>
      <c r="AT208" s="199" t="s">
        <v>111</v>
      </c>
      <c r="AU208" s="200"/>
      <c r="AV208" s="4"/>
      <c r="AW208" s="36" t="s">
        <v>112</v>
      </c>
      <c r="AY208" s="186" t="s">
        <v>113</v>
      </c>
      <c r="AZ208" s="115"/>
      <c r="BA208" s="44">
        <f t="shared" si="811"/>
        <v>0.97039999999999227</v>
      </c>
      <c r="BB208" s="48">
        <f t="shared" si="812"/>
        <v>-6.5516629412095799</v>
      </c>
      <c r="BC208" s="49">
        <f t="shared" si="813"/>
        <v>10.04601112487182</v>
      </c>
      <c r="BD208" s="50">
        <f t="shared" si="814"/>
        <v>-6.5516629412095799</v>
      </c>
      <c r="BE208" s="11">
        <f t="shared" si="816"/>
        <v>-2694.2131342234125</v>
      </c>
      <c r="BF208" s="49">
        <f t="shared" si="859"/>
        <v>-47.022889942674468</v>
      </c>
      <c r="BG208" s="32">
        <f t="shared" si="815"/>
        <v>-1.0858785708262777</v>
      </c>
    </row>
    <row r="209" spans="2:59" ht="18.649999999999999" customHeight="1" thickTop="1" thickBot="1">
      <c r="D209" s="24">
        <v>0</v>
      </c>
      <c r="E209" s="28">
        <v>0</v>
      </c>
      <c r="F209" s="26">
        <v>1</v>
      </c>
      <c r="G209" s="27">
        <v>0</v>
      </c>
      <c r="I209" s="24">
        <v>0</v>
      </c>
      <c r="J209" s="28">
        <f t="shared" ref="J209" si="1092">IF(0=(1-$J$8*$K$8*$B206^2),0,-1*(1-$J$8*$K$8*$B206^2)/($B206*$K$8))</f>
        <v>-0.41666269458050709</v>
      </c>
      <c r="K209" s="26">
        <v>1</v>
      </c>
      <c r="L209" s="27">
        <v>0</v>
      </c>
      <c r="N209" s="24">
        <f t="shared" ref="N209" si="1093">D209*I206+F209*I209-E209*J206-G209*J209</f>
        <v>0</v>
      </c>
      <c r="O209" s="28">
        <f t="shared" ref="O209" si="1094">(D209*J206+E209*I206+F209*J209+G209*I209)</f>
        <v>-0.41666269458050709</v>
      </c>
      <c r="P209" s="26">
        <f t="shared" ref="P209" si="1095">D209*K206+F209*K209-E209*L206-G209*L209</f>
        <v>1</v>
      </c>
      <c r="Q209" s="27">
        <f t="shared" ref="Q209" si="1096">(D209*L206+E209*K206+F209*L209+G209*K209)</f>
        <v>0</v>
      </c>
      <c r="S209" s="24">
        <v>0</v>
      </c>
      <c r="T209" s="28">
        <v>0</v>
      </c>
      <c r="U209" s="26">
        <v>1</v>
      </c>
      <c r="V209" s="27">
        <v>0</v>
      </c>
      <c r="X209" s="24">
        <f t="shared" ref="X209" si="1097">N209*S206+P209*S209-O209*T206-Q209*T209</f>
        <v>0</v>
      </c>
      <c r="Y209" s="28">
        <f t="shared" ref="Y209" si="1098">(N209*T206+O209*S206+P209*T209+Q209*S209)</f>
        <v>-0.41666269458050709</v>
      </c>
      <c r="Z209" s="26">
        <f t="shared" ref="Z209" si="1099">N209*U206+P209*U209-O209*V206-Q209*V209</f>
        <v>-11.369457279856421</v>
      </c>
      <c r="AA209" s="27">
        <f t="shared" ref="AA209" si="1100">(N209*V206+O209*U206+P209*V209+Q209*U209)</f>
        <v>0</v>
      </c>
      <c r="AB209" s="8"/>
      <c r="AC209" s="24">
        <v>0</v>
      </c>
      <c r="AD209" s="28">
        <f t="shared" ref="AD209" si="1101">IF(0=(1-$AD$8*$AE$8*$B206^2),0,-1*(1-$AD$8*$AE$8*$B206^2)/($B206*$AD$8))</f>
        <v>-0.38658314700619956</v>
      </c>
      <c r="AE209" s="26">
        <v>1</v>
      </c>
      <c r="AF209" s="27">
        <v>0</v>
      </c>
      <c r="AH209" s="24">
        <f t="shared" ref="AH209" si="1102">X209*AC206+Z209*AC209-Y209*AD206-AA209*AD209</f>
        <v>0</v>
      </c>
      <c r="AI209" s="28">
        <f t="shared" ref="AI209" si="1103">(X209*AD206+Y209*AC206+Z209*AD209+AA209*AC209)</f>
        <v>3.9785778804189333</v>
      </c>
      <c r="AJ209" s="26">
        <f t="shared" ref="AJ209" si="1104">X209*AE206+Z209*AE209-Y209*AF206-AA209*AF209</f>
        <v>-11.369457279856421</v>
      </c>
      <c r="AK209" s="27">
        <f t="shared" ref="AK209" si="1105">(X209*AF206+Y209*AE206+Z209*AF209+AA209*AE209)</f>
        <v>0</v>
      </c>
      <c r="AL209" s="8"/>
      <c r="AM209" s="24">
        <v>0</v>
      </c>
      <c r="AN209" s="28">
        <v>0</v>
      </c>
      <c r="AO209" s="26">
        <v>1</v>
      </c>
      <c r="AP209" s="27">
        <v>0</v>
      </c>
      <c r="AR209" s="24">
        <f t="shared" ref="AR209" si="1106">AH209*AM206+AJ209*AM209-AI209*AN206-AK209*AN209</f>
        <v>0</v>
      </c>
      <c r="AS209" s="28">
        <f t="shared" ref="AS209" si="1107">(AH209*AN206+AI209*AM206+AJ209*AN209+AK209*AM209)</f>
        <v>3.9785778804189333</v>
      </c>
      <c r="AT209" s="26">
        <f t="shared" ref="AT209" si="1108">AH209*AO206+AJ209*AO209-AI209*AP206-AK209*AP209</f>
        <v>13.0447475415183</v>
      </c>
      <c r="AU209" s="27">
        <f t="shared" ref="AU209" si="1109">(AH209*AP206+AI209*AO206+AJ209*AP209+AK209*AO209)</f>
        <v>0</v>
      </c>
      <c r="AV209" s="8"/>
      <c r="AW209" s="38">
        <f t="shared" ref="AW209" si="1110">(180/PI())*ATAN(-1*(($AR$8*AS206+AU206+$AR$8*AS209+AU209)/($AR$8*AR206+AT206+$AR$8*AR209+AT209)))</f>
        <v>56.948887485938393</v>
      </c>
      <c r="AY209" s="187">
        <f t="shared" ref="AY209" si="1111">20*LOG(((($AR$8*AR206+AT206-$AR$8*AR209-AT209)^2+($AR$8*AS206+AU206-$AR$8*AS209-AU209)^2)/(($AR$8*AR206+AT206+$AR$8*AR209+AT209)^2+($AR$8*AS206+AU206+$AR$8*AS209+AU209)^2))^0.5)</f>
        <v>-7.1030629341137085E-3</v>
      </c>
      <c r="AZ209" s="115"/>
      <c r="BA209" s="44">
        <f t="shared" si="811"/>
        <v>0.97079999999999222</v>
      </c>
      <c r="BB209" s="48">
        <f t="shared" si="812"/>
        <v>-6.3358409885930831</v>
      </c>
      <c r="BC209" s="49">
        <f t="shared" si="813"/>
        <v>8.9683258711825733</v>
      </c>
      <c r="BD209" s="50">
        <f t="shared" si="814"/>
        <v>-6.3358409885930831</v>
      </c>
      <c r="BE209" s="11">
        <f t="shared" si="816"/>
        <v>-2771.5687268679267</v>
      </c>
      <c r="BF209" s="49">
        <f t="shared" si="859"/>
        <v>-48.372999729152745</v>
      </c>
      <c r="BG209" s="32">
        <f t="shared" si="815"/>
        <v>-1.1491947836222411</v>
      </c>
    </row>
    <row r="210" spans="2:59" ht="18.649999999999999" customHeight="1">
      <c r="AY210" s="33"/>
      <c r="AZ210" s="115"/>
      <c r="BA210" s="44">
        <f t="shared" si="811"/>
        <v>0.97119999999999218</v>
      </c>
      <c r="BB210" s="48">
        <f t="shared" si="812"/>
        <v>-6.1198315556028113</v>
      </c>
      <c r="BC210" s="49">
        <f t="shared" si="813"/>
        <v>7.8596983804355247</v>
      </c>
      <c r="BD210" s="50">
        <f t="shared" si="814"/>
        <v>-6.1198315556028113</v>
      </c>
      <c r="BE210" s="11">
        <f t="shared" si="816"/>
        <v>-2851.0626996936526</v>
      </c>
      <c r="BF210" s="49">
        <f t="shared" si="859"/>
        <v>-49.760431290452559</v>
      </c>
      <c r="BG210" s="32">
        <f t="shared" si="815"/>
        <v>-1.2168076881122256</v>
      </c>
    </row>
    <row r="211" spans="2:59" ht="18.649999999999999" customHeight="1" thickBot="1">
      <c r="E211" s="21" t="s">
        <v>68</v>
      </c>
      <c r="J211" s="21" t="s">
        <v>69</v>
      </c>
      <c r="O211" s="21" t="s">
        <v>70</v>
      </c>
      <c r="T211" s="21" t="s">
        <v>71</v>
      </c>
      <c r="Y211" s="21" t="s">
        <v>72</v>
      </c>
      <c r="AD211" s="21" t="s">
        <v>73</v>
      </c>
      <c r="AI211" s="21" t="s">
        <v>74</v>
      </c>
      <c r="AN211" s="21" t="s">
        <v>75</v>
      </c>
      <c r="AS211" s="21" t="s">
        <v>76</v>
      </c>
      <c r="AZ211" s="115"/>
      <c r="BA211" s="44">
        <f t="shared" si="811"/>
        <v>0.97159999999999214</v>
      </c>
      <c r="BB211" s="48">
        <f t="shared" si="812"/>
        <v>-5.9037857120170747</v>
      </c>
      <c r="BC211" s="49">
        <f t="shared" si="813"/>
        <v>6.7192733005581893</v>
      </c>
      <c r="BD211" s="50">
        <f t="shared" si="814"/>
        <v>-5.9037857120170747</v>
      </c>
      <c r="BE211" s="11">
        <f t="shared" si="816"/>
        <v>-2932.6528620053505</v>
      </c>
      <c r="BF211" s="49">
        <f t="shared" si="859"/>
        <v>-51.184448260028276</v>
      </c>
      <c r="BG211" s="32">
        <f t="shared" si="815"/>
        <v>-1.2890342470300959</v>
      </c>
    </row>
    <row r="212" spans="2:59" ht="18.649999999999999" customHeight="1" thickBot="1">
      <c r="B212" s="20"/>
      <c r="D212" s="197" t="s">
        <v>77</v>
      </c>
      <c r="E212" s="198"/>
      <c r="F212" s="199" t="s">
        <v>78</v>
      </c>
      <c r="G212" s="200"/>
      <c r="I212" s="197" t="s">
        <v>79</v>
      </c>
      <c r="J212" s="198"/>
      <c r="K212" s="199" t="s">
        <v>80</v>
      </c>
      <c r="L212" s="200"/>
      <c r="N212" s="197" t="s">
        <v>81</v>
      </c>
      <c r="O212" s="198"/>
      <c r="P212" s="199" t="s">
        <v>82</v>
      </c>
      <c r="Q212" s="200"/>
      <c r="S212" s="197" t="s">
        <v>83</v>
      </c>
      <c r="T212" s="198"/>
      <c r="U212" s="199" t="s">
        <v>84</v>
      </c>
      <c r="V212" s="200"/>
      <c r="X212" s="197" t="s">
        <v>85</v>
      </c>
      <c r="Y212" s="198"/>
      <c r="Z212" s="199" t="s">
        <v>86</v>
      </c>
      <c r="AA212" s="200"/>
      <c r="AB212" s="4"/>
      <c r="AC212" s="197" t="s">
        <v>87</v>
      </c>
      <c r="AD212" s="198"/>
      <c r="AE212" s="199" t="s">
        <v>88</v>
      </c>
      <c r="AF212" s="200"/>
      <c r="AH212" s="197" t="s">
        <v>89</v>
      </c>
      <c r="AI212" s="198"/>
      <c r="AJ212" s="199" t="s">
        <v>90</v>
      </c>
      <c r="AK212" s="200"/>
      <c r="AL212" s="4"/>
      <c r="AM212" s="197" t="s">
        <v>91</v>
      </c>
      <c r="AN212" s="198"/>
      <c r="AO212" s="199" t="s">
        <v>92</v>
      </c>
      <c r="AP212" s="200"/>
      <c r="AR212" s="197" t="s">
        <v>93</v>
      </c>
      <c r="AS212" s="198"/>
      <c r="AT212" s="199" t="s">
        <v>94</v>
      </c>
      <c r="AU212" s="200"/>
      <c r="AV212" s="4"/>
      <c r="AW212" s="181" t="s">
        <v>95</v>
      </c>
      <c r="AY212" s="182" t="s">
        <v>22</v>
      </c>
      <c r="AZ212" s="115"/>
      <c r="BA212" s="44">
        <f t="shared" si="811"/>
        <v>0.97199999999999209</v>
      </c>
      <c r="BB212" s="48">
        <f t="shared" si="812"/>
        <v>-5.6878679761910353</v>
      </c>
      <c r="BC212" s="49">
        <f t="shared" si="813"/>
        <v>5.5462121557561783</v>
      </c>
      <c r="BD212" s="50">
        <f t="shared" si="814"/>
        <v>-5.6878679761910353</v>
      </c>
      <c r="BE212" s="11">
        <f t="shared" si="816"/>
        <v>-3016.2781819287725</v>
      </c>
      <c r="BF212" s="49">
        <f t="shared" si="859"/>
        <v>-52.643985430725607</v>
      </c>
      <c r="BG212" s="32">
        <f t="shared" si="815"/>
        <v>-1.3662146586699095</v>
      </c>
    </row>
    <row r="213" spans="2:59" ht="18.649999999999999" customHeight="1" thickTop="1" thickBot="1">
      <c r="B213" s="39">
        <f t="shared" ref="B213" si="1112">B206+$E$5</f>
        <v>0.91079999999999883</v>
      </c>
      <c r="D213" s="24">
        <v>1</v>
      </c>
      <c r="E213" s="25">
        <v>0</v>
      </c>
      <c r="F213" s="26">
        <v>0</v>
      </c>
      <c r="G213" s="27">
        <f t="shared" ref="G213" si="1113">-1/($E$8*$B213)</f>
        <v>-6.1337200030423329</v>
      </c>
      <c r="I213" s="24">
        <v>1</v>
      </c>
      <c r="J213" s="28">
        <v>0</v>
      </c>
      <c r="K213" s="26">
        <v>0</v>
      </c>
      <c r="L213" s="27">
        <v>0</v>
      </c>
      <c r="N213" s="24">
        <f t="shared" ref="N213" si="1114">D213*I213+F213*I216-E213*J213-G213*J216</f>
        <v>-1.5497179761477771</v>
      </c>
      <c r="O213" s="28">
        <f t="shared" ref="O213" si="1115">(D213*J213+E213*I213+F213*J216+G213*I216)</f>
        <v>0</v>
      </c>
      <c r="P213" s="26">
        <f t="shared" ref="P213" si="1116">D213*K213+F213*K216-E213*L213-G213*L216</f>
        <v>0</v>
      </c>
      <c r="Q213" s="27">
        <f t="shared" ref="Q213" si="1117">(D213*L213+E213*K213+F213*L216+G213*K216)</f>
        <v>-6.1337200030423329</v>
      </c>
      <c r="S213" s="24">
        <v>1</v>
      </c>
      <c r="T213" s="25">
        <v>0</v>
      </c>
      <c r="U213" s="26">
        <v>0</v>
      </c>
      <c r="V213" s="27">
        <f t="shared" ref="V213" si="1118">-1/($T$8*$B213)</f>
        <v>-29.673942717421017</v>
      </c>
      <c r="X213" s="24">
        <f t="shared" ref="X213" si="1119">N213*S213+P213*S216-O213*T213-Q213*T216</f>
        <v>-1.5497179761477771</v>
      </c>
      <c r="Y213" s="28">
        <f t="shared" ref="Y213" si="1120">(N213*T213+O213*S213+P213*T216+Q213*S216)</f>
        <v>0</v>
      </c>
      <c r="Z213" s="26">
        <f t="shared" ref="Z213" si="1121">N213*U213+P213*U216-O213*V213-Q213*V216</f>
        <v>0</v>
      </c>
      <c r="AA213" s="27">
        <f t="shared" ref="AA213" si="1122">(N213*V213+O213*U213+P213*V216+Q213*U216)</f>
        <v>39.852522449324432</v>
      </c>
      <c r="AB213" s="8"/>
      <c r="AC213" s="24">
        <v>1</v>
      </c>
      <c r="AD213" s="28">
        <v>0</v>
      </c>
      <c r="AE213" s="26">
        <v>0</v>
      </c>
      <c r="AF213" s="27">
        <v>0</v>
      </c>
      <c r="AH213" s="24">
        <f t="shared" ref="AH213" si="1123">X213*AC213+Z213*AC216-Y213*AD213-AA213*AD216</f>
        <v>13.823245746433914</v>
      </c>
      <c r="AI213" s="28">
        <f t="shared" ref="AI213" si="1124">(X213*AD213+Y213*AC213+Z213*AD216+AA213*AC216)</f>
        <v>0</v>
      </c>
      <c r="AJ213" s="26">
        <f t="shared" ref="AJ213" si="1125">X213*AE213+Z213*AE216-Y213*AF213-AA213*AF216</f>
        <v>0</v>
      </c>
      <c r="AK213" s="27">
        <f t="shared" ref="AK213" si="1126">(X213*AF213+Y213*AE213+Z213*AF216+AA213*AE216)</f>
        <v>39.852522449324432</v>
      </c>
      <c r="AL213" s="8"/>
      <c r="AM213" s="24">
        <v>1</v>
      </c>
      <c r="AN213" s="25">
        <v>0</v>
      </c>
      <c r="AO213" s="26">
        <v>0</v>
      </c>
      <c r="AP213" s="27">
        <f t="shared" ref="AP213" si="1127">-1/($AN$8*$B213)</f>
        <v>-6.1337200030423329</v>
      </c>
      <c r="AR213" s="24">
        <f t="shared" ref="AR213" si="1128">AH213*AM213+AJ213*AM216-AI213*AN213-AK213*AN216</f>
        <v>13.823245746433914</v>
      </c>
      <c r="AS213" s="28">
        <f t="shared" ref="AS213" si="1129">(AH213*AN213+AI213*AM213+AJ213*AN216+AK213*AM216)</f>
        <v>0</v>
      </c>
      <c r="AT213" s="26">
        <f t="shared" ref="AT213" si="1130">AH213*AO213+AJ213*AO216-AI213*AP213-AK213*AP216</f>
        <v>0</v>
      </c>
      <c r="AU213" s="27">
        <f t="shared" ref="AU213" si="1131">(AH213*AP213+AI213*AO213+AJ213*AP216+AK213*AO216)</f>
        <v>-44.935396492547106</v>
      </c>
      <c r="AV213" s="8"/>
      <c r="AW213" s="183">
        <f t="shared" ref="AW213" si="1132">20*LOG((2*$AR$8)/(($AR$8*AR213+AT213+$AR$8*AR216+AT216)^2+($AR$8*AS213+AU213+$AR$8*AS216+AU216)^2)^0.5)</f>
        <v>-27.772882522412296</v>
      </c>
      <c r="AY213" s="184">
        <f t="shared" ref="AY213" si="1133">((AS213^2+AR213^2)/(AS216^2+AR216^2))^0.5</f>
        <v>3.4935479446997979</v>
      </c>
      <c r="AZ213" s="115"/>
      <c r="BA213" s="44">
        <f t="shared" si="811"/>
        <v>0.97239999999999205</v>
      </c>
      <c r="BB213" s="48">
        <f t="shared" si="812"/>
        <v>-5.4722569229693887</v>
      </c>
      <c r="BC213" s="49">
        <f t="shared" si="813"/>
        <v>4.3397008829848023</v>
      </c>
      <c r="BD213" s="50">
        <f t="shared" si="814"/>
        <v>-5.4722569229693887</v>
      </c>
      <c r="BE213" s="11">
        <f t="shared" si="816"/>
        <v>-3101.8564405586244</v>
      </c>
      <c r="BF213" s="49">
        <f t="shared" si="859"/>
        <v>-54.137607811939766</v>
      </c>
      <c r="BG213" s="32">
        <f t="shared" si="815"/>
        <v>-1.4487137695300076</v>
      </c>
    </row>
    <row r="214" spans="2:59" ht="18.649999999999999" customHeight="1" thickBot="1">
      <c r="D214" s="30"/>
      <c r="G214" s="31"/>
      <c r="I214" s="30"/>
      <c r="L214" s="31"/>
      <c r="N214" s="30"/>
      <c r="Q214" s="31"/>
      <c r="S214" s="30"/>
      <c r="V214" s="31"/>
      <c r="X214" s="30"/>
      <c r="AA214" s="31"/>
      <c r="AC214" s="30"/>
      <c r="AF214" s="31"/>
      <c r="AH214" s="30"/>
      <c r="AK214" s="31"/>
      <c r="AM214" s="30"/>
      <c r="AP214" s="31"/>
      <c r="AR214" s="30"/>
      <c r="AU214" s="31"/>
      <c r="AY214" s="185"/>
      <c r="AZ214" s="115"/>
      <c r="BA214" s="44">
        <f t="shared" si="811"/>
        <v>0.972799999999992</v>
      </c>
      <c r="BB214" s="48">
        <f t="shared" si="812"/>
        <v>-5.2571457291981858</v>
      </c>
      <c r="BC214" s="49">
        <f t="shared" si="813"/>
        <v>3.0989583067614892</v>
      </c>
      <c r="BD214" s="50">
        <f t="shared" si="814"/>
        <v>-5.2571457291981858</v>
      </c>
      <c r="BE214" s="11">
        <f t="shared" si="816"/>
        <v>-3189.2817975362364</v>
      </c>
      <c r="BF214" s="49">
        <f t="shared" si="859"/>
        <v>-55.663468140930497</v>
      </c>
      <c r="BG214" s="32">
        <f t="shared" si="815"/>
        <v>-1.5369225099445041</v>
      </c>
    </row>
    <row r="215" spans="2:59" ht="18.649999999999999" customHeight="1" thickBot="1">
      <c r="D215" s="197" t="s">
        <v>96</v>
      </c>
      <c r="E215" s="198"/>
      <c r="F215" s="199" t="s">
        <v>97</v>
      </c>
      <c r="G215" s="200"/>
      <c r="I215" s="197" t="s">
        <v>98</v>
      </c>
      <c r="J215" s="198"/>
      <c r="K215" s="199" t="s">
        <v>99</v>
      </c>
      <c r="L215" s="200"/>
      <c r="N215" s="197" t="s">
        <v>1</v>
      </c>
      <c r="O215" s="198"/>
      <c r="P215" s="199" t="s">
        <v>2</v>
      </c>
      <c r="Q215" s="200"/>
      <c r="S215" s="172" t="s">
        <v>100</v>
      </c>
      <c r="T215" s="173"/>
      <c r="U215" s="199" t="s">
        <v>101</v>
      </c>
      <c r="V215" s="200"/>
      <c r="X215" s="197" t="s">
        <v>102</v>
      </c>
      <c r="Y215" s="198"/>
      <c r="Z215" s="199" t="s">
        <v>103</v>
      </c>
      <c r="AA215" s="200"/>
      <c r="AB215" s="4"/>
      <c r="AC215" s="197" t="s">
        <v>104</v>
      </c>
      <c r="AD215" s="198"/>
      <c r="AE215" s="199" t="s">
        <v>105</v>
      </c>
      <c r="AF215" s="200"/>
      <c r="AH215" s="172" t="s">
        <v>106</v>
      </c>
      <c r="AI215" s="173"/>
      <c r="AJ215" s="199" t="s">
        <v>107</v>
      </c>
      <c r="AK215" s="200"/>
      <c r="AL215" s="4"/>
      <c r="AM215" s="197" t="s">
        <v>108</v>
      </c>
      <c r="AN215" s="198"/>
      <c r="AO215" s="199" t="s">
        <v>109</v>
      </c>
      <c r="AP215" s="200"/>
      <c r="AR215" s="197" t="s">
        <v>110</v>
      </c>
      <c r="AS215" s="198"/>
      <c r="AT215" s="199" t="s">
        <v>111</v>
      </c>
      <c r="AU215" s="200"/>
      <c r="AV215" s="4"/>
      <c r="AW215" s="36" t="s">
        <v>112</v>
      </c>
      <c r="AY215" s="186" t="s">
        <v>113</v>
      </c>
      <c r="AZ215" s="115"/>
      <c r="BA215" s="44">
        <f t="shared" si="811"/>
        <v>0.97319999999999196</v>
      </c>
      <c r="BB215" s="48">
        <f t="shared" si="812"/>
        <v>-5.0427426348139708</v>
      </c>
      <c r="BC215" s="49">
        <f t="shared" si="813"/>
        <v>1.8232455877471352</v>
      </c>
      <c r="BD215" s="50">
        <f t="shared" si="814"/>
        <v>-5.0427426348139708</v>
      </c>
      <c r="BE215" s="11">
        <f t="shared" si="816"/>
        <v>-3278.4223095081056</v>
      </c>
      <c r="BF215" s="49">
        <f t="shared" si="859"/>
        <v>-57.219263571753039</v>
      </c>
      <c r="BG215" s="32">
        <f t="shared" si="815"/>
        <v>-1.6312593418202708</v>
      </c>
    </row>
    <row r="216" spans="2:59" ht="18.649999999999999" customHeight="1" thickTop="1" thickBot="1">
      <c r="D216" s="24">
        <v>0</v>
      </c>
      <c r="E216" s="28">
        <v>0</v>
      </c>
      <c r="F216" s="26">
        <v>1</v>
      </c>
      <c r="G216" s="27">
        <v>0</v>
      </c>
      <c r="I216" s="24">
        <v>0</v>
      </c>
      <c r="J216" s="28">
        <f t="shared" ref="J216" si="1134">IF(0=(1-$J$8*$K$8*$B213^2),0,-1*(1-$J$8*$K$8*$B213^2)/($B213*$K$8))</f>
        <v>-0.41568868074889526</v>
      </c>
      <c r="K216" s="26">
        <v>1</v>
      </c>
      <c r="L216" s="27">
        <v>0</v>
      </c>
      <c r="N216" s="24">
        <f t="shared" ref="N216" si="1135">D216*I213+F216*I216-E216*J213-G216*J216</f>
        <v>0</v>
      </c>
      <c r="O216" s="28">
        <f t="shared" ref="O216" si="1136">(D216*J213+E216*I213+F216*J216+G216*I216)</f>
        <v>-0.41568868074889526</v>
      </c>
      <c r="P216" s="26">
        <f t="shared" ref="P216" si="1137">D216*K213+F216*K216-E216*L213-G216*L216</f>
        <v>1</v>
      </c>
      <c r="Q216" s="27">
        <f t="shared" ref="Q216" si="1138">(D216*L213+E216*K213+F216*L216+G216*K216)</f>
        <v>0</v>
      </c>
      <c r="S216" s="24">
        <v>0</v>
      </c>
      <c r="T216" s="28">
        <v>0</v>
      </c>
      <c r="U216" s="26">
        <v>1</v>
      </c>
      <c r="V216" s="27">
        <v>0</v>
      </c>
      <c r="X216" s="24">
        <f t="shared" ref="X216" si="1139">N216*S213+P216*S216-O216*T213-Q216*T216</f>
        <v>0</v>
      </c>
      <c r="Y216" s="28">
        <f t="shared" ref="Y216" si="1140">(N216*T213+O216*S213+P216*T216+Q216*S216)</f>
        <v>-0.41568868074889526</v>
      </c>
      <c r="Z216" s="26">
        <f t="shared" ref="Z216" si="1141">N216*U213+P216*U216-O216*V213-Q216*V216</f>
        <v>-11.33512210082303</v>
      </c>
      <c r="AA216" s="27">
        <f t="shared" ref="AA216" si="1142">(N216*V213+O216*U213+P216*V216+Q216*U216)</f>
        <v>0</v>
      </c>
      <c r="AB216" s="8"/>
      <c r="AC216" s="24">
        <v>0</v>
      </c>
      <c r="AD216" s="28">
        <f t="shared" ref="AD216" si="1143">IF(0=(1-$AD$8*$AE$8*$B213^2),0,-1*(1-$AD$8*$AE$8*$B213^2)/($B213*$AD$8))</f>
        <v>-0.38574631611159882</v>
      </c>
      <c r="AE216" s="26">
        <v>1</v>
      </c>
      <c r="AF216" s="27">
        <v>0</v>
      </c>
      <c r="AH216" s="24">
        <f t="shared" ref="AH216" si="1144">X216*AC213+Z216*AC216-Y216*AD213-AA216*AD216</f>
        <v>0</v>
      </c>
      <c r="AI216" s="28">
        <f t="shared" ref="AI216" si="1145">(X216*AD213+Y216*AC213+Z216*AD216+AA216*AC216)</f>
        <v>3.9567929123187553</v>
      </c>
      <c r="AJ216" s="26">
        <f t="shared" ref="AJ216" si="1146">X216*AE213+Z216*AE216-Y216*AF213-AA216*AF216</f>
        <v>-11.33512210082303</v>
      </c>
      <c r="AK216" s="27">
        <f t="shared" ref="AK216" si="1147">(X216*AF213+Y216*AE213+Z216*AF216+AA216*AE216)</f>
        <v>0</v>
      </c>
      <c r="AL216" s="8"/>
      <c r="AM216" s="24">
        <v>0</v>
      </c>
      <c r="AN216" s="28">
        <v>0</v>
      </c>
      <c r="AO216" s="26">
        <v>1</v>
      </c>
      <c r="AP216" s="27">
        <v>0</v>
      </c>
      <c r="AR216" s="24">
        <f t="shared" ref="AR216" si="1148">AH216*AM213+AJ216*AM216-AI216*AN213-AK216*AN216</f>
        <v>0</v>
      </c>
      <c r="AS216" s="28">
        <f t="shared" ref="AS216" si="1149">(AH216*AN213+AI216*AM213+AJ216*AN216+AK216*AM216)</f>
        <v>3.9567929123187553</v>
      </c>
      <c r="AT216" s="26">
        <f t="shared" ref="AT216" si="1150">AH216*AO213+AJ216*AO216-AI216*AP213-AK216*AP216</f>
        <v>12.934737733362647</v>
      </c>
      <c r="AU216" s="27">
        <f t="shared" ref="AU216" si="1151">(AH216*AP213+AI216*AO213+AJ216*AP216+AK216*AO216)</f>
        <v>0</v>
      </c>
      <c r="AV216" s="8"/>
      <c r="AW216" s="38">
        <f t="shared" ref="AW216" si="1152">(180/PI())*ATAN(-1*(($AR$8*AS213+AU213+$AR$8*AS216+AU216)/($AR$8*AR213+AT213+$AR$8*AR216+AT216)))</f>
        <v>56.856487356430556</v>
      </c>
      <c r="AY216" s="187">
        <f t="shared" ref="AY216" si="1153">20*LOG(((($AR$8*AR213+AT213-$AR$8*AR216-AT216)^2+($AR$8*AS213+AU213-$AR$8*AS216-AU216)^2)/(($AR$8*AR213+AT213+$AR$8*AR216+AT216)^2+($AR$8*AS213+AU213+$AR$8*AS216+AU216)^2))^0.5)</f>
        <v>-7.2587016058972978E-3</v>
      </c>
      <c r="AZ216" s="115"/>
      <c r="BA216" s="44">
        <f t="shared" si="811"/>
        <v>0.97359999999999192</v>
      </c>
      <c r="BB216" s="48">
        <f t="shared" si="812"/>
        <v>-4.8292712944912157</v>
      </c>
      <c r="BC216" s="49">
        <f t="shared" si="813"/>
        <v>0.51187666394403719</v>
      </c>
      <c r="BD216" s="50">
        <f t="shared" si="814"/>
        <v>-4.8292712944912157</v>
      </c>
      <c r="BE216" s="11">
        <f t="shared" si="816"/>
        <v>-3369.1174557606414</v>
      </c>
      <c r="BF216" s="49">
        <f t="shared" si="859"/>
        <v>-58.802192489437587</v>
      </c>
      <c r="BG216" s="32">
        <f t="shared" si="815"/>
        <v>-1.7321717063298967</v>
      </c>
    </row>
    <row r="217" spans="2:59" ht="18.649999999999999" customHeight="1">
      <c r="AY217" s="33"/>
      <c r="AZ217" s="115"/>
      <c r="BA217" s="44">
        <f t="shared" si="811"/>
        <v>0.97399999999999187</v>
      </c>
      <c r="BB217" s="48">
        <f t="shared" si="812"/>
        <v>-4.6169709918988575</v>
      </c>
      <c r="BC217" s="49">
        <f t="shared" si="813"/>
        <v>-0.83577031836007099</v>
      </c>
      <c r="BD217" s="50">
        <f t="shared" si="814"/>
        <v>-4.6169709918988575</v>
      </c>
      <c r="BE217" s="11">
        <f t="shared" si="816"/>
        <v>-3461.175739628593</v>
      </c>
      <c r="BF217" s="49">
        <f t="shared" si="859"/>
        <v>-60.408912646668924</v>
      </c>
      <c r="BG217" s="32">
        <f t="shared" si="815"/>
        <v>-1.8401374585212529</v>
      </c>
    </row>
    <row r="218" spans="2:59" ht="18.649999999999999" customHeight="1" thickBot="1">
      <c r="E218" s="21" t="s">
        <v>68</v>
      </c>
      <c r="J218" s="21" t="s">
        <v>69</v>
      </c>
      <c r="O218" s="21" t="s">
        <v>70</v>
      </c>
      <c r="T218" s="21" t="s">
        <v>71</v>
      </c>
      <c r="Y218" s="21" t="s">
        <v>72</v>
      </c>
      <c r="AD218" s="21" t="s">
        <v>73</v>
      </c>
      <c r="AI218" s="21" t="s">
        <v>74</v>
      </c>
      <c r="AN218" s="21" t="s">
        <v>75</v>
      </c>
      <c r="AS218" s="21" t="s">
        <v>76</v>
      </c>
      <c r="AZ218" s="115"/>
      <c r="BA218" s="44">
        <f t="shared" si="811"/>
        <v>0.97439999999999183</v>
      </c>
      <c r="BB218" s="48">
        <f t="shared" si="812"/>
        <v>-4.406096685907376</v>
      </c>
      <c r="BC218" s="49">
        <f t="shared" si="813"/>
        <v>-2.2202406142113555</v>
      </c>
      <c r="BD218" s="50">
        <f t="shared" si="814"/>
        <v>-4.406096685907376</v>
      </c>
      <c r="BE218" s="11">
        <f t="shared" si="816"/>
        <v>-3554.37244962364</v>
      </c>
      <c r="BF218" s="49">
        <f t="shared" si="859"/>
        <v>-62.0355020881088</v>
      </c>
      <c r="BG218" s="32">
        <f t="shared" si="815"/>
        <v>-1.955666275513456</v>
      </c>
    </row>
    <row r="219" spans="2:59" ht="18.649999999999999" customHeight="1" thickBot="1">
      <c r="B219" s="20"/>
      <c r="D219" s="197" t="s">
        <v>77</v>
      </c>
      <c r="E219" s="198"/>
      <c r="F219" s="199" t="s">
        <v>78</v>
      </c>
      <c r="G219" s="200"/>
      <c r="I219" s="197" t="s">
        <v>79</v>
      </c>
      <c r="J219" s="198"/>
      <c r="K219" s="199" t="s">
        <v>80</v>
      </c>
      <c r="L219" s="200"/>
      <c r="N219" s="197" t="s">
        <v>81</v>
      </c>
      <c r="O219" s="198"/>
      <c r="P219" s="199" t="s">
        <v>82</v>
      </c>
      <c r="Q219" s="200"/>
      <c r="S219" s="197" t="s">
        <v>83</v>
      </c>
      <c r="T219" s="198"/>
      <c r="U219" s="199" t="s">
        <v>84</v>
      </c>
      <c r="V219" s="200"/>
      <c r="X219" s="197" t="s">
        <v>85</v>
      </c>
      <c r="Y219" s="198"/>
      <c r="Z219" s="199" t="s">
        <v>86</v>
      </c>
      <c r="AA219" s="200"/>
      <c r="AB219" s="4"/>
      <c r="AC219" s="197" t="s">
        <v>87</v>
      </c>
      <c r="AD219" s="198"/>
      <c r="AE219" s="199" t="s">
        <v>88</v>
      </c>
      <c r="AF219" s="200"/>
      <c r="AH219" s="197" t="s">
        <v>89</v>
      </c>
      <c r="AI219" s="198"/>
      <c r="AJ219" s="199" t="s">
        <v>90</v>
      </c>
      <c r="AK219" s="200"/>
      <c r="AL219" s="4"/>
      <c r="AM219" s="197" t="s">
        <v>91</v>
      </c>
      <c r="AN219" s="198"/>
      <c r="AO219" s="199" t="s">
        <v>92</v>
      </c>
      <c r="AP219" s="200"/>
      <c r="AR219" s="197" t="s">
        <v>93</v>
      </c>
      <c r="AS219" s="198"/>
      <c r="AT219" s="199" t="s">
        <v>94</v>
      </c>
      <c r="AU219" s="200"/>
      <c r="AV219" s="4"/>
      <c r="AW219" s="181" t="s">
        <v>95</v>
      </c>
      <c r="AY219" s="182" t="s">
        <v>22</v>
      </c>
      <c r="AZ219" s="115"/>
      <c r="BA219" s="44">
        <f t="shared" si="811"/>
        <v>0.97479999999999178</v>
      </c>
      <c r="BB219" s="48">
        <f t="shared" si="812"/>
        <v>-4.1969188557971382</v>
      </c>
      <c r="BC219" s="49">
        <f t="shared" si="813"/>
        <v>-3.641989594060655</v>
      </c>
      <c r="BD219" s="50">
        <f t="shared" si="814"/>
        <v>-4.1969188557971382</v>
      </c>
      <c r="BE219" s="11">
        <f t="shared" si="816"/>
        <v>-3648.4476800906505</v>
      </c>
      <c r="BF219" s="49">
        <f t="shared" si="859"/>
        <v>-63.677424604330618</v>
      </c>
      <c r="BG219" s="32">
        <f t="shared" si="815"/>
        <v>-2.0793010255313442</v>
      </c>
    </row>
    <row r="220" spans="2:59" ht="18.649999999999999" customHeight="1" thickTop="1" thickBot="1">
      <c r="B220" s="39">
        <f t="shared" ref="B220" si="1154">B213+$E$5</f>
        <v>0.91119999999999879</v>
      </c>
      <c r="D220" s="24">
        <v>1</v>
      </c>
      <c r="E220" s="25">
        <v>0</v>
      </c>
      <c r="F220" s="26">
        <v>0</v>
      </c>
      <c r="G220" s="27">
        <f t="shared" ref="G220" si="1155">-1/($E$8*$B220)</f>
        <v>-6.1310274130497779</v>
      </c>
      <c r="I220" s="24">
        <v>1</v>
      </c>
      <c r="J220" s="28">
        <v>0</v>
      </c>
      <c r="K220" s="26">
        <v>0</v>
      </c>
      <c r="L220" s="27">
        <v>0</v>
      </c>
      <c r="N220" s="24">
        <f t="shared" ref="N220" si="1156">D220*I220+F220*I223-E220*J220-G220*J223</f>
        <v>-1.542630104958894</v>
      </c>
      <c r="O220" s="28">
        <f t="shared" ref="O220" si="1157">(D220*J220+E220*I220+F220*J223+G220*I223)</f>
        <v>0</v>
      </c>
      <c r="P220" s="26">
        <f t="shared" ref="P220" si="1158">D220*K220+F220*K223-E220*L220-G220*L223</f>
        <v>0</v>
      </c>
      <c r="Q220" s="27">
        <f t="shared" ref="Q220" si="1159">(D220*L220+E220*K220+F220*L223+G220*K223)</f>
        <v>-6.1310274130497779</v>
      </c>
      <c r="S220" s="24">
        <v>1</v>
      </c>
      <c r="T220" s="25">
        <v>0</v>
      </c>
      <c r="U220" s="26">
        <v>0</v>
      </c>
      <c r="V220" s="27">
        <f t="shared" ref="V220" si="1160">-1/($T$8*$B220)</f>
        <v>-29.660916403673244</v>
      </c>
      <c r="X220" s="24">
        <f t="shared" ref="X220" si="1161">N220*S220+P220*S223-O220*T220-Q220*T223</f>
        <v>-1.542630104958894</v>
      </c>
      <c r="Y220" s="28">
        <f t="shared" ref="Y220" si="1162">(N220*T220+O220*S220+P220*T223+Q220*S223)</f>
        <v>0</v>
      </c>
      <c r="Z220" s="26">
        <f t="shared" ref="Z220" si="1163">N220*U220+P220*U223-O220*V220-Q220*V223</f>
        <v>0</v>
      </c>
      <c r="AA220" s="27">
        <f t="shared" ref="AA220" si="1164">(N220*V220+O220*U220+P220*V223+Q220*U223)</f>
        <v>39.624795171925655</v>
      </c>
      <c r="AB220" s="8"/>
      <c r="AC220" s="24">
        <v>1</v>
      </c>
      <c r="AD220" s="28">
        <v>0</v>
      </c>
      <c r="AE220" s="26">
        <v>0</v>
      </c>
      <c r="AF220" s="27">
        <v>0</v>
      </c>
      <c r="AH220" s="24">
        <f t="shared" ref="AH220" si="1165">X220*AC220+Z220*AC223-Y220*AD220-AA220*AD223</f>
        <v>13.709346913450448</v>
      </c>
      <c r="AI220" s="28">
        <f t="shared" ref="AI220" si="1166">(X220*AD220+Y220*AC220+Z220*AD223+AA220*AC223)</f>
        <v>0</v>
      </c>
      <c r="AJ220" s="26">
        <f t="shared" ref="AJ220" si="1167">X220*AE220+Z220*AE223-Y220*AF220-AA220*AF223</f>
        <v>0</v>
      </c>
      <c r="AK220" s="27">
        <f t="shared" ref="AK220" si="1168">(X220*AF220+Y220*AE220+Z220*AF223+AA220*AE223)</f>
        <v>39.624795171925655</v>
      </c>
      <c r="AL220" s="8"/>
      <c r="AM220" s="24">
        <v>1</v>
      </c>
      <c r="AN220" s="25">
        <v>0</v>
      </c>
      <c r="AO220" s="26">
        <v>0</v>
      </c>
      <c r="AP220" s="27">
        <f t="shared" ref="AP220" si="1169">-1/($AN$8*$B220)</f>
        <v>-6.1310274130497779</v>
      </c>
      <c r="AR220" s="24">
        <f t="shared" ref="AR220" si="1170">AH220*AM220+AJ220*AM223-AI220*AN220-AK220*AN223</f>
        <v>13.709346913450448</v>
      </c>
      <c r="AS220" s="28">
        <f t="shared" ref="AS220" si="1171">(AH220*AN220+AI220*AM220+AJ220*AN223+AK220*AM223)</f>
        <v>0</v>
      </c>
      <c r="AT220" s="26">
        <f t="shared" ref="AT220" si="1172">AH220*AO220+AJ220*AO223-AI220*AP220-AK220*AP223</f>
        <v>0</v>
      </c>
      <c r="AU220" s="27">
        <f t="shared" ref="AU220" si="1173">(AH220*AP220+AI220*AO220+AJ220*AP223+AK220*AO223)</f>
        <v>-44.427586569448408</v>
      </c>
      <c r="AV220" s="8"/>
      <c r="AW220" s="183">
        <f t="shared" ref="AW220" si="1174">20*LOG((2*$AR$8)/(($AR$8*AR220+AT220+$AR$8*AR223+AT223)^2+($AR$8*AS220+AU220+$AR$8*AS223+AU223)^2)^0.5)</f>
        <v>-27.678475450329401</v>
      </c>
      <c r="AY220" s="184">
        <f t="shared" ref="AY220" si="1175">((AS220^2+AR220^2)/(AS223^2+AR223^2))^0.5</f>
        <v>3.4838736433402664</v>
      </c>
      <c r="AZ220" s="115"/>
      <c r="BA220" s="44">
        <f t="shared" si="811"/>
        <v>0.97519999999999174</v>
      </c>
      <c r="BB220" s="48">
        <f t="shared" si="812"/>
        <v>-3.9897231108846114</v>
      </c>
      <c r="BC220" s="49">
        <f t="shared" si="813"/>
        <v>-5.1013686660967545</v>
      </c>
      <c r="BD220" s="50">
        <f t="shared" si="814"/>
        <v>-3.9897231108846114</v>
      </c>
      <c r="BE220" s="11">
        <f t="shared" si="816"/>
        <v>-3743.1047267330055</v>
      </c>
      <c r="BF220" s="49">
        <f t="shared" si="859"/>
        <v>-65.329501728453565</v>
      </c>
      <c r="BG220" s="32">
        <f t="shared" si="815"/>
        <v>-2.2116190868225094</v>
      </c>
    </row>
    <row r="221" spans="2:59" ht="18.649999999999999" customHeight="1" thickBot="1">
      <c r="D221" s="30"/>
      <c r="G221" s="31"/>
      <c r="I221" s="30"/>
      <c r="L221" s="31"/>
      <c r="N221" s="30"/>
      <c r="Q221" s="31"/>
      <c r="S221" s="30"/>
      <c r="V221" s="31"/>
      <c r="X221" s="30"/>
      <c r="AA221" s="31"/>
      <c r="AC221" s="30"/>
      <c r="AF221" s="31"/>
      <c r="AH221" s="30"/>
      <c r="AK221" s="31"/>
      <c r="AM221" s="30"/>
      <c r="AP221" s="31"/>
      <c r="AR221" s="30"/>
      <c r="AU221" s="31"/>
      <c r="AY221" s="185"/>
      <c r="AZ221" s="115"/>
      <c r="BA221" s="44">
        <f t="shared" si="811"/>
        <v>0.9755999999999917</v>
      </c>
      <c r="BB221" s="48">
        <f t="shared" si="812"/>
        <v>-3.7848095292798476</v>
      </c>
      <c r="BC221" s="49">
        <f t="shared" si="813"/>
        <v>-6.5986105567897919</v>
      </c>
      <c r="BD221" s="50">
        <f t="shared" si="814"/>
        <v>-3.7848095292798476</v>
      </c>
      <c r="BE221" s="11">
        <f t="shared" si="816"/>
        <v>-3838.0089864619613</v>
      </c>
      <c r="BF221" s="49">
        <f t="shared" si="859"/>
        <v>-66.985893534891687</v>
      </c>
      <c r="BG221" s="32">
        <f t="shared" si="815"/>
        <v>-2.3532336088994823</v>
      </c>
    </row>
    <row r="222" spans="2:59" ht="18.649999999999999" customHeight="1" thickBot="1">
      <c r="D222" s="197" t="s">
        <v>96</v>
      </c>
      <c r="E222" s="198"/>
      <c r="F222" s="199" t="s">
        <v>97</v>
      </c>
      <c r="G222" s="200"/>
      <c r="I222" s="197" t="s">
        <v>98</v>
      </c>
      <c r="J222" s="198"/>
      <c r="K222" s="199" t="s">
        <v>99</v>
      </c>
      <c r="L222" s="200"/>
      <c r="N222" s="197" t="s">
        <v>1</v>
      </c>
      <c r="O222" s="198"/>
      <c r="P222" s="199" t="s">
        <v>2</v>
      </c>
      <c r="Q222" s="200"/>
      <c r="S222" s="172" t="s">
        <v>100</v>
      </c>
      <c r="T222" s="173"/>
      <c r="U222" s="199" t="s">
        <v>101</v>
      </c>
      <c r="V222" s="200"/>
      <c r="X222" s="197" t="s">
        <v>102</v>
      </c>
      <c r="Y222" s="198"/>
      <c r="Z222" s="199" t="s">
        <v>103</v>
      </c>
      <c r="AA222" s="200"/>
      <c r="AB222" s="4"/>
      <c r="AC222" s="197" t="s">
        <v>104</v>
      </c>
      <c r="AD222" s="198"/>
      <c r="AE222" s="199" t="s">
        <v>105</v>
      </c>
      <c r="AF222" s="200"/>
      <c r="AH222" s="172" t="s">
        <v>106</v>
      </c>
      <c r="AI222" s="173"/>
      <c r="AJ222" s="199" t="s">
        <v>107</v>
      </c>
      <c r="AK222" s="200"/>
      <c r="AL222" s="4"/>
      <c r="AM222" s="197" t="s">
        <v>108</v>
      </c>
      <c r="AN222" s="198"/>
      <c r="AO222" s="199" t="s">
        <v>109</v>
      </c>
      <c r="AP222" s="200"/>
      <c r="AR222" s="197" t="s">
        <v>110</v>
      </c>
      <c r="AS222" s="198"/>
      <c r="AT222" s="199" t="s">
        <v>111</v>
      </c>
      <c r="AU222" s="200"/>
      <c r="AV222" s="4"/>
      <c r="AW222" s="36" t="s">
        <v>112</v>
      </c>
      <c r="AY222" s="186" t="s">
        <v>113</v>
      </c>
      <c r="AZ222" s="115"/>
      <c r="BA222" s="44">
        <f t="shared" si="811"/>
        <v>0.97599999999999165</v>
      </c>
      <c r="BB222" s="48">
        <f t="shared" si="812"/>
        <v>-3.5824916910247695</v>
      </c>
      <c r="BC222" s="49">
        <f t="shared" si="813"/>
        <v>-8.1338141513744073</v>
      </c>
      <c r="BD222" s="50">
        <f t="shared" si="814"/>
        <v>-3.5824916910247695</v>
      </c>
      <c r="BE222" s="11">
        <f t="shared" si="816"/>
        <v>-3932.7875022348094</v>
      </c>
      <c r="BF222" s="49">
        <f t="shared" si="859"/>
        <v>-68.640090695281273</v>
      </c>
      <c r="BG222" s="32">
        <f t="shared" si="815"/>
        <v>-2.5047947140148259</v>
      </c>
    </row>
    <row r="223" spans="2:59" ht="18.649999999999999" customHeight="1" thickTop="1" thickBot="1">
      <c r="D223" s="24">
        <v>0</v>
      </c>
      <c r="E223" s="28">
        <v>0</v>
      </c>
      <c r="F223" s="26">
        <v>1</v>
      </c>
      <c r="G223" s="27">
        <v>0</v>
      </c>
      <c r="I223" s="24">
        <v>0</v>
      </c>
      <c r="J223" s="28">
        <f t="shared" ref="J223" si="1176">IF(0=(1-$J$8*$K$8*$B220^2),0,-1*(1-$J$8*$K$8*$B220^2)/($B220*$K$8))</f>
        <v>-0.41471517474329883</v>
      </c>
      <c r="K223" s="26">
        <v>1</v>
      </c>
      <c r="L223" s="27">
        <v>0</v>
      </c>
      <c r="N223" s="24">
        <f t="shared" ref="N223" si="1177">D223*I220+F223*I223-E223*J220-G223*J223</f>
        <v>0</v>
      </c>
      <c r="O223" s="28">
        <f t="shared" ref="O223" si="1178">(D223*J220+E223*I220+F223*J223+G223*I223)</f>
        <v>-0.41471517474329883</v>
      </c>
      <c r="P223" s="26">
        <f t="shared" ref="P223" si="1179">D223*K220+F223*K223-E223*L220-G223*L223</f>
        <v>1</v>
      </c>
      <c r="Q223" s="27">
        <f t="shared" ref="Q223" si="1180">(D223*L220+E223*K220+F223*L223+G223*K223)</f>
        <v>0</v>
      </c>
      <c r="S223" s="24">
        <v>0</v>
      </c>
      <c r="T223" s="28">
        <v>0</v>
      </c>
      <c r="U223" s="26">
        <v>1</v>
      </c>
      <c r="V223" s="27">
        <v>0</v>
      </c>
      <c r="X223" s="24">
        <f t="shared" ref="X223" si="1181">N223*S220+P223*S223-O223*T220-Q223*T223</f>
        <v>0</v>
      </c>
      <c r="Y223" s="28">
        <f t="shared" ref="Y223" si="1182">(N223*T220+O223*S220+P223*T223+Q223*S223)</f>
        <v>-0.41471517474329883</v>
      </c>
      <c r="Z223" s="26">
        <f t="shared" ref="Z223" si="1183">N223*U220+P223*U223-O223*V220-Q223*V223</f>
        <v>-11.300832129395728</v>
      </c>
      <c r="AA223" s="27">
        <f t="shared" ref="AA223" si="1184">(N223*V220+O223*U220+P223*V223+Q223*U223)</f>
        <v>0</v>
      </c>
      <c r="AB223" s="8"/>
      <c r="AC223" s="24">
        <v>0</v>
      </c>
      <c r="AD223" s="28">
        <f t="shared" ref="AD223" si="1185">IF(0=(1-$AD$8*$AE$8*$B220^2),0,-1*(1-$AD$8*$AE$8*$B220^2)/($B220*$AD$8))</f>
        <v>-0.38490992703516702</v>
      </c>
      <c r="AE223" s="26">
        <v>1</v>
      </c>
      <c r="AF223" s="27">
        <v>0</v>
      </c>
      <c r="AH223" s="24">
        <f t="shared" ref="AH223" si="1186">X223*AC220+Z223*AC223-Y223*AD220-AA223*AD223</f>
        <v>0</v>
      </c>
      <c r="AI223" s="28">
        <f t="shared" ref="AI223" si="1187">(X223*AD220+Y223*AC220+Z223*AD223+AA223*AC223)</f>
        <v>3.9350872956190819</v>
      </c>
      <c r="AJ223" s="26">
        <f t="shared" ref="AJ223" si="1188">X223*AE220+Z223*AE223-Y223*AF220-AA223*AF223</f>
        <v>-11.300832129395728</v>
      </c>
      <c r="AK223" s="27">
        <f t="shared" ref="AK223" si="1189">(X223*AF220+Y223*AE220+Z223*AF223+AA223*AE223)</f>
        <v>0</v>
      </c>
      <c r="AL223" s="8"/>
      <c r="AM223" s="24">
        <v>0</v>
      </c>
      <c r="AN223" s="28">
        <v>0</v>
      </c>
      <c r="AO223" s="26">
        <v>1</v>
      </c>
      <c r="AP223" s="27">
        <v>0</v>
      </c>
      <c r="AR223" s="24">
        <f t="shared" ref="AR223" si="1190">AH223*AM220+AJ223*AM223-AI223*AN220-AK223*AN223</f>
        <v>0</v>
      </c>
      <c r="AS223" s="28">
        <f t="shared" ref="AS223" si="1191">(AH223*AN220+AI223*AM220+AJ223*AN223+AK223*AM223)</f>
        <v>3.9350872956190819</v>
      </c>
      <c r="AT223" s="26">
        <f t="shared" ref="AT223" si="1192">AH223*AO220+AJ223*AO223-AI223*AP220-AK223*AP223</f>
        <v>12.82529595278878</v>
      </c>
      <c r="AU223" s="27">
        <f t="shared" ref="AU223" si="1193">(AH223*AP220+AI223*AO220+AJ223*AP223+AK223*AO223)</f>
        <v>0</v>
      </c>
      <c r="AV223" s="8"/>
      <c r="AW223" s="38">
        <f t="shared" ref="AW223" si="1194">(180/PI())*ATAN(-1*(($AR$8*AS220+AU220+$AR$8*AS223+AU223)/($AR$8*AR220+AT220+$AR$8*AR223+AT223)))</f>
        <v>56.763265537181944</v>
      </c>
      <c r="AY223" s="187">
        <f t="shared" ref="AY223" si="1195">20*LOG(((($AR$8*AR220+AT220-$AR$8*AR223-AT223)^2+($AR$8*AS220+AU220-$AR$8*AS223-AU223)^2)/(($AR$8*AR220+AT220+$AR$8*AR223+AT223)^2+($AR$8*AS220+AU220+$AR$8*AS223+AU223)^2))^0.5)</f>
        <v>-7.4183553228038164E-3</v>
      </c>
      <c r="AZ223" s="115"/>
      <c r="BA223" s="44">
        <f t="shared" si="811"/>
        <v>0.97639999999999161</v>
      </c>
      <c r="BB223" s="48">
        <f t="shared" si="812"/>
        <v>-3.383095372963</v>
      </c>
      <c r="BC223" s="49">
        <f t="shared" si="813"/>
        <v>-9.7069291522681578</v>
      </c>
      <c r="BD223" s="50">
        <f t="shared" si="814"/>
        <v>-3.383095372963</v>
      </c>
      <c r="BE223" s="11">
        <f t="shared" si="816"/>
        <v>-4027.0293003908714</v>
      </c>
      <c r="BF223" s="49">
        <f t="shared" si="859"/>
        <v>-70.284920366104473</v>
      </c>
      <c r="BG223" s="32">
        <f t="shared" si="815"/>
        <v>-2.6669906448197374</v>
      </c>
    </row>
    <row r="224" spans="2:59" ht="18.649999999999999" customHeight="1">
      <c r="AY224" s="33"/>
      <c r="AZ224" s="115"/>
      <c r="BA224" s="44">
        <f t="shared" ref="BA224:BA287" si="1196">INDEX(B:B,(ROW()-32)*7+24)</f>
        <v>0.97679999999999156</v>
      </c>
      <c r="BB224" s="48">
        <f t="shared" si="812"/>
        <v>-3.1869568766751804</v>
      </c>
      <c r="BC224" s="49">
        <f t="shared" si="813"/>
        <v>-11.317740872424329</v>
      </c>
      <c r="BD224" s="50">
        <f t="shared" si="814"/>
        <v>-3.1869568766751804</v>
      </c>
      <c r="BE224" s="11">
        <f t="shared" si="816"/>
        <v>-4120.2866683211341</v>
      </c>
      <c r="BF224" s="49">
        <f t="shared" si="859"/>
        <v>-71.912568488231329</v>
      </c>
      <c r="BG224" s="32">
        <f t="shared" si="815"/>
        <v>-2.8405488753427104</v>
      </c>
    </row>
    <row r="225" spans="2:59" ht="18.649999999999999" customHeight="1" thickBot="1">
      <c r="E225" s="21" t="s">
        <v>68</v>
      </c>
      <c r="J225" s="21" t="s">
        <v>69</v>
      </c>
      <c r="O225" s="21" t="s">
        <v>70</v>
      </c>
      <c r="T225" s="21" t="s">
        <v>71</v>
      </c>
      <c r="Y225" s="21" t="s">
        <v>72</v>
      </c>
      <c r="AD225" s="21" t="s">
        <v>73</v>
      </c>
      <c r="AI225" s="21" t="s">
        <v>74</v>
      </c>
      <c r="AN225" s="21" t="s">
        <v>75</v>
      </c>
      <c r="AS225" s="21" t="s">
        <v>76</v>
      </c>
      <c r="AZ225" s="115"/>
      <c r="BA225" s="44">
        <f t="shared" si="1196"/>
        <v>0.97719999999999152</v>
      </c>
      <c r="BB225" s="48">
        <f t="shared" si="812"/>
        <v>-2.9944209669747086</v>
      </c>
      <c r="BC225" s="49">
        <f t="shared" si="813"/>
        <v>-12.965855539752601</v>
      </c>
      <c r="BD225" s="50">
        <f t="shared" si="814"/>
        <v>-2.9944209669747086</v>
      </c>
      <c r="BE225" s="11">
        <f t="shared" si="816"/>
        <v>-4212.0775124928869</v>
      </c>
      <c r="BF225" s="49">
        <f t="shared" si="859"/>
        <v>-73.514620942213469</v>
      </c>
      <c r="BG225" s="32">
        <f t="shared" si="815"/>
        <v>-3.0262372173379215</v>
      </c>
    </row>
    <row r="226" spans="2:59" ht="18.649999999999999" customHeight="1" thickBot="1">
      <c r="B226" s="20"/>
      <c r="D226" s="197" t="s">
        <v>77</v>
      </c>
      <c r="E226" s="198"/>
      <c r="F226" s="199" t="s">
        <v>78</v>
      </c>
      <c r="G226" s="200"/>
      <c r="I226" s="197" t="s">
        <v>79</v>
      </c>
      <c r="J226" s="198"/>
      <c r="K226" s="199" t="s">
        <v>80</v>
      </c>
      <c r="L226" s="200"/>
      <c r="N226" s="197" t="s">
        <v>81</v>
      </c>
      <c r="O226" s="198"/>
      <c r="P226" s="199" t="s">
        <v>82</v>
      </c>
      <c r="Q226" s="200"/>
      <c r="S226" s="197" t="s">
        <v>83</v>
      </c>
      <c r="T226" s="198"/>
      <c r="U226" s="199" t="s">
        <v>84</v>
      </c>
      <c r="V226" s="200"/>
      <c r="X226" s="197" t="s">
        <v>85</v>
      </c>
      <c r="Y226" s="198"/>
      <c r="Z226" s="199" t="s">
        <v>86</v>
      </c>
      <c r="AA226" s="200"/>
      <c r="AB226" s="4"/>
      <c r="AC226" s="197" t="s">
        <v>87</v>
      </c>
      <c r="AD226" s="198"/>
      <c r="AE226" s="199" t="s">
        <v>88</v>
      </c>
      <c r="AF226" s="200"/>
      <c r="AH226" s="197" t="s">
        <v>89</v>
      </c>
      <c r="AI226" s="198"/>
      <c r="AJ226" s="199" t="s">
        <v>90</v>
      </c>
      <c r="AK226" s="200"/>
      <c r="AL226" s="4"/>
      <c r="AM226" s="197" t="s">
        <v>91</v>
      </c>
      <c r="AN226" s="198"/>
      <c r="AO226" s="199" t="s">
        <v>92</v>
      </c>
      <c r="AP226" s="200"/>
      <c r="AR226" s="197" t="s">
        <v>93</v>
      </c>
      <c r="AS226" s="198"/>
      <c r="AT226" s="199" t="s">
        <v>94</v>
      </c>
      <c r="AU226" s="200"/>
      <c r="AV226" s="4"/>
      <c r="AW226" s="181" t="s">
        <v>95</v>
      </c>
      <c r="AY226" s="182" t="s">
        <v>22</v>
      </c>
      <c r="AZ226" s="115"/>
      <c r="BA226" s="44">
        <f t="shared" si="1196"/>
        <v>0.97759999999999148</v>
      </c>
      <c r="BB226" s="48">
        <f t="shared" ref="BB226:BB289" si="1197">INDEX(AW:AW,(ROW()-32)*7+24)</f>
        <v>-2.8058384070146545</v>
      </c>
      <c r="BC226" s="49">
        <f t="shared" ref="BC226:BC289" si="1198">INDEX(AW:AW,(ROW()-32)*7+27)</f>
        <v>-14.65068654474957</v>
      </c>
      <c r="BD226" s="50">
        <f t="shared" ref="BD226:BD289" si="1199">BB226</f>
        <v>-2.8058384070146545</v>
      </c>
      <c r="BE226" s="11">
        <f t="shared" si="816"/>
        <v>-4301.8889188083858</v>
      </c>
      <c r="BF226" s="49">
        <f t="shared" si="859"/>
        <v>-75.08212568826535</v>
      </c>
      <c r="BG226" s="32">
        <f t="shared" ref="BG226:BG289" si="1200">INDEX(AY:AY,(ROW()-32)*7+27)</f>
        <v>-3.2248649733047676</v>
      </c>
    </row>
    <row r="227" spans="2:59" ht="18.649999999999999" customHeight="1" thickTop="1" thickBot="1">
      <c r="B227" s="39">
        <f t="shared" ref="B227" si="1201">B220+$E$5</f>
        <v>0.91159999999999874</v>
      </c>
      <c r="D227" s="24">
        <v>1</v>
      </c>
      <c r="E227" s="25">
        <v>0</v>
      </c>
      <c r="F227" s="26">
        <v>0</v>
      </c>
      <c r="G227" s="27">
        <f t="shared" ref="G227" si="1202">-1/($E$8*$B227)</f>
        <v>-6.1283371860146527</v>
      </c>
      <c r="I227" s="24">
        <v>1</v>
      </c>
      <c r="J227" s="28">
        <v>0</v>
      </c>
      <c r="K227" s="26">
        <v>0</v>
      </c>
      <c r="L227" s="27">
        <v>0</v>
      </c>
      <c r="N227" s="24">
        <f t="shared" ref="N227" si="1203">D227*I227+F227*I230-E227*J227-G227*J230</f>
        <v>-1.5355515619613693</v>
      </c>
      <c r="O227" s="28">
        <f t="shared" ref="O227" si="1204">(D227*J227+E227*I227+F227*J230+G227*I230)</f>
        <v>0</v>
      </c>
      <c r="P227" s="26">
        <f t="shared" ref="P227" si="1205">D227*K227+F227*K230-E227*L227-G227*L230</f>
        <v>0</v>
      </c>
      <c r="Q227" s="27">
        <f t="shared" ref="Q227" si="1206">(D227*L227+E227*K227+F227*L230+G227*K230)</f>
        <v>-6.1283371860146527</v>
      </c>
      <c r="S227" s="24">
        <v>1</v>
      </c>
      <c r="T227" s="25">
        <v>0</v>
      </c>
      <c r="U227" s="26">
        <v>0</v>
      </c>
      <c r="V227" s="27">
        <f t="shared" ref="V227" si="1207">-1/($T$8*$B227)</f>
        <v>-29.647901521530347</v>
      </c>
      <c r="X227" s="24">
        <f t="shared" ref="X227" si="1208">N227*S227+P227*S230-O227*T227-Q227*T230</f>
        <v>-1.5355515619613693</v>
      </c>
      <c r="Y227" s="28">
        <f t="shared" ref="Y227" si="1209">(N227*T227+O227*S227+P227*T230+Q227*S230)</f>
        <v>0</v>
      </c>
      <c r="Z227" s="26">
        <f t="shared" ref="Z227" si="1210">N227*U227+P227*U230-O227*V227-Q227*V230</f>
        <v>0</v>
      </c>
      <c r="AA227" s="27">
        <f t="shared" ref="AA227" si="1211">(N227*V227+O227*U227+P227*V230+Q227*U230)</f>
        <v>39.397544304248129</v>
      </c>
      <c r="AB227" s="8"/>
      <c r="AC227" s="24">
        <v>1</v>
      </c>
      <c r="AD227" s="28">
        <v>0</v>
      </c>
      <c r="AE227" s="26">
        <v>0</v>
      </c>
      <c r="AF227" s="27">
        <v>0</v>
      </c>
      <c r="AH227" s="24">
        <f t="shared" ref="AH227" si="1212">X227*AC227+Z227*AC230-Y227*AD227-AA227*AD230</f>
        <v>13.596020049494715</v>
      </c>
      <c r="AI227" s="28">
        <f t="shared" ref="AI227" si="1213">(X227*AD227+Y227*AC227+Z227*AD230+AA227*AC230)</f>
        <v>0</v>
      </c>
      <c r="AJ227" s="26">
        <f t="shared" ref="AJ227" si="1214">X227*AE227+Z227*AE230-Y227*AF227-AA227*AF230</f>
        <v>0</v>
      </c>
      <c r="AK227" s="27">
        <f t="shared" ref="AK227" si="1215">(X227*AF227+Y227*AE227+Z227*AF230+AA227*AE230)</f>
        <v>39.397544304248129</v>
      </c>
      <c r="AL227" s="8"/>
      <c r="AM227" s="24">
        <v>1</v>
      </c>
      <c r="AN227" s="25">
        <v>0</v>
      </c>
      <c r="AO227" s="26">
        <v>0</v>
      </c>
      <c r="AP227" s="27">
        <f t="shared" ref="AP227" si="1216">-1/($AN$8*$B227)</f>
        <v>-6.1283371860146527</v>
      </c>
      <c r="AR227" s="24">
        <f t="shared" ref="AR227" si="1217">AH227*AM227+AJ227*AM230-AI227*AN227-AK227*AN230</f>
        <v>13.596020049494715</v>
      </c>
      <c r="AS227" s="28">
        <f t="shared" ref="AS227" si="1218">(AH227*AN227+AI227*AM227+AJ227*AN230+AK227*AM230)</f>
        <v>0</v>
      </c>
      <c r="AT227" s="26">
        <f t="shared" ref="AT227" si="1219">AH227*AO227+AJ227*AO230-AI227*AP227-AK227*AP230</f>
        <v>0</v>
      </c>
      <c r="AU227" s="27">
        <f t="shared" ref="AU227" si="1220">(AH227*AP227+AI227*AO227+AJ227*AP230+AK227*AO230)</f>
        <v>-43.923450946871114</v>
      </c>
      <c r="AV227" s="8"/>
      <c r="AW227" s="183">
        <f t="shared" ref="AW227" si="1221">20*LOG((2*$AR$8)/(($AR$8*AR227+AT227+$AR$8*AR230+AT230)^2+($AR$8*AS227+AU227+$AR$8*AS230+AU230)^2)^0.5)</f>
        <v>-27.583713029440911</v>
      </c>
      <c r="AY227" s="184">
        <f t="shared" ref="AY227" si="1222">((AS227^2+AR227^2)/(AS230^2+AR230^2))^0.5</f>
        <v>3.474167909796285</v>
      </c>
      <c r="AZ227" s="115"/>
      <c r="BA227" s="44">
        <f t="shared" si="1196"/>
        <v>0.97799999999999143</v>
      </c>
      <c r="BB227" s="48">
        <f t="shared" si="1197"/>
        <v>-2.6215630871235036</v>
      </c>
      <c r="BC227" s="49">
        <f t="shared" si="1198"/>
        <v>-16.371442112272735</v>
      </c>
      <c r="BD227" s="50">
        <f t="shared" si="1199"/>
        <v>-2.6215630871235036</v>
      </c>
      <c r="BE227" s="11">
        <f t="shared" ref="BE227:BE290" si="1223">(BC228-BC227)/(BA228-BA227)</f>
        <v>-4389.1820076349786</v>
      </c>
      <c r="BF227" s="49">
        <f t="shared" si="859"/>
        <v>-76.605677502525268</v>
      </c>
      <c r="BG227" s="32">
        <f t="shared" si="1200"/>
        <v>-3.4372842116653679</v>
      </c>
    </row>
    <row r="228" spans="2:59" ht="18.649999999999999" customHeight="1" thickBot="1">
      <c r="D228" s="30"/>
      <c r="G228" s="31"/>
      <c r="I228" s="30"/>
      <c r="L228" s="31"/>
      <c r="N228" s="30"/>
      <c r="Q228" s="31"/>
      <c r="S228" s="30"/>
      <c r="V228" s="31"/>
      <c r="X228" s="30"/>
      <c r="AA228" s="31"/>
      <c r="AC228" s="30"/>
      <c r="AF228" s="31"/>
      <c r="AH228" s="30"/>
      <c r="AK228" s="31"/>
      <c r="AM228" s="30"/>
      <c r="AP228" s="31"/>
      <c r="AR228" s="30"/>
      <c r="AU228" s="31"/>
      <c r="AY228" s="185"/>
      <c r="AZ228" s="115"/>
      <c r="BA228" s="44">
        <f t="shared" si="1196"/>
        <v>0.97839999999999139</v>
      </c>
      <c r="BB228" s="48">
        <f t="shared" si="1197"/>
        <v>-2.4419487580235559</v>
      </c>
      <c r="BC228" s="49">
        <f t="shared" si="1198"/>
        <v>-18.127114915326533</v>
      </c>
      <c r="BD228" s="50">
        <f t="shared" si="1199"/>
        <v>-2.4419487580235559</v>
      </c>
      <c r="BE228" s="11">
        <f t="shared" si="1223"/>
        <v>-4473.3981337079731</v>
      </c>
      <c r="BF228" s="49">
        <f t="shared" si="859"/>
        <v>-78.075526185773668</v>
      </c>
      <c r="BG228" s="32">
        <f t="shared" si="1200"/>
        <v>-3.6643912692895264</v>
      </c>
    </row>
    <row r="229" spans="2:59" ht="18.649999999999999" customHeight="1" thickBot="1">
      <c r="D229" s="197" t="s">
        <v>96</v>
      </c>
      <c r="E229" s="198"/>
      <c r="F229" s="199" t="s">
        <v>97</v>
      </c>
      <c r="G229" s="200"/>
      <c r="I229" s="197" t="s">
        <v>98</v>
      </c>
      <c r="J229" s="198"/>
      <c r="K229" s="199" t="s">
        <v>99</v>
      </c>
      <c r="L229" s="200"/>
      <c r="N229" s="197" t="s">
        <v>1</v>
      </c>
      <c r="O229" s="198"/>
      <c r="P229" s="199" t="s">
        <v>2</v>
      </c>
      <c r="Q229" s="200"/>
      <c r="S229" s="172" t="s">
        <v>100</v>
      </c>
      <c r="T229" s="173"/>
      <c r="U229" s="199" t="s">
        <v>101</v>
      </c>
      <c r="V229" s="200"/>
      <c r="X229" s="197" t="s">
        <v>102</v>
      </c>
      <c r="Y229" s="198"/>
      <c r="Z229" s="199" t="s">
        <v>103</v>
      </c>
      <c r="AA229" s="200"/>
      <c r="AB229" s="4"/>
      <c r="AC229" s="197" t="s">
        <v>104</v>
      </c>
      <c r="AD229" s="198"/>
      <c r="AE229" s="199" t="s">
        <v>105</v>
      </c>
      <c r="AF229" s="200"/>
      <c r="AH229" s="172" t="s">
        <v>106</v>
      </c>
      <c r="AI229" s="173"/>
      <c r="AJ229" s="199" t="s">
        <v>107</v>
      </c>
      <c r="AK229" s="200"/>
      <c r="AL229" s="4"/>
      <c r="AM229" s="197" t="s">
        <v>108</v>
      </c>
      <c r="AN229" s="198"/>
      <c r="AO229" s="199" t="s">
        <v>109</v>
      </c>
      <c r="AP229" s="200"/>
      <c r="AR229" s="197" t="s">
        <v>110</v>
      </c>
      <c r="AS229" s="198"/>
      <c r="AT229" s="199" t="s">
        <v>111</v>
      </c>
      <c r="AU229" s="200"/>
      <c r="AV229" s="4"/>
      <c r="AW229" s="36" t="s">
        <v>112</v>
      </c>
      <c r="AY229" s="186" t="s">
        <v>113</v>
      </c>
      <c r="AZ229" s="115"/>
      <c r="BA229" s="44">
        <f t="shared" si="1196"/>
        <v>0.97879999999999134</v>
      </c>
      <c r="BB229" s="48">
        <f t="shared" si="1197"/>
        <v>-2.2673453948514943</v>
      </c>
      <c r="BC229" s="49">
        <f t="shared" si="1198"/>
        <v>-19.916474168809525</v>
      </c>
      <c r="BD229" s="50">
        <f t="shared" si="1199"/>
        <v>-2.2673453948514943</v>
      </c>
      <c r="BE229" s="11">
        <f t="shared" si="1223"/>
        <v>-4553.9664264246539</v>
      </c>
      <c r="BF229" s="49">
        <f t="shared" si="859"/>
        <v>-79.481708166390305</v>
      </c>
      <c r="BG229" s="32">
        <f t="shared" si="1200"/>
        <v>-3.9071286223400916</v>
      </c>
    </row>
    <row r="230" spans="2:59" ht="18.649999999999999" customHeight="1" thickTop="1" thickBot="1">
      <c r="D230" s="24">
        <v>0</v>
      </c>
      <c r="E230" s="28">
        <v>0</v>
      </c>
      <c r="F230" s="26">
        <v>1</v>
      </c>
      <c r="G230" s="27">
        <v>0</v>
      </c>
      <c r="I230" s="24">
        <v>0</v>
      </c>
      <c r="J230" s="28">
        <f t="shared" ref="J230" si="1224">IF(0=(1-$J$8*$K$8*$B227^2),0,-1*(1-$J$8*$K$8*$B227^2)/($B227*$K$8))</f>
        <v>-0.4137421758952326</v>
      </c>
      <c r="K230" s="26">
        <v>1</v>
      </c>
      <c r="L230" s="27">
        <v>0</v>
      </c>
      <c r="N230" s="24">
        <f t="shared" ref="N230" si="1225">D230*I227+F230*I230-E230*J227-G230*J230</f>
        <v>0</v>
      </c>
      <c r="O230" s="28">
        <f t="shared" ref="O230" si="1226">(D230*J227+E230*I227+F230*J230+G230*I230)</f>
        <v>-0.4137421758952326</v>
      </c>
      <c r="P230" s="26">
        <f t="shared" ref="P230" si="1227">D230*K227+F230*K230-E230*L227-G230*L230</f>
        <v>1</v>
      </c>
      <c r="Q230" s="27">
        <f t="shared" ref="Q230" si="1228">(D230*L227+E230*K227+F230*L230+G230*K230)</f>
        <v>0</v>
      </c>
      <c r="S230" s="24">
        <v>0</v>
      </c>
      <c r="T230" s="28">
        <v>0</v>
      </c>
      <c r="U230" s="26">
        <v>1</v>
      </c>
      <c r="V230" s="27">
        <v>0</v>
      </c>
      <c r="X230" s="24">
        <f t="shared" ref="X230" si="1229">N230*S227+P230*S230-O230*T227-Q230*T230</f>
        <v>0</v>
      </c>
      <c r="Y230" s="28">
        <f t="shared" ref="Y230" si="1230">(N230*T227+O230*S227+P230*T230+Q230*S230)</f>
        <v>-0.4137421758952326</v>
      </c>
      <c r="Z230" s="26">
        <f t="shared" ref="Z230" si="1231">N230*U227+P230*U230-O230*V227-Q230*V230</f>
        <v>-11.266587286245542</v>
      </c>
      <c r="AA230" s="27">
        <f t="shared" ref="AA230" si="1232">(N230*V227+O230*U227+P230*V230+Q230*U230)</f>
        <v>0</v>
      </c>
      <c r="AB230" s="8"/>
      <c r="AC230" s="24">
        <v>0</v>
      </c>
      <c r="AD230" s="28">
        <f t="shared" ref="AD230" si="1233">IF(0=(1-$AD$8*$AE$8*$B227^2),0,-1*(1-$AD$8*$AE$8*$B227^2)/($B227*$AD$8))</f>
        <v>-0.38407397919530961</v>
      </c>
      <c r="AE230" s="26">
        <v>1</v>
      </c>
      <c r="AF230" s="27">
        <v>0</v>
      </c>
      <c r="AH230" s="24">
        <f t="shared" ref="AH230" si="1234">X230*AC227+Z230*AC230-Y230*AD227-AA230*AD230</f>
        <v>0</v>
      </c>
      <c r="AI230" s="28">
        <f t="shared" ref="AI230" si="1235">(X230*AD227+Y230*AC227+Z230*AD230+AA230*AC230)</f>
        <v>3.9134608350843774</v>
      </c>
      <c r="AJ230" s="26">
        <f t="shared" ref="AJ230" si="1236">X230*AE227+Z230*AE230-Y230*AF227-AA230*AF230</f>
        <v>-11.266587286245542</v>
      </c>
      <c r="AK230" s="27">
        <f t="shared" ref="AK230" si="1237">(X230*AF227+Y230*AE227+Z230*AF230+AA230*AE230)</f>
        <v>0</v>
      </c>
      <c r="AL230" s="8"/>
      <c r="AM230" s="24">
        <v>0</v>
      </c>
      <c r="AN230" s="28">
        <v>0</v>
      </c>
      <c r="AO230" s="26">
        <v>1</v>
      </c>
      <c r="AP230" s="27">
        <v>0</v>
      </c>
      <c r="AR230" s="24">
        <f t="shared" ref="AR230" si="1238">AH230*AM227+AJ230*AM230-AI230*AN227-AK230*AN230</f>
        <v>0</v>
      </c>
      <c r="AS230" s="28">
        <f t="shared" ref="AS230" si="1239">(AH230*AN227+AI230*AM227+AJ230*AN230+AK230*AM230)</f>
        <v>3.9134608350843774</v>
      </c>
      <c r="AT230" s="26">
        <f t="shared" ref="AT230" si="1240">AH230*AO227+AJ230*AO230-AI230*AP227-AK230*AP230</f>
        <v>12.716420275414002</v>
      </c>
      <c r="AU230" s="27">
        <f t="shared" ref="AU230" si="1241">(AH230*AP227+AI230*AO227+AJ230*AP230+AK230*AO230)</f>
        <v>0</v>
      </c>
      <c r="AV230" s="8"/>
      <c r="AW230" s="38">
        <f t="shared" ref="AW230" si="1242">(180/PI())*ATAN(-1*(($AR$8*AS227+AU227+$AR$8*AS230+AU230)/($AR$8*AR227+AT227+$AR$8*AR230+AT230)))</f>
        <v>56.669209912339397</v>
      </c>
      <c r="AY230" s="187">
        <f t="shared" ref="AY230" si="1243">20*LOG(((($AR$8*AR227+AT227-$AR$8*AR230-AT230)^2+($AR$8*AS227+AU227-$AR$8*AS230-AU230)^2)/(($AR$8*AR227+AT227+$AR$8*AR230+AT230)^2+($AR$8*AS227+AU227+$AR$8*AS230+AU230)^2))^0.5)</f>
        <v>-7.582144561187029E-3</v>
      </c>
      <c r="AZ230" s="115"/>
      <c r="BA230" s="44">
        <f t="shared" si="1196"/>
        <v>0.9791999999999913</v>
      </c>
      <c r="BB230" s="48">
        <f t="shared" si="1197"/>
        <v>-2.0980952359273113</v>
      </c>
      <c r="BC230" s="49">
        <f t="shared" si="1198"/>
        <v>-21.738060739379186</v>
      </c>
      <c r="BD230" s="50">
        <f t="shared" si="1199"/>
        <v>-2.0980952359273113</v>
      </c>
      <c r="BE230" s="11">
        <f t="shared" si="1223"/>
        <v>-4630.3126001299461</v>
      </c>
      <c r="BF230" s="49">
        <f t="shared" si="859"/>
        <v>-80.814200268847188</v>
      </c>
      <c r="BG230" s="32">
        <f t="shared" si="1200"/>
        <v>-4.166487308835535</v>
      </c>
    </row>
    <row r="231" spans="2:59" ht="18.649999999999999" customHeight="1">
      <c r="AY231" s="33"/>
      <c r="AZ231" s="115"/>
      <c r="BA231" s="44">
        <f t="shared" si="1196"/>
        <v>0.97959999999999126</v>
      </c>
      <c r="BB231" s="48">
        <f t="shared" si="1197"/>
        <v>-1.9345285587805969</v>
      </c>
      <c r="BC231" s="49">
        <f t="shared" si="1198"/>
        <v>-23.590185779430961</v>
      </c>
      <c r="BD231" s="50">
        <f t="shared" si="1199"/>
        <v>-1.9345285587805969</v>
      </c>
      <c r="BE231" s="11">
        <f t="shared" si="1223"/>
        <v>-4701.8688894529096</v>
      </c>
      <c r="BF231" s="49">
        <f t="shared" si="859"/>
        <v>-82.063093118042559</v>
      </c>
      <c r="BG231" s="32">
        <f t="shared" si="1200"/>
        <v>-4.4435101360058651</v>
      </c>
    </row>
    <row r="232" spans="2:59" ht="18.649999999999999" customHeight="1" thickBot="1">
      <c r="E232" s="21" t="s">
        <v>68</v>
      </c>
      <c r="J232" s="21" t="s">
        <v>69</v>
      </c>
      <c r="O232" s="21" t="s">
        <v>70</v>
      </c>
      <c r="T232" s="21" t="s">
        <v>71</v>
      </c>
      <c r="Y232" s="21" t="s">
        <v>72</v>
      </c>
      <c r="AD232" s="21" t="s">
        <v>73</v>
      </c>
      <c r="AI232" s="21" t="s">
        <v>74</v>
      </c>
      <c r="AN232" s="21" t="s">
        <v>75</v>
      </c>
      <c r="AS232" s="21" t="s">
        <v>76</v>
      </c>
      <c r="AZ232" s="115"/>
      <c r="BA232" s="44">
        <f t="shared" si="1196"/>
        <v>0.97999999999999121</v>
      </c>
      <c r="BB232" s="48">
        <f t="shared" si="1197"/>
        <v>-1.7769592745718317</v>
      </c>
      <c r="BC232" s="49">
        <f t="shared" si="1198"/>
        <v>-25.470933335211917</v>
      </c>
      <c r="BD232" s="50">
        <f t="shared" si="1199"/>
        <v>-1.7769592745718317</v>
      </c>
      <c r="BE232" s="11">
        <f t="shared" si="1223"/>
        <v>-4768.0848856814882</v>
      </c>
      <c r="BF232" s="49">
        <f t="shared" ref="BF232:BF295" si="1244">PI()*(IF(BE232&lt;0,BE232,(BE233+BE231)/2))/180</f>
        <v>-83.218780269719389</v>
      </c>
      <c r="BG232" s="32">
        <f t="shared" si="1200"/>
        <v>-4.7392959632210054</v>
      </c>
    </row>
    <row r="233" spans="2:59" ht="18.649999999999999" customHeight="1" thickBot="1">
      <c r="B233" s="20"/>
      <c r="D233" s="197" t="s">
        <v>77</v>
      </c>
      <c r="E233" s="198"/>
      <c r="F233" s="199" t="s">
        <v>78</v>
      </c>
      <c r="G233" s="200"/>
      <c r="I233" s="197" t="s">
        <v>79</v>
      </c>
      <c r="J233" s="198"/>
      <c r="K233" s="199" t="s">
        <v>80</v>
      </c>
      <c r="L233" s="200"/>
      <c r="N233" s="197" t="s">
        <v>81</v>
      </c>
      <c r="O233" s="198"/>
      <c r="P233" s="199" t="s">
        <v>82</v>
      </c>
      <c r="Q233" s="200"/>
      <c r="S233" s="197" t="s">
        <v>83</v>
      </c>
      <c r="T233" s="198"/>
      <c r="U233" s="199" t="s">
        <v>84</v>
      </c>
      <c r="V233" s="200"/>
      <c r="X233" s="197" t="s">
        <v>85</v>
      </c>
      <c r="Y233" s="198"/>
      <c r="Z233" s="199" t="s">
        <v>86</v>
      </c>
      <c r="AA233" s="200"/>
      <c r="AB233" s="4"/>
      <c r="AC233" s="197" t="s">
        <v>87</v>
      </c>
      <c r="AD233" s="198"/>
      <c r="AE233" s="199" t="s">
        <v>88</v>
      </c>
      <c r="AF233" s="200"/>
      <c r="AH233" s="197" t="s">
        <v>89</v>
      </c>
      <c r="AI233" s="198"/>
      <c r="AJ233" s="199" t="s">
        <v>90</v>
      </c>
      <c r="AK233" s="200"/>
      <c r="AL233" s="4"/>
      <c r="AM233" s="197" t="s">
        <v>91</v>
      </c>
      <c r="AN233" s="198"/>
      <c r="AO233" s="199" t="s">
        <v>92</v>
      </c>
      <c r="AP233" s="200"/>
      <c r="AR233" s="197" t="s">
        <v>93</v>
      </c>
      <c r="AS233" s="198"/>
      <c r="AT233" s="199" t="s">
        <v>94</v>
      </c>
      <c r="AU233" s="200"/>
      <c r="AV233" s="4"/>
      <c r="AW233" s="181" t="s">
        <v>95</v>
      </c>
      <c r="AY233" s="182" t="s">
        <v>22</v>
      </c>
      <c r="AZ233" s="115"/>
      <c r="BA233" s="44">
        <f t="shared" si="1196"/>
        <v>0.98039999999999117</v>
      </c>
      <c r="BB233" s="48">
        <f t="shared" si="1197"/>
        <v>-1.6256804395568916</v>
      </c>
      <c r="BC233" s="49">
        <f t="shared" si="1198"/>
        <v>-27.378167289484303</v>
      </c>
      <c r="BD233" s="50">
        <f t="shared" si="1199"/>
        <v>-1.6256804395568916</v>
      </c>
      <c r="BE233" s="11">
        <f t="shared" si="1223"/>
        <v>-4828.4389721834477</v>
      </c>
      <c r="BF233" s="49">
        <f t="shared" si="1244"/>
        <v>-84.27215779621207</v>
      </c>
      <c r="BG233" s="32">
        <f t="shared" si="1200"/>
        <v>-5.05500541807133</v>
      </c>
    </row>
    <row r="234" spans="2:59" ht="18.649999999999999" customHeight="1" thickTop="1" thickBot="1">
      <c r="B234" s="39">
        <f t="shared" ref="B234" si="1245">B227+$E$5</f>
        <v>0.9119999999999987</v>
      </c>
      <c r="D234" s="24">
        <v>1</v>
      </c>
      <c r="E234" s="25">
        <v>0</v>
      </c>
      <c r="F234" s="26">
        <v>0</v>
      </c>
      <c r="G234" s="27">
        <f t="shared" ref="G234" si="1246">-1/($E$8*$B234)</f>
        <v>-6.1256493188278052</v>
      </c>
      <c r="I234" s="24">
        <v>1</v>
      </c>
      <c r="J234" s="28">
        <v>0</v>
      </c>
      <c r="K234" s="26">
        <v>0</v>
      </c>
      <c r="L234" s="27">
        <v>0</v>
      </c>
      <c r="N234" s="24">
        <f t="shared" ref="N234" si="1247">D234*I234+F234*I237-E234*J234-G234*J237</f>
        <v>-1.528482330793544</v>
      </c>
      <c r="O234" s="28">
        <f t="shared" ref="O234" si="1248">(D234*J234+E234*I234+F234*J237+G234*I237)</f>
        <v>0</v>
      </c>
      <c r="P234" s="26">
        <f t="shared" ref="P234" si="1249">D234*K234+F234*K237-E234*L234-G234*L237</f>
        <v>0</v>
      </c>
      <c r="Q234" s="27">
        <f t="shared" ref="Q234" si="1250">(D234*L234+E234*K234+F234*L237+G234*K237)</f>
        <v>-6.1256493188278052</v>
      </c>
      <c r="S234" s="24">
        <v>1</v>
      </c>
      <c r="T234" s="25">
        <v>0</v>
      </c>
      <c r="U234" s="26">
        <v>0</v>
      </c>
      <c r="V234" s="27">
        <f t="shared" ref="V234" si="1251">-1/($T$8*$B234)</f>
        <v>-29.634898055950732</v>
      </c>
      <c r="X234" s="24">
        <f t="shared" ref="X234" si="1252">N234*S234+P234*S237-O234*T234-Q234*T237</f>
        <v>-1.528482330793544</v>
      </c>
      <c r="Y234" s="28">
        <f t="shared" ref="Y234" si="1253">(N234*T234+O234*S234+P234*T237+Q234*S237)</f>
        <v>0</v>
      </c>
      <c r="Z234" s="26">
        <f t="shared" ref="Z234" si="1254">N234*U234+P234*U237-O234*V234-Q234*V237</f>
        <v>0</v>
      </c>
      <c r="AA234" s="27">
        <f t="shared" ref="AA234" si="1255">(N234*V234+O234*U234+P234*V237+Q234*U237)</f>
        <v>39.170768734560838</v>
      </c>
      <c r="AB234" s="8"/>
      <c r="AC234" s="24">
        <v>1</v>
      </c>
      <c r="AD234" s="28">
        <v>0</v>
      </c>
      <c r="AE234" s="26">
        <v>0</v>
      </c>
      <c r="AF234" s="27">
        <v>0</v>
      </c>
      <c r="AH234" s="24">
        <f t="shared" ref="AH234" si="1256">X234*AC234+Z234*AC237-Y234*AD234-AA234*AD237</f>
        <v>13.483263226553515</v>
      </c>
      <c r="AI234" s="28">
        <f t="shared" ref="AI234" si="1257">(X234*AD234+Y234*AC234+Z234*AD237+AA234*AC237)</f>
        <v>0</v>
      </c>
      <c r="AJ234" s="26">
        <f t="shared" ref="AJ234" si="1258">X234*AE234+Z234*AE237-Y234*AF234-AA234*AF237</f>
        <v>0</v>
      </c>
      <c r="AK234" s="27">
        <f t="shared" ref="AK234" si="1259">(X234*AF234+Y234*AE234+Z234*AF237+AA234*AE237)</f>
        <v>39.170768734560838</v>
      </c>
      <c r="AL234" s="8"/>
      <c r="AM234" s="24">
        <v>1</v>
      </c>
      <c r="AN234" s="25">
        <v>0</v>
      </c>
      <c r="AO234" s="26">
        <v>0</v>
      </c>
      <c r="AP234" s="27">
        <f t="shared" ref="AP234" si="1260">-1/($AN$8*$B234)</f>
        <v>-6.1256493188278052</v>
      </c>
      <c r="AR234" s="24">
        <f t="shared" ref="AR234" si="1261">AH234*AM234+AJ234*AM237-AI234*AN234-AK234*AN237</f>
        <v>13.483263226553515</v>
      </c>
      <c r="AS234" s="28">
        <f t="shared" ref="AS234" si="1262">(AH234*AN234+AI234*AM234+AJ234*AN237+AK234*AM237)</f>
        <v>0</v>
      </c>
      <c r="AT234" s="26">
        <f t="shared" ref="AT234" si="1263">AH234*AO234+AJ234*AO237-AI234*AP234-AK234*AP237</f>
        <v>0</v>
      </c>
      <c r="AU234" s="27">
        <f t="shared" ref="AU234" si="1264">(AH234*AP234+AI234*AO234+AJ234*AP237+AK234*AO237)</f>
        <v>-43.422973464752687</v>
      </c>
      <c r="AV234" s="8"/>
      <c r="AW234" s="183">
        <f t="shared" ref="AW234" si="1265">20*LOG((2*$AR$8)/(($AR$8*AR234+AT234+$AR$8*AR237+AT237)^2+($AR$8*AS234+AU234+$AR$8*AS237+AU237)^2)^0.5)</f>
        <v>-27.488591926748871</v>
      </c>
      <c r="AY234" s="184">
        <f t="shared" ref="AY234" si="1266">((AS234^2+AR234^2)/(AS237^2+AR237^2))^0.5</f>
        <v>3.4644304902071608</v>
      </c>
      <c r="AZ234" s="115"/>
      <c r="BA234" s="44">
        <f t="shared" si="1196"/>
        <v>0.98079999999999112</v>
      </c>
      <c r="BB234" s="48">
        <f t="shared" si="1197"/>
        <v>-1.4809597973040383</v>
      </c>
      <c r="BC234" s="49">
        <f t="shared" si="1198"/>
        <v>-29.309542878357469</v>
      </c>
      <c r="BD234" s="50">
        <f t="shared" si="1199"/>
        <v>-1.4809597973040383</v>
      </c>
      <c r="BE234" s="11">
        <f t="shared" si="1223"/>
        <v>-4882.4499864451236</v>
      </c>
      <c r="BF234" s="49">
        <f t="shared" si="1244"/>
        <v>-85.214827827419924</v>
      </c>
      <c r="BG234" s="32">
        <f t="shared" si="1200"/>
        <v>-5.3918684807017829</v>
      </c>
    </row>
    <row r="235" spans="2:59" ht="18.649999999999999" customHeight="1" thickBot="1">
      <c r="D235" s="30"/>
      <c r="G235" s="31"/>
      <c r="I235" s="30"/>
      <c r="L235" s="31"/>
      <c r="N235" s="30"/>
      <c r="Q235" s="31"/>
      <c r="S235" s="30"/>
      <c r="V235" s="31"/>
      <c r="X235" s="30"/>
      <c r="AA235" s="31"/>
      <c r="AC235" s="30"/>
      <c r="AF235" s="31"/>
      <c r="AH235" s="30"/>
      <c r="AK235" s="31"/>
      <c r="AM235" s="30"/>
      <c r="AP235" s="31"/>
      <c r="AR235" s="30"/>
      <c r="AU235" s="31"/>
      <c r="AY235" s="185"/>
      <c r="AZ235" s="115"/>
      <c r="BA235" s="44">
        <f t="shared" si="1196"/>
        <v>0.98119999999999108</v>
      </c>
      <c r="BB235" s="48">
        <f t="shared" si="1197"/>
        <v>-1.3430354766149564</v>
      </c>
      <c r="BC235" s="49">
        <f t="shared" si="1198"/>
        <v>-31.262522872935303</v>
      </c>
      <c r="BD235" s="50">
        <f t="shared" si="1199"/>
        <v>-1.3430354766149564</v>
      </c>
      <c r="BE235" s="11">
        <f t="shared" si="1223"/>
        <v>-4929.6886806949487</v>
      </c>
      <c r="BF235" s="49">
        <f t="shared" si="1244"/>
        <v>-86.039298576422283</v>
      </c>
      <c r="BG235" s="32">
        <f t="shared" si="1200"/>
        <v>-5.7511944622064526</v>
      </c>
    </row>
    <row r="236" spans="2:59" ht="18.649999999999999" customHeight="1" thickBot="1">
      <c r="D236" s="197" t="s">
        <v>96</v>
      </c>
      <c r="E236" s="198"/>
      <c r="F236" s="199" t="s">
        <v>97</v>
      </c>
      <c r="G236" s="200"/>
      <c r="I236" s="197" t="s">
        <v>98</v>
      </c>
      <c r="J236" s="198"/>
      <c r="K236" s="199" t="s">
        <v>99</v>
      </c>
      <c r="L236" s="200"/>
      <c r="N236" s="197" t="s">
        <v>1</v>
      </c>
      <c r="O236" s="198"/>
      <c r="P236" s="199" t="s">
        <v>2</v>
      </c>
      <c r="Q236" s="200"/>
      <c r="S236" s="172" t="s">
        <v>100</v>
      </c>
      <c r="T236" s="173"/>
      <c r="U236" s="199" t="s">
        <v>101</v>
      </c>
      <c r="V236" s="200"/>
      <c r="X236" s="197" t="s">
        <v>102</v>
      </c>
      <c r="Y236" s="198"/>
      <c r="Z236" s="199" t="s">
        <v>103</v>
      </c>
      <c r="AA236" s="200"/>
      <c r="AB236" s="4"/>
      <c r="AC236" s="197" t="s">
        <v>104</v>
      </c>
      <c r="AD236" s="198"/>
      <c r="AE236" s="199" t="s">
        <v>105</v>
      </c>
      <c r="AF236" s="200"/>
      <c r="AH236" s="172" t="s">
        <v>106</v>
      </c>
      <c r="AI236" s="173"/>
      <c r="AJ236" s="199" t="s">
        <v>107</v>
      </c>
      <c r="AK236" s="200"/>
      <c r="AL236" s="4"/>
      <c r="AM236" s="197" t="s">
        <v>108</v>
      </c>
      <c r="AN236" s="198"/>
      <c r="AO236" s="199" t="s">
        <v>109</v>
      </c>
      <c r="AP236" s="200"/>
      <c r="AR236" s="197" t="s">
        <v>110</v>
      </c>
      <c r="AS236" s="198"/>
      <c r="AT236" s="199" t="s">
        <v>111</v>
      </c>
      <c r="AU236" s="200"/>
      <c r="AV236" s="4"/>
      <c r="AW236" s="36" t="s">
        <v>112</v>
      </c>
      <c r="AY236" s="186" t="s">
        <v>113</v>
      </c>
      <c r="AZ236" s="115"/>
      <c r="BA236" s="44">
        <f t="shared" si="1196"/>
        <v>0.98159999999999104</v>
      </c>
      <c r="BB236" s="48">
        <f t="shared" si="1197"/>
        <v>-1.2121119762384474</v>
      </c>
      <c r="BC236" s="49">
        <f t="shared" si="1198"/>
        <v>-33.234398345213066</v>
      </c>
      <c r="BD236" s="50">
        <f t="shared" si="1199"/>
        <v>-1.2121119762384474</v>
      </c>
      <c r="BE236" s="11">
        <f t="shared" si="1223"/>
        <v>-4969.788518886503</v>
      </c>
      <c r="BF236" s="49">
        <f t="shared" si="1244"/>
        <v>-86.739172782381871</v>
      </c>
      <c r="BG236" s="32">
        <f t="shared" si="1200"/>
        <v>-6.1343850104910551</v>
      </c>
    </row>
    <row r="237" spans="2:59" ht="18.649999999999999" customHeight="1" thickTop="1" thickBot="1">
      <c r="D237" s="24">
        <v>0</v>
      </c>
      <c r="E237" s="28">
        <v>0</v>
      </c>
      <c r="F237" s="26">
        <v>1</v>
      </c>
      <c r="G237" s="27">
        <v>0</v>
      </c>
      <c r="I237" s="24">
        <v>0</v>
      </c>
      <c r="J237" s="28">
        <f t="shared" ref="J237" si="1267">IF(0=(1-$J$8*$K$8*$B234^2),0,-1*(1-$J$8*$K$8*$B234^2)/($B234*$K$8))</f>
        <v>-0.41276968353738386</v>
      </c>
      <c r="K237" s="26">
        <v>1</v>
      </c>
      <c r="L237" s="27">
        <v>0</v>
      </c>
      <c r="N237" s="24">
        <f t="shared" ref="N237" si="1268">D237*I234+F237*I237-E237*J234-G237*J237</f>
        <v>0</v>
      </c>
      <c r="O237" s="28">
        <f t="shared" ref="O237" si="1269">(D237*J234+E237*I234+F237*J237+G237*I237)</f>
        <v>-0.41276968353738386</v>
      </c>
      <c r="P237" s="26">
        <f t="shared" ref="P237" si="1270">D237*K234+F237*K237-E237*L234-G237*L237</f>
        <v>1</v>
      </c>
      <c r="Q237" s="27">
        <f t="shared" ref="Q237" si="1271">(D237*L234+E237*K234+F237*L237+G237*K237)</f>
        <v>0</v>
      </c>
      <c r="S237" s="24">
        <v>0</v>
      </c>
      <c r="T237" s="28">
        <v>0</v>
      </c>
      <c r="U237" s="26">
        <v>1</v>
      </c>
      <c r="V237" s="27">
        <v>0</v>
      </c>
      <c r="X237" s="24">
        <f t="shared" ref="X237" si="1272">N237*S234+P237*S237-O237*T234-Q237*T237</f>
        <v>0</v>
      </c>
      <c r="Y237" s="28">
        <f t="shared" ref="Y237" si="1273">(N237*T234+O237*S234+P237*T237+Q237*S237)</f>
        <v>-0.41276968353738386</v>
      </c>
      <c r="Z237" s="26">
        <f t="shared" ref="Z237" si="1274">N237*U234+P237*U237-O237*V234-Q237*V237</f>
        <v>-11.232387492217416</v>
      </c>
      <c r="AA237" s="27">
        <f t="shared" ref="AA237" si="1275">(N237*V234+O237*U234+P237*V237+Q237*U237)</f>
        <v>0</v>
      </c>
      <c r="AB237" s="8"/>
      <c r="AC237" s="24">
        <v>0</v>
      </c>
      <c r="AD237" s="28">
        <f t="shared" ref="AD237" si="1276">IF(0=(1-$AD$8*$AE$8*$B234^2),0,-1*(1-$AD$8*$AE$8*$B234^2)/($B234*$AD$8))</f>
        <v>-0.38323847201145217</v>
      </c>
      <c r="AE237" s="26">
        <v>1</v>
      </c>
      <c r="AF237" s="27">
        <v>0</v>
      </c>
      <c r="AH237" s="24">
        <f t="shared" ref="AH237" si="1277">X237*AC234+Z237*AC237-Y237*AD234-AA237*AD237</f>
        <v>0</v>
      </c>
      <c r="AI237" s="28">
        <f t="shared" ref="AI237" si="1278">(X237*AD234+Y237*AC234+Z237*AD237+AA237*AC237)</f>
        <v>3.8919133360205658</v>
      </c>
      <c r="AJ237" s="26">
        <f t="shared" ref="AJ237" si="1279">X237*AE234+Z237*AE237-Y237*AF234-AA237*AF237</f>
        <v>-11.232387492217416</v>
      </c>
      <c r="AK237" s="27">
        <f t="shared" ref="AK237" si="1280">(X237*AF234+Y237*AE234+Z237*AF237+AA237*AE237)</f>
        <v>0</v>
      </c>
      <c r="AL237" s="8"/>
      <c r="AM237" s="24">
        <v>0</v>
      </c>
      <c r="AN237" s="28">
        <v>0</v>
      </c>
      <c r="AO237" s="26">
        <v>1</v>
      </c>
      <c r="AP237" s="27">
        <v>0</v>
      </c>
      <c r="AR237" s="24">
        <f t="shared" ref="AR237" si="1281">AH237*AM234+AJ237*AM237-AI237*AN234-AK237*AN237</f>
        <v>0</v>
      </c>
      <c r="AS237" s="28">
        <f t="shared" ref="AS237" si="1282">(AH237*AN234+AI237*AM234+AJ237*AN237+AK237*AM237)</f>
        <v>3.8919133360205658</v>
      </c>
      <c r="AT237" s="26">
        <f t="shared" ref="AT237" si="1283">AH237*AO234+AJ237*AO237-AI237*AP234-AK237*AP237</f>
        <v>12.608108783513813</v>
      </c>
      <c r="AU237" s="27">
        <f t="shared" ref="AU237" si="1284">(AH237*AP234+AI237*AO234+AJ237*AP237+AK237*AO237)</f>
        <v>0</v>
      </c>
      <c r="AV237" s="8"/>
      <c r="AW237" s="38">
        <f t="shared" ref="AW237" si="1285">(180/PI())*ATAN(-1*(($AR$8*AS234+AU234+$AR$8*AS237+AU237)/($AR$8*AR234+AT234+$AR$8*AR237+AT237)))</f>
        <v>56.57430812410805</v>
      </c>
      <c r="AY237" s="187">
        <f t="shared" ref="AY237" si="1286">20*LOG(((($AR$8*AR234+AT234-$AR$8*AR237-AT237)^2+($AR$8*AS234+AU234-$AR$8*AS237-AU237)^2)/(($AR$8*AR234+AT234+$AR$8*AR237+AT237)^2+($AR$8*AS234+AU234+$AR$8*AS237+AU237)^2))^0.5)</f>
        <v>-7.7501939456377286E-3</v>
      </c>
      <c r="AZ237" s="115"/>
      <c r="BA237" s="44">
        <f t="shared" si="1196"/>
        <v>0.98199999999999099</v>
      </c>
      <c r="BB237" s="48">
        <f t="shared" si="1197"/>
        <v>-1.0883565674505304</v>
      </c>
      <c r="BC237" s="49">
        <f t="shared" si="1198"/>
        <v>-35.222313752767448</v>
      </c>
      <c r="BD237" s="50">
        <f t="shared" si="1199"/>
        <v>-1.0883565674505304</v>
      </c>
      <c r="BE237" s="11">
        <f t="shared" si="1223"/>
        <v>-5002.4553409532045</v>
      </c>
      <c r="BF237" s="49">
        <f t="shared" si="1244"/>
        <v>-87.309316383608959</v>
      </c>
      <c r="BG237" s="32">
        <f t="shared" si="1200"/>
        <v>-6.5429509068621616</v>
      </c>
    </row>
    <row r="238" spans="2:59" ht="18.649999999999999" customHeight="1">
      <c r="AY238" s="33"/>
      <c r="AZ238" s="115"/>
      <c r="BA238" s="44">
        <f t="shared" si="1196"/>
        <v>0.98239999999999095</v>
      </c>
      <c r="BB238" s="48">
        <f t="shared" si="1197"/>
        <v>-0.97189623873484721</v>
      </c>
      <c r="BC238" s="49">
        <f t="shared" si="1198"/>
        <v>-37.22329588914851</v>
      </c>
      <c r="BD238" s="50">
        <f t="shared" si="1199"/>
        <v>-0.97189623873484721</v>
      </c>
      <c r="BE238" s="11">
        <f t="shared" si="1223"/>
        <v>-5027.4754491733584</v>
      </c>
      <c r="BF238" s="49">
        <f t="shared" si="1244"/>
        <v>-87.745999651255943</v>
      </c>
      <c r="BG238" s="32">
        <f t="shared" si="1200"/>
        <v>-6.9785335761724498</v>
      </c>
    </row>
    <row r="239" spans="2:59" ht="18.649999999999999" customHeight="1" thickBot="1">
      <c r="E239" s="21" t="s">
        <v>68</v>
      </c>
      <c r="J239" s="21" t="s">
        <v>69</v>
      </c>
      <c r="O239" s="21" t="s">
        <v>70</v>
      </c>
      <c r="T239" s="21" t="s">
        <v>71</v>
      </c>
      <c r="Y239" s="21" t="s">
        <v>72</v>
      </c>
      <c r="AD239" s="21" t="s">
        <v>73</v>
      </c>
      <c r="AI239" s="21" t="s">
        <v>74</v>
      </c>
      <c r="AN239" s="21" t="s">
        <v>75</v>
      </c>
      <c r="AS239" s="21" t="s">
        <v>76</v>
      </c>
      <c r="AZ239" s="115"/>
      <c r="BA239" s="44">
        <f t="shared" si="1196"/>
        <v>0.9827999999999909</v>
      </c>
      <c r="BB239" s="48">
        <f t="shared" si="1197"/>
        <v>-0.86281529295903925</v>
      </c>
      <c r="BC239" s="49">
        <f t="shared" si="1198"/>
        <v>-39.234286068817632</v>
      </c>
      <c r="BD239" s="50">
        <f t="shared" si="1199"/>
        <v>-0.86281529295903925</v>
      </c>
      <c r="BE239" s="11">
        <f t="shared" si="1223"/>
        <v>-5044.7217271654181</v>
      </c>
      <c r="BF239" s="49">
        <f t="shared" si="1244"/>
        <v>-88.04700398593161</v>
      </c>
      <c r="BG239" s="32">
        <f t="shared" si="1200"/>
        <v>-7.4429324324472832</v>
      </c>
    </row>
    <row r="240" spans="2:59" ht="18.649999999999999" customHeight="1" thickBot="1">
      <c r="B240" s="20"/>
      <c r="D240" s="197" t="s">
        <v>77</v>
      </c>
      <c r="E240" s="198"/>
      <c r="F240" s="199" t="s">
        <v>78</v>
      </c>
      <c r="G240" s="200"/>
      <c r="I240" s="197" t="s">
        <v>79</v>
      </c>
      <c r="J240" s="198"/>
      <c r="K240" s="199" t="s">
        <v>80</v>
      </c>
      <c r="L240" s="200"/>
      <c r="N240" s="197" t="s">
        <v>81</v>
      </c>
      <c r="O240" s="198"/>
      <c r="P240" s="199" t="s">
        <v>82</v>
      </c>
      <c r="Q240" s="200"/>
      <c r="S240" s="197" t="s">
        <v>83</v>
      </c>
      <c r="T240" s="198"/>
      <c r="U240" s="199" t="s">
        <v>84</v>
      </c>
      <c r="V240" s="200"/>
      <c r="X240" s="197" t="s">
        <v>85</v>
      </c>
      <c r="Y240" s="198"/>
      <c r="Z240" s="199" t="s">
        <v>86</v>
      </c>
      <c r="AA240" s="200"/>
      <c r="AB240" s="4"/>
      <c r="AC240" s="197" t="s">
        <v>87</v>
      </c>
      <c r="AD240" s="198"/>
      <c r="AE240" s="199" t="s">
        <v>88</v>
      </c>
      <c r="AF240" s="200"/>
      <c r="AH240" s="197" t="s">
        <v>89</v>
      </c>
      <c r="AI240" s="198"/>
      <c r="AJ240" s="199" t="s">
        <v>90</v>
      </c>
      <c r="AK240" s="200"/>
      <c r="AL240" s="4"/>
      <c r="AM240" s="197" t="s">
        <v>91</v>
      </c>
      <c r="AN240" s="198"/>
      <c r="AO240" s="199" t="s">
        <v>92</v>
      </c>
      <c r="AP240" s="200"/>
      <c r="AR240" s="197" t="s">
        <v>93</v>
      </c>
      <c r="AS240" s="198"/>
      <c r="AT240" s="199" t="s">
        <v>94</v>
      </c>
      <c r="AU240" s="200"/>
      <c r="AV240" s="4"/>
      <c r="AW240" s="181" t="s">
        <v>95</v>
      </c>
      <c r="AY240" s="182" t="s">
        <v>22</v>
      </c>
      <c r="AZ240" s="115"/>
      <c r="BA240" s="44">
        <f t="shared" si="1196"/>
        <v>0.98319999999999086</v>
      </c>
      <c r="BB240" s="48">
        <f t="shared" si="1197"/>
        <v>-0.76115368700318653</v>
      </c>
      <c r="BC240" s="49">
        <f t="shared" si="1198"/>
        <v>-41.252174759683577</v>
      </c>
      <c r="BD240" s="50">
        <f t="shared" si="1199"/>
        <v>-0.76115368700318653</v>
      </c>
      <c r="BE240" s="11">
        <f t="shared" si="1223"/>
        <v>-5054.1574872027677</v>
      </c>
      <c r="BF240" s="49">
        <f t="shared" si="1244"/>
        <v>-88.211689066011459</v>
      </c>
      <c r="BG240" s="32">
        <f t="shared" si="1200"/>
        <v>-7.9381394325078691</v>
      </c>
    </row>
    <row r="241" spans="2:59" ht="18.649999999999999" customHeight="1" thickTop="1" thickBot="1">
      <c r="B241" s="39">
        <f t="shared" ref="B241" si="1287">B234+$E$5</f>
        <v>0.91239999999999866</v>
      </c>
      <c r="D241" s="24">
        <v>1</v>
      </c>
      <c r="E241" s="25">
        <v>0</v>
      </c>
      <c r="F241" s="26">
        <v>0</v>
      </c>
      <c r="G241" s="27">
        <f t="shared" ref="G241" si="1288">-1/($E$8*$B241)</f>
        <v>-6.1229638083855304</v>
      </c>
      <c r="I241" s="24">
        <v>1</v>
      </c>
      <c r="J241" s="28">
        <v>0</v>
      </c>
      <c r="K241" s="26">
        <v>0</v>
      </c>
      <c r="L241" s="27">
        <v>0</v>
      </c>
      <c r="N241" s="24">
        <f t="shared" ref="N241" si="1289">D241*I241+F241*I244-E241*J241-G241*J244</f>
        <v>-1.5214223951296173</v>
      </c>
      <c r="O241" s="28">
        <f t="shared" ref="O241" si="1290">(D241*J241+E241*I241+F241*J244+G241*I244)</f>
        <v>0</v>
      </c>
      <c r="P241" s="26">
        <f t="shared" ref="P241" si="1291">D241*K241+F241*K244-E241*L241-G241*L244</f>
        <v>0</v>
      </c>
      <c r="Q241" s="27">
        <f t="shared" ref="Q241" si="1292">(D241*L241+E241*K241+F241*L244+G241*K244)</f>
        <v>-6.1229638083855304</v>
      </c>
      <c r="S241" s="24">
        <v>1</v>
      </c>
      <c r="T241" s="25">
        <v>0</v>
      </c>
      <c r="U241" s="26">
        <v>0</v>
      </c>
      <c r="V241" s="27">
        <f t="shared" ref="V241" si="1293">-1/($T$8*$B241)</f>
        <v>-29.621905991919188</v>
      </c>
      <c r="X241" s="24">
        <f t="shared" ref="X241" si="1294">N241*S241+P241*S244-O241*T241-Q241*T244</f>
        <v>-1.5214223951296173</v>
      </c>
      <c r="Y241" s="28">
        <f t="shared" ref="Y241" si="1295">(N241*T241+O241*S241+P241*T244+Q241*S244)</f>
        <v>0</v>
      </c>
      <c r="Z241" s="26">
        <f t="shared" ref="Z241" si="1296">N241*U241+P241*U244-O241*V241-Q241*V244</f>
        <v>0</v>
      </c>
      <c r="AA241" s="27">
        <f t="shared" ref="AA241" si="1297">(N241*V241+O241*U241+P241*V244+Q241*U244)</f>
        <v>38.944467354144528</v>
      </c>
      <c r="AB241" s="8"/>
      <c r="AC241" s="24">
        <v>1</v>
      </c>
      <c r="AD241" s="28">
        <v>0</v>
      </c>
      <c r="AE241" s="26">
        <v>0</v>
      </c>
      <c r="AF241" s="27">
        <v>0</v>
      </c>
      <c r="AH241" s="24">
        <f t="shared" ref="AH241" si="1298">X241*AC241+Z241*AC244-Y241*AD241-AA241*AD244</f>
        <v>13.371074523269414</v>
      </c>
      <c r="AI241" s="28">
        <f t="shared" ref="AI241" si="1299">(X241*AD241+Y241*AC241+Z241*AD244+AA241*AC244)</f>
        <v>0</v>
      </c>
      <c r="AJ241" s="26">
        <f t="shared" ref="AJ241" si="1300">X241*AE241+Z241*AE244-Y241*AF241-AA241*AF244</f>
        <v>0</v>
      </c>
      <c r="AK241" s="27">
        <f t="shared" ref="AK241" si="1301">(X241*AF241+Y241*AE241+Z241*AF244+AA241*AE244)</f>
        <v>38.944467354144528</v>
      </c>
      <c r="AL241" s="8"/>
      <c r="AM241" s="24">
        <v>1</v>
      </c>
      <c r="AN241" s="25">
        <v>0</v>
      </c>
      <c r="AO241" s="26">
        <v>0</v>
      </c>
      <c r="AP241" s="27">
        <f t="shared" ref="AP241" si="1302">-1/($AN$8*$B241)</f>
        <v>-6.1229638083855304</v>
      </c>
      <c r="AR241" s="24">
        <f t="shared" ref="AR241" si="1303">AH241*AM241+AJ241*AM244-AI241*AN241-AK241*AN244</f>
        <v>13.371074523269414</v>
      </c>
      <c r="AS241" s="28">
        <f t="shared" ref="AS241" si="1304">(AH241*AN241+AI241*AM241+AJ241*AN244+AK241*AM244)</f>
        <v>0</v>
      </c>
      <c r="AT241" s="26">
        <f t="shared" ref="AT241" si="1305">AH241*AO241+AJ241*AO244-AI241*AP241-AK241*AP244</f>
        <v>0</v>
      </c>
      <c r="AU241" s="27">
        <f t="shared" ref="AU241" si="1306">(AH241*AP241+AI241*AO241+AJ241*AP244+AK241*AO244)</f>
        <v>-42.926138031059899</v>
      </c>
      <c r="AV241" s="8"/>
      <c r="AW241" s="183">
        <f t="shared" ref="AW241" si="1307">20*LOG((2*$AR$8)/(($AR$8*AR241+AT241+$AR$8*AR244+AT244)^2+($AR$8*AS241+AU241+$AR$8*AS244+AU244)^2)^0.5)</f>
        <v>-27.393108764236189</v>
      </c>
      <c r="AY241" s="184">
        <f t="shared" ref="AY241" si="1308">((AS241^2+AR241^2)/(AS244^2+AR244^2))^0.5</f>
        <v>3.4546611282090218</v>
      </c>
      <c r="AZ241" s="115"/>
      <c r="BA241" s="44">
        <f t="shared" si="1196"/>
        <v>0.98359999999999081</v>
      </c>
      <c r="BB241" s="48">
        <f t="shared" si="1197"/>
        <v>-0.66690617773705785</v>
      </c>
      <c r="BC241" s="49">
        <f t="shared" si="1198"/>
        <v>-43.273837754564461</v>
      </c>
      <c r="BD241" s="50">
        <f t="shared" si="1199"/>
        <v>-0.66690617773705785</v>
      </c>
      <c r="BE241" s="11">
        <f t="shared" si="1223"/>
        <v>-5055.8378506566078</v>
      </c>
      <c r="BF241" s="49">
        <f t="shared" si="1244"/>
        <v>-88.241016940911166</v>
      </c>
      <c r="BG241" s="32">
        <f t="shared" si="1200"/>
        <v>-8.4663825249262015</v>
      </c>
    </row>
    <row r="242" spans="2:59" ht="18.649999999999999" customHeight="1" thickBot="1">
      <c r="D242" s="30"/>
      <c r="G242" s="31"/>
      <c r="I242" s="30"/>
      <c r="L242" s="31"/>
      <c r="N242" s="30"/>
      <c r="Q242" s="31"/>
      <c r="S242" s="30"/>
      <c r="V242" s="31"/>
      <c r="X242" s="30"/>
      <c r="AA242" s="31"/>
      <c r="AC242" s="30"/>
      <c r="AF242" s="31"/>
      <c r="AH242" s="30"/>
      <c r="AK242" s="31"/>
      <c r="AM242" s="30"/>
      <c r="AP242" s="31"/>
      <c r="AR242" s="30"/>
      <c r="AU242" s="31"/>
      <c r="AY242" s="185"/>
      <c r="AZ242" s="115"/>
      <c r="BA242" s="44">
        <f t="shared" si="1196"/>
        <v>0.98399999999999077</v>
      </c>
      <c r="BB242" s="48">
        <f t="shared" si="1197"/>
        <v>-0.58002230807063959</v>
      </c>
      <c r="BC242" s="49">
        <f t="shared" si="1198"/>
        <v>-45.296172894826881</v>
      </c>
      <c r="BD242" s="50">
        <f t="shared" si="1199"/>
        <v>-0.58002230807063959</v>
      </c>
      <c r="BE242" s="11">
        <f t="shared" si="1223"/>
        <v>-5049.9085913404742</v>
      </c>
      <c r="BF242" s="49">
        <f t="shared" si="1244"/>
        <v>-88.13753184364009</v>
      </c>
      <c r="BG242" s="32">
        <f t="shared" si="1200"/>
        <v>-9.0301800700391084</v>
      </c>
    </row>
    <row r="243" spans="2:59" ht="18.649999999999999" customHeight="1" thickBot="1">
      <c r="D243" s="197" t="s">
        <v>96</v>
      </c>
      <c r="E243" s="198"/>
      <c r="F243" s="199" t="s">
        <v>97</v>
      </c>
      <c r="G243" s="200"/>
      <c r="I243" s="197" t="s">
        <v>98</v>
      </c>
      <c r="J243" s="198"/>
      <c r="K243" s="199" t="s">
        <v>99</v>
      </c>
      <c r="L243" s="200"/>
      <c r="N243" s="197" t="s">
        <v>1</v>
      </c>
      <c r="O243" s="198"/>
      <c r="P243" s="199" t="s">
        <v>2</v>
      </c>
      <c r="Q243" s="200"/>
      <c r="S243" s="172" t="s">
        <v>100</v>
      </c>
      <c r="T243" s="173"/>
      <c r="U243" s="199" t="s">
        <v>101</v>
      </c>
      <c r="V243" s="200"/>
      <c r="X243" s="197" t="s">
        <v>102</v>
      </c>
      <c r="Y243" s="198"/>
      <c r="Z243" s="199" t="s">
        <v>103</v>
      </c>
      <c r="AA243" s="200"/>
      <c r="AB243" s="4"/>
      <c r="AC243" s="197" t="s">
        <v>104</v>
      </c>
      <c r="AD243" s="198"/>
      <c r="AE243" s="199" t="s">
        <v>105</v>
      </c>
      <c r="AF243" s="200"/>
      <c r="AH243" s="172" t="s">
        <v>106</v>
      </c>
      <c r="AI243" s="173"/>
      <c r="AJ243" s="199" t="s">
        <v>107</v>
      </c>
      <c r="AK243" s="200"/>
      <c r="AL243" s="4"/>
      <c r="AM243" s="197" t="s">
        <v>108</v>
      </c>
      <c r="AN243" s="198"/>
      <c r="AO243" s="199" t="s">
        <v>109</v>
      </c>
      <c r="AP243" s="200"/>
      <c r="AR243" s="197" t="s">
        <v>110</v>
      </c>
      <c r="AS243" s="198"/>
      <c r="AT243" s="199" t="s">
        <v>111</v>
      </c>
      <c r="AU243" s="200"/>
      <c r="AV243" s="4"/>
      <c r="AW243" s="36" t="s">
        <v>112</v>
      </c>
      <c r="AY243" s="186" t="s">
        <v>113</v>
      </c>
      <c r="AZ243" s="115"/>
      <c r="BA243" s="44">
        <f t="shared" si="1196"/>
        <v>0.98439999999999073</v>
      </c>
      <c r="BB243" s="48">
        <f t="shared" si="1197"/>
        <v>-0.5004072344243945</v>
      </c>
      <c r="BC243" s="49">
        <f t="shared" si="1198"/>
        <v>-47.316136331362848</v>
      </c>
      <c r="BD243" s="50">
        <f t="shared" si="1199"/>
        <v>-0.5004072344243945</v>
      </c>
      <c r="BE243" s="11">
        <f t="shared" si="1223"/>
        <v>-5036.6025022060376</v>
      </c>
      <c r="BF243" s="49">
        <f t="shared" si="1244"/>
        <v>-87.90529677768032</v>
      </c>
      <c r="BG243" s="32">
        <f t="shared" si="1200"/>
        <v>-9.6324087642364447</v>
      </c>
    </row>
    <row r="244" spans="2:59" ht="18.649999999999999" customHeight="1" thickTop="1" thickBot="1">
      <c r="D244" s="24">
        <v>0</v>
      </c>
      <c r="E244" s="28">
        <v>0</v>
      </c>
      <c r="F244" s="26">
        <v>1</v>
      </c>
      <c r="G244" s="27">
        <v>0</v>
      </c>
      <c r="I244" s="24">
        <v>0</v>
      </c>
      <c r="J244" s="28">
        <f t="shared" ref="J244" si="1309">IF(0=(1-$J$8*$K$8*$B241^2),0,-1*(1-$J$8*$K$8*$B241^2)/($B241*$K$8))</f>
        <v>-0.41179769700361041</v>
      </c>
      <c r="K244" s="26">
        <v>1</v>
      </c>
      <c r="L244" s="27">
        <v>0</v>
      </c>
      <c r="N244" s="24">
        <f t="shared" ref="N244" si="1310">D244*I241+F244*I244-E244*J241-G244*J244</f>
        <v>0</v>
      </c>
      <c r="O244" s="28">
        <f t="shared" ref="O244" si="1311">(D244*J241+E244*I241+F244*J244+G244*I244)</f>
        <v>-0.41179769700361041</v>
      </c>
      <c r="P244" s="26">
        <f t="shared" ref="P244" si="1312">D244*K241+F244*K244-E244*L241-G244*L244</f>
        <v>1</v>
      </c>
      <c r="Q244" s="27">
        <f t="shared" ref="Q244" si="1313">(D244*L241+E244*K241+F244*L244+G244*K244)</f>
        <v>0</v>
      </c>
      <c r="S244" s="24">
        <v>0</v>
      </c>
      <c r="T244" s="28">
        <v>0</v>
      </c>
      <c r="U244" s="26">
        <v>1</v>
      </c>
      <c r="V244" s="27">
        <v>0</v>
      </c>
      <c r="X244" s="24">
        <f t="shared" ref="X244" si="1314">N244*S241+P244*S244-O244*T241-Q244*T244</f>
        <v>0</v>
      </c>
      <c r="Y244" s="28">
        <f t="shared" ref="Y244" si="1315">(N244*T241+O244*S241+P244*T244+Q244*S244)</f>
        <v>-0.41179769700361041</v>
      </c>
      <c r="Z244" s="26">
        <f t="shared" ref="Z244" si="1316">N244*U241+P244*U244-O244*V241-Q244*V244</f>
        <v>-11.198232668329769</v>
      </c>
      <c r="AA244" s="27">
        <f t="shared" ref="AA244" si="1317">(N244*V241+O244*U241+P244*V244+Q244*U244)</f>
        <v>0</v>
      </c>
      <c r="AB244" s="8"/>
      <c r="AC244" s="24">
        <v>0</v>
      </c>
      <c r="AD244" s="28">
        <f t="shared" ref="AD244" si="1318">IF(0=(1-$AD$8*$AE$8*$B241^2),0,-1*(1-$AD$8*$AE$8*$B241^2)/($B241*$AD$8))</f>
        <v>-0.38240340490403829</v>
      </c>
      <c r="AE244" s="26">
        <v>1</v>
      </c>
      <c r="AF244" s="27">
        <v>0</v>
      </c>
      <c r="AH244" s="24">
        <f t="shared" ref="AH244" si="1319">X244*AC241+Z244*AC244-Y244*AD241-AA244*AD244</f>
        <v>0</v>
      </c>
      <c r="AI244" s="28">
        <f t="shared" ref="AI244" si="1320">(X244*AD241+Y244*AC241+Z244*AD244+AA244*AC244)</f>
        <v>3.8704446042733274</v>
      </c>
      <c r="AJ244" s="26">
        <f t="shared" ref="AJ244" si="1321">X244*AE241+Z244*AE244-Y244*AF241-AA244*AF244</f>
        <v>-11.198232668329769</v>
      </c>
      <c r="AK244" s="27">
        <f t="shared" ref="AK244" si="1322">(X244*AF241+Y244*AE241+Z244*AF244+AA244*AE244)</f>
        <v>0</v>
      </c>
      <c r="AL244" s="8"/>
      <c r="AM244" s="24">
        <v>0</v>
      </c>
      <c r="AN244" s="28">
        <v>0</v>
      </c>
      <c r="AO244" s="26">
        <v>1</v>
      </c>
      <c r="AP244" s="27">
        <v>0</v>
      </c>
      <c r="AR244" s="24">
        <f t="shared" ref="AR244" si="1323">AH244*AM241+AJ244*AM244-AI244*AN241-AK244*AN244</f>
        <v>0</v>
      </c>
      <c r="AS244" s="28">
        <f t="shared" ref="AS244" si="1324">(AH244*AN241+AI244*AM241+AJ244*AN244+AK244*AM244)</f>
        <v>3.8704446042733274</v>
      </c>
      <c r="AT244" s="26">
        <f t="shared" ref="AT244" si="1325">AH244*AO241+AJ244*AO244-AI244*AP241-AK244*AP244</f>
        <v>12.50035956599687</v>
      </c>
      <c r="AU244" s="27">
        <f t="shared" ref="AU244" si="1326">(AH244*AP241+AI244*AO241+AJ244*AP244+AK244*AO244)</f>
        <v>0</v>
      </c>
      <c r="AV244" s="8"/>
      <c r="AW244" s="38">
        <f t="shared" ref="AW244" si="1327">(180/PI())*ATAN(-1*(($AR$8*AS241+AU241+$AR$8*AS244+AU244)/($AR$8*AR241+AT241+$AR$8*AR244+AT244)))</f>
        <v>56.478547566649965</v>
      </c>
      <c r="AY244" s="187">
        <f t="shared" ref="AY244" si="1328">20*LOG(((($AR$8*AR241+AT241-$AR$8*AR244-AT244)^2+($AR$8*AS241+AU241-$AR$8*AS244-AU244)^2)/(($AR$8*AR241+AT241+$AR$8*AR244+AT244)^2+($AR$8*AS241+AU241+$AR$8*AS244+AU244)^2))^0.5)</f>
        <v>-7.9226324107810053E-3</v>
      </c>
      <c r="AZ244" s="115"/>
      <c r="BA244" s="44">
        <f t="shared" si="1196"/>
        <v>0.98479999999999068</v>
      </c>
      <c r="BB244" s="48">
        <f t="shared" si="1197"/>
        <v>-0.42792336450757368</v>
      </c>
      <c r="BC244" s="49">
        <f t="shared" si="1198"/>
        <v>-49.330777332245042</v>
      </c>
      <c r="BD244" s="50">
        <f t="shared" si="1199"/>
        <v>-0.42792336450757368</v>
      </c>
      <c r="BE244" s="11">
        <f t="shared" si="1223"/>
        <v>-5016.233471608748</v>
      </c>
      <c r="BF244" s="49">
        <f t="shared" si="1244"/>
        <v>-87.549790128318151</v>
      </c>
      <c r="BG244" s="32">
        <f t="shared" si="1200"/>
        <v>-10.276388085243353</v>
      </c>
    </row>
    <row r="245" spans="2:59" ht="18.649999999999999" customHeight="1">
      <c r="AY245" s="33"/>
      <c r="AZ245" s="115"/>
      <c r="BA245" s="44">
        <f t="shared" si="1196"/>
        <v>0.98519999999999064</v>
      </c>
      <c r="BB245" s="48">
        <f t="shared" si="1197"/>
        <v>-0.36239274388786979</v>
      </c>
      <c r="BC245" s="49">
        <f t="shared" si="1198"/>
        <v>-51.33727072088832</v>
      </c>
      <c r="BD245" s="50">
        <f t="shared" si="1199"/>
        <v>-0.36239274388786979</v>
      </c>
      <c r="BE245" s="11">
        <f t="shared" si="1223"/>
        <v>-4989.1885659755344</v>
      </c>
      <c r="BF245" s="49">
        <f t="shared" si="1244"/>
        <v>-87.077767479127402</v>
      </c>
      <c r="BG245" s="32">
        <f t="shared" si="1200"/>
        <v>-10.965984645616313</v>
      </c>
    </row>
    <row r="246" spans="2:59" ht="18.649999999999999" customHeight="1" thickBot="1">
      <c r="E246" s="21" t="s">
        <v>68</v>
      </c>
      <c r="J246" s="21" t="s">
        <v>69</v>
      </c>
      <c r="O246" s="21" t="s">
        <v>70</v>
      </c>
      <c r="T246" s="21" t="s">
        <v>71</v>
      </c>
      <c r="Y246" s="21" t="s">
        <v>72</v>
      </c>
      <c r="AD246" s="21" t="s">
        <v>73</v>
      </c>
      <c r="AI246" s="21" t="s">
        <v>74</v>
      </c>
      <c r="AN246" s="21" t="s">
        <v>75</v>
      </c>
      <c r="AS246" s="21" t="s">
        <v>76</v>
      </c>
      <c r="AZ246" s="115"/>
      <c r="BA246" s="44">
        <f t="shared" si="1196"/>
        <v>0.98559999999999059</v>
      </c>
      <c r="BB246" s="48">
        <f t="shared" si="1197"/>
        <v>-0.30360010341476051</v>
      </c>
      <c r="BC246" s="49">
        <f t="shared" si="1198"/>
        <v>-53.332946147278314</v>
      </c>
      <c r="BD246" s="50">
        <f t="shared" si="1199"/>
        <v>-0.30360010341476051</v>
      </c>
      <c r="BE246" s="11">
        <f t="shared" si="1223"/>
        <v>-4955.9185028327893</v>
      </c>
      <c r="BF246" s="49">
        <f t="shared" si="1244"/>
        <v>-86.497095334940099</v>
      </c>
      <c r="BG246" s="32">
        <f t="shared" si="1200"/>
        <v>-11.70573973154122</v>
      </c>
    </row>
    <row r="247" spans="2:59" ht="18.649999999999999" customHeight="1" thickBot="1">
      <c r="B247" s="20"/>
      <c r="D247" s="197" t="s">
        <v>77</v>
      </c>
      <c r="E247" s="198"/>
      <c r="F247" s="199" t="s">
        <v>78</v>
      </c>
      <c r="G247" s="200"/>
      <c r="I247" s="197" t="s">
        <v>79</v>
      </c>
      <c r="J247" s="198"/>
      <c r="K247" s="199" t="s">
        <v>80</v>
      </c>
      <c r="L247" s="200"/>
      <c r="N247" s="197" t="s">
        <v>81</v>
      </c>
      <c r="O247" s="198"/>
      <c r="P247" s="199" t="s">
        <v>82</v>
      </c>
      <c r="Q247" s="200"/>
      <c r="S247" s="197" t="s">
        <v>83</v>
      </c>
      <c r="T247" s="198"/>
      <c r="U247" s="199" t="s">
        <v>84</v>
      </c>
      <c r="V247" s="200"/>
      <c r="X247" s="197" t="s">
        <v>85</v>
      </c>
      <c r="Y247" s="198"/>
      <c r="Z247" s="199" t="s">
        <v>86</v>
      </c>
      <c r="AA247" s="200"/>
      <c r="AB247" s="4"/>
      <c r="AC247" s="197" t="s">
        <v>87</v>
      </c>
      <c r="AD247" s="198"/>
      <c r="AE247" s="199" t="s">
        <v>88</v>
      </c>
      <c r="AF247" s="200"/>
      <c r="AH247" s="197" t="s">
        <v>89</v>
      </c>
      <c r="AI247" s="198"/>
      <c r="AJ247" s="199" t="s">
        <v>90</v>
      </c>
      <c r="AK247" s="200"/>
      <c r="AL247" s="4"/>
      <c r="AM247" s="197" t="s">
        <v>91</v>
      </c>
      <c r="AN247" s="198"/>
      <c r="AO247" s="199" t="s">
        <v>92</v>
      </c>
      <c r="AP247" s="200"/>
      <c r="AR247" s="197" t="s">
        <v>93</v>
      </c>
      <c r="AS247" s="198"/>
      <c r="AT247" s="199" t="s">
        <v>94</v>
      </c>
      <c r="AU247" s="200"/>
      <c r="AV247" s="4"/>
      <c r="AW247" s="181" t="s">
        <v>95</v>
      </c>
      <c r="AY247" s="182" t="s">
        <v>22</v>
      </c>
      <c r="AZ247" s="115"/>
      <c r="BA247" s="44">
        <f t="shared" si="1196"/>
        <v>0.98599999999999055</v>
      </c>
      <c r="BB247" s="48">
        <f t="shared" si="1197"/>
        <v>-0.25129645866336958</v>
      </c>
      <c r="BC247" s="49">
        <f t="shared" si="1198"/>
        <v>-55.315313548411211</v>
      </c>
      <c r="BD247" s="50">
        <f t="shared" si="1199"/>
        <v>-0.25129645866336958</v>
      </c>
      <c r="BE247" s="11">
        <f t="shared" si="1223"/>
        <v>-4916.9269562353875</v>
      </c>
      <c r="BF247" s="49">
        <f t="shared" si="1244"/>
        <v>-85.816564466370636</v>
      </c>
      <c r="BG247" s="32">
        <f t="shared" si="1200"/>
        <v>-12.501021807978272</v>
      </c>
    </row>
    <row r="248" spans="2:59" ht="18.649999999999999" customHeight="1" thickTop="1" thickBot="1">
      <c r="B248" s="39">
        <f t="shared" ref="B248" si="1329">B241+$E$5</f>
        <v>0.91279999999999861</v>
      </c>
      <c r="D248" s="24">
        <v>1</v>
      </c>
      <c r="E248" s="25">
        <v>0</v>
      </c>
      <c r="F248" s="26">
        <v>0</v>
      </c>
      <c r="G248" s="27">
        <f t="shared" ref="G248" si="1330">-1/($E$8*$B248)</f>
        <v>-6.1202806515895691</v>
      </c>
      <c r="I248" s="24">
        <v>1</v>
      </c>
      <c r="J248" s="28">
        <v>0</v>
      </c>
      <c r="K248" s="26">
        <v>0</v>
      </c>
      <c r="L248" s="27">
        <v>0</v>
      </c>
      <c r="N248" s="24">
        <f t="shared" ref="N248" si="1331">D248*I248+F248*I251-E248*J248-G248*J251</f>
        <v>-1.5143717386795514</v>
      </c>
      <c r="O248" s="28">
        <f t="shared" ref="O248" si="1332">(D248*J248+E248*I248+F248*J251+G248*I251)</f>
        <v>0</v>
      </c>
      <c r="P248" s="26">
        <f t="shared" ref="P248" si="1333">D248*K248+F248*K251-E248*L248-G248*L251</f>
        <v>0</v>
      </c>
      <c r="Q248" s="27">
        <f t="shared" ref="Q248" si="1334">(D248*L248+E248*K248+F248*L251+G248*K251)</f>
        <v>-6.1202806515895691</v>
      </c>
      <c r="S248" s="24">
        <v>1</v>
      </c>
      <c r="T248" s="25">
        <v>0</v>
      </c>
      <c r="U248" s="26">
        <v>0</v>
      </c>
      <c r="V248" s="27">
        <f t="shared" ref="V248" si="1335">-1/($T$8*$B248)</f>
        <v>-29.608925314446836</v>
      </c>
      <c r="X248" s="24">
        <f t="shared" ref="X248" si="1336">N248*S248+P248*S251-O248*T248-Q248*T251</f>
        <v>-1.5143717386795514</v>
      </c>
      <c r="Y248" s="28">
        <f t="shared" ref="Y248" si="1337">(N248*T248+O248*S248+P248*T251+Q248*S251)</f>
        <v>0</v>
      </c>
      <c r="Z248" s="26">
        <f t="shared" ref="Z248" si="1338">N248*U248+P248*U251-O248*V248-Q248*V251</f>
        <v>0</v>
      </c>
      <c r="AA248" s="27">
        <f t="shared" ref="AA248" si="1339">(N248*V248+O248*U248+P248*V251+Q248*U251)</f>
        <v>38.718639057282275</v>
      </c>
      <c r="AB248" s="8"/>
      <c r="AC248" s="24">
        <v>1</v>
      </c>
      <c r="AD248" s="28">
        <v>0</v>
      </c>
      <c r="AE248" s="26">
        <v>0</v>
      </c>
      <c r="AF248" s="27">
        <v>0</v>
      </c>
      <c r="AH248" s="24">
        <f t="shared" ref="AH248" si="1340">X248*AC248+Z248*AC251-Y248*AD248-AA248*AD251</f>
        <v>13.259452024915777</v>
      </c>
      <c r="AI248" s="28">
        <f t="shared" ref="AI248" si="1341">(X248*AD248+Y248*AC248+Z248*AD251+AA248*AC251)</f>
        <v>0</v>
      </c>
      <c r="AJ248" s="26">
        <f t="shared" ref="AJ248" si="1342">X248*AE248+Z248*AE251-Y248*AF248-AA248*AF251</f>
        <v>0</v>
      </c>
      <c r="AK248" s="27">
        <f t="shared" ref="AK248" si="1343">(X248*AF248+Y248*AE248+Z248*AF251+AA248*AE251)</f>
        <v>38.718639057282275</v>
      </c>
      <c r="AL248" s="8"/>
      <c r="AM248" s="24">
        <v>1</v>
      </c>
      <c r="AN248" s="25">
        <v>0</v>
      </c>
      <c r="AO248" s="26">
        <v>0</v>
      </c>
      <c r="AP248" s="27">
        <f t="shared" ref="AP248" si="1344">-1/($AN$8*$B248)</f>
        <v>-6.1202806515895691</v>
      </c>
      <c r="AR248" s="24">
        <f t="shared" ref="AR248" si="1345">AH248*AM248+AJ248*AM251-AI248*AN248-AK248*AN251</f>
        <v>13.259452024915777</v>
      </c>
      <c r="AS248" s="28">
        <f t="shared" ref="AS248" si="1346">(AH248*AN248+AI248*AM248+AJ248*AN251+AK248*AM251)</f>
        <v>0</v>
      </c>
      <c r="AT248" s="26">
        <f t="shared" ref="AT248" si="1347">AH248*AO248+AJ248*AO251-AI248*AP248-AK248*AP251</f>
        <v>0</v>
      </c>
      <c r="AU248" s="27">
        <f t="shared" ref="AU248" si="1348">(AH248*AP248+AI248*AO248+AJ248*AP251+AK248*AO251)</f>
        <v>-42.432928621489893</v>
      </c>
      <c r="AV248" s="8"/>
      <c r="AW248" s="183">
        <f t="shared" ref="AW248" si="1349">20*LOG((2*$AR$8)/(($AR$8*AR248+AT248+$AR$8*AR251+AT251)^2+($AR$8*AS248+AU248+$AR$8*AS251+AU251)^2)^0.5)</f>
        <v>-27.297260118081912</v>
      </c>
      <c r="AY248" s="184">
        <f t="shared" ref="AY248" si="1350">((AS248^2+AR248^2)/(AS251^2+AR251^2))^0.5</f>
        <v>3.4448595649030898</v>
      </c>
      <c r="AZ248" s="115"/>
      <c r="BA248" s="44">
        <f t="shared" si="1196"/>
        <v>0.98639999999999051</v>
      </c>
      <c r="BB248" s="48">
        <f t="shared" si="1197"/>
        <v>-0.20520313821906042</v>
      </c>
      <c r="BC248" s="49">
        <f t="shared" si="1198"/>
        <v>-57.28208433090515</v>
      </c>
      <c r="BD248" s="50">
        <f t="shared" si="1199"/>
        <v>-0.20520313821906042</v>
      </c>
      <c r="BE248" s="11">
        <f t="shared" si="1223"/>
        <v>-4872.7591628327928</v>
      </c>
      <c r="BF248" s="49">
        <f t="shared" si="1244"/>
        <v>-85.045691048154737</v>
      </c>
      <c r="BG248" s="32">
        <f t="shared" si="1200"/>
        <v>-13.358200715364468</v>
      </c>
    </row>
    <row r="249" spans="2:59" ht="18.649999999999999" customHeight="1" thickBot="1">
      <c r="D249" s="30"/>
      <c r="G249" s="31"/>
      <c r="I249" s="30"/>
      <c r="L249" s="31"/>
      <c r="N249" s="30"/>
      <c r="Q249" s="31"/>
      <c r="S249" s="30"/>
      <c r="V249" s="31"/>
      <c r="X249" s="30"/>
      <c r="AA249" s="31"/>
      <c r="AC249" s="30"/>
      <c r="AF249" s="31"/>
      <c r="AH249" s="30"/>
      <c r="AK249" s="31"/>
      <c r="AM249" s="30"/>
      <c r="AP249" s="31"/>
      <c r="AR249" s="30"/>
      <c r="AU249" s="31"/>
      <c r="AY249" s="185"/>
      <c r="AZ249" s="115"/>
      <c r="BA249" s="44">
        <f t="shared" si="1196"/>
        <v>0.98679999999999046</v>
      </c>
      <c r="BB249" s="48">
        <f t="shared" si="1197"/>
        <v>-0.16501611026760665</v>
      </c>
      <c r="BC249" s="49">
        <f t="shared" si="1198"/>
        <v>-59.231187996038052</v>
      </c>
      <c r="BD249" s="50">
        <f t="shared" si="1199"/>
        <v>-0.16501611026760665</v>
      </c>
      <c r="BE249" s="11">
        <f t="shared" si="1223"/>
        <v>-4823.9902922039219</v>
      </c>
      <c r="BF249" s="49">
        <f t="shared" si="1244"/>
        <v>-84.194513683201777</v>
      </c>
      <c r="BG249" s="32">
        <f t="shared" si="1200"/>
        <v>-14.284826462954573</v>
      </c>
    </row>
    <row r="250" spans="2:59" ht="18.649999999999999" customHeight="1" thickBot="1">
      <c r="D250" s="197" t="s">
        <v>96</v>
      </c>
      <c r="E250" s="198"/>
      <c r="F250" s="199" t="s">
        <v>97</v>
      </c>
      <c r="G250" s="200"/>
      <c r="I250" s="197" t="s">
        <v>98</v>
      </c>
      <c r="J250" s="198"/>
      <c r="K250" s="199" t="s">
        <v>99</v>
      </c>
      <c r="L250" s="200"/>
      <c r="N250" s="197" t="s">
        <v>1</v>
      </c>
      <c r="O250" s="198"/>
      <c r="P250" s="199" t="s">
        <v>2</v>
      </c>
      <c r="Q250" s="200"/>
      <c r="S250" s="172" t="s">
        <v>100</v>
      </c>
      <c r="T250" s="173"/>
      <c r="U250" s="199" t="s">
        <v>101</v>
      </c>
      <c r="V250" s="200"/>
      <c r="X250" s="197" t="s">
        <v>102</v>
      </c>
      <c r="Y250" s="198"/>
      <c r="Z250" s="199" t="s">
        <v>103</v>
      </c>
      <c r="AA250" s="200"/>
      <c r="AB250" s="4"/>
      <c r="AC250" s="197" t="s">
        <v>104</v>
      </c>
      <c r="AD250" s="198"/>
      <c r="AE250" s="199" t="s">
        <v>105</v>
      </c>
      <c r="AF250" s="200"/>
      <c r="AH250" s="172" t="s">
        <v>106</v>
      </c>
      <c r="AI250" s="173"/>
      <c r="AJ250" s="199" t="s">
        <v>107</v>
      </c>
      <c r="AK250" s="200"/>
      <c r="AL250" s="4"/>
      <c r="AM250" s="197" t="s">
        <v>108</v>
      </c>
      <c r="AN250" s="198"/>
      <c r="AO250" s="199" t="s">
        <v>109</v>
      </c>
      <c r="AP250" s="200"/>
      <c r="AR250" s="197" t="s">
        <v>110</v>
      </c>
      <c r="AS250" s="198"/>
      <c r="AT250" s="199" t="s">
        <v>111</v>
      </c>
      <c r="AU250" s="200"/>
      <c r="AV250" s="4"/>
      <c r="AW250" s="36" t="s">
        <v>112</v>
      </c>
      <c r="AY250" s="186" t="s">
        <v>113</v>
      </c>
      <c r="AZ250" s="115"/>
      <c r="BA250" s="44">
        <f t="shared" si="1196"/>
        <v>0.98719999999999042</v>
      </c>
      <c r="BB250" s="48">
        <f t="shared" si="1197"/>
        <v>-0.13041047645688014</v>
      </c>
      <c r="BC250" s="49">
        <f t="shared" si="1198"/>
        <v>-61.160784112919409</v>
      </c>
      <c r="BD250" s="50">
        <f t="shared" si="1199"/>
        <v>-0.13041047645688014</v>
      </c>
      <c r="BE250" s="11">
        <f t="shared" si="1223"/>
        <v>-4771.2140127155071</v>
      </c>
      <c r="BF250" s="49">
        <f t="shared" si="1244"/>
        <v>-83.273393839176194</v>
      </c>
      <c r="BG250" s="32">
        <f t="shared" si="1200"/>
        <v>-15.289760370400039</v>
      </c>
    </row>
    <row r="251" spans="2:59" ht="18.649999999999999" customHeight="1" thickTop="1" thickBot="1">
      <c r="D251" s="24">
        <v>0</v>
      </c>
      <c r="E251" s="28">
        <v>0</v>
      </c>
      <c r="F251" s="26">
        <v>1</v>
      </c>
      <c r="G251" s="27">
        <v>0</v>
      </c>
      <c r="I251" s="24">
        <v>0</v>
      </c>
      <c r="J251" s="28">
        <f t="shared" ref="J251" si="1351">IF(0=(1-$J$8*$K$8*$B248^2),0,-1*(1-$J$8*$K$8*$B248^2)/($B248*$K$8))</f>
        <v>-0.41082621562893767</v>
      </c>
      <c r="K251" s="26">
        <v>1</v>
      </c>
      <c r="L251" s="27">
        <v>0</v>
      </c>
      <c r="N251" s="24">
        <f t="shared" ref="N251" si="1352">D251*I248+F251*I251-E251*J248-G251*J251</f>
        <v>0</v>
      </c>
      <c r="O251" s="28">
        <f t="shared" ref="O251" si="1353">(D251*J248+E251*I248+F251*J251+G251*I251)</f>
        <v>-0.41082621562893767</v>
      </c>
      <c r="P251" s="26">
        <f t="shared" ref="P251" si="1354">D251*K248+F251*K251-E251*L248-G251*L251</f>
        <v>1</v>
      </c>
      <c r="Q251" s="27">
        <f t="shared" ref="Q251" si="1355">(D251*L248+E251*K248+F251*L251+G251*K251)</f>
        <v>0</v>
      </c>
      <c r="S251" s="24">
        <v>0</v>
      </c>
      <c r="T251" s="28">
        <v>0</v>
      </c>
      <c r="U251" s="26">
        <v>1</v>
      </c>
      <c r="V251" s="27">
        <v>0</v>
      </c>
      <c r="X251" s="24">
        <f t="shared" ref="X251" si="1356">N251*S248+P251*S251-O251*T248-Q251*T251</f>
        <v>0</v>
      </c>
      <c r="Y251" s="28">
        <f t="shared" ref="Y251" si="1357">(N251*T248+O251*S248+P251*T251+Q251*S251)</f>
        <v>-0.41082621562893767</v>
      </c>
      <c r="Z251" s="26">
        <f t="shared" ref="Z251" si="1358">N251*U248+P251*U251-O251*V248-Q251*V251</f>
        <v>-11.164122735774047</v>
      </c>
      <c r="AA251" s="27">
        <f t="shared" ref="AA251" si="1359">(N251*V248+O251*U248+P251*V251+Q251*U251)</f>
        <v>0</v>
      </c>
      <c r="AB251" s="8"/>
      <c r="AC251" s="24">
        <v>0</v>
      </c>
      <c r="AD251" s="28">
        <f t="shared" ref="AD251" si="1360">IF(0=(1-$AD$8*$AE$8*$B248^2),0,-1*(1-$AD$8*$AE$8*$B248^2)/($B248*$AD$8))</f>
        <v>-0.38156877729452737</v>
      </c>
      <c r="AE251" s="26">
        <v>1</v>
      </c>
      <c r="AF251" s="27">
        <v>0</v>
      </c>
      <c r="AH251" s="24">
        <f t="shared" ref="AH251" si="1361">X251*AC248+Z251*AC251-Y251*AD248-AA251*AD251</f>
        <v>0</v>
      </c>
      <c r="AI251" s="28">
        <f t="shared" ref="AI251" si="1362">(X251*AD248+Y251*AC248+Z251*AD251+AA251*AC251)</f>
        <v>3.8490544462263991</v>
      </c>
      <c r="AJ251" s="26">
        <f t="shared" ref="AJ251" si="1363">X251*AE248+Z251*AE251-Y251*AF248-AA251*AF251</f>
        <v>-11.164122735774047</v>
      </c>
      <c r="AK251" s="27">
        <f t="shared" ref="AK251" si="1364">(X251*AF248+Y251*AE248+Z251*AF251+AA251*AE251)</f>
        <v>0</v>
      </c>
      <c r="AL251" s="8"/>
      <c r="AM251" s="24">
        <v>0</v>
      </c>
      <c r="AN251" s="28">
        <v>0</v>
      </c>
      <c r="AO251" s="26">
        <v>1</v>
      </c>
      <c r="AP251" s="27">
        <v>0</v>
      </c>
      <c r="AR251" s="24">
        <f t="shared" ref="AR251" si="1365">AH251*AM248+AJ251*AM251-AI251*AN248-AK251*AN251</f>
        <v>0</v>
      </c>
      <c r="AS251" s="28">
        <f t="shared" ref="AS251" si="1366">(AH251*AN248+AI251*AM248+AJ251*AN251+AK251*AM251)</f>
        <v>3.8490544462263991</v>
      </c>
      <c r="AT251" s="26">
        <f t="shared" ref="AT251" si="1367">AH251*AO248+AJ251*AO251-AI251*AP248-AK251*AP251</f>
        <v>12.393170718380187</v>
      </c>
      <c r="AU251" s="27">
        <f t="shared" ref="AU251" si="1368">(AH251*AP248+AI251*AO248+AJ251*AP251+AK251*AO251)</f>
        <v>0</v>
      </c>
      <c r="AV251" s="8"/>
      <c r="AW251" s="38">
        <f t="shared" ref="AW251" si="1369">(180/PI())*ATAN(-1*(($AR$8*AS248+AU248+$AR$8*AS251+AU251)/($AR$8*AR248+AT248+$AR$8*AR251+AT251)))</f>
        <v>56.381915379796915</v>
      </c>
      <c r="AY251" s="187">
        <f t="shared" ref="AY251" si="1370">20*LOG(((($AR$8*AR248+AT248-$AR$8*AR251-AT251)^2+($AR$8*AS248+AU248-$AR$8*AS251-AU251)^2)/(($AR$8*AR248+AT248+$AR$8*AR251+AT251)^2+($AR$8*AS248+AU248+$AR$8*AS251+AU251)^2))^0.5)</f>
        <v>-8.0995933701497602E-3</v>
      </c>
      <c r="AZ251" s="115"/>
      <c r="BA251" s="44">
        <f t="shared" si="1196"/>
        <v>0.98759999999999037</v>
      </c>
      <c r="BB251" s="48">
        <f t="shared" si="1197"/>
        <v>-0.10104500771674226</v>
      </c>
      <c r="BC251" s="49">
        <f t="shared" si="1198"/>
        <v>-63.069269718005401</v>
      </c>
      <c r="BD251" s="50">
        <f t="shared" si="1199"/>
        <v>-0.10104500771674226</v>
      </c>
      <c r="BE251" s="11">
        <f t="shared" si="1223"/>
        <v>-4715.0316299071665</v>
      </c>
      <c r="BF251" s="49">
        <f t="shared" si="1244"/>
        <v>-82.292826277554795</v>
      </c>
      <c r="BG251" s="32">
        <f t="shared" si="1200"/>
        <v>-16.383119046622426</v>
      </c>
    </row>
    <row r="252" spans="2:59" ht="18.649999999999999" customHeight="1">
      <c r="AY252" s="33"/>
      <c r="AZ252" s="115"/>
      <c r="BA252" s="44">
        <f t="shared" si="1196"/>
        <v>0.98799999999999033</v>
      </c>
      <c r="BB252" s="48">
        <f t="shared" si="1197"/>
        <v>-7.6566607637846187E-2</v>
      </c>
      <c r="BC252" s="49">
        <f t="shared" si="1198"/>
        <v>-64.95528236996806</v>
      </c>
      <c r="BD252" s="50">
        <f t="shared" si="1199"/>
        <v>-7.6566607637846187E-2</v>
      </c>
      <c r="BE252" s="11">
        <f t="shared" si="1223"/>
        <v>-4656.0421048033768</v>
      </c>
      <c r="BF252" s="49">
        <f t="shared" si="1244"/>
        <v>-81.263264840305808</v>
      </c>
      <c r="BG252" s="32">
        <f t="shared" si="1200"/>
        <v>-17.57567611548237</v>
      </c>
    </row>
    <row r="253" spans="2:59" ht="18.649999999999999" customHeight="1" thickBot="1">
      <c r="E253" s="21" t="s">
        <v>68</v>
      </c>
      <c r="J253" s="21" t="s">
        <v>69</v>
      </c>
      <c r="O253" s="21" t="s">
        <v>70</v>
      </c>
      <c r="T253" s="21" t="s">
        <v>71</v>
      </c>
      <c r="Y253" s="21" t="s">
        <v>72</v>
      </c>
      <c r="AD253" s="21" t="s">
        <v>73</v>
      </c>
      <c r="AI253" s="21" t="s">
        <v>74</v>
      </c>
      <c r="AN253" s="21" t="s">
        <v>75</v>
      </c>
      <c r="AS253" s="21" t="s">
        <v>76</v>
      </c>
      <c r="AZ253" s="115"/>
      <c r="BA253" s="44">
        <f t="shared" si="1196"/>
        <v>0.98839999999999029</v>
      </c>
      <c r="BB253" s="48">
        <f t="shared" si="1197"/>
        <v>-5.6614603846200443E-2</v>
      </c>
      <c r="BC253" s="49">
        <f t="shared" si="1198"/>
        <v>-66.817699211889206</v>
      </c>
      <c r="BD253" s="50">
        <f t="shared" si="1199"/>
        <v>-5.6614603846200443E-2</v>
      </c>
      <c r="BE253" s="11">
        <f t="shared" si="1223"/>
        <v>-4594.8331818775487</v>
      </c>
      <c r="BF253" s="49">
        <f t="shared" si="1244"/>
        <v>-80.194967603650667</v>
      </c>
      <c r="BG253" s="32">
        <f t="shared" si="1200"/>
        <v>-18.876834936435863</v>
      </c>
    </row>
    <row r="254" spans="2:59" ht="18.649999999999999" customHeight="1" thickBot="1">
      <c r="B254" s="20"/>
      <c r="D254" s="197" t="s">
        <v>77</v>
      </c>
      <c r="E254" s="198"/>
      <c r="F254" s="199" t="s">
        <v>78</v>
      </c>
      <c r="G254" s="200"/>
      <c r="I254" s="197" t="s">
        <v>79</v>
      </c>
      <c r="J254" s="198"/>
      <c r="K254" s="199" t="s">
        <v>80</v>
      </c>
      <c r="L254" s="200"/>
      <c r="N254" s="197" t="s">
        <v>81</v>
      </c>
      <c r="O254" s="198"/>
      <c r="P254" s="199" t="s">
        <v>82</v>
      </c>
      <c r="Q254" s="200"/>
      <c r="S254" s="197" t="s">
        <v>83</v>
      </c>
      <c r="T254" s="198"/>
      <c r="U254" s="199" t="s">
        <v>84</v>
      </c>
      <c r="V254" s="200"/>
      <c r="X254" s="197" t="s">
        <v>85</v>
      </c>
      <c r="Y254" s="198"/>
      <c r="Z254" s="199" t="s">
        <v>86</v>
      </c>
      <c r="AA254" s="200"/>
      <c r="AB254" s="4"/>
      <c r="AC254" s="197" t="s">
        <v>87</v>
      </c>
      <c r="AD254" s="198"/>
      <c r="AE254" s="199" t="s">
        <v>88</v>
      </c>
      <c r="AF254" s="200"/>
      <c r="AH254" s="197" t="s">
        <v>89</v>
      </c>
      <c r="AI254" s="198"/>
      <c r="AJ254" s="199" t="s">
        <v>90</v>
      </c>
      <c r="AK254" s="200"/>
      <c r="AL254" s="4"/>
      <c r="AM254" s="197" t="s">
        <v>91</v>
      </c>
      <c r="AN254" s="198"/>
      <c r="AO254" s="199" t="s">
        <v>92</v>
      </c>
      <c r="AP254" s="200"/>
      <c r="AR254" s="197" t="s">
        <v>93</v>
      </c>
      <c r="AS254" s="198"/>
      <c r="AT254" s="199" t="s">
        <v>94</v>
      </c>
      <c r="AU254" s="200"/>
      <c r="AV254" s="4"/>
      <c r="AW254" s="181" t="s">
        <v>95</v>
      </c>
      <c r="AY254" s="182" t="s">
        <v>22</v>
      </c>
      <c r="AZ254" s="115"/>
      <c r="BA254" s="44">
        <f t="shared" si="1196"/>
        <v>0.98879999999999024</v>
      </c>
      <c r="BB254" s="48">
        <f t="shared" si="1197"/>
        <v>-4.0824785198704111E-2</v>
      </c>
      <c r="BC254" s="49">
        <f t="shared" si="1198"/>
        <v>-68.655632484640023</v>
      </c>
      <c r="BD254" s="50">
        <f t="shared" si="1199"/>
        <v>-4.0824785198704111E-2</v>
      </c>
      <c r="BE254" s="11">
        <f t="shared" si="1223"/>
        <v>-4531.9737771465916</v>
      </c>
      <c r="BF254" s="49">
        <f t="shared" si="1244"/>
        <v>-79.097864025251766</v>
      </c>
      <c r="BG254" s="32">
        <f t="shared" si="1200"/>
        <v>-20.289000431913351</v>
      </c>
    </row>
    <row r="255" spans="2:59" ht="18.649999999999999" customHeight="1" thickTop="1" thickBot="1">
      <c r="B255" s="39">
        <f t="shared" ref="B255" si="1371">B248+$E$5</f>
        <v>0.91319999999999857</v>
      </c>
      <c r="D255" s="24">
        <v>1</v>
      </c>
      <c r="E255" s="25">
        <v>0</v>
      </c>
      <c r="F255" s="26">
        <v>0</v>
      </c>
      <c r="G255" s="27">
        <f t="shared" ref="G255" si="1372">-1/($E$8*$B255)</f>
        <v>-6.1175998453470859</v>
      </c>
      <c r="I255" s="24">
        <v>1</v>
      </c>
      <c r="J255" s="28">
        <v>0</v>
      </c>
      <c r="K255" s="26">
        <v>0</v>
      </c>
      <c r="L255" s="27">
        <v>0</v>
      </c>
      <c r="N255" s="24">
        <f t="shared" ref="N255" si="1373">D255*I255+F255*I258-E255*J255-G255*J258</f>
        <v>-1.5073303451889757</v>
      </c>
      <c r="O255" s="28">
        <f t="shared" ref="O255" si="1374">(D255*J255+E255*I255+F255*J258+G255*I258)</f>
        <v>0</v>
      </c>
      <c r="P255" s="26">
        <f t="shared" ref="P255" si="1375">D255*K255+F255*K258-E255*L255-G255*L258</f>
        <v>0</v>
      </c>
      <c r="Q255" s="27">
        <f t="shared" ref="Q255" si="1376">(D255*L255+E255*K255+F255*L258+G255*K258)</f>
        <v>-6.1175998453470859</v>
      </c>
      <c r="S255" s="24">
        <v>1</v>
      </c>
      <c r="T255" s="25">
        <v>0</v>
      </c>
      <c r="U255" s="26">
        <v>0</v>
      </c>
      <c r="V255" s="27">
        <f t="shared" ref="V255" si="1377">-1/($T$8*$B255)</f>
        <v>-29.595956008571036</v>
      </c>
      <c r="X255" s="24">
        <f t="shared" ref="X255" si="1378">N255*S255+P255*S258-O255*T255-Q255*T258</f>
        <v>-1.5073303451889757</v>
      </c>
      <c r="Y255" s="28">
        <f t="shared" ref="Y255" si="1379">(N255*T255+O255*S255+P255*T258+Q255*S258)</f>
        <v>0</v>
      </c>
      <c r="Z255" s="26">
        <f t="shared" ref="Z255" si="1380">N255*U255+P255*U258-O255*V255-Q255*V258</f>
        <v>0</v>
      </c>
      <c r="AA255" s="27">
        <f t="shared" ref="AA255" si="1381">(N255*V255+O255*U255+P255*V258+Q255*U258)</f>
        <v>38.493282741250034</v>
      </c>
      <c r="AB255" s="8"/>
      <c r="AC255" s="24">
        <v>1</v>
      </c>
      <c r="AD255" s="28">
        <v>0</v>
      </c>
      <c r="AE255" s="26">
        <v>0</v>
      </c>
      <c r="AF255" s="27">
        <v>0</v>
      </c>
      <c r="AH255" s="24">
        <f t="shared" ref="AH255" si="1382">X255*AC255+Z255*AC258-Y255*AD255-AA255*AD258</f>
        <v>13.148393823371922</v>
      </c>
      <c r="AI255" s="28">
        <f t="shared" ref="AI255" si="1383">(X255*AD255+Y255*AC255+Z255*AD258+AA255*AC258)</f>
        <v>0</v>
      </c>
      <c r="AJ255" s="26">
        <f t="shared" ref="AJ255" si="1384">X255*AE255+Z255*AE258-Y255*AF255-AA255*AF258</f>
        <v>0</v>
      </c>
      <c r="AK255" s="27">
        <f t="shared" ref="AK255" si="1385">(X255*AF255+Y255*AE255+Z255*AF258+AA255*AE258)</f>
        <v>38.493282741250034</v>
      </c>
      <c r="AL255" s="8"/>
      <c r="AM255" s="24">
        <v>1</v>
      </c>
      <c r="AN255" s="25">
        <v>0</v>
      </c>
      <c r="AO255" s="26">
        <v>0</v>
      </c>
      <c r="AP255" s="27">
        <f t="shared" ref="AP255" si="1386">-1/($AN$8*$B255)</f>
        <v>-6.1175998453470859</v>
      </c>
      <c r="AR255" s="24">
        <f t="shared" ref="AR255" si="1387">AH255*AM255+AJ255*AM258-AI255*AN255-AK255*AN258</f>
        <v>13.148393823371922</v>
      </c>
      <c r="AS255" s="28">
        <f t="shared" ref="AS255" si="1388">(AH255*AN255+AI255*AM255+AJ255*AN258+AK255*AM258)</f>
        <v>0</v>
      </c>
      <c r="AT255" s="26">
        <f t="shared" ref="AT255" si="1389">AH255*AO255+AJ255*AO258-AI255*AP255-AK255*AP258</f>
        <v>0</v>
      </c>
      <c r="AU255" s="27">
        <f t="shared" ref="AU255" si="1390">(AH255*AP255+AI255*AO255+AJ255*AP258+AK255*AO258)</f>
        <v>-41.943329279172623</v>
      </c>
      <c r="AV255" s="8"/>
      <c r="AW255" s="183">
        <f t="shared" ref="AW255" si="1391">20*LOG((2*$AR$8)/(($AR$8*AR255+AT255+$AR$8*AR258+AT258)^2+($AR$8*AS255+AU255+$AR$8*AS258+AU258)^2)^0.5)</f>
        <v>-27.201042517860632</v>
      </c>
      <c r="AY255" s="184">
        <f t="shared" ref="AY255" si="1392">((AS255^2+AR255^2)/(AS258^2+AR258^2))^0.5</f>
        <v>3.435025538823488</v>
      </c>
      <c r="AZ255" s="115"/>
      <c r="BA255" s="44">
        <f t="shared" si="1196"/>
        <v>0.9891999999999902</v>
      </c>
      <c r="BB255" s="48">
        <f t="shared" si="1197"/>
        <v>-2.883312122858785E-2</v>
      </c>
      <c r="BC255" s="49">
        <f t="shared" si="1198"/>
        <v>-70.46842199549846</v>
      </c>
      <c r="BD255" s="50">
        <f t="shared" si="1199"/>
        <v>-2.883312122858785E-2</v>
      </c>
      <c r="BE255" s="11">
        <f t="shared" si="1223"/>
        <v>-4468.007701815035</v>
      </c>
      <c r="BF255" s="49">
        <f t="shared" si="1244"/>
        <v>-77.981445401137378</v>
      </c>
      <c r="BG255" s="32">
        <f t="shared" si="1200"/>
        <v>-21.793335117958684</v>
      </c>
    </row>
    <row r="256" spans="2:59" ht="18.649999999999999" customHeight="1" thickBot="1">
      <c r="D256" s="30"/>
      <c r="G256" s="31"/>
      <c r="I256" s="30"/>
      <c r="L256" s="31"/>
      <c r="N256" s="30"/>
      <c r="Q256" s="31"/>
      <c r="S256" s="30"/>
      <c r="V256" s="31"/>
      <c r="X256" s="30"/>
      <c r="AA256" s="31"/>
      <c r="AC256" s="30"/>
      <c r="AF256" s="31"/>
      <c r="AH256" s="30"/>
      <c r="AK256" s="31"/>
      <c r="AM256" s="30"/>
      <c r="AP256" s="31"/>
      <c r="AR256" s="30"/>
      <c r="AU256" s="31"/>
      <c r="AY256" s="185"/>
      <c r="AZ256" s="115"/>
      <c r="BA256" s="44">
        <f t="shared" si="1196"/>
        <v>0.98959999999999015</v>
      </c>
      <c r="BB256" s="48">
        <f t="shared" si="1197"/>
        <v>-2.0279118890357668E-2</v>
      </c>
      <c r="BC256" s="49">
        <f t="shared" si="1198"/>
        <v>-72.255625076224277</v>
      </c>
      <c r="BD256" s="50">
        <f t="shared" si="1199"/>
        <v>-2.0279118890357668E-2</v>
      </c>
      <c r="BE256" s="11">
        <f t="shared" si="1223"/>
        <v>-4403.4487301357449</v>
      </c>
      <c r="BF256" s="49">
        <f t="shared" si="1244"/>
        <v>-76.854678783631996</v>
      </c>
      <c r="BG256" s="32">
        <f t="shared" si="1200"/>
        <v>-23.317487913315563</v>
      </c>
    </row>
    <row r="257" spans="2:59" ht="18.649999999999999" customHeight="1" thickBot="1">
      <c r="D257" s="197" t="s">
        <v>96</v>
      </c>
      <c r="E257" s="198"/>
      <c r="F257" s="199" t="s">
        <v>97</v>
      </c>
      <c r="G257" s="200"/>
      <c r="I257" s="197" t="s">
        <v>98</v>
      </c>
      <c r="J257" s="198"/>
      <c r="K257" s="199" t="s">
        <v>99</v>
      </c>
      <c r="L257" s="200"/>
      <c r="N257" s="197" t="s">
        <v>1</v>
      </c>
      <c r="O257" s="198"/>
      <c r="P257" s="199" t="s">
        <v>2</v>
      </c>
      <c r="Q257" s="200"/>
      <c r="S257" s="172" t="s">
        <v>100</v>
      </c>
      <c r="T257" s="173"/>
      <c r="U257" s="199" t="s">
        <v>101</v>
      </c>
      <c r="V257" s="200"/>
      <c r="X257" s="197" t="s">
        <v>102</v>
      </c>
      <c r="Y257" s="198"/>
      <c r="Z257" s="199" t="s">
        <v>103</v>
      </c>
      <c r="AA257" s="200"/>
      <c r="AB257" s="4"/>
      <c r="AC257" s="197" t="s">
        <v>104</v>
      </c>
      <c r="AD257" s="198"/>
      <c r="AE257" s="199" t="s">
        <v>105</v>
      </c>
      <c r="AF257" s="200"/>
      <c r="AH257" s="172" t="s">
        <v>106</v>
      </c>
      <c r="AI257" s="173"/>
      <c r="AJ257" s="199" t="s">
        <v>107</v>
      </c>
      <c r="AK257" s="200"/>
      <c r="AL257" s="4"/>
      <c r="AM257" s="197" t="s">
        <v>108</v>
      </c>
      <c r="AN257" s="198"/>
      <c r="AO257" s="199" t="s">
        <v>109</v>
      </c>
      <c r="AP257" s="200"/>
      <c r="AR257" s="197" t="s">
        <v>110</v>
      </c>
      <c r="AS257" s="198"/>
      <c r="AT257" s="199" t="s">
        <v>111</v>
      </c>
      <c r="AU257" s="200"/>
      <c r="AV257" s="4"/>
      <c r="AW257" s="36" t="s">
        <v>112</v>
      </c>
      <c r="AY257" s="186" t="s">
        <v>113</v>
      </c>
      <c r="AZ257" s="115"/>
      <c r="BA257" s="44">
        <f t="shared" si="1196"/>
        <v>0.98999999999999011</v>
      </c>
      <c r="BB257" s="48">
        <f t="shared" si="1197"/>
        <v>-1.4808789302961574E-2</v>
      </c>
      <c r="BC257" s="49">
        <f t="shared" si="1198"/>
        <v>-74.017004568278381</v>
      </c>
      <c r="BD257" s="50">
        <f t="shared" si="1199"/>
        <v>-1.4808789302961574E-2</v>
      </c>
      <c r="BE257" s="11">
        <f t="shared" si="1223"/>
        <v>-4338.7769645677372</v>
      </c>
      <c r="BF257" s="49">
        <f t="shared" si="1244"/>
        <v>-75.725943541392354</v>
      </c>
      <c r="BG257" s="32">
        <f t="shared" si="1200"/>
        <v>-24.680049862705875</v>
      </c>
    </row>
    <row r="258" spans="2:59" ht="18.649999999999999" customHeight="1" thickTop="1" thickBot="1">
      <c r="D258" s="24">
        <v>0</v>
      </c>
      <c r="E258" s="28">
        <v>0</v>
      </c>
      <c r="F258" s="26">
        <v>1</v>
      </c>
      <c r="G258" s="27">
        <v>0</v>
      </c>
      <c r="I258" s="24">
        <v>0</v>
      </c>
      <c r="J258" s="28">
        <f t="shared" ref="J258" si="1393">IF(0=(1-$J$8*$K$8*$B255^2),0,-1*(1-$J$8*$K$8*$B255^2)/($B255*$K$8))</f>
        <v>-0.40985523874955582</v>
      </c>
      <c r="K258" s="26">
        <v>1</v>
      </c>
      <c r="L258" s="27">
        <v>0</v>
      </c>
      <c r="N258" s="24">
        <f t="shared" ref="N258" si="1394">D258*I255+F258*I258-E258*J255-G258*J258</f>
        <v>0</v>
      </c>
      <c r="O258" s="28">
        <f t="shared" ref="O258" si="1395">(D258*J255+E258*I255+F258*J258+G258*I258)</f>
        <v>-0.40985523874955582</v>
      </c>
      <c r="P258" s="26">
        <f t="shared" ref="P258" si="1396">D258*K255+F258*K258-E258*L255-G258*L258</f>
        <v>1</v>
      </c>
      <c r="Q258" s="27">
        <f t="shared" ref="Q258" si="1397">(D258*L255+E258*K255+F258*L258+G258*K258)</f>
        <v>0</v>
      </c>
      <c r="S258" s="24">
        <v>0</v>
      </c>
      <c r="T258" s="28">
        <v>0</v>
      </c>
      <c r="U258" s="26">
        <v>1</v>
      </c>
      <c r="V258" s="27">
        <v>0</v>
      </c>
      <c r="X258" s="24">
        <f t="shared" ref="X258" si="1398">N258*S255+P258*S258-O258*T255-Q258*T258</f>
        <v>0</v>
      </c>
      <c r="Y258" s="28">
        <f t="shared" ref="Y258" si="1399">(N258*T255+O258*S255+P258*T258+Q258*S258)</f>
        <v>-0.40985523874955582</v>
      </c>
      <c r="Z258" s="26">
        <f t="shared" ref="Z258" si="1400">N258*U255+P258*U258-O258*V255-Q258*V258</f>
        <v>-11.130057615914232</v>
      </c>
      <c r="AA258" s="27">
        <f t="shared" ref="AA258" si="1401">(N258*V255+O258*U255+P258*V258+Q258*U258)</f>
        <v>0</v>
      </c>
      <c r="AB258" s="8"/>
      <c r="AC258" s="24">
        <v>0</v>
      </c>
      <c r="AD258" s="28">
        <f t="shared" ref="AD258" si="1402">IF(0=(1-$AD$8*$AE$8*$B255^2),0,-1*(1-$AD$8*$AE$8*$B255^2)/($B255*$AD$8))</f>
        <v>-0.38073458860539278</v>
      </c>
      <c r="AE258" s="26">
        <v>1</v>
      </c>
      <c r="AF258" s="27">
        <v>0</v>
      </c>
      <c r="AH258" s="24">
        <f t="shared" ref="AH258" si="1403">X258*AC255+Z258*AC258-Y258*AD255-AA258*AD258</f>
        <v>0</v>
      </c>
      <c r="AI258" s="28">
        <f t="shared" ref="AI258" si="1404">(X258*AD255+Y258*AC255+Z258*AD258+AA258*AC258)</f>
        <v>3.8277426687998681</v>
      </c>
      <c r="AJ258" s="26">
        <f t="shared" ref="AJ258" si="1405">X258*AE255+Z258*AE258-Y258*AF255-AA258*AF258</f>
        <v>-11.130057615914232</v>
      </c>
      <c r="AK258" s="27">
        <f t="shared" ref="AK258" si="1406">(X258*AF255+Y258*AE255+Z258*AF258+AA258*AE258)</f>
        <v>0</v>
      </c>
      <c r="AL258" s="8"/>
      <c r="AM258" s="24">
        <v>0</v>
      </c>
      <c r="AN258" s="28">
        <v>0</v>
      </c>
      <c r="AO258" s="26">
        <v>1</v>
      </c>
      <c r="AP258" s="27">
        <v>0</v>
      </c>
      <c r="AR258" s="24">
        <f t="shared" ref="AR258" si="1407">AH258*AM255+AJ258*AM258-AI258*AN255-AK258*AN258</f>
        <v>0</v>
      </c>
      <c r="AS258" s="28">
        <f t="shared" ref="AS258" si="1408">(AH258*AN255+AI258*AM255+AJ258*AN258+AK258*AM258)</f>
        <v>3.8277426687998681</v>
      </c>
      <c r="AT258" s="26">
        <f t="shared" ref="AT258" si="1409">AH258*AO255+AJ258*AO258-AI258*AP255-AK258*AP258</f>
        <v>12.286540342764283</v>
      </c>
      <c r="AU258" s="27">
        <f t="shared" ref="AU258" si="1410">(AH258*AP255+AI258*AO255+AJ258*AP258+AK258*AO258)</f>
        <v>0</v>
      </c>
      <c r="AV258" s="8"/>
      <c r="AW258" s="38">
        <f t="shared" ref="AW258" si="1411">(180/PI())*ATAN(-1*(($AR$8*AS255+AU255+$AR$8*AS258+AU258)/($AR$8*AR255+AT255+$AR$8*AR258+AT258)))</f>
        <v>56.284398442571295</v>
      </c>
      <c r="AY258" s="187">
        <f t="shared" ref="AY258" si="1412">20*LOG(((($AR$8*AR255+AT255-$AR$8*AR258-AT258)^2+($AR$8*AS255+AU255-$AR$8*AS258-AU258)^2)/(($AR$8*AR255+AT255+$AR$8*AR258+AT258)^2+($AR$8*AS255+AU255+$AR$8*AS258+AU258)^2))^0.5)</f>
        <v>-8.2812148924512156E-3</v>
      </c>
      <c r="AZ258" s="115"/>
      <c r="BA258" s="44">
        <f t="shared" si="1196"/>
        <v>0.99039999999999007</v>
      </c>
      <c r="BB258" s="48">
        <f t="shared" si="1197"/>
        <v>-1.2077213125616951E-2</v>
      </c>
      <c r="BC258" s="49">
        <f t="shared" si="1198"/>
        <v>-75.752515354105284</v>
      </c>
      <c r="BD258" s="50">
        <f t="shared" si="1199"/>
        <v>-1.2077213125616951E-2</v>
      </c>
      <c r="BE258" s="11">
        <f t="shared" si="1223"/>
        <v>-4274.4364081323829</v>
      </c>
      <c r="BF258" s="49">
        <f t="shared" si="1244"/>
        <v>-74.602988989030194</v>
      </c>
      <c r="BG258" s="32">
        <f t="shared" si="1200"/>
        <v>-25.564213016899544</v>
      </c>
    </row>
    <row r="259" spans="2:59" ht="18.649999999999999" customHeight="1">
      <c r="AY259" s="33"/>
      <c r="AZ259" s="115"/>
      <c r="BA259" s="44">
        <f t="shared" si="1196"/>
        <v>0.99079999999999002</v>
      </c>
      <c r="BB259" s="48">
        <f t="shared" si="1197"/>
        <v>-1.1750706933314144E-2</v>
      </c>
      <c r="BC259" s="49">
        <f t="shared" si="1198"/>
        <v>-77.462289917358049</v>
      </c>
      <c r="BD259" s="50">
        <f t="shared" si="1199"/>
        <v>-1.1750706933314144E-2</v>
      </c>
      <c r="BE259" s="11">
        <f t="shared" si="1223"/>
        <v>-4210.8336232511001</v>
      </c>
      <c r="BF259" s="49">
        <f t="shared" si="1244"/>
        <v>-73.492910979414148</v>
      </c>
      <c r="BG259" s="32">
        <f t="shared" si="1200"/>
        <v>-25.683077192242575</v>
      </c>
    </row>
    <row r="260" spans="2:59" ht="18.649999999999999" customHeight="1" thickBot="1">
      <c r="E260" s="21" t="s">
        <v>68</v>
      </c>
      <c r="J260" s="21" t="s">
        <v>69</v>
      </c>
      <c r="O260" s="21" t="s">
        <v>70</v>
      </c>
      <c r="T260" s="21" t="s">
        <v>71</v>
      </c>
      <c r="Y260" s="21" t="s">
        <v>72</v>
      </c>
      <c r="AD260" s="21" t="s">
        <v>73</v>
      </c>
      <c r="AI260" s="21" t="s">
        <v>74</v>
      </c>
      <c r="AN260" s="21" t="s">
        <v>75</v>
      </c>
      <c r="AS260" s="21" t="s">
        <v>76</v>
      </c>
      <c r="AZ260" s="115"/>
      <c r="BA260" s="44">
        <f t="shared" si="1196"/>
        <v>0.99119999999998998</v>
      </c>
      <c r="BB260" s="48">
        <f t="shared" si="1197"/>
        <v>-1.3508604233980922E-2</v>
      </c>
      <c r="BC260" s="49">
        <f t="shared" si="1198"/>
        <v>-79.146623366658304</v>
      </c>
      <c r="BD260" s="50">
        <f t="shared" si="1199"/>
        <v>-1.3508604233980922E-2</v>
      </c>
      <c r="BE260" s="11">
        <f t="shared" si="1223"/>
        <v>-4148.3373374571593</v>
      </c>
      <c r="BF260" s="49">
        <f t="shared" si="1244"/>
        <v>-72.402145022042518</v>
      </c>
      <c r="BG260" s="32">
        <f t="shared" si="1200"/>
        <v>-25.078490882359663</v>
      </c>
    </row>
    <row r="261" spans="2:59" ht="18.649999999999999" customHeight="1" thickBot="1">
      <c r="B261" s="20"/>
      <c r="D261" s="197" t="s">
        <v>77</v>
      </c>
      <c r="E261" s="198"/>
      <c r="F261" s="199" t="s">
        <v>78</v>
      </c>
      <c r="G261" s="200"/>
      <c r="I261" s="197" t="s">
        <v>79</v>
      </c>
      <c r="J261" s="198"/>
      <c r="K261" s="199" t="s">
        <v>80</v>
      </c>
      <c r="L261" s="200"/>
      <c r="N261" s="197" t="s">
        <v>81</v>
      </c>
      <c r="O261" s="198"/>
      <c r="P261" s="199" t="s">
        <v>82</v>
      </c>
      <c r="Q261" s="200"/>
      <c r="S261" s="197" t="s">
        <v>83</v>
      </c>
      <c r="T261" s="198"/>
      <c r="U261" s="199" t="s">
        <v>84</v>
      </c>
      <c r="V261" s="200"/>
      <c r="X261" s="197" t="s">
        <v>85</v>
      </c>
      <c r="Y261" s="198"/>
      <c r="Z261" s="199" t="s">
        <v>86</v>
      </c>
      <c r="AA261" s="200"/>
      <c r="AB261" s="4"/>
      <c r="AC261" s="197" t="s">
        <v>87</v>
      </c>
      <c r="AD261" s="198"/>
      <c r="AE261" s="199" t="s">
        <v>88</v>
      </c>
      <c r="AF261" s="200"/>
      <c r="AH261" s="197" t="s">
        <v>89</v>
      </c>
      <c r="AI261" s="198"/>
      <c r="AJ261" s="199" t="s">
        <v>90</v>
      </c>
      <c r="AK261" s="200"/>
      <c r="AL261" s="4"/>
      <c r="AM261" s="197" t="s">
        <v>91</v>
      </c>
      <c r="AN261" s="198"/>
      <c r="AO261" s="199" t="s">
        <v>92</v>
      </c>
      <c r="AP261" s="200"/>
      <c r="AR261" s="197" t="s">
        <v>93</v>
      </c>
      <c r="AS261" s="198"/>
      <c r="AT261" s="199" t="s">
        <v>94</v>
      </c>
      <c r="AU261" s="200"/>
      <c r="AV261" s="4"/>
      <c r="AW261" s="181" t="s">
        <v>95</v>
      </c>
      <c r="AY261" s="182" t="s">
        <v>22</v>
      </c>
      <c r="AZ261" s="115"/>
      <c r="BA261" s="44">
        <f t="shared" si="1196"/>
        <v>0.99159999999998993</v>
      </c>
      <c r="BB261" s="48">
        <f t="shared" si="1197"/>
        <v>-1.7044673531483801E-2</v>
      </c>
      <c r="BC261" s="49">
        <f t="shared" si="1198"/>
        <v>-80.805958301640985</v>
      </c>
      <c r="BD261" s="50">
        <f t="shared" si="1199"/>
        <v>-1.7044673531483801E-2</v>
      </c>
      <c r="BE261" s="11">
        <f t="shared" si="1223"/>
        <v>-4087.2788476972014</v>
      </c>
      <c r="BF261" s="49">
        <f t="shared" si="1244"/>
        <v>-71.336473339436012</v>
      </c>
      <c r="BG261" s="32">
        <f t="shared" si="1200"/>
        <v>-24.070475789488398</v>
      </c>
    </row>
    <row r="262" spans="2:59" ht="18.649999999999999" customHeight="1" thickTop="1" thickBot="1">
      <c r="B262" s="39">
        <f t="shared" ref="B262" si="1413">B255+$E$5</f>
        <v>0.91359999999999852</v>
      </c>
      <c r="D262" s="24">
        <v>1</v>
      </c>
      <c r="E262" s="25">
        <v>0</v>
      </c>
      <c r="F262" s="26">
        <v>0</v>
      </c>
      <c r="G262" s="27">
        <f t="shared" ref="G262" si="1414">-1/($E$8*$B262)</f>
        <v>-6.1149213865706651</v>
      </c>
      <c r="I262" s="24">
        <v>1</v>
      </c>
      <c r="J262" s="28">
        <v>0</v>
      </c>
      <c r="K262" s="26">
        <v>0</v>
      </c>
      <c r="L262" s="27">
        <v>0</v>
      </c>
      <c r="N262" s="24">
        <f t="shared" ref="N262" si="1415">D262*I262+F262*I265-E262*J262-G262*J265</f>
        <v>-1.5002981984390966</v>
      </c>
      <c r="O262" s="28">
        <f t="shared" ref="O262" si="1416">(D262*J262+E262*I262+F262*J265+G262*I265)</f>
        <v>0</v>
      </c>
      <c r="P262" s="26">
        <f t="shared" ref="P262" si="1417">D262*K262+F262*K265-E262*L262-G262*L265</f>
        <v>0</v>
      </c>
      <c r="Q262" s="27">
        <f t="shared" ref="Q262" si="1418">(D262*L262+E262*K262+F262*L265+G262*K265)</f>
        <v>-6.1149213865706651</v>
      </c>
      <c r="S262" s="24">
        <v>1</v>
      </c>
      <c r="T262" s="25">
        <v>0</v>
      </c>
      <c r="U262" s="26">
        <v>0</v>
      </c>
      <c r="V262" s="27">
        <f t="shared" ref="V262" si="1419">-1/($T$8*$B262)</f>
        <v>-29.582998059355376</v>
      </c>
      <c r="X262" s="24">
        <f t="shared" ref="X262" si="1420">N262*S262+P262*S265-O262*T262-Q262*T265</f>
        <v>-1.5002981984390966</v>
      </c>
      <c r="Y262" s="28">
        <f t="shared" ref="Y262" si="1421">(N262*T262+O262*S262+P262*T265+Q262*S265)</f>
        <v>0</v>
      </c>
      <c r="Z262" s="26">
        <f t="shared" ref="Z262" si="1422">N262*U262+P262*U265-O262*V262-Q262*V265</f>
        <v>0</v>
      </c>
      <c r="AA262" s="27">
        <f t="shared" ref="AA262" si="1423">(N262*V262+O262*U262+P262*V265+Q262*U265)</f>
        <v>38.268397306307499</v>
      </c>
      <c r="AB262" s="8"/>
      <c r="AC262" s="24">
        <v>1</v>
      </c>
      <c r="AD262" s="28">
        <v>0</v>
      </c>
      <c r="AE262" s="26">
        <v>0</v>
      </c>
      <c r="AF262" s="27">
        <v>0</v>
      </c>
      <c r="AH262" s="24">
        <f t="shared" ref="AH262" si="1424">X262*AC262+Z262*AC265-Y262*AD262-AA262*AD265</f>
        <v>13.037898017098399</v>
      </c>
      <c r="AI262" s="28">
        <f t="shared" ref="AI262" si="1425">(X262*AD262+Y262*AC262+Z262*AD265+AA262*AC265)</f>
        <v>0</v>
      </c>
      <c r="AJ262" s="26">
        <f t="shared" ref="AJ262" si="1426">X262*AE262+Z262*AE265-Y262*AF262-AA262*AF265</f>
        <v>0</v>
      </c>
      <c r="AK262" s="27">
        <f t="shared" ref="AK262" si="1427">(X262*AF262+Y262*AE262+Z262*AF265+AA262*AE265)</f>
        <v>38.268397306307499</v>
      </c>
      <c r="AL262" s="8"/>
      <c r="AM262" s="24">
        <v>1</v>
      </c>
      <c r="AN262" s="25">
        <v>0</v>
      </c>
      <c r="AO262" s="26">
        <v>0</v>
      </c>
      <c r="AP262" s="27">
        <f t="shared" ref="AP262" si="1428">-1/($AN$8*$B262)</f>
        <v>-6.1149213865706651</v>
      </c>
      <c r="AR262" s="24">
        <f t="shared" ref="AR262" si="1429">AH262*AM262+AJ262*AM265-AI262*AN262-AK262*AN265</f>
        <v>13.037898017098399</v>
      </c>
      <c r="AS262" s="28">
        <f t="shared" ref="AS262" si="1430">(AH262*AN262+AI262*AM262+AJ262*AN265+AK262*AM265)</f>
        <v>0</v>
      </c>
      <c r="AT262" s="26">
        <f t="shared" ref="AT262" si="1431">AH262*AO262+AJ262*AO265-AI262*AP262-AK262*AP265</f>
        <v>0</v>
      </c>
      <c r="AU262" s="27">
        <f t="shared" ref="AU262" si="1432">(AH262*AP262+AI262*AO262+AJ262*AP265+AK262*AO265)</f>
        <v>-41.457324114374764</v>
      </c>
      <c r="AV262" s="8"/>
      <c r="AW262" s="183">
        <f t="shared" ref="AW262" si="1433">20*LOG((2*$AR$8)/(($AR$8*AR262+AT262+$AR$8*AR265+AT265)^2+($AR$8*AS262+AU262+$AR$8*AS265+AU265)^2)^0.5)</f>
        <v>-27.104452445725592</v>
      </c>
      <c r="AY262" s="184">
        <f t="shared" ref="AY262" si="1434">((AS262^2+AR262^2)/(AS265^2+AR265^2))^0.5</f>
        <v>3.4251587859045425</v>
      </c>
      <c r="AZ262" s="115"/>
      <c r="BA262" s="44">
        <f t="shared" si="1196"/>
        <v>0.99199999999998989</v>
      </c>
      <c r="BB262" s="48">
        <f t="shared" si="1197"/>
        <v>-2.2068202191760013E-2</v>
      </c>
      <c r="BC262" s="49">
        <f t="shared" si="1198"/>
        <v>-82.440869840719685</v>
      </c>
      <c r="BD262" s="50">
        <f t="shared" si="1199"/>
        <v>-2.2068202191760013E-2</v>
      </c>
      <c r="BE262" s="11">
        <f t="shared" si="1223"/>
        <v>-4027.9530747264575</v>
      </c>
      <c r="BF262" s="49">
        <f t="shared" si="1244"/>
        <v>-70.301043269805874</v>
      </c>
      <c r="BG262" s="32">
        <f t="shared" si="1200"/>
        <v>-22.951202998051002</v>
      </c>
    </row>
    <row r="263" spans="2:59" ht="18.649999999999999" customHeight="1" thickBot="1">
      <c r="D263" s="30"/>
      <c r="G263" s="31"/>
      <c r="I263" s="30"/>
      <c r="L263" s="31"/>
      <c r="N263" s="30"/>
      <c r="Q263" s="31"/>
      <c r="S263" s="30"/>
      <c r="V263" s="31"/>
      <c r="X263" s="30"/>
      <c r="AA263" s="31"/>
      <c r="AC263" s="30"/>
      <c r="AF263" s="31"/>
      <c r="AH263" s="30"/>
      <c r="AK263" s="31"/>
      <c r="AM263" s="30"/>
      <c r="AP263" s="31"/>
      <c r="AR263" s="30"/>
      <c r="AU263" s="31"/>
      <c r="AY263" s="185"/>
      <c r="AZ263" s="115"/>
      <c r="BA263" s="44">
        <f t="shared" si="1196"/>
        <v>0.99239999999998985</v>
      </c>
      <c r="BB263" s="48">
        <f t="shared" si="1197"/>
        <v>-2.8304779027814087E-2</v>
      </c>
      <c r="BC263" s="49">
        <f t="shared" si="1198"/>
        <v>-84.052051070610091</v>
      </c>
      <c r="BD263" s="50">
        <f t="shared" si="1199"/>
        <v>-2.8304779027814087E-2</v>
      </c>
      <c r="BE263" s="11">
        <f t="shared" si="1223"/>
        <v>-3970.6201253516338</v>
      </c>
      <c r="BF263" s="49">
        <f t="shared" si="1244"/>
        <v>-69.300394533335975</v>
      </c>
      <c r="BG263" s="32">
        <f t="shared" si="1200"/>
        <v>-21.87339012864097</v>
      </c>
    </row>
    <row r="264" spans="2:59" ht="18.649999999999999" customHeight="1" thickBot="1">
      <c r="D264" s="197" t="s">
        <v>96</v>
      </c>
      <c r="E264" s="198"/>
      <c r="F264" s="199" t="s">
        <v>97</v>
      </c>
      <c r="G264" s="200"/>
      <c r="I264" s="197" t="s">
        <v>98</v>
      </c>
      <c r="J264" s="198"/>
      <c r="K264" s="199" t="s">
        <v>99</v>
      </c>
      <c r="L264" s="200"/>
      <c r="N264" s="197" t="s">
        <v>1</v>
      </c>
      <c r="O264" s="198"/>
      <c r="P264" s="199" t="s">
        <v>2</v>
      </c>
      <c r="Q264" s="200"/>
      <c r="S264" s="172" t="s">
        <v>100</v>
      </c>
      <c r="T264" s="173"/>
      <c r="U264" s="199" t="s">
        <v>101</v>
      </c>
      <c r="V264" s="200"/>
      <c r="X264" s="197" t="s">
        <v>102</v>
      </c>
      <c r="Y264" s="198"/>
      <c r="Z264" s="199" t="s">
        <v>103</v>
      </c>
      <c r="AA264" s="200"/>
      <c r="AB264" s="4"/>
      <c r="AC264" s="197" t="s">
        <v>104</v>
      </c>
      <c r="AD264" s="198"/>
      <c r="AE264" s="199" t="s">
        <v>105</v>
      </c>
      <c r="AF264" s="200"/>
      <c r="AH264" s="172" t="s">
        <v>106</v>
      </c>
      <c r="AI264" s="173"/>
      <c r="AJ264" s="199" t="s">
        <v>107</v>
      </c>
      <c r="AK264" s="200"/>
      <c r="AL264" s="4"/>
      <c r="AM264" s="197" t="s">
        <v>108</v>
      </c>
      <c r="AN264" s="198"/>
      <c r="AO264" s="199" t="s">
        <v>109</v>
      </c>
      <c r="AP264" s="200"/>
      <c r="AR264" s="197" t="s">
        <v>110</v>
      </c>
      <c r="AS264" s="198"/>
      <c r="AT264" s="199" t="s">
        <v>111</v>
      </c>
      <c r="AU264" s="200"/>
      <c r="AV264" s="4"/>
      <c r="AW264" s="36" t="s">
        <v>112</v>
      </c>
      <c r="AY264" s="186" t="s">
        <v>113</v>
      </c>
      <c r="AZ264" s="115"/>
      <c r="BA264" s="44">
        <f t="shared" si="1196"/>
        <v>0.9927999999999898</v>
      </c>
      <c r="BB264" s="48">
        <f t="shared" si="1197"/>
        <v>-3.549681076945551E-2</v>
      </c>
      <c r="BC264" s="49">
        <f t="shared" si="1198"/>
        <v>-85.640299120750569</v>
      </c>
      <c r="BD264" s="50">
        <f t="shared" si="1199"/>
        <v>-3.549681076945551E-2</v>
      </c>
      <c r="BE264" s="11">
        <f t="shared" si="1223"/>
        <v>-3915.5072311426811</v>
      </c>
      <c r="BF264" s="49">
        <f t="shared" si="1244"/>
        <v>-68.338493069086439</v>
      </c>
      <c r="BG264" s="32">
        <f t="shared" si="1200"/>
        <v>-20.893686075793386</v>
      </c>
    </row>
    <row r="265" spans="2:59" ht="18.649999999999999" customHeight="1" thickTop="1" thickBot="1">
      <c r="D265" s="24">
        <v>0</v>
      </c>
      <c r="E265" s="28">
        <v>0</v>
      </c>
      <c r="F265" s="26">
        <v>1</v>
      </c>
      <c r="G265" s="27">
        <v>0</v>
      </c>
      <c r="I265" s="24">
        <v>0</v>
      </c>
      <c r="J265" s="28">
        <f t="shared" ref="J265" si="1435">IF(0=(1-$J$8*$K$8*$B262^2),0,-1*(1-$J$8*$K$8*$B262^2)/($B262*$K$8))</f>
        <v>-0.40888476570281784</v>
      </c>
      <c r="K265" s="26">
        <v>1</v>
      </c>
      <c r="L265" s="27">
        <v>0</v>
      </c>
      <c r="N265" s="24">
        <f t="shared" ref="N265" si="1436">D265*I262+F265*I265-E265*J262-G265*J265</f>
        <v>0</v>
      </c>
      <c r="O265" s="28">
        <f t="shared" ref="O265" si="1437">(D265*J262+E265*I262+F265*J265+G265*I265)</f>
        <v>-0.40888476570281784</v>
      </c>
      <c r="P265" s="26">
        <f t="shared" ref="P265" si="1438">D265*K262+F265*K265-E265*L262-G265*L265</f>
        <v>1</v>
      </c>
      <c r="Q265" s="27">
        <f t="shared" ref="Q265" si="1439">(D265*L262+E265*K262+F265*L265+G265*K265)</f>
        <v>0</v>
      </c>
      <c r="S265" s="24">
        <v>0</v>
      </c>
      <c r="T265" s="28">
        <v>0</v>
      </c>
      <c r="U265" s="26">
        <v>1</v>
      </c>
      <c r="V265" s="27">
        <v>0</v>
      </c>
      <c r="X265" s="24">
        <f t="shared" ref="X265" si="1440">N265*S262+P265*S265-O265*T262-Q265*T265</f>
        <v>0</v>
      </c>
      <c r="Y265" s="28">
        <f t="shared" ref="Y265" si="1441">(N265*T262+O265*S262+P265*T265+Q265*S265)</f>
        <v>-0.40888476570281784</v>
      </c>
      <c r="Z265" s="26">
        <f t="shared" ref="Z265" si="1442">N265*U262+P265*U265-O265*V262-Q265*V265</f>
        <v>-11.096037230286438</v>
      </c>
      <c r="AA265" s="27">
        <f t="shared" ref="AA265" si="1443">(N265*V262+O265*U262+P265*V265+Q265*U265)</f>
        <v>0</v>
      </c>
      <c r="AB265" s="8"/>
      <c r="AC265" s="24">
        <v>0</v>
      </c>
      <c r="AD265" s="28">
        <f t="shared" ref="AD265" si="1444">IF(0=(1-$AD$8*$AE$8*$B262^2),0,-1*(1-$AD$8*$AE$8*$B262^2)/($B262*$AD$8))</f>
        <v>-0.37990083826011894</v>
      </c>
      <c r="AE265" s="26">
        <v>1</v>
      </c>
      <c r="AF265" s="27">
        <v>0</v>
      </c>
      <c r="AH265" s="24">
        <f t="shared" ref="AH265" si="1445">X265*AC262+Z265*AC265-Y265*AD262-AA265*AD265</f>
        <v>0</v>
      </c>
      <c r="AI265" s="28">
        <f t="shared" ref="AI265" si="1446">(X265*AD262+Y265*AC262+Z265*AD265+AA265*AC265)</f>
        <v>3.8065090794484879</v>
      </c>
      <c r="AJ265" s="26">
        <f t="shared" ref="AJ265" si="1447">X265*AE262+Z265*AE265-Y265*AF262-AA265*AF265</f>
        <v>-11.096037230286438</v>
      </c>
      <c r="AK265" s="27">
        <f t="shared" ref="AK265" si="1448">(X265*AF262+Y265*AE262+Z265*AF265+AA265*AE265)</f>
        <v>0</v>
      </c>
      <c r="AL265" s="8"/>
      <c r="AM265" s="24">
        <v>0</v>
      </c>
      <c r="AN265" s="28">
        <v>0</v>
      </c>
      <c r="AO265" s="26">
        <v>1</v>
      </c>
      <c r="AP265" s="27">
        <v>0</v>
      </c>
      <c r="AR265" s="24">
        <f t="shared" ref="AR265" si="1449">AH265*AM262+AJ265*AM265-AI265*AN262-AK265*AN265</f>
        <v>0</v>
      </c>
      <c r="AS265" s="28">
        <f t="shared" ref="AS265" si="1450">(AH265*AN262+AI265*AM262+AJ265*AN265+AK265*AM265)</f>
        <v>3.8065090794484879</v>
      </c>
      <c r="AT265" s="26">
        <f t="shared" ref="AT265" si="1451">AH265*AO262+AJ265*AO265-AI265*AP262-AK265*AP265</f>
        <v>12.180466547808535</v>
      </c>
      <c r="AU265" s="27">
        <f t="shared" ref="AU265" si="1452">(AH265*AP262+AI265*AO262+AJ265*AP265+AK265*AO265)</f>
        <v>0</v>
      </c>
      <c r="AV265" s="8"/>
      <c r="AW265" s="38">
        <f t="shared" ref="AW265" si="1453">(180/PI())*ATAN(-1*(($AR$8*AS262+AU262+$AR$8*AS265+AU265)/($AR$8*AR262+AT262+$AR$8*AR265+AT265)))</f>
        <v>56.185983366507784</v>
      </c>
      <c r="AY265" s="187">
        <f t="shared" ref="AY265" si="1454">20*LOG(((($AR$8*AR262+AT262-$AR$8*AR265-AT265)^2+($AR$8*AS262+AU262-$AR$8*AS265-AU265)^2)/(($AR$8*AR262+AT262+$AR$8*AR265+AT265)^2+($AR$8*AS262+AU262+$AR$8*AS265+AU265)^2))^0.5)</f>
        <v>-8.4676398856227582E-3</v>
      </c>
      <c r="AZ265" s="115"/>
      <c r="BA265" s="44">
        <f t="shared" si="1196"/>
        <v>0.99319999999998976</v>
      </c>
      <c r="BB265" s="48">
        <f t="shared" si="1197"/>
        <v>-4.3403808244649414E-2</v>
      </c>
      <c r="BC265" s="49">
        <f t="shared" si="1198"/>
        <v>-87.206502013207469</v>
      </c>
      <c r="BD265" s="50">
        <f t="shared" si="1199"/>
        <v>-4.3403808244649414E-2</v>
      </c>
      <c r="BE265" s="11">
        <f t="shared" si="1223"/>
        <v>-3862.8109460787023</v>
      </c>
      <c r="BF265" s="49">
        <f t="shared" si="1244"/>
        <v>-67.418769391150491</v>
      </c>
      <c r="BG265" s="32">
        <f t="shared" si="1200"/>
        <v>-20.024248581627496</v>
      </c>
    </row>
    <row r="266" spans="2:59" ht="18.649999999999999" customHeight="1">
      <c r="AY266" s="33"/>
      <c r="AZ266" s="115"/>
      <c r="BA266" s="44">
        <f t="shared" si="1196"/>
        <v>0.99359999999998971</v>
      </c>
      <c r="BB266" s="48">
        <f t="shared" si="1197"/>
        <v>-5.1802477495843463E-2</v>
      </c>
      <c r="BC266" s="49">
        <f t="shared" si="1198"/>
        <v>-88.75162639163878</v>
      </c>
      <c r="BD266" s="50">
        <f t="shared" si="1199"/>
        <v>-5.1802477495843463E-2</v>
      </c>
      <c r="BE266" s="11">
        <f t="shared" si="1223"/>
        <v>446187.30049916357</v>
      </c>
      <c r="BF266" s="49">
        <f t="shared" si="1244"/>
        <v>-66.56795874419727</v>
      </c>
      <c r="BG266" s="32">
        <f t="shared" si="1200"/>
        <v>-19.260213298729727</v>
      </c>
    </row>
    <row r="267" spans="2:59" ht="18.649999999999999" customHeight="1" thickBot="1">
      <c r="E267" s="21" t="s">
        <v>68</v>
      </c>
      <c r="J267" s="21" t="s">
        <v>69</v>
      </c>
      <c r="O267" s="21" t="s">
        <v>70</v>
      </c>
      <c r="T267" s="21" t="s">
        <v>71</v>
      </c>
      <c r="Y267" s="21" t="s">
        <v>72</v>
      </c>
      <c r="AD267" s="21" t="s">
        <v>73</v>
      </c>
      <c r="AI267" s="21" t="s">
        <v>74</v>
      </c>
      <c r="AN267" s="21" t="s">
        <v>75</v>
      </c>
      <c r="AS267" s="21" t="s">
        <v>76</v>
      </c>
      <c r="AZ267" s="115"/>
      <c r="BA267" s="44">
        <f t="shared" si="1196"/>
        <v>0.99399999999998967</v>
      </c>
      <c r="BB267" s="48">
        <f t="shared" si="1197"/>
        <v>-6.0486649494584509E-2</v>
      </c>
      <c r="BC267" s="49">
        <f t="shared" si="1198"/>
        <v>89.723293808006986</v>
      </c>
      <c r="BD267" s="50">
        <f t="shared" si="1199"/>
        <v>-6.0486649494584509E-2</v>
      </c>
      <c r="BE267" s="11">
        <f t="shared" si="1223"/>
        <v>-3765.3152276082719</v>
      </c>
      <c r="BF267" s="49">
        <f t="shared" si="1244"/>
        <v>-65.717148097244035</v>
      </c>
      <c r="BG267" s="32">
        <f t="shared" si="1200"/>
        <v>-18.5914560512253</v>
      </c>
    </row>
    <row r="268" spans="2:59" ht="18.649999999999999" customHeight="1" thickBot="1">
      <c r="B268" s="20"/>
      <c r="D268" s="197" t="s">
        <v>77</v>
      </c>
      <c r="E268" s="198"/>
      <c r="F268" s="199" t="s">
        <v>78</v>
      </c>
      <c r="G268" s="200"/>
      <c r="I268" s="197" t="s">
        <v>79</v>
      </c>
      <c r="J268" s="198"/>
      <c r="K268" s="199" t="s">
        <v>80</v>
      </c>
      <c r="L268" s="200"/>
      <c r="N268" s="197" t="s">
        <v>81</v>
      </c>
      <c r="O268" s="198"/>
      <c r="P268" s="199" t="s">
        <v>82</v>
      </c>
      <c r="Q268" s="200"/>
      <c r="S268" s="197" t="s">
        <v>83</v>
      </c>
      <c r="T268" s="198"/>
      <c r="U268" s="199" t="s">
        <v>84</v>
      </c>
      <c r="V268" s="200"/>
      <c r="X268" s="197" t="s">
        <v>85</v>
      </c>
      <c r="Y268" s="198"/>
      <c r="Z268" s="199" t="s">
        <v>86</v>
      </c>
      <c r="AA268" s="200"/>
      <c r="AB268" s="4"/>
      <c r="AC268" s="197" t="s">
        <v>87</v>
      </c>
      <c r="AD268" s="198"/>
      <c r="AE268" s="199" t="s">
        <v>88</v>
      </c>
      <c r="AF268" s="200"/>
      <c r="AH268" s="197" t="s">
        <v>89</v>
      </c>
      <c r="AI268" s="198"/>
      <c r="AJ268" s="199" t="s">
        <v>90</v>
      </c>
      <c r="AK268" s="200"/>
      <c r="AL268" s="4"/>
      <c r="AM268" s="197" t="s">
        <v>91</v>
      </c>
      <c r="AN268" s="198"/>
      <c r="AO268" s="199" t="s">
        <v>92</v>
      </c>
      <c r="AP268" s="200"/>
      <c r="AR268" s="197" t="s">
        <v>93</v>
      </c>
      <c r="AS268" s="198"/>
      <c r="AT268" s="199" t="s">
        <v>94</v>
      </c>
      <c r="AU268" s="200"/>
      <c r="AV268" s="4"/>
      <c r="AW268" s="181" t="s">
        <v>95</v>
      </c>
      <c r="AY268" s="182" t="s">
        <v>22</v>
      </c>
      <c r="AZ268" s="115"/>
      <c r="BA268" s="44">
        <f t="shared" si="1196"/>
        <v>0.99439999999998963</v>
      </c>
      <c r="BB268" s="48">
        <f t="shared" si="1197"/>
        <v>-6.9267079879290053E-2</v>
      </c>
      <c r="BC268" s="49">
        <f t="shared" si="1198"/>
        <v>88.217167716963843</v>
      </c>
      <c r="BD268" s="50">
        <f t="shared" si="1199"/>
        <v>-6.9267079879290053E-2</v>
      </c>
      <c r="BE268" s="11">
        <f t="shared" si="1223"/>
        <v>-3720.7769831533192</v>
      </c>
      <c r="BF268" s="49">
        <f t="shared" si="1244"/>
        <v>-64.939809088447007</v>
      </c>
      <c r="BG268" s="32">
        <f t="shared" si="1200"/>
        <v>-18.007161828295676</v>
      </c>
    </row>
    <row r="269" spans="2:59" ht="18.649999999999999" customHeight="1" thickTop="1" thickBot="1">
      <c r="B269" s="39">
        <f t="shared" ref="B269" si="1455">B262+$E$5</f>
        <v>0.91399999999999848</v>
      </c>
      <c r="D269" s="24">
        <v>1</v>
      </c>
      <c r="E269" s="25">
        <v>0</v>
      </c>
      <c r="F269" s="26">
        <v>0</v>
      </c>
      <c r="G269" s="27">
        <f t="shared" ref="G269" si="1456">-1/($E$8*$B269)</f>
        <v>-6.1122452721782921</v>
      </c>
      <c r="I269" s="24">
        <v>1</v>
      </c>
      <c r="J269" s="28">
        <v>0</v>
      </c>
      <c r="K269" s="26">
        <v>0</v>
      </c>
      <c r="L269" s="27">
        <v>0</v>
      </c>
      <c r="N269" s="24">
        <f t="shared" ref="N269" si="1457">D269*I269+F269*I272-E269*J269-G269*J272</f>
        <v>-1.4932752822466018</v>
      </c>
      <c r="O269" s="28">
        <f t="shared" ref="O269" si="1458">(D269*J269+E269*I269+F269*J272+G269*I272)</f>
        <v>0</v>
      </c>
      <c r="P269" s="26">
        <f t="shared" ref="P269" si="1459">D269*K269+F269*K272-E269*L269-G269*L272</f>
        <v>0</v>
      </c>
      <c r="Q269" s="27">
        <f t="shared" ref="Q269" si="1460">(D269*L269+E269*K269+F269*L272+G269*K272)</f>
        <v>-6.1122452721782921</v>
      </c>
      <c r="S269" s="24">
        <v>1</v>
      </c>
      <c r="T269" s="25">
        <v>0</v>
      </c>
      <c r="U269" s="26">
        <v>0</v>
      </c>
      <c r="V269" s="27">
        <f t="shared" ref="V269" si="1461">-1/($T$8*$B269)</f>
        <v>-29.570051451889576</v>
      </c>
      <c r="X269" s="24">
        <f t="shared" ref="X269" si="1462">N269*S269+P269*S272-O269*T269-Q269*T272</f>
        <v>-1.4932752822466018</v>
      </c>
      <c r="Y269" s="28">
        <f t="shared" ref="Y269" si="1463">(N269*T269+O269*S269+P269*T272+Q269*S272)</f>
        <v>0</v>
      </c>
      <c r="Z269" s="26">
        <f t="shared" ref="Z269" si="1464">N269*U269+P269*U272-O269*V269-Q269*V272</f>
        <v>0</v>
      </c>
      <c r="AA269" s="27">
        <f t="shared" ref="AA269" si="1465">(N269*V269+O269*U269+P269*V272+Q269*U272)</f>
        <v>38.043981655688654</v>
      </c>
      <c r="AB269" s="8"/>
      <c r="AC269" s="24">
        <v>1</v>
      </c>
      <c r="AD269" s="28">
        <v>0</v>
      </c>
      <c r="AE269" s="26">
        <v>0</v>
      </c>
      <c r="AF269" s="27">
        <v>0</v>
      </c>
      <c r="AH269" s="24">
        <f t="shared" ref="AH269" si="1466">X269*AC269+Z269*AC272-Y269*AD269-AA269*AD272</f>
        <v>12.927962711112347</v>
      </c>
      <c r="AI269" s="28">
        <f t="shared" ref="AI269" si="1467">(X269*AD269+Y269*AC269+Z269*AD272+AA269*AC272)</f>
        <v>0</v>
      </c>
      <c r="AJ269" s="26">
        <f t="shared" ref="AJ269" si="1468">X269*AE269+Z269*AE272-Y269*AF269-AA269*AF272</f>
        <v>0</v>
      </c>
      <c r="AK269" s="27">
        <f t="shared" ref="AK269" si="1469">(X269*AF269+Y269*AE269+Z269*AF272+AA269*AE272)</f>
        <v>38.043981655688654</v>
      </c>
      <c r="AL269" s="8"/>
      <c r="AM269" s="24">
        <v>1</v>
      </c>
      <c r="AN269" s="25">
        <v>0</v>
      </c>
      <c r="AO269" s="26">
        <v>0</v>
      </c>
      <c r="AP269" s="27">
        <f t="shared" ref="AP269" si="1470">-1/($AN$8*$B269)</f>
        <v>-6.1122452721782921</v>
      </c>
      <c r="AR269" s="24">
        <f t="shared" ref="AR269" si="1471">AH269*AM269+AJ269*AM272-AI269*AN269-AK269*AN272</f>
        <v>12.927962711112347</v>
      </c>
      <c r="AS269" s="28">
        <f t="shared" ref="AS269" si="1472">(AH269*AN269+AI269*AM269+AJ269*AN272+AK269*AM272)</f>
        <v>0</v>
      </c>
      <c r="AT269" s="26">
        <f t="shared" ref="AT269" si="1473">AH269*AO269+AJ269*AO272-AI269*AP269-AK269*AP272</f>
        <v>0</v>
      </c>
      <c r="AU269" s="27">
        <f t="shared" ref="AU269" si="1474">(AH269*AP269+AI269*AO269+AJ269*AP272+AK269*AO272)</f>
        <v>-40.974897304205044</v>
      </c>
      <c r="AV269" s="8"/>
      <c r="AW269" s="183">
        <f t="shared" ref="AW269" si="1475">20*LOG((2*$AR$8)/(($AR$8*AR269+AT269+$AR$8*AR272+AT272)^2+($AR$8*AS269+AU269+$AR$8*AS272+AU272)^2)^0.5)</f>
        <v>-27.007486335575233</v>
      </c>
      <c r="AY269" s="184">
        <f t="shared" ref="AY269" si="1476">((AS269^2+AR269^2)/(AS272^2+AR272^2))^0.5</f>
        <v>3.4152590394475828</v>
      </c>
      <c r="AZ269" s="115"/>
      <c r="BA269" s="44">
        <f t="shared" si="1196"/>
        <v>0.99479999999998958</v>
      </c>
      <c r="BB269" s="48">
        <f t="shared" si="1197"/>
        <v>-7.797114746349193E-2</v>
      </c>
      <c r="BC269" s="49">
        <f t="shared" si="1198"/>
        <v>86.728856923702679</v>
      </c>
      <c r="BD269" s="50">
        <f t="shared" si="1199"/>
        <v>-7.797114746349193E-2</v>
      </c>
      <c r="BE269" s="11">
        <f t="shared" si="1223"/>
        <v>-3679.1825148334356</v>
      </c>
      <c r="BF269" s="49">
        <f t="shared" si="1244"/>
        <v>-64.21384866564857</v>
      </c>
      <c r="BG269" s="32">
        <f t="shared" si="1200"/>
        <v>-17.497431103850872</v>
      </c>
    </row>
    <row r="270" spans="2:59" ht="18.649999999999999" customHeight="1" thickBot="1">
      <c r="D270" s="30"/>
      <c r="G270" s="31"/>
      <c r="I270" s="30"/>
      <c r="L270" s="31"/>
      <c r="N270" s="30"/>
      <c r="Q270" s="31"/>
      <c r="S270" s="30"/>
      <c r="V270" s="31"/>
      <c r="X270" s="30"/>
      <c r="AA270" s="31"/>
      <c r="AC270" s="30"/>
      <c r="AF270" s="31"/>
      <c r="AH270" s="30"/>
      <c r="AK270" s="31"/>
      <c r="AM270" s="30"/>
      <c r="AP270" s="31"/>
      <c r="AR270" s="30"/>
      <c r="AU270" s="31"/>
      <c r="AY270" s="185"/>
      <c r="AZ270" s="115"/>
      <c r="BA270" s="44">
        <f t="shared" si="1196"/>
        <v>0.99519999999998954</v>
      </c>
      <c r="BB270" s="48">
        <f t="shared" si="1197"/>
        <v>-8.6442477343391236E-2</v>
      </c>
      <c r="BC270" s="49">
        <f t="shared" si="1198"/>
        <v>85.257183917769467</v>
      </c>
      <c r="BD270" s="50">
        <f t="shared" si="1199"/>
        <v>-8.6442477343391236E-2</v>
      </c>
      <c r="BE270" s="11">
        <f t="shared" si="1223"/>
        <v>-3640.6107236570506</v>
      </c>
      <c r="BF270" s="49">
        <f t="shared" si="1244"/>
        <v>-63.540643911228948</v>
      </c>
      <c r="BG270" s="32">
        <f t="shared" si="1200"/>
        <v>-17.053720614098125</v>
      </c>
    </row>
    <row r="271" spans="2:59" ht="18.649999999999999" customHeight="1" thickBot="1">
      <c r="D271" s="197" t="s">
        <v>96</v>
      </c>
      <c r="E271" s="198"/>
      <c r="F271" s="199" t="s">
        <v>97</v>
      </c>
      <c r="G271" s="200"/>
      <c r="I271" s="197" t="s">
        <v>98</v>
      </c>
      <c r="J271" s="198"/>
      <c r="K271" s="199" t="s">
        <v>99</v>
      </c>
      <c r="L271" s="200"/>
      <c r="N271" s="197" t="s">
        <v>1</v>
      </c>
      <c r="O271" s="198"/>
      <c r="P271" s="199" t="s">
        <v>2</v>
      </c>
      <c r="Q271" s="200"/>
      <c r="S271" s="172" t="s">
        <v>100</v>
      </c>
      <c r="T271" s="173"/>
      <c r="U271" s="199" t="s">
        <v>101</v>
      </c>
      <c r="V271" s="200"/>
      <c r="X271" s="197" t="s">
        <v>102</v>
      </c>
      <c r="Y271" s="198"/>
      <c r="Z271" s="199" t="s">
        <v>103</v>
      </c>
      <c r="AA271" s="200"/>
      <c r="AB271" s="4"/>
      <c r="AC271" s="197" t="s">
        <v>104</v>
      </c>
      <c r="AD271" s="198"/>
      <c r="AE271" s="199" t="s">
        <v>105</v>
      </c>
      <c r="AF271" s="200"/>
      <c r="AH271" s="172" t="s">
        <v>106</v>
      </c>
      <c r="AI271" s="173"/>
      <c r="AJ271" s="199" t="s">
        <v>107</v>
      </c>
      <c r="AK271" s="200"/>
      <c r="AL271" s="4"/>
      <c r="AM271" s="197" t="s">
        <v>108</v>
      </c>
      <c r="AN271" s="198"/>
      <c r="AO271" s="199" t="s">
        <v>109</v>
      </c>
      <c r="AP271" s="200"/>
      <c r="AR271" s="197" t="s">
        <v>110</v>
      </c>
      <c r="AS271" s="198"/>
      <c r="AT271" s="199" t="s">
        <v>111</v>
      </c>
      <c r="AU271" s="200"/>
      <c r="AV271" s="4"/>
      <c r="AW271" s="36" t="s">
        <v>112</v>
      </c>
      <c r="AY271" s="186" t="s">
        <v>113</v>
      </c>
      <c r="AZ271" s="115"/>
      <c r="BA271" s="44">
        <f t="shared" si="1196"/>
        <v>0.99559999999998949</v>
      </c>
      <c r="BB271" s="48">
        <f t="shared" si="1197"/>
        <v>-9.454051143177214E-2</v>
      </c>
      <c r="BC271" s="49">
        <f t="shared" si="1198"/>
        <v>83.800939628306807</v>
      </c>
      <c r="BD271" s="50">
        <f t="shared" si="1199"/>
        <v>-9.454051143177214E-2</v>
      </c>
      <c r="BE271" s="11">
        <f t="shared" si="1223"/>
        <v>-3605.1237923478816</v>
      </c>
      <c r="BF271" s="49">
        <f t="shared" si="1244"/>
        <v>-62.921280118454888</v>
      </c>
      <c r="BG271" s="32">
        <f t="shared" si="1200"/>
        <v>-16.668848144257357</v>
      </c>
    </row>
    <row r="272" spans="2:59" ht="18.649999999999999" customHeight="1" thickTop="1" thickBot="1">
      <c r="D272" s="24">
        <v>0</v>
      </c>
      <c r="E272" s="28">
        <v>0</v>
      </c>
      <c r="F272" s="26">
        <v>1</v>
      </c>
      <c r="G272" s="27">
        <v>0</v>
      </c>
      <c r="I272" s="24">
        <v>0</v>
      </c>
      <c r="J272" s="28">
        <f t="shared" ref="J272" si="1477">IF(0=(1-$J$8*$K$8*$B269^2),0,-1*(1-$J$8*$K$8*$B269^2)/($B269*$K$8))</f>
        <v>-0.40791479582723689</v>
      </c>
      <c r="K272" s="26">
        <v>1</v>
      </c>
      <c r="L272" s="27">
        <v>0</v>
      </c>
      <c r="N272" s="24">
        <f t="shared" ref="N272" si="1478">D272*I269+F272*I272-E272*J269-G272*J272</f>
        <v>0</v>
      </c>
      <c r="O272" s="28">
        <f t="shared" ref="O272" si="1479">(D272*J269+E272*I269+F272*J272+G272*I272)</f>
        <v>-0.40791479582723689</v>
      </c>
      <c r="P272" s="26">
        <f t="shared" ref="P272" si="1480">D272*K269+F272*K272-E272*L269-G272*L272</f>
        <v>1</v>
      </c>
      <c r="Q272" s="27">
        <f t="shared" ref="Q272" si="1481">(D272*L269+E272*K269+F272*L272+G272*K272)</f>
        <v>0</v>
      </c>
      <c r="S272" s="24">
        <v>0</v>
      </c>
      <c r="T272" s="28">
        <v>0</v>
      </c>
      <c r="U272" s="26">
        <v>1</v>
      </c>
      <c r="V272" s="27">
        <v>0</v>
      </c>
      <c r="X272" s="24">
        <f t="shared" ref="X272" si="1482">N272*S269+P272*S272-O272*T269-Q272*T272</f>
        <v>0</v>
      </c>
      <c r="Y272" s="28">
        <f t="shared" ref="Y272" si="1483">(N272*T269+O272*S269+P272*T272+Q272*S272)</f>
        <v>-0.40791479582723689</v>
      </c>
      <c r="Z272" s="26">
        <f t="shared" ref="Z272" si="1484">N272*U269+P272*U272-O272*V269-Q272*V272</f>
        <v>-11.062061500598427</v>
      </c>
      <c r="AA272" s="27">
        <f t="shared" ref="AA272" si="1485">(N272*V269+O272*U269+P272*V272+Q272*U272)</f>
        <v>0</v>
      </c>
      <c r="AB272" s="8"/>
      <c r="AC272" s="24">
        <v>0</v>
      </c>
      <c r="AD272" s="28">
        <f t="shared" ref="AD272" si="1486">IF(0=(1-$AD$8*$AE$8*$B269^2),0,-1*(1-$AD$8*$AE$8*$B269^2)/($B269*$AD$8))</f>
        <v>-0.37906752568320001</v>
      </c>
      <c r="AE272" s="26">
        <v>1</v>
      </c>
      <c r="AF272" s="27">
        <v>0</v>
      </c>
      <c r="AH272" s="24">
        <f t="shared" ref="AH272" si="1487">X272*AC269+Z272*AC272-Y272*AD269-AA272*AD272</f>
        <v>0</v>
      </c>
      <c r="AI272" s="28">
        <f t="shared" ref="AI272" si="1488">(X272*AD269+Y272*AC269+Z272*AD272+AA272*AC272)</f>
        <v>3.7853534861599956</v>
      </c>
      <c r="AJ272" s="26">
        <f t="shared" ref="AJ272" si="1489">X272*AE269+Z272*AE272-Y272*AF269-AA272*AF272</f>
        <v>-11.062061500598427</v>
      </c>
      <c r="AK272" s="27">
        <f t="shared" ref="AK272" si="1490">(X272*AF269+Y272*AE269+Z272*AF272+AA272*AE272)</f>
        <v>0</v>
      </c>
      <c r="AL272" s="8"/>
      <c r="AM272" s="24">
        <v>0</v>
      </c>
      <c r="AN272" s="28">
        <v>0</v>
      </c>
      <c r="AO272" s="26">
        <v>1</v>
      </c>
      <c r="AP272" s="27">
        <v>0</v>
      </c>
      <c r="AR272" s="24">
        <f t="shared" ref="AR272" si="1491">AH272*AM269+AJ272*AM272-AI272*AN269-AK272*AN272</f>
        <v>0</v>
      </c>
      <c r="AS272" s="28">
        <f t="shared" ref="AS272" si="1492">(AH272*AN269+AI272*AM269+AJ272*AN272+AK272*AM272)</f>
        <v>3.7853534861599956</v>
      </c>
      <c r="AT272" s="26">
        <f t="shared" ref="AT272" si="1493">AH272*AO269+AJ272*AO272-AI272*AP269-AK272*AP272</f>
        <v>12.074947448706622</v>
      </c>
      <c r="AU272" s="27">
        <f t="shared" ref="AU272" si="1494">(AH272*AP269+AI272*AO269+AJ272*AP272+AK272*AO272)</f>
        <v>0</v>
      </c>
      <c r="AV272" s="8"/>
      <c r="AW272" s="38">
        <f t="shared" ref="AW272" si="1495">(180/PI())*ATAN(-1*(($AR$8*AS269+AU269+$AR$8*AS272+AU272)/($AR$8*AR269+AT269+$AR$8*AR272+AT272)))</f>
        <v>56.086656488769052</v>
      </c>
      <c r="AY272" s="187">
        <f t="shared" ref="AY272" si="1496">20*LOG(((($AR$8*AR269+AT269-$AR$8*AR272-AT272)^2+($AR$8*AS269+AU269-$AR$8*AS272-AU272)^2)/(($AR$8*AR269+AT269+$AR$8*AR272+AT272)^2+($AR$8*AS269+AU269+$AR$8*AS272+AU272)^2))^0.5)</f>
        <v>-8.6590162890081718E-3</v>
      </c>
      <c r="AZ272" s="115"/>
      <c r="BA272" s="44">
        <f t="shared" si="1196"/>
        <v>0.99599999999998945</v>
      </c>
      <c r="BB272" s="48">
        <f t="shared" si="1197"/>
        <v>-0.10214004627947428</v>
      </c>
      <c r="BC272" s="49">
        <f t="shared" si="1198"/>
        <v>82.358890111367813</v>
      </c>
      <c r="BD272" s="50">
        <f t="shared" si="1199"/>
        <v>-0.10214004627947428</v>
      </c>
      <c r="BE272" s="11">
        <f t="shared" si="1223"/>
        <v>-3572.7691545432122</v>
      </c>
      <c r="BF272" s="49">
        <f t="shared" si="1244"/>
        <v>-62.356585160473173</v>
      </c>
      <c r="BG272" s="32">
        <f t="shared" si="1200"/>
        <v>-16.336852542280024</v>
      </c>
    </row>
    <row r="273" spans="2:59" ht="18.649999999999999" customHeight="1">
      <c r="AY273" s="33"/>
      <c r="AZ273" s="115"/>
      <c r="BA273" s="44">
        <f t="shared" si="1196"/>
        <v>0.99639999999998941</v>
      </c>
      <c r="BB273" s="48">
        <f t="shared" si="1197"/>
        <v>-0.10913075520166078</v>
      </c>
      <c r="BC273" s="49">
        <f t="shared" si="1198"/>
        <v>80.929782449550686</v>
      </c>
      <c r="BD273" s="50">
        <f t="shared" si="1199"/>
        <v>-0.10913075520166078</v>
      </c>
      <c r="BE273" s="11">
        <f t="shared" si="1223"/>
        <v>-3543.5812894966994</v>
      </c>
      <c r="BF273" s="49">
        <f t="shared" si="1244"/>
        <v>-61.847160813783759</v>
      </c>
      <c r="BG273" s="32">
        <f t="shared" si="1200"/>
        <v>-16.052822624027655</v>
      </c>
    </row>
    <row r="274" spans="2:59" ht="18.649999999999999" customHeight="1" thickBot="1">
      <c r="E274" s="21" t="s">
        <v>68</v>
      </c>
      <c r="J274" s="21" t="s">
        <v>69</v>
      </c>
      <c r="O274" s="21" t="s">
        <v>70</v>
      </c>
      <c r="T274" s="21" t="s">
        <v>71</v>
      </c>
      <c r="Y274" s="21" t="s">
        <v>72</v>
      </c>
      <c r="AD274" s="21" t="s">
        <v>73</v>
      </c>
      <c r="AI274" s="21" t="s">
        <v>74</v>
      </c>
      <c r="AN274" s="21" t="s">
        <v>75</v>
      </c>
      <c r="AS274" s="21" t="s">
        <v>76</v>
      </c>
      <c r="AZ274" s="115"/>
      <c r="BA274" s="44">
        <f t="shared" si="1196"/>
        <v>0.99679999999998936</v>
      </c>
      <c r="BB274" s="48">
        <f t="shared" si="1197"/>
        <v>-0.11541670906122239</v>
      </c>
      <c r="BC274" s="49">
        <f t="shared" si="1198"/>
        <v>79.512349933752162</v>
      </c>
      <c r="BD274" s="50">
        <f t="shared" si="1199"/>
        <v>-0.11541670906122239</v>
      </c>
      <c r="BE274" s="11">
        <f t="shared" si="1223"/>
        <v>-3517.5833329839147</v>
      </c>
      <c r="BF274" s="49">
        <f t="shared" si="1244"/>
        <v>-61.393410873845369</v>
      </c>
      <c r="BG274" s="32">
        <f t="shared" si="1200"/>
        <v>-15.812736796293301</v>
      </c>
    </row>
    <row r="275" spans="2:59" ht="18.649999999999999" customHeight="1" thickBot="1">
      <c r="B275" s="20"/>
      <c r="D275" s="197" t="s">
        <v>77</v>
      </c>
      <c r="E275" s="198"/>
      <c r="F275" s="199" t="s">
        <v>78</v>
      </c>
      <c r="G275" s="200"/>
      <c r="I275" s="197" t="s">
        <v>79</v>
      </c>
      <c r="J275" s="198"/>
      <c r="K275" s="199" t="s">
        <v>80</v>
      </c>
      <c r="L275" s="200"/>
      <c r="N275" s="197" t="s">
        <v>81</v>
      </c>
      <c r="O275" s="198"/>
      <c r="P275" s="199" t="s">
        <v>82</v>
      </c>
      <c r="Q275" s="200"/>
      <c r="S275" s="197" t="s">
        <v>83</v>
      </c>
      <c r="T275" s="198"/>
      <c r="U275" s="199" t="s">
        <v>84</v>
      </c>
      <c r="V275" s="200"/>
      <c r="X275" s="197" t="s">
        <v>85</v>
      </c>
      <c r="Y275" s="198"/>
      <c r="Z275" s="199" t="s">
        <v>86</v>
      </c>
      <c r="AA275" s="200"/>
      <c r="AB275" s="4"/>
      <c r="AC275" s="197" t="s">
        <v>87</v>
      </c>
      <c r="AD275" s="198"/>
      <c r="AE275" s="199" t="s">
        <v>88</v>
      </c>
      <c r="AF275" s="200"/>
      <c r="AH275" s="197" t="s">
        <v>89</v>
      </c>
      <c r="AI275" s="198"/>
      <c r="AJ275" s="199" t="s">
        <v>90</v>
      </c>
      <c r="AK275" s="200"/>
      <c r="AL275" s="4"/>
      <c r="AM275" s="197" t="s">
        <v>91</v>
      </c>
      <c r="AN275" s="198"/>
      <c r="AO275" s="199" t="s">
        <v>92</v>
      </c>
      <c r="AP275" s="200"/>
      <c r="AR275" s="197" t="s">
        <v>93</v>
      </c>
      <c r="AS275" s="198"/>
      <c r="AT275" s="199" t="s">
        <v>94</v>
      </c>
      <c r="AU275" s="200"/>
      <c r="AV275" s="4"/>
      <c r="AW275" s="181" t="s">
        <v>95</v>
      </c>
      <c r="AY275" s="182" t="s">
        <v>22</v>
      </c>
      <c r="AZ275" s="115"/>
      <c r="BA275" s="44">
        <f t="shared" si="1196"/>
        <v>0.99719999999998932</v>
      </c>
      <c r="BB275" s="48">
        <f t="shared" si="1197"/>
        <v>-0.12091590761000615</v>
      </c>
      <c r="BC275" s="49">
        <f t="shared" si="1198"/>
        <v>78.105316600558751</v>
      </c>
      <c r="BD275" s="50">
        <f t="shared" si="1199"/>
        <v>-0.12091590761000615</v>
      </c>
      <c r="BE275" s="11">
        <f t="shared" si="1223"/>
        <v>-3494.7885000732567</v>
      </c>
      <c r="BF275" s="49">
        <f t="shared" si="1244"/>
        <v>-60.995565987112421</v>
      </c>
      <c r="BG275" s="32">
        <f t="shared" si="1200"/>
        <v>-15.613326394709969</v>
      </c>
    </row>
    <row r="276" spans="2:59" ht="18.649999999999999" customHeight="1" thickTop="1" thickBot="1">
      <c r="B276" s="39">
        <f t="shared" ref="B276" si="1497">B269+$E$5</f>
        <v>0.91439999999999844</v>
      </c>
      <c r="D276" s="24">
        <v>1</v>
      </c>
      <c r="E276" s="25">
        <v>0</v>
      </c>
      <c r="F276" s="26">
        <v>0</v>
      </c>
      <c r="G276" s="27">
        <f t="shared" ref="G276" si="1498">-1/($E$8*$B276)</f>
        <v>-6.1095714990933505</v>
      </c>
      <c r="I276" s="24">
        <v>1</v>
      </c>
      <c r="J276" s="28">
        <v>0</v>
      </c>
      <c r="K276" s="26">
        <v>0</v>
      </c>
      <c r="L276" s="27">
        <v>0</v>
      </c>
      <c r="N276" s="24">
        <f t="shared" ref="N276" si="1499">D276*I276+F276*I279-E276*J276-G276*J279</f>
        <v>-1.4862615804635695</v>
      </c>
      <c r="O276" s="28">
        <f t="shared" ref="O276" si="1500">(D276*J276+E276*I276+F276*J279+G276*I279)</f>
        <v>0</v>
      </c>
      <c r="P276" s="26">
        <f t="shared" ref="P276" si="1501">D276*K276+F276*K279-E276*L276-G276*L279</f>
        <v>0</v>
      </c>
      <c r="Q276" s="27">
        <f t="shared" ref="Q276" si="1502">(D276*L276+E276*K276+F276*L279+G276*K279)</f>
        <v>-6.1095714990933505</v>
      </c>
      <c r="S276" s="24">
        <v>1</v>
      </c>
      <c r="T276" s="25">
        <v>0</v>
      </c>
      <c r="U276" s="26">
        <v>0</v>
      </c>
      <c r="V276" s="27">
        <f t="shared" ref="V276" si="1503">-1/($T$8*$B276)</f>
        <v>-29.557116171289451</v>
      </c>
      <c r="X276" s="24">
        <f t="shared" ref="X276" si="1504">N276*S276+P276*S279-O276*T276-Q276*T279</f>
        <v>-1.4862615804635695</v>
      </c>
      <c r="Y276" s="28">
        <f t="shared" ref="Y276" si="1505">(N276*T276+O276*S276+P276*T279+Q276*S279)</f>
        <v>0</v>
      </c>
      <c r="Z276" s="26">
        <f t="shared" ref="Z276" si="1506">N276*U276+P276*U279-O276*V276-Q276*V279</f>
        <v>0</v>
      </c>
      <c r="AA276" s="27">
        <f t="shared" ref="AA276" si="1507">(N276*V276+O276*U276+P276*V279+Q276*U279)</f>
        <v>37.820034695592639</v>
      </c>
      <c r="AB276" s="8"/>
      <c r="AC276" s="24">
        <v>1</v>
      </c>
      <c r="AD276" s="28">
        <v>0</v>
      </c>
      <c r="AE276" s="26">
        <v>0</v>
      </c>
      <c r="AF276" s="27">
        <v>0</v>
      </c>
      <c r="AH276" s="24">
        <f t="shared" ref="AH276" si="1508">X276*AC276+Z276*AC279-Y276*AD276-AA276*AD279</f>
        <v>12.818586016962945</v>
      </c>
      <c r="AI276" s="28">
        <f t="shared" ref="AI276" si="1509">(X276*AD276+Y276*AC276+Z276*AD279+AA276*AC279)</f>
        <v>0</v>
      </c>
      <c r="AJ276" s="26">
        <f t="shared" ref="AJ276" si="1510">X276*AE276+Z276*AE279-Y276*AF276-AA276*AF279</f>
        <v>0</v>
      </c>
      <c r="AK276" s="27">
        <f t="shared" ref="AK276" si="1511">(X276*AF276+Y276*AE276+Z276*AF279+AA276*AE279)</f>
        <v>37.820034695592639</v>
      </c>
      <c r="AL276" s="8"/>
      <c r="AM276" s="24">
        <v>1</v>
      </c>
      <c r="AN276" s="25">
        <v>0</v>
      </c>
      <c r="AO276" s="26">
        <v>0</v>
      </c>
      <c r="AP276" s="27">
        <f t="shared" ref="AP276" si="1512">-1/($AN$8*$B276)</f>
        <v>-6.1095714990933505</v>
      </c>
      <c r="AR276" s="24">
        <f t="shared" ref="AR276" si="1513">AH276*AM276+AJ276*AM279-AI276*AN276-AK276*AN279</f>
        <v>12.818586016962945</v>
      </c>
      <c r="AS276" s="28">
        <f t="shared" ref="AS276" si="1514">(AH276*AN276+AI276*AM276+AJ276*AN279+AK276*AM279)</f>
        <v>0</v>
      </c>
      <c r="AT276" s="26">
        <f t="shared" ref="AT276" si="1515">AH276*AO276+AJ276*AO279-AI276*AP276-AK276*AP279</f>
        <v>0</v>
      </c>
      <c r="AU276" s="27">
        <f t="shared" ref="AU276" si="1516">(AH276*AP276+AI276*AO276+AJ276*AP279+AK276*AO279)</f>
        <v>-40.496033092320715</v>
      </c>
      <c r="AV276" s="8"/>
      <c r="AW276" s="183">
        <f t="shared" ref="AW276" si="1517">20*LOG((2*$AR$8)/(($AR$8*AR276+AT276+$AR$8*AR279+AT279)^2+($AR$8*AS276+AU276+$AR$8*AS279+AU279)^2)^0.5)</f>
        <v>-26.910140572202724</v>
      </c>
      <c r="AY276" s="184">
        <f t="shared" ref="AY276" si="1518">((AS276^2+AR276^2)/(AS279^2+AR279^2))^0.5</f>
        <v>3.4053260300872492</v>
      </c>
      <c r="AZ276" s="115"/>
      <c r="BA276" s="44">
        <f t="shared" si="1196"/>
        <v>0.99759999999998927</v>
      </c>
      <c r="BB276" s="48">
        <f t="shared" si="1197"/>
        <v>-0.12555983106465826</v>
      </c>
      <c r="BC276" s="49">
        <f t="shared" si="1198"/>
        <v>76.707401200529603</v>
      </c>
      <c r="BD276" s="50">
        <f t="shared" si="1199"/>
        <v>-0.12555983106465826</v>
      </c>
      <c r="BE276" s="11">
        <f t="shared" si="1223"/>
        <v>-3475.2013192208428</v>
      </c>
      <c r="BF276" s="49">
        <f t="shared" si="1244"/>
        <v>-60.653705190054211</v>
      </c>
      <c r="BG276" s="32">
        <f t="shared" si="1200"/>
        <v>-15.451964548892354</v>
      </c>
    </row>
    <row r="277" spans="2:59" ht="18.649999999999999" customHeight="1" thickBot="1">
      <c r="D277" s="30"/>
      <c r="G277" s="31"/>
      <c r="I277" s="30"/>
      <c r="L277" s="31"/>
      <c r="N277" s="30"/>
      <c r="Q277" s="31"/>
      <c r="S277" s="30"/>
      <c r="V277" s="31"/>
      <c r="X277" s="30"/>
      <c r="AA277" s="31"/>
      <c r="AC277" s="30"/>
      <c r="AF277" s="31"/>
      <c r="AH277" s="30"/>
      <c r="AK277" s="31"/>
      <c r="AM277" s="30"/>
      <c r="AP277" s="31"/>
      <c r="AR277" s="30"/>
      <c r="AU277" s="31"/>
      <c r="AY277" s="185"/>
      <c r="AZ277" s="115"/>
      <c r="BA277" s="44">
        <f t="shared" si="1196"/>
        <v>0.99799999999998923</v>
      </c>
      <c r="BB277" s="48">
        <f t="shared" si="1197"/>
        <v>-0.12929301959922218</v>
      </c>
      <c r="BC277" s="49">
        <f t="shared" si="1198"/>
        <v>75.317320672841419</v>
      </c>
      <c r="BD277" s="50">
        <f t="shared" si="1199"/>
        <v>-0.12929301959922218</v>
      </c>
      <c r="BE277" s="11">
        <f t="shared" si="1223"/>
        <v>-3458.8186799340092</v>
      </c>
      <c r="BF277" s="49">
        <f t="shared" si="1244"/>
        <v>-60.367774194332391</v>
      </c>
      <c r="BG277" s="32">
        <f t="shared" si="1200"/>
        <v>-15.326578458479418</v>
      </c>
    </row>
    <row r="278" spans="2:59" ht="18.649999999999999" customHeight="1" thickBot="1">
      <c r="D278" s="197" t="s">
        <v>96</v>
      </c>
      <c r="E278" s="198"/>
      <c r="F278" s="199" t="s">
        <v>97</v>
      </c>
      <c r="G278" s="200"/>
      <c r="I278" s="197" t="s">
        <v>98</v>
      </c>
      <c r="J278" s="198"/>
      <c r="K278" s="199" t="s">
        <v>99</v>
      </c>
      <c r="L278" s="200"/>
      <c r="N278" s="197" t="s">
        <v>1</v>
      </c>
      <c r="O278" s="198"/>
      <c r="P278" s="199" t="s">
        <v>2</v>
      </c>
      <c r="Q278" s="200"/>
      <c r="S278" s="172" t="s">
        <v>100</v>
      </c>
      <c r="T278" s="173"/>
      <c r="U278" s="199" t="s">
        <v>101</v>
      </c>
      <c r="V278" s="200"/>
      <c r="X278" s="197" t="s">
        <v>102</v>
      </c>
      <c r="Y278" s="198"/>
      <c r="Z278" s="199" t="s">
        <v>103</v>
      </c>
      <c r="AA278" s="200"/>
      <c r="AB278" s="4"/>
      <c r="AC278" s="197" t="s">
        <v>104</v>
      </c>
      <c r="AD278" s="198"/>
      <c r="AE278" s="199" t="s">
        <v>105</v>
      </c>
      <c r="AF278" s="200"/>
      <c r="AH278" s="172" t="s">
        <v>106</v>
      </c>
      <c r="AI278" s="173"/>
      <c r="AJ278" s="199" t="s">
        <v>107</v>
      </c>
      <c r="AK278" s="200"/>
      <c r="AL278" s="4"/>
      <c r="AM278" s="197" t="s">
        <v>108</v>
      </c>
      <c r="AN278" s="198"/>
      <c r="AO278" s="199" t="s">
        <v>109</v>
      </c>
      <c r="AP278" s="200"/>
      <c r="AR278" s="197" t="s">
        <v>110</v>
      </c>
      <c r="AS278" s="198"/>
      <c r="AT278" s="199" t="s">
        <v>111</v>
      </c>
      <c r="AU278" s="200"/>
      <c r="AV278" s="4"/>
      <c r="AW278" s="36" t="s">
        <v>112</v>
      </c>
      <c r="AY278" s="186" t="s">
        <v>113</v>
      </c>
      <c r="AZ278" s="115"/>
      <c r="BA278" s="44">
        <f t="shared" si="1196"/>
        <v>0.99839999999998919</v>
      </c>
      <c r="BB278" s="48">
        <f t="shared" si="1197"/>
        <v>-0.13207268666098804</v>
      </c>
      <c r="BC278" s="49">
        <f t="shared" si="1198"/>
        <v>73.933793200867967</v>
      </c>
      <c r="BD278" s="50">
        <f t="shared" si="1199"/>
        <v>-0.13207268666098804</v>
      </c>
      <c r="BE278" s="11">
        <f t="shared" si="1223"/>
        <v>-3445.630698152253</v>
      </c>
      <c r="BF278" s="49">
        <f t="shared" si="1244"/>
        <v>-60.137600490547712</v>
      </c>
      <c r="BG278" s="32">
        <f t="shared" si="1200"/>
        <v>-15.235581981040554</v>
      </c>
    </row>
    <row r="279" spans="2:59" ht="18.649999999999999" customHeight="1" thickTop="1" thickBot="1">
      <c r="D279" s="24">
        <v>0</v>
      </c>
      <c r="E279" s="28">
        <v>0</v>
      </c>
      <c r="F279" s="26">
        <v>1</v>
      </c>
      <c r="G279" s="27">
        <v>0</v>
      </c>
      <c r="I279" s="24">
        <v>0</v>
      </c>
      <c r="J279" s="28">
        <f t="shared" ref="J279" si="1519">IF(0=(1-$J$8*$K$8*$B276^2),0,-1*(1-$J$8*$K$8*$B276^2)/($B276*$K$8))</f>
        <v>-0.40694532846248321</v>
      </c>
      <c r="K279" s="26">
        <v>1</v>
      </c>
      <c r="L279" s="27">
        <v>0</v>
      </c>
      <c r="N279" s="24">
        <f t="shared" ref="N279" si="1520">D279*I276+F279*I279-E279*J276-G279*J279</f>
        <v>0</v>
      </c>
      <c r="O279" s="28">
        <f t="shared" ref="O279" si="1521">(D279*J276+E279*I276+F279*J279+G279*I279)</f>
        <v>-0.40694532846248321</v>
      </c>
      <c r="P279" s="26">
        <f t="shared" ref="P279" si="1522">D279*K276+F279*K279-E279*L276-G279*L279</f>
        <v>1</v>
      </c>
      <c r="Q279" s="27">
        <f t="shared" ref="Q279" si="1523">(D279*L276+E279*K276+F279*L279+G279*K279)</f>
        <v>0</v>
      </c>
      <c r="S279" s="24">
        <v>0</v>
      </c>
      <c r="T279" s="28">
        <v>0</v>
      </c>
      <c r="U279" s="26">
        <v>1</v>
      </c>
      <c r="V279" s="27">
        <v>0</v>
      </c>
      <c r="X279" s="24">
        <f t="shared" ref="X279" si="1524">N279*S276+P279*S279-O279*T276-Q279*T279</f>
        <v>0</v>
      </c>
      <c r="Y279" s="28">
        <f t="shared" ref="Y279" si="1525">(N279*T276+O279*S276+P279*T279+Q279*S279)</f>
        <v>-0.40694532846248321</v>
      </c>
      <c r="Z279" s="26">
        <f t="shared" ref="Z279" si="1526">N279*U276+P279*U279-O279*V276-Q279*V279</f>
        <v>-11.02813034872916</v>
      </c>
      <c r="AA279" s="27">
        <f t="shared" ref="AA279" si="1527">(N279*V276+O279*U276+P279*V279+Q279*U279)</f>
        <v>0</v>
      </c>
      <c r="AB279" s="8"/>
      <c r="AC279" s="24">
        <v>0</v>
      </c>
      <c r="AD279" s="28">
        <f t="shared" ref="AD279" si="1528">IF(0=(1-$AD$8*$AE$8*$B276^2),0,-1*(1-$AD$8*$AE$8*$B276^2)/($B276*$AD$8))</f>
        <v>-0.37823465030013659</v>
      </c>
      <c r="AE279" s="26">
        <v>1</v>
      </c>
      <c r="AF279" s="27">
        <v>0</v>
      </c>
      <c r="AH279" s="24">
        <f t="shared" ref="AH279" si="1529">X279*AC276+Z279*AC279-Y279*AD276-AA279*AD279</f>
        <v>0</v>
      </c>
      <c r="AI279" s="28">
        <f t="shared" ref="AI279" si="1530">(X279*AD276+Y279*AC276+Z279*AD279+AA279*AC279)</f>
        <v>3.7642756974534137</v>
      </c>
      <c r="AJ279" s="26">
        <f t="shared" ref="AJ279" si="1531">X279*AE276+Z279*AE279-Y279*AF276-AA279*AF279</f>
        <v>-11.02813034872916</v>
      </c>
      <c r="AK279" s="27">
        <f t="shared" ref="AK279" si="1532">(X279*AF276+Y279*AE276+Z279*AF279+AA279*AE279)</f>
        <v>0</v>
      </c>
      <c r="AL279" s="8"/>
      <c r="AM279" s="24">
        <v>0</v>
      </c>
      <c r="AN279" s="28">
        <v>0</v>
      </c>
      <c r="AO279" s="26">
        <v>1</v>
      </c>
      <c r="AP279" s="27">
        <v>0</v>
      </c>
      <c r="AR279" s="24">
        <f t="shared" ref="AR279" si="1533">AH279*AM276+AJ279*AM279-AI279*AN276-AK279*AN279</f>
        <v>0</v>
      </c>
      <c r="AS279" s="28">
        <f t="shared" ref="AS279" si="1534">(AH279*AN276+AI279*AM276+AJ279*AN279+AK279*AM279)</f>
        <v>3.7642756974534137</v>
      </c>
      <c r="AT279" s="26">
        <f t="shared" ref="AT279" si="1535">AH279*AO276+AJ279*AO279-AI279*AP276-AK279*AP279</f>
        <v>11.969981167161961</v>
      </c>
      <c r="AU279" s="27">
        <f t="shared" ref="AU279" si="1536">(AH279*AP276+AI279*AO276+AJ279*AP279+AK279*AO279)</f>
        <v>0</v>
      </c>
      <c r="AV279" s="8"/>
      <c r="AW279" s="38">
        <f t="shared" ref="AW279" si="1537">(180/PI())*ATAN(-1*(($AR$8*AS276+AU276+$AR$8*AS279+AU279)/($AR$8*AR276+AT276+$AR$8*AR279+AT279)))</f>
        <v>55.986403865047727</v>
      </c>
      <c r="AY279" s="187">
        <f t="shared" ref="AY279" si="1538">20*LOG(((($AR$8*AR276+AT276-$AR$8*AR279-AT279)^2+($AR$8*AS276+AU276-$AR$8*AS279-AU279)^2)/(($AR$8*AR276+AT276+$AR$8*AR279+AT279)^2+($AR$8*AS276+AU276+$AR$8*AS279+AU279)^2))^0.5)</f>
        <v>-8.8554972741228914E-3</v>
      </c>
      <c r="AZ279" s="115"/>
      <c r="BA279" s="44">
        <f t="shared" si="1196"/>
        <v>0.99879999999998914</v>
      </c>
      <c r="BB279" s="48">
        <f t="shared" si="1197"/>
        <v>-0.13386837044262795</v>
      </c>
      <c r="BC279" s="49">
        <f t="shared" si="1198"/>
        <v>72.555540921607218</v>
      </c>
      <c r="BD279" s="50">
        <f t="shared" si="1199"/>
        <v>-0.13386837044262795</v>
      </c>
      <c r="BE279" s="11">
        <f t="shared" si="1223"/>
        <v>-3435.6214047952226</v>
      </c>
      <c r="BF279" s="49">
        <f t="shared" si="1244"/>
        <v>-59.962905365669535</v>
      </c>
      <c r="BG279" s="32">
        <f t="shared" si="1200"/>
        <v>-15.177825597868059</v>
      </c>
    </row>
    <row r="280" spans="2:59" ht="18.649999999999999" customHeight="1">
      <c r="AY280" s="33"/>
      <c r="AZ280" s="115"/>
      <c r="BA280" s="44">
        <f t="shared" si="1196"/>
        <v>0.9991999999999891</v>
      </c>
      <c r="BB280" s="48">
        <f t="shared" si="1197"/>
        <v>-0.13466162645006938</v>
      </c>
      <c r="BC280" s="49">
        <f t="shared" si="1198"/>
        <v>71.18129235968928</v>
      </c>
      <c r="BD280" s="50">
        <f t="shared" si="1199"/>
        <v>-0.13466162645006938</v>
      </c>
      <c r="BE280" s="11">
        <f t="shared" si="1223"/>
        <v>-3428.7692636322699</v>
      </c>
      <c r="BF280" s="49">
        <f t="shared" si="1244"/>
        <v>-59.843312941564577</v>
      </c>
      <c r="BG280" s="32">
        <f t="shared" si="1200"/>
        <v>-15.152561394548346</v>
      </c>
    </row>
    <row r="281" spans="2:59" ht="18.649999999999999" customHeight="1" thickBot="1">
      <c r="E281" s="21" t="s">
        <v>68</v>
      </c>
      <c r="J281" s="21" t="s">
        <v>69</v>
      </c>
      <c r="O281" s="21" t="s">
        <v>70</v>
      </c>
      <c r="T281" s="21" t="s">
        <v>71</v>
      </c>
      <c r="Y281" s="21" t="s">
        <v>72</v>
      </c>
      <c r="AD281" s="21" t="s">
        <v>73</v>
      </c>
      <c r="AI281" s="21" t="s">
        <v>74</v>
      </c>
      <c r="AN281" s="21" t="s">
        <v>75</v>
      </c>
      <c r="AS281" s="21" t="s">
        <v>76</v>
      </c>
      <c r="AZ281" s="115"/>
      <c r="BA281" s="44">
        <f t="shared" si="1196"/>
        <v>0.99959999999998905</v>
      </c>
      <c r="BB281" s="48">
        <f t="shared" si="1197"/>
        <v>-0.13444576286709431</v>
      </c>
      <c r="BC281" s="49">
        <f t="shared" si="1198"/>
        <v>69.809784654236523</v>
      </c>
      <c r="BD281" s="50">
        <f t="shared" si="1199"/>
        <v>-0.13444576286709431</v>
      </c>
      <c r="BE281" s="11">
        <f t="shared" si="1223"/>
        <v>-3425.0475250003951</v>
      </c>
      <c r="BF281" s="49">
        <f t="shared" si="1244"/>
        <v>-59.778356348539688</v>
      </c>
      <c r="BG281" s="32">
        <f t="shared" si="1200"/>
        <v>-15.159421378590421</v>
      </c>
    </row>
    <row r="282" spans="2:59" ht="18.649999999999999" customHeight="1" thickBot="1">
      <c r="B282" s="20"/>
      <c r="D282" s="197" t="s">
        <v>77</v>
      </c>
      <c r="E282" s="198"/>
      <c r="F282" s="199" t="s">
        <v>78</v>
      </c>
      <c r="G282" s="200"/>
      <c r="I282" s="197" t="s">
        <v>79</v>
      </c>
      <c r="J282" s="198"/>
      <c r="K282" s="199" t="s">
        <v>80</v>
      </c>
      <c r="L282" s="200"/>
      <c r="N282" s="197" t="s">
        <v>81</v>
      </c>
      <c r="O282" s="198"/>
      <c r="P282" s="199" t="s">
        <v>82</v>
      </c>
      <c r="Q282" s="200"/>
      <c r="S282" s="197" t="s">
        <v>83</v>
      </c>
      <c r="T282" s="198"/>
      <c r="U282" s="199" t="s">
        <v>84</v>
      </c>
      <c r="V282" s="200"/>
      <c r="X282" s="197" t="s">
        <v>85</v>
      </c>
      <c r="Y282" s="198"/>
      <c r="Z282" s="199" t="s">
        <v>86</v>
      </c>
      <c r="AA282" s="200"/>
      <c r="AB282" s="4"/>
      <c r="AC282" s="197" t="s">
        <v>87</v>
      </c>
      <c r="AD282" s="198"/>
      <c r="AE282" s="199" t="s">
        <v>88</v>
      </c>
      <c r="AF282" s="200"/>
      <c r="AH282" s="197" t="s">
        <v>89</v>
      </c>
      <c r="AI282" s="198"/>
      <c r="AJ282" s="199" t="s">
        <v>90</v>
      </c>
      <c r="AK282" s="200"/>
      <c r="AL282" s="4"/>
      <c r="AM282" s="197" t="s">
        <v>91</v>
      </c>
      <c r="AN282" s="198"/>
      <c r="AO282" s="199" t="s">
        <v>92</v>
      </c>
      <c r="AP282" s="200"/>
      <c r="AR282" s="197" t="s">
        <v>93</v>
      </c>
      <c r="AS282" s="198"/>
      <c r="AT282" s="199" t="s">
        <v>94</v>
      </c>
      <c r="AU282" s="200"/>
      <c r="AV282" s="4"/>
      <c r="AW282" s="181" t="s">
        <v>95</v>
      </c>
      <c r="AY282" s="182" t="s">
        <v>22</v>
      </c>
      <c r="AZ282" s="115"/>
      <c r="BA282" s="188">
        <f t="shared" si="1196"/>
        <v>0.99999999999998901</v>
      </c>
      <c r="BB282" s="189">
        <f t="shared" si="1197"/>
        <v>-0.13322561930773419</v>
      </c>
      <c r="BC282" s="190">
        <f t="shared" si="1198"/>
        <v>68.439765644236516</v>
      </c>
      <c r="BD282" s="191">
        <f t="shared" si="1199"/>
        <v>-0.13322561930773419</v>
      </c>
      <c r="BE282" s="192">
        <f t="shared" si="1223"/>
        <v>-3424.4244220103278</v>
      </c>
      <c r="BF282" s="190">
        <f t="shared" si="1244"/>
        <v>-59.767481149783997</v>
      </c>
      <c r="BG282" s="193">
        <f t="shared" si="1200"/>
        <v>-15.198408159972477</v>
      </c>
    </row>
    <row r="283" spans="2:59" ht="18.649999999999999" customHeight="1" thickTop="1" thickBot="1">
      <c r="B283" s="39">
        <f t="shared" ref="B283" si="1539">B276+$E$5</f>
        <v>0.91479999999999839</v>
      </c>
      <c r="D283" s="24">
        <v>1</v>
      </c>
      <c r="E283" s="25">
        <v>0</v>
      </c>
      <c r="F283" s="26">
        <v>0</v>
      </c>
      <c r="G283" s="27">
        <f t="shared" ref="G283" si="1540">-1/($E$8*$B283)</f>
        <v>-6.1069000642445994</v>
      </c>
      <c r="I283" s="24">
        <v>1</v>
      </c>
      <c r="J283" s="28">
        <v>0</v>
      </c>
      <c r="K283" s="26">
        <v>0</v>
      </c>
      <c r="L283" s="27">
        <v>0</v>
      </c>
      <c r="N283" s="24">
        <f t="shared" ref="N283" si="1541">D283*I283+F283*I286-E283*J283-G283*J286</f>
        <v>-1.4792570769773699</v>
      </c>
      <c r="O283" s="28">
        <f t="shared" ref="O283" si="1542">(D283*J283+E283*I283+F283*J286+G283*I286)</f>
        <v>0</v>
      </c>
      <c r="P283" s="26">
        <f t="shared" ref="P283" si="1543">D283*K283+F283*K286-E283*L283-G283*L286</f>
        <v>0</v>
      </c>
      <c r="Q283" s="27">
        <f t="shared" ref="Q283" si="1544">(D283*L283+E283*K283+F283*L286+G283*K286)</f>
        <v>-6.1069000642445994</v>
      </c>
      <c r="S283" s="24">
        <v>1</v>
      </c>
      <c r="T283" s="25">
        <v>0</v>
      </c>
      <c r="U283" s="26">
        <v>0</v>
      </c>
      <c r="V283" s="27">
        <f t="shared" ref="V283" si="1545">-1/($T$8*$B283)</f>
        <v>-29.544192202696848</v>
      </c>
      <c r="X283" s="24">
        <f t="shared" ref="X283" si="1546">N283*S283+P283*S286-O283*T283-Q283*T286</f>
        <v>-1.4792570769773699</v>
      </c>
      <c r="Y283" s="28">
        <f t="shared" ref="Y283" si="1547">(N283*T283+O283*S283+P283*T286+Q283*S286)</f>
        <v>0</v>
      </c>
      <c r="Z283" s="26">
        <f t="shared" ref="Z283" si="1548">N283*U283+P283*U286-O283*V283-Q283*V286</f>
        <v>0</v>
      </c>
      <c r="AA283" s="27">
        <f t="shared" ref="AA283" si="1549">(N283*V283+O283*U283+P283*V286+Q283*U286)</f>
        <v>37.596555335174344</v>
      </c>
      <c r="AB283" s="8"/>
      <c r="AC283" s="24">
        <v>1</v>
      </c>
      <c r="AD283" s="28">
        <v>0</v>
      </c>
      <c r="AE283" s="26">
        <v>0</v>
      </c>
      <c r="AF283" s="27">
        <v>0</v>
      </c>
      <c r="AH283" s="24">
        <f t="shared" ref="AH283" si="1550">X283*AC283+Z283*AC286-Y283*AD283-AA283*AD286</f>
        <v>12.709766052706954</v>
      </c>
      <c r="AI283" s="28">
        <f t="shared" ref="AI283" si="1551">(X283*AD283+Y283*AC283+Z283*AD286+AA283*AC286)</f>
        <v>0</v>
      </c>
      <c r="AJ283" s="26">
        <f t="shared" ref="AJ283" si="1552">X283*AE283+Z283*AE286-Y283*AF283-AA283*AF286</f>
        <v>0</v>
      </c>
      <c r="AK283" s="27">
        <f t="shared" ref="AK283" si="1553">(X283*AF283+Y283*AE283+Z283*AF286+AA283*AE286)</f>
        <v>37.596555335174344</v>
      </c>
      <c r="AL283" s="8"/>
      <c r="AM283" s="24">
        <v>1</v>
      </c>
      <c r="AN283" s="25">
        <v>0</v>
      </c>
      <c r="AO283" s="26">
        <v>0</v>
      </c>
      <c r="AP283" s="27">
        <f t="shared" ref="AP283" si="1554">-1/($AN$8*$B283)</f>
        <v>-6.1069000642445994</v>
      </c>
      <c r="AR283" s="24">
        <f t="shared" ref="AR283" si="1555">AH283*AM283+AJ283*AM286-AI283*AN283-AK283*AN286</f>
        <v>12.709766052706954</v>
      </c>
      <c r="AS283" s="28">
        <f t="shared" ref="AS283" si="1556">(AH283*AN283+AI283*AM283+AJ283*AN286+AK283*AM286)</f>
        <v>0</v>
      </c>
      <c r="AT283" s="26">
        <f t="shared" ref="AT283" si="1557">AH283*AO283+AJ283*AO286-AI283*AP283-AK283*AP286</f>
        <v>0</v>
      </c>
      <c r="AU283" s="27">
        <f t="shared" ref="AU283" si="1558">(AH283*AP283+AI283*AO283+AJ283*AP286+AK283*AO286)</f>
        <v>-40.020715788635584</v>
      </c>
      <c r="AV283" s="8"/>
      <c r="AW283" s="183">
        <f t="shared" ref="AW283" si="1559">20*LOG((2*$AR$8)/(($AR$8*AR283+AT283+$AR$8*AR286+AT286)^2+($AR$8*AS283+AU283+$AR$8*AS286+AU286)^2)^0.5)</f>
        <v>-26.812411490428257</v>
      </c>
      <c r="AY283" s="184">
        <f t="shared" ref="AY283" si="1560">((AS283^2+AR283^2)/(AS286^2+AR286^2))^0.5</f>
        <v>3.3953594857572309</v>
      </c>
      <c r="AZ283" s="115"/>
      <c r="BA283" s="44">
        <f t="shared" si="1196"/>
        <v>1.0003999999999891</v>
      </c>
      <c r="BB283" s="48">
        <f t="shared" si="1197"/>
        <v>-0.13101738853984571</v>
      </c>
      <c r="BC283" s="49">
        <f t="shared" si="1198"/>
        <v>67.069995875432156</v>
      </c>
      <c r="BD283" s="50">
        <f t="shared" si="1199"/>
        <v>-0.13101738853984571</v>
      </c>
      <c r="BE283" s="11">
        <f t="shared" si="1223"/>
        <v>-3426.8632158070609</v>
      </c>
      <c r="BF283" s="49">
        <f t="shared" si="1244"/>
        <v>-59.810046131314202</v>
      </c>
      <c r="BG283" s="32">
        <f t="shared" si="1200"/>
        <v>-15.26989773285341</v>
      </c>
    </row>
    <row r="284" spans="2:59" ht="18.649999999999999" customHeight="1" thickBot="1">
      <c r="D284" s="30"/>
      <c r="G284" s="31"/>
      <c r="I284" s="30"/>
      <c r="L284" s="31"/>
      <c r="N284" s="30"/>
      <c r="Q284" s="31"/>
      <c r="S284" s="30"/>
      <c r="V284" s="31"/>
      <c r="X284" s="30"/>
      <c r="AA284" s="31"/>
      <c r="AC284" s="30"/>
      <c r="AF284" s="31"/>
      <c r="AH284" s="30"/>
      <c r="AK284" s="31"/>
      <c r="AM284" s="30"/>
      <c r="AP284" s="31"/>
      <c r="AR284" s="30"/>
      <c r="AU284" s="31"/>
      <c r="AY284" s="185"/>
      <c r="AZ284" s="115"/>
      <c r="BA284" s="44">
        <f t="shared" si="1196"/>
        <v>1.000799999999989</v>
      </c>
      <c r="BB284" s="48">
        <f t="shared" si="1197"/>
        <v>-0.12784847983172823</v>
      </c>
      <c r="BC284" s="49">
        <f t="shared" si="1198"/>
        <v>65.699250589109482</v>
      </c>
      <c r="BD284" s="50">
        <f t="shared" si="1199"/>
        <v>-0.12784847983172823</v>
      </c>
      <c r="BE284" s="11">
        <f t="shared" si="1223"/>
        <v>-3432.3220963809804</v>
      </c>
      <c r="BF284" s="49">
        <f t="shared" si="1244"/>
        <v>-59.905321570802251</v>
      </c>
      <c r="BG284" s="32">
        <f t="shared" si="1200"/>
        <v>-15.374654851548319</v>
      </c>
    </row>
    <row r="285" spans="2:59" ht="18.649999999999999" customHeight="1" thickBot="1">
      <c r="D285" s="197" t="s">
        <v>96</v>
      </c>
      <c r="E285" s="198"/>
      <c r="F285" s="199" t="s">
        <v>97</v>
      </c>
      <c r="G285" s="200"/>
      <c r="I285" s="197" t="s">
        <v>98</v>
      </c>
      <c r="J285" s="198"/>
      <c r="K285" s="199" t="s">
        <v>99</v>
      </c>
      <c r="L285" s="200"/>
      <c r="N285" s="197" t="s">
        <v>1</v>
      </c>
      <c r="O285" s="198"/>
      <c r="P285" s="199" t="s">
        <v>2</v>
      </c>
      <c r="Q285" s="200"/>
      <c r="S285" s="172" t="s">
        <v>100</v>
      </c>
      <c r="T285" s="173"/>
      <c r="U285" s="199" t="s">
        <v>101</v>
      </c>
      <c r="V285" s="200"/>
      <c r="X285" s="197" t="s">
        <v>102</v>
      </c>
      <c r="Y285" s="198"/>
      <c r="Z285" s="199" t="s">
        <v>103</v>
      </c>
      <c r="AA285" s="200"/>
      <c r="AB285" s="4"/>
      <c r="AC285" s="197" t="s">
        <v>104</v>
      </c>
      <c r="AD285" s="198"/>
      <c r="AE285" s="199" t="s">
        <v>105</v>
      </c>
      <c r="AF285" s="200"/>
      <c r="AH285" s="172" t="s">
        <v>106</v>
      </c>
      <c r="AI285" s="173"/>
      <c r="AJ285" s="199" t="s">
        <v>107</v>
      </c>
      <c r="AK285" s="200"/>
      <c r="AL285" s="4"/>
      <c r="AM285" s="197" t="s">
        <v>108</v>
      </c>
      <c r="AN285" s="198"/>
      <c r="AO285" s="199" t="s">
        <v>109</v>
      </c>
      <c r="AP285" s="200"/>
      <c r="AR285" s="197" t="s">
        <v>110</v>
      </c>
      <c r="AS285" s="198"/>
      <c r="AT285" s="199" t="s">
        <v>111</v>
      </c>
      <c r="AU285" s="200"/>
      <c r="AV285" s="4"/>
      <c r="AW285" s="36" t="s">
        <v>112</v>
      </c>
      <c r="AY285" s="186" t="s">
        <v>113</v>
      </c>
      <c r="AZ285" s="115"/>
      <c r="BA285" s="44">
        <f t="shared" si="1196"/>
        <v>1.001199999999989</v>
      </c>
      <c r="BB285" s="48">
        <f t="shared" si="1197"/>
        <v>-0.12375742169403239</v>
      </c>
      <c r="BC285" s="49">
        <f t="shared" si="1198"/>
        <v>64.326321750557241</v>
      </c>
      <c r="BD285" s="50">
        <f t="shared" si="1199"/>
        <v>-0.12375742169403239</v>
      </c>
      <c r="BE285" s="11">
        <f t="shared" si="1223"/>
        <v>-3440.7539453682348</v>
      </c>
      <c r="BF285" s="49">
        <f t="shared" si="1244"/>
        <v>-60.052485097660792</v>
      </c>
      <c r="BG285" s="32">
        <f t="shared" si="1200"/>
        <v>-15.513862353592387</v>
      </c>
    </row>
    <row r="286" spans="2:59" ht="18.649999999999999" customHeight="1" thickTop="1" thickBot="1">
      <c r="D286" s="24">
        <v>0</v>
      </c>
      <c r="E286" s="28">
        <v>0</v>
      </c>
      <c r="F286" s="26">
        <v>1</v>
      </c>
      <c r="G286" s="27">
        <v>0</v>
      </c>
      <c r="I286" s="24">
        <v>0</v>
      </c>
      <c r="J286" s="28">
        <f t="shared" ref="J286" si="1561">IF(0=(1-$J$8*$K$8*$B283^2),0,-1*(1-$J$8*$K$8*$B283^2)/($B283*$K$8))</f>
        <v>-0.40597636294938205</v>
      </c>
      <c r="K286" s="26">
        <v>1</v>
      </c>
      <c r="L286" s="27">
        <v>0</v>
      </c>
      <c r="N286" s="24">
        <f t="shared" ref="N286" si="1562">D286*I283+F286*I286-E286*J283-G286*J286</f>
        <v>0</v>
      </c>
      <c r="O286" s="28">
        <f t="shared" ref="O286" si="1563">(D286*J283+E286*I283+F286*J286+G286*I286)</f>
        <v>-0.40597636294938205</v>
      </c>
      <c r="P286" s="26">
        <f t="shared" ref="P286" si="1564">D286*K283+F286*K286-E286*L283-G286*L286</f>
        <v>1</v>
      </c>
      <c r="Q286" s="27">
        <f t="shared" ref="Q286" si="1565">(D286*L283+E286*K283+F286*L286+G286*K286)</f>
        <v>0</v>
      </c>
      <c r="S286" s="24">
        <v>0</v>
      </c>
      <c r="T286" s="28">
        <v>0</v>
      </c>
      <c r="U286" s="26">
        <v>1</v>
      </c>
      <c r="V286" s="27">
        <v>0</v>
      </c>
      <c r="X286" s="24">
        <f t="shared" ref="X286" si="1566">N286*S283+P286*S286-O286*T283-Q286*T286</f>
        <v>0</v>
      </c>
      <c r="Y286" s="28">
        <f t="shared" ref="Y286" si="1567">(N286*T283+O286*S283+P286*T286+Q286*S286)</f>
        <v>-0.40597636294938205</v>
      </c>
      <c r="Z286" s="26">
        <f t="shared" ref="Z286" si="1568">N286*U283+P286*U286-O286*V283-Q286*V286</f>
        <v>-10.994243696728359</v>
      </c>
      <c r="AA286" s="27">
        <f t="shared" ref="AA286" si="1569">(N286*V283+O286*U283+P286*V286+Q286*U286)</f>
        <v>0</v>
      </c>
      <c r="AB286" s="8"/>
      <c r="AC286" s="24">
        <v>0</v>
      </c>
      <c r="AD286" s="28">
        <f t="shared" ref="AD286" si="1570">IF(0=(1-$AD$8*$AE$8*$B283^2),0,-1*(1-$AD$8*$AE$8*$B283^2)/($B283*$AD$8))</f>
        <v>-0.37740221153743436</v>
      </c>
      <c r="AE286" s="26">
        <v>1</v>
      </c>
      <c r="AF286" s="27">
        <v>0</v>
      </c>
      <c r="AH286" s="24">
        <f t="shared" ref="AH286" si="1571">X286*AC283+Z286*AC286-Y286*AD283-AA286*AD286</f>
        <v>0</v>
      </c>
      <c r="AI286" s="28">
        <f t="shared" ref="AI286" si="1572">(X286*AD283+Y286*AC283+Z286*AD286+AA286*AC286)</f>
        <v>3.7432755223773984</v>
      </c>
      <c r="AJ286" s="26">
        <f t="shared" ref="AJ286" si="1573">X286*AE283+Z286*AE286-Y286*AF283-AA286*AF286</f>
        <v>-10.994243696728359</v>
      </c>
      <c r="AK286" s="27">
        <f t="shared" ref="AK286" si="1574">(X286*AF283+Y286*AE283+Z286*AF286+AA286*AE286)</f>
        <v>0</v>
      </c>
      <c r="AL286" s="8"/>
      <c r="AM286" s="24">
        <v>0</v>
      </c>
      <c r="AN286" s="28">
        <v>0</v>
      </c>
      <c r="AO286" s="26">
        <v>1</v>
      </c>
      <c r="AP286" s="27">
        <v>0</v>
      </c>
      <c r="AR286" s="24">
        <f t="shared" ref="AR286" si="1575">AH286*AM283+AJ286*AM286-AI286*AN283-AK286*AN286</f>
        <v>0</v>
      </c>
      <c r="AS286" s="28">
        <f t="shared" ref="AS286" si="1576">(AH286*AN283+AI286*AM283+AJ286*AN286+AK286*AM286)</f>
        <v>3.7432755223773984</v>
      </c>
      <c r="AT286" s="26">
        <f t="shared" ref="AT286" si="1577">AH286*AO283+AJ286*AO286-AI286*AP283-AK286*AP286</f>
        <v>11.86556583136341</v>
      </c>
      <c r="AU286" s="27">
        <f t="shared" ref="AU286" si="1578">(AH286*AP283+AI286*AO283+AJ286*AP286+AK286*AO286)</f>
        <v>0</v>
      </c>
      <c r="AV286" s="8"/>
      <c r="AW286" s="38">
        <f t="shared" ref="AW286" si="1579">(180/PI())*ATAN(-1*(($AR$8*AS283+AU283+$AR$8*AS286+AU286)/($AR$8*AR283+AT283+$AR$8*AR286+AT286)))</f>
        <v>55.885211262247097</v>
      </c>
      <c r="AY286" s="187">
        <f t="shared" ref="AY286" si="1580">20*LOG(((($AR$8*AR283+AT283-$AR$8*AR286-AT286)^2+($AR$8*AS283+AU283-$AR$8*AS286-AU286)^2)/(($AR$8*AR283+AT283+$AR$8*AR286+AT286)^2+($AR$8*AS283+AU283+$AR$8*AS286+AU286)^2))^0.5)</f>
        <v>-9.0572414543489636E-3</v>
      </c>
      <c r="AZ286" s="115"/>
      <c r="BA286" s="44">
        <f t="shared" si="1196"/>
        <v>1.0015999999999889</v>
      </c>
      <c r="BB286" s="48">
        <f t="shared" si="1197"/>
        <v>-0.1187938009387319</v>
      </c>
      <c r="BC286" s="49">
        <f t="shared" si="1198"/>
        <v>62.950020172410099</v>
      </c>
      <c r="BD286" s="50">
        <f t="shared" si="1199"/>
        <v>-0.1187938009387319</v>
      </c>
      <c r="BE286" s="11">
        <f t="shared" si="1223"/>
        <v>-3452.1059673324644</v>
      </c>
      <c r="BF286" s="49">
        <f t="shared" si="1244"/>
        <v>-60.250615257695316</v>
      </c>
      <c r="BG286" s="32">
        <f t="shared" si="1200"/>
        <v>-15.689166839777023</v>
      </c>
    </row>
    <row r="287" spans="2:59" ht="18.649999999999999" customHeight="1">
      <c r="AY287" s="33"/>
      <c r="AZ287" s="115"/>
      <c r="BA287" s="44">
        <f t="shared" si="1196"/>
        <v>1.0019999999999889</v>
      </c>
      <c r="BB287" s="48">
        <f t="shared" si="1197"/>
        <v>-0.11301823413550934</v>
      </c>
      <c r="BC287" s="49">
        <f t="shared" si="1198"/>
        <v>61.569177785477265</v>
      </c>
      <c r="BD287" s="50">
        <f t="shared" si="1199"/>
        <v>-0.11301823413550934</v>
      </c>
      <c r="BE287" s="11">
        <f t="shared" si="1223"/>
        <v>-3466.3191963108893</v>
      </c>
      <c r="BF287" s="49">
        <f t="shared" si="1244"/>
        <v>-60.498682900708701</v>
      </c>
      <c r="BG287" s="32">
        <f t="shared" si="1200"/>
        <v>-15.902744510722602</v>
      </c>
    </row>
    <row r="288" spans="2:59" ht="18.649999999999999" customHeight="1" thickBot="1">
      <c r="E288" s="21" t="s">
        <v>68</v>
      </c>
      <c r="J288" s="21" t="s">
        <v>69</v>
      </c>
      <c r="O288" s="21" t="s">
        <v>70</v>
      </c>
      <c r="T288" s="21" t="s">
        <v>71</v>
      </c>
      <c r="Y288" s="21" t="s">
        <v>72</v>
      </c>
      <c r="AD288" s="21" t="s">
        <v>73</v>
      </c>
      <c r="AI288" s="21" t="s">
        <v>74</v>
      </c>
      <c r="AN288" s="21" t="s">
        <v>75</v>
      </c>
      <c r="AS288" s="21" t="s">
        <v>76</v>
      </c>
      <c r="AZ288" s="115"/>
      <c r="BA288" s="44">
        <f t="shared" ref="BA288:BA351" si="1581">INDEX(B:B,(ROW()-32)*7+24)</f>
        <v>1.0023999999999889</v>
      </c>
      <c r="BB288" s="48">
        <f t="shared" si="1197"/>
        <v>-0.10650236669628692</v>
      </c>
      <c r="BC288" s="49">
        <f t="shared" si="1198"/>
        <v>60.182650106953062</v>
      </c>
      <c r="BD288" s="50">
        <f t="shared" si="1199"/>
        <v>-0.10650236669628692</v>
      </c>
      <c r="BE288" s="11">
        <f t="shared" si="1223"/>
        <v>-3483.3278849012854</v>
      </c>
      <c r="BF288" s="49">
        <f t="shared" si="1244"/>
        <v>-60.7955405180575</v>
      </c>
      <c r="BG288" s="32">
        <f t="shared" si="1200"/>
        <v>-16.157392885561912</v>
      </c>
    </row>
    <row r="289" spans="2:59" ht="18.649999999999999" customHeight="1" thickBot="1">
      <c r="B289" s="20"/>
      <c r="D289" s="197" t="s">
        <v>77</v>
      </c>
      <c r="E289" s="198"/>
      <c r="F289" s="199" t="s">
        <v>78</v>
      </c>
      <c r="G289" s="200"/>
      <c r="I289" s="197" t="s">
        <v>79</v>
      </c>
      <c r="J289" s="198"/>
      <c r="K289" s="199" t="s">
        <v>80</v>
      </c>
      <c r="L289" s="200"/>
      <c r="N289" s="197" t="s">
        <v>81</v>
      </c>
      <c r="O289" s="198"/>
      <c r="P289" s="199" t="s">
        <v>82</v>
      </c>
      <c r="Q289" s="200"/>
      <c r="S289" s="197" t="s">
        <v>83</v>
      </c>
      <c r="T289" s="198"/>
      <c r="U289" s="199" t="s">
        <v>84</v>
      </c>
      <c r="V289" s="200"/>
      <c r="X289" s="197" t="s">
        <v>85</v>
      </c>
      <c r="Y289" s="198"/>
      <c r="Z289" s="199" t="s">
        <v>86</v>
      </c>
      <c r="AA289" s="200"/>
      <c r="AB289" s="4"/>
      <c r="AC289" s="197" t="s">
        <v>87</v>
      </c>
      <c r="AD289" s="198"/>
      <c r="AE289" s="199" t="s">
        <v>88</v>
      </c>
      <c r="AF289" s="200"/>
      <c r="AH289" s="197" t="s">
        <v>89</v>
      </c>
      <c r="AI289" s="198"/>
      <c r="AJ289" s="199" t="s">
        <v>90</v>
      </c>
      <c r="AK289" s="200"/>
      <c r="AL289" s="4"/>
      <c r="AM289" s="197" t="s">
        <v>91</v>
      </c>
      <c r="AN289" s="198"/>
      <c r="AO289" s="199" t="s">
        <v>92</v>
      </c>
      <c r="AP289" s="200"/>
      <c r="AR289" s="197" t="s">
        <v>93</v>
      </c>
      <c r="AS289" s="198"/>
      <c r="AT289" s="199" t="s">
        <v>94</v>
      </c>
      <c r="AU289" s="200"/>
      <c r="AV289" s="4"/>
      <c r="AW289" s="181" t="s">
        <v>95</v>
      </c>
      <c r="AY289" s="182" t="s">
        <v>22</v>
      </c>
      <c r="AZ289" s="115"/>
      <c r="BA289" s="44">
        <f t="shared" si="1581"/>
        <v>1.0027999999999888</v>
      </c>
      <c r="BB289" s="48">
        <f t="shared" si="1197"/>
        <v>-9.93288939466207E-2</v>
      </c>
      <c r="BC289" s="49">
        <f t="shared" si="1198"/>
        <v>58.789318952992701</v>
      </c>
      <c r="BD289" s="50">
        <f t="shared" si="1199"/>
        <v>-9.93288939466207E-2</v>
      </c>
      <c r="BE289" s="11">
        <f t="shared" si="1223"/>
        <v>-3503.0587840538756</v>
      </c>
      <c r="BF289" s="49">
        <f t="shared" si="1244"/>
        <v>-61.139909672649161</v>
      </c>
      <c r="BG289" s="32">
        <f t="shared" si="1200"/>
        <v>-16.456656907604167</v>
      </c>
    </row>
    <row r="290" spans="2:59" ht="18.649999999999999" customHeight="1" thickTop="1" thickBot="1">
      <c r="B290" s="39">
        <f t="shared" ref="B290" si="1582">B283+$E$5</f>
        <v>0.91519999999999835</v>
      </c>
      <c r="D290" s="24">
        <v>1</v>
      </c>
      <c r="E290" s="25">
        <v>0</v>
      </c>
      <c r="F290" s="26">
        <v>0</v>
      </c>
      <c r="G290" s="27">
        <f t="shared" ref="G290" si="1583">-1/($E$8*$B290)</f>
        <v>-6.1042309645661712</v>
      </c>
      <c r="I290" s="24">
        <v>1</v>
      </c>
      <c r="J290" s="28">
        <v>0</v>
      </c>
      <c r="K290" s="26">
        <v>0</v>
      </c>
      <c r="L290" s="27">
        <v>0</v>
      </c>
      <c r="N290" s="24">
        <f t="shared" ref="N290" si="1584">D290*I290+F290*I293-E290*J290-G290*J293</f>
        <v>-1.4722617557105822</v>
      </c>
      <c r="O290" s="28">
        <f t="shared" ref="O290" si="1585">(D290*J290+E290*I290+F290*J293+G290*I293)</f>
        <v>0</v>
      </c>
      <c r="P290" s="26">
        <f t="shared" ref="P290" si="1586">D290*K290+F290*K293-E290*L290-G290*L293</f>
        <v>0</v>
      </c>
      <c r="Q290" s="27">
        <f t="shared" ref="Q290" si="1587">(D290*L290+E290*K290+F290*L293+G290*K293)</f>
        <v>-6.1042309645661712</v>
      </c>
      <c r="S290" s="24">
        <v>1</v>
      </c>
      <c r="T290" s="25">
        <v>0</v>
      </c>
      <c r="U290" s="26">
        <v>0</v>
      </c>
      <c r="V290" s="27">
        <f t="shared" ref="V290" si="1588">-1/($T$8*$B290)</f>
        <v>-29.531279531279583</v>
      </c>
      <c r="X290" s="24">
        <f t="shared" ref="X290" si="1589">N290*S290+P290*S293-O290*T290-Q290*T293</f>
        <v>-1.4722617557105822</v>
      </c>
      <c r="Y290" s="28">
        <f t="shared" ref="Y290" si="1590">(N290*T290+O290*S290+P290*T293+Q290*S293)</f>
        <v>0</v>
      </c>
      <c r="Z290" s="26">
        <f t="shared" ref="Z290" si="1591">N290*U290+P290*U293-O290*V290-Q290*V293</f>
        <v>0</v>
      </c>
      <c r="AA290" s="27">
        <f t="shared" ref="AA290" si="1592">(N290*V290+O290*U290+P290*V293+Q290*U293)</f>
        <v>37.373542486535484</v>
      </c>
      <c r="AB290" s="8"/>
      <c r="AC290" s="24">
        <v>1</v>
      </c>
      <c r="AD290" s="28">
        <v>0</v>
      </c>
      <c r="AE290" s="26">
        <v>0</v>
      </c>
      <c r="AF290" s="27">
        <v>0</v>
      </c>
      <c r="AH290" s="24">
        <f t="shared" ref="AH290" si="1593">X290*AC290+Z290*AC293-Y290*AD290-AA290*AD293</f>
        <v>12.601500942884462</v>
      </c>
      <c r="AI290" s="28">
        <f t="shared" ref="AI290" si="1594">(X290*AD290+Y290*AC290+Z290*AD293+AA290*AC293)</f>
        <v>0</v>
      </c>
      <c r="AJ290" s="26">
        <f t="shared" ref="AJ290" si="1595">X290*AE290+Z290*AE293-Y290*AF290-AA290*AF293</f>
        <v>0</v>
      </c>
      <c r="AK290" s="27">
        <f t="shared" ref="AK290" si="1596">(X290*AF290+Y290*AE290+Z290*AF293+AA290*AE293)</f>
        <v>37.373542486535484</v>
      </c>
      <c r="AL290" s="8"/>
      <c r="AM290" s="24">
        <v>1</v>
      </c>
      <c r="AN290" s="25">
        <v>0</v>
      </c>
      <c r="AO290" s="26">
        <v>0</v>
      </c>
      <c r="AP290" s="27">
        <f t="shared" ref="AP290" si="1597">-1/($AN$8*$B290)</f>
        <v>-6.1042309645661712</v>
      </c>
      <c r="AR290" s="24">
        <f t="shared" ref="AR290" si="1598">AH290*AM290+AJ290*AM293-AI290*AN290-AK290*AN293</f>
        <v>12.601500942884462</v>
      </c>
      <c r="AS290" s="28">
        <f t="shared" ref="AS290" si="1599">(AH290*AN290+AI290*AM290+AJ290*AN293+AK290*AM293)</f>
        <v>0</v>
      </c>
      <c r="AT290" s="26">
        <f t="shared" ref="AT290" si="1600">AH290*AO290+AJ290*AO293-AI290*AP290-AK290*AP293</f>
        <v>0</v>
      </c>
      <c r="AU290" s="27">
        <f t="shared" ref="AU290" si="1601">(AH290*AP290+AI290*AO290+AJ290*AP293+AK290*AO293)</f>
        <v>-39.548929769029655</v>
      </c>
      <c r="AV290" s="8"/>
      <c r="AW290" s="183">
        <f t="shared" ref="AW290" si="1602">20*LOG((2*$AR$8)/(($AR$8*AR290+AT290+$AR$8*AR293+AT293)^2+($AR$8*AS290+AU290+$AR$8*AS293+AU293)^2)^0.5)</f>
        <v>-26.714295374213744</v>
      </c>
      <c r="AY290" s="184">
        <f t="shared" ref="AY290" si="1603">((AS290^2+AR290^2)/(AS293^2+AR293^2))^0.5</f>
        <v>3.3853591316555409</v>
      </c>
      <c r="AZ290" s="115"/>
      <c r="BA290" s="44">
        <f t="shared" si="1581"/>
        <v>1.0031999999999888</v>
      </c>
      <c r="BB290" s="48">
        <f t="shared" ref="BB290:BB353" si="1604">INDEX(AW:AW,(ROW()-32)*7+24)</f>
        <v>-9.1591597638440686E-2</v>
      </c>
      <c r="BC290" s="49">
        <f t="shared" ref="BC290:BC353" si="1605">INDEX(AW:AW,(ROW()-32)*7+27)</f>
        <v>57.388095439371305</v>
      </c>
      <c r="BD290" s="50">
        <f t="shared" ref="BD290:BD353" si="1606">BB290</f>
        <v>-9.1591597638440686E-2</v>
      </c>
      <c r="BE290" s="11">
        <f t="shared" si="1223"/>
        <v>-3525.430322938214</v>
      </c>
      <c r="BF290" s="49">
        <f t="shared" si="1244"/>
        <v>-61.530366684918803</v>
      </c>
      <c r="BG290" s="32">
        <f t="shared" ref="BG290:BG353" si="1607">INDEX(AY:AY,(ROW()-32)*7+27)</f>
        <v>-16.805002081856053</v>
      </c>
    </row>
    <row r="291" spans="2:59" ht="18.649999999999999" customHeight="1" thickBot="1">
      <c r="D291" s="30"/>
      <c r="G291" s="31"/>
      <c r="I291" s="30"/>
      <c r="L291" s="31"/>
      <c r="N291" s="30"/>
      <c r="Q291" s="31"/>
      <c r="S291" s="30"/>
      <c r="V291" s="31"/>
      <c r="X291" s="30"/>
      <c r="AA291" s="31"/>
      <c r="AC291" s="30"/>
      <c r="AF291" s="31"/>
      <c r="AH291" s="30"/>
      <c r="AK291" s="31"/>
      <c r="AM291" s="30"/>
      <c r="AP291" s="31"/>
      <c r="AR291" s="30"/>
      <c r="AU291" s="31"/>
      <c r="AY291" s="185"/>
      <c r="AZ291" s="115"/>
      <c r="BA291" s="44">
        <f t="shared" si="1581"/>
        <v>1.0035999999999887</v>
      </c>
      <c r="BB291" s="48">
        <f t="shared" si="1604"/>
        <v>-8.3395390416478948E-2</v>
      </c>
      <c r="BC291" s="49">
        <f t="shared" si="1605"/>
        <v>55.977923310196175</v>
      </c>
      <c r="BD291" s="50">
        <f t="shared" si="1606"/>
        <v>-8.3395390416478948E-2</v>
      </c>
      <c r="BE291" s="11">
        <f t="shared" ref="BE291:BE354" si="1608">(BC292-BC291)/(BA292-BA291)</f>
        <v>-3550.351699935437</v>
      </c>
      <c r="BF291" s="49">
        <f t="shared" si="1244"/>
        <v>-61.965326767651128</v>
      </c>
      <c r="BG291" s="32">
        <f t="shared" si="1607"/>
        <v>-17.208053621653828</v>
      </c>
    </row>
    <row r="292" spans="2:59" ht="18.649999999999999" customHeight="1" thickBot="1">
      <c r="D292" s="197" t="s">
        <v>96</v>
      </c>
      <c r="E292" s="198"/>
      <c r="F292" s="199" t="s">
        <v>97</v>
      </c>
      <c r="G292" s="200"/>
      <c r="I292" s="197" t="s">
        <v>98</v>
      </c>
      <c r="J292" s="198"/>
      <c r="K292" s="199" t="s">
        <v>99</v>
      </c>
      <c r="L292" s="200"/>
      <c r="N292" s="197" t="s">
        <v>1</v>
      </c>
      <c r="O292" s="198"/>
      <c r="P292" s="199" t="s">
        <v>2</v>
      </c>
      <c r="Q292" s="200"/>
      <c r="S292" s="172" t="s">
        <v>100</v>
      </c>
      <c r="T292" s="173"/>
      <c r="U292" s="199" t="s">
        <v>101</v>
      </c>
      <c r="V292" s="200"/>
      <c r="X292" s="197" t="s">
        <v>102</v>
      </c>
      <c r="Y292" s="198"/>
      <c r="Z292" s="199" t="s">
        <v>103</v>
      </c>
      <c r="AA292" s="200"/>
      <c r="AB292" s="4"/>
      <c r="AC292" s="197" t="s">
        <v>104</v>
      </c>
      <c r="AD292" s="198"/>
      <c r="AE292" s="199" t="s">
        <v>105</v>
      </c>
      <c r="AF292" s="200"/>
      <c r="AH292" s="172" t="s">
        <v>106</v>
      </c>
      <c r="AI292" s="173"/>
      <c r="AJ292" s="199" t="s">
        <v>107</v>
      </c>
      <c r="AK292" s="200"/>
      <c r="AL292" s="4"/>
      <c r="AM292" s="197" t="s">
        <v>108</v>
      </c>
      <c r="AN292" s="198"/>
      <c r="AO292" s="199" t="s">
        <v>109</v>
      </c>
      <c r="AP292" s="200"/>
      <c r="AR292" s="197" t="s">
        <v>110</v>
      </c>
      <c r="AS292" s="198"/>
      <c r="AT292" s="199" t="s">
        <v>111</v>
      </c>
      <c r="AU292" s="200"/>
      <c r="AV292" s="4"/>
      <c r="AW292" s="36" t="s">
        <v>112</v>
      </c>
      <c r="AY292" s="186" t="s">
        <v>113</v>
      </c>
      <c r="AZ292" s="115"/>
      <c r="BA292" s="44">
        <f t="shared" si="1581"/>
        <v>1.0039999999999887</v>
      </c>
      <c r="BB292" s="48">
        <f t="shared" si="1604"/>
        <v>-7.4856359770303832E-2</v>
      </c>
      <c r="BC292" s="49">
        <f t="shared" si="1605"/>
        <v>54.557782630222157</v>
      </c>
      <c r="BD292" s="50">
        <f t="shared" si="1606"/>
        <v>-7.4856359770303832E-2</v>
      </c>
      <c r="BE292" s="11">
        <f t="shared" si="1608"/>
        <v>-3577.7218979118638</v>
      </c>
      <c r="BF292" s="49">
        <f t="shared" si="1244"/>
        <v>-62.443026839262458</v>
      </c>
      <c r="BG292" s="32">
        <f t="shared" si="1607"/>
        <v>-17.672930495154674</v>
      </c>
    </row>
    <row r="293" spans="2:59" ht="18.649999999999999" customHeight="1" thickTop="1" thickBot="1">
      <c r="D293" s="24">
        <v>0</v>
      </c>
      <c r="E293" s="28">
        <v>0</v>
      </c>
      <c r="F293" s="26">
        <v>1</v>
      </c>
      <c r="G293" s="27">
        <v>0</v>
      </c>
      <c r="I293" s="24">
        <v>0</v>
      </c>
      <c r="J293" s="28">
        <f t="shared" ref="J293" si="1609">IF(0=(1-$J$8*$K$8*$B290^2),0,-1*(1-$J$8*$K$8*$B290^2)/($B290*$K$8))</f>
        <v>-0.40500789862991138</v>
      </c>
      <c r="K293" s="26">
        <v>1</v>
      </c>
      <c r="L293" s="27">
        <v>0</v>
      </c>
      <c r="N293" s="24">
        <f t="shared" ref="N293" si="1610">D293*I290+F293*I293-E293*J290-G293*J293</f>
        <v>0</v>
      </c>
      <c r="O293" s="28">
        <f t="shared" ref="O293" si="1611">(D293*J290+E293*I290+F293*J293+G293*I293)</f>
        <v>-0.40500789862991138</v>
      </c>
      <c r="P293" s="26">
        <f t="shared" ref="P293" si="1612">D293*K290+F293*K293-E293*L290-G293*L293</f>
        <v>1</v>
      </c>
      <c r="Q293" s="27">
        <f t="shared" ref="Q293" si="1613">(D293*L290+E293*K290+F293*L293+G293*K293)</f>
        <v>0</v>
      </c>
      <c r="S293" s="24">
        <v>0</v>
      </c>
      <c r="T293" s="28">
        <v>0</v>
      </c>
      <c r="U293" s="26">
        <v>1</v>
      </c>
      <c r="V293" s="27">
        <v>0</v>
      </c>
      <c r="X293" s="24">
        <f t="shared" ref="X293" si="1614">N293*S290+P293*S293-O293*T290-Q293*T293</f>
        <v>0</v>
      </c>
      <c r="Y293" s="28">
        <f t="shared" ref="Y293" si="1615">(N293*T290+O293*S290+P293*T293+Q293*S293)</f>
        <v>-0.40500789862991138</v>
      </c>
      <c r="Z293" s="26">
        <f t="shared" ref="Z293" si="1616">N293*U290+P293*U293-O293*V290-Q293*V293</f>
        <v>-10.960401466816059</v>
      </c>
      <c r="AA293" s="27">
        <f t="shared" ref="AA293" si="1617">(N293*V290+O293*U290+P293*V293+Q293*U293)</f>
        <v>0</v>
      </c>
      <c r="AB293" s="8"/>
      <c r="AC293" s="24">
        <v>0</v>
      </c>
      <c r="AD293" s="28">
        <f t="shared" ref="AD293" si="1618">IF(0=(1-$AD$8*$AE$8*$B290^2),0,-1*(1-$AD$8*$AE$8*$B290^2)/($B290*$AD$8))</f>
        <v>-0.37657020882260167</v>
      </c>
      <c r="AE293" s="26">
        <v>1</v>
      </c>
      <c r="AF293" s="27">
        <v>0</v>
      </c>
      <c r="AH293" s="24">
        <f t="shared" ref="AH293" si="1619">X293*AC290+Z293*AC293-Y293*AD290-AA293*AD293</f>
        <v>0</v>
      </c>
      <c r="AI293" s="28">
        <f t="shared" ref="AI293" si="1620">(X293*AD290+Y293*AC290+Z293*AD293+AA293*AC293)</f>
        <v>3.7223527705085617</v>
      </c>
      <c r="AJ293" s="26">
        <f t="shared" ref="AJ293" si="1621">X293*AE290+Z293*AE293-Y293*AF290-AA293*AF293</f>
        <v>-10.960401466816059</v>
      </c>
      <c r="AK293" s="27">
        <f t="shared" ref="AK293" si="1622">(X293*AF290+Y293*AE290+Z293*AF293+AA293*AE293)</f>
        <v>0</v>
      </c>
      <c r="AL293" s="8"/>
      <c r="AM293" s="24">
        <v>0</v>
      </c>
      <c r="AN293" s="28">
        <v>0</v>
      </c>
      <c r="AO293" s="26">
        <v>1</v>
      </c>
      <c r="AP293" s="27">
        <v>0</v>
      </c>
      <c r="AR293" s="24">
        <f t="shared" ref="AR293" si="1623">AH293*AM290+AJ293*AM293-AI293*AN290-AK293*AN293</f>
        <v>0</v>
      </c>
      <c r="AS293" s="28">
        <f t="shared" ref="AS293" si="1624">(AH293*AN290+AI293*AM290+AJ293*AN293+AK293*AM293)</f>
        <v>3.7223527705085617</v>
      </c>
      <c r="AT293" s="26">
        <f t="shared" ref="AT293" si="1625">AH293*AO290+AJ293*AO293-AI293*AP290-AK293*AP293</f>
        <v>11.761699575960979</v>
      </c>
      <c r="AU293" s="27">
        <f t="shared" ref="AU293" si="1626">(AH293*AP290+AI293*AO290+AJ293*AP293+AK293*AO293)</f>
        <v>0</v>
      </c>
      <c r="AV293" s="8"/>
      <c r="AW293" s="38">
        <f t="shared" ref="AW293" si="1627">(180/PI())*ATAN(-1*(($AR$8*AS290+AU290+$AR$8*AS293+AU293)/($AR$8*AR290+AT290+$AR$8*AR293+AT293)))</f>
        <v>55.783064150932603</v>
      </c>
      <c r="AY293" s="187">
        <f t="shared" ref="AY293" si="1628">20*LOG(((($AR$8*AR290+AT290-$AR$8*AR293-AT293)^2+($AR$8*AS290+AU290-$AR$8*AS293-AU293)^2)/(($AR$8*AR290+AT290+$AR$8*AR293+AT293)^2+($AR$8*AS290+AU290+$AR$8*AS293+AU293)^2))^0.5)</f>
        <v>-9.2644131040776189E-3</v>
      </c>
      <c r="AZ293" s="115"/>
      <c r="BA293" s="44">
        <f t="shared" si="1581"/>
        <v>1.0043999999999886</v>
      </c>
      <c r="BB293" s="48">
        <f t="shared" si="1604"/>
        <v>-6.6101801991502784E-2</v>
      </c>
      <c r="BC293" s="49">
        <f t="shared" si="1605"/>
        <v>53.126693871057569</v>
      </c>
      <c r="BD293" s="50">
        <f t="shared" si="1606"/>
        <v>-6.6101801991502784E-2</v>
      </c>
      <c r="BE293" s="11">
        <f t="shared" si="1608"/>
        <v>-3607.4286396171892</v>
      </c>
      <c r="BF293" s="49">
        <f t="shared" si="1244"/>
        <v>-62.961507292059906</v>
      </c>
      <c r="BG293" s="32">
        <f t="shared" si="1607"/>
        <v>-18.208719104288672</v>
      </c>
    </row>
    <row r="294" spans="2:59" ht="18.649999999999999" customHeight="1">
      <c r="AY294" s="33"/>
      <c r="AZ294" s="115"/>
      <c r="BA294" s="44">
        <f t="shared" si="1581"/>
        <v>1.0047999999999886</v>
      </c>
      <c r="BB294" s="48">
        <f t="shared" si="1604"/>
        <v>-5.7270235623362448E-2</v>
      </c>
      <c r="BC294" s="49">
        <f t="shared" si="1605"/>
        <v>51.683722415210852</v>
      </c>
      <c r="BD294" s="50">
        <f t="shared" si="1606"/>
        <v>-5.7270235623362448E-2</v>
      </c>
      <c r="BE294" s="11">
        <f t="shared" si="1608"/>
        <v>-3639.3473020709089</v>
      </c>
      <c r="BF294" s="49">
        <f t="shared" si="1244"/>
        <v>-63.518593044710009</v>
      </c>
      <c r="BG294" s="32">
        <f t="shared" si="1607"/>
        <v>-18.827157064274648</v>
      </c>
    </row>
    <row r="295" spans="2:59" ht="18.649999999999999" customHeight="1" thickBot="1">
      <c r="E295" s="21" t="s">
        <v>68</v>
      </c>
      <c r="J295" s="21" t="s">
        <v>69</v>
      </c>
      <c r="O295" s="21" t="s">
        <v>70</v>
      </c>
      <c r="T295" s="21" t="s">
        <v>71</v>
      </c>
      <c r="Y295" s="21" t="s">
        <v>72</v>
      </c>
      <c r="AD295" s="21" t="s">
        <v>73</v>
      </c>
      <c r="AI295" s="21" t="s">
        <v>74</v>
      </c>
      <c r="AN295" s="21" t="s">
        <v>75</v>
      </c>
      <c r="AS295" s="21" t="s">
        <v>76</v>
      </c>
      <c r="AZ295" s="115"/>
      <c r="BA295" s="44">
        <f t="shared" si="1581"/>
        <v>1.0051999999999885</v>
      </c>
      <c r="BB295" s="48">
        <f t="shared" si="1604"/>
        <v>-4.8511382860536661E-2</v>
      </c>
      <c r="BC295" s="49">
        <f t="shared" si="1605"/>
        <v>50.227983494382649</v>
      </c>
      <c r="BD295" s="50">
        <f t="shared" si="1606"/>
        <v>-4.8511382860536661E-2</v>
      </c>
      <c r="BE295" s="11">
        <f t="shared" si="1608"/>
        <v>-3673.3398125509134</v>
      </c>
      <c r="BF295" s="49">
        <f t="shared" si="1244"/>
        <v>-64.111874273604769</v>
      </c>
      <c r="BG295" s="32">
        <f t="shared" si="1607"/>
        <v>-19.543639678564439</v>
      </c>
    </row>
    <row r="296" spans="2:59" ht="18.649999999999999" customHeight="1" thickBot="1">
      <c r="B296" s="20"/>
      <c r="D296" s="197" t="s">
        <v>77</v>
      </c>
      <c r="E296" s="198"/>
      <c r="F296" s="199" t="s">
        <v>78</v>
      </c>
      <c r="G296" s="200"/>
      <c r="I296" s="197" t="s">
        <v>79</v>
      </c>
      <c r="J296" s="198"/>
      <c r="K296" s="199" t="s">
        <v>80</v>
      </c>
      <c r="L296" s="200"/>
      <c r="N296" s="197" t="s">
        <v>81</v>
      </c>
      <c r="O296" s="198"/>
      <c r="P296" s="199" t="s">
        <v>82</v>
      </c>
      <c r="Q296" s="200"/>
      <c r="S296" s="197" t="s">
        <v>83</v>
      </c>
      <c r="T296" s="198"/>
      <c r="U296" s="199" t="s">
        <v>84</v>
      </c>
      <c r="V296" s="200"/>
      <c r="X296" s="197" t="s">
        <v>85</v>
      </c>
      <c r="Y296" s="198"/>
      <c r="Z296" s="199" t="s">
        <v>86</v>
      </c>
      <c r="AA296" s="200"/>
      <c r="AB296" s="4"/>
      <c r="AC296" s="197" t="s">
        <v>87</v>
      </c>
      <c r="AD296" s="198"/>
      <c r="AE296" s="199" t="s">
        <v>88</v>
      </c>
      <c r="AF296" s="200"/>
      <c r="AH296" s="197" t="s">
        <v>89</v>
      </c>
      <c r="AI296" s="198"/>
      <c r="AJ296" s="199" t="s">
        <v>90</v>
      </c>
      <c r="AK296" s="200"/>
      <c r="AL296" s="4"/>
      <c r="AM296" s="197" t="s">
        <v>91</v>
      </c>
      <c r="AN296" s="198"/>
      <c r="AO296" s="199" t="s">
        <v>92</v>
      </c>
      <c r="AP296" s="200"/>
      <c r="AR296" s="197" t="s">
        <v>93</v>
      </c>
      <c r="AS296" s="198"/>
      <c r="AT296" s="199" t="s">
        <v>94</v>
      </c>
      <c r="AU296" s="200"/>
      <c r="AV296" s="4"/>
      <c r="AW296" s="181" t="s">
        <v>95</v>
      </c>
      <c r="AY296" s="182" t="s">
        <v>22</v>
      </c>
      <c r="AZ296" s="115"/>
      <c r="BA296" s="44">
        <f t="shared" si="1581"/>
        <v>1.0055999999999885</v>
      </c>
      <c r="BB296" s="48">
        <f t="shared" si="1604"/>
        <v>-3.9986106357197959E-2</v>
      </c>
      <c r="BC296" s="49">
        <f t="shared" si="1605"/>
        <v>48.758647569362445</v>
      </c>
      <c r="BD296" s="50">
        <f t="shared" si="1606"/>
        <v>-3.9986106357197959E-2</v>
      </c>
      <c r="BE296" s="11">
        <f t="shared" si="1608"/>
        <v>-3709.2535527361647</v>
      </c>
      <c r="BF296" s="49">
        <f t="shared" ref="BF296:BF359" si="1629">PI()*(IF(BE296&lt;0,BE296,(BE297+BE295)/2))/180</f>
        <v>-64.738687286543197</v>
      </c>
      <c r="BG296" s="32">
        <f t="shared" si="1607"/>
        <v>-20.378729658150387</v>
      </c>
    </row>
    <row r="297" spans="2:59" ht="18.649999999999999" customHeight="1" thickTop="1" thickBot="1">
      <c r="B297" s="39">
        <f t="shared" ref="B297" si="1630">B290+$E$5</f>
        <v>0.9155999999999983</v>
      </c>
      <c r="D297" s="24">
        <v>1</v>
      </c>
      <c r="E297" s="25">
        <v>0</v>
      </c>
      <c r="F297" s="26">
        <v>0</v>
      </c>
      <c r="G297" s="27">
        <f t="shared" ref="G297" si="1631">-1/($E$8*$B297)</f>
        <v>-6.101564196997554</v>
      </c>
      <c r="I297" s="24">
        <v>1</v>
      </c>
      <c r="J297" s="28">
        <v>0</v>
      </c>
      <c r="K297" s="26">
        <v>0</v>
      </c>
      <c r="L297" s="27">
        <v>0</v>
      </c>
      <c r="N297" s="24">
        <f t="shared" ref="N297" si="1632">D297*I297+F297*I300-E297*J297-G297*J300</f>
        <v>-1.4652756006208909</v>
      </c>
      <c r="O297" s="28">
        <f t="shared" ref="O297" si="1633">(D297*J297+E297*I297+F297*J300+G297*I300)</f>
        <v>0</v>
      </c>
      <c r="P297" s="26">
        <f t="shared" ref="P297" si="1634">D297*K297+F297*K300-E297*L297-G297*L300</f>
        <v>0</v>
      </c>
      <c r="Q297" s="27">
        <f t="shared" ref="Q297" si="1635">(D297*L297+E297*K297+F297*L300+G297*K300)</f>
        <v>-6.101564196997554</v>
      </c>
      <c r="S297" s="24">
        <v>1</v>
      </c>
      <c r="T297" s="25">
        <v>0</v>
      </c>
      <c r="U297" s="26">
        <v>0</v>
      </c>
      <c r="V297" s="27">
        <f t="shared" ref="V297" si="1636">-1/($T$8*$B297)</f>
        <v>-29.518378142231413</v>
      </c>
      <c r="X297" s="24">
        <f t="shared" ref="X297" si="1637">N297*S297+P297*S300-O297*T297-Q297*T300</f>
        <v>-1.4652756006208909</v>
      </c>
      <c r="Y297" s="28">
        <f t="shared" ref="Y297" si="1638">(N297*T297+O297*S297+P297*T300+Q297*S300)</f>
        <v>0</v>
      </c>
      <c r="Z297" s="26">
        <f t="shared" ref="Z297" si="1639">N297*U297+P297*U300-O297*V297-Q297*V300</f>
        <v>0</v>
      </c>
      <c r="AA297" s="27">
        <f t="shared" ref="AA297" si="1640">(N297*V297+O297*U297+P297*V300+Q297*U300)</f>
        <v>37.150995064715161</v>
      </c>
      <c r="AB297" s="8"/>
      <c r="AC297" s="24">
        <v>1</v>
      </c>
      <c r="AD297" s="28">
        <v>0</v>
      </c>
      <c r="AE297" s="26">
        <v>0</v>
      </c>
      <c r="AF297" s="27">
        <v>0</v>
      </c>
      <c r="AH297" s="24">
        <f t="shared" ref="AH297" si="1641">X297*AC297+Z297*AC300-Y297*AD297-AA297*AD300</f>
        <v>12.49378881849454</v>
      </c>
      <c r="AI297" s="28">
        <f t="shared" ref="AI297" si="1642">(X297*AD297+Y297*AC297+Z297*AD300+AA297*AC300)</f>
        <v>0</v>
      </c>
      <c r="AJ297" s="26">
        <f t="shared" ref="AJ297" si="1643">X297*AE297+Z297*AE300-Y297*AF297-AA297*AF300</f>
        <v>0</v>
      </c>
      <c r="AK297" s="27">
        <f t="shared" ref="AK297" si="1644">(X297*AF297+Y297*AE297+Z297*AF300+AA297*AE300)</f>
        <v>37.150995064715161</v>
      </c>
      <c r="AL297" s="8"/>
      <c r="AM297" s="24">
        <v>1</v>
      </c>
      <c r="AN297" s="25">
        <v>0</v>
      </c>
      <c r="AO297" s="26">
        <v>0</v>
      </c>
      <c r="AP297" s="27">
        <f t="shared" ref="AP297" si="1645">-1/($AN$8*$B297)</f>
        <v>-6.101564196997554</v>
      </c>
      <c r="AR297" s="24">
        <f t="shared" ref="AR297" si="1646">AH297*AM297+AJ297*AM300-AI297*AN297-AK297*AN300</f>
        <v>12.49378881849454</v>
      </c>
      <c r="AS297" s="28">
        <f t="shared" ref="AS297" si="1647">(AH297*AN297+AI297*AM297+AJ297*AN300+AK297*AM300)</f>
        <v>0</v>
      </c>
      <c r="AT297" s="26">
        <f t="shared" ref="AT297" si="1648">AH297*AO297+AJ297*AO300-AI297*AP297-AK297*AP300</f>
        <v>0</v>
      </c>
      <c r="AU297" s="27">
        <f t="shared" ref="AU297" si="1649">(AH297*AP297+AI297*AO297+AJ297*AP300+AK297*AO300)</f>
        <v>-39.080659475059491</v>
      </c>
      <c r="AV297" s="8"/>
      <c r="AW297" s="183">
        <f t="shared" ref="AW297" si="1650">20*LOG((2*$AR$8)/(($AR$8*AR297+AT297+$AR$8*AR300+AT300)^2+($AR$8*AS297+AU297+$AR$8*AS300+AU300)^2)^0.5)</f>
        <v>-26.615788455759379</v>
      </c>
      <c r="AY297" s="184">
        <f t="shared" ref="AY297" si="1651">((AS297^2+AR297^2)/(AS300^2+AR300^2))^0.5</f>
        <v>3.3753246902091854</v>
      </c>
      <c r="AZ297" s="115"/>
      <c r="BA297" s="44">
        <f t="shared" si="1581"/>
        <v>1.0059999999999885</v>
      </c>
      <c r="BB297" s="48">
        <f t="shared" si="1604"/>
        <v>-3.1866287975061074E-2</v>
      </c>
      <c r="BC297" s="49">
        <f t="shared" si="1605"/>
        <v>47.274946148268143</v>
      </c>
      <c r="BD297" s="50">
        <f t="shared" si="1606"/>
        <v>-3.1866287975061074E-2</v>
      </c>
      <c r="BE297" s="11">
        <f t="shared" si="1608"/>
        <v>-3746.9203020160653</v>
      </c>
      <c r="BF297" s="49">
        <f t="shared" si="1629"/>
        <v>-65.39609608000066</v>
      </c>
      <c r="BG297" s="32">
        <f t="shared" si="1607"/>
        <v>-21.360451749246945</v>
      </c>
    </row>
    <row r="298" spans="2:59" ht="18.649999999999999" customHeight="1" thickBot="1">
      <c r="D298" s="30"/>
      <c r="G298" s="31"/>
      <c r="I298" s="30"/>
      <c r="L298" s="31"/>
      <c r="N298" s="30"/>
      <c r="Q298" s="31"/>
      <c r="S298" s="30"/>
      <c r="V298" s="31"/>
      <c r="X298" s="30"/>
      <c r="AA298" s="31"/>
      <c r="AC298" s="30"/>
      <c r="AF298" s="31"/>
      <c r="AH298" s="30"/>
      <c r="AK298" s="31"/>
      <c r="AM298" s="30"/>
      <c r="AP298" s="31"/>
      <c r="AR298" s="30"/>
      <c r="AU298" s="31"/>
      <c r="AY298" s="185"/>
      <c r="AZ298" s="115"/>
      <c r="BA298" s="44">
        <f t="shared" si="1581"/>
        <v>1.0063999999999884</v>
      </c>
      <c r="BB298" s="48">
        <f t="shared" si="1604"/>
        <v>-2.4334635196893148E-2</v>
      </c>
      <c r="BC298" s="49">
        <f t="shared" si="1605"/>
        <v>45.776178027461881</v>
      </c>
      <c r="BD298" s="50">
        <f t="shared" si="1606"/>
        <v>-2.4334635196893148E-2</v>
      </c>
      <c r="BE298" s="11">
        <f t="shared" si="1608"/>
        <v>-3786.1552556479423</v>
      </c>
      <c r="BF298" s="49">
        <f t="shared" si="1629"/>
        <v>-66.080875202744224</v>
      </c>
      <c r="BG298" s="32">
        <f t="shared" si="1607"/>
        <v>-22.527756348486427</v>
      </c>
    </row>
    <row r="299" spans="2:59" ht="18.649999999999999" customHeight="1" thickBot="1">
      <c r="D299" s="197" t="s">
        <v>96</v>
      </c>
      <c r="E299" s="198"/>
      <c r="F299" s="199" t="s">
        <v>97</v>
      </c>
      <c r="G299" s="200"/>
      <c r="I299" s="197" t="s">
        <v>98</v>
      </c>
      <c r="J299" s="198"/>
      <c r="K299" s="199" t="s">
        <v>99</v>
      </c>
      <c r="L299" s="200"/>
      <c r="N299" s="197" t="s">
        <v>1</v>
      </c>
      <c r="O299" s="198"/>
      <c r="P299" s="199" t="s">
        <v>2</v>
      </c>
      <c r="Q299" s="200"/>
      <c r="S299" s="172" t="s">
        <v>100</v>
      </c>
      <c r="T299" s="173"/>
      <c r="U299" s="199" t="s">
        <v>101</v>
      </c>
      <c r="V299" s="200"/>
      <c r="X299" s="197" t="s">
        <v>102</v>
      </c>
      <c r="Y299" s="198"/>
      <c r="Z299" s="199" t="s">
        <v>103</v>
      </c>
      <c r="AA299" s="200"/>
      <c r="AB299" s="4"/>
      <c r="AC299" s="197" t="s">
        <v>104</v>
      </c>
      <c r="AD299" s="198"/>
      <c r="AE299" s="199" t="s">
        <v>105</v>
      </c>
      <c r="AF299" s="200"/>
      <c r="AH299" s="172" t="s">
        <v>106</v>
      </c>
      <c r="AI299" s="173"/>
      <c r="AJ299" s="199" t="s">
        <v>107</v>
      </c>
      <c r="AK299" s="200"/>
      <c r="AL299" s="4"/>
      <c r="AM299" s="197" t="s">
        <v>108</v>
      </c>
      <c r="AN299" s="198"/>
      <c r="AO299" s="199" t="s">
        <v>109</v>
      </c>
      <c r="AP299" s="200"/>
      <c r="AR299" s="197" t="s">
        <v>110</v>
      </c>
      <c r="AS299" s="198"/>
      <c r="AT299" s="199" t="s">
        <v>111</v>
      </c>
      <c r="AU299" s="200"/>
      <c r="AV299" s="4"/>
      <c r="AW299" s="36" t="s">
        <v>112</v>
      </c>
      <c r="AY299" s="186" t="s">
        <v>113</v>
      </c>
      <c r="AZ299" s="115"/>
      <c r="BA299" s="44">
        <f t="shared" si="1581"/>
        <v>1.0067999999999884</v>
      </c>
      <c r="BB299" s="48">
        <f t="shared" si="1604"/>
        <v>-1.758440030717312E-2</v>
      </c>
      <c r="BC299" s="49">
        <f t="shared" si="1605"/>
        <v>44.261715925202871</v>
      </c>
      <c r="BD299" s="50">
        <f t="shared" si="1606"/>
        <v>-1.758440030717312E-2</v>
      </c>
      <c r="BE299" s="11">
        <f t="shared" si="1608"/>
        <v>-3826.7561580465199</v>
      </c>
      <c r="BF299" s="49">
        <f t="shared" si="1629"/>
        <v>-66.789494628880277</v>
      </c>
      <c r="BG299" s="32">
        <f t="shared" si="1607"/>
        <v>-23.935356727916957</v>
      </c>
    </row>
    <row r="300" spans="2:59" ht="18.649999999999999" customHeight="1" thickTop="1" thickBot="1">
      <c r="D300" s="24">
        <v>0</v>
      </c>
      <c r="E300" s="28">
        <v>0</v>
      </c>
      <c r="F300" s="26">
        <v>1</v>
      </c>
      <c r="G300" s="27">
        <v>0</v>
      </c>
      <c r="I300" s="24">
        <v>0</v>
      </c>
      <c r="J300" s="28">
        <f t="shared" ref="J300" si="1652">IF(0=(1-$J$8*$K$8*$B297^2),0,-1*(1-$J$8*$K$8*$B297^2)/($B297*$K$8))</f>
        <v>-0.40403993484719852</v>
      </c>
      <c r="K300" s="26">
        <v>1</v>
      </c>
      <c r="L300" s="27">
        <v>0</v>
      </c>
      <c r="N300" s="24">
        <f t="shared" ref="N300" si="1653">D300*I297+F300*I300-E300*J297-G300*J300</f>
        <v>0</v>
      </c>
      <c r="O300" s="28">
        <f t="shared" ref="O300" si="1654">(D300*J297+E300*I297+F300*J300+G300*I300)</f>
        <v>-0.40403993484719852</v>
      </c>
      <c r="P300" s="26">
        <f t="shared" ref="P300" si="1655">D300*K297+F300*K300-E300*L297-G300*L300</f>
        <v>1</v>
      </c>
      <c r="Q300" s="27">
        <f t="shared" ref="Q300" si="1656">(D300*L297+E300*K297+F300*L300+G300*K300)</f>
        <v>0</v>
      </c>
      <c r="S300" s="24">
        <v>0</v>
      </c>
      <c r="T300" s="28">
        <v>0</v>
      </c>
      <c r="U300" s="26">
        <v>1</v>
      </c>
      <c r="V300" s="27">
        <v>0</v>
      </c>
      <c r="X300" s="24">
        <f t="shared" ref="X300" si="1657">N300*S297+P300*S300-O300*T297-Q300*T300</f>
        <v>0</v>
      </c>
      <c r="Y300" s="28">
        <f t="shared" ref="Y300" si="1658">(N300*T297+O300*S297+P300*T300+Q300*S300)</f>
        <v>-0.40403993484719852</v>
      </c>
      <c r="Z300" s="26">
        <f t="shared" ref="Z300" si="1659">N300*U297+P300*U300-O300*V297-Q300*V300</f>
        <v>-10.92660358138215</v>
      </c>
      <c r="AA300" s="27">
        <f t="shared" ref="AA300" si="1660">(N300*V297+O300*U297+P300*V300+Q300*U300)</f>
        <v>0</v>
      </c>
      <c r="AB300" s="8"/>
      <c r="AC300" s="24">
        <v>0</v>
      </c>
      <c r="AD300" s="28">
        <f t="shared" ref="AD300" si="1661">IF(0=(1-$AD$8*$AE$8*$B297^2),0,-1*(1-$AD$8*$AE$8*$B297^2)/($B297*$AD$8))</f>
        <v>-0.37573864158414721</v>
      </c>
      <c r="AE300" s="26">
        <v>1</v>
      </c>
      <c r="AF300" s="27">
        <v>0</v>
      </c>
      <c r="AH300" s="24">
        <f t="shared" ref="AH300" si="1662">X300*AC297+Z300*AC300-Y300*AD297-AA300*AD300</f>
        <v>0</v>
      </c>
      <c r="AI300" s="28">
        <f t="shared" ref="AI300" si="1663">(X300*AD297+Y300*AC297+Z300*AD300+AA300*AC300)</f>
        <v>3.7015072519498085</v>
      </c>
      <c r="AJ300" s="26">
        <f t="shared" ref="AJ300" si="1664">X300*AE297+Z300*AE300-Y300*AF297-AA300*AF300</f>
        <v>-10.92660358138215</v>
      </c>
      <c r="AK300" s="27">
        <f t="shared" ref="AK300" si="1665">(X300*AF297+Y300*AE297+Z300*AF300+AA300*AE300)</f>
        <v>0</v>
      </c>
      <c r="AL300" s="8"/>
      <c r="AM300" s="24">
        <v>0</v>
      </c>
      <c r="AN300" s="28">
        <v>0</v>
      </c>
      <c r="AO300" s="26">
        <v>1</v>
      </c>
      <c r="AP300" s="27">
        <v>0</v>
      </c>
      <c r="AR300" s="24">
        <f t="shared" ref="AR300" si="1666">AH300*AM297+AJ300*AM300-AI300*AN297-AK300*AN300</f>
        <v>0</v>
      </c>
      <c r="AS300" s="28">
        <f t="shared" ref="AS300" si="1667">(AH300*AN297+AI300*AM297+AJ300*AN300+AK300*AM300)</f>
        <v>3.7015072519498085</v>
      </c>
      <c r="AT300" s="26">
        <f t="shared" ref="AT300" si="1668">AH300*AO297+AJ300*AO300-AI300*AP297-AK300*AP300</f>
        <v>11.658380542041606</v>
      </c>
      <c r="AU300" s="27">
        <f t="shared" ref="AU300" si="1669">(AH300*AP297+AI300*AO297+AJ300*AP300+AK300*AO300)</f>
        <v>0</v>
      </c>
      <c r="AV300" s="8"/>
      <c r="AW300" s="38">
        <f t="shared" ref="AW300" si="1670">(180/PI())*ATAN(-1*(($AR$8*AS297+AU297+$AR$8*AS300+AU300)/($AR$8*AR297+AT297+$AR$8*AR300+AT300)))</f>
        <v>55.679947697545451</v>
      </c>
      <c r="AY300" s="187">
        <f t="shared" ref="AY300" si="1671">20*LOG(((($AR$8*AR297+AT297-$AR$8*AR300-AT300)^2+($AR$8*AS297+AU297-$AR$8*AS300-AU300)^2)/(($AR$8*AR297+AT297+$AR$8*AR300+AT300)^2+($AR$8*AS297+AU297+$AR$8*AS300+AU300)^2))^0.5)</f>
        <v>-9.4771823877233003E-3</v>
      </c>
      <c r="AZ300" s="115"/>
      <c r="BA300" s="44">
        <f t="shared" si="1581"/>
        <v>1.0071999999999883</v>
      </c>
      <c r="BB300" s="48">
        <f t="shared" si="1604"/>
        <v>-1.1818997071149624E-2</v>
      </c>
      <c r="BC300" s="49">
        <f t="shared" si="1605"/>
        <v>42.731013461984432</v>
      </c>
      <c r="BD300" s="50">
        <f t="shared" si="1606"/>
        <v>-1.1818997071149624E-2</v>
      </c>
      <c r="BE300" s="11">
        <f t="shared" si="1608"/>
        <v>-3868.5025960791281</v>
      </c>
      <c r="BF300" s="49">
        <f t="shared" si="1629"/>
        <v>-67.518107423529059</v>
      </c>
      <c r="BG300" s="32">
        <f t="shared" si="1607"/>
        <v>-25.657945021083378</v>
      </c>
    </row>
    <row r="301" spans="2:59" ht="18.649999999999999" customHeight="1">
      <c r="AY301" s="33"/>
      <c r="AZ301" s="115"/>
      <c r="BA301" s="44">
        <f t="shared" si="1581"/>
        <v>1.0075999999999883</v>
      </c>
      <c r="BB301" s="48">
        <f t="shared" si="1604"/>
        <v>-7.2514996051673275E-3</v>
      </c>
      <c r="BC301" s="49">
        <f t="shared" si="1605"/>
        <v>41.183612423552951</v>
      </c>
      <c r="BD301" s="50">
        <f t="shared" si="1606"/>
        <v>-7.2514996051673275E-3</v>
      </c>
      <c r="BE301" s="11">
        <f t="shared" si="1608"/>
        <v>-3911.1555011257383</v>
      </c>
      <c r="BF301" s="49">
        <f t="shared" si="1629"/>
        <v>-68.262541052132917</v>
      </c>
      <c r="BG301" s="32">
        <f t="shared" si="1607"/>
        <v>-27.777190081699072</v>
      </c>
    </row>
    <row r="302" spans="2:59" ht="18.649999999999999" customHeight="1" thickBot="1">
      <c r="E302" s="21" t="s">
        <v>68</v>
      </c>
      <c r="J302" s="21" t="s">
        <v>69</v>
      </c>
      <c r="O302" s="21" t="s">
        <v>70</v>
      </c>
      <c r="T302" s="21" t="s">
        <v>71</v>
      </c>
      <c r="Y302" s="21" t="s">
        <v>72</v>
      </c>
      <c r="AD302" s="21" t="s">
        <v>73</v>
      </c>
      <c r="AI302" s="21" t="s">
        <v>74</v>
      </c>
      <c r="AN302" s="21" t="s">
        <v>75</v>
      </c>
      <c r="AS302" s="21" t="s">
        <v>76</v>
      </c>
      <c r="AZ302" s="115"/>
      <c r="BA302" s="44">
        <f t="shared" si="1581"/>
        <v>1.0079999999999882</v>
      </c>
      <c r="BB302" s="48">
        <f t="shared" si="1604"/>
        <v>-4.1040085123502344E-3</v>
      </c>
      <c r="BC302" s="49">
        <f t="shared" si="1605"/>
        <v>39.619150223102828</v>
      </c>
      <c r="BD302" s="50">
        <f t="shared" si="1606"/>
        <v>-4.1040085123502344E-3</v>
      </c>
      <c r="BE302" s="11">
        <f t="shared" si="1608"/>
        <v>-3954.4569118901854</v>
      </c>
      <c r="BF302" s="49">
        <f t="shared" si="1629"/>
        <v>-69.01829324073104</v>
      </c>
      <c r="BG302" s="32">
        <f t="shared" si="1607"/>
        <v>-30.247812426680301</v>
      </c>
    </row>
    <row r="303" spans="2:59" ht="18.649999999999999" customHeight="1" thickBot="1">
      <c r="B303" s="20"/>
      <c r="D303" s="197" t="s">
        <v>77</v>
      </c>
      <c r="E303" s="198"/>
      <c r="F303" s="199" t="s">
        <v>78</v>
      </c>
      <c r="G303" s="200"/>
      <c r="I303" s="197" t="s">
        <v>79</v>
      </c>
      <c r="J303" s="198"/>
      <c r="K303" s="199" t="s">
        <v>80</v>
      </c>
      <c r="L303" s="200"/>
      <c r="N303" s="197" t="s">
        <v>81</v>
      </c>
      <c r="O303" s="198"/>
      <c r="P303" s="199" t="s">
        <v>82</v>
      </c>
      <c r="Q303" s="200"/>
      <c r="S303" s="197" t="s">
        <v>83</v>
      </c>
      <c r="T303" s="198"/>
      <c r="U303" s="199" t="s">
        <v>84</v>
      </c>
      <c r="V303" s="200"/>
      <c r="X303" s="197" t="s">
        <v>85</v>
      </c>
      <c r="Y303" s="198"/>
      <c r="Z303" s="199" t="s">
        <v>86</v>
      </c>
      <c r="AA303" s="200"/>
      <c r="AB303" s="4"/>
      <c r="AC303" s="197" t="s">
        <v>87</v>
      </c>
      <c r="AD303" s="198"/>
      <c r="AE303" s="199" t="s">
        <v>88</v>
      </c>
      <c r="AF303" s="200"/>
      <c r="AH303" s="197" t="s">
        <v>89</v>
      </c>
      <c r="AI303" s="198"/>
      <c r="AJ303" s="199" t="s">
        <v>90</v>
      </c>
      <c r="AK303" s="200"/>
      <c r="AL303" s="4"/>
      <c r="AM303" s="197" t="s">
        <v>91</v>
      </c>
      <c r="AN303" s="198"/>
      <c r="AO303" s="199" t="s">
        <v>92</v>
      </c>
      <c r="AP303" s="200"/>
      <c r="AR303" s="197" t="s">
        <v>93</v>
      </c>
      <c r="AS303" s="198"/>
      <c r="AT303" s="199" t="s">
        <v>94</v>
      </c>
      <c r="AU303" s="200"/>
      <c r="AV303" s="4"/>
      <c r="AW303" s="181" t="s">
        <v>95</v>
      </c>
      <c r="AY303" s="182" t="s">
        <v>22</v>
      </c>
      <c r="AZ303" s="115"/>
      <c r="BA303" s="44">
        <f t="shared" si="1581"/>
        <v>1.0083999999999882</v>
      </c>
      <c r="BB303" s="48">
        <f t="shared" si="1604"/>
        <v>-2.606870247257905E-3</v>
      </c>
      <c r="BC303" s="49">
        <f t="shared" si="1605"/>
        <v>38.037367458346928</v>
      </c>
      <c r="BD303" s="50">
        <f t="shared" si="1606"/>
        <v>-2.606870247257905E-3</v>
      </c>
      <c r="BE303" s="11">
        <f t="shared" si="1608"/>
        <v>-3998.1300517299942</v>
      </c>
      <c r="BF303" s="49">
        <f t="shared" si="1629"/>
        <v>-69.780533325619615</v>
      </c>
      <c r="BG303" s="32">
        <f t="shared" si="1607"/>
        <v>-32.217952328908282</v>
      </c>
    </row>
    <row r="304" spans="2:59" ht="18.649999999999999" customHeight="1" thickTop="1" thickBot="1">
      <c r="B304" s="39">
        <f t="shared" ref="B304" si="1672">B297+$E$5</f>
        <v>0.91599999999999826</v>
      </c>
      <c r="D304" s="24">
        <v>1</v>
      </c>
      <c r="E304" s="25">
        <v>0</v>
      </c>
      <c r="F304" s="26">
        <v>0</v>
      </c>
      <c r="G304" s="27">
        <f t="shared" ref="G304" si="1673">-1/($E$8*$B304)</f>
        <v>-6.0988997584835811</v>
      </c>
      <c r="I304" s="24">
        <v>1</v>
      </c>
      <c r="J304" s="28">
        <v>0</v>
      </c>
      <c r="K304" s="26">
        <v>0</v>
      </c>
      <c r="L304" s="27">
        <v>0</v>
      </c>
      <c r="N304" s="24">
        <f t="shared" ref="N304" si="1674">D304*I304+F304*I307-E304*J304-G304*J307</f>
        <v>-1.4582985957010037</v>
      </c>
      <c r="O304" s="28">
        <f t="shared" ref="O304" si="1675">(D304*J304+E304*I304+F304*J307+G304*I307)</f>
        <v>0</v>
      </c>
      <c r="P304" s="26">
        <f t="shared" ref="P304" si="1676">D304*K304+F304*K307-E304*L304-G304*L307</f>
        <v>0</v>
      </c>
      <c r="Q304" s="27">
        <f t="shared" ref="Q304" si="1677">(D304*L304+E304*K304+F304*L307+G304*K307)</f>
        <v>-6.0988997584835811</v>
      </c>
      <c r="S304" s="24">
        <v>1</v>
      </c>
      <c r="T304" s="25">
        <v>0</v>
      </c>
      <c r="U304" s="26">
        <v>0</v>
      </c>
      <c r="V304" s="27">
        <f t="shared" ref="V304" si="1678">-1/($T$8*$B304)</f>
        <v>-29.505488020771921</v>
      </c>
      <c r="X304" s="24">
        <f t="shared" ref="X304" si="1679">N304*S304+P304*S307-O304*T304-Q304*T307</f>
        <v>-1.4582985957010037</v>
      </c>
      <c r="Y304" s="28">
        <f t="shared" ref="Y304" si="1680">(N304*T304+O304*S304+P304*T307+Q304*S307)</f>
        <v>0</v>
      </c>
      <c r="Z304" s="26">
        <f t="shared" ref="Z304" si="1681">N304*U304+P304*U307-O304*V304-Q304*V307</f>
        <v>0</v>
      </c>
      <c r="AA304" s="27">
        <f t="shared" ref="AA304" si="1682">(N304*V304+O304*U304+P304*V307+Q304*U307)</f>
        <v>36.928911987680898</v>
      </c>
      <c r="AB304" s="8"/>
      <c r="AC304" s="24">
        <v>1</v>
      </c>
      <c r="AD304" s="28">
        <v>0</v>
      </c>
      <c r="AE304" s="26">
        <v>0</v>
      </c>
      <c r="AF304" s="27">
        <v>0</v>
      </c>
      <c r="AH304" s="24">
        <f t="shared" ref="AH304" si="1683">X304*AC304+Z304*AC307-Y304*AD304-AA304*AD307</f>
        <v>12.386627816971174</v>
      </c>
      <c r="AI304" s="28">
        <f t="shared" ref="AI304" si="1684">(X304*AD304+Y304*AC304+Z304*AD307+AA304*AC307)</f>
        <v>0</v>
      </c>
      <c r="AJ304" s="26">
        <f t="shared" ref="AJ304" si="1685">X304*AE304+Z304*AE307-Y304*AF304-AA304*AF307</f>
        <v>0</v>
      </c>
      <c r="AK304" s="27">
        <f t="shared" ref="AK304" si="1686">(X304*AF304+Y304*AE304+Z304*AF307+AA304*AE307)</f>
        <v>36.928911987680898</v>
      </c>
      <c r="AL304" s="8"/>
      <c r="AM304" s="24">
        <v>1</v>
      </c>
      <c r="AN304" s="25">
        <v>0</v>
      </c>
      <c r="AO304" s="26">
        <v>0</v>
      </c>
      <c r="AP304" s="27">
        <f t="shared" ref="AP304" si="1687">-1/($AN$8*$B304)</f>
        <v>-6.0988997584835811</v>
      </c>
      <c r="AR304" s="24">
        <f t="shared" ref="AR304" si="1688">AH304*AM304+AJ304*AM307-AI304*AN304-AK304*AN307</f>
        <v>12.386627816971174</v>
      </c>
      <c r="AS304" s="28">
        <f t="shared" ref="AS304" si="1689">(AH304*AN304+AI304*AM304+AJ304*AN307+AK304*AM307)</f>
        <v>0</v>
      </c>
      <c r="AT304" s="26">
        <f t="shared" ref="AT304" si="1690">AH304*AO304+AJ304*AO307-AI304*AP304-AK304*AP307</f>
        <v>0</v>
      </c>
      <c r="AU304" s="27">
        <f t="shared" ref="AU304" si="1691">(AH304*AP304+AI304*AO304+AJ304*AP307+AK304*AO307)</f>
        <v>-38.615889413670608</v>
      </c>
      <c r="AV304" s="8"/>
      <c r="AW304" s="183">
        <f t="shared" ref="AW304" si="1692">20*LOG((2*$AR$8)/(($AR$8*AR304+AT304+$AR$8*AR307+AT307)^2+($AR$8*AS304+AU304+$AR$8*AS307+AU307)^2)^0.5)</f>
        <v>-26.516886914581946</v>
      </c>
      <c r="AY304" s="184">
        <f t="shared" ref="AY304" si="1693">((AS304^2+AR304^2)/(AS307^2+AR307^2))^0.5</f>
        <v>3.3652558810383297</v>
      </c>
      <c r="AZ304" s="115"/>
      <c r="BA304" s="44">
        <f t="shared" si="1581"/>
        <v>1.0087999999999882</v>
      </c>
      <c r="BB304" s="48">
        <f t="shared" si="1604"/>
        <v>-2.9977371595155608E-3</v>
      </c>
      <c r="BC304" s="49">
        <f t="shared" si="1605"/>
        <v>36.438115437655107</v>
      </c>
      <c r="BD304" s="50">
        <f t="shared" si="1606"/>
        <v>-2.9977371595155608E-3</v>
      </c>
      <c r="BE304" s="11">
        <f t="shared" si="1608"/>
        <v>-4041.8797744066214</v>
      </c>
      <c r="BF304" s="49">
        <f t="shared" si="1629"/>
        <v>-70.544110033161175</v>
      </c>
      <c r="BG304" s="32">
        <f t="shared" si="1607"/>
        <v>-31.611406381346377</v>
      </c>
    </row>
    <row r="305" spans="2:59" ht="18.649999999999999" customHeight="1" thickBot="1">
      <c r="D305" s="30"/>
      <c r="G305" s="31"/>
      <c r="I305" s="30"/>
      <c r="L305" s="31"/>
      <c r="N305" s="30"/>
      <c r="Q305" s="31"/>
      <c r="S305" s="30"/>
      <c r="V305" s="31"/>
      <c r="X305" s="30"/>
      <c r="AA305" s="31"/>
      <c r="AC305" s="30"/>
      <c r="AF305" s="31"/>
      <c r="AH305" s="30"/>
      <c r="AK305" s="31"/>
      <c r="AM305" s="30"/>
      <c r="AP305" s="31"/>
      <c r="AR305" s="30"/>
      <c r="AU305" s="31"/>
      <c r="AY305" s="185"/>
      <c r="AZ305" s="115"/>
      <c r="BA305" s="44">
        <f t="shared" si="1581"/>
        <v>1.0091999999999881</v>
      </c>
      <c r="BB305" s="48">
        <f t="shared" si="1604"/>
        <v>-5.5204578295245397E-3</v>
      </c>
      <c r="BC305" s="49">
        <f t="shared" si="1605"/>
        <v>34.821363527892636</v>
      </c>
      <c r="BD305" s="50">
        <f t="shared" si="1606"/>
        <v>-5.5204578295245397E-3</v>
      </c>
      <c r="BE305" s="11">
        <f t="shared" si="1608"/>
        <v>-4085.3934300990836</v>
      </c>
      <c r="BF305" s="49">
        <f t="shared" si="1629"/>
        <v>-71.303566594573823</v>
      </c>
      <c r="BG305" s="32">
        <f t="shared" si="1607"/>
        <v>-28.960852082766529</v>
      </c>
    </row>
    <row r="306" spans="2:59" ht="18.649999999999999" customHeight="1" thickBot="1">
      <c r="D306" s="197" t="s">
        <v>96</v>
      </c>
      <c r="E306" s="198"/>
      <c r="F306" s="199" t="s">
        <v>97</v>
      </c>
      <c r="G306" s="200"/>
      <c r="I306" s="197" t="s">
        <v>98</v>
      </c>
      <c r="J306" s="198"/>
      <c r="K306" s="199" t="s">
        <v>99</v>
      </c>
      <c r="L306" s="200"/>
      <c r="N306" s="197" t="s">
        <v>1</v>
      </c>
      <c r="O306" s="198"/>
      <c r="P306" s="199" t="s">
        <v>2</v>
      </c>
      <c r="Q306" s="200"/>
      <c r="S306" s="172" t="s">
        <v>100</v>
      </c>
      <c r="T306" s="173"/>
      <c r="U306" s="199" t="s">
        <v>101</v>
      </c>
      <c r="V306" s="200"/>
      <c r="X306" s="197" t="s">
        <v>102</v>
      </c>
      <c r="Y306" s="198"/>
      <c r="Z306" s="199" t="s">
        <v>103</v>
      </c>
      <c r="AA306" s="200"/>
      <c r="AB306" s="4"/>
      <c r="AC306" s="197" t="s">
        <v>104</v>
      </c>
      <c r="AD306" s="198"/>
      <c r="AE306" s="199" t="s">
        <v>105</v>
      </c>
      <c r="AF306" s="200"/>
      <c r="AH306" s="172" t="s">
        <v>106</v>
      </c>
      <c r="AI306" s="173"/>
      <c r="AJ306" s="199" t="s">
        <v>107</v>
      </c>
      <c r="AK306" s="200"/>
      <c r="AL306" s="4"/>
      <c r="AM306" s="197" t="s">
        <v>108</v>
      </c>
      <c r="AN306" s="198"/>
      <c r="AO306" s="199" t="s">
        <v>109</v>
      </c>
      <c r="AP306" s="200"/>
      <c r="AR306" s="197" t="s">
        <v>110</v>
      </c>
      <c r="AS306" s="198"/>
      <c r="AT306" s="199" t="s">
        <v>111</v>
      </c>
      <c r="AU306" s="200"/>
      <c r="AV306" s="4"/>
      <c r="AW306" s="36" t="s">
        <v>112</v>
      </c>
      <c r="AY306" s="186" t="s">
        <v>113</v>
      </c>
      <c r="AZ306" s="115"/>
      <c r="BA306" s="44">
        <f t="shared" si="1581"/>
        <v>1.0095999999999881</v>
      </c>
      <c r="BB306" s="48">
        <f t="shared" si="1604"/>
        <v>-1.0423790213322201E-2</v>
      </c>
      <c r="BC306" s="49">
        <f t="shared" si="1605"/>
        <v>33.187206155853183</v>
      </c>
      <c r="BD306" s="50">
        <f t="shared" si="1606"/>
        <v>-1.0423790213322201E-2</v>
      </c>
      <c r="BE306" s="11">
        <f t="shared" si="1608"/>
        <v>-4128.3421986789308</v>
      </c>
      <c r="BF306" s="49">
        <f t="shared" si="1629"/>
        <v>-72.05316401596923</v>
      </c>
      <c r="BG306" s="32">
        <f t="shared" si="1607"/>
        <v>-26.202797342792408</v>
      </c>
    </row>
    <row r="307" spans="2:59" ht="18.649999999999999" customHeight="1" thickTop="1" thickBot="1">
      <c r="D307" s="24">
        <v>0</v>
      </c>
      <c r="E307" s="28">
        <v>0</v>
      </c>
      <c r="F307" s="26">
        <v>1</v>
      </c>
      <c r="G307" s="27">
        <v>0</v>
      </c>
      <c r="I307" s="24">
        <v>0</v>
      </c>
      <c r="J307" s="28">
        <f t="shared" ref="J307" si="1694">IF(0=(1-$J$8*$K$8*$B304^2),0,-1*(1-$J$8*$K$8*$B304^2)/($B304*$K$8))</f>
        <v>-0.40307247094551862</v>
      </c>
      <c r="K307" s="26">
        <v>1</v>
      </c>
      <c r="L307" s="27">
        <v>0</v>
      </c>
      <c r="N307" s="24">
        <f t="shared" ref="N307" si="1695">D307*I304+F307*I307-E307*J304-G307*J307</f>
        <v>0</v>
      </c>
      <c r="O307" s="28">
        <f t="shared" ref="O307" si="1696">(D307*J304+E307*I304+F307*J307+G307*I307)</f>
        <v>-0.40307247094551862</v>
      </c>
      <c r="P307" s="26">
        <f t="shared" ref="P307" si="1697">D307*K304+F307*K307-E307*L304-G307*L307</f>
        <v>1</v>
      </c>
      <c r="Q307" s="27">
        <f t="shared" ref="Q307" si="1698">(D307*L304+E307*K304+F307*L307+G307*K307)</f>
        <v>0</v>
      </c>
      <c r="S307" s="24">
        <v>0</v>
      </c>
      <c r="T307" s="28">
        <v>0</v>
      </c>
      <c r="U307" s="26">
        <v>1</v>
      </c>
      <c r="V307" s="27">
        <v>0</v>
      </c>
      <c r="X307" s="24">
        <f t="shared" ref="X307" si="1699">N307*S304+P307*S307-O307*T304-Q307*T307</f>
        <v>0</v>
      </c>
      <c r="Y307" s="28">
        <f t="shared" ref="Y307" si="1700">(N307*T304+O307*S304+P307*T307+Q307*S307)</f>
        <v>-0.40307247094551862</v>
      </c>
      <c r="Z307" s="26">
        <f t="shared" ref="Z307" si="1701">N307*U304+P307*U307-O307*V304-Q307*V307</f>
        <v>-10.892849962985938</v>
      </c>
      <c r="AA307" s="27">
        <f t="shared" ref="AA307" si="1702">(N307*V304+O307*U304+P307*V307+Q307*U307)</f>
        <v>0</v>
      </c>
      <c r="AB307" s="8"/>
      <c r="AC307" s="24">
        <v>0</v>
      </c>
      <c r="AD307" s="28">
        <f t="shared" ref="AD307" si="1703">IF(0=(1-$AD$8*$AE$8*$B304^2),0,-1*(1-$AD$8*$AE$8*$B304^2)/($B304*$AD$8))</f>
        <v>-0.37490750925157779</v>
      </c>
      <c r="AE307" s="26">
        <v>1</v>
      </c>
      <c r="AF307" s="27">
        <v>0</v>
      </c>
      <c r="AH307" s="24">
        <f t="shared" ref="AH307" si="1704">X307*AC304+Z307*AC307-Y307*AD304-AA307*AD307</f>
        <v>0</v>
      </c>
      <c r="AI307" s="28">
        <f t="shared" ref="AI307" si="1705">(X307*AD304+Y307*AC304+Z307*AD307+AA307*AC307)</f>
        <v>3.6807387773286808</v>
      </c>
      <c r="AJ307" s="26">
        <f t="shared" ref="AJ307" si="1706">X307*AE304+Z307*AE307-Y307*AF304-AA307*AF307</f>
        <v>-10.892849962985938</v>
      </c>
      <c r="AK307" s="27">
        <f t="shared" ref="AK307" si="1707">(X307*AF304+Y307*AE304+Z307*AF307+AA307*AE307)</f>
        <v>0</v>
      </c>
      <c r="AL307" s="8"/>
      <c r="AM307" s="24">
        <v>0</v>
      </c>
      <c r="AN307" s="28">
        <v>0</v>
      </c>
      <c r="AO307" s="26">
        <v>1</v>
      </c>
      <c r="AP307" s="27">
        <v>0</v>
      </c>
      <c r="AR307" s="24">
        <f t="shared" ref="AR307" si="1708">AH307*AM304+AJ307*AM307-AI307*AN304-AK307*AN307</f>
        <v>0</v>
      </c>
      <c r="AS307" s="28">
        <f t="shared" ref="AS307" si="1709">(AH307*AN304+AI307*AM304+AJ307*AN307+AK307*AM307)</f>
        <v>3.6807387773286808</v>
      </c>
      <c r="AT307" s="26">
        <f t="shared" ref="AT307" si="1710">AH307*AO304+AJ307*AO307-AI307*AP304-AK307*AP307</f>
        <v>11.555606877105106</v>
      </c>
      <c r="AU307" s="27">
        <f t="shared" ref="AU307" si="1711">(AH307*AP304+AI307*AO304+AJ307*AP307+AK307*AO307)</f>
        <v>0</v>
      </c>
      <c r="AV307" s="8"/>
      <c r="AW307" s="38">
        <f t="shared" ref="AW307" si="1712">(180/PI())*ATAN(-1*(($AR$8*AS304+AU304+$AR$8*AS307+AU307)/($AR$8*AR304+AT304+$AR$8*AR307+AT307)))</f>
        <v>55.575846756369884</v>
      </c>
      <c r="AY307" s="187">
        <f t="shared" ref="AY307" si="1713">20*LOG(((($AR$8*AR304+AT304-$AR$8*AR307-AT307)^2+($AR$8*AS304+AU304-$AR$8*AS307-AU307)^2)/(($AR$8*AR304+AT304+$AR$8*AR307+AT307)^2+($AR$8*AS304+AU304+$AR$8*AS307+AU307)^2))^0.5)</f>
        <v>-9.695725599104069E-3</v>
      </c>
      <c r="AZ307" s="115"/>
      <c r="BA307" s="44">
        <f t="shared" si="1581"/>
        <v>1.009999999999988</v>
      </c>
      <c r="BB307" s="48">
        <f t="shared" si="1604"/>
        <v>-1.7959933798748055E-2</v>
      </c>
      <c r="BC307" s="49">
        <f t="shared" si="1605"/>
        <v>31.535869276381792</v>
      </c>
      <c r="BD307" s="50">
        <f t="shared" si="1606"/>
        <v>-1.7959933798748055E-2</v>
      </c>
      <c r="BE307" s="11">
        <f t="shared" si="1608"/>
        <v>-4170.3829294721536</v>
      </c>
      <c r="BF307" s="49">
        <f t="shared" si="1629"/>
        <v>-72.786913188255539</v>
      </c>
      <c r="BG307" s="32">
        <f t="shared" si="1607"/>
        <v>-23.84377267021717</v>
      </c>
    </row>
    <row r="308" spans="2:59" ht="18.649999999999999" customHeight="1">
      <c r="AY308" s="33"/>
      <c r="AZ308" s="115"/>
      <c r="BA308" s="44">
        <f t="shared" si="1581"/>
        <v>1.010399999999988</v>
      </c>
      <c r="BB308" s="48">
        <f t="shared" si="1604"/>
        <v>-2.8382881446566286E-2</v>
      </c>
      <c r="BC308" s="49">
        <f t="shared" si="1605"/>
        <v>29.867716104593114</v>
      </c>
      <c r="BD308" s="50">
        <f t="shared" si="1606"/>
        <v>-2.8382881446566286E-2</v>
      </c>
      <c r="BE308" s="11">
        <f t="shared" si="1608"/>
        <v>-4211.1605155049438</v>
      </c>
      <c r="BF308" s="49">
        <f t="shared" si="1629"/>
        <v>-73.498616325542983</v>
      </c>
      <c r="BG308" s="32">
        <f t="shared" si="1607"/>
        <v>-21.861461992966479</v>
      </c>
    </row>
    <row r="309" spans="2:59" ht="18.649999999999999" customHeight="1" thickBot="1">
      <c r="E309" s="21" t="s">
        <v>68</v>
      </c>
      <c r="J309" s="21" t="s">
        <v>69</v>
      </c>
      <c r="O309" s="21" t="s">
        <v>70</v>
      </c>
      <c r="T309" s="21" t="s">
        <v>71</v>
      </c>
      <c r="Y309" s="21" t="s">
        <v>72</v>
      </c>
      <c r="AD309" s="21" t="s">
        <v>73</v>
      </c>
      <c r="AI309" s="21" t="s">
        <v>74</v>
      </c>
      <c r="AN309" s="21" t="s">
        <v>75</v>
      </c>
      <c r="AS309" s="21" t="s">
        <v>76</v>
      </c>
      <c r="AZ309" s="115"/>
      <c r="BA309" s="44">
        <f t="shared" si="1581"/>
        <v>1.0107999999999879</v>
      </c>
      <c r="BB309" s="48">
        <f t="shared" si="1604"/>
        <v>-4.1946596810180287E-2</v>
      </c>
      <c r="BC309" s="49">
        <f t="shared" si="1605"/>
        <v>28.183251898391322</v>
      </c>
      <c r="BD309" s="50">
        <f t="shared" si="1606"/>
        <v>-4.1946596810180287E-2</v>
      </c>
      <c r="BE309" s="11">
        <f t="shared" si="1608"/>
        <v>-4250.3108155113596</v>
      </c>
      <c r="BF309" s="49">
        <f t="shared" si="1629"/>
        <v>-74.181917963798497</v>
      </c>
      <c r="BG309" s="32">
        <f t="shared" si="1607"/>
        <v>-20.171832214070008</v>
      </c>
    </row>
    <row r="310" spans="2:59" ht="18.649999999999999" customHeight="1" thickBot="1">
      <c r="B310" s="20"/>
      <c r="D310" s="197" t="s">
        <v>77</v>
      </c>
      <c r="E310" s="198"/>
      <c r="F310" s="199" t="s">
        <v>78</v>
      </c>
      <c r="G310" s="200"/>
      <c r="I310" s="197" t="s">
        <v>79</v>
      </c>
      <c r="J310" s="198"/>
      <c r="K310" s="199" t="s">
        <v>80</v>
      </c>
      <c r="L310" s="200"/>
      <c r="N310" s="197" t="s">
        <v>81</v>
      </c>
      <c r="O310" s="198"/>
      <c r="P310" s="199" t="s">
        <v>82</v>
      </c>
      <c r="Q310" s="200"/>
      <c r="S310" s="197" t="s">
        <v>83</v>
      </c>
      <c r="T310" s="198"/>
      <c r="U310" s="199" t="s">
        <v>84</v>
      </c>
      <c r="V310" s="200"/>
      <c r="X310" s="197" t="s">
        <v>85</v>
      </c>
      <c r="Y310" s="198"/>
      <c r="Z310" s="199" t="s">
        <v>86</v>
      </c>
      <c r="AA310" s="200"/>
      <c r="AB310" s="4"/>
      <c r="AC310" s="197" t="s">
        <v>87</v>
      </c>
      <c r="AD310" s="198"/>
      <c r="AE310" s="199" t="s">
        <v>88</v>
      </c>
      <c r="AF310" s="200"/>
      <c r="AH310" s="197" t="s">
        <v>89</v>
      </c>
      <c r="AI310" s="198"/>
      <c r="AJ310" s="199" t="s">
        <v>90</v>
      </c>
      <c r="AK310" s="200"/>
      <c r="AL310" s="4"/>
      <c r="AM310" s="197" t="s">
        <v>91</v>
      </c>
      <c r="AN310" s="198"/>
      <c r="AO310" s="199" t="s">
        <v>92</v>
      </c>
      <c r="AP310" s="200"/>
      <c r="AR310" s="197" t="s">
        <v>93</v>
      </c>
      <c r="AS310" s="198"/>
      <c r="AT310" s="199" t="s">
        <v>94</v>
      </c>
      <c r="AU310" s="200"/>
      <c r="AV310" s="4"/>
      <c r="AW310" s="181" t="s">
        <v>95</v>
      </c>
      <c r="AY310" s="182" t="s">
        <v>22</v>
      </c>
      <c r="AZ310" s="115"/>
      <c r="BA310" s="44">
        <f t="shared" si="1581"/>
        <v>1.0111999999999879</v>
      </c>
      <c r="BB310" s="48">
        <f t="shared" si="1604"/>
        <v>-5.8903029105683853E-2</v>
      </c>
      <c r="BC310" s="49">
        <f t="shared" si="1605"/>
        <v>26.483127572186966</v>
      </c>
      <c r="BD310" s="50">
        <f t="shared" si="1606"/>
        <v>-5.8903029105683853E-2</v>
      </c>
      <c r="BE310" s="11">
        <f t="shared" si="1608"/>
        <v>-4287.4641189083923</v>
      </c>
      <c r="BF310" s="49">
        <f t="shared" si="1629"/>
        <v>-74.830365436069116</v>
      </c>
      <c r="BG310" s="32">
        <f t="shared" si="1607"/>
        <v>-18.705885049387398</v>
      </c>
    </row>
    <row r="311" spans="2:59" ht="18.649999999999999" customHeight="1" thickTop="1" thickBot="1">
      <c r="B311" s="39">
        <f t="shared" ref="B311" si="1714">B304+$E$5</f>
        <v>0.91639999999999822</v>
      </c>
      <c r="D311" s="24">
        <v>1</v>
      </c>
      <c r="E311" s="25">
        <v>0</v>
      </c>
      <c r="F311" s="26">
        <v>0</v>
      </c>
      <c r="G311" s="27">
        <f t="shared" ref="G311" si="1715">-1/($E$8*$B311)</f>
        <v>-6.0962376459744227</v>
      </c>
      <c r="I311" s="24">
        <v>1</v>
      </c>
      <c r="J311" s="28">
        <v>0</v>
      </c>
      <c r="K311" s="26">
        <v>0</v>
      </c>
      <c r="L311" s="27">
        <v>0</v>
      </c>
      <c r="N311" s="24">
        <f t="shared" ref="N311" si="1716">D311*I311+F311*I314-E311*J311-G311*J314</f>
        <v>-1.4513307249785554</v>
      </c>
      <c r="O311" s="28">
        <f t="shared" ref="O311" si="1717">(D311*J311+E311*I311+F311*J314+G311*I314)</f>
        <v>0</v>
      </c>
      <c r="P311" s="26">
        <f t="shared" ref="P311" si="1718">D311*K311+F311*K314-E311*L311-G311*L314</f>
        <v>0</v>
      </c>
      <c r="Q311" s="27">
        <f t="shared" ref="Q311" si="1719">(D311*L311+E311*K311+F311*L314+G311*K314)</f>
        <v>-6.0962376459744227</v>
      </c>
      <c r="S311" s="24">
        <v>1</v>
      </c>
      <c r="T311" s="25">
        <v>0</v>
      </c>
      <c r="U311" s="26">
        <v>0</v>
      </c>
      <c r="V311" s="27">
        <f t="shared" ref="V311" si="1720">-1/($T$8*$B311)</f>
        <v>-29.492609152146532</v>
      </c>
      <c r="X311" s="24">
        <f t="shared" ref="X311" si="1721">N311*S311+P311*S314-O311*T311-Q311*T314</f>
        <v>-1.4513307249785554</v>
      </c>
      <c r="Y311" s="28">
        <f t="shared" ref="Y311" si="1722">(N311*T311+O311*S311+P311*T314+Q311*S314)</f>
        <v>0</v>
      </c>
      <c r="Z311" s="26">
        <f t="shared" ref="Z311" si="1723">N311*U311+P311*U314-O311*V311-Q311*V314</f>
        <v>0</v>
      </c>
      <c r="AA311" s="27">
        <f t="shared" ref="AA311" si="1724">(N311*V311+O311*U311+P311*V314+Q311*U314)</f>
        <v>36.707292176319584</v>
      </c>
      <c r="AB311" s="8"/>
      <c r="AC311" s="24">
        <v>1</v>
      </c>
      <c r="AD311" s="28">
        <v>0</v>
      </c>
      <c r="AE311" s="26">
        <v>0</v>
      </c>
      <c r="AF311" s="27">
        <v>0</v>
      </c>
      <c r="AH311" s="24">
        <f t="shared" ref="AH311" si="1725">X311*AC311+Z311*AC314-Y311*AD311-AA311*AD314</f>
        <v>12.280016082159237</v>
      </c>
      <c r="AI311" s="28">
        <f t="shared" ref="AI311" si="1726">(X311*AD311+Y311*AC311+Z311*AD314+AA311*AC314)</f>
        <v>0</v>
      </c>
      <c r="AJ311" s="26">
        <f t="shared" ref="AJ311" si="1727">X311*AE311+Z311*AE314-Y311*AF311-AA311*AF314</f>
        <v>0</v>
      </c>
      <c r="AK311" s="27">
        <f t="shared" ref="AK311" si="1728">(X311*AF311+Y311*AE311+Z311*AF314+AA311*AE314)</f>
        <v>36.707292176319584</v>
      </c>
      <c r="AL311" s="8"/>
      <c r="AM311" s="24">
        <v>1</v>
      </c>
      <c r="AN311" s="25">
        <v>0</v>
      </c>
      <c r="AO311" s="26">
        <v>0</v>
      </c>
      <c r="AP311" s="27">
        <f t="shared" ref="AP311" si="1729">-1/($AN$8*$B311)</f>
        <v>-6.0962376459744227</v>
      </c>
      <c r="AR311" s="24">
        <f t="shared" ref="AR311" si="1730">AH311*AM311+AJ311*AM314-AI311*AN311-AK311*AN314</f>
        <v>12.280016082159237</v>
      </c>
      <c r="AS311" s="28">
        <f t="shared" ref="AS311" si="1731">(AH311*AN311+AI311*AM311+AJ311*AN314+AK311*AM314)</f>
        <v>0</v>
      </c>
      <c r="AT311" s="26">
        <f t="shared" ref="AT311" si="1732">AH311*AO311+AJ311*AO314-AI311*AP311-AK311*AP314</f>
        <v>0</v>
      </c>
      <c r="AU311" s="27">
        <f t="shared" ref="AU311" si="1733">(AH311*AP311+AI311*AO311+AJ311*AP314+AK311*AO314)</f>
        <v>-38.154604156910906</v>
      </c>
      <c r="AV311" s="8"/>
      <c r="AW311" s="183">
        <f t="shared" ref="AW311" si="1734">20*LOG((2*$AR$8)/(($AR$8*AR311+AT311+$AR$8*AR314+AT314)^2+($AR$8*AS311+AU311+$AR$8*AS314+AU314)^2)^0.5)</f>
        <v>-26.417586876574429</v>
      </c>
      <c r="AY311" s="184">
        <f t="shared" ref="AY311" si="1735">((AS311^2+AR311^2)/(AS314^2+AR314^2))^0.5</f>
        <v>3.3551524209198842</v>
      </c>
      <c r="AZ311" s="115"/>
      <c r="BA311" s="44">
        <f t="shared" si="1581"/>
        <v>1.0115999999999878</v>
      </c>
      <c r="BB311" s="48">
        <f t="shared" si="1604"/>
        <v>-7.9499983390670534E-2</v>
      </c>
      <c r="BC311" s="49">
        <f t="shared" si="1605"/>
        <v>24.768141924623798</v>
      </c>
      <c r="BD311" s="50">
        <f t="shared" si="1606"/>
        <v>-7.9499983390670534E-2</v>
      </c>
      <c r="BE311" s="11">
        <f t="shared" si="1608"/>
        <v>-4322.2491278123216</v>
      </c>
      <c r="BF311" s="49">
        <f t="shared" si="1629"/>
        <v>-75.437478371778226</v>
      </c>
      <c r="BG311" s="32">
        <f t="shared" si="1607"/>
        <v>-17.413862088529697</v>
      </c>
    </row>
    <row r="312" spans="2:59" ht="18.649999999999999" customHeight="1" thickBot="1">
      <c r="D312" s="30"/>
      <c r="G312" s="31"/>
      <c r="I312" s="30"/>
      <c r="L312" s="31"/>
      <c r="N312" s="30"/>
      <c r="Q312" s="31"/>
      <c r="S312" s="30"/>
      <c r="V312" s="31"/>
      <c r="X312" s="30"/>
      <c r="AA312" s="31"/>
      <c r="AC312" s="30"/>
      <c r="AF312" s="31"/>
      <c r="AH312" s="30"/>
      <c r="AK312" s="31"/>
      <c r="AM312" s="30"/>
      <c r="AP312" s="31"/>
      <c r="AR312" s="30"/>
      <c r="AU312" s="31"/>
      <c r="AY312" s="185"/>
      <c r="AZ312" s="115"/>
      <c r="BA312" s="44">
        <f t="shared" si="1581"/>
        <v>1.0119999999999878</v>
      </c>
      <c r="BB312" s="48">
        <f t="shared" si="1604"/>
        <v>-0.10397887119454953</v>
      </c>
      <c r="BC312" s="49">
        <f t="shared" si="1605"/>
        <v>23.03924227349906</v>
      </c>
      <c r="BD312" s="50">
        <f t="shared" si="1606"/>
        <v>-0.10397887119454953</v>
      </c>
      <c r="BE312" s="11">
        <f t="shared" si="1608"/>
        <v>-4354.2974066674669</v>
      </c>
      <c r="BF312" s="49">
        <f t="shared" si="1629"/>
        <v>-75.996826357397794</v>
      </c>
      <c r="BG312" s="32">
        <f t="shared" si="1607"/>
        <v>-16.260277837652698</v>
      </c>
    </row>
    <row r="313" spans="2:59" ht="18.649999999999999" customHeight="1" thickBot="1">
      <c r="D313" s="197" t="s">
        <v>96</v>
      </c>
      <c r="E313" s="198"/>
      <c r="F313" s="199" t="s">
        <v>97</v>
      </c>
      <c r="G313" s="200"/>
      <c r="I313" s="197" t="s">
        <v>98</v>
      </c>
      <c r="J313" s="198"/>
      <c r="K313" s="199" t="s">
        <v>99</v>
      </c>
      <c r="L313" s="200"/>
      <c r="N313" s="197" t="s">
        <v>1</v>
      </c>
      <c r="O313" s="198"/>
      <c r="P313" s="199" t="s">
        <v>2</v>
      </c>
      <c r="Q313" s="200"/>
      <c r="S313" s="172" t="s">
        <v>100</v>
      </c>
      <c r="T313" s="173"/>
      <c r="U313" s="199" t="s">
        <v>101</v>
      </c>
      <c r="V313" s="200"/>
      <c r="X313" s="197" t="s">
        <v>102</v>
      </c>
      <c r="Y313" s="198"/>
      <c r="Z313" s="199" t="s">
        <v>103</v>
      </c>
      <c r="AA313" s="200"/>
      <c r="AB313" s="4"/>
      <c r="AC313" s="197" t="s">
        <v>104</v>
      </c>
      <c r="AD313" s="198"/>
      <c r="AE313" s="199" t="s">
        <v>105</v>
      </c>
      <c r="AF313" s="200"/>
      <c r="AH313" s="172" t="s">
        <v>106</v>
      </c>
      <c r="AI313" s="173"/>
      <c r="AJ313" s="199" t="s">
        <v>107</v>
      </c>
      <c r="AK313" s="200"/>
      <c r="AL313" s="4"/>
      <c r="AM313" s="197" t="s">
        <v>108</v>
      </c>
      <c r="AN313" s="198"/>
      <c r="AO313" s="199" t="s">
        <v>109</v>
      </c>
      <c r="AP313" s="200"/>
      <c r="AR313" s="197" t="s">
        <v>110</v>
      </c>
      <c r="AS313" s="198"/>
      <c r="AT313" s="199" t="s">
        <v>111</v>
      </c>
      <c r="AU313" s="200"/>
      <c r="AV313" s="4"/>
      <c r="AW313" s="36" t="s">
        <v>112</v>
      </c>
      <c r="AY313" s="186" t="s">
        <v>113</v>
      </c>
      <c r="AZ313" s="115"/>
      <c r="BA313" s="44">
        <f t="shared" si="1581"/>
        <v>1.0123999999999878</v>
      </c>
      <c r="BB313" s="48">
        <f t="shared" si="1604"/>
        <v>-0.13257237305318961</v>
      </c>
      <c r="BC313" s="49">
        <f t="shared" si="1605"/>
        <v>21.297523310832265</v>
      </c>
      <c r="BD313" s="50">
        <f t="shared" si="1606"/>
        <v>-0.13257237305318961</v>
      </c>
      <c r="BE313" s="11">
        <f t="shared" si="1608"/>
        <v>-4383.2482252288719</v>
      </c>
      <c r="BF313" s="49">
        <f t="shared" si="1629"/>
        <v>-76.502113462441798</v>
      </c>
      <c r="BG313" s="32">
        <f t="shared" si="1607"/>
        <v>-15.219430377808813</v>
      </c>
    </row>
    <row r="314" spans="2:59" ht="18.649999999999999" customHeight="1" thickTop="1" thickBot="1">
      <c r="D314" s="24">
        <v>0</v>
      </c>
      <c r="E314" s="28">
        <v>0</v>
      </c>
      <c r="F314" s="26">
        <v>1</v>
      </c>
      <c r="G314" s="27">
        <v>0</v>
      </c>
      <c r="I314" s="24">
        <v>0</v>
      </c>
      <c r="J314" s="28">
        <f t="shared" ref="J314" si="1736">IF(0=(1-$J$8*$K$8*$B311^2),0,-1*(1-$J$8*$K$8*$B311^2)/($B311*$K$8))</f>
        <v>-0.40210550627029151</v>
      </c>
      <c r="K314" s="26">
        <v>1</v>
      </c>
      <c r="L314" s="27">
        <v>0</v>
      </c>
      <c r="N314" s="24">
        <f t="shared" ref="N314" si="1737">D314*I311+F314*I314-E314*J311-G314*J314</f>
        <v>0</v>
      </c>
      <c r="O314" s="28">
        <f t="shared" ref="O314" si="1738">(D314*J311+E314*I311+F314*J314+G314*I314)</f>
        <v>-0.40210550627029151</v>
      </c>
      <c r="P314" s="26">
        <f t="shared" ref="P314" si="1739">D314*K311+F314*K314-E314*L311-G314*L314</f>
        <v>1</v>
      </c>
      <c r="Q314" s="27">
        <f t="shared" ref="Q314" si="1740">(D314*L311+E314*K311+F314*L314+G314*K314)</f>
        <v>0</v>
      </c>
      <c r="S314" s="24">
        <v>0</v>
      </c>
      <c r="T314" s="28">
        <v>0</v>
      </c>
      <c r="U314" s="26">
        <v>1</v>
      </c>
      <c r="V314" s="27">
        <v>0</v>
      </c>
      <c r="X314" s="24">
        <f t="shared" ref="X314" si="1741">N314*S311+P314*S314-O314*T311-Q314*T314</f>
        <v>0</v>
      </c>
      <c r="Y314" s="28">
        <f t="shared" ref="Y314" si="1742">(N314*T311+O314*S311+P314*T314+Q314*S314)</f>
        <v>-0.40210550627029151</v>
      </c>
      <c r="Z314" s="26">
        <f t="shared" ref="Z314" si="1743">N314*U311+P314*U314-O314*V311-Q314*V314</f>
        <v>-10.859140534355713</v>
      </c>
      <c r="AA314" s="27">
        <f t="shared" ref="AA314" si="1744">(N314*V311+O314*U311+P314*V314+Q314*U314)</f>
        <v>0</v>
      </c>
      <c r="AB314" s="8"/>
      <c r="AC314" s="24">
        <v>0</v>
      </c>
      <c r="AD314" s="28">
        <f t="shared" ref="AD314" si="1745">IF(0=(1-$AD$8*$AE$8*$B311^2),0,-1*(1-$AD$8*$AE$8*$B311^2)/($B311*$AD$8))</f>
        <v>-0.37407681125539649</v>
      </c>
      <c r="AE314" s="26">
        <v>1</v>
      </c>
      <c r="AF314" s="27">
        <v>0</v>
      </c>
      <c r="AH314" s="24">
        <f t="shared" ref="AH314" si="1746">X314*AC311+Z314*AC314-Y314*AD311-AA314*AD314</f>
        <v>0</v>
      </c>
      <c r="AI314" s="28">
        <f t="shared" ref="AI314" si="1747">(X314*AD311+Y314*AC311+Z314*AD314+AA314*AC314)</f>
        <v>3.6600471577957161</v>
      </c>
      <c r="AJ314" s="26">
        <f t="shared" ref="AJ314" si="1748">X314*AE311+Z314*AE314-Y314*AF311-AA314*AF314</f>
        <v>-10.859140534355713</v>
      </c>
      <c r="AK314" s="27">
        <f t="shared" ref="AK314" si="1749">(X314*AF311+Y314*AE311+Z314*AF314+AA314*AE314)</f>
        <v>0</v>
      </c>
      <c r="AL314" s="8"/>
      <c r="AM314" s="24">
        <v>0</v>
      </c>
      <c r="AN314" s="28">
        <v>0</v>
      </c>
      <c r="AO314" s="26">
        <v>1</v>
      </c>
      <c r="AP314" s="27">
        <v>0</v>
      </c>
      <c r="AR314" s="24">
        <f t="shared" ref="AR314" si="1750">AH314*AM311+AJ314*AM314-AI314*AN311-AK314*AN314</f>
        <v>0</v>
      </c>
      <c r="AS314" s="28">
        <f t="shared" ref="AS314" si="1751">(AH314*AN311+AI314*AM311+AJ314*AN314+AK314*AM314)</f>
        <v>3.6600471577957161</v>
      </c>
      <c r="AT314" s="26">
        <f t="shared" ref="AT314" si="1752">AH314*AO311+AJ314*AO314-AI314*AP311-AK314*AP314</f>
        <v>11.453376735040219</v>
      </c>
      <c r="AU314" s="27">
        <f t="shared" ref="AU314" si="1753">(AH314*AP311+AI314*AO311+AJ314*AP314+AK314*AO314)</f>
        <v>0</v>
      </c>
      <c r="AV314" s="8"/>
      <c r="AW314" s="38">
        <f t="shared" ref="AW314" si="1754">(180/PI())*ATAN(-1*(($AR$8*AS311+AU311+$AR$8*AS314+AU314)/($AR$8*AR311+AT311+$AR$8*AR314+AT314)))</f>
        <v>55.4707458612449</v>
      </c>
      <c r="AY314" s="187">
        <f t="shared" ref="AY314" si="1755">20*LOG(((($AR$8*AR311+AT311-$AR$8*AR314-AT314)^2+($AR$8*AS311+AU311-$AR$8*AS314-AU314)^2)/(($AR$8*AR311+AT311+$AR$8*AR314+AT314)^2+($AR$8*AS311+AU311+$AR$8*AS314+AU314)^2))^0.5)</f>
        <v>-9.920225411742924E-3</v>
      </c>
      <c r="AZ314" s="115"/>
      <c r="BA314" s="44">
        <f t="shared" si="1581"/>
        <v>1.0127999999999877</v>
      </c>
      <c r="BB314" s="48">
        <f t="shared" si="1604"/>
        <v>-0.16550205091306294</v>
      </c>
      <c r="BC314" s="49">
        <f t="shared" si="1605"/>
        <v>19.544224020740909</v>
      </c>
      <c r="BD314" s="50">
        <f t="shared" si="1606"/>
        <v>-0.16550205091306294</v>
      </c>
      <c r="BE314" s="11">
        <f t="shared" si="1608"/>
        <v>-4408.753695757352</v>
      </c>
      <c r="BF314" s="49">
        <f t="shared" si="1629"/>
        <v>-76.947267900434156</v>
      </c>
      <c r="BG314" s="32">
        <f t="shared" si="1607"/>
        <v>-14.272297550678132</v>
      </c>
    </row>
    <row r="315" spans="2:59" ht="18.649999999999999" customHeight="1">
      <c r="AY315" s="33"/>
      <c r="AZ315" s="115"/>
      <c r="BA315" s="44">
        <f t="shared" si="1581"/>
        <v>1.0131999999999877</v>
      </c>
      <c r="BB315" s="48">
        <f t="shared" si="1604"/>
        <v>-0.20297595412126301</v>
      </c>
      <c r="BC315" s="49">
        <f t="shared" si="1605"/>
        <v>17.780722542438163</v>
      </c>
      <c r="BD315" s="50">
        <f t="shared" si="1606"/>
        <v>-0.20297595412126301</v>
      </c>
      <c r="BE315" s="11">
        <f t="shared" si="1608"/>
        <v>-4430.4840818795637</v>
      </c>
      <c r="BF315" s="49">
        <f t="shared" si="1629"/>
        <v>-77.326534685996421</v>
      </c>
      <c r="BG315" s="32">
        <f t="shared" si="1607"/>
        <v>-13.404489911928071</v>
      </c>
    </row>
    <row r="316" spans="2:59" ht="18.649999999999999" customHeight="1" thickBot="1">
      <c r="E316" s="21" t="s">
        <v>68</v>
      </c>
      <c r="J316" s="21" t="s">
        <v>69</v>
      </c>
      <c r="O316" s="21" t="s">
        <v>70</v>
      </c>
      <c r="T316" s="21" t="s">
        <v>71</v>
      </c>
      <c r="Y316" s="21" t="s">
        <v>72</v>
      </c>
      <c r="AD316" s="21" t="s">
        <v>73</v>
      </c>
      <c r="AI316" s="21" t="s">
        <v>74</v>
      </c>
      <c r="AN316" s="21" t="s">
        <v>75</v>
      </c>
      <c r="AS316" s="21" t="s">
        <v>76</v>
      </c>
      <c r="AZ316" s="115"/>
      <c r="BA316" s="44">
        <f t="shared" si="1581"/>
        <v>1.0135999999999876</v>
      </c>
      <c r="BB316" s="48">
        <f t="shared" si="1604"/>
        <v>-0.24518626742822611</v>
      </c>
      <c r="BC316" s="49">
        <f t="shared" si="1605"/>
        <v>16.008528909686532</v>
      </c>
      <c r="BD316" s="50">
        <f t="shared" si="1606"/>
        <v>-0.24518626742822611</v>
      </c>
      <c r="BE316" s="11">
        <f t="shared" si="1608"/>
        <v>-4448.1331363734371</v>
      </c>
      <c r="BF316" s="49">
        <f t="shared" si="1629"/>
        <v>-77.634568796778424</v>
      </c>
      <c r="BG316" s="32">
        <f t="shared" si="1607"/>
        <v>-12.604898077469507</v>
      </c>
    </row>
    <row r="317" spans="2:59" ht="18.649999999999999" customHeight="1" thickBot="1">
      <c r="B317" s="20"/>
      <c r="D317" s="197" t="s">
        <v>77</v>
      </c>
      <c r="E317" s="198"/>
      <c r="F317" s="199" t="s">
        <v>78</v>
      </c>
      <c r="G317" s="200"/>
      <c r="I317" s="197" t="s">
        <v>79</v>
      </c>
      <c r="J317" s="198"/>
      <c r="K317" s="199" t="s">
        <v>80</v>
      </c>
      <c r="L317" s="200"/>
      <c r="N317" s="197" t="s">
        <v>81</v>
      </c>
      <c r="O317" s="198"/>
      <c r="P317" s="199" t="s">
        <v>82</v>
      </c>
      <c r="Q317" s="200"/>
      <c r="S317" s="197" t="s">
        <v>83</v>
      </c>
      <c r="T317" s="198"/>
      <c r="U317" s="199" t="s">
        <v>84</v>
      </c>
      <c r="V317" s="200"/>
      <c r="X317" s="197" t="s">
        <v>85</v>
      </c>
      <c r="Y317" s="198"/>
      <c r="Z317" s="199" t="s">
        <v>86</v>
      </c>
      <c r="AA317" s="200"/>
      <c r="AB317" s="4"/>
      <c r="AC317" s="197" t="s">
        <v>87</v>
      </c>
      <c r="AD317" s="198"/>
      <c r="AE317" s="199" t="s">
        <v>88</v>
      </c>
      <c r="AF317" s="200"/>
      <c r="AH317" s="197" t="s">
        <v>89</v>
      </c>
      <c r="AI317" s="198"/>
      <c r="AJ317" s="199" t="s">
        <v>90</v>
      </c>
      <c r="AK317" s="200"/>
      <c r="AL317" s="4"/>
      <c r="AM317" s="197" t="s">
        <v>91</v>
      </c>
      <c r="AN317" s="198"/>
      <c r="AO317" s="199" t="s">
        <v>92</v>
      </c>
      <c r="AP317" s="200"/>
      <c r="AR317" s="197" t="s">
        <v>93</v>
      </c>
      <c r="AS317" s="198"/>
      <c r="AT317" s="199" t="s">
        <v>94</v>
      </c>
      <c r="AU317" s="200"/>
      <c r="AV317" s="4"/>
      <c r="AW317" s="181" t="s">
        <v>95</v>
      </c>
      <c r="AY317" s="182" t="s">
        <v>22</v>
      </c>
      <c r="AZ317" s="115"/>
      <c r="BA317" s="44">
        <f t="shared" si="1581"/>
        <v>1.0139999999999876</v>
      </c>
      <c r="BB317" s="48">
        <f t="shared" si="1604"/>
        <v>-0.29230705272667468</v>
      </c>
      <c r="BC317" s="49">
        <f t="shared" si="1605"/>
        <v>14.229275655137354</v>
      </c>
      <c r="BD317" s="50">
        <f t="shared" si="1606"/>
        <v>-0.29230705272667468</v>
      </c>
      <c r="BE317" s="11">
        <f t="shared" si="1608"/>
        <v>-4461.4233099073563</v>
      </c>
      <c r="BF317" s="49">
        <f t="shared" si="1629"/>
        <v>-77.86652608310672</v>
      </c>
      <c r="BG317" s="32">
        <f t="shared" si="1607"/>
        <v>-11.864783976723558</v>
      </c>
    </row>
    <row r="318" spans="2:59" ht="18.649999999999999" customHeight="1" thickTop="1" thickBot="1">
      <c r="B318" s="39">
        <f t="shared" ref="B318" si="1756">B311+$E$5</f>
        <v>0.91679999999999817</v>
      </c>
      <c r="D318" s="24">
        <v>1</v>
      </c>
      <c r="E318" s="25">
        <v>0</v>
      </c>
      <c r="F318" s="26">
        <v>0</v>
      </c>
      <c r="G318" s="27">
        <f t="shared" ref="G318" si="1757">-1/($E$8*$B318)</f>
        <v>-6.0935778564255676</v>
      </c>
      <c r="I318" s="24">
        <v>1</v>
      </c>
      <c r="J318" s="28">
        <v>0</v>
      </c>
      <c r="K318" s="26">
        <v>0</v>
      </c>
      <c r="L318" s="27">
        <v>0</v>
      </c>
      <c r="N318" s="24">
        <f t="shared" ref="N318" si="1758">D318*I318+F318*I321-E318*J318-G318*J321</f>
        <v>-1.4443719725160156</v>
      </c>
      <c r="O318" s="28">
        <f t="shared" ref="O318" si="1759">(D318*J318+E318*I318+F318*J321+G318*I321)</f>
        <v>0</v>
      </c>
      <c r="P318" s="26">
        <f t="shared" ref="P318" si="1760">D318*K318+F318*K321-E318*L318-G318*L321</f>
        <v>0</v>
      </c>
      <c r="Q318" s="27">
        <f t="shared" ref="Q318" si="1761">(D318*L318+E318*K318+F318*L321+G318*K321)</f>
        <v>-6.0935778564255676</v>
      </c>
      <c r="S318" s="24">
        <v>1</v>
      </c>
      <c r="T318" s="25">
        <v>0</v>
      </c>
      <c r="U318" s="26">
        <v>0</v>
      </c>
      <c r="V318" s="27">
        <f t="shared" ref="V318" si="1762">-1/($T$8*$B318)</f>
        <v>-29.479741521626394</v>
      </c>
      <c r="X318" s="24">
        <f t="shared" ref="X318" si="1763">N318*S318+P318*S321-O318*T318-Q318*T321</f>
        <v>-1.4443719725160156</v>
      </c>
      <c r="Y318" s="28">
        <f t="shared" ref="Y318" si="1764">(N318*T318+O318*S318+P318*T321+Q318*S321)</f>
        <v>0</v>
      </c>
      <c r="Z318" s="26">
        <f t="shared" ref="Z318" si="1765">N318*U318+P318*U321-O318*V318-Q318*V321</f>
        <v>0</v>
      </c>
      <c r="AA318" s="27">
        <f t="shared" ref="AA318" si="1766">(N318*V318+O318*U318+P318*V321+Q318*U321)</f>
        <v>36.486134554428233</v>
      </c>
      <c r="AB318" s="8"/>
      <c r="AC318" s="24">
        <v>1</v>
      </c>
      <c r="AD318" s="28">
        <v>0</v>
      </c>
      <c r="AE318" s="26">
        <v>0</v>
      </c>
      <c r="AF318" s="27">
        <v>0</v>
      </c>
      <c r="AH318" s="24">
        <f t="shared" ref="AH318" si="1767">X318*AC318+Z318*AC321-Y318*AD318-AA318*AD321</f>
        <v>12.173951764290482</v>
      </c>
      <c r="AI318" s="28">
        <f t="shared" ref="AI318" si="1768">(X318*AD318+Y318*AC318+Z318*AD321+AA318*AC321)</f>
        <v>0</v>
      </c>
      <c r="AJ318" s="26">
        <f t="shared" ref="AJ318" si="1769">X318*AE318+Z318*AE321-Y318*AF318-AA318*AF321</f>
        <v>0</v>
      </c>
      <c r="AK318" s="27">
        <f t="shared" ref="AK318" si="1770">(X318*AF318+Y318*AE318+Z318*AF321+AA318*AE321)</f>
        <v>36.486134554428233</v>
      </c>
      <c r="AL318" s="8"/>
      <c r="AM318" s="24">
        <v>1</v>
      </c>
      <c r="AN318" s="25">
        <v>0</v>
      </c>
      <c r="AO318" s="26">
        <v>0</v>
      </c>
      <c r="AP318" s="27">
        <f t="shared" ref="AP318" si="1771">-1/($AN$8*$B318)</f>
        <v>-6.0935778564255676</v>
      </c>
      <c r="AR318" s="24">
        <f t="shared" ref="AR318" si="1772">AH318*AM318+AJ318*AM321-AI318*AN318-AK318*AN321</f>
        <v>12.173951764290482</v>
      </c>
      <c r="AS318" s="28">
        <f t="shared" ref="AS318" si="1773">(AH318*AN318+AI318*AM318+AJ318*AN321+AK318*AM321)</f>
        <v>0</v>
      </c>
      <c r="AT318" s="26">
        <f t="shared" ref="AT318" si="1774">AH318*AO318+AJ318*AO321-AI318*AP318-AK318*AP321</f>
        <v>0</v>
      </c>
      <c r="AU318" s="27">
        <f t="shared" ref="AU318" si="1775">(AH318*AP318+AI318*AO318+AJ318*AP321+AK318*AO321)</f>
        <v>-37.696788341645217</v>
      </c>
      <c r="AV318" s="8"/>
      <c r="AW318" s="183">
        <f t="shared" ref="AW318" si="1776">20*LOG((2*$AR$8)/(($AR$8*AR318+AT318+$AR$8*AR321+AT321)^2+($AR$8*AS318+AU318+$AR$8*AS321+AU321)^2)^0.5)</f>
        <v>-26.31788441304634</v>
      </c>
      <c r="AY318" s="184">
        <f t="shared" ref="AY318" si="1777">((AS318^2+AR318^2)/(AS321^2+AR321^2))^0.5</f>
        <v>3.3450140237505104</v>
      </c>
      <c r="AZ318" s="115"/>
      <c r="BA318" s="44">
        <f t="shared" si="1581"/>
        <v>1.0143999999999875</v>
      </c>
      <c r="BB318" s="48">
        <f t="shared" si="1604"/>
        <v>-0.34449213780100491</v>
      </c>
      <c r="BC318" s="49">
        <f t="shared" si="1605"/>
        <v>12.444706331174608</v>
      </c>
      <c r="BD318" s="50">
        <f t="shared" si="1606"/>
        <v>-0.34449213780100491</v>
      </c>
      <c r="BE318" s="11">
        <f t="shared" si="1608"/>
        <v>-4470.1106640462685</v>
      </c>
      <c r="BF318" s="49">
        <f t="shared" si="1629"/>
        <v>-78.018149016117491</v>
      </c>
      <c r="BG318" s="32">
        <f t="shared" si="1607"/>
        <v>-11.177157516477047</v>
      </c>
    </row>
    <row r="319" spans="2:59" ht="18.649999999999999" customHeight="1" thickBot="1">
      <c r="D319" s="30"/>
      <c r="G319" s="31"/>
      <c r="I319" s="30"/>
      <c r="L319" s="31"/>
      <c r="N319" s="30"/>
      <c r="Q319" s="31"/>
      <c r="S319" s="30"/>
      <c r="V319" s="31"/>
      <c r="X319" s="30"/>
      <c r="AA319" s="31"/>
      <c r="AC319" s="30"/>
      <c r="AF319" s="31"/>
      <c r="AH319" s="30"/>
      <c r="AK319" s="31"/>
      <c r="AM319" s="30"/>
      <c r="AP319" s="31"/>
      <c r="AR319" s="30"/>
      <c r="AU319" s="31"/>
      <c r="AY319" s="185"/>
      <c r="AZ319" s="115"/>
      <c r="BA319" s="44">
        <f t="shared" si="1581"/>
        <v>1.0147999999999875</v>
      </c>
      <c r="BB319" s="48">
        <f t="shared" si="1604"/>
        <v>-0.40187320490325412</v>
      </c>
      <c r="BC319" s="49">
        <f t="shared" si="1605"/>
        <v>10.656662065556297</v>
      </c>
      <c r="BD319" s="50">
        <f t="shared" si="1606"/>
        <v>-0.40187320490325412</v>
      </c>
      <c r="BE319" s="11">
        <f t="shared" si="1608"/>
        <v>-4473.9893208799676</v>
      </c>
      <c r="BF319" s="49">
        <f t="shared" si="1629"/>
        <v>-78.085844348420522</v>
      </c>
      <c r="BG319" s="32">
        <f t="shared" si="1607"/>
        <v>-10.53633985467531</v>
      </c>
    </row>
    <row r="320" spans="2:59" ht="18.649999999999999" customHeight="1" thickBot="1">
      <c r="D320" s="197" t="s">
        <v>96</v>
      </c>
      <c r="E320" s="198"/>
      <c r="F320" s="199" t="s">
        <v>97</v>
      </c>
      <c r="G320" s="200"/>
      <c r="I320" s="197" t="s">
        <v>98</v>
      </c>
      <c r="J320" s="198"/>
      <c r="K320" s="199" t="s">
        <v>99</v>
      </c>
      <c r="L320" s="200"/>
      <c r="N320" s="197" t="s">
        <v>1</v>
      </c>
      <c r="O320" s="198"/>
      <c r="P320" s="199" t="s">
        <v>2</v>
      </c>
      <c r="Q320" s="200"/>
      <c r="S320" s="172" t="s">
        <v>100</v>
      </c>
      <c r="T320" s="173"/>
      <c r="U320" s="199" t="s">
        <v>101</v>
      </c>
      <c r="V320" s="200"/>
      <c r="X320" s="197" t="s">
        <v>102</v>
      </c>
      <c r="Y320" s="198"/>
      <c r="Z320" s="199" t="s">
        <v>103</v>
      </c>
      <c r="AA320" s="200"/>
      <c r="AB320" s="4"/>
      <c r="AC320" s="197" t="s">
        <v>104</v>
      </c>
      <c r="AD320" s="198"/>
      <c r="AE320" s="199" t="s">
        <v>105</v>
      </c>
      <c r="AF320" s="200"/>
      <c r="AH320" s="172" t="s">
        <v>106</v>
      </c>
      <c r="AI320" s="173"/>
      <c r="AJ320" s="199" t="s">
        <v>107</v>
      </c>
      <c r="AK320" s="200"/>
      <c r="AL320" s="4"/>
      <c r="AM320" s="197" t="s">
        <v>108</v>
      </c>
      <c r="AN320" s="198"/>
      <c r="AO320" s="199" t="s">
        <v>109</v>
      </c>
      <c r="AP320" s="200"/>
      <c r="AR320" s="197" t="s">
        <v>110</v>
      </c>
      <c r="AS320" s="198"/>
      <c r="AT320" s="199" t="s">
        <v>111</v>
      </c>
      <c r="AU320" s="200"/>
      <c r="AV320" s="4"/>
      <c r="AW320" s="36" t="s">
        <v>112</v>
      </c>
      <c r="AY320" s="186" t="s">
        <v>113</v>
      </c>
      <c r="AZ320" s="115"/>
      <c r="BA320" s="44">
        <f t="shared" si="1581"/>
        <v>1.0151999999999874</v>
      </c>
      <c r="BB320" s="48">
        <f t="shared" si="1604"/>
        <v>-0.46455812934295737</v>
      </c>
      <c r="BC320" s="49">
        <f t="shared" si="1605"/>
        <v>8.8670663372045073</v>
      </c>
      <c r="BD320" s="50">
        <f t="shared" si="1606"/>
        <v>-0.46455812934295737</v>
      </c>
      <c r="BE320" s="11">
        <f t="shared" si="1608"/>
        <v>-4472.8952894049808</v>
      </c>
      <c r="BF320" s="49">
        <f t="shared" si="1629"/>
        <v>-78.066749897061541</v>
      </c>
      <c r="BG320" s="32">
        <f t="shared" si="1607"/>
        <v>-9.9376511881825298</v>
      </c>
    </row>
    <row r="321" spans="2:59" ht="18.649999999999999" customHeight="1" thickTop="1" thickBot="1">
      <c r="D321" s="24">
        <v>0</v>
      </c>
      <c r="E321" s="28">
        <v>0</v>
      </c>
      <c r="F321" s="26">
        <v>1</v>
      </c>
      <c r="G321" s="27">
        <v>0</v>
      </c>
      <c r="I321" s="24">
        <v>0</v>
      </c>
      <c r="J321" s="28">
        <f t="shared" ref="J321" si="1778">IF(0=(1-$J$8*$K$8*$B318^2),0,-1*(1-$J$8*$K$8*$B318^2)/($B318*$K$8))</f>
        <v>-0.4011390401680795</v>
      </c>
      <c r="K321" s="26">
        <v>1</v>
      </c>
      <c r="L321" s="27">
        <v>0</v>
      </c>
      <c r="N321" s="24">
        <f t="shared" ref="N321" si="1779">D321*I318+F321*I321-E321*J318-G321*J321</f>
        <v>0</v>
      </c>
      <c r="O321" s="28">
        <f t="shared" ref="O321" si="1780">(D321*J318+E321*I318+F321*J321+G321*I321)</f>
        <v>-0.4011390401680795</v>
      </c>
      <c r="P321" s="26">
        <f t="shared" ref="P321" si="1781">D321*K318+F321*K321-E321*L318-G321*L321</f>
        <v>1</v>
      </c>
      <c r="Q321" s="27">
        <f t="shared" ref="Q321" si="1782">(D321*L318+E321*K318+F321*L321+G321*K321)</f>
        <v>0</v>
      </c>
      <c r="S321" s="24">
        <v>0</v>
      </c>
      <c r="T321" s="28">
        <v>0</v>
      </c>
      <c r="U321" s="26">
        <v>1</v>
      </c>
      <c r="V321" s="27">
        <v>0</v>
      </c>
      <c r="X321" s="24">
        <f t="shared" ref="X321" si="1783">N321*S318+P321*S321-O321*T318-Q321*T321</f>
        <v>0</v>
      </c>
      <c r="Y321" s="28">
        <f t="shared" ref="Y321" si="1784">(N321*T318+O321*S318+P321*T321+Q321*S321)</f>
        <v>-0.4011390401680795</v>
      </c>
      <c r="Z321" s="26">
        <f t="shared" ref="Z321" si="1785">N321*U318+P321*U321-O321*V318-Q321*V321</f>
        <v>-10.825475218388291</v>
      </c>
      <c r="AA321" s="27">
        <f t="shared" ref="AA321" si="1786">(N321*V318+O321*U318+P321*V321+Q321*U321)</f>
        <v>0</v>
      </c>
      <c r="AB321" s="8"/>
      <c r="AC321" s="24">
        <v>0</v>
      </c>
      <c r="AD321" s="28">
        <f t="shared" ref="AD321" si="1787">IF(0=(1-$AD$8*$AE$8*$B318^2),0,-1*(1-$AD$8*$AE$8*$B318^2)/($B318*$AD$8))</f>
        <v>-0.37324654702710008</v>
      </c>
      <c r="AE321" s="26">
        <v>1</v>
      </c>
      <c r="AF321" s="27">
        <v>0</v>
      </c>
      <c r="AH321" s="24">
        <f t="shared" ref="AH321" si="1788">X321*AC318+Z321*AC321-Y321*AD318-AA321*AD321</f>
        <v>0</v>
      </c>
      <c r="AI321" s="28">
        <f t="shared" ref="AI321" si="1789">(X321*AD318+Y321*AC318+Z321*AD321+AA321*AC321)</f>
        <v>3.6394322050227923</v>
      </c>
      <c r="AJ321" s="26">
        <f t="shared" ref="AJ321" si="1790">X321*AE318+Z321*AE321-Y321*AF318-AA321*AF321</f>
        <v>-10.825475218388291</v>
      </c>
      <c r="AK321" s="27">
        <f t="shared" ref="AK321" si="1791">(X321*AF318+Y321*AE318+Z321*AF321+AA321*AE321)</f>
        <v>0</v>
      </c>
      <c r="AL321" s="8"/>
      <c r="AM321" s="24">
        <v>0</v>
      </c>
      <c r="AN321" s="28">
        <v>0</v>
      </c>
      <c r="AO321" s="26">
        <v>1</v>
      </c>
      <c r="AP321" s="27">
        <v>0</v>
      </c>
      <c r="AR321" s="24">
        <f t="shared" ref="AR321" si="1792">AH321*AM318+AJ321*AM321-AI321*AN318-AK321*AN321</f>
        <v>0</v>
      </c>
      <c r="AS321" s="28">
        <f t="shared" ref="AS321" si="1793">(AH321*AN318+AI321*AM318+AJ321*AN321+AK321*AM321)</f>
        <v>3.6394322050227923</v>
      </c>
      <c r="AT321" s="26">
        <f t="shared" ref="AT321" si="1794">AH321*AO318+AJ321*AO321-AI321*AP318-AK321*AP321</f>
        <v>11.351688276100671</v>
      </c>
      <c r="AU321" s="27">
        <f t="shared" ref="AU321" si="1795">(AH321*AP318+AI321*AO318+AJ321*AP321+AK321*AO321)</f>
        <v>0</v>
      </c>
      <c r="AV321" s="8"/>
      <c r="AW321" s="38">
        <f t="shared" ref="AW321" si="1796">(180/PI())*ATAN(-1*(($AR$8*AS318+AU318+$AR$8*AS321+AU321)/($AR$8*AR318+AT318+$AR$8*AR321+AT321)))</f>
        <v>55.364629217010915</v>
      </c>
      <c r="AY321" s="187">
        <f t="shared" ref="AY321" si="1797">20*LOG(((($AR$8*AR318+AT318-$AR$8*AR321-AT321)^2+($AR$8*AS318+AU318-$AR$8*AS321-AU321)^2)/(($AR$8*AR318+AT318+$AR$8*AR321+AT321)^2+($AR$8*AS318+AU318+$AR$8*AS321+AU321)^2))^0.5)</f>
        <v>-1.0150871140610439E-2</v>
      </c>
      <c r="AZ321" s="115"/>
      <c r="BA321" s="44">
        <f t="shared" si="1581"/>
        <v>1.0155999999999874</v>
      </c>
      <c r="BB321" s="48">
        <f t="shared" si="1604"/>
        <v>-0.53262961344261439</v>
      </c>
      <c r="BC321" s="49">
        <f t="shared" si="1605"/>
        <v>7.077908221442712</v>
      </c>
      <c r="BD321" s="50">
        <f t="shared" si="1606"/>
        <v>-0.53262961344261439</v>
      </c>
      <c r="BE321" s="11">
        <f t="shared" si="1608"/>
        <v>-4466.709525264544</v>
      </c>
      <c r="BF321" s="49">
        <f t="shared" si="1629"/>
        <v>-77.958787946059132</v>
      </c>
      <c r="BG321" s="32">
        <f t="shared" si="1607"/>
        <v>-9.3771833787334895</v>
      </c>
    </row>
    <row r="322" spans="2:59" ht="18.649999999999999" customHeight="1">
      <c r="AY322" s="33"/>
      <c r="AZ322" s="115"/>
      <c r="BA322" s="44">
        <f t="shared" si="1581"/>
        <v>1.0159999999999874</v>
      </c>
      <c r="BB322" s="48">
        <f t="shared" si="1604"/>
        <v>-0.60614415427018531</v>
      </c>
      <c r="BC322" s="49">
        <f t="shared" si="1605"/>
        <v>5.2912244113370912</v>
      </c>
      <c r="BD322" s="50">
        <f t="shared" si="1606"/>
        <v>-0.60614415427018531</v>
      </c>
      <c r="BE322" s="11">
        <f t="shared" si="1608"/>
        <v>-4455.3601053746224</v>
      </c>
      <c r="BF322" s="49">
        <f t="shared" si="1629"/>
        <v>-77.760703200788669</v>
      </c>
      <c r="BG322" s="32">
        <f t="shared" si="1607"/>
        <v>-8.8516315738803115</v>
      </c>
    </row>
    <row r="323" spans="2:59" ht="18.649999999999999" customHeight="1" thickBot="1">
      <c r="E323" s="21" t="s">
        <v>68</v>
      </c>
      <c r="J323" s="21" t="s">
        <v>69</v>
      </c>
      <c r="O323" s="21" t="s">
        <v>70</v>
      </c>
      <c r="T323" s="21" t="s">
        <v>71</v>
      </c>
      <c r="Y323" s="21" t="s">
        <v>72</v>
      </c>
      <c r="AD323" s="21" t="s">
        <v>73</v>
      </c>
      <c r="AI323" s="21" t="s">
        <v>74</v>
      </c>
      <c r="AN323" s="21" t="s">
        <v>75</v>
      </c>
      <c r="AS323" s="21" t="s">
        <v>76</v>
      </c>
      <c r="AZ323" s="115"/>
      <c r="BA323" s="44">
        <f t="shared" si="1581"/>
        <v>1.0163999999999873</v>
      </c>
      <c r="BB323" s="48">
        <f t="shared" si="1604"/>
        <v>-0.68513137476279362</v>
      </c>
      <c r="BC323" s="49">
        <f t="shared" si="1605"/>
        <v>3.5090803691874384</v>
      </c>
      <c r="BD323" s="50">
        <f t="shared" si="1606"/>
        <v>-0.68513137476279362</v>
      </c>
      <c r="BE323" s="11">
        <f t="shared" si="1608"/>
        <v>-4438.8234310198204</v>
      </c>
      <c r="BF323" s="49">
        <f t="shared" si="1629"/>
        <v>-77.472083785967257</v>
      </c>
      <c r="BG323" s="32">
        <f t="shared" si="1607"/>
        <v>-8.3581676537160217</v>
      </c>
    </row>
    <row r="324" spans="2:59" ht="18.649999999999999" customHeight="1" thickBot="1">
      <c r="B324" s="20"/>
      <c r="D324" s="197" t="s">
        <v>77</v>
      </c>
      <c r="E324" s="198"/>
      <c r="F324" s="199" t="s">
        <v>78</v>
      </c>
      <c r="G324" s="200"/>
      <c r="I324" s="197" t="s">
        <v>79</v>
      </c>
      <c r="J324" s="198"/>
      <c r="K324" s="199" t="s">
        <v>80</v>
      </c>
      <c r="L324" s="200"/>
      <c r="N324" s="197" t="s">
        <v>81</v>
      </c>
      <c r="O324" s="198"/>
      <c r="P324" s="199" t="s">
        <v>82</v>
      </c>
      <c r="Q324" s="200"/>
      <c r="S324" s="197" t="s">
        <v>83</v>
      </c>
      <c r="T324" s="198"/>
      <c r="U324" s="199" t="s">
        <v>84</v>
      </c>
      <c r="V324" s="200"/>
      <c r="X324" s="197" t="s">
        <v>85</v>
      </c>
      <c r="Y324" s="198"/>
      <c r="Z324" s="199" t="s">
        <v>86</v>
      </c>
      <c r="AA324" s="200"/>
      <c r="AB324" s="4"/>
      <c r="AC324" s="197" t="s">
        <v>87</v>
      </c>
      <c r="AD324" s="198"/>
      <c r="AE324" s="199" t="s">
        <v>88</v>
      </c>
      <c r="AF324" s="200"/>
      <c r="AH324" s="197" t="s">
        <v>89</v>
      </c>
      <c r="AI324" s="198"/>
      <c r="AJ324" s="199" t="s">
        <v>90</v>
      </c>
      <c r="AK324" s="200"/>
      <c r="AL324" s="4"/>
      <c r="AM324" s="197" t="s">
        <v>91</v>
      </c>
      <c r="AN324" s="198"/>
      <c r="AO324" s="199" t="s">
        <v>92</v>
      </c>
      <c r="AP324" s="200"/>
      <c r="AR324" s="197" t="s">
        <v>93</v>
      </c>
      <c r="AS324" s="198"/>
      <c r="AT324" s="199" t="s">
        <v>94</v>
      </c>
      <c r="AU324" s="200"/>
      <c r="AV324" s="4"/>
      <c r="AW324" s="181" t="s">
        <v>95</v>
      </c>
      <c r="AY324" s="182" t="s">
        <v>22</v>
      </c>
      <c r="AZ324" s="115"/>
      <c r="BA324" s="44">
        <f t="shared" si="1581"/>
        <v>1.0167999999999873</v>
      </c>
      <c r="BB324" s="48">
        <f t="shared" si="1604"/>
        <v>-0.76959373758124161</v>
      </c>
      <c r="BC324" s="49">
        <f t="shared" si="1605"/>
        <v>1.7335509967797056</v>
      </c>
      <c r="BD324" s="50">
        <f t="shared" si="1606"/>
        <v>-0.76959373758124161</v>
      </c>
      <c r="BE324" s="11">
        <f t="shared" si="1608"/>
        <v>-4417.1244104555835</v>
      </c>
      <c r="BF324" s="49">
        <f t="shared" si="1629"/>
        <v>-77.093364432663378</v>
      </c>
      <c r="BG324" s="32">
        <f t="shared" si="1607"/>
        <v>-7.8943438737655569</v>
      </c>
    </row>
    <row r="325" spans="2:59" ht="18.649999999999999" customHeight="1" thickTop="1" thickBot="1">
      <c r="B325" s="39">
        <f t="shared" ref="B325" si="1798">B318+$E$5</f>
        <v>0.91719999999999813</v>
      </c>
      <c r="D325" s="24">
        <v>1</v>
      </c>
      <c r="E325" s="25">
        <v>0</v>
      </c>
      <c r="F325" s="26">
        <v>0</v>
      </c>
      <c r="G325" s="27">
        <f t="shared" ref="G325" si="1799">-1/($E$8*$B325)</f>
        <v>-6.090920386797821</v>
      </c>
      <c r="I325" s="24">
        <v>1</v>
      </c>
      <c r="J325" s="28">
        <v>0</v>
      </c>
      <c r="K325" s="26">
        <v>0</v>
      </c>
      <c r="L325" s="27">
        <v>0</v>
      </c>
      <c r="N325" s="24">
        <f t="shared" ref="N325" si="1800">D325*I325+F325*I328-E325*J325-G325*J328</f>
        <v>-1.4374223224105998</v>
      </c>
      <c r="O325" s="28">
        <f t="shared" ref="O325" si="1801">(D325*J325+E325*I325+F325*J328+G325*I328)</f>
        <v>0</v>
      </c>
      <c r="P325" s="26">
        <f t="shared" ref="P325" si="1802">D325*K325+F325*K328-E325*L325-G325*L328</f>
        <v>0</v>
      </c>
      <c r="Q325" s="27">
        <f t="shared" ref="Q325" si="1803">(D325*L325+E325*K325+F325*L328+G325*K328)</f>
        <v>-6.090920386797821</v>
      </c>
      <c r="S325" s="24">
        <v>1</v>
      </c>
      <c r="T325" s="25">
        <v>0</v>
      </c>
      <c r="U325" s="26">
        <v>0</v>
      </c>
      <c r="V325" s="27">
        <f t="shared" ref="V325" si="1804">-1/($T$8*$B325)</f>
        <v>-29.466885114508376</v>
      </c>
      <c r="X325" s="24">
        <f t="shared" ref="X325" si="1805">N325*S325+P325*S328-O325*T325-Q325*T328</f>
        <v>-1.4374223224105998</v>
      </c>
      <c r="Y325" s="28">
        <f t="shared" ref="Y325" si="1806">(N325*T325+O325*S325+P325*T328+Q325*S328)</f>
        <v>0</v>
      </c>
      <c r="Z325" s="26">
        <f t="shared" ref="Z325" si="1807">N325*U325+P325*U328-O325*V325-Q325*V328</f>
        <v>0</v>
      </c>
      <c r="AA325" s="27">
        <f t="shared" ref="AA325" si="1808">(N325*V325+O325*U325+P325*V328+Q325*U328)</f>
        <v>36.265438048705143</v>
      </c>
      <c r="AB325" s="8"/>
      <c r="AC325" s="24">
        <v>1</v>
      </c>
      <c r="AD325" s="28">
        <v>0</v>
      </c>
      <c r="AE325" s="26">
        <v>0</v>
      </c>
      <c r="AF325" s="27">
        <v>0</v>
      </c>
      <c r="AH325" s="24">
        <f t="shared" ref="AH325" si="1809">X325*AC325+Z325*AC328-Y325*AD325-AA325*AD328</f>
        <v>12.068433019959784</v>
      </c>
      <c r="AI325" s="28">
        <f t="shared" ref="AI325" si="1810">(X325*AD325+Y325*AC325+Z325*AD328+AA325*AC328)</f>
        <v>0</v>
      </c>
      <c r="AJ325" s="26">
        <f t="shared" ref="AJ325" si="1811">X325*AE325+Z325*AE328-Y325*AF325-AA325*AF328</f>
        <v>0</v>
      </c>
      <c r="AK325" s="27">
        <f t="shared" ref="AK325" si="1812">(X325*AF325+Y325*AE325+Z325*AF328+AA325*AE328)</f>
        <v>36.265438048705143</v>
      </c>
      <c r="AL325" s="8"/>
      <c r="AM325" s="24">
        <v>1</v>
      </c>
      <c r="AN325" s="25">
        <v>0</v>
      </c>
      <c r="AO325" s="26">
        <v>0</v>
      </c>
      <c r="AP325" s="27">
        <f t="shared" ref="AP325" si="1813">-1/($AN$8*$B325)</f>
        <v>-6.090920386797821</v>
      </c>
      <c r="AR325" s="24">
        <f t="shared" ref="AR325" si="1814">AH325*AM325+AJ325*AM328-AI325*AN325-AK325*AN328</f>
        <v>12.068433019959784</v>
      </c>
      <c r="AS325" s="28">
        <f t="shared" ref="AS325" si="1815">(AH325*AN325+AI325*AM325+AJ325*AN328+AK325*AM328)</f>
        <v>0</v>
      </c>
      <c r="AT325" s="26">
        <f t="shared" ref="AT325" si="1816">AH325*AO325+AJ325*AO328-AI325*AP325-AK325*AP328</f>
        <v>0</v>
      </c>
      <c r="AU325" s="27">
        <f t="shared" ref="AU325" si="1817">(AH325*AP325+AI325*AO325+AJ325*AP328+AK325*AO328)</f>
        <v>-37.2424266692719</v>
      </c>
      <c r="AV325" s="8"/>
      <c r="AW325" s="183">
        <f t="shared" ref="AW325" si="1818">20*LOG((2*$AR$8)/(($AR$8*AR325+AT325+$AR$8*AR328+AT328)^2+($AR$8*AS325+AU325+$AR$8*AS328+AU328)^2)^0.5)</f>
        <v>-26.217775539744871</v>
      </c>
      <c r="AY325" s="184">
        <f t="shared" ref="AY325" si="1819">((AS325^2+AR325^2)/(AS328^2+AR328^2))^0.5</f>
        <v>3.334840400509075</v>
      </c>
      <c r="AZ325" s="115"/>
      <c r="BA325" s="44">
        <f t="shared" si="1581"/>
        <v>1.0171999999999872</v>
      </c>
      <c r="BB325" s="48">
        <f t="shared" si="1604"/>
        <v>-0.85950664977370317</v>
      </c>
      <c r="BC325" s="49">
        <f t="shared" si="1605"/>
        <v>-3.3298767402333354E-2</v>
      </c>
      <c r="BD325" s="50">
        <f t="shared" si="1606"/>
        <v>-0.85950664977370317</v>
      </c>
      <c r="BE325" s="11">
        <f t="shared" si="1608"/>
        <v>-4390.3356126051694</v>
      </c>
      <c r="BF325" s="49">
        <f t="shared" si="1629"/>
        <v>-76.625811707522473</v>
      </c>
      <c r="BG325" s="32">
        <f t="shared" si="1607"/>
        <v>-7.4580186784258089</v>
      </c>
    </row>
    <row r="326" spans="2:59" ht="18.649999999999999" customHeight="1" thickBot="1">
      <c r="D326" s="30"/>
      <c r="G326" s="31"/>
      <c r="I326" s="30"/>
      <c r="L326" s="31"/>
      <c r="N326" s="30"/>
      <c r="Q326" s="31"/>
      <c r="S326" s="30"/>
      <c r="V326" s="31"/>
      <c r="X326" s="30"/>
      <c r="AA326" s="31"/>
      <c r="AC326" s="30"/>
      <c r="AF326" s="31"/>
      <c r="AH326" s="30"/>
      <c r="AK326" s="31"/>
      <c r="AM326" s="30"/>
      <c r="AP326" s="31"/>
      <c r="AR326" s="30"/>
      <c r="AU326" s="31"/>
      <c r="AY326" s="185"/>
      <c r="AZ326" s="115"/>
      <c r="BA326" s="44">
        <f t="shared" si="1581"/>
        <v>1.0175999999999872</v>
      </c>
      <c r="BB326" s="48">
        <f t="shared" si="1604"/>
        <v>-0.95481895464435262</v>
      </c>
      <c r="BC326" s="49">
        <f t="shared" si="1605"/>
        <v>-1.7894330124442077</v>
      </c>
      <c r="BD326" s="50">
        <f t="shared" si="1606"/>
        <v>-0.95481895464435262</v>
      </c>
      <c r="BE326" s="11">
        <f t="shared" si="1608"/>
        <v>-4358.5754245564385</v>
      </c>
      <c r="BF326" s="49">
        <f t="shared" si="1629"/>
        <v>-76.071491855019559</v>
      </c>
      <c r="BG326" s="32">
        <f t="shared" si="1607"/>
        <v>-7.0472990465006671</v>
      </c>
    </row>
    <row r="327" spans="2:59" ht="18.649999999999999" customHeight="1" thickBot="1">
      <c r="D327" s="197" t="s">
        <v>96</v>
      </c>
      <c r="E327" s="198"/>
      <c r="F327" s="199" t="s">
        <v>97</v>
      </c>
      <c r="G327" s="200"/>
      <c r="I327" s="197" t="s">
        <v>98</v>
      </c>
      <c r="J327" s="198"/>
      <c r="K327" s="199" t="s">
        <v>99</v>
      </c>
      <c r="L327" s="200"/>
      <c r="N327" s="197" t="s">
        <v>1</v>
      </c>
      <c r="O327" s="198"/>
      <c r="P327" s="199" t="s">
        <v>2</v>
      </c>
      <c r="Q327" s="200"/>
      <c r="S327" s="172" t="s">
        <v>100</v>
      </c>
      <c r="T327" s="173"/>
      <c r="U327" s="199" t="s">
        <v>101</v>
      </c>
      <c r="V327" s="200"/>
      <c r="X327" s="197" t="s">
        <v>102</v>
      </c>
      <c r="Y327" s="198"/>
      <c r="Z327" s="199" t="s">
        <v>103</v>
      </c>
      <c r="AA327" s="200"/>
      <c r="AB327" s="4"/>
      <c r="AC327" s="197" t="s">
        <v>104</v>
      </c>
      <c r="AD327" s="198"/>
      <c r="AE327" s="199" t="s">
        <v>105</v>
      </c>
      <c r="AF327" s="200"/>
      <c r="AH327" s="172" t="s">
        <v>106</v>
      </c>
      <c r="AI327" s="173"/>
      <c r="AJ327" s="199" t="s">
        <v>107</v>
      </c>
      <c r="AK327" s="200"/>
      <c r="AL327" s="4"/>
      <c r="AM327" s="197" t="s">
        <v>108</v>
      </c>
      <c r="AN327" s="198"/>
      <c r="AO327" s="199" t="s">
        <v>109</v>
      </c>
      <c r="AP327" s="200"/>
      <c r="AR327" s="197" t="s">
        <v>110</v>
      </c>
      <c r="AS327" s="198"/>
      <c r="AT327" s="199" t="s">
        <v>111</v>
      </c>
      <c r="AU327" s="200"/>
      <c r="AV327" s="4"/>
      <c r="AW327" s="36" t="s">
        <v>112</v>
      </c>
      <c r="AY327" s="186" t="s">
        <v>113</v>
      </c>
      <c r="AZ327" s="115"/>
      <c r="BA327" s="44">
        <f t="shared" si="1581"/>
        <v>1.0179999999999871</v>
      </c>
      <c r="BB327" s="48">
        <f t="shared" si="1604"/>
        <v>-1.0554537957185146</v>
      </c>
      <c r="BC327" s="49">
        <f t="shared" si="1605"/>
        <v>-3.532863182266591</v>
      </c>
      <c r="BD327" s="50">
        <f t="shared" si="1606"/>
        <v>-1.0554537957185146</v>
      </c>
      <c r="BE327" s="11">
        <f t="shared" si="1608"/>
        <v>-4322.005284535152</v>
      </c>
      <c r="BF327" s="49">
        <f t="shared" si="1629"/>
        <v>-75.433222503732765</v>
      </c>
      <c r="BG327" s="32">
        <f t="shared" si="1607"/>
        <v>-6.660495338795414</v>
      </c>
    </row>
    <row r="328" spans="2:59" ht="18.649999999999999" customHeight="1" thickTop="1" thickBot="1">
      <c r="D328" s="24">
        <v>0</v>
      </c>
      <c r="E328" s="28">
        <v>0</v>
      </c>
      <c r="F328" s="26">
        <v>1</v>
      </c>
      <c r="G328" s="27">
        <v>0</v>
      </c>
      <c r="I328" s="24">
        <v>0</v>
      </c>
      <c r="J328" s="28">
        <f t="shared" ref="J328" si="1820">IF(0=(1-$J$8*$K$8*$B325^2),0,-1*(1-$J$8*$K$8*$B325^2)/($B325*$K$8))</f>
        <v>-0.40017307198658453</v>
      </c>
      <c r="K328" s="26">
        <v>1</v>
      </c>
      <c r="L328" s="27">
        <v>0</v>
      </c>
      <c r="N328" s="24">
        <f t="shared" ref="N328" si="1821">D328*I325+F328*I328-E328*J325-G328*J328</f>
        <v>0</v>
      </c>
      <c r="O328" s="28">
        <f t="shared" ref="O328" si="1822">(D328*J325+E328*I325+F328*J328+G328*I328)</f>
        <v>-0.40017307198658453</v>
      </c>
      <c r="P328" s="26">
        <f t="shared" ref="P328" si="1823">D328*K325+F328*K328-E328*L325-G328*L328</f>
        <v>1</v>
      </c>
      <c r="Q328" s="27">
        <f t="shared" ref="Q328" si="1824">(D328*L325+E328*K325+F328*L328+G328*K328)</f>
        <v>0</v>
      </c>
      <c r="S328" s="24">
        <v>0</v>
      </c>
      <c r="T328" s="28">
        <v>0</v>
      </c>
      <c r="U328" s="26">
        <v>1</v>
      </c>
      <c r="V328" s="27">
        <v>0</v>
      </c>
      <c r="X328" s="24">
        <f t="shared" ref="X328" si="1825">N328*S325+P328*S328-O328*T325-Q328*T328</f>
        <v>0</v>
      </c>
      <c r="Y328" s="28">
        <f t="shared" ref="Y328" si="1826">(N328*T325+O328*S325+P328*T328+Q328*S328)</f>
        <v>-0.40017307198658453</v>
      </c>
      <c r="Z328" s="26">
        <f t="shared" ref="Z328" si="1827">N328*U325+P328*U328-O328*V325-Q328*V328</f>
        <v>-10.791853938148575</v>
      </c>
      <c r="AA328" s="27">
        <f t="shared" ref="AA328" si="1828">(N328*V325+O328*U325+P328*V328+Q328*U328)</f>
        <v>0</v>
      </c>
      <c r="AB328" s="8"/>
      <c r="AC328" s="24">
        <v>0</v>
      </c>
      <c r="AD328" s="28">
        <f t="shared" ref="AD328" si="1829">IF(0=(1-$AD$8*$AE$8*$B325^2),0,-1*(1-$AD$8*$AE$8*$B325^2)/($B325*$AD$8))</f>
        <v>-0.37241671599917736</v>
      </c>
      <c r="AE328" s="26">
        <v>1</v>
      </c>
      <c r="AF328" s="27">
        <v>0</v>
      </c>
      <c r="AH328" s="24">
        <f t="shared" ref="AH328" si="1830">X328*AC325+Z328*AC328-Y328*AD325-AA328*AD328</f>
        <v>0</v>
      </c>
      <c r="AI328" s="28">
        <f t="shared" ref="AI328" si="1831">(X328*AD325+Y328*AC325+Z328*AD328+AA328*AC328)</f>
        <v>3.6188937312014975</v>
      </c>
      <c r="AJ328" s="26">
        <f t="shared" ref="AJ328" si="1832">X328*AE325+Z328*AE328-Y328*AF325-AA328*AF328</f>
        <v>-10.791853938148575</v>
      </c>
      <c r="AK328" s="27">
        <f t="shared" ref="AK328" si="1833">(X328*AF325+Y328*AE325+Z328*AF328+AA328*AE328)</f>
        <v>0</v>
      </c>
      <c r="AL328" s="8"/>
      <c r="AM328" s="24">
        <v>0</v>
      </c>
      <c r="AN328" s="28">
        <v>0</v>
      </c>
      <c r="AO328" s="26">
        <v>1</v>
      </c>
      <c r="AP328" s="27">
        <v>0</v>
      </c>
      <c r="AR328" s="24">
        <f t="shared" ref="AR328" si="1834">AH328*AM325+AJ328*AM328-AI328*AN325-AK328*AN328</f>
        <v>0</v>
      </c>
      <c r="AS328" s="28">
        <f t="shared" ref="AS328" si="1835">(AH328*AN325+AI328*AM325+AJ328*AN328+AK328*AM328)</f>
        <v>3.6188937312014975</v>
      </c>
      <c r="AT328" s="26">
        <f t="shared" ref="AT328" si="1836">AH328*AO325+AJ328*AO328-AI328*AP325-AK328*AP328</f>
        <v>11.25053966688146</v>
      </c>
      <c r="AU328" s="27">
        <f t="shared" ref="AU328" si="1837">(AH328*AP325+AI328*AO325+AJ328*AP328+AK328*AO328)</f>
        <v>0</v>
      </c>
      <c r="AV328" s="8"/>
      <c r="AW328" s="38">
        <f t="shared" ref="AW328" si="1838">(180/PI())*ATAN(-1*(($AR$8*AS325+AU325+$AR$8*AS328+AU328)/($AR$8*AR325+AT325+$AR$8*AR328+AT328)))</f>
        <v>55.257480690681803</v>
      </c>
      <c r="AY328" s="187">
        <f t="shared" ref="AY328" si="1839">20*LOG(((($AR$8*AR325+AT325-$AR$8*AR328-AT328)^2+($AR$8*AS325+AU325-$AR$8*AS328-AU328)^2)/(($AR$8*AR325+AT325+$AR$8*AR328+AT328)^2+($AR$8*AS325+AU325+$AR$8*AS328+AU328)^2))^0.5)</f>
        <v>-1.0387859015896627E-2</v>
      </c>
      <c r="AZ328" s="115"/>
      <c r="BA328" s="44">
        <f t="shared" si="1581"/>
        <v>1.0183999999999871</v>
      </c>
      <c r="BB328" s="48">
        <f t="shared" si="1604"/>
        <v>-1.1613098269522</v>
      </c>
      <c r="BC328" s="49">
        <f t="shared" si="1605"/>
        <v>-5.2616652960804613</v>
      </c>
      <c r="BD328" s="50">
        <f t="shared" si="1606"/>
        <v>-1.1613098269522</v>
      </c>
      <c r="BE328" s="11">
        <f t="shared" si="1608"/>
        <v>-4280.8260965864083</v>
      </c>
      <c r="BF328" s="49">
        <f t="shared" si="1629"/>
        <v>-74.714510090729618</v>
      </c>
      <c r="BG328" s="32">
        <f t="shared" si="1607"/>
        <v>-6.2960857191644948</v>
      </c>
    </row>
    <row r="329" spans="2:59" ht="18.649999999999999" customHeight="1">
      <c r="AY329" s="33"/>
      <c r="AZ329" s="115"/>
      <c r="BA329" s="44">
        <f t="shared" si="1581"/>
        <v>1.018799999999987</v>
      </c>
      <c r="BB329" s="48">
        <f t="shared" si="1604"/>
        <v>-1.2722627338795114</v>
      </c>
      <c r="BC329" s="49">
        <f t="shared" si="1605"/>
        <v>-6.973995734714836</v>
      </c>
      <c r="BD329" s="50">
        <f t="shared" si="1606"/>
        <v>-1.2722627338795114</v>
      </c>
      <c r="BE329" s="11">
        <f t="shared" si="1608"/>
        <v>-4235.2739611295247</v>
      </c>
      <c r="BF329" s="49">
        <f t="shared" si="1629"/>
        <v>-73.919475345692547</v>
      </c>
      <c r="BG329" s="32">
        <f t="shared" si="1607"/>
        <v>-5.9526879864406705</v>
      </c>
    </row>
    <row r="330" spans="2:59" ht="18.649999999999999" customHeight="1" thickBot="1">
      <c r="E330" s="21" t="s">
        <v>68</v>
      </c>
      <c r="J330" s="21" t="s">
        <v>69</v>
      </c>
      <c r="O330" s="21" t="s">
        <v>70</v>
      </c>
      <c r="T330" s="21" t="s">
        <v>71</v>
      </c>
      <c r="Y330" s="21" t="s">
        <v>72</v>
      </c>
      <c r="AD330" s="21" t="s">
        <v>73</v>
      </c>
      <c r="AI330" s="21" t="s">
        <v>74</v>
      </c>
      <c r="AN330" s="21" t="s">
        <v>75</v>
      </c>
      <c r="AS330" s="21" t="s">
        <v>76</v>
      </c>
      <c r="AZ330" s="115"/>
      <c r="BA330" s="44">
        <f t="shared" si="1581"/>
        <v>1.019199999999987</v>
      </c>
      <c r="BB330" s="48">
        <f t="shared" si="1604"/>
        <v>-1.3881670226515133</v>
      </c>
      <c r="BC330" s="49">
        <f t="shared" si="1605"/>
        <v>-8.6681053191664592</v>
      </c>
      <c r="BD330" s="50">
        <f t="shared" si="1606"/>
        <v>-1.3881670226515133</v>
      </c>
      <c r="BE330" s="11">
        <f t="shared" si="1608"/>
        <v>-4185.6153756475878</v>
      </c>
      <c r="BF330" s="49">
        <f t="shared" si="1629"/>
        <v>-73.052769527149692</v>
      </c>
      <c r="BG330" s="32">
        <f t="shared" si="1607"/>
        <v>-5.6290371955479044</v>
      </c>
    </row>
    <row r="331" spans="2:59" ht="18.649999999999999" customHeight="1" thickBot="1">
      <c r="B331" s="20"/>
      <c r="D331" s="197" t="s">
        <v>77</v>
      </c>
      <c r="E331" s="198"/>
      <c r="F331" s="199" t="s">
        <v>78</v>
      </c>
      <c r="G331" s="200"/>
      <c r="I331" s="197" t="s">
        <v>79</v>
      </c>
      <c r="J331" s="198"/>
      <c r="K331" s="199" t="s">
        <v>80</v>
      </c>
      <c r="L331" s="200"/>
      <c r="N331" s="197" t="s">
        <v>81</v>
      </c>
      <c r="O331" s="198"/>
      <c r="P331" s="199" t="s">
        <v>82</v>
      </c>
      <c r="Q331" s="200"/>
      <c r="S331" s="197" t="s">
        <v>83</v>
      </c>
      <c r="T331" s="198"/>
      <c r="U331" s="199" t="s">
        <v>84</v>
      </c>
      <c r="V331" s="200"/>
      <c r="X331" s="197" t="s">
        <v>85</v>
      </c>
      <c r="Y331" s="198"/>
      <c r="Z331" s="199" t="s">
        <v>86</v>
      </c>
      <c r="AA331" s="200"/>
      <c r="AB331" s="4"/>
      <c r="AC331" s="197" t="s">
        <v>87</v>
      </c>
      <c r="AD331" s="198"/>
      <c r="AE331" s="199" t="s">
        <v>88</v>
      </c>
      <c r="AF331" s="200"/>
      <c r="AH331" s="197" t="s">
        <v>89</v>
      </c>
      <c r="AI331" s="198"/>
      <c r="AJ331" s="199" t="s">
        <v>90</v>
      </c>
      <c r="AK331" s="200"/>
      <c r="AL331" s="4"/>
      <c r="AM331" s="197" t="s">
        <v>91</v>
      </c>
      <c r="AN331" s="198"/>
      <c r="AO331" s="199" t="s">
        <v>92</v>
      </c>
      <c r="AP331" s="200"/>
      <c r="AR331" s="197" t="s">
        <v>93</v>
      </c>
      <c r="AS331" s="198"/>
      <c r="AT331" s="199" t="s">
        <v>94</v>
      </c>
      <c r="AU331" s="200"/>
      <c r="AV331" s="4"/>
      <c r="AW331" s="181" t="s">
        <v>95</v>
      </c>
      <c r="AY331" s="182" t="s">
        <v>22</v>
      </c>
      <c r="AZ331" s="115"/>
      <c r="BA331" s="44">
        <f t="shared" si="1581"/>
        <v>1.019599999999987</v>
      </c>
      <c r="BB331" s="48">
        <f t="shared" si="1604"/>
        <v>-1.5088580282009039</v>
      </c>
      <c r="BC331" s="49">
        <f t="shared" si="1605"/>
        <v>-10.34235146942531</v>
      </c>
      <c r="BD331" s="50">
        <f t="shared" si="1606"/>
        <v>-1.5088580282009039</v>
      </c>
      <c r="BE331" s="11">
        <f t="shared" si="1608"/>
        <v>-4132.1420710043521</v>
      </c>
      <c r="BF331" s="49">
        <f t="shared" si="1629"/>
        <v>-72.119484299203251</v>
      </c>
      <c r="BG331" s="32">
        <f t="shared" si="1607"/>
        <v>-5.3239678337593705</v>
      </c>
    </row>
    <row r="332" spans="2:59" ht="18.649999999999999" customHeight="1" thickTop="1" thickBot="1">
      <c r="B332" s="39">
        <f t="shared" ref="B332" si="1840">B325+$E$5</f>
        <v>0.91759999999999808</v>
      </c>
      <c r="D332" s="24">
        <v>1</v>
      </c>
      <c r="E332" s="25">
        <v>0</v>
      </c>
      <c r="F332" s="26">
        <v>0</v>
      </c>
      <c r="G332" s="27">
        <f t="shared" ref="G332" si="1841">-1/($E$8*$B332)</f>
        <v>-6.0882652340572809</v>
      </c>
      <c r="I332" s="24">
        <v>1</v>
      </c>
      <c r="J332" s="28">
        <v>0</v>
      </c>
      <c r="K332" s="26">
        <v>0</v>
      </c>
      <c r="L332" s="27">
        <v>0</v>
      </c>
      <c r="N332" s="24">
        <f t="shared" ref="N332" si="1842">D332*I332+F332*I335-E332*J332-G332*J335</f>
        <v>-1.4304817587941772</v>
      </c>
      <c r="O332" s="28">
        <f t="shared" ref="O332" si="1843">(D332*J332+E332*I332+F332*J335+G332*I335)</f>
        <v>0</v>
      </c>
      <c r="P332" s="26">
        <f t="shared" ref="P332" si="1844">D332*K332+F332*K335-E332*L332-G332*L335</f>
        <v>0</v>
      </c>
      <c r="Q332" s="27">
        <f t="shared" ref="Q332" si="1845">(D332*L332+E332*K332+F332*L335+G332*K335)</f>
        <v>-6.0882652340572809</v>
      </c>
      <c r="S332" s="24">
        <v>1</v>
      </c>
      <c r="T332" s="25">
        <v>0</v>
      </c>
      <c r="U332" s="26">
        <v>0</v>
      </c>
      <c r="V332" s="27">
        <f t="shared" ref="V332" si="1846">-1/($T$8*$B332)</f>
        <v>-29.454039916114962</v>
      </c>
      <c r="X332" s="24">
        <f t="shared" ref="X332" si="1847">N332*S332+P332*S335-O332*T332-Q332*T335</f>
        <v>-1.4304817587941772</v>
      </c>
      <c r="Y332" s="28">
        <f t="shared" ref="Y332" si="1848">(N332*T332+O332*S332+P332*T335+Q332*S335)</f>
        <v>0</v>
      </c>
      <c r="Z332" s="26">
        <f t="shared" ref="Z332" si="1849">N332*U332+P332*U335-O332*V332-Q332*V335</f>
        <v>0</v>
      </c>
      <c r="AA332" s="27">
        <f t="shared" ref="AA332" si="1850">(N332*V332+O332*U332+P332*V335+Q332*U335)</f>
        <v>36.045201588740746</v>
      </c>
      <c r="AB332" s="8"/>
      <c r="AC332" s="24">
        <v>1</v>
      </c>
      <c r="AD332" s="28">
        <v>0</v>
      </c>
      <c r="AE332" s="26">
        <v>0</v>
      </c>
      <c r="AF332" s="27">
        <v>0</v>
      </c>
      <c r="AH332" s="24">
        <f t="shared" ref="AH332" si="1851">X332*AC332+Z332*AC335-Y332*AD332-AA332*AD335</f>
        <v>11.963458012101313</v>
      </c>
      <c r="AI332" s="28">
        <f t="shared" ref="AI332" si="1852">(X332*AD332+Y332*AC332+Z332*AD335+AA332*AC335)</f>
        <v>0</v>
      </c>
      <c r="AJ332" s="26">
        <f t="shared" ref="AJ332" si="1853">X332*AE332+Z332*AE335-Y332*AF332-AA332*AF335</f>
        <v>0</v>
      </c>
      <c r="AK332" s="27">
        <f t="shared" ref="AK332" si="1854">(X332*AF332+Y332*AE332+Z332*AF335+AA332*AE335)</f>
        <v>36.045201588740746</v>
      </c>
      <c r="AL332" s="8"/>
      <c r="AM332" s="24">
        <v>1</v>
      </c>
      <c r="AN332" s="25">
        <v>0</v>
      </c>
      <c r="AO332" s="26">
        <v>0</v>
      </c>
      <c r="AP332" s="27">
        <f t="shared" ref="AP332" si="1855">-1/($AN$8*$B332)</f>
        <v>-6.0882652340572809</v>
      </c>
      <c r="AR332" s="24">
        <f t="shared" ref="AR332" si="1856">AH332*AM332+AJ332*AM335-AI332*AN332-AK332*AN335</f>
        <v>11.963458012101313</v>
      </c>
      <c r="AS332" s="28">
        <f t="shared" ref="AS332" si="1857">(AH332*AN332+AI332*AM332+AJ332*AN335+AK332*AM335)</f>
        <v>0</v>
      </c>
      <c r="AT332" s="26">
        <f t="shared" ref="AT332" si="1858">AH332*AO332+AJ332*AO335-AI332*AP332-AK332*AP335</f>
        <v>0</v>
      </c>
      <c r="AU332" s="27">
        <f t="shared" ref="AU332" si="1859">(AH332*AP332+AI332*AO332+AJ332*AP335+AK332*AO335)</f>
        <v>-36.791503905439704</v>
      </c>
      <c r="AV332" s="8"/>
      <c r="AW332" s="183">
        <f t="shared" ref="AW332" si="1860">20*LOG((2*$AR$8)/(($AR$8*AR332+AT332+$AR$8*AR335+AT335)^2+($AR$8*AS332+AU332+$AR$8*AS335+AU335)^2)^0.5)</f>
        <v>-26.117256215855853</v>
      </c>
      <c r="AY332" s="184">
        <f t="shared" ref="AY332" si="1861">((AS332^2+AR332^2)/(AS335^2+AR335^2))^0.5</f>
        <v>3.3246312592184779</v>
      </c>
      <c r="AZ332" s="115"/>
      <c r="BA332" s="44">
        <f t="shared" si="1581"/>
        <v>1.0199999999999869</v>
      </c>
      <c r="BB332" s="48">
        <f t="shared" si="1604"/>
        <v>-1.6341540892262116</v>
      </c>
      <c r="BC332" s="49">
        <f t="shared" si="1605"/>
        <v>-11.995208297826869</v>
      </c>
      <c r="BD332" s="50">
        <f t="shared" si="1606"/>
        <v>-1.6341540892262116</v>
      </c>
      <c r="BE332" s="11">
        <f t="shared" si="1608"/>
        <v>-4075.1656514995775</v>
      </c>
      <c r="BF332" s="49">
        <f t="shared" si="1629"/>
        <v>-71.125058182847425</v>
      </c>
      <c r="BG332" s="32">
        <f t="shared" si="1607"/>
        <v>-5.0363996001751064</v>
      </c>
    </row>
    <row r="333" spans="2:59" ht="18.649999999999999" customHeight="1" thickBot="1">
      <c r="D333" s="30"/>
      <c r="G333" s="31"/>
      <c r="I333" s="30"/>
      <c r="L333" s="31"/>
      <c r="N333" s="30"/>
      <c r="Q333" s="31"/>
      <c r="S333" s="30"/>
      <c r="V333" s="31"/>
      <c r="X333" s="30"/>
      <c r="AA333" s="31"/>
      <c r="AC333" s="30"/>
      <c r="AF333" s="31"/>
      <c r="AH333" s="30"/>
      <c r="AK333" s="31"/>
      <c r="AM333" s="30"/>
      <c r="AP333" s="31"/>
      <c r="AR333" s="30"/>
      <c r="AU333" s="31"/>
      <c r="AY333" s="185"/>
      <c r="AZ333" s="115"/>
      <c r="BA333" s="44">
        <f t="shared" si="1581"/>
        <v>1.0203999999999869</v>
      </c>
      <c r="BB333" s="48">
        <f t="shared" si="1604"/>
        <v>-1.7638588363498906</v>
      </c>
      <c r="BC333" s="49">
        <f t="shared" si="1605"/>
        <v>-13.62527455842652</v>
      </c>
      <c r="BD333" s="50">
        <f t="shared" si="1606"/>
        <v>-1.7638588363498906</v>
      </c>
      <c r="BE333" s="11">
        <f t="shared" si="1608"/>
        <v>-4015.0122010608929</v>
      </c>
      <c r="BF333" s="49">
        <f t="shared" si="1629"/>
        <v>-70.075182416257149</v>
      </c>
      <c r="BG333" s="32">
        <f t="shared" si="1607"/>
        <v>-4.7653260450225075</v>
      </c>
    </row>
    <row r="334" spans="2:59" ht="18.649999999999999" customHeight="1" thickBot="1">
      <c r="D334" s="197" t="s">
        <v>96</v>
      </c>
      <c r="E334" s="198"/>
      <c r="F334" s="199" t="s">
        <v>97</v>
      </c>
      <c r="G334" s="200"/>
      <c r="I334" s="197" t="s">
        <v>98</v>
      </c>
      <c r="J334" s="198"/>
      <c r="K334" s="199" t="s">
        <v>99</v>
      </c>
      <c r="L334" s="200"/>
      <c r="N334" s="197" t="s">
        <v>1</v>
      </c>
      <c r="O334" s="198"/>
      <c r="P334" s="199" t="s">
        <v>2</v>
      </c>
      <c r="Q334" s="200"/>
      <c r="S334" s="172" t="s">
        <v>100</v>
      </c>
      <c r="T334" s="173"/>
      <c r="U334" s="199" t="s">
        <v>101</v>
      </c>
      <c r="V334" s="200"/>
      <c r="X334" s="197" t="s">
        <v>102</v>
      </c>
      <c r="Y334" s="198"/>
      <c r="Z334" s="199" t="s">
        <v>103</v>
      </c>
      <c r="AA334" s="200"/>
      <c r="AB334" s="4"/>
      <c r="AC334" s="197" t="s">
        <v>104</v>
      </c>
      <c r="AD334" s="198"/>
      <c r="AE334" s="199" t="s">
        <v>105</v>
      </c>
      <c r="AF334" s="200"/>
      <c r="AH334" s="172" t="s">
        <v>106</v>
      </c>
      <c r="AI334" s="173"/>
      <c r="AJ334" s="199" t="s">
        <v>107</v>
      </c>
      <c r="AK334" s="200"/>
      <c r="AL334" s="4"/>
      <c r="AM334" s="197" t="s">
        <v>108</v>
      </c>
      <c r="AN334" s="198"/>
      <c r="AO334" s="199" t="s">
        <v>109</v>
      </c>
      <c r="AP334" s="200"/>
      <c r="AR334" s="197" t="s">
        <v>110</v>
      </c>
      <c r="AS334" s="198"/>
      <c r="AT334" s="199" t="s">
        <v>111</v>
      </c>
      <c r="AU334" s="200"/>
      <c r="AV334" s="4"/>
      <c r="AW334" s="36" t="s">
        <v>112</v>
      </c>
      <c r="AY334" s="186" t="s">
        <v>113</v>
      </c>
      <c r="AZ334" s="115"/>
      <c r="BA334" s="44">
        <f t="shared" si="1581"/>
        <v>1.0207999999999868</v>
      </c>
      <c r="BB334" s="48">
        <f t="shared" si="1604"/>
        <v>-1.8977635405502506</v>
      </c>
      <c r="BC334" s="49">
        <f t="shared" si="1605"/>
        <v>-15.2312794388507</v>
      </c>
      <c r="BD334" s="50">
        <f t="shared" si="1606"/>
        <v>-1.8977635405502506</v>
      </c>
      <c r="BE334" s="11">
        <f t="shared" si="1608"/>
        <v>-3952.017005211359</v>
      </c>
      <c r="BF334" s="49">
        <f t="shared" si="1629"/>
        <v>-68.975708835744115</v>
      </c>
      <c r="BG334" s="32">
        <f t="shared" si="1607"/>
        <v>-4.5098054820301616</v>
      </c>
    </row>
    <row r="335" spans="2:59" ht="18.649999999999999" customHeight="1" thickTop="1" thickBot="1">
      <c r="D335" s="24">
        <v>0</v>
      </c>
      <c r="E335" s="28">
        <v>0</v>
      </c>
      <c r="F335" s="26">
        <v>1</v>
      </c>
      <c r="G335" s="27">
        <v>0</v>
      </c>
      <c r="I335" s="24">
        <v>0</v>
      </c>
      <c r="J335" s="28">
        <f t="shared" ref="J335" si="1862">IF(0=(1-$J$8*$K$8*$B332^2),0,-1*(1-$J$8*$K$8*$B332^2)/($B332*$K$8))</f>
        <v>-0.39920760107464631</v>
      </c>
      <c r="K335" s="26">
        <v>1</v>
      </c>
      <c r="L335" s="27">
        <v>0</v>
      </c>
      <c r="N335" s="24">
        <f t="shared" ref="N335" si="1863">D335*I332+F335*I335-E335*J332-G335*J335</f>
        <v>0</v>
      </c>
      <c r="O335" s="28">
        <f t="shared" ref="O335" si="1864">(D335*J332+E335*I332+F335*J335+G335*I335)</f>
        <v>-0.39920760107464631</v>
      </c>
      <c r="P335" s="26">
        <f t="shared" ref="P335" si="1865">D335*K332+F335*K335-E335*L332-G335*L335</f>
        <v>1</v>
      </c>
      <c r="Q335" s="27">
        <f t="shared" ref="Q335" si="1866">(D335*L332+E335*K332+F335*L335+G335*K335)</f>
        <v>0</v>
      </c>
      <c r="S335" s="24">
        <v>0</v>
      </c>
      <c r="T335" s="28">
        <v>0</v>
      </c>
      <c r="U335" s="26">
        <v>1</v>
      </c>
      <c r="V335" s="27">
        <v>0</v>
      </c>
      <c r="X335" s="24">
        <f t="shared" ref="X335" si="1867">N335*S332+P335*S335-O335*T332-Q335*T335</f>
        <v>0</v>
      </c>
      <c r="Y335" s="28">
        <f t="shared" ref="Y335" si="1868">(N335*T332+O335*S332+P335*T335+Q335*S335)</f>
        <v>-0.39920760107464631</v>
      </c>
      <c r="Z335" s="26">
        <f t="shared" ref="Z335" si="1869">N335*U332+P335*U335-O335*V332-Q335*V335</f>
        <v>-10.75827661686913</v>
      </c>
      <c r="AA335" s="27">
        <f t="shared" ref="AA335" si="1870">(N335*V332+O335*U332+P335*V335+Q335*U335)</f>
        <v>0</v>
      </c>
      <c r="AB335" s="8"/>
      <c r="AC335" s="24">
        <v>0</v>
      </c>
      <c r="AD335" s="28">
        <f t="shared" ref="AD335" si="1871">IF(0=(1-$AD$8*$AE$8*$B332^2),0,-1*(1-$AD$8*$AE$8*$B332^2)/($B332*$AD$8))</f>
        <v>-0.37158731760510633</v>
      </c>
      <c r="AE335" s="26">
        <v>1</v>
      </c>
      <c r="AF335" s="27">
        <v>0</v>
      </c>
      <c r="AH335" s="24">
        <f t="shared" ref="AH335" si="1872">X335*AC332+Z335*AC335-Y335*AD332-AA335*AD335</f>
        <v>0</v>
      </c>
      <c r="AI335" s="28">
        <f t="shared" ref="AI335" si="1873">(X335*AD332+Y335*AC332+Z335*AD335+AA335*AC335)</f>
        <v>3.598431549041492</v>
      </c>
      <c r="AJ335" s="26">
        <f t="shared" ref="AJ335" si="1874">X335*AE332+Z335*AE335-Y335*AF332-AA335*AF335</f>
        <v>-10.75827661686913</v>
      </c>
      <c r="AK335" s="27">
        <f t="shared" ref="AK335" si="1875">(X335*AF332+Y335*AE332+Z335*AF335+AA335*AE335)</f>
        <v>0</v>
      </c>
      <c r="AL335" s="8"/>
      <c r="AM335" s="24">
        <v>0</v>
      </c>
      <c r="AN335" s="28">
        <v>0</v>
      </c>
      <c r="AO335" s="26">
        <v>1</v>
      </c>
      <c r="AP335" s="27">
        <v>0</v>
      </c>
      <c r="AR335" s="24">
        <f t="shared" ref="AR335" si="1876">AH335*AM332+AJ335*AM335-AI335*AN332-AK335*AN335</f>
        <v>0</v>
      </c>
      <c r="AS335" s="28">
        <f t="shared" ref="AS335" si="1877">(AH335*AN332+AI335*AM332+AJ335*AN335+AK335*AM335)</f>
        <v>3.598431549041492</v>
      </c>
      <c r="AT335" s="26">
        <f t="shared" ref="AT335" si="1878">AH335*AO332+AJ335*AO335-AI335*AP332-AK335*AP335</f>
        <v>11.149929080295072</v>
      </c>
      <c r="AU335" s="27">
        <f t="shared" ref="AU335" si="1879">(AH335*AP332+AI335*AO332+AJ335*AP335+AK335*AO335)</f>
        <v>0</v>
      </c>
      <c r="AV335" s="8"/>
      <c r="AW335" s="38">
        <f t="shared" ref="AW335" si="1880">(180/PI())*ATAN(-1*(($AR$8*AS332+AU332+$AR$8*AS335+AU335)/($AR$8*AR332+AT332+$AR$8*AR335+AT335)))</f>
        <v>55.149283802331375</v>
      </c>
      <c r="AY335" s="187">
        <f t="shared" ref="AY335" si="1881">20*LOG(((($AR$8*AR332+AT332-$AR$8*AR335-AT335)^2+($AR$8*AS332+AU332-$AR$8*AS335-AU335)^2)/(($AR$8*AR332+AT332+$AR$8*AR335+AT335)^2+($AR$8*AS332+AU332+$AR$8*AS335+AU335)^2))^0.5)</f>
        <v>-1.0631392469420995E-2</v>
      </c>
      <c r="AZ335" s="115"/>
      <c r="BA335" s="44">
        <f t="shared" si="1581"/>
        <v>1.0211999999999868</v>
      </c>
      <c r="BB335" s="48">
        <f t="shared" si="1604"/>
        <v>-2.0356494715729205</v>
      </c>
      <c r="BC335" s="49">
        <f t="shared" si="1605"/>
        <v>-16.81208624093507</v>
      </c>
      <c r="BD335" s="50">
        <f t="shared" si="1606"/>
        <v>-2.0356494715729205</v>
      </c>
      <c r="BE335" s="11">
        <f t="shared" si="1608"/>
        <v>-3886.5195201162023</v>
      </c>
      <c r="BF335" s="49">
        <f t="shared" si="1629"/>
        <v>-67.83256206905773</v>
      </c>
      <c r="BG335" s="32">
        <f t="shared" si="1607"/>
        <v>-4.2689537067366903</v>
      </c>
    </row>
    <row r="336" spans="2:59" ht="18.649999999999999" customHeight="1">
      <c r="AY336" s="33"/>
      <c r="AZ336" s="115"/>
      <c r="BA336" s="44">
        <f t="shared" si="1581"/>
        <v>1.0215999999999867</v>
      </c>
      <c r="BB336" s="48">
        <f t="shared" si="1604"/>
        <v>-2.177290220187015</v>
      </c>
      <c r="BC336" s="49">
        <f t="shared" si="1605"/>
        <v>-18.36669404898138</v>
      </c>
      <c r="BD336" s="50">
        <f t="shared" si="1606"/>
        <v>-2.177290220187015</v>
      </c>
      <c r="BE336" s="11">
        <f t="shared" si="1608"/>
        <v>-3818.8586977346117</v>
      </c>
      <c r="BF336" s="49">
        <f t="shared" si="1629"/>
        <v>-66.651657943891891</v>
      </c>
      <c r="BG336" s="32">
        <f t="shared" si="1607"/>
        <v>-4.0419381464168609</v>
      </c>
    </row>
    <row r="337" spans="2:59" ht="18.649999999999999" customHeight="1" thickBot="1">
      <c r="E337" s="21" t="s">
        <v>68</v>
      </c>
      <c r="J337" s="21" t="s">
        <v>69</v>
      </c>
      <c r="O337" s="21" t="s">
        <v>70</v>
      </c>
      <c r="T337" s="21" t="s">
        <v>71</v>
      </c>
      <c r="Y337" s="21" t="s">
        <v>72</v>
      </c>
      <c r="AD337" s="21" t="s">
        <v>73</v>
      </c>
      <c r="AI337" s="21" t="s">
        <v>74</v>
      </c>
      <c r="AN337" s="21" t="s">
        <v>75</v>
      </c>
      <c r="AS337" s="21" t="s">
        <v>76</v>
      </c>
      <c r="AZ337" s="115"/>
      <c r="BA337" s="44">
        <f t="shared" si="1581"/>
        <v>1.0219999999999867</v>
      </c>
      <c r="BB337" s="48">
        <f t="shared" si="1604"/>
        <v>-2.3224539435024809</v>
      </c>
      <c r="BC337" s="49">
        <f t="shared" si="1605"/>
        <v>-19.894237528075056</v>
      </c>
      <c r="BD337" s="50">
        <f t="shared" si="1606"/>
        <v>-2.3224539435024809</v>
      </c>
      <c r="BE337" s="11">
        <f t="shared" si="1608"/>
        <v>-3749.3687516123987</v>
      </c>
      <c r="BF337" s="49">
        <f t="shared" si="1629"/>
        <v>-65.438829587025808</v>
      </c>
      <c r="BG337" s="32">
        <f t="shared" si="1607"/>
        <v>-3.8279731404532806</v>
      </c>
    </row>
    <row r="338" spans="2:59" ht="18.649999999999999" customHeight="1" thickBot="1">
      <c r="B338" s="20"/>
      <c r="D338" s="197" t="s">
        <v>77</v>
      </c>
      <c r="E338" s="198"/>
      <c r="F338" s="199" t="s">
        <v>78</v>
      </c>
      <c r="G338" s="200"/>
      <c r="I338" s="197" t="s">
        <v>79</v>
      </c>
      <c r="J338" s="198"/>
      <c r="K338" s="199" t="s">
        <v>80</v>
      </c>
      <c r="L338" s="200"/>
      <c r="N338" s="197" t="s">
        <v>81</v>
      </c>
      <c r="O338" s="198"/>
      <c r="P338" s="199" t="s">
        <v>82</v>
      </c>
      <c r="Q338" s="200"/>
      <c r="S338" s="197" t="s">
        <v>83</v>
      </c>
      <c r="T338" s="198"/>
      <c r="U338" s="199" t="s">
        <v>84</v>
      </c>
      <c r="V338" s="200"/>
      <c r="X338" s="197" t="s">
        <v>85</v>
      </c>
      <c r="Y338" s="198"/>
      <c r="Z338" s="199" t="s">
        <v>86</v>
      </c>
      <c r="AA338" s="200"/>
      <c r="AB338" s="4"/>
      <c r="AC338" s="197" t="s">
        <v>87</v>
      </c>
      <c r="AD338" s="198"/>
      <c r="AE338" s="199" t="s">
        <v>88</v>
      </c>
      <c r="AF338" s="200"/>
      <c r="AH338" s="197" t="s">
        <v>89</v>
      </c>
      <c r="AI338" s="198"/>
      <c r="AJ338" s="199" t="s">
        <v>90</v>
      </c>
      <c r="AK338" s="200"/>
      <c r="AL338" s="4"/>
      <c r="AM338" s="197" t="s">
        <v>91</v>
      </c>
      <c r="AN338" s="198"/>
      <c r="AO338" s="199" t="s">
        <v>92</v>
      </c>
      <c r="AP338" s="200"/>
      <c r="AR338" s="197" t="s">
        <v>93</v>
      </c>
      <c r="AS338" s="198"/>
      <c r="AT338" s="199" t="s">
        <v>94</v>
      </c>
      <c r="AU338" s="200"/>
      <c r="AV338" s="4"/>
      <c r="AW338" s="181" t="s">
        <v>95</v>
      </c>
      <c r="AY338" s="182" t="s">
        <v>22</v>
      </c>
      <c r="AZ338" s="115"/>
      <c r="BA338" s="44">
        <f t="shared" si="1581"/>
        <v>1.0223999999999867</v>
      </c>
      <c r="BB338" s="48">
        <f t="shared" si="1604"/>
        <v>-2.4709054987268191</v>
      </c>
      <c r="BC338" s="49">
        <f t="shared" si="1605"/>
        <v>-21.39398502871985</v>
      </c>
      <c r="BD338" s="50">
        <f t="shared" si="1606"/>
        <v>-2.4709054987268191</v>
      </c>
      <c r="BE338" s="11">
        <f t="shared" si="1608"/>
        <v>-3678.3754229503852</v>
      </c>
      <c r="BF338" s="49">
        <f t="shared" si="1629"/>
        <v>-64.199762254923215</v>
      </c>
      <c r="BG338" s="32">
        <f t="shared" si="1607"/>
        <v>-3.6263161084284423</v>
      </c>
    </row>
    <row r="339" spans="2:59" ht="18.649999999999999" customHeight="1" thickTop="1" thickBot="1">
      <c r="B339" s="39">
        <f t="shared" ref="B339" si="1882">B332+$E$5</f>
        <v>0.91799999999999804</v>
      </c>
      <c r="D339" s="24">
        <v>1</v>
      </c>
      <c r="E339" s="25">
        <v>0</v>
      </c>
      <c r="F339" s="26">
        <v>0</v>
      </c>
      <c r="G339" s="27">
        <f t="shared" ref="G339" si="1883">-1/($E$8*$B339)</f>
        <v>-6.0856123951753398</v>
      </c>
      <c r="I339" s="24">
        <v>1</v>
      </c>
      <c r="J339" s="28">
        <v>0</v>
      </c>
      <c r="K339" s="26">
        <v>0</v>
      </c>
      <c r="L339" s="27">
        <v>0</v>
      </c>
      <c r="N339" s="24">
        <f t="shared" ref="N339" si="1884">D339*I339+F339*I342-E339*J339-G339*J342</f>
        <v>-1.4235502658331813</v>
      </c>
      <c r="O339" s="28">
        <f t="shared" ref="O339" si="1885">(D339*J339+E339*I339+F339*J342+G339*I342)</f>
        <v>0</v>
      </c>
      <c r="P339" s="26">
        <f t="shared" ref="P339" si="1886">D339*K339+F339*K342-E339*L339-G339*L342</f>
        <v>0</v>
      </c>
      <c r="Q339" s="27">
        <f t="shared" ref="Q339" si="1887">(D339*L339+E339*K339+F339*L342+G339*K342)</f>
        <v>-6.0856123951753398</v>
      </c>
      <c r="S339" s="24">
        <v>1</v>
      </c>
      <c r="T339" s="25">
        <v>0</v>
      </c>
      <c r="U339" s="26">
        <v>0</v>
      </c>
      <c r="V339" s="27">
        <f t="shared" ref="V339" si="1888">-1/($T$8*$B339)</f>
        <v>-29.44120591179421</v>
      </c>
      <c r="X339" s="24">
        <f t="shared" ref="X339" si="1889">N339*S339+P339*S342-O339*T339-Q339*T342</f>
        <v>-1.4235502658331813</v>
      </c>
      <c r="Y339" s="28">
        <f t="shared" ref="Y339" si="1890">(N339*T339+O339*S339+P339*T342+Q339*S342)</f>
        <v>0</v>
      </c>
      <c r="Z339" s="26">
        <f t="shared" ref="Z339" si="1891">N339*U339+P339*U342-O339*V339-Q339*V342</f>
        <v>0</v>
      </c>
      <c r="AA339" s="27">
        <f t="shared" ref="AA339" si="1892">(N339*V339+O339*U339+P339*V342+Q339*U342)</f>
        <v>35.825424107008736</v>
      </c>
      <c r="AB339" s="8"/>
      <c r="AC339" s="24">
        <v>1</v>
      </c>
      <c r="AD339" s="28">
        <v>0</v>
      </c>
      <c r="AE339" s="26">
        <v>0</v>
      </c>
      <c r="AF339" s="27">
        <v>0</v>
      </c>
      <c r="AH339" s="24">
        <f t="shared" ref="AH339" si="1893">X339*AC339+Z339*AC342-Y339*AD339-AA339*AD342</f>
        <v>11.859024909964953</v>
      </c>
      <c r="AI339" s="28">
        <f t="shared" ref="AI339" si="1894">(X339*AD339+Y339*AC339+Z339*AD342+AA339*AC342)</f>
        <v>0</v>
      </c>
      <c r="AJ339" s="26">
        <f t="shared" ref="AJ339" si="1895">X339*AE339+Z339*AE342-Y339*AF339-AA339*AF342</f>
        <v>0</v>
      </c>
      <c r="AK339" s="27">
        <f t="shared" ref="AK339" si="1896">(X339*AF339+Y339*AE339+Z339*AF342+AA339*AE342)</f>
        <v>35.825424107008736</v>
      </c>
      <c r="AL339" s="8"/>
      <c r="AM339" s="24">
        <v>1</v>
      </c>
      <c r="AN339" s="25">
        <v>0</v>
      </c>
      <c r="AO339" s="26">
        <v>0</v>
      </c>
      <c r="AP339" s="27">
        <f t="shared" ref="AP339" si="1897">-1/($AN$8*$B339)</f>
        <v>-6.0856123951753398</v>
      </c>
      <c r="AR339" s="24">
        <f t="shared" ref="AR339" si="1898">AH339*AM339+AJ339*AM342-AI339*AN339-AK339*AN342</f>
        <v>11.859024909964953</v>
      </c>
      <c r="AS339" s="28">
        <f t="shared" ref="AS339" si="1899">(AH339*AN339+AI339*AM339+AJ339*AN342+AK339*AM342)</f>
        <v>0</v>
      </c>
      <c r="AT339" s="26">
        <f t="shared" ref="AT339" si="1900">AH339*AO339+AJ339*AO342-AI339*AP339-AK339*AP342</f>
        <v>0</v>
      </c>
      <c r="AU339" s="27">
        <f t="shared" ref="AU339" si="1901">(AH339*AP339+AI339*AO339+AJ339*AP342+AK339*AO342)</f>
        <v>-36.344004879767105</v>
      </c>
      <c r="AV339" s="8"/>
      <c r="AW339" s="183">
        <f t="shared" ref="AW339" si="1902">20*LOG((2*$AR$8)/(($AR$8*AR339+AT339+$AR$8*AR342+AT342)^2+($AR$8*AS339+AU339+$AR$8*AS342+AU342)^2)^0.5)</f>
        <v>-26.016322342984857</v>
      </c>
      <c r="AY339" s="184">
        <f t="shared" ref="AY339" si="1903">((AS339^2+AR339^2)/(AS342^2+AR342^2))^0.5</f>
        <v>3.3143863049069062</v>
      </c>
      <c r="AZ339" s="115"/>
      <c r="BA339" s="44">
        <f t="shared" si="1581"/>
        <v>1.0227999999999866</v>
      </c>
      <c r="BB339" s="48">
        <f t="shared" si="1604"/>
        <v>-2.6224084373432528</v>
      </c>
      <c r="BC339" s="49">
        <f t="shared" si="1605"/>
        <v>-22.865335197899842</v>
      </c>
      <c r="BD339" s="50">
        <f t="shared" si="1606"/>
        <v>-2.6224084373432528</v>
      </c>
      <c r="BE339" s="11">
        <f t="shared" si="1608"/>
        <v>-3606.1927823390215</v>
      </c>
      <c r="BF339" s="49">
        <f t="shared" si="1629"/>
        <v>-62.939937513471136</v>
      </c>
      <c r="BG339" s="32">
        <f t="shared" si="1607"/>
        <v>-3.4362644104517681</v>
      </c>
    </row>
    <row r="340" spans="2:59" ht="18.649999999999999" customHeight="1" thickBot="1">
      <c r="D340" s="30"/>
      <c r="G340" s="31"/>
      <c r="I340" s="30"/>
      <c r="L340" s="31"/>
      <c r="N340" s="30"/>
      <c r="Q340" s="31"/>
      <c r="S340" s="30"/>
      <c r="V340" s="31"/>
      <c r="X340" s="30"/>
      <c r="AA340" s="31"/>
      <c r="AC340" s="30"/>
      <c r="AF340" s="31"/>
      <c r="AH340" s="30"/>
      <c r="AK340" s="31"/>
      <c r="AM340" s="30"/>
      <c r="AP340" s="31"/>
      <c r="AR340" s="30"/>
      <c r="AU340" s="31"/>
      <c r="AY340" s="185"/>
      <c r="AZ340" s="115"/>
      <c r="BA340" s="44">
        <f t="shared" si="1581"/>
        <v>1.0231999999999866</v>
      </c>
      <c r="BB340" s="48">
        <f t="shared" si="1604"/>
        <v>-2.7767268383888681</v>
      </c>
      <c r="BC340" s="49">
        <f t="shared" si="1605"/>
        <v>-24.307812310835292</v>
      </c>
      <c r="BD340" s="50">
        <f t="shared" si="1606"/>
        <v>-2.7767268383888681</v>
      </c>
      <c r="BE340" s="11">
        <f t="shared" si="1608"/>
        <v>-3533.1205805238214</v>
      </c>
      <c r="BF340" s="49">
        <f t="shared" si="1629"/>
        <v>-61.664587000114132</v>
      </c>
      <c r="BG340" s="32">
        <f t="shared" si="1607"/>
        <v>-3.2571527427695459</v>
      </c>
    </row>
    <row r="341" spans="2:59" ht="18.649999999999999" customHeight="1" thickBot="1">
      <c r="D341" s="197" t="s">
        <v>96</v>
      </c>
      <c r="E341" s="198"/>
      <c r="F341" s="199" t="s">
        <v>97</v>
      </c>
      <c r="G341" s="200"/>
      <c r="I341" s="197" t="s">
        <v>98</v>
      </c>
      <c r="J341" s="198"/>
      <c r="K341" s="199" t="s">
        <v>99</v>
      </c>
      <c r="L341" s="200"/>
      <c r="N341" s="197" t="s">
        <v>1</v>
      </c>
      <c r="O341" s="198"/>
      <c r="P341" s="199" t="s">
        <v>2</v>
      </c>
      <c r="Q341" s="200"/>
      <c r="S341" s="172" t="s">
        <v>100</v>
      </c>
      <c r="T341" s="173"/>
      <c r="U341" s="199" t="s">
        <v>101</v>
      </c>
      <c r="V341" s="200"/>
      <c r="X341" s="197" t="s">
        <v>102</v>
      </c>
      <c r="Y341" s="198"/>
      <c r="Z341" s="199" t="s">
        <v>103</v>
      </c>
      <c r="AA341" s="200"/>
      <c r="AB341" s="4"/>
      <c r="AC341" s="197" t="s">
        <v>104</v>
      </c>
      <c r="AD341" s="198"/>
      <c r="AE341" s="199" t="s">
        <v>105</v>
      </c>
      <c r="AF341" s="200"/>
      <c r="AH341" s="172" t="s">
        <v>106</v>
      </c>
      <c r="AI341" s="173"/>
      <c r="AJ341" s="199" t="s">
        <v>107</v>
      </c>
      <c r="AK341" s="200"/>
      <c r="AL341" s="4"/>
      <c r="AM341" s="197" t="s">
        <v>108</v>
      </c>
      <c r="AN341" s="198"/>
      <c r="AO341" s="199" t="s">
        <v>109</v>
      </c>
      <c r="AP341" s="200"/>
      <c r="AR341" s="197" t="s">
        <v>110</v>
      </c>
      <c r="AS341" s="198"/>
      <c r="AT341" s="199" t="s">
        <v>111</v>
      </c>
      <c r="AU341" s="200"/>
      <c r="AV341" s="4"/>
      <c r="AW341" s="36" t="s">
        <v>112</v>
      </c>
      <c r="AY341" s="186" t="s">
        <v>113</v>
      </c>
      <c r="AZ341" s="115"/>
      <c r="BA341" s="44">
        <f t="shared" si="1581"/>
        <v>1.0235999999999865</v>
      </c>
      <c r="BB341" s="48">
        <f t="shared" si="1604"/>
        <v>-2.9336269660143941</v>
      </c>
      <c r="BC341" s="49">
        <f t="shared" si="1605"/>
        <v>-25.721060543044665</v>
      </c>
      <c r="BD341" s="50">
        <f t="shared" si="1606"/>
        <v>-2.9336269660143941</v>
      </c>
      <c r="BE341" s="11">
        <f t="shared" si="1608"/>
        <v>-3459.442142172521</v>
      </c>
      <c r="BF341" s="49">
        <f t="shared" si="1629"/>
        <v>-60.378655663156273</v>
      </c>
      <c r="BG341" s="32">
        <f t="shared" si="1607"/>
        <v>-3.088350943314385</v>
      </c>
    </row>
    <row r="342" spans="2:59" ht="18.649999999999999" customHeight="1" thickTop="1" thickBot="1">
      <c r="D342" s="24">
        <v>0</v>
      </c>
      <c r="E342" s="28">
        <v>0</v>
      </c>
      <c r="F342" s="26">
        <v>1</v>
      </c>
      <c r="G342" s="27">
        <v>0</v>
      </c>
      <c r="I342" s="24">
        <v>0</v>
      </c>
      <c r="J342" s="28">
        <f t="shared" ref="J342" si="1904">IF(0=(1-$J$8*$K$8*$B339^2),0,-1*(1-$J$8*$K$8*$B339^2)/($B339*$K$8))</f>
        <v>-0.39824262678223915</v>
      </c>
      <c r="K342" s="26">
        <v>1</v>
      </c>
      <c r="L342" s="27">
        <v>0</v>
      </c>
      <c r="N342" s="24">
        <f t="shared" ref="N342" si="1905">D342*I339+F342*I342-E342*J339-G342*J342</f>
        <v>0</v>
      </c>
      <c r="O342" s="28">
        <f t="shared" ref="O342" si="1906">(D342*J339+E342*I339+F342*J342+G342*I342)</f>
        <v>-0.39824262678223915</v>
      </c>
      <c r="P342" s="26">
        <f t="shared" ref="P342" si="1907">D342*K339+F342*K342-E342*L339-G342*L342</f>
        <v>1</v>
      </c>
      <c r="Q342" s="27">
        <f t="shared" ref="Q342" si="1908">(D342*L339+E342*K339+F342*L342+G342*K342)</f>
        <v>0</v>
      </c>
      <c r="S342" s="24">
        <v>0</v>
      </c>
      <c r="T342" s="28">
        <v>0</v>
      </c>
      <c r="U342" s="26">
        <v>1</v>
      </c>
      <c r="V342" s="27">
        <v>0</v>
      </c>
      <c r="X342" s="24">
        <f t="shared" ref="X342" si="1909">N342*S339+P342*S342-O342*T339-Q342*T342</f>
        <v>0</v>
      </c>
      <c r="Y342" s="28">
        <f t="shared" ref="Y342" si="1910">(N342*T339+O342*S339+P342*T342+Q342*S342)</f>
        <v>-0.39824262678223915</v>
      </c>
      <c r="Z342" s="26">
        <f t="shared" ref="Z342" si="1911">N342*U339+P342*U342-O342*V339-Q342*V342</f>
        <v>-10.724743177949714</v>
      </c>
      <c r="AA342" s="27">
        <f t="shared" ref="AA342" si="1912">(N342*V339+O342*U339+P342*V342+Q342*U342)</f>
        <v>0</v>
      </c>
      <c r="AB342" s="8"/>
      <c r="AC342" s="24">
        <v>0</v>
      </c>
      <c r="AD342" s="28">
        <f t="shared" ref="AD342" si="1913">IF(0=(1-$AD$8*$AE$8*$B339^2),0,-1*(1-$AD$8*$AE$8*$B339^2)/($B339*$AD$8))</f>
        <v>-0.37075835127935269</v>
      </c>
      <c r="AE342" s="26">
        <v>1</v>
      </c>
      <c r="AF342" s="27">
        <v>0</v>
      </c>
      <c r="AH342" s="24">
        <f t="shared" ref="AH342" si="1914">X342*AC339+Z342*AC342-Y342*AD339-AA342*AD342</f>
        <v>0</v>
      </c>
      <c r="AI342" s="28">
        <f t="shared" ref="AI342" si="1915">(X342*AD339+Y342*AC339+Z342*AD342+AA342*AC342)</f>
        <v>3.5780454717688821</v>
      </c>
      <c r="AJ342" s="26">
        <f t="shared" ref="AJ342" si="1916">X342*AE339+Z342*AE342-Y342*AF339-AA342*AF342</f>
        <v>-10.724743177949714</v>
      </c>
      <c r="AK342" s="27">
        <f t="shared" ref="AK342" si="1917">(X342*AF339+Y342*AE339+Z342*AF342+AA342*AE342)</f>
        <v>0</v>
      </c>
      <c r="AL342" s="8"/>
      <c r="AM342" s="24">
        <v>0</v>
      </c>
      <c r="AN342" s="28">
        <v>0</v>
      </c>
      <c r="AO342" s="26">
        <v>1</v>
      </c>
      <c r="AP342" s="27">
        <v>0</v>
      </c>
      <c r="AR342" s="24">
        <f t="shared" ref="AR342" si="1918">AH342*AM339+AJ342*AM342-AI342*AN339-AK342*AN342</f>
        <v>0</v>
      </c>
      <c r="AS342" s="28">
        <f t="shared" ref="AS342" si="1919">(AH342*AN339+AI342*AM339+AJ342*AN342+AK342*AM342)</f>
        <v>3.5780454717688821</v>
      </c>
      <c r="AT342" s="26">
        <f t="shared" ref="AT342" si="1920">AH342*AO339+AJ342*AO342-AI342*AP339-AK342*AP342</f>
        <v>11.049854695547991</v>
      </c>
      <c r="AU342" s="27">
        <f t="shared" ref="AU342" si="1921">(AH342*AP339+AI342*AO339+AJ342*AP342+AK342*AO342)</f>
        <v>0</v>
      </c>
      <c r="AV342" s="8"/>
      <c r="AW342" s="38">
        <f t="shared" ref="AW342" si="1922">(180/PI())*ATAN(-1*(($AR$8*AS339+AU339+$AR$8*AS342+AU342)/($AR$8*AR339+AT339+$AR$8*AR342+AT342)))</f>
        <v>55.040021715684546</v>
      </c>
      <c r="AY342" s="187">
        <f t="shared" ref="AY342" si="1923">20*LOG(((($AR$8*AR339+AT339-$AR$8*AR342-AT342)^2+($AR$8*AS339+AU339-$AR$8*AS342-AU342)^2)/(($AR$8*AR339+AT339+$AR$8*AR342+AT342)^2+($AR$8*AS339+AU339+$AR$8*AS342+AU342)^2))^0.5)</f>
        <v>-1.08816824343505E-2</v>
      </c>
      <c r="AZ342" s="115"/>
      <c r="BA342" s="44">
        <f t="shared" si="1581"/>
        <v>1.0239999999999865</v>
      </c>
      <c r="BB342" s="48">
        <f t="shared" si="1604"/>
        <v>-3.092878742574225</v>
      </c>
      <c r="BC342" s="49">
        <f t="shared" si="1605"/>
        <v>-27.104837399913521</v>
      </c>
      <c r="BD342" s="50">
        <f t="shared" si="1606"/>
        <v>-3.092878742574225</v>
      </c>
      <c r="BE342" s="11">
        <f t="shared" si="1608"/>
        <v>-3385.4227806180324</v>
      </c>
      <c r="BF342" s="49">
        <f t="shared" si="1629"/>
        <v>-59.086774093806333</v>
      </c>
      <c r="BG342" s="32">
        <f t="shared" si="1607"/>
        <v>-2.9292621078598908</v>
      </c>
    </row>
    <row r="343" spans="2:59" ht="18.649999999999999" customHeight="1">
      <c r="AY343" s="33"/>
      <c r="AZ343" s="115"/>
      <c r="BA343" s="44">
        <f t="shared" si="1581"/>
        <v>1.0243999999999864</v>
      </c>
      <c r="BB343" s="48">
        <f t="shared" si="1604"/>
        <v>-3.254257033955648</v>
      </c>
      <c r="BC343" s="49">
        <f t="shared" si="1605"/>
        <v>-28.459006512160585</v>
      </c>
      <c r="BD343" s="50">
        <f t="shared" si="1606"/>
        <v>-3.254257033955648</v>
      </c>
      <c r="BE343" s="11">
        <f t="shared" si="1608"/>
        <v>-3311.3086990048942</v>
      </c>
      <c r="BF343" s="49">
        <f t="shared" si="1629"/>
        <v>-57.793239347565283</v>
      </c>
      <c r="BG343" s="32">
        <f t="shared" si="1607"/>
        <v>-2.7793209388424822</v>
      </c>
    </row>
    <row r="344" spans="2:59" ht="18.649999999999999" customHeight="1" thickBot="1">
      <c r="E344" s="21" t="s">
        <v>68</v>
      </c>
      <c r="J344" s="21" t="s">
        <v>69</v>
      </c>
      <c r="O344" s="21" t="s">
        <v>70</v>
      </c>
      <c r="T344" s="21" t="s">
        <v>71</v>
      </c>
      <c r="Y344" s="21" t="s">
        <v>72</v>
      </c>
      <c r="AD344" s="21" t="s">
        <v>73</v>
      </c>
      <c r="AI344" s="21" t="s">
        <v>74</v>
      </c>
      <c r="AN344" s="21" t="s">
        <v>75</v>
      </c>
      <c r="AS344" s="21" t="s">
        <v>76</v>
      </c>
      <c r="AZ344" s="115"/>
      <c r="BA344" s="44">
        <f t="shared" si="1581"/>
        <v>1.0247999999999864</v>
      </c>
      <c r="BB344" s="48">
        <f t="shared" si="1604"/>
        <v>-3.4175427485944927</v>
      </c>
      <c r="BC344" s="49">
        <f t="shared" si="1605"/>
        <v>-29.783529991762396</v>
      </c>
      <c r="BD344" s="50">
        <f t="shared" si="1606"/>
        <v>-3.4175427485944927</v>
      </c>
      <c r="BE344" s="11">
        <f t="shared" si="1608"/>
        <v>-3237.3263341833449</v>
      </c>
      <c r="BF344" s="49">
        <f t="shared" si="1629"/>
        <v>-56.502003493017625</v>
      </c>
      <c r="BG344" s="32">
        <f t="shared" si="1607"/>
        <v>-2.6379922664639324</v>
      </c>
    </row>
    <row r="345" spans="2:59" ht="18.649999999999999" customHeight="1" thickBot="1">
      <c r="B345" s="20"/>
      <c r="D345" s="197" t="s">
        <v>77</v>
      </c>
      <c r="E345" s="198"/>
      <c r="F345" s="199" t="s">
        <v>78</v>
      </c>
      <c r="G345" s="200"/>
      <c r="I345" s="197" t="s">
        <v>79</v>
      </c>
      <c r="J345" s="198"/>
      <c r="K345" s="199" t="s">
        <v>80</v>
      </c>
      <c r="L345" s="200"/>
      <c r="N345" s="197" t="s">
        <v>81</v>
      </c>
      <c r="O345" s="198"/>
      <c r="P345" s="199" t="s">
        <v>82</v>
      </c>
      <c r="Q345" s="200"/>
      <c r="S345" s="197" t="s">
        <v>83</v>
      </c>
      <c r="T345" s="198"/>
      <c r="U345" s="199" t="s">
        <v>84</v>
      </c>
      <c r="V345" s="200"/>
      <c r="X345" s="197" t="s">
        <v>85</v>
      </c>
      <c r="Y345" s="198"/>
      <c r="Z345" s="199" t="s">
        <v>86</v>
      </c>
      <c r="AA345" s="200"/>
      <c r="AB345" s="4"/>
      <c r="AC345" s="197" t="s">
        <v>87</v>
      </c>
      <c r="AD345" s="198"/>
      <c r="AE345" s="199" t="s">
        <v>88</v>
      </c>
      <c r="AF345" s="200"/>
      <c r="AH345" s="197" t="s">
        <v>89</v>
      </c>
      <c r="AI345" s="198"/>
      <c r="AJ345" s="199" t="s">
        <v>90</v>
      </c>
      <c r="AK345" s="200"/>
      <c r="AL345" s="4"/>
      <c r="AM345" s="197" t="s">
        <v>91</v>
      </c>
      <c r="AN345" s="198"/>
      <c r="AO345" s="199" t="s">
        <v>92</v>
      </c>
      <c r="AP345" s="200"/>
      <c r="AR345" s="197" t="s">
        <v>93</v>
      </c>
      <c r="AS345" s="198"/>
      <c r="AT345" s="199" t="s">
        <v>94</v>
      </c>
      <c r="AU345" s="200"/>
      <c r="AV345" s="4"/>
      <c r="AW345" s="181" t="s">
        <v>95</v>
      </c>
      <c r="AY345" s="182" t="s">
        <v>22</v>
      </c>
      <c r="AZ345" s="115"/>
      <c r="BA345" s="44">
        <f t="shared" si="1581"/>
        <v>1.0251999999999863</v>
      </c>
      <c r="BB345" s="48">
        <f t="shared" si="1604"/>
        <v>-3.5825237555823257</v>
      </c>
      <c r="BC345" s="49">
        <f t="shared" si="1605"/>
        <v>-31.078460525435592</v>
      </c>
      <c r="BD345" s="50">
        <f t="shared" si="1606"/>
        <v>-3.5825237555823257</v>
      </c>
      <c r="BE345" s="11">
        <f t="shared" si="1608"/>
        <v>-3163.682093841624</v>
      </c>
      <c r="BF345" s="49">
        <f t="shared" si="1629"/>
        <v>-55.21666902392456</v>
      </c>
      <c r="BG345" s="32">
        <f t="shared" si="1607"/>
        <v>-2.5047696960083869</v>
      </c>
    </row>
    <row r="346" spans="2:59" ht="18.649999999999999" customHeight="1" thickTop="1" thickBot="1">
      <c r="B346" s="39">
        <f t="shared" ref="B346" si="1924">B339+$E$5</f>
        <v>0.918399999999998</v>
      </c>
      <c r="D346" s="24">
        <v>1</v>
      </c>
      <c r="E346" s="25">
        <v>0</v>
      </c>
      <c r="F346" s="26">
        <v>0</v>
      </c>
      <c r="G346" s="27">
        <f t="shared" ref="G346" si="1925">-1/($E$8*$B346)</f>
        <v>-6.0829618671286605</v>
      </c>
      <c r="I346" s="24">
        <v>1</v>
      </c>
      <c r="J346" s="28">
        <v>0</v>
      </c>
      <c r="K346" s="26">
        <v>0</v>
      </c>
      <c r="L346" s="27">
        <v>0</v>
      </c>
      <c r="N346" s="24">
        <f t="shared" ref="N346" si="1926">D346*I346+F346*I349-E346*J346-G346*J349</f>
        <v>-1.4166278277285174</v>
      </c>
      <c r="O346" s="28">
        <f t="shared" ref="O346" si="1927">(D346*J346+E346*I346+F346*J349+G346*I349)</f>
        <v>0</v>
      </c>
      <c r="P346" s="26">
        <f t="shared" ref="P346" si="1928">D346*K346+F346*K349-E346*L346-G346*L349</f>
        <v>0</v>
      </c>
      <c r="Q346" s="27">
        <f t="shared" ref="Q346" si="1929">(D346*L346+E346*K346+F346*L349+G346*K349)</f>
        <v>-6.0829618671286605</v>
      </c>
      <c r="S346" s="24">
        <v>1</v>
      </c>
      <c r="T346" s="25">
        <v>0</v>
      </c>
      <c r="U346" s="26">
        <v>0</v>
      </c>
      <c r="V346" s="27">
        <f t="shared" ref="V346" si="1930">-1/($T$8*$B346)</f>
        <v>-29.428383086919741</v>
      </c>
      <c r="X346" s="24">
        <f t="shared" ref="X346" si="1931">N346*S346+P346*S349-O346*T346-Q346*T349</f>
        <v>-1.4166278277285174</v>
      </c>
      <c r="Y346" s="28">
        <f t="shared" ref="Y346" si="1932">(N346*T346+O346*S346+P346*T349+Q346*S349)</f>
        <v>0</v>
      </c>
      <c r="Z346" s="26">
        <f t="shared" ref="Z346" si="1933">N346*U346+P346*U349-O346*V346-Q346*V349</f>
        <v>0</v>
      </c>
      <c r="AA346" s="27">
        <f t="shared" ref="AA346" si="1934">(N346*V346+O346*U346+P346*V349+Q346*U349)</f>
        <v>35.606104538857096</v>
      </c>
      <c r="AB346" s="8"/>
      <c r="AC346" s="24">
        <v>1</v>
      </c>
      <c r="AD346" s="28">
        <v>0</v>
      </c>
      <c r="AE346" s="26">
        <v>0</v>
      </c>
      <c r="AF346" s="27">
        <v>0</v>
      </c>
      <c r="AH346" s="24">
        <f t="shared" ref="AH346" si="1935">X346*AC346+Z346*AC349-Y346*AD346-AA346*AD349</f>
        <v>11.755131889092707</v>
      </c>
      <c r="AI346" s="28">
        <f t="shared" ref="AI346" si="1936">(X346*AD346+Y346*AC346+Z346*AD349+AA346*AC349)</f>
        <v>0</v>
      </c>
      <c r="AJ346" s="26">
        <f t="shared" ref="AJ346" si="1937">X346*AE346+Z346*AE349-Y346*AF346-AA346*AF349</f>
        <v>0</v>
      </c>
      <c r="AK346" s="27">
        <f t="shared" ref="AK346" si="1938">(X346*AF346+Y346*AE346+Z346*AF349+AA346*AE349)</f>
        <v>35.606104538857096</v>
      </c>
      <c r="AL346" s="8"/>
      <c r="AM346" s="24">
        <v>1</v>
      </c>
      <c r="AN346" s="25">
        <v>0</v>
      </c>
      <c r="AO346" s="26">
        <v>0</v>
      </c>
      <c r="AP346" s="27">
        <f t="shared" ref="AP346" si="1939">-1/($AN$8*$B346)</f>
        <v>-6.0829618671286605</v>
      </c>
      <c r="AR346" s="24">
        <f t="shared" ref="AR346" si="1940">AH346*AM346+AJ346*AM349-AI346*AN346-AK346*AN349</f>
        <v>11.755131889092707</v>
      </c>
      <c r="AS346" s="28">
        <f t="shared" ref="AS346" si="1941">(AH346*AN346+AI346*AM346+AJ346*AN349+AK346*AM349)</f>
        <v>0</v>
      </c>
      <c r="AT346" s="26">
        <f t="shared" ref="AT346" si="1942">AH346*AO346+AJ346*AO349-AI346*AP346-AK346*AP349</f>
        <v>0</v>
      </c>
      <c r="AU346" s="27">
        <f t="shared" ref="AU346" si="1943">(AH346*AP346+AI346*AO346+AJ346*AP349+AK346*AO349)</f>
        <v>-35.899914485561936</v>
      </c>
      <c r="AV346" s="8"/>
      <c r="AW346" s="183">
        <f t="shared" ref="AW346" si="1944">20*LOG((2*$AR$8)/(($AR$8*AR346+AT346+$AR$8*AR349+AT349)^2+($AR$8*AS346+AU346+$AR$8*AS349+AU349)^2)^0.5)</f>
        <v>-25.91496976411737</v>
      </c>
      <c r="AY346" s="184">
        <f t="shared" ref="AY346" si="1945">((AS346^2+AR346^2)/(AS349^2+AR349^2))^0.5</f>
        <v>3.304105239568452</v>
      </c>
      <c r="AZ346" s="115"/>
      <c r="BA346" s="44">
        <f t="shared" si="1581"/>
        <v>1.0255999999999863</v>
      </c>
      <c r="BB346" s="48">
        <f t="shared" si="1604"/>
        <v>-3.7489956304375354</v>
      </c>
      <c r="BC346" s="49">
        <f t="shared" si="1605"/>
        <v>-32.343933362972102</v>
      </c>
      <c r="BD346" s="50">
        <f t="shared" si="1606"/>
        <v>-3.7489956304375354</v>
      </c>
      <c r="BE346" s="11">
        <f t="shared" si="1608"/>
        <v>-3090.5624343626519</v>
      </c>
      <c r="BF346" s="49">
        <f t="shared" si="1629"/>
        <v>-53.940490218079411</v>
      </c>
      <c r="BG346" s="32">
        <f t="shared" si="1607"/>
        <v>-2.3791743468993505</v>
      </c>
    </row>
    <row r="347" spans="2:59" ht="18.649999999999999" customHeight="1" thickBot="1">
      <c r="D347" s="30"/>
      <c r="G347" s="31"/>
      <c r="I347" s="30"/>
      <c r="L347" s="31"/>
      <c r="N347" s="30"/>
      <c r="Q347" s="31"/>
      <c r="S347" s="30"/>
      <c r="V347" s="31"/>
      <c r="X347" s="30"/>
      <c r="AA347" s="31"/>
      <c r="AC347" s="30"/>
      <c r="AF347" s="31"/>
      <c r="AH347" s="30"/>
      <c r="AK347" s="31"/>
      <c r="AM347" s="30"/>
      <c r="AP347" s="31"/>
      <c r="AR347" s="30"/>
      <c r="AU347" s="31"/>
      <c r="AY347" s="185"/>
      <c r="AZ347" s="115"/>
      <c r="BA347" s="44">
        <f t="shared" si="1581"/>
        <v>1.0259999999999863</v>
      </c>
      <c r="BB347" s="48">
        <f t="shared" si="1604"/>
        <v>-3.9167622395159993</v>
      </c>
      <c r="BC347" s="49">
        <f t="shared" si="1605"/>
        <v>-33.580158336717027</v>
      </c>
      <c r="BD347" s="50">
        <f t="shared" si="1606"/>
        <v>-3.9167622395159993</v>
      </c>
      <c r="BE347" s="11">
        <f t="shared" si="1608"/>
        <v>-3018.1342263108618</v>
      </c>
      <c r="BF347" s="49">
        <f t="shared" si="1629"/>
        <v>-52.676379516256212</v>
      </c>
      <c r="BG347" s="32">
        <f t="shared" si="1607"/>
        <v>-2.2607536583109775</v>
      </c>
    </row>
    <row r="348" spans="2:59" ht="18.649999999999999" customHeight="1" thickBot="1">
      <c r="D348" s="197" t="s">
        <v>96</v>
      </c>
      <c r="E348" s="198"/>
      <c r="F348" s="199" t="s">
        <v>97</v>
      </c>
      <c r="G348" s="200"/>
      <c r="I348" s="197" t="s">
        <v>98</v>
      </c>
      <c r="J348" s="198"/>
      <c r="K348" s="199" t="s">
        <v>99</v>
      </c>
      <c r="L348" s="200"/>
      <c r="N348" s="197" t="s">
        <v>1</v>
      </c>
      <c r="O348" s="198"/>
      <c r="P348" s="199" t="s">
        <v>2</v>
      </c>
      <c r="Q348" s="200"/>
      <c r="S348" s="172" t="s">
        <v>100</v>
      </c>
      <c r="T348" s="173"/>
      <c r="U348" s="199" t="s">
        <v>101</v>
      </c>
      <c r="V348" s="200"/>
      <c r="X348" s="197" t="s">
        <v>102</v>
      </c>
      <c r="Y348" s="198"/>
      <c r="Z348" s="199" t="s">
        <v>103</v>
      </c>
      <c r="AA348" s="200"/>
      <c r="AB348" s="4"/>
      <c r="AC348" s="197" t="s">
        <v>104</v>
      </c>
      <c r="AD348" s="198"/>
      <c r="AE348" s="199" t="s">
        <v>105</v>
      </c>
      <c r="AF348" s="200"/>
      <c r="AH348" s="172" t="s">
        <v>106</v>
      </c>
      <c r="AI348" s="173"/>
      <c r="AJ348" s="199" t="s">
        <v>107</v>
      </c>
      <c r="AK348" s="200"/>
      <c r="AL348" s="4"/>
      <c r="AM348" s="197" t="s">
        <v>108</v>
      </c>
      <c r="AN348" s="198"/>
      <c r="AO348" s="199" t="s">
        <v>109</v>
      </c>
      <c r="AP348" s="200"/>
      <c r="AR348" s="197" t="s">
        <v>110</v>
      </c>
      <c r="AS348" s="198"/>
      <c r="AT348" s="199" t="s">
        <v>111</v>
      </c>
      <c r="AU348" s="200"/>
      <c r="AV348" s="4"/>
      <c r="AW348" s="36" t="s">
        <v>112</v>
      </c>
      <c r="AY348" s="186" t="s">
        <v>113</v>
      </c>
      <c r="AZ348" s="115"/>
      <c r="BA348" s="44">
        <f t="shared" si="1581"/>
        <v>1.0263999999999862</v>
      </c>
      <c r="BB348" s="48">
        <f t="shared" si="1604"/>
        <v>-4.085636175731981</v>
      </c>
      <c r="BC348" s="49">
        <f t="shared" si="1605"/>
        <v>-34.787412027241238</v>
      </c>
      <c r="BD348" s="50">
        <f t="shared" si="1606"/>
        <v>-4.085636175731981</v>
      </c>
      <c r="BE348" s="11">
        <f t="shared" si="1608"/>
        <v>-2946.5453558365743</v>
      </c>
      <c r="BF348" s="49">
        <f t="shared" si="1629"/>
        <v>-51.426918018696142</v>
      </c>
      <c r="BG348" s="32">
        <f t="shared" si="1607"/>
        <v>-2.1490802434985596</v>
      </c>
    </row>
    <row r="349" spans="2:59" ht="18.649999999999999" customHeight="1" thickTop="1" thickBot="1">
      <c r="D349" s="24">
        <v>0</v>
      </c>
      <c r="E349" s="28">
        <v>0</v>
      </c>
      <c r="F349" s="26">
        <v>1</v>
      </c>
      <c r="G349" s="27">
        <v>0</v>
      </c>
      <c r="I349" s="24">
        <v>0</v>
      </c>
      <c r="J349" s="28">
        <f t="shared" ref="J349" si="1946">IF(0=(1-$J$8*$K$8*$B346^2),0,-1*(1-$J$8*$K$8*$B346^2)/($B346*$K$8))</f>
        <v>-0.39727814846046994</v>
      </c>
      <c r="K349" s="26">
        <v>1</v>
      </c>
      <c r="L349" s="27">
        <v>0</v>
      </c>
      <c r="N349" s="24">
        <f t="shared" ref="N349" si="1947">D349*I346+F349*I349-E349*J346-G349*J349</f>
        <v>0</v>
      </c>
      <c r="O349" s="28">
        <f t="shared" ref="O349" si="1948">(D349*J346+E349*I346+F349*J349+G349*I349)</f>
        <v>-0.39727814846046994</v>
      </c>
      <c r="P349" s="26">
        <f t="shared" ref="P349" si="1949">D349*K346+F349*K349-E349*L346-G349*L349</f>
        <v>1</v>
      </c>
      <c r="Q349" s="27">
        <f t="shared" ref="Q349" si="1950">(D349*L346+E349*K346+F349*L349+G349*K349)</f>
        <v>0</v>
      </c>
      <c r="S349" s="24">
        <v>0</v>
      </c>
      <c r="T349" s="28">
        <v>0</v>
      </c>
      <c r="U349" s="26">
        <v>1</v>
      </c>
      <c r="V349" s="27">
        <v>0</v>
      </c>
      <c r="X349" s="24">
        <f t="shared" ref="X349" si="1951">N349*S346+P349*S349-O349*T346-Q349*T349</f>
        <v>0</v>
      </c>
      <c r="Y349" s="28">
        <f t="shared" ref="Y349" si="1952">(N349*T346+O349*S346+P349*T349+Q349*S349)</f>
        <v>-0.39727814846046994</v>
      </c>
      <c r="Z349" s="26">
        <f t="shared" ref="Z349" si="1953">N349*U346+P349*U349-O349*V346-Q349*V349</f>
        <v>-10.691253544956883</v>
      </c>
      <c r="AA349" s="27">
        <f t="shared" ref="AA349" si="1954">(N349*V346+O349*U346+P349*V349+Q349*U349)</f>
        <v>0</v>
      </c>
      <c r="AB349" s="8"/>
      <c r="AC349" s="24">
        <v>0</v>
      </c>
      <c r="AD349" s="28">
        <f t="shared" ref="AD349" si="1955">IF(0=(1-$AD$8*$AE$8*$B346^2),0,-1*(1-$AD$8*$AE$8*$B346^2)/($B346*$AD$8))</f>
        <v>-0.36992981645736689</v>
      </c>
      <c r="AE349" s="26">
        <v>1</v>
      </c>
      <c r="AF349" s="27">
        <v>0</v>
      </c>
      <c r="AH349" s="24">
        <f t="shared" ref="AH349" si="1956">X349*AC346+Z349*AC349-Y349*AD346-AA349*AD349</f>
        <v>0</v>
      </c>
      <c r="AI349" s="28">
        <f t="shared" ref="AI349" si="1957">(X349*AD346+Y349*AC346+Z349*AD349+AA349*AC349)</f>
        <v>3.5577353131246028</v>
      </c>
      <c r="AJ349" s="26">
        <f t="shared" ref="AJ349" si="1958">X349*AE346+Z349*AE349-Y349*AF346-AA349*AF349</f>
        <v>-10.691253544956883</v>
      </c>
      <c r="AK349" s="27">
        <f t="shared" ref="AK349" si="1959">(X349*AF346+Y349*AE346+Z349*AF349+AA349*AE349)</f>
        <v>0</v>
      </c>
      <c r="AL349" s="8"/>
      <c r="AM349" s="24">
        <v>0</v>
      </c>
      <c r="AN349" s="28">
        <v>0</v>
      </c>
      <c r="AO349" s="26">
        <v>1</v>
      </c>
      <c r="AP349" s="27">
        <v>0</v>
      </c>
      <c r="AR349" s="24">
        <f t="shared" ref="AR349" si="1960">AH349*AM346+AJ349*AM349-AI349*AN346-AK349*AN349</f>
        <v>0</v>
      </c>
      <c r="AS349" s="28">
        <f t="shared" ref="AS349" si="1961">(AH349*AN346+AI349*AM346+AJ349*AN349+AK349*AM349)</f>
        <v>3.5577353131246028</v>
      </c>
      <c r="AT349" s="26">
        <f t="shared" ref="AT349" si="1962">AH349*AO346+AJ349*AO349-AI349*AP346-AK349*AP349</f>
        <v>10.950314698117122</v>
      </c>
      <c r="AU349" s="27">
        <f t="shared" ref="AU349" si="1963">(AH349*AP346+AI349*AO346+AJ349*AP349+AK349*AO349)</f>
        <v>0</v>
      </c>
      <c r="AV349" s="8"/>
      <c r="AW349" s="38">
        <f t="shared" ref="AW349" si="1964">(180/PI())*ATAN(-1*(($AR$8*AS346+AU346+$AR$8*AS349+AU349)/($AR$8*AR346+AT346+$AR$8*AR349+AT349)))</f>
        <v>54.929677228400884</v>
      </c>
      <c r="AY349" s="187">
        <f t="shared" ref="AY349" si="1965">20*LOG(((($AR$8*AR346+AT346-$AR$8*AR349-AT349)^2+($AR$8*AS346+AU346-$AR$8*AS349-AU349)^2)/(($AR$8*AR346+AT346+$AR$8*AR349+AT349)^2+($AR$8*AS346+AU346+$AR$8*AS349+AU349)^2))^0.5)</f>
        <v>-1.1138947658878885E-2</v>
      </c>
      <c r="AZ349" s="115"/>
      <c r="BA349" s="44">
        <f t="shared" si="1581"/>
        <v>1.0267999999999862</v>
      </c>
      <c r="BB349" s="48">
        <f t="shared" si="1604"/>
        <v>-4.2554390593226445</v>
      </c>
      <c r="BC349" s="49">
        <f t="shared" si="1605"/>
        <v>-35.966030169575738</v>
      </c>
      <c r="BD349" s="50">
        <f t="shared" si="1606"/>
        <v>-4.2554390593226445</v>
      </c>
      <c r="BE349" s="11">
        <f t="shared" si="1608"/>
        <v>-2875.925513116752</v>
      </c>
      <c r="BF349" s="49">
        <f t="shared" si="1629"/>
        <v>-50.194369245994686</v>
      </c>
      <c r="BG349" s="32">
        <f t="shared" si="1607"/>
        <v>-2.0437507807414743</v>
      </c>
    </row>
    <row r="350" spans="2:59" ht="18.649999999999999" customHeight="1">
      <c r="AY350" s="33"/>
      <c r="AZ350" s="115"/>
      <c r="BA350" s="44">
        <f t="shared" si="1581"/>
        <v>1.0271999999999861</v>
      </c>
      <c r="BB350" s="48">
        <f t="shared" si="1604"/>
        <v>-4.4260017179039277</v>
      </c>
      <c r="BC350" s="49">
        <f t="shared" si="1605"/>
        <v>-37.116400374822312</v>
      </c>
      <c r="BD350" s="50">
        <f t="shared" si="1606"/>
        <v>-4.4260017179039277</v>
      </c>
      <c r="BE350" s="11">
        <f t="shared" si="1608"/>
        <v>-2806.3871228770304</v>
      </c>
      <c r="BF350" s="49">
        <f t="shared" si="1629"/>
        <v>-48.980695379774858</v>
      </c>
      <c r="BG350" s="32">
        <f t="shared" si="1607"/>
        <v>-1.9443849331756502</v>
      </c>
    </row>
    <row r="351" spans="2:59" ht="18.649999999999999" customHeight="1" thickBot="1">
      <c r="E351" s="21" t="s">
        <v>68</v>
      </c>
      <c r="J351" s="21" t="s">
        <v>69</v>
      </c>
      <c r="O351" s="21" t="s">
        <v>70</v>
      </c>
      <c r="T351" s="21" t="s">
        <v>71</v>
      </c>
      <c r="Y351" s="21" t="s">
        <v>72</v>
      </c>
      <c r="AD351" s="21" t="s">
        <v>73</v>
      </c>
      <c r="AI351" s="21" t="s">
        <v>74</v>
      </c>
      <c r="AN351" s="21" t="s">
        <v>75</v>
      </c>
      <c r="AS351" s="21" t="s">
        <v>76</v>
      </c>
      <c r="AZ351" s="115"/>
      <c r="BA351" s="44">
        <f t="shared" si="1581"/>
        <v>1.0275999999999861</v>
      </c>
      <c r="BB351" s="48">
        <f t="shared" si="1604"/>
        <v>-4.5971642601242531</v>
      </c>
      <c r="BC351" s="49">
        <f t="shared" si="1605"/>
        <v>-38.238955223973001</v>
      </c>
      <c r="BD351" s="50">
        <f t="shared" si="1606"/>
        <v>-4.5971642601242531</v>
      </c>
      <c r="BE351" s="11">
        <f t="shared" si="1608"/>
        <v>-2738.0263765989807</v>
      </c>
      <c r="BF351" s="49">
        <f t="shared" si="1629"/>
        <v>-47.787575278102437</v>
      </c>
      <c r="BG351" s="32">
        <f t="shared" si="1607"/>
        <v>-1.8506242930705588</v>
      </c>
    </row>
    <row r="352" spans="2:59" ht="18.649999999999999" customHeight="1" thickBot="1">
      <c r="B352" s="20"/>
      <c r="D352" s="197" t="s">
        <v>77</v>
      </c>
      <c r="E352" s="198"/>
      <c r="F352" s="199" t="s">
        <v>78</v>
      </c>
      <c r="G352" s="200"/>
      <c r="I352" s="197" t="s">
        <v>79</v>
      </c>
      <c r="J352" s="198"/>
      <c r="K352" s="199" t="s">
        <v>80</v>
      </c>
      <c r="L352" s="200"/>
      <c r="N352" s="197" t="s">
        <v>81</v>
      </c>
      <c r="O352" s="198"/>
      <c r="P352" s="199" t="s">
        <v>82</v>
      </c>
      <c r="Q352" s="200"/>
      <c r="S352" s="197" t="s">
        <v>83</v>
      </c>
      <c r="T352" s="198"/>
      <c r="U352" s="199" t="s">
        <v>84</v>
      </c>
      <c r="V352" s="200"/>
      <c r="X352" s="197" t="s">
        <v>85</v>
      </c>
      <c r="Y352" s="198"/>
      <c r="Z352" s="199" t="s">
        <v>86</v>
      </c>
      <c r="AA352" s="200"/>
      <c r="AB352" s="4"/>
      <c r="AC352" s="197" t="s">
        <v>87</v>
      </c>
      <c r="AD352" s="198"/>
      <c r="AE352" s="199" t="s">
        <v>88</v>
      </c>
      <c r="AF352" s="200"/>
      <c r="AH352" s="197" t="s">
        <v>89</v>
      </c>
      <c r="AI352" s="198"/>
      <c r="AJ352" s="199" t="s">
        <v>90</v>
      </c>
      <c r="AK352" s="200"/>
      <c r="AL352" s="4"/>
      <c r="AM352" s="197" t="s">
        <v>91</v>
      </c>
      <c r="AN352" s="198"/>
      <c r="AO352" s="199" t="s">
        <v>92</v>
      </c>
      <c r="AP352" s="200"/>
      <c r="AR352" s="197" t="s">
        <v>93</v>
      </c>
      <c r="AS352" s="198"/>
      <c r="AT352" s="199" t="s">
        <v>94</v>
      </c>
      <c r="AU352" s="200"/>
      <c r="AV352" s="4"/>
      <c r="AW352" s="181" t="s">
        <v>95</v>
      </c>
      <c r="AY352" s="182" t="s">
        <v>22</v>
      </c>
      <c r="AZ352" s="115"/>
      <c r="BA352" s="44">
        <f t="shared" ref="BA352:BA415" si="1966">INDEX(B:B,(ROW()-32)*7+24)</f>
        <v>1.027999999999986</v>
      </c>
      <c r="BB352" s="48">
        <f t="shared" si="1604"/>
        <v>-4.7687760569128237</v>
      </c>
      <c r="BC352" s="49">
        <f t="shared" si="1605"/>
        <v>-39.334165774612472</v>
      </c>
      <c r="BD352" s="50">
        <f t="shared" si="1606"/>
        <v>-4.7687760569128237</v>
      </c>
      <c r="BE352" s="11">
        <f t="shared" si="1608"/>
        <v>-2670.9243309282647</v>
      </c>
      <c r="BF352" s="49">
        <f t="shared" si="1629"/>
        <v>-46.616423646324833</v>
      </c>
      <c r="BG352" s="32">
        <f t="shared" si="1607"/>
        <v>-1.7621313484878167</v>
      </c>
    </row>
    <row r="353" spans="2:59" ht="18.649999999999999" customHeight="1" thickTop="1" thickBot="1">
      <c r="B353" s="39">
        <f t="shared" ref="B353" si="1967">B346+$E$5</f>
        <v>0.91879999999999795</v>
      </c>
      <c r="D353" s="24">
        <v>1</v>
      </c>
      <c r="E353" s="25">
        <v>0</v>
      </c>
      <c r="F353" s="26">
        <v>0</v>
      </c>
      <c r="G353" s="27">
        <f t="shared" ref="G353" si="1968">-1/($E$8*$B353)</f>
        <v>-6.0803136468991754</v>
      </c>
      <c r="I353" s="24">
        <v>1</v>
      </c>
      <c r="J353" s="28">
        <v>0</v>
      </c>
      <c r="K353" s="26">
        <v>0</v>
      </c>
      <c r="L353" s="27">
        <v>0</v>
      </c>
      <c r="N353" s="24">
        <f t="shared" ref="N353" si="1969">D353*I353+F353*I356-E353*J353-G353*J356</f>
        <v>-1.4097144287154766</v>
      </c>
      <c r="O353" s="28">
        <f t="shared" ref="O353" si="1970">(D353*J353+E353*I353+F353*J356+G353*I356)</f>
        <v>0</v>
      </c>
      <c r="P353" s="26">
        <f t="shared" ref="P353" si="1971">D353*K353+F353*K356-E353*L353-G353*L356</f>
        <v>0</v>
      </c>
      <c r="Q353" s="27">
        <f t="shared" ref="Q353" si="1972">(D353*L353+E353*K353+F353*L356+G353*K356)</f>
        <v>-6.0803136468991754</v>
      </c>
      <c r="S353" s="24">
        <v>1</v>
      </c>
      <c r="T353" s="25">
        <v>0</v>
      </c>
      <c r="U353" s="26">
        <v>0</v>
      </c>
      <c r="V353" s="27">
        <f t="shared" ref="V353" si="1973">-1/($T$8*$B353)</f>
        <v>-29.415571426890605</v>
      </c>
      <c r="X353" s="24">
        <f t="shared" ref="X353" si="1974">N353*S353+P353*S356-O353*T353-Q353*T356</f>
        <v>-1.4097144287154766</v>
      </c>
      <c r="Y353" s="28">
        <f t="shared" ref="Y353" si="1975">(N353*T353+O353*S353+P353*T356+Q353*S356)</f>
        <v>0</v>
      </c>
      <c r="Z353" s="26">
        <f t="shared" ref="Z353" si="1976">N353*U353+P353*U356-O353*V353-Q353*V356</f>
        <v>0</v>
      </c>
      <c r="AA353" s="27">
        <f t="shared" ref="AA353" si="1977">(N353*V353+O353*U353+P353*V356+Q353*U356)</f>
        <v>35.387241822499206</v>
      </c>
      <c r="AB353" s="8"/>
      <c r="AC353" s="24">
        <v>1</v>
      </c>
      <c r="AD353" s="28">
        <v>0</v>
      </c>
      <c r="AE353" s="26">
        <v>0</v>
      </c>
      <c r="AF353" s="27">
        <v>0</v>
      </c>
      <c r="AH353" s="24">
        <f t="shared" ref="AH353" si="1978">X353*AC353+Z353*AC356-Y353*AD353-AA353*AD356</f>
        <v>11.651777131295285</v>
      </c>
      <c r="AI353" s="28">
        <f t="shared" ref="AI353" si="1979">(X353*AD353+Y353*AC353+Z353*AD356+AA353*AC356)</f>
        <v>0</v>
      </c>
      <c r="AJ353" s="26">
        <f t="shared" ref="AJ353" si="1980">X353*AE353+Z353*AE356-Y353*AF353-AA353*AF356</f>
        <v>0</v>
      </c>
      <c r="AK353" s="27">
        <f t="shared" ref="AK353" si="1981">(X353*AF353+Y353*AE353+Z353*AF356+AA353*AE356)</f>
        <v>35.387241822499206</v>
      </c>
      <c r="AL353" s="8"/>
      <c r="AM353" s="24">
        <v>1</v>
      </c>
      <c r="AN353" s="25">
        <v>0</v>
      </c>
      <c r="AO353" s="26">
        <v>0</v>
      </c>
      <c r="AP353" s="27">
        <f t="shared" ref="AP353" si="1982">-1/($AN$8*$B353)</f>
        <v>-6.0803136468991754</v>
      </c>
      <c r="AR353" s="24">
        <f t="shared" ref="AR353" si="1983">AH353*AM353+AJ353*AM356-AI353*AN353-AK353*AN356</f>
        <v>11.651777131295285</v>
      </c>
      <c r="AS353" s="28">
        <f t="shared" ref="AS353" si="1984">(AH353*AN353+AI353*AM353+AJ353*AN356+AK353*AM356)</f>
        <v>0</v>
      </c>
      <c r="AT353" s="26">
        <f t="shared" ref="AT353" si="1985">AH353*AO353+AJ353*AO356-AI353*AP353-AK353*AP356</f>
        <v>0</v>
      </c>
      <c r="AU353" s="27">
        <f t="shared" ref="AU353" si="1986">(AH353*AP353+AI353*AO353+AJ353*AP356+AK353*AO356)</f>
        <v>-35.459217679543244</v>
      </c>
      <c r="AV353" s="8"/>
      <c r="AW353" s="183">
        <f t="shared" ref="AW353" si="1987">20*LOG((2*$AR$8)/(($AR$8*AR353+AT353+$AR$8*AR356+AT356)^2+($AR$8*AS353+AU353+$AR$8*AS356+AU356)^2)^0.5)</f>
        <v>-25.81319426255828</v>
      </c>
      <c r="AY353" s="184">
        <f t="shared" ref="AY353" si="1988">((AS353^2+AR353^2)/(AS356^2+AR356^2))^0.5</f>
        <v>3.2937877621231202</v>
      </c>
      <c r="AZ353" s="115"/>
      <c r="BA353" s="44">
        <f t="shared" si="1966"/>
        <v>1.028399999999986</v>
      </c>
      <c r="BB353" s="48">
        <f t="shared" si="1604"/>
        <v>-4.9406956437257241</v>
      </c>
      <c r="BC353" s="49">
        <f t="shared" si="1605"/>
        <v>-40.402535506983661</v>
      </c>
      <c r="BD353" s="50">
        <f t="shared" si="1606"/>
        <v>-4.9406956437257241</v>
      </c>
      <c r="BE353" s="11">
        <f t="shared" si="1608"/>
        <v>-2605.1480417922362</v>
      </c>
      <c r="BF353" s="49">
        <f t="shared" si="1629"/>
        <v>-45.468410831157364</v>
      </c>
      <c r="BG353" s="32">
        <f t="shared" si="1607"/>
        <v>-1.6785884719237085</v>
      </c>
    </row>
    <row r="354" spans="2:59" ht="18.649999999999999" customHeight="1" thickBot="1">
      <c r="D354" s="30"/>
      <c r="G354" s="31"/>
      <c r="I354" s="30"/>
      <c r="L354" s="31"/>
      <c r="N354" s="30"/>
      <c r="Q354" s="31"/>
      <c r="S354" s="30"/>
      <c r="V354" s="31"/>
      <c r="X354" s="30"/>
      <c r="AA354" s="31"/>
      <c r="AC354" s="30"/>
      <c r="AF354" s="31"/>
      <c r="AH354" s="30"/>
      <c r="AK354" s="31"/>
      <c r="AM354" s="30"/>
      <c r="AP354" s="31"/>
      <c r="AR354" s="30"/>
      <c r="AU354" s="31"/>
      <c r="AY354" s="185"/>
      <c r="AZ354" s="115"/>
      <c r="BA354" s="44">
        <f t="shared" si="1966"/>
        <v>1.0287999999999859</v>
      </c>
      <c r="BB354" s="48">
        <f t="shared" ref="BB354:BB417" si="1989">INDEX(AW:AW,(ROW()-32)*7+24)</f>
        <v>-5.1127905563914098</v>
      </c>
      <c r="BC354" s="49">
        <f t="shared" ref="BC354:BC417" si="1990">INDEX(AW:AW,(ROW()-32)*7+27)</f>
        <v>-41.44459472370044</v>
      </c>
      <c r="BD354" s="50">
        <f t="shared" ref="BD354:BD417" si="1991">BB354</f>
        <v>-5.1127905563914098</v>
      </c>
      <c r="BE354" s="11">
        <f t="shared" si="1608"/>
        <v>-2540.7517085977947</v>
      </c>
      <c r="BF354" s="49">
        <f t="shared" si="1629"/>
        <v>-44.34448279070304</v>
      </c>
      <c r="BG354" s="32">
        <f t="shared" ref="BG354:BG417" si="1992">INDEX(AY:AY,(ROW()-32)*7+27)</f>
        <v>-1.5996969316388365</v>
      </c>
    </row>
    <row r="355" spans="2:59" ht="18.649999999999999" customHeight="1" thickBot="1">
      <c r="D355" s="197" t="s">
        <v>96</v>
      </c>
      <c r="E355" s="198"/>
      <c r="F355" s="199" t="s">
        <v>97</v>
      </c>
      <c r="G355" s="200"/>
      <c r="I355" s="197" t="s">
        <v>98</v>
      </c>
      <c r="J355" s="198"/>
      <c r="K355" s="199" t="s">
        <v>99</v>
      </c>
      <c r="L355" s="200"/>
      <c r="N355" s="197" t="s">
        <v>1</v>
      </c>
      <c r="O355" s="198"/>
      <c r="P355" s="199" t="s">
        <v>2</v>
      </c>
      <c r="Q355" s="200"/>
      <c r="S355" s="172" t="s">
        <v>100</v>
      </c>
      <c r="T355" s="173"/>
      <c r="U355" s="199" t="s">
        <v>101</v>
      </c>
      <c r="V355" s="200"/>
      <c r="X355" s="197" t="s">
        <v>102</v>
      </c>
      <c r="Y355" s="198"/>
      <c r="Z355" s="199" t="s">
        <v>103</v>
      </c>
      <c r="AA355" s="200"/>
      <c r="AB355" s="4"/>
      <c r="AC355" s="197" t="s">
        <v>104</v>
      </c>
      <c r="AD355" s="198"/>
      <c r="AE355" s="199" t="s">
        <v>105</v>
      </c>
      <c r="AF355" s="200"/>
      <c r="AH355" s="172" t="s">
        <v>106</v>
      </c>
      <c r="AI355" s="173"/>
      <c r="AJ355" s="199" t="s">
        <v>107</v>
      </c>
      <c r="AK355" s="200"/>
      <c r="AL355" s="4"/>
      <c r="AM355" s="197" t="s">
        <v>108</v>
      </c>
      <c r="AN355" s="198"/>
      <c r="AO355" s="199" t="s">
        <v>109</v>
      </c>
      <c r="AP355" s="200"/>
      <c r="AR355" s="197" t="s">
        <v>110</v>
      </c>
      <c r="AS355" s="198"/>
      <c r="AT355" s="199" t="s">
        <v>111</v>
      </c>
      <c r="AU355" s="200"/>
      <c r="AV355" s="4"/>
      <c r="AW355" s="36" t="s">
        <v>112</v>
      </c>
      <c r="AY355" s="186" t="s">
        <v>113</v>
      </c>
      <c r="AZ355" s="115"/>
      <c r="BA355" s="44">
        <f t="shared" si="1966"/>
        <v>1.0291999999999859</v>
      </c>
      <c r="BB355" s="48">
        <f t="shared" si="1989"/>
        <v>-5.2849371122141742</v>
      </c>
      <c r="BC355" s="49">
        <f t="shared" si="1990"/>
        <v>-42.460895407139446</v>
      </c>
      <c r="BD355" s="50">
        <f t="shared" si="1991"/>
        <v>-5.2849371122141742</v>
      </c>
      <c r="BE355" s="11">
        <f t="shared" ref="BE355:BE418" si="1993">(BC356-BC355)/(BA356-BA355)</f>
        <v>-2477.7778074837074</v>
      </c>
      <c r="BF355" s="49">
        <f t="shared" si="1629"/>
        <v>-43.245380873436886</v>
      </c>
      <c r="BG355" s="32">
        <f t="shared" si="1992"/>
        <v>-1.525175927043692</v>
      </c>
    </row>
    <row r="356" spans="2:59" ht="18.649999999999999" customHeight="1" thickTop="1" thickBot="1">
      <c r="D356" s="24">
        <v>0</v>
      </c>
      <c r="E356" s="28">
        <v>0</v>
      </c>
      <c r="F356" s="26">
        <v>1</v>
      </c>
      <c r="G356" s="27">
        <v>0</v>
      </c>
      <c r="I356" s="24">
        <v>0</v>
      </c>
      <c r="J356" s="28">
        <f t="shared" ref="J356" si="1994">IF(0=(1-$J$8*$K$8*$B353^2),0,-1*(1-$J$8*$K$8*$B353^2)/($B353*$K$8))</f>
        <v>-0.39631416546157572</v>
      </c>
      <c r="K356" s="26">
        <v>1</v>
      </c>
      <c r="L356" s="27">
        <v>0</v>
      </c>
      <c r="N356" s="24">
        <f t="shared" ref="N356" si="1995">D356*I353+F356*I356-E356*J353-G356*J356</f>
        <v>0</v>
      </c>
      <c r="O356" s="28">
        <f t="shared" ref="O356" si="1996">(D356*J353+E356*I353+F356*J356+G356*I356)</f>
        <v>-0.39631416546157572</v>
      </c>
      <c r="P356" s="26">
        <f t="shared" ref="P356" si="1997">D356*K353+F356*K356-E356*L353-G356*L356</f>
        <v>1</v>
      </c>
      <c r="Q356" s="27">
        <f t="shared" ref="Q356" si="1998">(D356*L353+E356*K353+F356*L356+G356*K356)</f>
        <v>0</v>
      </c>
      <c r="S356" s="24">
        <v>0</v>
      </c>
      <c r="T356" s="28">
        <v>0</v>
      </c>
      <c r="U356" s="26">
        <v>1</v>
      </c>
      <c r="V356" s="27">
        <v>0</v>
      </c>
      <c r="X356" s="24">
        <f t="shared" ref="X356" si="1999">N356*S353+P356*S356-O356*T353-Q356*T356</f>
        <v>0</v>
      </c>
      <c r="Y356" s="28">
        <f t="shared" ref="Y356" si="2000">(N356*T353+O356*S353+P356*T356+Q356*S356)</f>
        <v>-0.39631416546157572</v>
      </c>
      <c r="Z356" s="26">
        <f t="shared" ref="Z356" si="2001">N356*U353+P356*U356-O356*V353-Q356*V356</f>
        <v>-10.657807641623522</v>
      </c>
      <c r="AA356" s="27">
        <f t="shared" ref="AA356" si="2002">(N356*V353+O356*U353+P356*V356+Q356*U356)</f>
        <v>0</v>
      </c>
      <c r="AB356" s="8"/>
      <c r="AC356" s="24">
        <v>0</v>
      </c>
      <c r="AD356" s="28">
        <f t="shared" ref="AD356" si="2003">IF(0=(1-$AD$8*$AE$8*$B353^2),0,-1*(1-$AD$8*$AE$8*$B353^2)/($B353*$AD$8))</f>
        <v>-0.36910171257558327</v>
      </c>
      <c r="AE356" s="26">
        <v>1</v>
      </c>
      <c r="AF356" s="27">
        <v>0</v>
      </c>
      <c r="AH356" s="24">
        <f t="shared" ref="AH356" si="2004">X356*AC353+Z356*AC356-Y356*AD353-AA356*AD356</f>
        <v>0</v>
      </c>
      <c r="AI356" s="28">
        <f t="shared" ref="AI356" si="2005">(X356*AD353+Y356*AC353+Z356*AD356+AA356*AC356)</f>
        <v>3.5375008873628047</v>
      </c>
      <c r="AJ356" s="26">
        <f t="shared" ref="AJ356" si="2006">X356*AE353+Z356*AE356-Y356*AF353-AA356*AF356</f>
        <v>-10.657807641623522</v>
      </c>
      <c r="AK356" s="27">
        <f t="shared" ref="AK356" si="2007">(X356*AF353+Y356*AE353+Z356*AF356+AA356*AE356)</f>
        <v>0</v>
      </c>
      <c r="AL356" s="8"/>
      <c r="AM356" s="24">
        <v>0</v>
      </c>
      <c r="AN356" s="28">
        <v>0</v>
      </c>
      <c r="AO356" s="26">
        <v>1</v>
      </c>
      <c r="AP356" s="27">
        <v>0</v>
      </c>
      <c r="AR356" s="24">
        <f t="shared" ref="AR356" si="2008">AH356*AM353+AJ356*AM356-AI356*AN353-AK356*AN356</f>
        <v>0</v>
      </c>
      <c r="AS356" s="28">
        <f t="shared" ref="AS356" si="2009">(AH356*AN353+AI356*AM353+AJ356*AN356+AK356*AM356)</f>
        <v>3.5375008873628047</v>
      </c>
      <c r="AT356" s="26">
        <f t="shared" ref="AT356" si="2010">AH356*AO353+AJ356*AO356-AI356*AP353-AK356*AP356</f>
        <v>10.851307279726482</v>
      </c>
      <c r="AU356" s="27">
        <f t="shared" ref="AU356" si="2011">(AH356*AP353+AI356*AO353+AJ356*AP356+AK356*AO356)</f>
        <v>0</v>
      </c>
      <c r="AV356" s="8"/>
      <c r="AW356" s="38">
        <f t="shared" ref="AW356" si="2012">(180/PI())*ATAN(-1*(($AR$8*AS353+AU353+$AR$8*AS356+AU356)/($AR$8*AR353+AT353+$AR$8*AR356+AT356)))</f>
        <v>54.81823276204004</v>
      </c>
      <c r="AY356" s="187">
        <f t="shared" ref="AY356" si="2013">20*LOG(((($AR$8*AR353+AT353-$AR$8*AR356-AT356)^2+($AR$8*AS353+AU353-$AR$8*AS356-AU356)^2)/(($AR$8*AR353+AT353+$AR$8*AR356+AT356)^2+($AR$8*AS353+AU353+$AR$8*AS356+AU356)^2))^0.5)</f>
        <v>-1.1403415034607683E-2</v>
      </c>
      <c r="AZ356" s="115"/>
      <c r="BA356" s="44">
        <f t="shared" si="1966"/>
        <v>1.0295999999999859</v>
      </c>
      <c r="BB356" s="48">
        <f t="shared" si="1989"/>
        <v>-5.4570201469670208</v>
      </c>
      <c r="BC356" s="49">
        <f t="shared" si="1990"/>
        <v>-43.45200653013282</v>
      </c>
      <c r="BD356" s="50">
        <f t="shared" si="1991"/>
        <v>-5.4570201469670208</v>
      </c>
      <c r="BE356" s="11">
        <f t="shared" si="1993"/>
        <v>-2416.2581968069749</v>
      </c>
      <c r="BF356" s="49">
        <f t="shared" si="1629"/>
        <v>-42.171661112582846</v>
      </c>
      <c r="BG356" s="32">
        <f t="shared" si="1992"/>
        <v>-1.4547616498453375</v>
      </c>
    </row>
    <row r="357" spans="2:59" ht="18.649999999999999" customHeight="1">
      <c r="AY357" s="33"/>
      <c r="AZ357" s="115"/>
      <c r="BA357" s="44">
        <f t="shared" si="1966"/>
        <v>1.0299999999999858</v>
      </c>
      <c r="BB357" s="48">
        <f t="shared" si="1989"/>
        <v>-5.6289327173387136</v>
      </c>
      <c r="BC357" s="49">
        <f t="shared" si="1990"/>
        <v>-44.418509808855504</v>
      </c>
      <c r="BD357" s="50">
        <f t="shared" si="1991"/>
        <v>-5.6289327173387136</v>
      </c>
      <c r="BE357" s="11">
        <f t="shared" si="1993"/>
        <v>-2356.2151818597172</v>
      </c>
      <c r="BF357" s="49">
        <f t="shared" si="1629"/>
        <v>-41.123712808929028</v>
      </c>
      <c r="BG357" s="32">
        <f t="shared" si="1992"/>
        <v>-1.3882063727563818</v>
      </c>
    </row>
    <row r="358" spans="2:59" ht="18.649999999999999" customHeight="1" thickBot="1">
      <c r="E358" s="21" t="s">
        <v>68</v>
      </c>
      <c r="J358" s="21" t="s">
        <v>69</v>
      </c>
      <c r="O358" s="21" t="s">
        <v>70</v>
      </c>
      <c r="T358" s="21" t="s">
        <v>71</v>
      </c>
      <c r="Y358" s="21" t="s">
        <v>72</v>
      </c>
      <c r="AD358" s="21" t="s">
        <v>73</v>
      </c>
      <c r="AI358" s="21" t="s">
        <v>74</v>
      </c>
      <c r="AN358" s="21" t="s">
        <v>75</v>
      </c>
      <c r="AS358" s="21" t="s">
        <v>76</v>
      </c>
      <c r="AZ358" s="115"/>
      <c r="BA358" s="44">
        <f t="shared" si="1966"/>
        <v>1.0303999999999858</v>
      </c>
      <c r="BB358" s="48">
        <f t="shared" si="1989"/>
        <v>-5.8005757773340161</v>
      </c>
      <c r="BC358" s="49">
        <f t="shared" si="1990"/>
        <v>-45.360995881599287</v>
      </c>
      <c r="BD358" s="50">
        <f t="shared" si="1991"/>
        <v>-5.8005757773340161</v>
      </c>
      <c r="BE358" s="11">
        <f t="shared" si="1993"/>
        <v>-2297.6625291341657</v>
      </c>
      <c r="BF358" s="49">
        <f t="shared" si="1629"/>
        <v>-40.101776233091329</v>
      </c>
      <c r="BG358" s="32">
        <f t="shared" si="1992"/>
        <v>-1.3252775674918229</v>
      </c>
    </row>
    <row r="359" spans="2:59" ht="18.649999999999999" customHeight="1" thickBot="1">
      <c r="B359" s="20"/>
      <c r="D359" s="197" t="s">
        <v>77</v>
      </c>
      <c r="E359" s="198"/>
      <c r="F359" s="199" t="s">
        <v>78</v>
      </c>
      <c r="G359" s="200"/>
      <c r="I359" s="197" t="s">
        <v>79</v>
      </c>
      <c r="J359" s="198"/>
      <c r="K359" s="199" t="s">
        <v>80</v>
      </c>
      <c r="L359" s="200"/>
      <c r="N359" s="197" t="s">
        <v>81</v>
      </c>
      <c r="O359" s="198"/>
      <c r="P359" s="199" t="s">
        <v>82</v>
      </c>
      <c r="Q359" s="200"/>
      <c r="S359" s="197" t="s">
        <v>83</v>
      </c>
      <c r="T359" s="198"/>
      <c r="U359" s="199" t="s">
        <v>84</v>
      </c>
      <c r="V359" s="200"/>
      <c r="X359" s="197" t="s">
        <v>85</v>
      </c>
      <c r="Y359" s="198"/>
      <c r="Z359" s="199" t="s">
        <v>86</v>
      </c>
      <c r="AA359" s="200"/>
      <c r="AB359" s="4"/>
      <c r="AC359" s="197" t="s">
        <v>87</v>
      </c>
      <c r="AD359" s="198"/>
      <c r="AE359" s="199" t="s">
        <v>88</v>
      </c>
      <c r="AF359" s="200"/>
      <c r="AH359" s="197" t="s">
        <v>89</v>
      </c>
      <c r="AI359" s="198"/>
      <c r="AJ359" s="199" t="s">
        <v>90</v>
      </c>
      <c r="AK359" s="200"/>
      <c r="AL359" s="4"/>
      <c r="AM359" s="197" t="s">
        <v>91</v>
      </c>
      <c r="AN359" s="198"/>
      <c r="AO359" s="199" t="s">
        <v>92</v>
      </c>
      <c r="AP359" s="200"/>
      <c r="AR359" s="197" t="s">
        <v>93</v>
      </c>
      <c r="AS359" s="198"/>
      <c r="AT359" s="199" t="s">
        <v>94</v>
      </c>
      <c r="AU359" s="200"/>
      <c r="AV359" s="4"/>
      <c r="AW359" s="181" t="s">
        <v>95</v>
      </c>
      <c r="AY359" s="182" t="s">
        <v>22</v>
      </c>
      <c r="AZ359" s="115"/>
      <c r="BA359" s="44">
        <f t="shared" si="1966"/>
        <v>1.0307999999999857</v>
      </c>
      <c r="BB359" s="48">
        <f t="shared" si="1989"/>
        <v>-5.9718578360869543</v>
      </c>
      <c r="BC359" s="49">
        <f t="shared" si="1990"/>
        <v>-46.280060893252852</v>
      </c>
      <c r="BD359" s="50">
        <f t="shared" si="1991"/>
        <v>-5.9718578360869543</v>
      </c>
      <c r="BE359" s="11">
        <f t="shared" si="1993"/>
        <v>-2240.6064233309644</v>
      </c>
      <c r="BF359" s="49">
        <f t="shared" si="1629"/>
        <v>-39.105959328459221</v>
      </c>
      <c r="BG359" s="32">
        <f t="shared" si="1992"/>
        <v>-1.2657570535898417</v>
      </c>
    </row>
    <row r="360" spans="2:59" ht="18.649999999999999" customHeight="1" thickTop="1" thickBot="1">
      <c r="B360" s="39">
        <f t="shared" ref="B360" si="2014">B353+$E$5</f>
        <v>0.91919999999999791</v>
      </c>
      <c r="D360" s="24">
        <v>1</v>
      </c>
      <c r="E360" s="25">
        <v>0</v>
      </c>
      <c r="F360" s="26">
        <v>0</v>
      </c>
      <c r="G360" s="27">
        <f t="shared" ref="G360" si="2015">-1/($E$8*$B360)</f>
        <v>-6.077667731474067</v>
      </c>
      <c r="I360" s="24">
        <v>1</v>
      </c>
      <c r="J360" s="28">
        <v>0</v>
      </c>
      <c r="K360" s="26">
        <v>0</v>
      </c>
      <c r="L360" s="27">
        <v>0</v>
      </c>
      <c r="N360" s="24">
        <f t="shared" ref="N360" si="2016">D360*I360+F360*I363-E360*J360-G360*J363</f>
        <v>-1.4028100530636403</v>
      </c>
      <c r="O360" s="28">
        <f t="shared" ref="O360" si="2017">(D360*J360+E360*I360+F360*J363+G360*I363)</f>
        <v>0</v>
      </c>
      <c r="P360" s="26">
        <f t="shared" ref="P360" si="2018">D360*K360+F360*K363-E360*L360-G360*L363</f>
        <v>0</v>
      </c>
      <c r="Q360" s="27">
        <f t="shared" ref="Q360" si="2019">(D360*L360+E360*K360+F360*L363+G360*K363)</f>
        <v>-6.077667731474067</v>
      </c>
      <c r="S360" s="24">
        <v>1</v>
      </c>
      <c r="T360" s="25">
        <v>0</v>
      </c>
      <c r="U360" s="26">
        <v>0</v>
      </c>
      <c r="V360" s="27">
        <f t="shared" ref="V360" si="2020">-1/($T$8*$B360)</f>
        <v>-29.402770917131299</v>
      </c>
      <c r="X360" s="24">
        <f t="shared" ref="X360" si="2021">N360*S360+P360*S363-O360*T360-Q360*T363</f>
        <v>-1.4028100530636403</v>
      </c>
      <c r="Y360" s="28">
        <f t="shared" ref="Y360" si="2022">(N360*T360+O360*S360+P360*T363+Q360*S363)</f>
        <v>0</v>
      </c>
      <c r="Z360" s="26">
        <f t="shared" ref="Z360" si="2023">N360*U360+P360*U363-O360*V360-Q360*V363</f>
        <v>0</v>
      </c>
      <c r="AA360" s="27">
        <f t="shared" ref="AA360" si="2024">(N360*V360+O360*U360+P360*V363+Q360*U363)</f>
        <v>35.168834899004949</v>
      </c>
      <c r="AB360" s="8"/>
      <c r="AC360" s="24">
        <v>1</v>
      </c>
      <c r="AD360" s="28">
        <v>0</v>
      </c>
      <c r="AE360" s="26">
        <v>0</v>
      </c>
      <c r="AF360" s="27">
        <v>0</v>
      </c>
      <c r="AH360" s="24">
        <f t="shared" ref="AH360" si="2025">X360*AC360+Z360*AC363-Y360*AD360-AA360*AD363</f>
        <v>11.548958824628698</v>
      </c>
      <c r="AI360" s="28">
        <f t="shared" ref="AI360" si="2026">(X360*AD360+Y360*AC360+Z360*AD363+AA360*AC363)</f>
        <v>0</v>
      </c>
      <c r="AJ360" s="26">
        <f t="shared" ref="AJ360" si="2027">X360*AE360+Z360*AE363-Y360*AF360-AA360*AF363</f>
        <v>0</v>
      </c>
      <c r="AK360" s="27">
        <f t="shared" ref="AK360" si="2028">(X360*AF360+Y360*AE360+Z360*AF363+AA360*AE363)</f>
        <v>35.168834899004949</v>
      </c>
      <c r="AL360" s="8"/>
      <c r="AM360" s="24">
        <v>1</v>
      </c>
      <c r="AN360" s="25">
        <v>0</v>
      </c>
      <c r="AO360" s="26">
        <v>0</v>
      </c>
      <c r="AP360" s="27">
        <f t="shared" ref="AP360" si="2029">-1/($AN$8*$B360)</f>
        <v>-6.077667731474067</v>
      </c>
      <c r="AR360" s="24">
        <f t="shared" ref="AR360" si="2030">AH360*AM360+AJ360*AM363-AI360*AN360-AK360*AN363</f>
        <v>11.548958824628698</v>
      </c>
      <c r="AS360" s="28">
        <f t="shared" ref="AS360" si="2031">(AH360*AN360+AI360*AM360+AJ360*AN363+AK360*AM363)</f>
        <v>0</v>
      </c>
      <c r="AT360" s="26">
        <f t="shared" ref="AT360" si="2032">AH360*AO360+AJ360*AO363-AI360*AP360-AK360*AP363</f>
        <v>0</v>
      </c>
      <c r="AU360" s="27">
        <f t="shared" ref="AU360" si="2033">(AH360*AP360+AI360*AO360+AJ360*AP363+AK360*AO363)</f>
        <v>-35.021899481563565</v>
      </c>
      <c r="AV360" s="8"/>
      <c r="AW360" s="183">
        <f t="shared" ref="AW360" si="2034">20*LOG((2*$AR$8)/(($AR$8*AR360+AT360+$AR$8*AR363+AT363)^2+($AR$8*AS360+AU360+$AR$8*AS363+AU363)^2)^0.5)</f>
        <v>-25.710991560849763</v>
      </c>
      <c r="AY360" s="184">
        <f t="shared" ref="AY360" si="2035">((AS360^2+AR360^2)/(AS363^2+AR363^2))^0.5</f>
        <v>3.2834335683761942</v>
      </c>
      <c r="AZ360" s="115"/>
      <c r="BA360" s="44">
        <f t="shared" si="1966"/>
        <v>1.0311999999999857</v>
      </c>
      <c r="BB360" s="48">
        <f t="shared" si="1989"/>
        <v>-6.1426946035563192</v>
      </c>
      <c r="BC360" s="49">
        <f t="shared" si="1990"/>
        <v>-47.176303462585139</v>
      </c>
      <c r="BD360" s="50">
        <f t="shared" si="1991"/>
        <v>-6.1426946035563192</v>
      </c>
      <c r="BE360" s="11">
        <f t="shared" si="1993"/>
        <v>-2185.046362752817</v>
      </c>
      <c r="BF360" s="49">
        <f t="shared" ref="BF360:BF423" si="2036">PI()*(IF(BE360&lt;0,BE360,(BE361+BE359)/2))/180</f>
        <v>-38.136253338763048</v>
      </c>
      <c r="BG360" s="32">
        <f t="shared" si="1992"/>
        <v>-1.2094401793321077</v>
      </c>
    </row>
    <row r="361" spans="2:59" ht="18.649999999999999" customHeight="1" thickBot="1">
      <c r="D361" s="30"/>
      <c r="G361" s="31"/>
      <c r="I361" s="30"/>
      <c r="L361" s="31"/>
      <c r="N361" s="30"/>
      <c r="Q361" s="31"/>
      <c r="S361" s="30"/>
      <c r="V361" s="31"/>
      <c r="X361" s="30"/>
      <c r="AA361" s="31"/>
      <c r="AC361" s="30"/>
      <c r="AF361" s="31"/>
      <c r="AH361" s="30"/>
      <c r="AK361" s="31"/>
      <c r="AM361" s="30"/>
      <c r="AP361" s="31"/>
      <c r="AR361" s="30"/>
      <c r="AU361" s="31"/>
      <c r="AY361" s="185"/>
      <c r="AZ361" s="115"/>
      <c r="BA361" s="44">
        <f t="shared" si="1966"/>
        <v>1.0315999999999856</v>
      </c>
      <c r="BB361" s="48">
        <f t="shared" si="1989"/>
        <v>-6.3130086296465358</v>
      </c>
      <c r="BC361" s="49">
        <f t="shared" si="1990"/>
        <v>-48.050322007686169</v>
      </c>
      <c r="BD361" s="50">
        <f t="shared" si="1991"/>
        <v>-6.3130086296465358</v>
      </c>
      <c r="BE361" s="11">
        <f t="shared" si="1993"/>
        <v>-2130.9759907428688</v>
      </c>
      <c r="BF361" s="49">
        <f t="shared" si="2036"/>
        <v>-37.192547319411261</v>
      </c>
      <c r="BG361" s="32">
        <f t="shared" si="1992"/>
        <v>-1.1561350357406661</v>
      </c>
    </row>
    <row r="362" spans="2:59" ht="18.649999999999999" customHeight="1" thickBot="1">
      <c r="D362" s="197" t="s">
        <v>96</v>
      </c>
      <c r="E362" s="198"/>
      <c r="F362" s="199" t="s">
        <v>97</v>
      </c>
      <c r="G362" s="200"/>
      <c r="I362" s="197" t="s">
        <v>98</v>
      </c>
      <c r="J362" s="198"/>
      <c r="K362" s="199" t="s">
        <v>99</v>
      </c>
      <c r="L362" s="200"/>
      <c r="N362" s="197" t="s">
        <v>1</v>
      </c>
      <c r="O362" s="198"/>
      <c r="P362" s="199" t="s">
        <v>2</v>
      </c>
      <c r="Q362" s="200"/>
      <c r="S362" s="172" t="s">
        <v>100</v>
      </c>
      <c r="T362" s="173"/>
      <c r="U362" s="199" t="s">
        <v>101</v>
      </c>
      <c r="V362" s="200"/>
      <c r="X362" s="197" t="s">
        <v>102</v>
      </c>
      <c r="Y362" s="198"/>
      <c r="Z362" s="199" t="s">
        <v>103</v>
      </c>
      <c r="AA362" s="200"/>
      <c r="AB362" s="4"/>
      <c r="AC362" s="197" t="s">
        <v>104</v>
      </c>
      <c r="AD362" s="198"/>
      <c r="AE362" s="199" t="s">
        <v>105</v>
      </c>
      <c r="AF362" s="200"/>
      <c r="AH362" s="172" t="s">
        <v>106</v>
      </c>
      <c r="AI362" s="173"/>
      <c r="AJ362" s="199" t="s">
        <v>107</v>
      </c>
      <c r="AK362" s="200"/>
      <c r="AL362" s="4"/>
      <c r="AM362" s="197" t="s">
        <v>108</v>
      </c>
      <c r="AN362" s="198"/>
      <c r="AO362" s="199" t="s">
        <v>109</v>
      </c>
      <c r="AP362" s="200"/>
      <c r="AR362" s="197" t="s">
        <v>110</v>
      </c>
      <c r="AS362" s="198"/>
      <c r="AT362" s="199" t="s">
        <v>111</v>
      </c>
      <c r="AU362" s="200"/>
      <c r="AV362" s="4"/>
      <c r="AW362" s="36" t="s">
        <v>112</v>
      </c>
      <c r="AY362" s="186" t="s">
        <v>113</v>
      </c>
      <c r="AZ362" s="115"/>
      <c r="BA362" s="44">
        <f t="shared" si="1966"/>
        <v>1.0319999999999856</v>
      </c>
      <c r="BB362" s="48">
        <f t="shared" si="1989"/>
        <v>-6.4827289414427769</v>
      </c>
      <c r="BC362" s="49">
        <f t="shared" si="1990"/>
        <v>-48.902712403983223</v>
      </c>
      <c r="BD362" s="50">
        <f t="shared" si="1991"/>
        <v>-6.4827289414427769</v>
      </c>
      <c r="BE362" s="11">
        <f t="shared" si="1993"/>
        <v>-2078.3838624608798</v>
      </c>
      <c r="BF362" s="49">
        <f t="shared" si="2036"/>
        <v>-36.274641520259323</v>
      </c>
      <c r="BG362" s="32">
        <f t="shared" si="1992"/>
        <v>-1.1056617043172221</v>
      </c>
    </row>
    <row r="363" spans="2:59" ht="18.649999999999999" customHeight="1" thickTop="1" thickBot="1">
      <c r="D363" s="24">
        <v>0</v>
      </c>
      <c r="E363" s="28">
        <v>0</v>
      </c>
      <c r="F363" s="26">
        <v>1</v>
      </c>
      <c r="G363" s="27">
        <v>0</v>
      </c>
      <c r="I363" s="24">
        <v>0</v>
      </c>
      <c r="J363" s="28">
        <f t="shared" ref="J363" si="2037">IF(0=(1-$J$8*$K$8*$B360^2),0,-1*(1-$J$8*$K$8*$B360^2)/($B360*$K$8))</f>
        <v>-0.39535067713892064</v>
      </c>
      <c r="K363" s="26">
        <v>1</v>
      </c>
      <c r="L363" s="27">
        <v>0</v>
      </c>
      <c r="N363" s="24">
        <f t="shared" ref="N363" si="2038">D363*I360+F363*I363-E363*J360-G363*J363</f>
        <v>0</v>
      </c>
      <c r="O363" s="28">
        <f t="shared" ref="O363" si="2039">(D363*J360+E363*I360+F363*J363+G363*I363)</f>
        <v>-0.39535067713892064</v>
      </c>
      <c r="P363" s="26">
        <f t="shared" ref="P363" si="2040">D363*K360+F363*K363-E363*L360-G363*L363</f>
        <v>1</v>
      </c>
      <c r="Q363" s="27">
        <f t="shared" ref="Q363" si="2041">(D363*L360+E363*K360+F363*L363+G363*K363)</f>
        <v>0</v>
      </c>
      <c r="S363" s="24">
        <v>0</v>
      </c>
      <c r="T363" s="28">
        <v>0</v>
      </c>
      <c r="U363" s="26">
        <v>1</v>
      </c>
      <c r="V363" s="27">
        <v>0</v>
      </c>
      <c r="X363" s="24">
        <f t="shared" ref="X363" si="2042">N363*S360+P363*S363-O363*T360-Q363*T363</f>
        <v>0</v>
      </c>
      <c r="Y363" s="28">
        <f t="shared" ref="Y363" si="2043">(N363*T360+O363*S360+P363*T363+Q363*S363)</f>
        <v>-0.39535067713892064</v>
      </c>
      <c r="Z363" s="26">
        <f t="shared" ref="Z363" si="2044">N363*U360+P363*U363-O363*V360-Q363*V363</f>
        <v>-10.624405391848422</v>
      </c>
      <c r="AA363" s="27">
        <f t="shared" ref="AA363" si="2045">(N363*V360+O363*U360+P363*V363+Q363*U363)</f>
        <v>0</v>
      </c>
      <c r="AB363" s="8"/>
      <c r="AC363" s="24">
        <v>0</v>
      </c>
      <c r="AD363" s="28">
        <f t="shared" ref="AD363" si="2046">IF(0=(1-$AD$8*$AE$8*$B360^2),0,-1*(1-$AD$8*$AE$8*$B360^2)/($B360*$AD$8))</f>
        <v>-0.36827403907141637</v>
      </c>
      <c r="AE363" s="26">
        <v>1</v>
      </c>
      <c r="AF363" s="27">
        <v>0</v>
      </c>
      <c r="AH363" s="24">
        <f t="shared" ref="AH363" si="2047">X363*AC360+Z363*AC363-Y363*AD360-AA363*AD363</f>
        <v>0</v>
      </c>
      <c r="AI363" s="28">
        <f t="shared" ref="AI363" si="2048">(X363*AD360+Y363*AC360+Z363*AD363+AA363*AC363)</f>
        <v>3.5173420092492318</v>
      </c>
      <c r="AJ363" s="26">
        <f t="shared" ref="AJ363" si="2049">X363*AE360+Z363*AE363-Y363*AF360-AA363*AF363</f>
        <v>-10.624405391848422</v>
      </c>
      <c r="AK363" s="27">
        <f t="shared" ref="AK363" si="2050">(X363*AF360+Y363*AE360+Z363*AF363+AA363*AE363)</f>
        <v>0</v>
      </c>
      <c r="AL363" s="8"/>
      <c r="AM363" s="24">
        <v>0</v>
      </c>
      <c r="AN363" s="28">
        <v>0</v>
      </c>
      <c r="AO363" s="26">
        <v>1</v>
      </c>
      <c r="AP363" s="27">
        <v>0</v>
      </c>
      <c r="AR363" s="24">
        <f t="shared" ref="AR363" si="2051">AH363*AM360+AJ363*AM363-AI363*AN360-AK363*AN363</f>
        <v>0</v>
      </c>
      <c r="AS363" s="28">
        <f t="shared" ref="AS363" si="2052">(AH363*AN360+AI363*AM360+AJ363*AN363+AK363*AM363)</f>
        <v>3.5173420092492318</v>
      </c>
      <c r="AT363" s="26">
        <f t="shared" ref="AT363" si="2053">AH363*AO360+AJ363*AO363-AI363*AP360-AK363*AP363</f>
        <v>10.752830638323795</v>
      </c>
      <c r="AU363" s="27">
        <f t="shared" ref="AU363" si="2054">(AH363*AP360+AI363*AO360+AJ363*AP363+AK363*AO363)</f>
        <v>0</v>
      </c>
      <c r="AV363" s="8"/>
      <c r="AW363" s="38">
        <f t="shared" ref="AW363" si="2055">(180/PI())*ATAN(-1*(($AR$8*AS360+AU360+$AR$8*AS363+AU363)/($AR$8*AR360+AT360+$AR$8*AR363+AT363)))</f>
        <v>54.705670351695922</v>
      </c>
      <c r="AY363" s="187">
        <f t="shared" ref="AY363" si="2056">20*LOG(((($AR$8*AR360+AT360-$AR$8*AR363-AT363)^2+($AR$8*AS360+AU360-$AR$8*AS363-AU363)^2)/(($AR$8*AR360+AT360+$AR$8*AR363+AT363)^2+($AR$8*AS360+AU360+$AR$8*AS363+AU363)^2))^0.5)</f>
        <v>-1.167531994039079E-2</v>
      </c>
      <c r="AZ363" s="115"/>
      <c r="BA363" s="44">
        <f t="shared" si="1966"/>
        <v>1.0323999999999856</v>
      </c>
      <c r="BB363" s="48">
        <f t="shared" si="1989"/>
        <v>-6.6517906824721642</v>
      </c>
      <c r="BC363" s="49">
        <f t="shared" si="1990"/>
        <v>-49.734065948967483</v>
      </c>
      <c r="BD363" s="50">
        <f t="shared" si="1991"/>
        <v>-6.6517906824721642</v>
      </c>
      <c r="BE363" s="11">
        <f t="shared" si="1993"/>
        <v>-2027.254147623473</v>
      </c>
      <c r="BF363" s="49">
        <f t="shared" si="2036"/>
        <v>-35.382259650740785</v>
      </c>
      <c r="BG363" s="32">
        <f t="shared" si="1992"/>
        <v>-1.0578515388845182</v>
      </c>
    </row>
    <row r="364" spans="2:59" ht="18.649999999999999" customHeight="1">
      <c r="AY364" s="33"/>
      <c r="AZ364" s="115"/>
      <c r="BA364" s="44">
        <f t="shared" si="1966"/>
        <v>1.0327999999999855</v>
      </c>
      <c r="BB364" s="48">
        <f t="shared" si="1989"/>
        <v>-6.8201347572060129</v>
      </c>
      <c r="BC364" s="49">
        <f t="shared" si="1990"/>
        <v>-50.544967608016783</v>
      </c>
      <c r="BD364" s="50">
        <f t="shared" si="1991"/>
        <v>-6.8201347572060129</v>
      </c>
      <c r="BE364" s="11">
        <f t="shared" si="1993"/>
        <v>-1977.5672708211769</v>
      </c>
      <c r="BF364" s="49">
        <f t="shared" si="2036"/>
        <v>-34.515060055507924</v>
      </c>
      <c r="BG364" s="32">
        <f t="shared" si="1992"/>
        <v>-1.0125464815998395</v>
      </c>
    </row>
    <row r="365" spans="2:59" ht="18.649999999999999" customHeight="1" thickBot="1">
      <c r="E365" s="21" t="s">
        <v>68</v>
      </c>
      <c r="J365" s="21" t="s">
        <v>69</v>
      </c>
      <c r="O365" s="21" t="s">
        <v>70</v>
      </c>
      <c r="T365" s="21" t="s">
        <v>71</v>
      </c>
      <c r="Y365" s="21" t="s">
        <v>72</v>
      </c>
      <c r="AD365" s="21" t="s">
        <v>73</v>
      </c>
      <c r="AI365" s="21" t="s">
        <v>74</v>
      </c>
      <c r="AN365" s="21" t="s">
        <v>75</v>
      </c>
      <c r="AS365" s="21" t="s">
        <v>76</v>
      </c>
      <c r="AZ365" s="115"/>
      <c r="BA365" s="44">
        <f t="shared" si="1966"/>
        <v>1.0331999999999855</v>
      </c>
      <c r="BB365" s="48">
        <f t="shared" si="1989"/>
        <v>-6.9877074833978767</v>
      </c>
      <c r="BC365" s="49">
        <f t="shared" si="1990"/>
        <v>-51.335994516345167</v>
      </c>
      <c r="BD365" s="50">
        <f t="shared" si="1991"/>
        <v>-6.9877074833978767</v>
      </c>
      <c r="BE365" s="11">
        <f t="shared" si="1993"/>
        <v>-1929.3004918091754</v>
      </c>
      <c r="BF365" s="49">
        <f t="shared" si="2036"/>
        <v>-33.672645842416003</v>
      </c>
      <c r="BG365" s="32">
        <f t="shared" si="1992"/>
        <v>-0.96959841294677007</v>
      </c>
    </row>
    <row r="366" spans="2:59" ht="18.649999999999999" customHeight="1" thickBot="1">
      <c r="B366" s="20"/>
      <c r="D366" s="197" t="s">
        <v>77</v>
      </c>
      <c r="E366" s="198"/>
      <c r="F366" s="199" t="s">
        <v>78</v>
      </c>
      <c r="G366" s="200"/>
      <c r="I366" s="197" t="s">
        <v>79</v>
      </c>
      <c r="J366" s="198"/>
      <c r="K366" s="199" t="s">
        <v>80</v>
      </c>
      <c r="L366" s="200"/>
      <c r="N366" s="197" t="s">
        <v>81</v>
      </c>
      <c r="O366" s="198"/>
      <c r="P366" s="199" t="s">
        <v>82</v>
      </c>
      <c r="Q366" s="200"/>
      <c r="S366" s="197" t="s">
        <v>83</v>
      </c>
      <c r="T366" s="198"/>
      <c r="U366" s="199" t="s">
        <v>84</v>
      </c>
      <c r="V366" s="200"/>
      <c r="X366" s="197" t="s">
        <v>85</v>
      </c>
      <c r="Y366" s="198"/>
      <c r="Z366" s="199" t="s">
        <v>86</v>
      </c>
      <c r="AA366" s="200"/>
      <c r="AB366" s="4"/>
      <c r="AC366" s="197" t="s">
        <v>87</v>
      </c>
      <c r="AD366" s="198"/>
      <c r="AE366" s="199" t="s">
        <v>88</v>
      </c>
      <c r="AF366" s="200"/>
      <c r="AH366" s="197" t="s">
        <v>89</v>
      </c>
      <c r="AI366" s="198"/>
      <c r="AJ366" s="199" t="s">
        <v>90</v>
      </c>
      <c r="AK366" s="200"/>
      <c r="AL366" s="4"/>
      <c r="AM366" s="197" t="s">
        <v>91</v>
      </c>
      <c r="AN366" s="198"/>
      <c r="AO366" s="199" t="s">
        <v>92</v>
      </c>
      <c r="AP366" s="200"/>
      <c r="AR366" s="197" t="s">
        <v>93</v>
      </c>
      <c r="AS366" s="198"/>
      <c r="AT366" s="199" t="s">
        <v>94</v>
      </c>
      <c r="AU366" s="200"/>
      <c r="AV366" s="4"/>
      <c r="AW366" s="181" t="s">
        <v>95</v>
      </c>
      <c r="AY366" s="182" t="s">
        <v>22</v>
      </c>
      <c r="AZ366" s="115"/>
      <c r="BA366" s="44">
        <f t="shared" si="1966"/>
        <v>1.0335999999999854</v>
      </c>
      <c r="BB366" s="48">
        <f t="shared" si="1989"/>
        <v>-7.1544602543077254</v>
      </c>
      <c r="BC366" s="49">
        <f t="shared" si="1990"/>
        <v>-52.107714713068752</v>
      </c>
      <c r="BD366" s="50">
        <f t="shared" si="1991"/>
        <v>-7.1544602543077254</v>
      </c>
      <c r="BE366" s="11">
        <f t="shared" si="1993"/>
        <v>-1882.4284286980783</v>
      </c>
      <c r="BF366" s="49">
        <f t="shared" si="2036"/>
        <v>-32.854574013924783</v>
      </c>
      <c r="BG366" s="32">
        <f t="shared" si="1992"/>
        <v>-0.92886853527650159</v>
      </c>
    </row>
    <row r="367" spans="2:59" ht="18.649999999999999" customHeight="1" thickTop="1" thickBot="1">
      <c r="B367" s="39">
        <f t="shared" ref="B367" si="2057">B360+$E$5</f>
        <v>0.91959999999999786</v>
      </c>
      <c r="D367" s="24">
        <v>1</v>
      </c>
      <c r="E367" s="25">
        <v>0</v>
      </c>
      <c r="F367" s="26">
        <v>0</v>
      </c>
      <c r="G367" s="27">
        <f t="shared" ref="G367" si="2058">-1/($E$8*$B367)</f>
        <v>-6.0750241178457625</v>
      </c>
      <c r="I367" s="24">
        <v>1</v>
      </c>
      <c r="J367" s="28">
        <v>0</v>
      </c>
      <c r="K367" s="26">
        <v>0</v>
      </c>
      <c r="L367" s="27">
        <v>0</v>
      </c>
      <c r="N367" s="24">
        <f t="shared" ref="N367" si="2059">D367*I367+F367*I370-E367*J367-G367*J370</f>
        <v>-1.3959146850767961</v>
      </c>
      <c r="O367" s="28">
        <f t="shared" ref="O367" si="2060">(D367*J367+E367*I367+F367*J370+G367*I370)</f>
        <v>0</v>
      </c>
      <c r="P367" s="26">
        <f t="shared" ref="P367" si="2061">D367*K367+F367*K370-E367*L367-G367*L370</f>
        <v>0</v>
      </c>
      <c r="Q367" s="27">
        <f t="shared" ref="Q367" si="2062">(D367*L367+E367*K367+F367*L370+G367*K370)</f>
        <v>-6.0750241178457625</v>
      </c>
      <c r="S367" s="24">
        <v>1</v>
      </c>
      <c r="T367" s="25">
        <v>0</v>
      </c>
      <c r="U367" s="26">
        <v>0</v>
      </c>
      <c r="V367" s="27">
        <f t="shared" ref="V367" si="2063">-1/($T$8*$B367)</f>
        <v>-29.389981543091658</v>
      </c>
      <c r="X367" s="24">
        <f t="shared" ref="X367" si="2064">N367*S367+P367*S370-O367*T367-Q367*T370</f>
        <v>-1.3959146850767961</v>
      </c>
      <c r="Y367" s="28">
        <f t="shared" ref="Y367" si="2065">(N367*T367+O367*S367+P367*T370+Q367*S370)</f>
        <v>0</v>
      </c>
      <c r="Z367" s="26">
        <f t="shared" ref="Z367" si="2066">N367*U367+P367*U370-O367*V367-Q367*V370</f>
        <v>0</v>
      </c>
      <c r="AA367" s="27">
        <f t="shared" ref="AA367" si="2067">(N367*V367+O367*U367+P367*V370+Q367*U370)</f>
        <v>34.950882712291879</v>
      </c>
      <c r="AB367" s="8"/>
      <c r="AC367" s="24">
        <v>1</v>
      </c>
      <c r="AD367" s="28">
        <v>0</v>
      </c>
      <c r="AE367" s="26">
        <v>0</v>
      </c>
      <c r="AF367" s="27">
        <v>0</v>
      </c>
      <c r="AH367" s="24">
        <f t="shared" ref="AH367" si="2068">X367*AC367+Z367*AC370-Y367*AD367-AA367*AD370</f>
        <v>11.446675163371038</v>
      </c>
      <c r="AI367" s="28">
        <f t="shared" ref="AI367" si="2069">(X367*AD367+Y367*AC367+Z367*AD370+AA367*AC370)</f>
        <v>0</v>
      </c>
      <c r="AJ367" s="26">
        <f t="shared" ref="AJ367" si="2070">X367*AE367+Z367*AE370-Y367*AF367-AA367*AF370</f>
        <v>0</v>
      </c>
      <c r="AK367" s="27">
        <f t="shared" ref="AK367" si="2071">(X367*AF367+Y367*AE367+Z367*AF370+AA367*AE370)</f>
        <v>34.950882712291879</v>
      </c>
      <c r="AL367" s="8"/>
      <c r="AM367" s="24">
        <v>1</v>
      </c>
      <c r="AN367" s="25">
        <v>0</v>
      </c>
      <c r="AO367" s="26">
        <v>0</v>
      </c>
      <c r="AP367" s="27">
        <f t="shared" ref="AP367" si="2072">-1/($AN$8*$B367)</f>
        <v>-6.0750241178457625</v>
      </c>
      <c r="AR367" s="24">
        <f t="shared" ref="AR367" si="2073">AH367*AM367+AJ367*AM370-AI367*AN367-AK367*AN370</f>
        <v>11.446675163371038</v>
      </c>
      <c r="AS367" s="28">
        <f t="shared" ref="AS367" si="2074">(AH367*AN367+AI367*AM367+AJ367*AN370+AK367*AM370)</f>
        <v>0</v>
      </c>
      <c r="AT367" s="26">
        <f t="shared" ref="AT367" si="2075">AH367*AO367+AJ367*AO370-AI367*AP367-AK367*AP370</f>
        <v>0</v>
      </c>
      <c r="AU367" s="27">
        <f t="shared" ref="AU367" si="2076">(AH367*AP367+AI367*AO367+AJ367*AP370+AK367*AO370)</f>
        <v>-34.587944974333261</v>
      </c>
      <c r="AV367" s="8"/>
      <c r="AW367" s="183">
        <f t="shared" ref="AW367" si="2077">20*LOG((2*$AR$8)/(($AR$8*AR367+AT367+$AR$8*AR370+AT370)^2+($AR$8*AS367+AU367+$AR$8*AS370+AU370)^2)^0.5)</f>
        <v>-25.608357319667611</v>
      </c>
      <c r="AY367" s="184">
        <f t="shared" ref="AY367" si="2078">((AS367^2+AR367^2)/(AS370^2+AR370^2))^0.5</f>
        <v>3.2730423509769464</v>
      </c>
      <c r="AZ367" s="115"/>
      <c r="BA367" s="44">
        <f t="shared" si="1966"/>
        <v>1.0339999999999854</v>
      </c>
      <c r="BB367" s="48">
        <f t="shared" si="1989"/>
        <v>-7.3203492123882636</v>
      </c>
      <c r="BC367" s="49">
        <f t="shared" si="1990"/>
        <v>-52.860686084547901</v>
      </c>
      <c r="BD367" s="50">
        <f t="shared" si="1991"/>
        <v>-7.3203492123882636</v>
      </c>
      <c r="BE367" s="11">
        <f t="shared" si="1993"/>
        <v>-1836.9235273493414</v>
      </c>
      <c r="BF367" s="49">
        <f t="shared" si="2036"/>
        <v>-32.06036365959411</v>
      </c>
      <c r="BG367" s="32">
        <f t="shared" si="1992"/>
        <v>-0.89022678926721655</v>
      </c>
    </row>
    <row r="368" spans="2:59" ht="18.649999999999999" customHeight="1" thickBot="1">
      <c r="D368" s="30"/>
      <c r="G368" s="31"/>
      <c r="I368" s="30"/>
      <c r="L368" s="31"/>
      <c r="N368" s="30"/>
      <c r="Q368" s="31"/>
      <c r="S368" s="30"/>
      <c r="V368" s="31"/>
      <c r="X368" s="30"/>
      <c r="AA368" s="31"/>
      <c r="AC368" s="30"/>
      <c r="AF368" s="31"/>
      <c r="AH368" s="30"/>
      <c r="AK368" s="31"/>
      <c r="AM368" s="30"/>
      <c r="AP368" s="31"/>
      <c r="AR368" s="30"/>
      <c r="AU368" s="31"/>
      <c r="AY368" s="185"/>
      <c r="AZ368" s="115"/>
      <c r="BA368" s="44">
        <f t="shared" si="1966"/>
        <v>1.0343999999999853</v>
      </c>
      <c r="BB368" s="48">
        <f t="shared" si="1989"/>
        <v>-7.4853349356007133</v>
      </c>
      <c r="BC368" s="49">
        <f t="shared" si="1990"/>
        <v>-53.595455495487556</v>
      </c>
      <c r="BD368" s="50">
        <f t="shared" si="1991"/>
        <v>-7.4853349356007133</v>
      </c>
      <c r="BE368" s="11">
        <f t="shared" si="1993"/>
        <v>-1792.7564805004813</v>
      </c>
      <c r="BF368" s="49">
        <f t="shared" si="2036"/>
        <v>-31.289503271198917</v>
      </c>
      <c r="BG368" s="32">
        <f t="shared" si="1992"/>
        <v>-0.85355130249910527</v>
      </c>
    </row>
    <row r="369" spans="2:59" ht="18.649999999999999" customHeight="1" thickBot="1">
      <c r="D369" s="197" t="s">
        <v>96</v>
      </c>
      <c r="E369" s="198"/>
      <c r="F369" s="199" t="s">
        <v>97</v>
      </c>
      <c r="G369" s="200"/>
      <c r="I369" s="197" t="s">
        <v>98</v>
      </c>
      <c r="J369" s="198"/>
      <c r="K369" s="199" t="s">
        <v>99</v>
      </c>
      <c r="L369" s="200"/>
      <c r="N369" s="197" t="s">
        <v>1</v>
      </c>
      <c r="O369" s="198"/>
      <c r="P369" s="199" t="s">
        <v>2</v>
      </c>
      <c r="Q369" s="200"/>
      <c r="S369" s="172" t="s">
        <v>100</v>
      </c>
      <c r="T369" s="173"/>
      <c r="U369" s="199" t="s">
        <v>101</v>
      </c>
      <c r="V369" s="200"/>
      <c r="X369" s="197" t="s">
        <v>102</v>
      </c>
      <c r="Y369" s="198"/>
      <c r="Z369" s="199" t="s">
        <v>103</v>
      </c>
      <c r="AA369" s="200"/>
      <c r="AB369" s="4"/>
      <c r="AC369" s="197" t="s">
        <v>104</v>
      </c>
      <c r="AD369" s="198"/>
      <c r="AE369" s="199" t="s">
        <v>105</v>
      </c>
      <c r="AF369" s="200"/>
      <c r="AH369" s="172" t="s">
        <v>106</v>
      </c>
      <c r="AI369" s="173"/>
      <c r="AJ369" s="199" t="s">
        <v>107</v>
      </c>
      <c r="AK369" s="200"/>
      <c r="AL369" s="4"/>
      <c r="AM369" s="197" t="s">
        <v>108</v>
      </c>
      <c r="AN369" s="198"/>
      <c r="AO369" s="199" t="s">
        <v>109</v>
      </c>
      <c r="AP369" s="200"/>
      <c r="AR369" s="197" t="s">
        <v>110</v>
      </c>
      <c r="AS369" s="198"/>
      <c r="AT369" s="199" t="s">
        <v>111</v>
      </c>
      <c r="AU369" s="200"/>
      <c r="AV369" s="4"/>
      <c r="AW369" s="36" t="s">
        <v>112</v>
      </c>
      <c r="AY369" s="186" t="s">
        <v>113</v>
      </c>
      <c r="AZ369" s="115"/>
      <c r="BA369" s="44">
        <f t="shared" si="1966"/>
        <v>1.0347999999999853</v>
      </c>
      <c r="BB369" s="48">
        <f t="shared" si="1989"/>
        <v>-7.6493821371787192</v>
      </c>
      <c r="BC369" s="49">
        <f t="shared" si="1990"/>
        <v>-54.31255808768767</v>
      </c>
      <c r="BD369" s="50">
        <f t="shared" si="1991"/>
        <v>-7.6493821371787192</v>
      </c>
      <c r="BE369" s="11">
        <f t="shared" si="1993"/>
        <v>-1749.8966002466582</v>
      </c>
      <c r="BF369" s="49">
        <f t="shared" si="2036"/>
        <v>-30.541457243759204</v>
      </c>
      <c r="BG369" s="32">
        <f t="shared" si="1992"/>
        <v>-0.81872786920255025</v>
      </c>
    </row>
    <row r="370" spans="2:59" ht="18.649999999999999" customHeight="1" thickTop="1" thickBot="1">
      <c r="D370" s="24">
        <v>0</v>
      </c>
      <c r="E370" s="28">
        <v>0</v>
      </c>
      <c r="F370" s="26">
        <v>1</v>
      </c>
      <c r="G370" s="27">
        <v>0</v>
      </c>
      <c r="I370" s="24">
        <v>0</v>
      </c>
      <c r="J370" s="28">
        <f t="shared" ref="J370" si="2079">IF(0=(1-$J$8*$K$8*$B367^2),0,-1*(1-$J$8*$K$8*$B367^2)/($B367*$K$8))</f>
        <v>-0.39438768284699433</v>
      </c>
      <c r="K370" s="26">
        <v>1</v>
      </c>
      <c r="L370" s="27">
        <v>0</v>
      </c>
      <c r="N370" s="24">
        <f t="shared" ref="N370" si="2080">D370*I367+F370*I370-E370*J367-G370*J370</f>
        <v>0</v>
      </c>
      <c r="O370" s="28">
        <f t="shared" ref="O370" si="2081">(D370*J367+E370*I367+F370*J370+G370*I370)</f>
        <v>-0.39438768284699433</v>
      </c>
      <c r="P370" s="26">
        <f t="shared" ref="P370" si="2082">D370*K367+F370*K370-E370*L367-G370*L370</f>
        <v>1</v>
      </c>
      <c r="Q370" s="27">
        <f t="shared" ref="Q370" si="2083">(D370*L367+E370*K367+F370*L370+G370*K370)</f>
        <v>0</v>
      </c>
      <c r="S370" s="24">
        <v>0</v>
      </c>
      <c r="T370" s="28">
        <v>0</v>
      </c>
      <c r="U370" s="26">
        <v>1</v>
      </c>
      <c r="V370" s="27">
        <v>0</v>
      </c>
      <c r="X370" s="24">
        <f t="shared" ref="X370" si="2084">N370*S367+P370*S370-O370*T367-Q370*T370</f>
        <v>0</v>
      </c>
      <c r="Y370" s="28">
        <f t="shared" ref="Y370" si="2085">(N370*T367+O370*S367+P370*T370+Q370*S370)</f>
        <v>-0.39438768284699433</v>
      </c>
      <c r="Z370" s="26">
        <f t="shared" ref="Z370" si="2086">N370*U367+P370*U370-O370*V367-Q370*V370</f>
        <v>-10.59104671969585</v>
      </c>
      <c r="AA370" s="27">
        <f t="shared" ref="AA370" si="2087">(N370*V367+O370*U367+P370*V370+Q370*U370)</f>
        <v>0</v>
      </c>
      <c r="AB370" s="8"/>
      <c r="AC370" s="24">
        <v>0</v>
      </c>
      <c r="AD370" s="28">
        <f t="shared" ref="AD370" si="2088">IF(0=(1-$AD$8*$AE$8*$B367^2),0,-1*(1-$AD$8*$AE$8*$B367^2)/($B367*$AD$8))</f>
        <v>-0.36744679538326003</v>
      </c>
      <c r="AE370" s="26">
        <v>1</v>
      </c>
      <c r="AF370" s="27">
        <v>0</v>
      </c>
      <c r="AH370" s="24">
        <f t="shared" ref="AH370" si="2089">X370*AC367+Z370*AC370-Y370*AD367-AA370*AD370</f>
        <v>0</v>
      </c>
      <c r="AI370" s="28">
        <f t="shared" ref="AI370" si="2090">(X370*AD367+Y370*AC367+Z370*AD370+AA370*AC370)</f>
        <v>3.4972584940596336</v>
      </c>
      <c r="AJ370" s="26">
        <f t="shared" ref="AJ370" si="2091">X370*AE367+Z370*AE370-Y370*AF367-AA370*AF370</f>
        <v>-10.59104671969585</v>
      </c>
      <c r="AK370" s="27">
        <f t="shared" ref="AK370" si="2092">(X370*AF367+Y370*AE367+Z370*AF370+AA370*AE370)</f>
        <v>0</v>
      </c>
      <c r="AL370" s="8"/>
      <c r="AM370" s="24">
        <v>0</v>
      </c>
      <c r="AN370" s="28">
        <v>0</v>
      </c>
      <c r="AO370" s="26">
        <v>1</v>
      </c>
      <c r="AP370" s="27">
        <v>0</v>
      </c>
      <c r="AR370" s="24">
        <f t="shared" ref="AR370" si="2093">AH370*AM367+AJ370*AM370-AI370*AN367-AK370*AN370</f>
        <v>0</v>
      </c>
      <c r="AS370" s="28">
        <f t="shared" ref="AS370" si="2094">(AH370*AN367+AI370*AM367+AJ370*AN370+AK370*AM370)</f>
        <v>3.4972584940596336</v>
      </c>
      <c r="AT370" s="26">
        <f t="shared" ref="AT370" si="2095">AH370*AO367+AJ370*AO370-AI370*AP367-AK370*AP370</f>
        <v>10.654882978057376</v>
      </c>
      <c r="AU370" s="27">
        <f t="shared" ref="AU370" si="2096">(AH370*AP367+AI370*AO367+AJ370*AP370+AK370*AO370)</f>
        <v>0</v>
      </c>
      <c r="AV370" s="8"/>
      <c r="AW370" s="38">
        <f t="shared" ref="AW370" si="2097">(180/PI())*ATAN(-1*(($AR$8*AS367+AU367+$AR$8*AS370+AU370)/($AR$8*AR367+AT367+$AR$8*AR370+AT370)))</f>
        <v>54.591971635287585</v>
      </c>
      <c r="AY370" s="187">
        <f t="shared" ref="AY370" si="2098">20*LOG(((($AR$8*AR367+AT367-$AR$8*AR370-AT370)^2+($AR$8*AS367+AU367-$AR$8*AS370-AU370)^2)/(($AR$8*AR367+AT367+$AR$8*AR370+AT370)^2+($AR$8*AS367+AU367+$AR$8*AS370+AU370)^2))^0.5)</f>
        <v>-1.1954906602450122E-2</v>
      </c>
      <c r="AZ370" s="115"/>
      <c r="BA370" s="44">
        <f t="shared" si="1966"/>
        <v>1.0351999999999852</v>
      </c>
      <c r="BB370" s="48">
        <f t="shared" si="1989"/>
        <v>-7.8124593793641948</v>
      </c>
      <c r="BC370" s="49">
        <f t="shared" si="1990"/>
        <v>-55.012516727786256</v>
      </c>
      <c r="BD370" s="50">
        <f t="shared" si="1991"/>
        <v>-7.8124593793641948</v>
      </c>
      <c r="BE370" s="11">
        <f t="shared" si="1993"/>
        <v>-1708.3121475177447</v>
      </c>
      <c r="BF370" s="49">
        <f t="shared" si="2036"/>
        <v>-29.81567162599972</v>
      </c>
      <c r="BG370" s="32">
        <f t="shared" si="1992"/>
        <v>-0.78564946012615089</v>
      </c>
    </row>
    <row r="371" spans="2:59" ht="18.649999999999999" customHeight="1">
      <c r="AY371" s="33"/>
      <c r="AZ371" s="115"/>
      <c r="BA371" s="44">
        <f t="shared" si="1966"/>
        <v>1.0355999999999852</v>
      </c>
      <c r="BB371" s="48">
        <f t="shared" si="1989"/>
        <v>-7.9745388013920939</v>
      </c>
      <c r="BC371" s="49">
        <f t="shared" si="1990"/>
        <v>-55.695841586793279</v>
      </c>
      <c r="BD371" s="50">
        <f t="shared" si="1991"/>
        <v>-7.9745388013920939</v>
      </c>
      <c r="BE371" s="11">
        <f t="shared" si="1993"/>
        <v>-1667.9706221348906</v>
      </c>
      <c r="BF371" s="49">
        <f t="shared" si="2036"/>
        <v>-29.111579182792052</v>
      </c>
      <c r="BG371" s="32">
        <f t="shared" si="1992"/>
        <v>-0.75421576138699353</v>
      </c>
    </row>
    <row r="372" spans="2:59" ht="18.649999999999999" customHeight="1" thickBot="1">
      <c r="E372" s="21" t="s">
        <v>68</v>
      </c>
      <c r="J372" s="21" t="s">
        <v>69</v>
      </c>
      <c r="O372" s="21" t="s">
        <v>70</v>
      </c>
      <c r="T372" s="21" t="s">
        <v>71</v>
      </c>
      <c r="Y372" s="21" t="s">
        <v>72</v>
      </c>
      <c r="AD372" s="21" t="s">
        <v>73</v>
      </c>
      <c r="AI372" s="21" t="s">
        <v>74</v>
      </c>
      <c r="AN372" s="21" t="s">
        <v>75</v>
      </c>
      <c r="AS372" s="21" t="s">
        <v>76</v>
      </c>
      <c r="AZ372" s="115"/>
      <c r="BA372" s="44">
        <f t="shared" si="1966"/>
        <v>1.0359999999999852</v>
      </c>
      <c r="BB372" s="48">
        <f t="shared" si="1989"/>
        <v>-8.1355958617977393</v>
      </c>
      <c r="BC372" s="49">
        <f t="shared" si="1990"/>
        <v>-56.363029835647161</v>
      </c>
      <c r="BD372" s="50">
        <f t="shared" si="1991"/>
        <v>-8.1355958617977393</v>
      </c>
      <c r="BE372" s="11">
        <f t="shared" si="1993"/>
        <v>-1628.839016922738</v>
      </c>
      <c r="BF372" s="49">
        <f t="shared" si="2036"/>
        <v>-28.428603830249415</v>
      </c>
      <c r="BG372" s="32">
        <f t="shared" si="1992"/>
        <v>-0.72433274110509538</v>
      </c>
    </row>
    <row r="373" spans="2:59" ht="18.649999999999999" customHeight="1" thickBot="1">
      <c r="B373" s="20"/>
      <c r="D373" s="197" t="s">
        <v>77</v>
      </c>
      <c r="E373" s="198"/>
      <c r="F373" s="199" t="s">
        <v>78</v>
      </c>
      <c r="G373" s="200"/>
      <c r="I373" s="197" t="s">
        <v>79</v>
      </c>
      <c r="J373" s="198"/>
      <c r="K373" s="199" t="s">
        <v>80</v>
      </c>
      <c r="L373" s="200"/>
      <c r="N373" s="197" t="s">
        <v>81</v>
      </c>
      <c r="O373" s="198"/>
      <c r="P373" s="199" t="s">
        <v>82</v>
      </c>
      <c r="Q373" s="200"/>
      <c r="S373" s="197" t="s">
        <v>83</v>
      </c>
      <c r="T373" s="198"/>
      <c r="U373" s="199" t="s">
        <v>84</v>
      </c>
      <c r="V373" s="200"/>
      <c r="X373" s="197" t="s">
        <v>85</v>
      </c>
      <c r="Y373" s="198"/>
      <c r="Z373" s="199" t="s">
        <v>86</v>
      </c>
      <c r="AA373" s="200"/>
      <c r="AB373" s="4"/>
      <c r="AC373" s="197" t="s">
        <v>87</v>
      </c>
      <c r="AD373" s="198"/>
      <c r="AE373" s="199" t="s">
        <v>88</v>
      </c>
      <c r="AF373" s="200"/>
      <c r="AH373" s="197" t="s">
        <v>89</v>
      </c>
      <c r="AI373" s="198"/>
      <c r="AJ373" s="199" t="s">
        <v>90</v>
      </c>
      <c r="AK373" s="200"/>
      <c r="AL373" s="4"/>
      <c r="AM373" s="197" t="s">
        <v>91</v>
      </c>
      <c r="AN373" s="198"/>
      <c r="AO373" s="199" t="s">
        <v>92</v>
      </c>
      <c r="AP373" s="200"/>
      <c r="AR373" s="197" t="s">
        <v>93</v>
      </c>
      <c r="AS373" s="198"/>
      <c r="AT373" s="199" t="s">
        <v>94</v>
      </c>
      <c r="AU373" s="200"/>
      <c r="AV373" s="4"/>
      <c r="AW373" s="181" t="s">
        <v>95</v>
      </c>
      <c r="AY373" s="182" t="s">
        <v>22</v>
      </c>
      <c r="AZ373" s="115"/>
      <c r="BA373" s="44">
        <f t="shared" si="1966"/>
        <v>1.0363999999999851</v>
      </c>
      <c r="BB373" s="48">
        <f t="shared" si="1989"/>
        <v>-8.2956090949547399</v>
      </c>
      <c r="BC373" s="49">
        <f t="shared" si="1990"/>
        <v>-57.014565442416185</v>
      </c>
      <c r="BD373" s="50">
        <f t="shared" si="1991"/>
        <v>-8.2956090949547399</v>
      </c>
      <c r="BE373" s="11">
        <f t="shared" si="1993"/>
        <v>-1590.8840391717381</v>
      </c>
      <c r="BF373" s="49">
        <f t="shared" si="2036"/>
        <v>-27.766164500973275</v>
      </c>
      <c r="BG373" s="32">
        <f t="shared" si="1992"/>
        <v>-0.69591224258458473</v>
      </c>
    </row>
    <row r="374" spans="2:59" ht="18.649999999999999" customHeight="1" thickTop="1" thickBot="1">
      <c r="B374" s="39">
        <f t="shared" ref="B374" si="2099">B367+$E$5</f>
        <v>0.91999999999999782</v>
      </c>
      <c r="D374" s="24">
        <v>1</v>
      </c>
      <c r="E374" s="25">
        <v>0</v>
      </c>
      <c r="F374" s="26">
        <v>0</v>
      </c>
      <c r="G374" s="27">
        <f t="shared" ref="G374" si="2100">-1/($E$8*$B374)</f>
        <v>-6.0723828030119167</v>
      </c>
      <c r="I374" s="24">
        <v>1</v>
      </c>
      <c r="J374" s="28">
        <v>0</v>
      </c>
      <c r="K374" s="26">
        <v>0</v>
      </c>
      <c r="L374" s="27">
        <v>0</v>
      </c>
      <c r="N374" s="24">
        <f t="shared" ref="N374" si="2101">D374*I374+F374*I377-E374*J374-G374*J377</f>
        <v>-1.3890283090928452</v>
      </c>
      <c r="O374" s="28">
        <f t="shared" ref="O374" si="2102">(D374*J374+E374*I374+F374*J377+G374*I377)</f>
        <v>0</v>
      </c>
      <c r="P374" s="26">
        <f t="shared" ref="P374" si="2103">D374*K374+F374*K377-E374*L374-G374*L377</f>
        <v>0</v>
      </c>
      <c r="Q374" s="27">
        <f t="shared" ref="Q374" si="2104">(D374*L374+E374*K374+F374*L377+G374*K377)</f>
        <v>-6.0723828030119167</v>
      </c>
      <c r="S374" s="24">
        <v>1</v>
      </c>
      <c r="T374" s="25">
        <v>0</v>
      </c>
      <c r="U374" s="26">
        <v>0</v>
      </c>
      <c r="V374" s="27">
        <f t="shared" ref="V374" si="2105">-1/($T$8*$B374)</f>
        <v>-29.37720329024684</v>
      </c>
      <c r="X374" s="24">
        <f t="shared" ref="X374" si="2106">N374*S374+P374*S377-O374*T374-Q374*T377</f>
        <v>-1.3890283090928452</v>
      </c>
      <c r="Y374" s="28">
        <f t="shared" ref="Y374" si="2107">(N374*T374+O374*S374+P374*T377+Q374*S377)</f>
        <v>0</v>
      </c>
      <c r="Z374" s="26">
        <f t="shared" ref="Z374" si="2108">N374*U374+P374*U377-O374*V374-Q374*V377</f>
        <v>0</v>
      </c>
      <c r="AA374" s="27">
        <f t="shared" ref="AA374" si="2109">(N374*V374+O374*U374+P374*V377+Q374*U377)</f>
        <v>34.733384209116416</v>
      </c>
      <c r="AB374" s="8"/>
      <c r="AC374" s="24">
        <v>1</v>
      </c>
      <c r="AD374" s="28">
        <v>0</v>
      </c>
      <c r="AE374" s="26">
        <v>0</v>
      </c>
      <c r="AF374" s="27">
        <v>0</v>
      </c>
      <c r="AH374" s="24">
        <f t="shared" ref="AH374" si="2110">X374*AC374+Z374*AC377-Y374*AD374-AA374*AD377</f>
        <v>11.344924347999289</v>
      </c>
      <c r="AI374" s="28">
        <f t="shared" ref="AI374" si="2111">(X374*AD374+Y374*AC374+Z374*AD377+AA374*AC377)</f>
        <v>0</v>
      </c>
      <c r="AJ374" s="26">
        <f t="shared" ref="AJ374" si="2112">X374*AE374+Z374*AE377-Y374*AF374-AA374*AF377</f>
        <v>0</v>
      </c>
      <c r="AK374" s="27">
        <f t="shared" ref="AK374" si="2113">(X374*AF374+Y374*AE374+Z374*AF377+AA374*AE377)</f>
        <v>34.733384209116416</v>
      </c>
      <c r="AL374" s="8"/>
      <c r="AM374" s="24">
        <v>1</v>
      </c>
      <c r="AN374" s="25">
        <v>0</v>
      </c>
      <c r="AO374" s="26">
        <v>0</v>
      </c>
      <c r="AP374" s="27">
        <f t="shared" ref="AP374" si="2114">-1/($AN$8*$B374)</f>
        <v>-6.0723828030119167</v>
      </c>
      <c r="AR374" s="24">
        <f t="shared" ref="AR374" si="2115">AH374*AM374+AJ374*AM377-AI374*AN374-AK374*AN377</f>
        <v>11.344924347999289</v>
      </c>
      <c r="AS374" s="28">
        <f t="shared" ref="AS374" si="2116">(AH374*AN374+AI374*AM374+AJ374*AN377+AK374*AM377)</f>
        <v>0</v>
      </c>
      <c r="AT374" s="26">
        <f t="shared" ref="AT374" si="2117">AH374*AO374+AJ374*AO377-AI374*AP374-AK374*AP377</f>
        <v>0</v>
      </c>
      <c r="AU374" s="27">
        <f t="shared" ref="AU374" si="2118">(AH374*AP374+AI374*AO374+AJ374*AP377+AK374*AO377)</f>
        <v>-34.15733930314564</v>
      </c>
      <c r="AV374" s="8"/>
      <c r="AW374" s="183">
        <f t="shared" ref="AW374" si="2119">20*LOG((2*$AR$8)/(($AR$8*AR374+AT374+$AR$8*AR377+AT377)^2+($AR$8*AS374+AU374+$AR$8*AS377+AU377)^2)^0.5)</f>
        <v>-25.505287136695351</v>
      </c>
      <c r="AY374" s="184">
        <f t="shared" ref="AY374" si="2120">((AS374^2+AR374^2)/(AS377^2+AR377^2))^0.5</f>
        <v>3.2626137993766915</v>
      </c>
      <c r="AZ374" s="115"/>
      <c r="BA374" s="44">
        <f t="shared" si="1966"/>
        <v>1.0367999999999851</v>
      </c>
      <c r="BB374" s="48">
        <f t="shared" si="1989"/>
        <v>-8.4545598816156016</v>
      </c>
      <c r="BC374" s="49">
        <f t="shared" si="1990"/>
        <v>-57.65091905808481</v>
      </c>
      <c r="BD374" s="50">
        <f t="shared" si="1991"/>
        <v>-8.4545598816156016</v>
      </c>
      <c r="BE374" s="11">
        <f t="shared" si="1993"/>
        <v>-1554.0723026232974</v>
      </c>
      <c r="BF374" s="49">
        <f t="shared" si="2036"/>
        <v>-27.123678494826247</v>
      </c>
      <c r="BG374" s="32">
        <f t="shared" si="1992"/>
        <v>-0.6688716027835433</v>
      </c>
    </row>
    <row r="375" spans="2:59" ht="18.649999999999999" customHeight="1" thickBot="1">
      <c r="D375" s="30"/>
      <c r="G375" s="31"/>
      <c r="I375" s="30"/>
      <c r="L375" s="31"/>
      <c r="N375" s="30"/>
      <c r="Q375" s="31"/>
      <c r="S375" s="30"/>
      <c r="V375" s="31"/>
      <c r="X375" s="30"/>
      <c r="AA375" s="31"/>
      <c r="AC375" s="30"/>
      <c r="AF375" s="31"/>
      <c r="AH375" s="30"/>
      <c r="AK375" s="31"/>
      <c r="AM375" s="30"/>
      <c r="AP375" s="31"/>
      <c r="AR375" s="30"/>
      <c r="AU375" s="31"/>
      <c r="AY375" s="185"/>
      <c r="AZ375" s="115"/>
      <c r="BA375" s="44">
        <f t="shared" si="1966"/>
        <v>1.037199999999985</v>
      </c>
      <c r="BB375" s="48">
        <f t="shared" si="1989"/>
        <v>-8.612432233125034</v>
      </c>
      <c r="BC375" s="49">
        <f t="shared" si="1990"/>
        <v>-58.27254797913406</v>
      </c>
      <c r="BD375" s="50">
        <f t="shared" si="1991"/>
        <v>-8.612432233125034</v>
      </c>
      <c r="BE375" s="11">
        <f t="shared" si="1993"/>
        <v>-1518.3704928931336</v>
      </c>
      <c r="BF375" s="49">
        <f t="shared" si="2036"/>
        <v>-26.500564366114343</v>
      </c>
      <c r="BG375" s="32">
        <f t="shared" si="1992"/>
        <v>-0.64313329480845993</v>
      </c>
    </row>
    <row r="376" spans="2:59" ht="18.649999999999999" customHeight="1" thickBot="1">
      <c r="D376" s="197" t="s">
        <v>96</v>
      </c>
      <c r="E376" s="198"/>
      <c r="F376" s="199" t="s">
        <v>97</v>
      </c>
      <c r="G376" s="200"/>
      <c r="I376" s="197" t="s">
        <v>98</v>
      </c>
      <c r="J376" s="198"/>
      <c r="K376" s="199" t="s">
        <v>99</v>
      </c>
      <c r="L376" s="200"/>
      <c r="N376" s="197" t="s">
        <v>1</v>
      </c>
      <c r="O376" s="198"/>
      <c r="P376" s="199" t="s">
        <v>2</v>
      </c>
      <c r="Q376" s="200"/>
      <c r="S376" s="172" t="s">
        <v>100</v>
      </c>
      <c r="T376" s="173"/>
      <c r="U376" s="199" t="s">
        <v>101</v>
      </c>
      <c r="V376" s="200"/>
      <c r="X376" s="197" t="s">
        <v>102</v>
      </c>
      <c r="Y376" s="198"/>
      <c r="Z376" s="199" t="s">
        <v>103</v>
      </c>
      <c r="AA376" s="200"/>
      <c r="AB376" s="4"/>
      <c r="AC376" s="197" t="s">
        <v>104</v>
      </c>
      <c r="AD376" s="198"/>
      <c r="AE376" s="199" t="s">
        <v>105</v>
      </c>
      <c r="AF376" s="200"/>
      <c r="AH376" s="172" t="s">
        <v>106</v>
      </c>
      <c r="AI376" s="173"/>
      <c r="AJ376" s="199" t="s">
        <v>107</v>
      </c>
      <c r="AK376" s="200"/>
      <c r="AL376" s="4"/>
      <c r="AM376" s="197" t="s">
        <v>108</v>
      </c>
      <c r="AN376" s="198"/>
      <c r="AO376" s="199" t="s">
        <v>109</v>
      </c>
      <c r="AP376" s="200"/>
      <c r="AR376" s="197" t="s">
        <v>110</v>
      </c>
      <c r="AS376" s="198"/>
      <c r="AT376" s="199" t="s">
        <v>111</v>
      </c>
      <c r="AU376" s="200"/>
      <c r="AV376" s="4"/>
      <c r="AW376" s="36" t="s">
        <v>112</v>
      </c>
      <c r="AY376" s="186" t="s">
        <v>113</v>
      </c>
      <c r="AZ376" s="115"/>
      <c r="BA376" s="44">
        <f t="shared" si="1966"/>
        <v>1.037599999999985</v>
      </c>
      <c r="BB376" s="48">
        <f t="shared" si="1989"/>
        <v>-8.7692125888913814</v>
      </c>
      <c r="BC376" s="49">
        <f t="shared" si="1990"/>
        <v>-58.879896176291247</v>
      </c>
      <c r="BD376" s="50">
        <f t="shared" si="1991"/>
        <v>-8.7692125888913814</v>
      </c>
      <c r="BE376" s="11">
        <f t="shared" si="1993"/>
        <v>-1483.7455090965116</v>
      </c>
      <c r="BF376" s="49">
        <f t="shared" si="2036"/>
        <v>-25.896244395413603</v>
      </c>
      <c r="BG376" s="32">
        <f t="shared" si="1992"/>
        <v>-0.61862459317748064</v>
      </c>
    </row>
    <row r="377" spans="2:59" ht="18.649999999999999" customHeight="1" thickTop="1" thickBot="1">
      <c r="D377" s="24">
        <v>0</v>
      </c>
      <c r="E377" s="28">
        <v>0</v>
      </c>
      <c r="F377" s="26">
        <v>1</v>
      </c>
      <c r="G377" s="27">
        <v>0</v>
      </c>
      <c r="I377" s="24">
        <v>0</v>
      </c>
      <c r="J377" s="28">
        <f t="shared" ref="J377" si="2121">IF(0=(1-$J$8*$K$8*$B374^2),0,-1*(1-$J$8*$K$8*$B374^2)/($B374*$K$8))</f>
        <v>-0.3934251819414088</v>
      </c>
      <c r="K377" s="26">
        <v>1</v>
      </c>
      <c r="L377" s="27">
        <v>0</v>
      </c>
      <c r="N377" s="24">
        <f t="shared" ref="N377" si="2122">D377*I374+F377*I377-E377*J374-G377*J377</f>
        <v>0</v>
      </c>
      <c r="O377" s="28">
        <f t="shared" ref="O377" si="2123">(D377*J374+E377*I374+F377*J377+G377*I377)</f>
        <v>-0.3934251819414088</v>
      </c>
      <c r="P377" s="26">
        <f t="shared" ref="P377" si="2124">D377*K374+F377*K377-E377*L374-G377*L377</f>
        <v>1</v>
      </c>
      <c r="Q377" s="27">
        <f t="shared" ref="Q377" si="2125">(D377*L374+E377*K374+F377*L377+G377*K377)</f>
        <v>0</v>
      </c>
      <c r="S377" s="24">
        <v>0</v>
      </c>
      <c r="T377" s="28">
        <v>0</v>
      </c>
      <c r="U377" s="26">
        <v>1</v>
      </c>
      <c r="V377" s="27">
        <v>0</v>
      </c>
      <c r="X377" s="24">
        <f t="shared" ref="X377" si="2126">N377*S374+P377*S377-O377*T374-Q377*T377</f>
        <v>0</v>
      </c>
      <c r="Y377" s="28">
        <f t="shared" ref="Y377" si="2127">(N377*T374+O377*S374+P377*T377+Q377*S377)</f>
        <v>-0.3934251819414088</v>
      </c>
      <c r="Z377" s="26">
        <f t="shared" ref="Z377" si="2128">N377*U374+P377*U377-O377*V374-Q377*V377</f>
        <v>-10.557731549395116</v>
      </c>
      <c r="AA377" s="27">
        <f t="shared" ref="AA377" si="2129">(N377*V374+O377*U374+P377*V377+Q377*U377)</f>
        <v>0</v>
      </c>
      <c r="AB377" s="8"/>
      <c r="AC377" s="24">
        <v>0</v>
      </c>
      <c r="AD377" s="28">
        <f t="shared" ref="AD377" si="2130">IF(0=(1-$AD$8*$AE$8*$B374^2),0,-1*(1-$AD$8*$AE$8*$B374^2)/($B374*$AD$8))</f>
        <v>-0.36661998095048492</v>
      </c>
      <c r="AE377" s="26">
        <v>1</v>
      </c>
      <c r="AF377" s="27">
        <v>0</v>
      </c>
      <c r="AH377" s="24">
        <f t="shared" ref="AH377" si="2131">X377*AC374+Z377*AC377-Y377*AD374-AA377*AD377</f>
        <v>0</v>
      </c>
      <c r="AI377" s="28">
        <f t="shared" ref="AI377" si="2132">(X377*AD374+Y377*AC374+Z377*AD377+AA377*AC377)</f>
        <v>3.4772501575781627</v>
      </c>
      <c r="AJ377" s="26">
        <f t="shared" ref="AJ377" si="2133">X377*AE374+Z377*AE377-Y377*AF374-AA377*AF377</f>
        <v>-10.557731549395116</v>
      </c>
      <c r="AK377" s="27">
        <f t="shared" ref="AK377" si="2134">(X377*AF374+Y377*AE374+Z377*AF377+AA377*AE377)</f>
        <v>0</v>
      </c>
      <c r="AL377" s="8"/>
      <c r="AM377" s="24">
        <v>0</v>
      </c>
      <c r="AN377" s="28">
        <v>0</v>
      </c>
      <c r="AO377" s="26">
        <v>1</v>
      </c>
      <c r="AP377" s="27">
        <v>0</v>
      </c>
      <c r="AR377" s="24">
        <f t="shared" ref="AR377" si="2135">AH377*AM374+AJ377*AM377-AI377*AN374-AK377*AN377</f>
        <v>0</v>
      </c>
      <c r="AS377" s="28">
        <f t="shared" ref="AS377" si="2136">(AH377*AN374+AI377*AM374+AJ377*AN377+AK377*AM377)</f>
        <v>3.4772501575781627</v>
      </c>
      <c r="AT377" s="26">
        <f t="shared" ref="AT377" si="2137">AH377*AO374+AJ377*AO377-AI377*AP374-AK377*AP377</f>
        <v>10.557462509252995</v>
      </c>
      <c r="AU377" s="27">
        <f t="shared" ref="AU377" si="2138">(AH377*AP374+AI377*AO374+AJ377*AP377+AK377*AO377)</f>
        <v>0</v>
      </c>
      <c r="AV377" s="8"/>
      <c r="AW377" s="38">
        <f t="shared" ref="AW377" si="2139">(180/PI())*ATAN(-1*(($AR$8*AS374+AU374+$AR$8*AS377+AU377)/($AR$8*AR374+AT374+$AR$8*AR377+AT377)))</f>
        <v>54.477117842493243</v>
      </c>
      <c r="AY377" s="187">
        <f t="shared" ref="AY377" si="2140">20*LOG(((($AR$8*AR374+AT374-$AR$8*AR377-AT377)^2+($AR$8*AS374+AU374-$AR$8*AS377-AU377)^2)/(($AR$8*AR374+AT374+$AR$8*AR377+AT377)^2+($AR$8*AS374+AU374+$AR$8*AS377+AU377)^2))^0.5)</f>
        <v>-1.2242428471605079E-2</v>
      </c>
      <c r="AZ377" s="115"/>
      <c r="BA377" s="44">
        <f t="shared" si="1966"/>
        <v>1.0379999999999849</v>
      </c>
      <c r="BB377" s="48">
        <f t="shared" si="1989"/>
        <v>-8.9248896266429654</v>
      </c>
      <c r="BC377" s="49">
        <f t="shared" si="1990"/>
        <v>-59.473394379929786</v>
      </c>
      <c r="BD377" s="50">
        <f t="shared" si="1991"/>
        <v>-8.9248896266429654</v>
      </c>
      <c r="BE377" s="11">
        <f t="shared" si="1993"/>
        <v>-1450.164584196667</v>
      </c>
      <c r="BF377" s="49">
        <f t="shared" si="2036"/>
        <v>-25.310146690046363</v>
      </c>
      <c r="BG377" s="32">
        <f t="shared" si="1992"/>
        <v>-0.59527726061485198</v>
      </c>
    </row>
    <row r="378" spans="2:59" ht="18.649999999999999" customHeight="1">
      <c r="AY378" s="33"/>
      <c r="AZ378" s="115"/>
      <c r="BA378" s="44">
        <f t="shared" si="1966"/>
        <v>1.0383999999999849</v>
      </c>
      <c r="BB378" s="48">
        <f t="shared" si="1989"/>
        <v>-9.0794540849508465</v>
      </c>
      <c r="BC378" s="49">
        <f t="shared" si="1990"/>
        <v>-60.053460213608389</v>
      </c>
      <c r="BD378" s="50">
        <f t="shared" si="1991"/>
        <v>-9.0794540849508465</v>
      </c>
      <c r="BE378" s="11">
        <f t="shared" si="1993"/>
        <v>-1417.5953864224373</v>
      </c>
      <c r="BF378" s="49">
        <f t="shared" si="2036"/>
        <v>-24.74170695415285</v>
      </c>
      <c r="BG378" s="32">
        <f t="shared" si="1992"/>
        <v>-0.57302725516641539</v>
      </c>
    </row>
    <row r="379" spans="2:59" ht="18.649999999999999" customHeight="1" thickBot="1">
      <c r="E379" s="21" t="s">
        <v>68</v>
      </c>
      <c r="J379" s="21" t="s">
        <v>69</v>
      </c>
      <c r="O379" s="21" t="s">
        <v>70</v>
      </c>
      <c r="T379" s="21" t="s">
        <v>71</v>
      </c>
      <c r="Y379" s="21" t="s">
        <v>72</v>
      </c>
      <c r="AD379" s="21" t="s">
        <v>73</v>
      </c>
      <c r="AI379" s="21" t="s">
        <v>74</v>
      </c>
      <c r="AN379" s="21" t="s">
        <v>75</v>
      </c>
      <c r="AS379" s="21" t="s">
        <v>76</v>
      </c>
      <c r="AZ379" s="115"/>
      <c r="BA379" s="44">
        <f t="shared" si="1966"/>
        <v>1.0387999999999848</v>
      </c>
      <c r="BB379" s="48">
        <f t="shared" si="1989"/>
        <v>-9.2328985974715074</v>
      </c>
      <c r="BC379" s="49">
        <f t="shared" si="1990"/>
        <v>-60.620498368177302</v>
      </c>
      <c r="BD379" s="50">
        <f t="shared" si="1991"/>
        <v>-9.2328985974715074</v>
      </c>
      <c r="BE379" s="11">
        <f t="shared" si="1993"/>
        <v>-1386.0061038779497</v>
      </c>
      <c r="BF379" s="49">
        <f t="shared" si="2036"/>
        <v>-24.190369965408767</v>
      </c>
      <c r="BG379" s="32">
        <f t="shared" si="1992"/>
        <v>-0.55181445646010163</v>
      </c>
    </row>
    <row r="380" spans="2:59" ht="18.649999999999999" customHeight="1" thickBot="1">
      <c r="B380" s="20"/>
      <c r="D380" s="197" t="s">
        <v>77</v>
      </c>
      <c r="E380" s="198"/>
      <c r="F380" s="199" t="s">
        <v>78</v>
      </c>
      <c r="G380" s="200"/>
      <c r="I380" s="197" t="s">
        <v>79</v>
      </c>
      <c r="J380" s="198"/>
      <c r="K380" s="199" t="s">
        <v>80</v>
      </c>
      <c r="L380" s="200"/>
      <c r="N380" s="197" t="s">
        <v>81</v>
      </c>
      <c r="O380" s="198"/>
      <c r="P380" s="199" t="s">
        <v>82</v>
      </c>
      <c r="Q380" s="200"/>
      <c r="S380" s="197" t="s">
        <v>83</v>
      </c>
      <c r="T380" s="198"/>
      <c r="U380" s="199" t="s">
        <v>84</v>
      </c>
      <c r="V380" s="200"/>
      <c r="X380" s="197" t="s">
        <v>85</v>
      </c>
      <c r="Y380" s="198"/>
      <c r="Z380" s="199" t="s">
        <v>86</v>
      </c>
      <c r="AA380" s="200"/>
      <c r="AB380" s="4"/>
      <c r="AC380" s="197" t="s">
        <v>87</v>
      </c>
      <c r="AD380" s="198"/>
      <c r="AE380" s="199" t="s">
        <v>88</v>
      </c>
      <c r="AF380" s="200"/>
      <c r="AH380" s="197" t="s">
        <v>89</v>
      </c>
      <c r="AI380" s="198"/>
      <c r="AJ380" s="199" t="s">
        <v>90</v>
      </c>
      <c r="AK380" s="200"/>
      <c r="AL380" s="4"/>
      <c r="AM380" s="197" t="s">
        <v>91</v>
      </c>
      <c r="AN380" s="198"/>
      <c r="AO380" s="199" t="s">
        <v>92</v>
      </c>
      <c r="AP380" s="200"/>
      <c r="AR380" s="197" t="s">
        <v>93</v>
      </c>
      <c r="AS380" s="198"/>
      <c r="AT380" s="199" t="s">
        <v>94</v>
      </c>
      <c r="AU380" s="200"/>
      <c r="AV380" s="4"/>
      <c r="AW380" s="181" t="s">
        <v>95</v>
      </c>
      <c r="AY380" s="182" t="s">
        <v>22</v>
      </c>
      <c r="AZ380" s="115"/>
      <c r="BA380" s="44">
        <f t="shared" si="1966"/>
        <v>1.0391999999999848</v>
      </c>
      <c r="BB380" s="48">
        <f t="shared" si="1989"/>
        <v>-9.3852175383445573</v>
      </c>
      <c r="BC380" s="49">
        <f t="shared" si="1990"/>
        <v>-61.17490080972842</v>
      </c>
      <c r="BD380" s="50">
        <f t="shared" si="1991"/>
        <v>-9.3852175383445573</v>
      </c>
      <c r="BE380" s="11">
        <f t="shared" si="1993"/>
        <v>-1355.3655142937587</v>
      </c>
      <c r="BF380" s="49">
        <f t="shared" si="2036"/>
        <v>-23.655590792412355</v>
      </c>
      <c r="BG380" s="32">
        <f t="shared" si="1992"/>
        <v>-0.53158240997504791</v>
      </c>
    </row>
    <row r="381" spans="2:59" ht="18.649999999999999" customHeight="1" thickTop="1" thickBot="1">
      <c r="B381" s="39">
        <f t="shared" ref="B381" si="2141">B374+$E$5</f>
        <v>0.92039999999999778</v>
      </c>
      <c r="D381" s="24">
        <v>1</v>
      </c>
      <c r="E381" s="25">
        <v>0</v>
      </c>
      <c r="F381" s="26">
        <v>0</v>
      </c>
      <c r="G381" s="27">
        <f t="shared" ref="G381" si="2142">-1/($E$8*$B381)</f>
        <v>-6.0697437839754063</v>
      </c>
      <c r="I381" s="24">
        <v>1</v>
      </c>
      <c r="J381" s="28">
        <v>0</v>
      </c>
      <c r="K381" s="26">
        <v>0</v>
      </c>
      <c r="L381" s="27">
        <v>0</v>
      </c>
      <c r="N381" s="24">
        <f t="shared" ref="N381" si="2143">D381*I381+F381*I384-E381*J381-G381*J384</f>
        <v>-1.3821509094837152</v>
      </c>
      <c r="O381" s="28">
        <f t="shared" ref="O381" si="2144">(D381*J381+E381*I381+F381*J384+G381*I384)</f>
        <v>0</v>
      </c>
      <c r="P381" s="26">
        <f t="shared" ref="P381" si="2145">D381*K381+F381*K384-E381*L381-G381*L384</f>
        <v>0</v>
      </c>
      <c r="Q381" s="27">
        <f t="shared" ref="Q381" si="2146">(D381*L381+E381*K381+F381*L384+G381*K384)</f>
        <v>-6.0697437839754063</v>
      </c>
      <c r="S381" s="24">
        <v>1</v>
      </c>
      <c r="T381" s="25">
        <v>0</v>
      </c>
      <c r="U381" s="26">
        <v>0</v>
      </c>
      <c r="V381" s="27">
        <f t="shared" ref="V381" si="2147">-1/($T$8*$B381)</f>
        <v>-29.364436144097237</v>
      </c>
      <c r="X381" s="24">
        <f t="shared" ref="X381" si="2148">N381*S381+P381*S384-O381*T381-Q381*T384</f>
        <v>-1.3821509094837152</v>
      </c>
      <c r="Y381" s="28">
        <f t="shared" ref="Y381" si="2149">(N381*T381+O381*S381+P381*T384+Q381*S384)</f>
        <v>0</v>
      </c>
      <c r="Z381" s="26">
        <f t="shared" ref="Z381" si="2150">N381*U381+P381*U384-O381*V381-Q381*V384</f>
        <v>0</v>
      </c>
      <c r="AA381" s="27">
        <f t="shared" ref="AA381" si="2151">(N381*V381+O381*U381+P381*V384+Q381*U384)</f>
        <v>34.516338339065072</v>
      </c>
      <c r="AB381" s="8"/>
      <c r="AC381" s="24">
        <v>1</v>
      </c>
      <c r="AD381" s="28">
        <v>0</v>
      </c>
      <c r="AE381" s="26">
        <v>0</v>
      </c>
      <c r="AF381" s="27">
        <v>0</v>
      </c>
      <c r="AH381" s="24">
        <f t="shared" ref="AH381" si="2152">X381*AC381+Z381*AC384-Y381*AD381-AA381*AD384</f>
        <v>11.243704585166242</v>
      </c>
      <c r="AI381" s="28">
        <f t="shared" ref="AI381" si="2153">(X381*AD381+Y381*AC381+Z381*AD384+AA381*AC384)</f>
        <v>0</v>
      </c>
      <c r="AJ381" s="26">
        <f t="shared" ref="AJ381" si="2154">X381*AE381+Z381*AE384-Y381*AF381-AA381*AF384</f>
        <v>0</v>
      </c>
      <c r="AK381" s="27">
        <f t="shared" ref="AK381" si="2155">(X381*AF381+Y381*AE381+Z381*AF384+AA381*AE384)</f>
        <v>34.516338339065072</v>
      </c>
      <c r="AL381" s="8"/>
      <c r="AM381" s="24">
        <v>1</v>
      </c>
      <c r="AN381" s="25">
        <v>0</v>
      </c>
      <c r="AO381" s="26">
        <v>0</v>
      </c>
      <c r="AP381" s="27">
        <f t="shared" ref="AP381" si="2156">-1/($AN$8*$B381)</f>
        <v>-6.0697437839754063</v>
      </c>
      <c r="AR381" s="24">
        <f t="shared" ref="AR381" si="2157">AH381*AM381+AJ381*AM384-AI381*AN381-AK381*AN384</f>
        <v>11.243704585166242</v>
      </c>
      <c r="AS381" s="28">
        <f t="shared" ref="AS381" si="2158">(AH381*AN381+AI381*AM381+AJ381*AN384+AK381*AM384)</f>
        <v>0</v>
      </c>
      <c r="AT381" s="26">
        <f t="shared" ref="AT381" si="2159">AH381*AO381+AJ381*AO384-AI381*AP381-AK381*AP384</f>
        <v>0</v>
      </c>
      <c r="AU381" s="27">
        <f t="shared" ref="AU381" si="2160">(AH381*AP381+AI381*AO381+AJ381*AP384+AK381*AO384)</f>
        <v>-33.730067675603493</v>
      </c>
      <c r="AV381" s="8"/>
      <c r="AW381" s="183">
        <f t="shared" ref="AW381" si="2161">20*LOG((2*$AR$8)/(($AR$8*AR381+AT381+$AR$8*AR384+AT384)^2+($AR$8*AS381+AU381+$AR$8*AS384+AU384)^2)^0.5)</f>
        <v>-25.401776545475869</v>
      </c>
      <c r="AY381" s="184">
        <f t="shared" ref="AY381" si="2162">((AS381^2+AR381^2)/(AS384^2+AR384^2))^0.5</f>
        <v>3.2521475997861793</v>
      </c>
      <c r="AZ381" s="115"/>
      <c r="BA381" s="44">
        <f t="shared" si="1966"/>
        <v>1.0395999999999848</v>
      </c>
      <c r="BB381" s="48">
        <f t="shared" si="1989"/>
        <v>-9.5364068781733877</v>
      </c>
      <c r="BC381" s="49">
        <f t="shared" si="1990"/>
        <v>-61.717047015445864</v>
      </c>
      <c r="BD381" s="50">
        <f t="shared" si="1991"/>
        <v>-9.5364068781733877</v>
      </c>
      <c r="BE381" s="11">
        <f t="shared" si="1993"/>
        <v>-1325.6430416848668</v>
      </c>
      <c r="BF381" s="49">
        <f t="shared" si="2036"/>
        <v>-23.136835783553362</v>
      </c>
      <c r="BG381" s="32">
        <f t="shared" si="1992"/>
        <v>-0.51227808822632548</v>
      </c>
    </row>
    <row r="382" spans="2:59" ht="18.649999999999999" customHeight="1" thickBot="1">
      <c r="D382" s="30"/>
      <c r="G382" s="31"/>
      <c r="I382" s="30"/>
      <c r="L382" s="31"/>
      <c r="N382" s="30"/>
      <c r="Q382" s="31"/>
      <c r="S382" s="30"/>
      <c r="V382" s="31"/>
      <c r="X382" s="30"/>
      <c r="AA382" s="31"/>
      <c r="AC382" s="30"/>
      <c r="AF382" s="31"/>
      <c r="AH382" s="30"/>
      <c r="AK382" s="31"/>
      <c r="AM382" s="30"/>
      <c r="AP382" s="31"/>
      <c r="AR382" s="30"/>
      <c r="AU382" s="31"/>
      <c r="AY382" s="185"/>
      <c r="AZ382" s="115"/>
      <c r="BA382" s="44">
        <f t="shared" si="1966"/>
        <v>1.0399999999999847</v>
      </c>
      <c r="BB382" s="48">
        <f t="shared" si="1989"/>
        <v>-9.6864640500173333</v>
      </c>
      <c r="BC382" s="49">
        <f t="shared" si="1990"/>
        <v>-62.247304232119752</v>
      </c>
      <c r="BD382" s="50">
        <f t="shared" si="1991"/>
        <v>-9.6864640500173333</v>
      </c>
      <c r="BE382" s="11">
        <f t="shared" si="1993"/>
        <v>-1296.8088015028918</v>
      </c>
      <c r="BF382" s="49">
        <f t="shared" si="2036"/>
        <v>-22.633583355067053</v>
      </c>
      <c r="BG382" s="32">
        <f t="shared" si="1992"/>
        <v>-0.49385166781853512</v>
      </c>
    </row>
    <row r="383" spans="2:59" ht="18.649999999999999" customHeight="1" thickBot="1">
      <c r="D383" s="197" t="s">
        <v>96</v>
      </c>
      <c r="E383" s="198"/>
      <c r="F383" s="199" t="s">
        <v>97</v>
      </c>
      <c r="G383" s="200"/>
      <c r="I383" s="197" t="s">
        <v>98</v>
      </c>
      <c r="J383" s="198"/>
      <c r="K383" s="199" t="s">
        <v>99</v>
      </c>
      <c r="L383" s="200"/>
      <c r="N383" s="197" t="s">
        <v>1</v>
      </c>
      <c r="O383" s="198"/>
      <c r="P383" s="199" t="s">
        <v>2</v>
      </c>
      <c r="Q383" s="200"/>
      <c r="S383" s="172" t="s">
        <v>100</v>
      </c>
      <c r="T383" s="173"/>
      <c r="U383" s="199" t="s">
        <v>101</v>
      </c>
      <c r="V383" s="200"/>
      <c r="X383" s="197" t="s">
        <v>102</v>
      </c>
      <c r="Y383" s="198"/>
      <c r="Z383" s="199" t="s">
        <v>103</v>
      </c>
      <c r="AA383" s="200"/>
      <c r="AB383" s="4"/>
      <c r="AC383" s="197" t="s">
        <v>104</v>
      </c>
      <c r="AD383" s="198"/>
      <c r="AE383" s="199" t="s">
        <v>105</v>
      </c>
      <c r="AF383" s="200"/>
      <c r="AH383" s="172" t="s">
        <v>106</v>
      </c>
      <c r="AI383" s="173"/>
      <c r="AJ383" s="199" t="s">
        <v>107</v>
      </c>
      <c r="AK383" s="200"/>
      <c r="AL383" s="4"/>
      <c r="AM383" s="197" t="s">
        <v>108</v>
      </c>
      <c r="AN383" s="198"/>
      <c r="AO383" s="199" t="s">
        <v>109</v>
      </c>
      <c r="AP383" s="200"/>
      <c r="AR383" s="197" t="s">
        <v>110</v>
      </c>
      <c r="AS383" s="198"/>
      <c r="AT383" s="199" t="s">
        <v>111</v>
      </c>
      <c r="AU383" s="200"/>
      <c r="AV383" s="4"/>
      <c r="AW383" s="36" t="s">
        <v>112</v>
      </c>
      <c r="AY383" s="186" t="s">
        <v>113</v>
      </c>
      <c r="AZ383" s="115"/>
      <c r="BA383" s="44">
        <f t="shared" si="1966"/>
        <v>1.0403999999999847</v>
      </c>
      <c r="BB383" s="48">
        <f t="shared" si="1989"/>
        <v>-9.8353878248298017</v>
      </c>
      <c r="BC383" s="49">
        <f t="shared" si="1990"/>
        <v>-62.766027752720852</v>
      </c>
      <c r="BD383" s="50">
        <f t="shared" si="1991"/>
        <v>-9.8353878248298017</v>
      </c>
      <c r="BE383" s="11">
        <f t="shared" si="1993"/>
        <v>-1268.8336357222572</v>
      </c>
      <c r="BF383" s="49">
        <f t="shared" si="2036"/>
        <v>-22.145324603403726</v>
      </c>
      <c r="BG383" s="32">
        <f t="shared" si="1992"/>
        <v>-0.47625632136947671</v>
      </c>
    </row>
    <row r="384" spans="2:59" ht="18.649999999999999" customHeight="1" thickTop="1" thickBot="1">
      <c r="D384" s="24">
        <v>0</v>
      </c>
      <c r="E384" s="28">
        <v>0</v>
      </c>
      <c r="F384" s="26">
        <v>1</v>
      </c>
      <c r="G384" s="27">
        <v>0</v>
      </c>
      <c r="I384" s="24">
        <v>0</v>
      </c>
      <c r="J384" s="28">
        <f t="shared" ref="J384" si="2163">IF(0=(1-$J$8*$K$8*$B381^2),0,-1*(1-$J$8*$K$8*$B381^2)/($B381*$K$8))</f>
        <v>-0.39246317377889622</v>
      </c>
      <c r="K384" s="26">
        <v>1</v>
      </c>
      <c r="L384" s="27">
        <v>0</v>
      </c>
      <c r="N384" s="24">
        <f t="shared" ref="N384" si="2164">D384*I381+F384*I384-E384*J381-G384*J384</f>
        <v>0</v>
      </c>
      <c r="O384" s="28">
        <f t="shared" ref="O384" si="2165">(D384*J381+E384*I381+F384*J384+G384*I384)</f>
        <v>-0.39246317377889622</v>
      </c>
      <c r="P384" s="26">
        <f t="shared" ref="P384" si="2166">D384*K381+F384*K384-E384*L381-G384*L384</f>
        <v>1</v>
      </c>
      <c r="Q384" s="27">
        <f t="shared" ref="Q384" si="2167">(D384*L381+E384*K381+F384*L384+G384*K384)</f>
        <v>0</v>
      </c>
      <c r="S384" s="24">
        <v>0</v>
      </c>
      <c r="T384" s="28">
        <v>0</v>
      </c>
      <c r="U384" s="26">
        <v>1</v>
      </c>
      <c r="V384" s="27">
        <v>0</v>
      </c>
      <c r="X384" s="24">
        <f t="shared" ref="X384" si="2168">N384*S381+P384*S384-O384*T381-Q384*T384</f>
        <v>0</v>
      </c>
      <c r="Y384" s="28">
        <f t="shared" ref="Y384" si="2169">(N384*T381+O384*S381+P384*T384+Q384*S384)</f>
        <v>-0.39246317377889622</v>
      </c>
      <c r="Z384" s="26">
        <f t="shared" ref="Z384" si="2170">N384*U381+P384*U384-O384*V381-Q384*V384</f>
        <v>-10.524459805340134</v>
      </c>
      <c r="AA384" s="27">
        <f t="shared" ref="AA384" si="2171">(N384*V381+O384*U381+P384*V384+Q384*U384)</f>
        <v>0</v>
      </c>
      <c r="AB384" s="8"/>
      <c r="AC384" s="24">
        <v>0</v>
      </c>
      <c r="AD384" s="28">
        <f t="shared" ref="AD384" si="2172">IF(0=(1-$AD$8*$AE$8*$B381^2),0,-1*(1-$AD$8*$AE$8*$B381^2)/($B381*$AD$8))</f>
        <v>-0.36579359521343563</v>
      </c>
      <c r="AE384" s="26">
        <v>1</v>
      </c>
      <c r="AF384" s="27">
        <v>0</v>
      </c>
      <c r="AH384" s="24">
        <f t="shared" ref="AH384" si="2173">X384*AC381+Z384*AC384-Y384*AD381-AA384*AD384</f>
        <v>0</v>
      </c>
      <c r="AI384" s="28">
        <f t="shared" ref="AI384" si="2174">(X384*AD381+Y384*AC381+Z384*AD384+AA384*AC384)</f>
        <v>3.4573168160957661</v>
      </c>
      <c r="AJ384" s="26">
        <f t="shared" ref="AJ384" si="2175">X384*AE381+Z384*AE384-Y384*AF381-AA384*AF384</f>
        <v>-10.524459805340134</v>
      </c>
      <c r="AK384" s="27">
        <f t="shared" ref="AK384" si="2176">(X384*AF381+Y384*AE381+Z384*AF384+AA384*AE384)</f>
        <v>0</v>
      </c>
      <c r="AL384" s="8"/>
      <c r="AM384" s="24">
        <v>0</v>
      </c>
      <c r="AN384" s="28">
        <v>0</v>
      </c>
      <c r="AO384" s="26">
        <v>1</v>
      </c>
      <c r="AP384" s="27">
        <v>0</v>
      </c>
      <c r="AR384" s="24">
        <f t="shared" ref="AR384" si="2177">AH384*AM381+AJ384*AM384-AI384*AN381-AK384*AN384</f>
        <v>0</v>
      </c>
      <c r="AS384" s="28">
        <f t="shared" ref="AS384" si="2178">(AH384*AN381+AI384*AM381+AJ384*AN384+AK384*AM384)</f>
        <v>3.4573168160957661</v>
      </c>
      <c r="AT384" s="26">
        <f t="shared" ref="AT384" si="2179">AH384*AO381+AJ384*AO384-AI384*AP381-AK384*AP384</f>
        <v>10.460567448390785</v>
      </c>
      <c r="AU384" s="27">
        <f t="shared" ref="AU384" si="2180">(AH384*AP381+AI384*AO381+AJ384*AP384+AK384*AO384)</f>
        <v>0</v>
      </c>
      <c r="AV384" s="8"/>
      <c r="AW384" s="38">
        <f t="shared" ref="AW384" si="2181">(180/PI())*ATAN(-1*(($AR$8*AS381+AU381+$AR$8*AS384+AU384)/($AR$8*AR381+AT381+$AR$8*AR384+AT384)))</f>
        <v>54.361089783313858</v>
      </c>
      <c r="AY384" s="187">
        <f t="shared" ref="AY384" si="2182">20*LOG(((($AR$8*AR381+AT381-$AR$8*AR384-AT384)^2+($AR$8*AS381+AU381-$AR$8*AS384-AU384)^2)/(($AR$8*AR381+AT381+$AR$8*AR384+AT384)^2+($AR$8*AS381+AU381+$AR$8*AS384+AU384)^2))^0.5)</f>
        <v>-1.2538148618533409E-2</v>
      </c>
      <c r="AZ384" s="115"/>
      <c r="BA384" s="44">
        <f t="shared" si="1966"/>
        <v>1.0407999999999846</v>
      </c>
      <c r="BB384" s="48">
        <f t="shared" si="1989"/>
        <v>-9.9831781957890904</v>
      </c>
      <c r="BC384" s="49">
        <f t="shared" si="1990"/>
        <v>-63.273561207009699</v>
      </c>
      <c r="BD384" s="50">
        <f t="shared" si="1991"/>
        <v>-9.9831781957890904</v>
      </c>
      <c r="BE384" s="11">
        <f t="shared" si="1993"/>
        <v>-1241.689139146084</v>
      </c>
      <c r="BF384" s="49">
        <f t="shared" si="2036"/>
        <v>-21.671563764353177</v>
      </c>
      <c r="BG384" s="32">
        <f t="shared" si="1992"/>
        <v>-0.45944802335398516</v>
      </c>
    </row>
    <row r="385" spans="2:59" ht="18.649999999999999" customHeight="1">
      <c r="AY385" s="33"/>
      <c r="AZ385" s="115"/>
      <c r="BA385" s="44">
        <f t="shared" si="1966"/>
        <v>1.0411999999999846</v>
      </c>
      <c r="BB385" s="48">
        <f t="shared" si="1989"/>
        <v>-10.129836270983619</v>
      </c>
      <c r="BC385" s="49">
        <f t="shared" si="1990"/>
        <v>-63.770236862668078</v>
      </c>
      <c r="BD385" s="50">
        <f t="shared" si="1991"/>
        <v>-10.129836270983619</v>
      </c>
      <c r="BE385" s="11">
        <f t="shared" si="1993"/>
        <v>-1215.3476780860567</v>
      </c>
      <c r="BF385" s="49">
        <f t="shared" si="2036"/>
        <v>-21.211818539069824</v>
      </c>
      <c r="BG385" s="32">
        <f t="shared" si="1992"/>
        <v>-0.44338536896707181</v>
      </c>
    </row>
    <row r="386" spans="2:59" ht="18.649999999999999" customHeight="1" thickBot="1">
      <c r="E386" s="21" t="s">
        <v>68</v>
      </c>
      <c r="J386" s="21" t="s">
        <v>69</v>
      </c>
      <c r="O386" s="21" t="s">
        <v>70</v>
      </c>
      <c r="T386" s="21" t="s">
        <v>71</v>
      </c>
      <c r="Y386" s="21" t="s">
        <v>72</v>
      </c>
      <c r="AD386" s="21" t="s">
        <v>73</v>
      </c>
      <c r="AI386" s="21" t="s">
        <v>74</v>
      </c>
      <c r="AN386" s="21" t="s">
        <v>75</v>
      </c>
      <c r="AS386" s="21" t="s">
        <v>76</v>
      </c>
      <c r="AZ386" s="115"/>
      <c r="BA386" s="44">
        <f t="shared" si="1966"/>
        <v>1.0415999999999845</v>
      </c>
      <c r="BB386" s="48">
        <f t="shared" si="1989"/>
        <v>-10.275364173931907</v>
      </c>
      <c r="BC386" s="49">
        <f t="shared" si="1990"/>
        <v>-64.256375933902447</v>
      </c>
      <c r="BD386" s="50">
        <f t="shared" si="1991"/>
        <v>-10.275364173931907</v>
      </c>
      <c r="BE386" s="11">
        <f t="shared" si="1993"/>
        <v>-1189.7824024477077</v>
      </c>
      <c r="BF386" s="49">
        <f t="shared" si="2036"/>
        <v>-20.765620305000741</v>
      </c>
      <c r="BG386" s="32">
        <f t="shared" si="1992"/>
        <v>-0.42802940515419075</v>
      </c>
    </row>
    <row r="387" spans="2:59" ht="18.649999999999999" customHeight="1" thickBot="1">
      <c r="B387" s="20"/>
      <c r="D387" s="197" t="s">
        <v>77</v>
      </c>
      <c r="E387" s="198"/>
      <c r="F387" s="199" t="s">
        <v>78</v>
      </c>
      <c r="G387" s="200"/>
      <c r="I387" s="197" t="s">
        <v>79</v>
      </c>
      <c r="J387" s="198"/>
      <c r="K387" s="199" t="s">
        <v>80</v>
      </c>
      <c r="L387" s="200"/>
      <c r="N387" s="197" t="s">
        <v>81</v>
      </c>
      <c r="O387" s="198"/>
      <c r="P387" s="199" t="s">
        <v>82</v>
      </c>
      <c r="Q387" s="200"/>
      <c r="S387" s="197" t="s">
        <v>83</v>
      </c>
      <c r="T387" s="198"/>
      <c r="U387" s="199" t="s">
        <v>84</v>
      </c>
      <c r="V387" s="200"/>
      <c r="X387" s="197" t="s">
        <v>85</v>
      </c>
      <c r="Y387" s="198"/>
      <c r="Z387" s="199" t="s">
        <v>86</v>
      </c>
      <c r="AA387" s="200"/>
      <c r="AB387" s="4"/>
      <c r="AC387" s="197" t="s">
        <v>87</v>
      </c>
      <c r="AD387" s="198"/>
      <c r="AE387" s="199" t="s">
        <v>88</v>
      </c>
      <c r="AF387" s="200"/>
      <c r="AH387" s="197" t="s">
        <v>89</v>
      </c>
      <c r="AI387" s="198"/>
      <c r="AJ387" s="199" t="s">
        <v>90</v>
      </c>
      <c r="AK387" s="200"/>
      <c r="AL387" s="4"/>
      <c r="AM387" s="197" t="s">
        <v>91</v>
      </c>
      <c r="AN387" s="198"/>
      <c r="AO387" s="199" t="s">
        <v>92</v>
      </c>
      <c r="AP387" s="200"/>
      <c r="AR387" s="197" t="s">
        <v>93</v>
      </c>
      <c r="AS387" s="198"/>
      <c r="AT387" s="199" t="s">
        <v>94</v>
      </c>
      <c r="AU387" s="200"/>
      <c r="AV387" s="4"/>
      <c r="AW387" s="181" t="s">
        <v>95</v>
      </c>
      <c r="AY387" s="182" t="s">
        <v>22</v>
      </c>
      <c r="AZ387" s="115"/>
      <c r="BA387" s="44">
        <f t="shared" si="1966"/>
        <v>1.0419999999999845</v>
      </c>
      <c r="BB387" s="48">
        <f t="shared" si="1989"/>
        <v>-10.419764951438191</v>
      </c>
      <c r="BC387" s="49">
        <f t="shared" si="1990"/>
        <v>-64.732288894881478</v>
      </c>
      <c r="BD387" s="50">
        <f t="shared" si="1991"/>
        <v>-10.419764951438191</v>
      </c>
      <c r="BE387" s="11">
        <f t="shared" si="1993"/>
        <v>-1164.9672521272553</v>
      </c>
      <c r="BF387" s="49">
        <f t="shared" si="2036"/>
        <v>-20.332514227531519</v>
      </c>
      <c r="BG387" s="32">
        <f t="shared" si="1992"/>
        <v>-0.41334347300440233</v>
      </c>
    </row>
    <row r="388" spans="2:59" ht="18.649999999999999" customHeight="1" thickTop="1" thickBot="1">
      <c r="B388" s="39">
        <f t="shared" ref="B388" si="2183">B381+$E$5</f>
        <v>0.92079999999999773</v>
      </c>
      <c r="D388" s="24">
        <v>1</v>
      </c>
      <c r="E388" s="25">
        <v>0</v>
      </c>
      <c r="F388" s="26">
        <v>0</v>
      </c>
      <c r="G388" s="27">
        <f t="shared" ref="G388" si="2184">-1/($E$8*$B388)</f>
        <v>-6.0671070577443134</v>
      </c>
      <c r="I388" s="24">
        <v>1</v>
      </c>
      <c r="J388" s="28">
        <v>0</v>
      </c>
      <c r="K388" s="26">
        <v>0</v>
      </c>
      <c r="L388" s="27">
        <v>0</v>
      </c>
      <c r="N388" s="24">
        <f t="shared" ref="N388" si="2185">D388*I388+F388*I391-E388*J388-G388*J391</f>
        <v>-1.3752824706552715</v>
      </c>
      <c r="O388" s="28">
        <f t="shared" ref="O388" si="2186">(D388*J388+E388*I388+F388*J391+G388*I391)</f>
        <v>0</v>
      </c>
      <c r="P388" s="26">
        <f t="shared" ref="P388" si="2187">D388*K388+F388*K391-E388*L388-G388*L391</f>
        <v>0</v>
      </c>
      <c r="Q388" s="27">
        <f t="shared" ref="Q388" si="2188">(D388*L388+E388*K388+F388*L391+G388*K391)</f>
        <v>-6.0671070577443134</v>
      </c>
      <c r="S388" s="24">
        <v>1</v>
      </c>
      <c r="T388" s="25">
        <v>0</v>
      </c>
      <c r="U388" s="26">
        <v>0</v>
      </c>
      <c r="V388" s="27">
        <f t="shared" ref="V388" si="2189">-1/($T$8*$B388)</f>
        <v>-29.351680090168433</v>
      </c>
      <c r="X388" s="24">
        <f t="shared" ref="X388" si="2190">N388*S388+P388*S391-O388*T388-Q388*T391</f>
        <v>-1.3752824706552715</v>
      </c>
      <c r="Y388" s="28">
        <f t="shared" ref="Y388" si="2191">(N388*T388+O388*S388+P388*T391+Q388*S391)</f>
        <v>0</v>
      </c>
      <c r="Z388" s="26">
        <f t="shared" ref="Z388" si="2192">N388*U388+P388*U391-O388*V388-Q388*V391</f>
        <v>0</v>
      </c>
      <c r="AA388" s="27">
        <f t="shared" ref="AA388" si="2193">(N388*V388+O388*U388+P388*V391+Q388*U391)</f>
        <v>34.29974405454567</v>
      </c>
      <c r="AB388" s="8"/>
      <c r="AC388" s="24">
        <v>1</v>
      </c>
      <c r="AD388" s="28">
        <v>0</v>
      </c>
      <c r="AE388" s="26">
        <v>0</v>
      </c>
      <c r="AF388" s="27">
        <v>0</v>
      </c>
      <c r="AH388" s="24">
        <f t="shared" ref="AH388" si="2194">X388*AC388+Z388*AC391-Y388*AD388-AA388*AD391</f>
        <v>11.143014087677548</v>
      </c>
      <c r="AI388" s="28">
        <f t="shared" ref="AI388" si="2195">(X388*AD388+Y388*AC388+Z388*AD391+AA388*AC391)</f>
        <v>0</v>
      </c>
      <c r="AJ388" s="26">
        <f t="shared" ref="AJ388" si="2196">X388*AE388+Z388*AE391-Y388*AF388-AA388*AF391</f>
        <v>0</v>
      </c>
      <c r="AK388" s="27">
        <f t="shared" ref="AK388" si="2197">(X388*AF388+Y388*AE388+Z388*AF391+AA388*AE391)</f>
        <v>34.29974405454567</v>
      </c>
      <c r="AL388" s="8"/>
      <c r="AM388" s="24">
        <v>1</v>
      </c>
      <c r="AN388" s="25">
        <v>0</v>
      </c>
      <c r="AO388" s="26">
        <v>0</v>
      </c>
      <c r="AP388" s="27">
        <f t="shared" ref="AP388" si="2198">-1/($AN$8*$B388)</f>
        <v>-6.0671070577443134</v>
      </c>
      <c r="AR388" s="24">
        <f t="shared" ref="AR388" si="2199">AH388*AM388+AJ388*AM391-AI388*AN388-AK388*AN391</f>
        <v>11.143014087677548</v>
      </c>
      <c r="AS388" s="28">
        <f t="shared" ref="AS388" si="2200">(AH388*AN388+AI388*AM388+AJ388*AN391+AK388*AM391)</f>
        <v>0</v>
      </c>
      <c r="AT388" s="26">
        <f t="shared" ref="AT388" si="2201">AH388*AO388+AJ388*AO391-AI388*AP388-AK388*AP391</f>
        <v>0</v>
      </c>
      <c r="AU388" s="27">
        <f t="shared" ref="AU388" si="2202">(AH388*AP388+AI388*AO388+AJ388*AP391+AK388*AO391)</f>
        <v>-33.306115361347096</v>
      </c>
      <c r="AV388" s="8"/>
      <c r="AW388" s="183">
        <f t="shared" ref="AW388" si="2203">20*LOG((2*$AR$8)/(($AR$8*AR388+AT388+$AR$8*AR391+AT391)^2+($AR$8*AS388+AU388+$AR$8*AS391+AU391)^2)^0.5)</f>
        <v>-25.297821014240249</v>
      </c>
      <c r="AY388" s="184">
        <f t="shared" ref="AY388" si="2204">((AS388^2+AR388^2)/(AS391^2+AR391^2))^0.5</f>
        <v>3.2416434351322683</v>
      </c>
      <c r="AZ388" s="115"/>
      <c r="BA388" s="44">
        <f t="shared" si="1966"/>
        <v>1.0423999999999845</v>
      </c>
      <c r="BB388" s="48">
        <f t="shared" si="1989"/>
        <v>-10.563042488305301</v>
      </c>
      <c r="BC388" s="49">
        <f t="shared" si="1990"/>
        <v>-65.198275795732329</v>
      </c>
      <c r="BD388" s="50">
        <f t="shared" si="1991"/>
        <v>-10.563042488305301</v>
      </c>
      <c r="BE388" s="11">
        <f t="shared" si="1993"/>
        <v>-1140.8769585508885</v>
      </c>
      <c r="BF388" s="49">
        <f t="shared" si="2036"/>
        <v>-19.912059286851878</v>
      </c>
      <c r="BG388" s="32">
        <f t="shared" si="1992"/>
        <v>-0.39929306074894999</v>
      </c>
    </row>
    <row r="389" spans="2:59" ht="18.649999999999999" customHeight="1" thickBot="1">
      <c r="D389" s="30"/>
      <c r="G389" s="31"/>
      <c r="I389" s="30"/>
      <c r="L389" s="31"/>
      <c r="N389" s="30"/>
      <c r="Q389" s="31"/>
      <c r="S389" s="30"/>
      <c r="V389" s="31"/>
      <c r="X389" s="30"/>
      <c r="AA389" s="31"/>
      <c r="AC389" s="30"/>
      <c r="AF389" s="31"/>
      <c r="AH389" s="30"/>
      <c r="AK389" s="31"/>
      <c r="AM389" s="30"/>
      <c r="AP389" s="31"/>
      <c r="AR389" s="30"/>
      <c r="AU389" s="31"/>
      <c r="AY389" s="185"/>
      <c r="AZ389" s="115"/>
      <c r="BA389" s="44">
        <f t="shared" si="1966"/>
        <v>1.0427999999999844</v>
      </c>
      <c r="BB389" s="48">
        <f t="shared" si="1989"/>
        <v>-10.705201428451023</v>
      </c>
      <c r="BC389" s="49">
        <f t="shared" si="1990"/>
        <v>-65.654626579152634</v>
      </c>
      <c r="BD389" s="50">
        <f t="shared" si="1991"/>
        <v>-10.705201428451023</v>
      </c>
      <c r="BE389" s="11">
        <f t="shared" si="1993"/>
        <v>-1117.4870420598802</v>
      </c>
      <c r="BF389" s="49">
        <f t="shared" si="2036"/>
        <v>-19.503828232317264</v>
      </c>
      <c r="BG389" s="32">
        <f t="shared" si="1992"/>
        <v>-0.38584566665292519</v>
      </c>
    </row>
    <row r="390" spans="2:59" ht="18.649999999999999" customHeight="1" thickBot="1">
      <c r="D390" s="197" t="s">
        <v>96</v>
      </c>
      <c r="E390" s="198"/>
      <c r="F390" s="199" t="s">
        <v>97</v>
      </c>
      <c r="G390" s="200"/>
      <c r="I390" s="197" t="s">
        <v>98</v>
      </c>
      <c r="J390" s="198"/>
      <c r="K390" s="199" t="s">
        <v>99</v>
      </c>
      <c r="L390" s="200"/>
      <c r="N390" s="197" t="s">
        <v>1</v>
      </c>
      <c r="O390" s="198"/>
      <c r="P390" s="199" t="s">
        <v>2</v>
      </c>
      <c r="Q390" s="200"/>
      <c r="S390" s="172" t="s">
        <v>100</v>
      </c>
      <c r="T390" s="173"/>
      <c r="U390" s="199" t="s">
        <v>101</v>
      </c>
      <c r="V390" s="200"/>
      <c r="X390" s="197" t="s">
        <v>102</v>
      </c>
      <c r="Y390" s="198"/>
      <c r="Z390" s="199" t="s">
        <v>103</v>
      </c>
      <c r="AA390" s="200"/>
      <c r="AB390" s="4"/>
      <c r="AC390" s="197" t="s">
        <v>104</v>
      </c>
      <c r="AD390" s="198"/>
      <c r="AE390" s="199" t="s">
        <v>105</v>
      </c>
      <c r="AF390" s="200"/>
      <c r="AH390" s="172" t="s">
        <v>106</v>
      </c>
      <c r="AI390" s="173"/>
      <c r="AJ390" s="199" t="s">
        <v>107</v>
      </c>
      <c r="AK390" s="200"/>
      <c r="AL390" s="4"/>
      <c r="AM390" s="197" t="s">
        <v>108</v>
      </c>
      <c r="AN390" s="198"/>
      <c r="AO390" s="199" t="s">
        <v>109</v>
      </c>
      <c r="AP390" s="200"/>
      <c r="AR390" s="197" t="s">
        <v>110</v>
      </c>
      <c r="AS390" s="198"/>
      <c r="AT390" s="199" t="s">
        <v>111</v>
      </c>
      <c r="AU390" s="200"/>
      <c r="AV390" s="4"/>
      <c r="AW390" s="36" t="s">
        <v>112</v>
      </c>
      <c r="AY390" s="186" t="s">
        <v>113</v>
      </c>
      <c r="AZ390" s="115"/>
      <c r="BA390" s="44">
        <f t="shared" si="1966"/>
        <v>1.0431999999999844</v>
      </c>
      <c r="BB390" s="48">
        <f t="shared" si="1989"/>
        <v>-10.846247101995417</v>
      </c>
      <c r="BC390" s="49">
        <f t="shared" si="1990"/>
        <v>-66.101621395976537</v>
      </c>
      <c r="BD390" s="50">
        <f t="shared" si="1991"/>
        <v>-10.846247101995417</v>
      </c>
      <c r="BE390" s="11">
        <f t="shared" si="1993"/>
        <v>-1094.773805784946</v>
      </c>
      <c r="BF390" s="49">
        <f t="shared" si="2036"/>
        <v>-19.107407475536252</v>
      </c>
      <c r="BG390" s="32">
        <f t="shared" si="1992"/>
        <v>-0.37297067113149862</v>
      </c>
    </row>
    <row r="391" spans="2:59" ht="18.649999999999999" customHeight="1" thickTop="1" thickBot="1">
      <c r="D391" s="24">
        <v>0</v>
      </c>
      <c r="E391" s="28">
        <v>0</v>
      </c>
      <c r="F391" s="26">
        <v>1</v>
      </c>
      <c r="G391" s="27">
        <v>0</v>
      </c>
      <c r="I391" s="24">
        <v>0</v>
      </c>
      <c r="J391" s="28">
        <f t="shared" ref="J391" si="2205">IF(0=(1-$J$8*$K$8*$B388^2),0,-1*(1-$J$8*$K$8*$B388^2)/($B388*$K$8))</f>
        <v>-0.39150165771730694</v>
      </c>
      <c r="K391" s="26">
        <v>1</v>
      </c>
      <c r="L391" s="27">
        <v>0</v>
      </c>
      <c r="N391" s="24">
        <f t="shared" ref="N391" si="2206">D391*I388+F391*I391-E391*J388-G391*J391</f>
        <v>0</v>
      </c>
      <c r="O391" s="28">
        <f t="shared" ref="O391" si="2207">(D391*J388+E391*I388+F391*J391+G391*I391)</f>
        <v>-0.39150165771730694</v>
      </c>
      <c r="P391" s="26">
        <f t="shared" ref="P391" si="2208">D391*K388+F391*K391-E391*L388-G391*L391</f>
        <v>1</v>
      </c>
      <c r="Q391" s="27">
        <f t="shared" ref="Q391" si="2209">(D391*L388+E391*K388+F391*L391+G391*K391)</f>
        <v>0</v>
      </c>
      <c r="S391" s="24">
        <v>0</v>
      </c>
      <c r="T391" s="28">
        <v>0</v>
      </c>
      <c r="U391" s="26">
        <v>1</v>
      </c>
      <c r="V391" s="27">
        <v>0</v>
      </c>
      <c r="X391" s="24">
        <f t="shared" ref="X391" si="2210">N391*S388+P391*S391-O391*T388-Q391*T391</f>
        <v>0</v>
      </c>
      <c r="Y391" s="28">
        <f t="shared" ref="Y391" si="2211">(N391*T388+O391*S388+P391*T391+Q391*S391)</f>
        <v>-0.39150165771730694</v>
      </c>
      <c r="Z391" s="26">
        <f t="shared" ref="Z391" si="2212">N391*U388+P391*U391-O391*V388-Q391*V391</f>
        <v>-10.491231412089014</v>
      </c>
      <c r="AA391" s="27">
        <f t="shared" ref="AA391" si="2213">(N391*V388+O391*U388+P391*V391+Q391*U391)</f>
        <v>0</v>
      </c>
      <c r="AB391" s="8"/>
      <c r="AC391" s="24">
        <v>0</v>
      </c>
      <c r="AD391" s="28">
        <f t="shared" ref="AD391" si="2214">IF(0=(1-$AD$8*$AE$8*$B388^2),0,-1*(1-$AD$8*$AE$8*$B388^2)/($B388*$AD$8))</f>
        <v>-0.36496763761342987</v>
      </c>
      <c r="AE391" s="26">
        <v>1</v>
      </c>
      <c r="AF391" s="27">
        <v>0</v>
      </c>
      <c r="AH391" s="24">
        <f t="shared" ref="AH391" si="2215">X391*AC388+Z391*AC391-Y391*AD388-AA391*AD391</f>
        <v>0</v>
      </c>
      <c r="AI391" s="28">
        <f t="shared" ref="AI391" si="2216">(X391*AD388+Y391*AC388+Z391*AD391+AA391*AC391)</f>
        <v>3.4374582864086287</v>
      </c>
      <c r="AJ391" s="26">
        <f t="shared" ref="AJ391" si="2217">X391*AE388+Z391*AE391-Y391*AF388-AA391*AF391</f>
        <v>-10.491231412089014</v>
      </c>
      <c r="AK391" s="27">
        <f t="shared" ref="AK391" si="2218">(X391*AF388+Y391*AE388+Z391*AF391+AA391*AE391)</f>
        <v>0</v>
      </c>
      <c r="AL391" s="8"/>
      <c r="AM391" s="24">
        <v>0</v>
      </c>
      <c r="AN391" s="28">
        <v>0</v>
      </c>
      <c r="AO391" s="26">
        <v>1</v>
      </c>
      <c r="AP391" s="27">
        <v>0</v>
      </c>
      <c r="AR391" s="24">
        <f t="shared" ref="AR391" si="2219">AH391*AM388+AJ391*AM391-AI391*AN388-AK391*AN391</f>
        <v>0</v>
      </c>
      <c r="AS391" s="28">
        <f t="shared" ref="AS391" si="2220">(AH391*AN388+AI391*AM388+AJ391*AN391+AK391*AM391)</f>
        <v>3.4374582864086287</v>
      </c>
      <c r="AT391" s="26">
        <f t="shared" ref="AT391" si="2221">AH391*AO388+AJ391*AO391-AI391*AP388-AK391*AP391</f>
        <v>10.364196018082449</v>
      </c>
      <c r="AU391" s="27">
        <f t="shared" ref="AU391" si="2222">(AH391*AP388+AI391*AO388+AJ391*AP391+AK391*AO391)</f>
        <v>0</v>
      </c>
      <c r="AV391" s="8"/>
      <c r="AW391" s="38">
        <f t="shared" ref="AW391" si="2223">(180/PI())*ATAN(-1*(($AR$8*AS388+AU388+$AR$8*AS391+AU391)/($AR$8*AR388+AT388+$AR$8*AR391+AT391)))</f>
        <v>54.243867836251681</v>
      </c>
      <c r="AY391" s="187">
        <f t="shared" ref="AY391" si="2224">20*LOG(((($AR$8*AR388+AT388-$AR$8*AR391-AT391)^2+($AR$8*AS388+AU388-$AR$8*AS391-AU391)^2)/(($AR$8*AR388+AT388+$AR$8*AR391+AT391)^2+($AR$8*AS388+AU388+$AR$8*AS391+AU391)^2))^0.5)</f>
        <v>-1.2842340148017514E-2</v>
      </c>
      <c r="AZ391" s="115"/>
      <c r="BA391" s="44">
        <f t="shared" si="1966"/>
        <v>1.0435999999999843</v>
      </c>
      <c r="BB391" s="48">
        <f t="shared" si="1989"/>
        <v>-10.986185457910393</v>
      </c>
      <c r="BC391" s="49">
        <f t="shared" si="1990"/>
        <v>-66.539530918290467</v>
      </c>
      <c r="BD391" s="50">
        <f t="shared" si="1991"/>
        <v>-10.986185457910393</v>
      </c>
      <c r="BE391" s="11">
        <f t="shared" si="1993"/>
        <v>-1072.7143265782618</v>
      </c>
      <c r="BF391" s="49">
        <f t="shared" si="2036"/>
        <v>-18.722396932104385</v>
      </c>
      <c r="BG391" s="32">
        <f t="shared" si="1992"/>
        <v>-0.36063921746399802</v>
      </c>
    </row>
    <row r="392" spans="2:59" ht="18.649999999999999" customHeight="1">
      <c r="AY392" s="33"/>
      <c r="AZ392" s="115"/>
      <c r="BA392" s="44">
        <f t="shared" si="1966"/>
        <v>1.0439999999999843</v>
      </c>
      <c r="BB392" s="48">
        <f t="shared" si="1989"/>
        <v>-11.125023001846861</v>
      </c>
      <c r="BC392" s="49">
        <f t="shared" si="1990"/>
        <v>-66.968616648921724</v>
      </c>
      <c r="BD392" s="50">
        <f t="shared" si="1991"/>
        <v>-11.125023001846861</v>
      </c>
      <c r="BE392" s="11">
        <f t="shared" si="1993"/>
        <v>-1051.2864434792937</v>
      </c>
      <c r="BF392" s="49">
        <f t="shared" si="2036"/>
        <v>-18.348409820294947</v>
      </c>
      <c r="BG392" s="32">
        <f t="shared" si="1992"/>
        <v>-0.34882410051895213</v>
      </c>
    </row>
    <row r="393" spans="2:59" ht="18.649999999999999" customHeight="1" thickBot="1">
      <c r="E393" s="21" t="s">
        <v>68</v>
      </c>
      <c r="J393" s="21" t="s">
        <v>69</v>
      </c>
      <c r="O393" s="21" t="s">
        <v>70</v>
      </c>
      <c r="T393" s="21" t="s">
        <v>71</v>
      </c>
      <c r="Y393" s="21" t="s">
        <v>72</v>
      </c>
      <c r="AD393" s="21" t="s">
        <v>73</v>
      </c>
      <c r="AI393" s="21" t="s">
        <v>74</v>
      </c>
      <c r="AN393" s="21" t="s">
        <v>75</v>
      </c>
      <c r="AS393" s="21" t="s">
        <v>76</v>
      </c>
      <c r="AZ393" s="115"/>
      <c r="BA393" s="44">
        <f t="shared" si="1966"/>
        <v>1.0443999999999842</v>
      </c>
      <c r="BB393" s="48">
        <f t="shared" si="1989"/>
        <v>-11.262766738775072</v>
      </c>
      <c r="BC393" s="49">
        <f t="shared" si="1990"/>
        <v>-67.389131226313395</v>
      </c>
      <c r="BD393" s="50">
        <f t="shared" si="1991"/>
        <v>-11.262766738775072</v>
      </c>
      <c r="BE393" s="11">
        <f t="shared" si="1993"/>
        <v>-1030.4687441649987</v>
      </c>
      <c r="BF393" s="49">
        <f t="shared" si="2036"/>
        <v>-17.985072424570333</v>
      </c>
      <c r="BG393" s="32">
        <f t="shared" si="1992"/>
        <v>-0.33749966294151251</v>
      </c>
    </row>
    <row r="394" spans="2:59" ht="18.649999999999999" customHeight="1" thickBot="1">
      <c r="B394" s="20"/>
      <c r="D394" s="197" t="s">
        <v>77</v>
      </c>
      <c r="E394" s="198"/>
      <c r="F394" s="199" t="s">
        <v>78</v>
      </c>
      <c r="G394" s="200"/>
      <c r="I394" s="197" t="s">
        <v>79</v>
      </c>
      <c r="J394" s="198"/>
      <c r="K394" s="199" t="s">
        <v>80</v>
      </c>
      <c r="L394" s="200"/>
      <c r="N394" s="197" t="s">
        <v>81</v>
      </c>
      <c r="O394" s="198"/>
      <c r="P394" s="199" t="s">
        <v>82</v>
      </c>
      <c r="Q394" s="200"/>
      <c r="S394" s="197" t="s">
        <v>83</v>
      </c>
      <c r="T394" s="198"/>
      <c r="U394" s="199" t="s">
        <v>84</v>
      </c>
      <c r="V394" s="200"/>
      <c r="X394" s="197" t="s">
        <v>85</v>
      </c>
      <c r="Y394" s="198"/>
      <c r="Z394" s="199" t="s">
        <v>86</v>
      </c>
      <c r="AA394" s="200"/>
      <c r="AB394" s="4"/>
      <c r="AC394" s="197" t="s">
        <v>87</v>
      </c>
      <c r="AD394" s="198"/>
      <c r="AE394" s="199" t="s">
        <v>88</v>
      </c>
      <c r="AF394" s="200"/>
      <c r="AH394" s="197" t="s">
        <v>89</v>
      </c>
      <c r="AI394" s="198"/>
      <c r="AJ394" s="199" t="s">
        <v>90</v>
      </c>
      <c r="AK394" s="200"/>
      <c r="AL394" s="4"/>
      <c r="AM394" s="197" t="s">
        <v>91</v>
      </c>
      <c r="AN394" s="198"/>
      <c r="AO394" s="199" t="s">
        <v>92</v>
      </c>
      <c r="AP394" s="200"/>
      <c r="AR394" s="197" t="s">
        <v>93</v>
      </c>
      <c r="AS394" s="198"/>
      <c r="AT394" s="199" t="s">
        <v>94</v>
      </c>
      <c r="AU394" s="200"/>
      <c r="AV394" s="4"/>
      <c r="AW394" s="181" t="s">
        <v>95</v>
      </c>
      <c r="AY394" s="182" t="s">
        <v>22</v>
      </c>
      <c r="AZ394" s="115"/>
      <c r="BA394" s="44">
        <f t="shared" si="1966"/>
        <v>1.0447999999999842</v>
      </c>
      <c r="BB394" s="48">
        <f t="shared" si="1989"/>
        <v>-11.399424120098043</v>
      </c>
      <c r="BC394" s="49">
        <f t="shared" si="1990"/>
        <v>-67.80131872397935</v>
      </c>
      <c r="BD394" s="50">
        <f t="shared" si="1991"/>
        <v>-11.399424120098043</v>
      </c>
      <c r="BE394" s="11">
        <f t="shared" si="1993"/>
        <v>-1010.2405497512426</v>
      </c>
      <c r="BF394" s="49">
        <f t="shared" si="2036"/>
        <v>-17.632023830316765</v>
      </c>
      <c r="BG394" s="32">
        <f t="shared" si="1992"/>
        <v>-0.3266416982904618</v>
      </c>
    </row>
    <row r="395" spans="2:59" ht="18.649999999999999" customHeight="1" thickTop="1" thickBot="1">
      <c r="B395" s="39">
        <f t="shared" ref="B395" si="2225">B388+$E$5</f>
        <v>0.92119999999999769</v>
      </c>
      <c r="D395" s="24">
        <v>1</v>
      </c>
      <c r="E395" s="25">
        <v>0</v>
      </c>
      <c r="F395" s="26">
        <v>0</v>
      </c>
      <c r="G395" s="27">
        <f t="shared" ref="G395" si="2226">-1/($E$8*$B395)</f>
        <v>-6.0644726213319187</v>
      </c>
      <c r="I395" s="24">
        <v>1</v>
      </c>
      <c r="J395" s="28">
        <v>0</v>
      </c>
      <c r="K395" s="26">
        <v>0</v>
      </c>
      <c r="L395" s="27">
        <v>0</v>
      </c>
      <c r="N395" s="24">
        <f t="shared" ref="N395" si="2227">D395*I395+F395*I398-E395*J395-G395*J398</f>
        <v>-1.3684229770472265</v>
      </c>
      <c r="O395" s="28">
        <f t="shared" ref="O395" si="2228">(D395*J395+E395*I395+F395*J398+G395*I398)</f>
        <v>0</v>
      </c>
      <c r="P395" s="26">
        <f t="shared" ref="P395" si="2229">D395*K395+F395*K398-E395*L395-G395*L398</f>
        <v>0</v>
      </c>
      <c r="Q395" s="27">
        <f t="shared" ref="Q395" si="2230">(D395*L395+E395*K395+F395*L398+G395*K398)</f>
        <v>-6.0644726213319187</v>
      </c>
      <c r="S395" s="24">
        <v>1</v>
      </c>
      <c r="T395" s="25">
        <v>0</v>
      </c>
      <c r="U395" s="26">
        <v>0</v>
      </c>
      <c r="V395" s="27">
        <f t="shared" ref="V395" si="2231">-1/($T$8*$B395)</f>
        <v>-29.338935114011178</v>
      </c>
      <c r="X395" s="24">
        <f t="shared" ref="X395" si="2232">N395*S395+P395*S398-O395*T395-Q395*T398</f>
        <v>-1.3684229770472265</v>
      </c>
      <c r="Y395" s="28">
        <f t="shared" ref="Y395" si="2233">(N395*T395+O395*S395+P395*T398+Q395*S398)</f>
        <v>0</v>
      </c>
      <c r="Z395" s="26">
        <f t="shared" ref="Z395" si="2234">N395*U395+P395*U398-O395*V395-Q395*V398</f>
        <v>0</v>
      </c>
      <c r="AA395" s="27">
        <f t="shared" ref="AA395" si="2235">(N395*V395+O395*U395+P395*V398+Q395*U398)</f>
        <v>34.083600310778671</v>
      </c>
      <c r="AB395" s="8"/>
      <c r="AC395" s="24">
        <v>1</v>
      </c>
      <c r="AD395" s="28">
        <v>0</v>
      </c>
      <c r="AE395" s="26">
        <v>0</v>
      </c>
      <c r="AF395" s="27">
        <v>0</v>
      </c>
      <c r="AH395" s="24">
        <f t="shared" ref="AH395" si="2236">X395*AC395+Z395*AC398-Y395*AD395-AA395*AD398</f>
        <v>11.042851074468814</v>
      </c>
      <c r="AI395" s="28">
        <f t="shared" ref="AI395" si="2237">(X395*AD395+Y395*AC395+Z395*AD398+AA395*AC398)</f>
        <v>0</v>
      </c>
      <c r="AJ395" s="26">
        <f t="shared" ref="AJ395" si="2238">X395*AE395+Z395*AE398-Y395*AF395-AA395*AF398</f>
        <v>0</v>
      </c>
      <c r="AK395" s="27">
        <f t="shared" ref="AK395" si="2239">(X395*AF395+Y395*AE395+Z395*AF398+AA395*AE398)</f>
        <v>34.083600310778671</v>
      </c>
      <c r="AL395" s="8"/>
      <c r="AM395" s="24">
        <v>1</v>
      </c>
      <c r="AN395" s="25">
        <v>0</v>
      </c>
      <c r="AO395" s="26">
        <v>0</v>
      </c>
      <c r="AP395" s="27">
        <f t="shared" ref="AP395" si="2240">-1/($AN$8*$B395)</f>
        <v>-6.0644726213319187</v>
      </c>
      <c r="AR395" s="24">
        <f t="shared" ref="AR395" si="2241">AH395*AM395+AJ395*AM398-AI395*AN395-AK395*AN398</f>
        <v>11.042851074468814</v>
      </c>
      <c r="AS395" s="28">
        <f t="shared" ref="AS395" si="2242">(AH395*AN395+AI395*AM395+AJ395*AN398+AK395*AM398)</f>
        <v>0</v>
      </c>
      <c r="AT395" s="26">
        <f t="shared" ref="AT395" si="2243">AH395*AO395+AJ395*AO398-AI395*AP395-AK395*AP398</f>
        <v>0</v>
      </c>
      <c r="AU395" s="27">
        <f t="shared" ref="AU395" si="2244">(AH395*AP395+AI395*AO395+AJ395*AP398+AK395*AO398)</f>
        <v>-32.885467691783212</v>
      </c>
      <c r="AV395" s="8"/>
      <c r="AW395" s="183">
        <f t="shared" ref="AW395" si="2245">20*LOG((2*$AR$8)/(($AR$8*AR395+AT395+$AR$8*AR398+AT398)^2+($AR$8*AS395+AU395+$AR$8*AS398+AU398)^2)^0.5)</f>
        <v>-25.193415944713287</v>
      </c>
      <c r="AY395" s="184">
        <f t="shared" ref="AY395" si="2246">((AS395^2+AR395^2)/(AS398^2+AR398^2))^0.5</f>
        <v>3.2311009850139385</v>
      </c>
      <c r="AZ395" s="115"/>
      <c r="BA395" s="44">
        <f t="shared" si="1966"/>
        <v>1.0451999999999841</v>
      </c>
      <c r="BB395" s="48">
        <f t="shared" si="1989"/>
        <v>-11.53500299491764</v>
      </c>
      <c r="BC395" s="49">
        <f t="shared" si="1990"/>
        <v>-68.205414943879802</v>
      </c>
      <c r="BD395" s="50">
        <f t="shared" si="1991"/>
        <v>-11.53500299491764</v>
      </c>
      <c r="BE395" s="11">
        <f t="shared" si="1993"/>
        <v>-990.58189827744309</v>
      </c>
      <c r="BF395" s="49">
        <f t="shared" si="2036"/>
        <v>-17.288915635596929</v>
      </c>
      <c r="BG395" s="32">
        <f t="shared" si="1992"/>
        <v>-0.31622736064629153</v>
      </c>
    </row>
    <row r="396" spans="2:59" ht="18.649999999999999" customHeight="1" thickBot="1">
      <c r="D396" s="30"/>
      <c r="G396" s="31"/>
      <c r="I396" s="30"/>
      <c r="L396" s="31"/>
      <c r="N396" s="30"/>
      <c r="Q396" s="31"/>
      <c r="S396" s="30"/>
      <c r="V396" s="31"/>
      <c r="X396" s="30"/>
      <c r="AA396" s="31"/>
      <c r="AC396" s="30"/>
      <c r="AF396" s="31"/>
      <c r="AH396" s="30"/>
      <c r="AK396" s="31"/>
      <c r="AM396" s="30"/>
      <c r="AP396" s="31"/>
      <c r="AR396" s="30"/>
      <c r="AU396" s="31"/>
      <c r="AY396" s="185"/>
      <c r="AZ396" s="115"/>
      <c r="BA396" s="44">
        <f t="shared" si="1966"/>
        <v>1.0455999999999841</v>
      </c>
      <c r="BB396" s="48">
        <f t="shared" si="1989"/>
        <v>-11.669511565153503</v>
      </c>
      <c r="BC396" s="49">
        <f t="shared" si="1990"/>
        <v>-68.601647703190736</v>
      </c>
      <c r="BD396" s="50">
        <f t="shared" si="1991"/>
        <v>-11.669511565153503</v>
      </c>
      <c r="BE396" s="11">
        <f t="shared" si="1993"/>
        <v>-971.47352716746173</v>
      </c>
      <c r="BF396" s="49">
        <f t="shared" si="2036"/>
        <v>-16.95541164503479</v>
      </c>
      <c r="BG396" s="32">
        <f t="shared" si="1992"/>
        <v>-0.30623508024401586</v>
      </c>
    </row>
    <row r="397" spans="2:59" ht="18.649999999999999" customHeight="1" thickBot="1">
      <c r="D397" s="197" t="s">
        <v>96</v>
      </c>
      <c r="E397" s="198"/>
      <c r="F397" s="199" t="s">
        <v>97</v>
      </c>
      <c r="G397" s="200"/>
      <c r="I397" s="197" t="s">
        <v>98</v>
      </c>
      <c r="J397" s="198"/>
      <c r="K397" s="199" t="s">
        <v>99</v>
      </c>
      <c r="L397" s="200"/>
      <c r="N397" s="197" t="s">
        <v>1</v>
      </c>
      <c r="O397" s="198"/>
      <c r="P397" s="199" t="s">
        <v>2</v>
      </c>
      <c r="Q397" s="200"/>
      <c r="S397" s="172" t="s">
        <v>100</v>
      </c>
      <c r="T397" s="173"/>
      <c r="U397" s="199" t="s">
        <v>101</v>
      </c>
      <c r="V397" s="200"/>
      <c r="X397" s="197" t="s">
        <v>102</v>
      </c>
      <c r="Y397" s="198"/>
      <c r="Z397" s="199" t="s">
        <v>103</v>
      </c>
      <c r="AA397" s="200"/>
      <c r="AB397" s="4"/>
      <c r="AC397" s="197" t="s">
        <v>104</v>
      </c>
      <c r="AD397" s="198"/>
      <c r="AE397" s="199" t="s">
        <v>105</v>
      </c>
      <c r="AF397" s="200"/>
      <c r="AH397" s="172" t="s">
        <v>106</v>
      </c>
      <c r="AI397" s="173"/>
      <c r="AJ397" s="199" t="s">
        <v>107</v>
      </c>
      <c r="AK397" s="200"/>
      <c r="AL397" s="4"/>
      <c r="AM397" s="197" t="s">
        <v>108</v>
      </c>
      <c r="AN397" s="198"/>
      <c r="AO397" s="199" t="s">
        <v>109</v>
      </c>
      <c r="AP397" s="200"/>
      <c r="AR397" s="197" t="s">
        <v>110</v>
      </c>
      <c r="AS397" s="198"/>
      <c r="AT397" s="199" t="s">
        <v>111</v>
      </c>
      <c r="AU397" s="200"/>
      <c r="AV397" s="4"/>
      <c r="AW397" s="36" t="s">
        <v>112</v>
      </c>
      <c r="AY397" s="186" t="s">
        <v>113</v>
      </c>
      <c r="AZ397" s="115"/>
      <c r="BA397" s="44">
        <f t="shared" si="1966"/>
        <v>1.0459999999999841</v>
      </c>
      <c r="BB397" s="48">
        <f t="shared" si="1989"/>
        <v>-11.802958344235376</v>
      </c>
      <c r="BC397" s="49">
        <f t="shared" si="1990"/>
        <v>-68.990237114057678</v>
      </c>
      <c r="BD397" s="50">
        <f t="shared" si="1991"/>
        <v>-11.802958344235376</v>
      </c>
      <c r="BE397" s="11">
        <f t="shared" si="1993"/>
        <v>-952.8968549073353</v>
      </c>
      <c r="BF397" s="49">
        <f t="shared" si="2036"/>
        <v>-16.631187550031687</v>
      </c>
      <c r="BG397" s="32">
        <f t="shared" si="1992"/>
        <v>-0.29664448471459204</v>
      </c>
    </row>
    <row r="398" spans="2:59" ht="18.649999999999999" customHeight="1" thickTop="1" thickBot="1">
      <c r="D398" s="24">
        <v>0</v>
      </c>
      <c r="E398" s="28">
        <v>0</v>
      </c>
      <c r="F398" s="26">
        <v>1</v>
      </c>
      <c r="G398" s="27">
        <v>0</v>
      </c>
      <c r="I398" s="24">
        <v>0</v>
      </c>
      <c r="J398" s="28">
        <f t="shared" ref="J398" si="2247">IF(0=(1-$J$8*$K$8*$B395^2),0,-1*(1-$J$8*$K$8*$B395^2)/($B395*$K$8))</f>
        <v>-0.39054063311560605</v>
      </c>
      <c r="K398" s="26">
        <v>1</v>
      </c>
      <c r="L398" s="27">
        <v>0</v>
      </c>
      <c r="N398" s="24">
        <f t="shared" ref="N398" si="2248">D398*I395+F398*I398-E398*J395-G398*J398</f>
        <v>0</v>
      </c>
      <c r="O398" s="28">
        <f t="shared" ref="O398" si="2249">(D398*J395+E398*I395+F398*J398+G398*I398)</f>
        <v>-0.39054063311560605</v>
      </c>
      <c r="P398" s="26">
        <f t="shared" ref="P398" si="2250">D398*K395+F398*K398-E398*L395-G398*L398</f>
        <v>1</v>
      </c>
      <c r="Q398" s="27">
        <f t="shared" ref="Q398" si="2251">(D398*L395+E398*K395+F398*L398+G398*K398)</f>
        <v>0</v>
      </c>
      <c r="S398" s="24">
        <v>0</v>
      </c>
      <c r="T398" s="28">
        <v>0</v>
      </c>
      <c r="U398" s="26">
        <v>1</v>
      </c>
      <c r="V398" s="27">
        <v>0</v>
      </c>
      <c r="X398" s="24">
        <f t="shared" ref="X398" si="2252">N398*S395+P398*S398-O398*T395-Q398*T398</f>
        <v>0</v>
      </c>
      <c r="Y398" s="28">
        <f t="shared" ref="Y398" si="2253">(N398*T395+O398*S395+P398*T398+Q398*S398)</f>
        <v>-0.39054063311560605</v>
      </c>
      <c r="Z398" s="26">
        <f t="shared" ref="Z398" si="2254">N398*U395+P398*U398-O398*V395-Q398*V398</f>
        <v>-10.458046294363612</v>
      </c>
      <c r="AA398" s="27">
        <f t="shared" ref="AA398" si="2255">(N398*V395+O398*U395+P398*V398+Q398*U398)</f>
        <v>0</v>
      </c>
      <c r="AB398" s="8"/>
      <c r="AC398" s="24">
        <v>0</v>
      </c>
      <c r="AD398" s="28">
        <f t="shared" ref="AD398" si="2256">IF(0=(1-$AD$8*$AE$8*$B395^2),0,-1*(1-$AD$8*$AE$8*$B395^2)/($B395*$AD$8))</f>
        <v>-0.36414210759275545</v>
      </c>
      <c r="AE398" s="26">
        <v>1</v>
      </c>
      <c r="AF398" s="27">
        <v>0</v>
      </c>
      <c r="AH398" s="24">
        <f t="shared" ref="AH398" si="2257">X398*AC395+Z398*AC398-Y398*AD395-AA398*AD398</f>
        <v>0</v>
      </c>
      <c r="AI398" s="28">
        <f t="shared" ref="AI398" si="2258">(X398*AD395+Y398*AC395+Z398*AD398+AA398*AC398)</f>
        <v>3.4176743858165661</v>
      </c>
      <c r="AJ398" s="26">
        <f t="shared" ref="AJ398" si="2259">X398*AE395+Z398*AE398-Y398*AF395-AA398*AF398</f>
        <v>-10.458046294363612</v>
      </c>
      <c r="AK398" s="27">
        <f t="shared" ref="AK398" si="2260">(X398*AF395+Y398*AE395+Z398*AF398+AA398*AE398)</f>
        <v>0</v>
      </c>
      <c r="AL398" s="8"/>
      <c r="AM398" s="24">
        <v>0</v>
      </c>
      <c r="AN398" s="28">
        <v>0</v>
      </c>
      <c r="AO398" s="26">
        <v>1</v>
      </c>
      <c r="AP398" s="27">
        <v>0</v>
      </c>
      <c r="AR398" s="24">
        <f t="shared" ref="AR398" si="2261">AH398*AM395+AJ398*AM398-AI398*AN395-AK398*AN398</f>
        <v>0</v>
      </c>
      <c r="AS398" s="28">
        <f t="shared" ref="AS398" si="2262">(AH398*AN395+AI398*AM395+AJ398*AN398+AK398*AM398)</f>
        <v>3.4176743858165661</v>
      </c>
      <c r="AT398" s="26">
        <f t="shared" ref="AT398" si="2263">AH398*AO395+AJ398*AO398-AI398*AP395-AK398*AP398</f>
        <v>10.268346447048334</v>
      </c>
      <c r="AU398" s="27">
        <f t="shared" ref="AU398" si="2264">(AH398*AP395+AI398*AO395+AJ398*AP398+AK398*AO398)</f>
        <v>0</v>
      </c>
      <c r="AV398" s="8"/>
      <c r="AW398" s="38">
        <f t="shared" ref="AW398" si="2265">(180/PI())*ATAN(-1*(($AR$8*AS395+AU395+$AR$8*AS398+AU398)/($AR$8*AR395+AT395+$AR$8*AR398+AT398)))</f>
        <v>54.125431936088773</v>
      </c>
      <c r="AY398" s="187">
        <f t="shared" ref="AY398" si="2266">20*LOG(((($AR$8*AR395+AT395-$AR$8*AR398-AT398)^2+($AR$8*AS395+AU395-$AR$8*AS398-AU398)^2)/(($AR$8*AR395+AT395+$AR$8*AR398+AT398)^2+($AR$8*AS395+AU395+$AR$8*AS398+AU398)^2))^0.5)</f>
        <v>-1.3155286633164795E-2</v>
      </c>
      <c r="AZ398" s="115"/>
      <c r="BA398" s="44">
        <f t="shared" si="1966"/>
        <v>1.046399999999984</v>
      </c>
      <c r="BB398" s="48">
        <f t="shared" si="1989"/>
        <v>-11.935352119106664</v>
      </c>
      <c r="BC398" s="49">
        <f t="shared" si="1990"/>
        <v>-69.37139585602057</v>
      </c>
      <c r="BD398" s="50">
        <f t="shared" si="1991"/>
        <v>-11.935352119106664</v>
      </c>
      <c r="BE398" s="11">
        <f t="shared" si="1993"/>
        <v>-934.83396215894379</v>
      </c>
      <c r="BF398" s="49">
        <f t="shared" si="2036"/>
        <v>-16.315930599137648</v>
      </c>
      <c r="BG398" s="32">
        <f t="shared" si="1992"/>
        <v>-0.28743632554735465</v>
      </c>
    </row>
    <row r="399" spans="2:59" ht="18.649999999999999" customHeight="1">
      <c r="AY399" s="33"/>
      <c r="AZ399" s="115"/>
      <c r="BA399" s="44">
        <f t="shared" si="1966"/>
        <v>1.046799999999984</v>
      </c>
      <c r="BB399" s="48">
        <f t="shared" si="1989"/>
        <v>-12.066701915295345</v>
      </c>
      <c r="BC399" s="49">
        <f t="shared" si="1990"/>
        <v>-69.745329440884106</v>
      </c>
      <c r="BD399" s="50">
        <f t="shared" si="1991"/>
        <v>-12.066701915295345</v>
      </c>
      <c r="BE399" s="11">
        <f t="shared" si="1993"/>
        <v>-917.26757249890215</v>
      </c>
      <c r="BF399" s="49">
        <f t="shared" si="2036"/>
        <v>-16.009339261881632</v>
      </c>
      <c r="BG399" s="32">
        <f t="shared" si="1992"/>
        <v>-0.27859240941261193</v>
      </c>
    </row>
    <row r="400" spans="2:59" ht="18.649999999999999" customHeight="1" thickBot="1">
      <c r="E400" s="21" t="s">
        <v>68</v>
      </c>
      <c r="J400" s="21" t="s">
        <v>69</v>
      </c>
      <c r="O400" s="21" t="s">
        <v>70</v>
      </c>
      <c r="T400" s="21" t="s">
        <v>71</v>
      </c>
      <c r="Y400" s="21" t="s">
        <v>72</v>
      </c>
      <c r="AD400" s="21" t="s">
        <v>73</v>
      </c>
      <c r="AI400" s="21" t="s">
        <v>74</v>
      </c>
      <c r="AN400" s="21" t="s">
        <v>75</v>
      </c>
      <c r="AS400" s="21" t="s">
        <v>76</v>
      </c>
      <c r="AZ400" s="115"/>
      <c r="BA400" s="44">
        <f t="shared" si="1966"/>
        <v>1.0471999999999839</v>
      </c>
      <c r="BB400" s="48">
        <f t="shared" si="1989"/>
        <v>-12.197016964825632</v>
      </c>
      <c r="BC400" s="49">
        <f t="shared" si="1990"/>
        <v>-70.112236469883626</v>
      </c>
      <c r="BD400" s="50">
        <f t="shared" si="1991"/>
        <v>-12.197016964825632</v>
      </c>
      <c r="BE400" s="11">
        <f t="shared" si="1993"/>
        <v>-900.18103293217393</v>
      </c>
      <c r="BF400" s="49">
        <f t="shared" si="2036"/>
        <v>-15.711122888669941</v>
      </c>
      <c r="BG400" s="32">
        <f t="shared" si="1992"/>
        <v>-0.27009553400843428</v>
      </c>
    </row>
    <row r="401" spans="2:59" ht="18.649999999999999" customHeight="1" thickBot="1">
      <c r="B401" s="20"/>
      <c r="D401" s="197" t="s">
        <v>77</v>
      </c>
      <c r="E401" s="198"/>
      <c r="F401" s="199" t="s">
        <v>78</v>
      </c>
      <c r="G401" s="200"/>
      <c r="I401" s="197" t="s">
        <v>79</v>
      </c>
      <c r="J401" s="198"/>
      <c r="K401" s="199" t="s">
        <v>80</v>
      </c>
      <c r="L401" s="200"/>
      <c r="N401" s="197" t="s">
        <v>81</v>
      </c>
      <c r="O401" s="198"/>
      <c r="P401" s="199" t="s">
        <v>82</v>
      </c>
      <c r="Q401" s="200"/>
      <c r="S401" s="197" t="s">
        <v>83</v>
      </c>
      <c r="T401" s="198"/>
      <c r="U401" s="199" t="s">
        <v>84</v>
      </c>
      <c r="V401" s="200"/>
      <c r="X401" s="197" t="s">
        <v>85</v>
      </c>
      <c r="Y401" s="198"/>
      <c r="Z401" s="199" t="s">
        <v>86</v>
      </c>
      <c r="AA401" s="200"/>
      <c r="AB401" s="4"/>
      <c r="AC401" s="197" t="s">
        <v>87</v>
      </c>
      <c r="AD401" s="198"/>
      <c r="AE401" s="199" t="s">
        <v>88</v>
      </c>
      <c r="AF401" s="200"/>
      <c r="AH401" s="197" t="s">
        <v>89</v>
      </c>
      <c r="AI401" s="198"/>
      <c r="AJ401" s="199" t="s">
        <v>90</v>
      </c>
      <c r="AK401" s="200"/>
      <c r="AL401" s="4"/>
      <c r="AM401" s="197" t="s">
        <v>91</v>
      </c>
      <c r="AN401" s="198"/>
      <c r="AO401" s="199" t="s">
        <v>92</v>
      </c>
      <c r="AP401" s="200"/>
      <c r="AR401" s="197" t="s">
        <v>93</v>
      </c>
      <c r="AS401" s="198"/>
      <c r="AT401" s="199" t="s">
        <v>94</v>
      </c>
      <c r="AU401" s="200"/>
      <c r="AV401" s="4"/>
      <c r="AW401" s="181" t="s">
        <v>95</v>
      </c>
      <c r="AY401" s="182" t="s">
        <v>22</v>
      </c>
      <c r="AZ401" s="115"/>
      <c r="BA401" s="44">
        <f t="shared" si="1966"/>
        <v>1.0475999999999839</v>
      </c>
      <c r="BB401" s="48">
        <f t="shared" si="1989"/>
        <v>-12.326306676757934</v>
      </c>
      <c r="BC401" s="49">
        <f t="shared" si="1990"/>
        <v>-70.472308883056456</v>
      </c>
      <c r="BD401" s="50">
        <f t="shared" si="1991"/>
        <v>-12.326306676757934</v>
      </c>
      <c r="BE401" s="11">
        <f t="shared" si="1993"/>
        <v>-883.55829432443534</v>
      </c>
      <c r="BF401" s="49">
        <f t="shared" si="2036"/>
        <v>-15.421001369266524</v>
      </c>
      <c r="BG401" s="32">
        <f t="shared" si="1992"/>
        <v>-0.26192942811919828</v>
      </c>
    </row>
    <row r="402" spans="2:59" ht="18.649999999999999" customHeight="1" thickTop="1" thickBot="1">
      <c r="B402" s="39">
        <f t="shared" ref="B402" si="2267">B395+$E$5</f>
        <v>0.92159999999999764</v>
      </c>
      <c r="D402" s="24">
        <v>1</v>
      </c>
      <c r="E402" s="25">
        <v>0</v>
      </c>
      <c r="F402" s="26">
        <v>0</v>
      </c>
      <c r="G402" s="27">
        <f t="shared" ref="G402" si="2268">-1/($E$8*$B402)</f>
        <v>-6.0618404717566889</v>
      </c>
      <c r="I402" s="24">
        <v>1</v>
      </c>
      <c r="J402" s="28">
        <v>0</v>
      </c>
      <c r="K402" s="26">
        <v>0</v>
      </c>
      <c r="L402" s="27">
        <v>0</v>
      </c>
      <c r="N402" s="24">
        <f t="shared" ref="N402" si="2269">D402*I402+F402*I405-E402*J402-G402*J405</f>
        <v>-1.361572413133056</v>
      </c>
      <c r="O402" s="28">
        <f t="shared" ref="O402" si="2270">(D402*J402+E402*I402+F402*J405+G402*I405)</f>
        <v>0</v>
      </c>
      <c r="P402" s="26">
        <f t="shared" ref="P402" si="2271">D402*K402+F402*K405-E402*L402-G402*L405</f>
        <v>0</v>
      </c>
      <c r="Q402" s="27">
        <f t="shared" ref="Q402" si="2272">(D402*L402+E402*K402+F402*L405+G402*K405)</f>
        <v>-6.0618404717566889</v>
      </c>
      <c r="S402" s="24">
        <v>1</v>
      </c>
      <c r="T402" s="25">
        <v>0</v>
      </c>
      <c r="U402" s="26">
        <v>0</v>
      </c>
      <c r="V402" s="27">
        <f t="shared" ref="V402" si="2273">-1/($T$8*$B402)</f>
        <v>-29.326201201201275</v>
      </c>
      <c r="X402" s="24">
        <f t="shared" ref="X402" si="2274">N402*S402+P402*S405-O402*T402-Q402*T405</f>
        <v>-1.361572413133056</v>
      </c>
      <c r="Y402" s="28">
        <f t="shared" ref="Y402" si="2275">(N402*T402+O402*S402+P402*T405+Q402*S405)</f>
        <v>0</v>
      </c>
      <c r="Z402" s="26">
        <f t="shared" ref="Z402" si="2276">N402*U402+P402*U405-O402*V402-Q402*V405</f>
        <v>0</v>
      </c>
      <c r="AA402" s="27">
        <f t="shared" ref="AA402" si="2277">(N402*V402+O402*U402+P402*V405+Q402*U405)</f>
        <v>33.867906065788453</v>
      </c>
      <c r="AB402" s="8"/>
      <c r="AC402" s="24">
        <v>1</v>
      </c>
      <c r="AD402" s="28">
        <v>0</v>
      </c>
      <c r="AE402" s="26">
        <v>0</v>
      </c>
      <c r="AF402" s="27">
        <v>0</v>
      </c>
      <c r="AH402" s="24">
        <f t="shared" ref="AH402" si="2278">X402*AC402+Z402*AC405-Y402*AD402-AA402*AD405</f>
        <v>10.943213770582807</v>
      </c>
      <c r="AI402" s="28">
        <f t="shared" ref="AI402" si="2279">(X402*AD402+Y402*AC402+Z402*AD405+AA402*AC405)</f>
        <v>0</v>
      </c>
      <c r="AJ402" s="26">
        <f t="shared" ref="AJ402" si="2280">X402*AE402+Z402*AE405-Y402*AF402-AA402*AF405</f>
        <v>0</v>
      </c>
      <c r="AK402" s="27">
        <f t="shared" ref="AK402" si="2281">(X402*AF402+Y402*AE402+Z402*AF405+AA402*AE405)</f>
        <v>33.867906065788453</v>
      </c>
      <c r="AL402" s="8"/>
      <c r="AM402" s="24">
        <v>1</v>
      </c>
      <c r="AN402" s="25">
        <v>0</v>
      </c>
      <c r="AO402" s="26">
        <v>0</v>
      </c>
      <c r="AP402" s="27">
        <f t="shared" ref="AP402" si="2282">-1/($AN$8*$B402)</f>
        <v>-6.0618404717566889</v>
      </c>
      <c r="AR402" s="24">
        <f t="shared" ref="AR402" si="2283">AH402*AM402+AJ402*AM405-AI402*AN402-AK402*AN405</f>
        <v>10.943213770582807</v>
      </c>
      <c r="AS402" s="28">
        <f t="shared" ref="AS402" si="2284">(AH402*AN402+AI402*AM402+AJ402*AN405+AK402*AM405)</f>
        <v>0</v>
      </c>
      <c r="AT402" s="26">
        <f t="shared" ref="AT402" si="2285">AH402*AO402+AJ402*AO405-AI402*AP402-AK402*AP405</f>
        <v>0</v>
      </c>
      <c r="AU402" s="27">
        <f t="shared" ref="AU402" si="2286">(AH402*AP402+AI402*AO402+AJ402*AP405+AK402*AO405)</f>
        <v>-32.468110059815523</v>
      </c>
      <c r="AV402" s="8"/>
      <c r="AW402" s="183">
        <f t="shared" ref="AW402" si="2287">20*LOG((2*$AR$8)/(($AR$8*AR402+AT402+$AR$8*AR405+AT405)^2+($AR$8*AS402+AU402+$AR$8*AS405+AU405)^2)^0.5)</f>
        <v>-25.088556670895464</v>
      </c>
      <c r="AY402" s="184">
        <f t="shared" ref="AY402" si="2288">((AS402^2+AR402^2)/(AS405^2+AR405^2))^0.5</f>
        <v>3.2205199256575638</v>
      </c>
      <c r="AZ402" s="115"/>
      <c r="BA402" s="44">
        <f t="shared" si="1966"/>
        <v>1.0479999999999838</v>
      </c>
      <c r="BB402" s="48">
        <f t="shared" si="1989"/>
        <v>-12.454580610161017</v>
      </c>
      <c r="BC402" s="49">
        <f t="shared" si="1990"/>
        <v>-70.825732200786192</v>
      </c>
      <c r="BD402" s="50">
        <f t="shared" si="1991"/>
        <v>-12.454580610161017</v>
      </c>
      <c r="BE402" s="11">
        <f t="shared" si="1993"/>
        <v>-867.38389186470818</v>
      </c>
      <c r="BF402" s="49">
        <f t="shared" si="2036"/>
        <v>-15.138704791801615</v>
      </c>
      <c r="BG402" s="32">
        <f t="shared" si="1992"/>
        <v>-0.25407869559520785</v>
      </c>
    </row>
    <row r="403" spans="2:59" ht="18.649999999999999" customHeight="1" thickBot="1">
      <c r="D403" s="30"/>
      <c r="G403" s="31"/>
      <c r="I403" s="30"/>
      <c r="L403" s="31"/>
      <c r="N403" s="30"/>
      <c r="Q403" s="31"/>
      <c r="S403" s="30"/>
      <c r="V403" s="31"/>
      <c r="X403" s="30"/>
      <c r="AA403" s="31"/>
      <c r="AC403" s="30"/>
      <c r="AF403" s="31"/>
      <c r="AH403" s="30"/>
      <c r="AK403" s="31"/>
      <c r="AM403" s="30"/>
      <c r="AP403" s="31"/>
      <c r="AR403" s="30"/>
      <c r="AU403" s="31"/>
      <c r="AY403" s="185"/>
      <c r="AZ403" s="115"/>
      <c r="BA403" s="44">
        <f t="shared" si="1966"/>
        <v>1.0483999999999838</v>
      </c>
      <c r="BB403" s="48">
        <f t="shared" si="1989"/>
        <v>-12.581848449333355</v>
      </c>
      <c r="BC403" s="49">
        <f t="shared" si="1990"/>
        <v>-71.172685757532037</v>
      </c>
      <c r="BD403" s="50">
        <f t="shared" si="1991"/>
        <v>-12.581848449333355</v>
      </c>
      <c r="BE403" s="11">
        <f t="shared" si="1993"/>
        <v>-851.6429256550723</v>
      </c>
      <c r="BF403" s="49">
        <f t="shared" si="2036"/>
        <v>-14.863973103998296</v>
      </c>
      <c r="BG403" s="32">
        <f t="shared" si="1992"/>
        <v>-0.24652876298315091</v>
      </c>
    </row>
    <row r="404" spans="2:59" ht="18.649999999999999" customHeight="1" thickBot="1">
      <c r="D404" s="197" t="s">
        <v>96</v>
      </c>
      <c r="E404" s="198"/>
      <c r="F404" s="199" t="s">
        <v>97</v>
      </c>
      <c r="G404" s="200"/>
      <c r="I404" s="197" t="s">
        <v>98</v>
      </c>
      <c r="J404" s="198"/>
      <c r="K404" s="199" t="s">
        <v>99</v>
      </c>
      <c r="L404" s="200"/>
      <c r="N404" s="197" t="s">
        <v>1</v>
      </c>
      <c r="O404" s="198"/>
      <c r="P404" s="199" t="s">
        <v>2</v>
      </c>
      <c r="Q404" s="200"/>
      <c r="S404" s="172" t="s">
        <v>100</v>
      </c>
      <c r="T404" s="173"/>
      <c r="U404" s="199" t="s">
        <v>101</v>
      </c>
      <c r="V404" s="200"/>
      <c r="X404" s="197" t="s">
        <v>102</v>
      </c>
      <c r="Y404" s="198"/>
      <c r="Z404" s="199" t="s">
        <v>103</v>
      </c>
      <c r="AA404" s="200"/>
      <c r="AB404" s="4"/>
      <c r="AC404" s="197" t="s">
        <v>104</v>
      </c>
      <c r="AD404" s="198"/>
      <c r="AE404" s="199" t="s">
        <v>105</v>
      </c>
      <c r="AF404" s="200"/>
      <c r="AH404" s="172" t="s">
        <v>106</v>
      </c>
      <c r="AI404" s="173"/>
      <c r="AJ404" s="199" t="s">
        <v>107</v>
      </c>
      <c r="AK404" s="200"/>
      <c r="AL404" s="4"/>
      <c r="AM404" s="197" t="s">
        <v>108</v>
      </c>
      <c r="AN404" s="198"/>
      <c r="AO404" s="199" t="s">
        <v>109</v>
      </c>
      <c r="AP404" s="200"/>
      <c r="AR404" s="197" t="s">
        <v>110</v>
      </c>
      <c r="AS404" s="198"/>
      <c r="AT404" s="199" t="s">
        <v>111</v>
      </c>
      <c r="AU404" s="200"/>
      <c r="AV404" s="4"/>
      <c r="AW404" s="36" t="s">
        <v>112</v>
      </c>
      <c r="AY404" s="186" t="s">
        <v>113</v>
      </c>
      <c r="AZ404" s="115"/>
      <c r="BA404" s="44">
        <f t="shared" si="1966"/>
        <v>1.0487999999999837</v>
      </c>
      <c r="BB404" s="48">
        <f t="shared" si="1989"/>
        <v>-12.708119981103856</v>
      </c>
      <c r="BC404" s="49">
        <f t="shared" si="1990"/>
        <v>-71.513342927794028</v>
      </c>
      <c r="BD404" s="50">
        <f t="shared" si="1991"/>
        <v>-12.708119981103856</v>
      </c>
      <c r="BE404" s="11">
        <f t="shared" si="1993"/>
        <v>-836.32104151109104</v>
      </c>
      <c r="BF404" s="49">
        <f t="shared" si="2036"/>
        <v>-14.596555778076711</v>
      </c>
      <c r="BG404" s="32">
        <f t="shared" si="1992"/>
        <v>-0.23926583055616218</v>
      </c>
    </row>
    <row r="405" spans="2:59" ht="18.649999999999999" customHeight="1" thickTop="1" thickBot="1">
      <c r="D405" s="24">
        <v>0</v>
      </c>
      <c r="E405" s="28">
        <v>0</v>
      </c>
      <c r="F405" s="26">
        <v>1</v>
      </c>
      <c r="G405" s="27">
        <v>0</v>
      </c>
      <c r="I405" s="24">
        <v>0</v>
      </c>
      <c r="J405" s="28">
        <f t="shared" ref="J405" si="2289">IF(0=(1-$J$8*$K$8*$B402^2),0,-1*(1-$J$8*$K$8*$B402^2)/($B402*$K$8))</f>
        <v>-0.38958009933387194</v>
      </c>
      <c r="K405" s="26">
        <v>1</v>
      </c>
      <c r="L405" s="27">
        <v>0</v>
      </c>
      <c r="N405" s="24">
        <f t="shared" ref="N405" si="2290">D405*I402+F405*I405-E405*J402-G405*J405</f>
        <v>0</v>
      </c>
      <c r="O405" s="28">
        <f t="shared" ref="O405" si="2291">(D405*J402+E405*I402+F405*J405+G405*I405)</f>
        <v>-0.38958009933387194</v>
      </c>
      <c r="P405" s="26">
        <f t="shared" ref="P405" si="2292">D405*K402+F405*K405-E405*L402-G405*L405</f>
        <v>1</v>
      </c>
      <c r="Q405" s="27">
        <f t="shared" ref="Q405" si="2293">(D405*L402+E405*K402+F405*L405+G405*K405)</f>
        <v>0</v>
      </c>
      <c r="S405" s="24">
        <v>0</v>
      </c>
      <c r="T405" s="28">
        <v>0</v>
      </c>
      <c r="U405" s="26">
        <v>1</v>
      </c>
      <c r="V405" s="27">
        <v>0</v>
      </c>
      <c r="X405" s="24">
        <f t="shared" ref="X405" si="2294">N405*S402+P405*S405-O405*T402-Q405*T405</f>
        <v>0</v>
      </c>
      <c r="Y405" s="28">
        <f t="shared" ref="Y405" si="2295">(N405*T402+O405*S402+P405*T405+Q405*S405)</f>
        <v>-0.38958009933387194</v>
      </c>
      <c r="Z405" s="26">
        <f t="shared" ref="Z405" si="2296">N405*U402+P405*U405-O405*V402-Q405*V405</f>
        <v>-10.424904377049108</v>
      </c>
      <c r="AA405" s="27">
        <f t="shared" ref="AA405" si="2297">(N405*V402+O405*U402+P405*V405+Q405*U405)</f>
        <v>0</v>
      </c>
      <c r="AB405" s="8"/>
      <c r="AC405" s="24">
        <v>0</v>
      </c>
      <c r="AD405" s="28">
        <f t="shared" ref="AD405" si="2298">IF(0=(1-$AD$8*$AE$8*$B402^2),0,-1*(1-$AD$8*$AE$8*$B402^2)/($B402*$AD$8))</f>
        <v>-0.36331700459466842</v>
      </c>
      <c r="AE405" s="26">
        <v>1</v>
      </c>
      <c r="AF405" s="27">
        <v>0</v>
      </c>
      <c r="AH405" s="24">
        <f t="shared" ref="AH405" si="2299">X405*AC402+Z405*AC405-Y405*AD402-AA405*AD405</f>
        <v>0</v>
      </c>
      <c r="AI405" s="28">
        <f t="shared" ref="AI405" si="2300">(X405*AD402+Y405*AC402+Z405*AD405+AA405*AC405)</f>
        <v>3.3979649321214578</v>
      </c>
      <c r="AJ405" s="26">
        <f t="shared" ref="AJ405" si="2301">X405*AE402+Z405*AE405-Y405*AF402-AA405*AF405</f>
        <v>-10.424904377049108</v>
      </c>
      <c r="AK405" s="27">
        <f t="shared" ref="AK405" si="2302">(X405*AF402+Y405*AE402+Z405*AF405+AA405*AE405)</f>
        <v>0</v>
      </c>
      <c r="AL405" s="8"/>
      <c r="AM405" s="24">
        <v>0</v>
      </c>
      <c r="AN405" s="28">
        <v>0</v>
      </c>
      <c r="AO405" s="26">
        <v>1</v>
      </c>
      <c r="AP405" s="27">
        <v>0</v>
      </c>
      <c r="AR405" s="24">
        <f t="shared" ref="AR405" si="2303">AH405*AM402+AJ405*AM405-AI405*AN402-AK405*AN405</f>
        <v>0</v>
      </c>
      <c r="AS405" s="28">
        <f t="shared" ref="AS405" si="2304">(AH405*AN402+AI405*AM402+AJ405*AN405+AK405*AM405)</f>
        <v>3.3979649321214578</v>
      </c>
      <c r="AT405" s="26">
        <f t="shared" ref="AT405" si="2305">AH405*AO402+AJ405*AO405-AI405*AP402-AK405*AP405</f>
        <v>10.173016970094716</v>
      </c>
      <c r="AU405" s="27">
        <f t="shared" ref="AU405" si="2306">(AH405*AP402+AI405*AO402+AJ405*AP405+AK405*AO405)</f>
        <v>0</v>
      </c>
      <c r="AV405" s="8"/>
      <c r="AW405" s="38">
        <f t="shared" ref="AW405" si="2307">(180/PI())*ATAN(-1*(($AR$8*AS402+AU402+$AR$8*AS405+AU405)/($AR$8*AR402+AT402+$AR$8*AR405+AT405)))</f>
        <v>54.005761561249983</v>
      </c>
      <c r="AY405" s="187">
        <f t="shared" ref="AY405" si="2308">20*LOG(((($AR$8*AR402+AT402-$AR$8*AR405-AT405)^2+($AR$8*AS402+AU402-$AR$8*AS405-AU405)^2)/(($AR$8*AR402+AT402+$AR$8*AR405+AT405)^2+($AR$8*AS402+AU402+$AR$8*AS405+AU405)^2))^0.5)</f>
        <v>-1.3477282570709459E-2</v>
      </c>
      <c r="AZ405" s="115"/>
      <c r="BA405" s="44">
        <f t="shared" si="1966"/>
        <v>1.0491999999999837</v>
      </c>
      <c r="BB405" s="48">
        <f t="shared" si="1989"/>
        <v>-12.833405074054479</v>
      </c>
      <c r="BC405" s="49">
        <f t="shared" si="1990"/>
        <v>-71.847871344398428</v>
      </c>
      <c r="BD405" s="50">
        <f t="shared" si="1991"/>
        <v>-12.833405074054479</v>
      </c>
      <c r="BE405" s="11">
        <f t="shared" si="1993"/>
        <v>-821.40441203675414</v>
      </c>
      <c r="BF405" s="49">
        <f t="shared" si="2036"/>
        <v>-14.336211480449503</v>
      </c>
      <c r="BG405" s="32">
        <f t="shared" si="1992"/>
        <v>-0.23227682650995232</v>
      </c>
    </row>
    <row r="406" spans="2:59" ht="18.649999999999999" customHeight="1">
      <c r="AY406" s="33"/>
      <c r="AZ406" s="115"/>
      <c r="BA406" s="44">
        <f t="shared" si="1966"/>
        <v>1.0495999999999837</v>
      </c>
      <c r="BB406" s="48">
        <f t="shared" si="1989"/>
        <v>-12.957713659518289</v>
      </c>
      <c r="BC406" s="49">
        <f t="shared" si="1990"/>
        <v>-72.176433109213093</v>
      </c>
      <c r="BD406" s="50">
        <f t="shared" si="1991"/>
        <v>-12.957713659518289</v>
      </c>
      <c r="BE406" s="11">
        <f t="shared" si="1993"/>
        <v>-806.87971803685707</v>
      </c>
      <c r="BF406" s="49">
        <f t="shared" si="2036"/>
        <v>-14.082707747306634</v>
      </c>
      <c r="BG406" s="32">
        <f t="shared" si="1992"/>
        <v>-0.22554936410798498</v>
      </c>
    </row>
    <row r="407" spans="2:59" ht="18.649999999999999" customHeight="1" thickBot="1">
      <c r="E407" s="21" t="s">
        <v>68</v>
      </c>
      <c r="J407" s="21" t="s">
        <v>69</v>
      </c>
      <c r="O407" s="21" t="s">
        <v>70</v>
      </c>
      <c r="T407" s="21" t="s">
        <v>71</v>
      </c>
      <c r="Y407" s="21" t="s">
        <v>72</v>
      </c>
      <c r="AD407" s="21" t="s">
        <v>73</v>
      </c>
      <c r="AI407" s="21" t="s">
        <v>74</v>
      </c>
      <c r="AN407" s="21" t="s">
        <v>75</v>
      </c>
      <c r="AS407" s="21" t="s">
        <v>76</v>
      </c>
      <c r="AZ407" s="115"/>
      <c r="BA407" s="44">
        <f t="shared" si="1966"/>
        <v>1.0499999999999836</v>
      </c>
      <c r="BB407" s="48">
        <f t="shared" si="1989"/>
        <v>-13.081055714218028</v>
      </c>
      <c r="BC407" s="49">
        <f t="shared" si="1990"/>
        <v>-72.4991849964278</v>
      </c>
      <c r="BD407" s="50">
        <f t="shared" si="1991"/>
        <v>-13.081055714218028</v>
      </c>
      <c r="BE407" s="11">
        <f t="shared" si="1993"/>
        <v>-792.73413030071026</v>
      </c>
      <c r="BF407" s="49">
        <f t="shared" si="2036"/>
        <v>-13.835820666681141</v>
      </c>
      <c r="BG407" s="32">
        <f t="shared" si="1992"/>
        <v>-0.2190717015740517</v>
      </c>
    </row>
    <row r="408" spans="2:59" ht="18.649999999999999" customHeight="1" thickBot="1">
      <c r="B408" s="20"/>
      <c r="D408" s="197" t="s">
        <v>77</v>
      </c>
      <c r="E408" s="198"/>
      <c r="F408" s="199" t="s">
        <v>78</v>
      </c>
      <c r="G408" s="200"/>
      <c r="I408" s="197" t="s">
        <v>79</v>
      </c>
      <c r="J408" s="198"/>
      <c r="K408" s="199" t="s">
        <v>80</v>
      </c>
      <c r="L408" s="200"/>
      <c r="N408" s="197" t="s">
        <v>81</v>
      </c>
      <c r="O408" s="198"/>
      <c r="P408" s="199" t="s">
        <v>82</v>
      </c>
      <c r="Q408" s="200"/>
      <c r="S408" s="197" t="s">
        <v>83</v>
      </c>
      <c r="T408" s="198"/>
      <c r="U408" s="199" t="s">
        <v>84</v>
      </c>
      <c r="V408" s="200"/>
      <c r="X408" s="197" t="s">
        <v>85</v>
      </c>
      <c r="Y408" s="198"/>
      <c r="Z408" s="199" t="s">
        <v>86</v>
      </c>
      <c r="AA408" s="200"/>
      <c r="AB408" s="4"/>
      <c r="AC408" s="197" t="s">
        <v>87</v>
      </c>
      <c r="AD408" s="198"/>
      <c r="AE408" s="199" t="s">
        <v>88</v>
      </c>
      <c r="AF408" s="200"/>
      <c r="AH408" s="197" t="s">
        <v>89</v>
      </c>
      <c r="AI408" s="198"/>
      <c r="AJ408" s="199" t="s">
        <v>90</v>
      </c>
      <c r="AK408" s="200"/>
      <c r="AL408" s="4"/>
      <c r="AM408" s="197" t="s">
        <v>91</v>
      </c>
      <c r="AN408" s="198"/>
      <c r="AO408" s="199" t="s">
        <v>92</v>
      </c>
      <c r="AP408" s="200"/>
      <c r="AR408" s="197" t="s">
        <v>93</v>
      </c>
      <c r="AS408" s="198"/>
      <c r="AT408" s="199" t="s">
        <v>94</v>
      </c>
      <c r="AU408" s="200"/>
      <c r="AV408" s="4"/>
      <c r="AW408" s="181" t="s">
        <v>95</v>
      </c>
      <c r="AY408" s="182" t="s">
        <v>22</v>
      </c>
      <c r="AZ408" s="115"/>
      <c r="BA408" s="44">
        <f t="shared" si="1966"/>
        <v>1.0503999999999836</v>
      </c>
      <c r="BB408" s="48">
        <f t="shared" si="1989"/>
        <v>-13.203441244418668</v>
      </c>
      <c r="BC408" s="49">
        <f t="shared" si="1990"/>
        <v>-72.81627864854805</v>
      </c>
      <c r="BD408" s="50">
        <f t="shared" si="1991"/>
        <v>-13.203441244418668</v>
      </c>
      <c r="BE408" s="11">
        <f t="shared" si="1993"/>
        <v>-778.95529180727203</v>
      </c>
      <c r="BF408" s="49">
        <f t="shared" si="2036"/>
        <v>-13.595334567870108</v>
      </c>
      <c r="BG408" s="32">
        <f t="shared" si="1992"/>
        <v>-0.21283270454476844</v>
      </c>
    </row>
    <row r="409" spans="2:59" ht="18.649999999999999" customHeight="1" thickTop="1" thickBot="1">
      <c r="B409" s="39">
        <f t="shared" ref="B409" si="2309">B402+$E$5</f>
        <v>0.9219999999999976</v>
      </c>
      <c r="D409" s="24">
        <v>1</v>
      </c>
      <c r="E409" s="25">
        <v>0</v>
      </c>
      <c r="F409" s="26">
        <v>0</v>
      </c>
      <c r="G409" s="27">
        <f t="shared" ref="G409" si="2310">-1/($E$8*$B409)</f>
        <v>-6.0592106060422601</v>
      </c>
      <c r="I409" s="24">
        <v>1</v>
      </c>
      <c r="J409" s="28">
        <v>0</v>
      </c>
      <c r="K409" s="26">
        <v>0</v>
      </c>
      <c r="L409" s="27">
        <v>0</v>
      </c>
      <c r="N409" s="24">
        <f t="shared" ref="N409" si="2311">D409*I409+F409*I412-E409*J409-G409*J412</f>
        <v>-1.3547307634199051</v>
      </c>
      <c r="O409" s="28">
        <f t="shared" ref="O409" si="2312">(D409*J409+E409*I409+F409*J412+G409*I412)</f>
        <v>0</v>
      </c>
      <c r="P409" s="26">
        <f t="shared" ref="P409" si="2313">D409*K409+F409*K412-E409*L409-G409*L412</f>
        <v>0</v>
      </c>
      <c r="Q409" s="27">
        <f t="shared" ref="Q409" si="2314">(D409*L409+E409*K409+F409*L412+G409*K412)</f>
        <v>-6.0592106060422601</v>
      </c>
      <c r="S409" s="24">
        <v>1</v>
      </c>
      <c r="T409" s="25">
        <v>0</v>
      </c>
      <c r="U409" s="26">
        <v>0</v>
      </c>
      <c r="V409" s="27">
        <f t="shared" ref="V409" si="2315">-1/($T$8*$B409)</f>
        <v>-29.313478337339589</v>
      </c>
      <c r="X409" s="24">
        <f t="shared" ref="X409" si="2316">N409*S409+P409*S412-O409*T409-Q409*T412</f>
        <v>-1.3547307634199051</v>
      </c>
      <c r="Y409" s="28">
        <f t="shared" ref="Y409" si="2317">(N409*T409+O409*S409+P409*T412+Q409*S412)</f>
        <v>0</v>
      </c>
      <c r="Z409" s="26">
        <f t="shared" ref="Z409" si="2318">N409*U409+P409*U412-O409*V409-Q409*V412</f>
        <v>0</v>
      </c>
      <c r="AA409" s="27">
        <f t="shared" ref="AA409" si="2319">(N409*V409+O409*U409+P409*V412+Q409*U412)</f>
        <v>33.652660280394656</v>
      </c>
      <c r="AB409" s="8"/>
      <c r="AC409" s="24">
        <v>1</v>
      </c>
      <c r="AD409" s="28">
        <v>0</v>
      </c>
      <c r="AE409" s="26">
        <v>0</v>
      </c>
      <c r="AF409" s="27">
        <v>0</v>
      </c>
      <c r="AH409" s="24">
        <f t="shared" ref="AH409" si="2320">X409*AC409+Z409*AC412-Y409*AD409-AA409*AD412</f>
        <v>10.844100407146758</v>
      </c>
      <c r="AI409" s="28">
        <f t="shared" ref="AI409" si="2321">(X409*AD409+Y409*AC409+Z409*AD412+AA409*AC412)</f>
        <v>0</v>
      </c>
      <c r="AJ409" s="26">
        <f t="shared" ref="AJ409" si="2322">X409*AE409+Z409*AE412-Y409*AF409-AA409*AF412</f>
        <v>0</v>
      </c>
      <c r="AK409" s="27">
        <f t="shared" ref="AK409" si="2323">(X409*AF409+Y409*AE409+Z409*AF412+AA409*AE412)</f>
        <v>33.652660280394656</v>
      </c>
      <c r="AL409" s="8"/>
      <c r="AM409" s="24">
        <v>1</v>
      </c>
      <c r="AN409" s="25">
        <v>0</v>
      </c>
      <c r="AO409" s="26">
        <v>0</v>
      </c>
      <c r="AP409" s="27">
        <f t="shared" ref="AP409" si="2324">-1/($AN$8*$B409)</f>
        <v>-6.0592106060422601</v>
      </c>
      <c r="AR409" s="24">
        <f t="shared" ref="AR409" si="2325">AH409*AM409+AJ409*AM412-AI409*AN409-AK409*AN412</f>
        <v>10.844100407146758</v>
      </c>
      <c r="AS409" s="28">
        <f t="shared" ref="AS409" si="2326">(AH409*AN409+AI409*AM409+AJ409*AN412+AK409*AM412)</f>
        <v>0</v>
      </c>
      <c r="AT409" s="26">
        <f t="shared" ref="AT409" si="2327">AH409*AO409+AJ409*AO412-AI409*AP409-AK409*AP412</f>
        <v>0</v>
      </c>
      <c r="AU409" s="27">
        <f t="shared" ref="AU409" si="2328">(AH409*AP409+AI409*AO409+AJ409*AP412+AK409*AO412)</f>
        <v>-32.054027919576171</v>
      </c>
      <c r="AV409" s="8"/>
      <c r="AW409" s="183">
        <f t="shared" ref="AW409" si="2329">20*LOG((2*$AR$8)/(($AR$8*AR409+AT409+$AR$8*AR412+AT412)^2+($AR$8*AS409+AU409+$AR$8*AS412+AU412)^2)^0.5)</f>
        <v>-24.98323845782091</v>
      </c>
      <c r="AY409" s="184">
        <f t="shared" ref="AY409" si="2330">((AS409^2+AR409^2)/(AS412^2+AR412^2))^0.5</f>
        <v>3.2098999298714643</v>
      </c>
      <c r="AZ409" s="115"/>
      <c r="BA409" s="44">
        <f t="shared" si="1966"/>
        <v>1.0507999999999835</v>
      </c>
      <c r="BB409" s="48">
        <f t="shared" si="1989"/>
        <v>-13.324880271478591</v>
      </c>
      <c r="BC409" s="49">
        <f t="shared" si="1990"/>
        <v>-73.127860765270924</v>
      </c>
      <c r="BD409" s="50">
        <f t="shared" si="1991"/>
        <v>-13.324880271478591</v>
      </c>
      <c r="BE409" s="11">
        <f t="shared" si="1993"/>
        <v>-765.53130036630444</v>
      </c>
      <c r="BF409" s="49">
        <f t="shared" si="2036"/>
        <v>-13.361041718465685</v>
      </c>
      <c r="BG409" s="32">
        <f t="shared" si="1992"/>
        <v>-0.20682181090788837</v>
      </c>
    </row>
    <row r="410" spans="2:59" ht="18.649999999999999" customHeight="1" thickBot="1">
      <c r="D410" s="30"/>
      <c r="G410" s="31"/>
      <c r="I410" s="30"/>
      <c r="L410" s="31"/>
      <c r="N410" s="30"/>
      <c r="Q410" s="31"/>
      <c r="S410" s="30"/>
      <c r="V410" s="31"/>
      <c r="X410" s="30"/>
      <c r="AA410" s="31"/>
      <c r="AC410" s="30"/>
      <c r="AF410" s="31"/>
      <c r="AH410" s="30"/>
      <c r="AK410" s="31"/>
      <c r="AM410" s="30"/>
      <c r="AP410" s="31"/>
      <c r="AR410" s="30"/>
      <c r="AU410" s="31"/>
      <c r="AY410" s="185"/>
      <c r="AZ410" s="115"/>
      <c r="BA410" s="44">
        <f t="shared" si="1966"/>
        <v>1.0511999999999835</v>
      </c>
      <c r="BB410" s="48">
        <f t="shared" si="1989"/>
        <v>-13.445382818690829</v>
      </c>
      <c r="BC410" s="49">
        <f t="shared" si="1990"/>
        <v>-73.434073285417412</v>
      </c>
      <c r="BD410" s="50">
        <f t="shared" si="1991"/>
        <v>-13.445382818690829</v>
      </c>
      <c r="BE410" s="11">
        <f t="shared" si="1993"/>
        <v>-752.4506917276359</v>
      </c>
      <c r="BF410" s="49">
        <f t="shared" si="2036"/>
        <v>-13.132742029556107</v>
      </c>
      <c r="BG410" s="32">
        <f t="shared" si="1992"/>
        <v>-0.20102899786459907</v>
      </c>
    </row>
    <row r="411" spans="2:59" ht="18.649999999999999" customHeight="1" thickBot="1">
      <c r="D411" s="197" t="s">
        <v>96</v>
      </c>
      <c r="E411" s="198"/>
      <c r="F411" s="199" t="s">
        <v>97</v>
      </c>
      <c r="G411" s="200"/>
      <c r="I411" s="197" t="s">
        <v>98</v>
      </c>
      <c r="J411" s="198"/>
      <c r="K411" s="199" t="s">
        <v>99</v>
      </c>
      <c r="L411" s="200"/>
      <c r="N411" s="197" t="s">
        <v>1</v>
      </c>
      <c r="O411" s="198"/>
      <c r="P411" s="199" t="s">
        <v>2</v>
      </c>
      <c r="Q411" s="200"/>
      <c r="S411" s="172" t="s">
        <v>100</v>
      </c>
      <c r="T411" s="173"/>
      <c r="U411" s="199" t="s">
        <v>101</v>
      </c>
      <c r="V411" s="200"/>
      <c r="X411" s="197" t="s">
        <v>102</v>
      </c>
      <c r="Y411" s="198"/>
      <c r="Z411" s="199" t="s">
        <v>103</v>
      </c>
      <c r="AA411" s="200"/>
      <c r="AB411" s="4"/>
      <c r="AC411" s="197" t="s">
        <v>104</v>
      </c>
      <c r="AD411" s="198"/>
      <c r="AE411" s="199" t="s">
        <v>105</v>
      </c>
      <c r="AF411" s="200"/>
      <c r="AH411" s="172" t="s">
        <v>106</v>
      </c>
      <c r="AI411" s="173"/>
      <c r="AJ411" s="199" t="s">
        <v>107</v>
      </c>
      <c r="AK411" s="200"/>
      <c r="AL411" s="4"/>
      <c r="AM411" s="197" t="s">
        <v>108</v>
      </c>
      <c r="AN411" s="198"/>
      <c r="AO411" s="199" t="s">
        <v>109</v>
      </c>
      <c r="AP411" s="200"/>
      <c r="AR411" s="197" t="s">
        <v>110</v>
      </c>
      <c r="AS411" s="198"/>
      <c r="AT411" s="199" t="s">
        <v>111</v>
      </c>
      <c r="AU411" s="200"/>
      <c r="AV411" s="4"/>
      <c r="AW411" s="36" t="s">
        <v>112</v>
      </c>
      <c r="AY411" s="186" t="s">
        <v>113</v>
      </c>
      <c r="AZ411" s="115"/>
      <c r="BA411" s="44">
        <f t="shared" si="1966"/>
        <v>1.0515999999999834</v>
      </c>
      <c r="BB411" s="48">
        <f t="shared" si="1989"/>
        <v>-13.564958899315059</v>
      </c>
      <c r="BC411" s="49">
        <f t="shared" si="1990"/>
        <v>-73.735053562108433</v>
      </c>
      <c r="BD411" s="50">
        <f t="shared" si="1991"/>
        <v>-13.564958899315059</v>
      </c>
      <c r="BE411" s="11">
        <f t="shared" si="1993"/>
        <v>-739.70242316645215</v>
      </c>
      <c r="BF411" s="49">
        <f t="shared" si="2036"/>
        <v>-12.910242769234969</v>
      </c>
      <c r="BG411" s="32">
        <f t="shared" si="1992"/>
        <v>-0.19544475106539724</v>
      </c>
    </row>
    <row r="412" spans="2:59" ht="18.649999999999999" customHeight="1" thickTop="1" thickBot="1">
      <c r="D412" s="24">
        <v>0</v>
      </c>
      <c r="E412" s="28">
        <v>0</v>
      </c>
      <c r="F412" s="26">
        <v>1</v>
      </c>
      <c r="G412" s="27">
        <v>0</v>
      </c>
      <c r="I412" s="24">
        <v>0</v>
      </c>
      <c r="J412" s="28">
        <f t="shared" ref="J412" si="2331">IF(0=(1-$J$8*$K$8*$B409^2),0,-1*(1-$J$8*$K$8*$B409^2)/($B409*$K$8))</f>
        <v>-0.38862005573329328</v>
      </c>
      <c r="K412" s="26">
        <v>1</v>
      </c>
      <c r="L412" s="27">
        <v>0</v>
      </c>
      <c r="N412" s="24">
        <f t="shared" ref="N412" si="2332">D412*I409+F412*I412-E412*J409-G412*J412</f>
        <v>0</v>
      </c>
      <c r="O412" s="28">
        <f t="shared" ref="O412" si="2333">(D412*J409+E412*I409+F412*J412+G412*I412)</f>
        <v>-0.38862005573329328</v>
      </c>
      <c r="P412" s="26">
        <f t="shared" ref="P412" si="2334">D412*K409+F412*K412-E412*L409-G412*L412</f>
        <v>1</v>
      </c>
      <c r="Q412" s="27">
        <f t="shared" ref="Q412" si="2335">(D412*L409+E412*K409+F412*L412+G412*K412)</f>
        <v>0</v>
      </c>
      <c r="S412" s="24">
        <v>0</v>
      </c>
      <c r="T412" s="28">
        <v>0</v>
      </c>
      <c r="U412" s="26">
        <v>1</v>
      </c>
      <c r="V412" s="27">
        <v>0</v>
      </c>
      <c r="X412" s="24">
        <f t="shared" ref="X412" si="2336">N412*S409+P412*S412-O412*T409-Q412*T412</f>
        <v>0</v>
      </c>
      <c r="Y412" s="28">
        <f t="shared" ref="Y412" si="2337">(N412*T409+O412*S409+P412*T412+Q412*S412)</f>
        <v>-0.38862005573329328</v>
      </c>
      <c r="Z412" s="26">
        <f t="shared" ref="Z412" si="2338">N412*U409+P412*U412-O412*V409-Q412*V412</f>
        <v>-10.391805585193596</v>
      </c>
      <c r="AA412" s="27">
        <f t="shared" ref="AA412" si="2339">(N412*V409+O412*U409+P412*V412+Q412*U412)</f>
        <v>0</v>
      </c>
      <c r="AB412" s="8"/>
      <c r="AC412" s="24">
        <v>0</v>
      </c>
      <c r="AD412" s="28">
        <f t="shared" ref="AD412" si="2340">IF(0=(1-$AD$8*$AE$8*$B409^2),0,-1*(1-$AD$8*$AE$8*$B409^2)/($B409*$AD$8))</f>
        <v>-0.36249232806339088</v>
      </c>
      <c r="AE412" s="26">
        <v>1</v>
      </c>
      <c r="AF412" s="27">
        <v>0</v>
      </c>
      <c r="AH412" s="24">
        <f t="shared" ref="AH412" si="2341">X412*AC409+Z412*AC412-Y412*AD409-AA412*AD412</f>
        <v>0</v>
      </c>
      <c r="AI412" s="28">
        <f t="shared" ref="AI412" si="2342">(X412*AD409+Y412*AC409+Z412*AD412+AA412*AC412)</f>
        <v>3.3783297436256818</v>
      </c>
      <c r="AJ412" s="26">
        <f t="shared" ref="AJ412" si="2343">X412*AE409+Z412*AE412-Y412*AF409-AA412*AF412</f>
        <v>-10.391805585193596</v>
      </c>
      <c r="AK412" s="27">
        <f t="shared" ref="AK412" si="2344">(X412*AF409+Y412*AE409+Z412*AF412+AA412*AE412)</f>
        <v>0</v>
      </c>
      <c r="AL412" s="8"/>
      <c r="AM412" s="24">
        <v>0</v>
      </c>
      <c r="AN412" s="28">
        <v>0</v>
      </c>
      <c r="AO412" s="26">
        <v>1</v>
      </c>
      <c r="AP412" s="27">
        <v>0</v>
      </c>
      <c r="AR412" s="24">
        <f t="shared" ref="AR412" si="2345">AH412*AM409+AJ412*AM412-AI412*AN409-AK412*AN412</f>
        <v>0</v>
      </c>
      <c r="AS412" s="28">
        <f t="shared" ref="AS412" si="2346">(AH412*AN409+AI412*AM409+AJ412*AN412+AK412*AM412)</f>
        <v>3.3783297436256818</v>
      </c>
      <c r="AT412" s="26">
        <f t="shared" ref="AT412" si="2347">AH412*AO409+AJ412*AO412-AI412*AP409-AK412*AP412</f>
        <v>10.078205828091166</v>
      </c>
      <c r="AU412" s="27">
        <f t="shared" ref="AU412" si="2348">(AH412*AP409+AI412*AO409+AJ412*AP412+AK412*AO412)</f>
        <v>0</v>
      </c>
      <c r="AV412" s="8"/>
      <c r="AW412" s="38">
        <f t="shared" ref="AW412" si="2349">(180/PI())*ATAN(-1*(($AR$8*AS409+AU409+$AR$8*AS412+AU412)/($AR$8*AR409+AT409+$AR$8*AR412+AT412)))</f>
        <v>53.884835720733527</v>
      </c>
      <c r="AY412" s="187">
        <f t="shared" ref="AY412" si="2350">20*LOG(((($AR$8*AR409+AT409-$AR$8*AR412-AT412)^2+($AR$8*AS409+AU409-$AR$8*AS412-AU412)^2)/(($AR$8*AR409+AT409+$AR$8*AR412+AT412)^2+($AR$8*AS409+AU409+$AR$8*AS412+AU412)^2))^0.5)</f>
        <v>-1.3808633858492764E-2</v>
      </c>
      <c r="AZ412" s="115"/>
      <c r="BA412" s="44">
        <f t="shared" si="1966"/>
        <v>1.0519999999999834</v>
      </c>
      <c r="BB412" s="48">
        <f t="shared" si="1989"/>
        <v>-13.683618505707633</v>
      </c>
      <c r="BC412" s="49">
        <f t="shared" si="1990"/>
        <v>-74.030934531374982</v>
      </c>
      <c r="BD412" s="50">
        <f t="shared" si="1991"/>
        <v>-13.683618505707633</v>
      </c>
      <c r="BE412" s="11">
        <f t="shared" si="1993"/>
        <v>-727.27585756230633</v>
      </c>
      <c r="BF412" s="49">
        <f t="shared" si="2036"/>
        <v>-12.693358284727548</v>
      </c>
      <c r="BG412" s="32">
        <f t="shared" si="1992"/>
        <v>-0.19006003567979959</v>
      </c>
    </row>
    <row r="413" spans="2:59" ht="18.649999999999999" customHeight="1">
      <c r="AY413" s="33"/>
      <c r="AZ413" s="115"/>
      <c r="BA413" s="44">
        <f t="shared" si="1966"/>
        <v>1.0523999999999833</v>
      </c>
      <c r="BB413" s="48">
        <f t="shared" si="1989"/>
        <v>-13.801371599464737</v>
      </c>
      <c r="BC413" s="49">
        <f t="shared" si="1990"/>
        <v>-74.321844874399872</v>
      </c>
      <c r="BD413" s="50">
        <f t="shared" si="1991"/>
        <v>-13.801371599464737</v>
      </c>
      <c r="BE413" s="11">
        <f t="shared" si="1993"/>
        <v>-715.16074797039471</v>
      </c>
      <c r="BF413" s="49">
        <f t="shared" si="2036"/>
        <v>-12.481909733108743</v>
      </c>
      <c r="BG413" s="32">
        <f t="shared" si="1992"/>
        <v>-0.18486626926998989</v>
      </c>
    </row>
    <row r="414" spans="2:59" ht="18.649999999999999" customHeight="1" thickBot="1">
      <c r="E414" s="21" t="s">
        <v>68</v>
      </c>
      <c r="J414" s="21" t="s">
        <v>69</v>
      </c>
      <c r="O414" s="21" t="s">
        <v>70</v>
      </c>
      <c r="T414" s="21" t="s">
        <v>71</v>
      </c>
      <c r="Y414" s="21" t="s">
        <v>72</v>
      </c>
      <c r="AD414" s="21" t="s">
        <v>73</v>
      </c>
      <c r="AI414" s="21" t="s">
        <v>74</v>
      </c>
      <c r="AN414" s="21" t="s">
        <v>75</v>
      </c>
      <c r="AS414" s="21" t="s">
        <v>76</v>
      </c>
      <c r="AZ414" s="115"/>
      <c r="BA414" s="44">
        <f t="shared" si="1966"/>
        <v>1.0527999999999833</v>
      </c>
      <c r="BB414" s="48">
        <f t="shared" si="1989"/>
        <v>-13.918228102499038</v>
      </c>
      <c r="BC414" s="49">
        <f t="shared" si="1990"/>
        <v>-74.607909173587998</v>
      </c>
      <c r="BD414" s="50">
        <f t="shared" si="1991"/>
        <v>-13.918228102499038</v>
      </c>
      <c r="BE414" s="11">
        <f t="shared" si="1993"/>
        <v>-703.34722269372844</v>
      </c>
      <c r="BF414" s="49">
        <f t="shared" si="2036"/>
        <v>-12.275724820763342</v>
      </c>
      <c r="BG414" s="32">
        <f t="shared" si="1992"/>
        <v>-0.17985529634764025</v>
      </c>
    </row>
    <row r="415" spans="2:59" ht="18.649999999999999" customHeight="1" thickBot="1">
      <c r="B415" s="20"/>
      <c r="D415" s="197" t="s">
        <v>77</v>
      </c>
      <c r="E415" s="198"/>
      <c r="F415" s="199" t="s">
        <v>78</v>
      </c>
      <c r="G415" s="200"/>
      <c r="I415" s="197" t="s">
        <v>79</v>
      </c>
      <c r="J415" s="198"/>
      <c r="K415" s="199" t="s">
        <v>80</v>
      </c>
      <c r="L415" s="200"/>
      <c r="N415" s="197" t="s">
        <v>81</v>
      </c>
      <c r="O415" s="198"/>
      <c r="P415" s="199" t="s">
        <v>82</v>
      </c>
      <c r="Q415" s="200"/>
      <c r="S415" s="197" t="s">
        <v>83</v>
      </c>
      <c r="T415" s="198"/>
      <c r="U415" s="199" t="s">
        <v>84</v>
      </c>
      <c r="V415" s="200"/>
      <c r="X415" s="197" t="s">
        <v>85</v>
      </c>
      <c r="Y415" s="198"/>
      <c r="Z415" s="199" t="s">
        <v>86</v>
      </c>
      <c r="AA415" s="200"/>
      <c r="AB415" s="4"/>
      <c r="AC415" s="197" t="s">
        <v>87</v>
      </c>
      <c r="AD415" s="198"/>
      <c r="AE415" s="199" t="s">
        <v>88</v>
      </c>
      <c r="AF415" s="200"/>
      <c r="AH415" s="197" t="s">
        <v>89</v>
      </c>
      <c r="AI415" s="198"/>
      <c r="AJ415" s="199" t="s">
        <v>90</v>
      </c>
      <c r="AK415" s="200"/>
      <c r="AL415" s="4"/>
      <c r="AM415" s="197" t="s">
        <v>91</v>
      </c>
      <c r="AN415" s="198"/>
      <c r="AO415" s="199" t="s">
        <v>92</v>
      </c>
      <c r="AP415" s="200"/>
      <c r="AR415" s="197" t="s">
        <v>93</v>
      </c>
      <c r="AS415" s="198"/>
      <c r="AT415" s="199" t="s">
        <v>94</v>
      </c>
      <c r="AU415" s="200"/>
      <c r="AV415" s="4"/>
      <c r="AW415" s="181" t="s">
        <v>95</v>
      </c>
      <c r="AY415" s="182" t="s">
        <v>22</v>
      </c>
      <c r="AZ415" s="115"/>
      <c r="BA415" s="44">
        <f t="shared" si="1966"/>
        <v>1.0531999999999833</v>
      </c>
      <c r="BB415" s="48">
        <f t="shared" si="1989"/>
        <v>-14.034197888976953</v>
      </c>
      <c r="BC415" s="49">
        <f t="shared" si="1990"/>
        <v>-74.889248062665459</v>
      </c>
      <c r="BD415" s="50">
        <f t="shared" si="1991"/>
        <v>-14.034197888976953</v>
      </c>
      <c r="BE415" s="11">
        <f t="shared" si="1993"/>
        <v>-691.82577085382297</v>
      </c>
      <c r="BF415" s="49">
        <f t="shared" si="2036"/>
        <v>-12.074637551547031</v>
      </c>
      <c r="BG415" s="32">
        <f t="shared" si="1992"/>
        <v>-0.17501936450172492</v>
      </c>
    </row>
    <row r="416" spans="2:59" ht="18.649999999999999" customHeight="1" thickTop="1" thickBot="1">
      <c r="B416" s="39">
        <f t="shared" ref="B416" si="2351">B409+$E$5</f>
        <v>0.92239999999999756</v>
      </c>
      <c r="D416" s="24">
        <v>1</v>
      </c>
      <c r="E416" s="25">
        <v>0</v>
      </c>
      <c r="F416" s="26">
        <v>0</v>
      </c>
      <c r="G416" s="27">
        <f t="shared" ref="G416" si="2352">-1/($E$8*$B416)</f>
        <v>-6.0565830212174383</v>
      </c>
      <c r="I416" s="24">
        <v>1</v>
      </c>
      <c r="J416" s="28">
        <v>0</v>
      </c>
      <c r="K416" s="26">
        <v>0</v>
      </c>
      <c r="L416" s="27">
        <v>0</v>
      </c>
      <c r="N416" s="24">
        <f t="shared" ref="N416" si="2353">D416*I416+F416*I419-E416*J416-G416*J419</f>
        <v>-1.3478980124485078</v>
      </c>
      <c r="O416" s="28">
        <f t="shared" ref="O416" si="2354">(D416*J416+E416*I416+F416*J419+G416*I419)</f>
        <v>0</v>
      </c>
      <c r="P416" s="26">
        <f t="shared" ref="P416" si="2355">D416*K416+F416*K419-E416*L416-G416*L419</f>
        <v>0</v>
      </c>
      <c r="Q416" s="27">
        <f t="shared" ref="Q416" si="2356">(D416*L416+E416*K416+F416*L419+G416*K419)</f>
        <v>-6.0565830212174383</v>
      </c>
      <c r="S416" s="24">
        <v>1</v>
      </c>
      <c r="T416" s="25">
        <v>0</v>
      </c>
      <c r="U416" s="26">
        <v>0</v>
      </c>
      <c r="V416" s="27">
        <f t="shared" ref="V416" si="2357">-1/($T$8*$B416)</f>
        <v>-29.300766508051929</v>
      </c>
      <c r="X416" s="24">
        <f t="shared" ref="X416" si="2358">N416*S416+P416*S419-O416*T416-Q416*T419</f>
        <v>-1.3478980124485078</v>
      </c>
      <c r="Y416" s="28">
        <f t="shared" ref="Y416" si="2359">(N416*T416+O416*S416+P416*T419+Q416*S419)</f>
        <v>0</v>
      </c>
      <c r="Z416" s="26">
        <f t="shared" ref="Z416" si="2360">N416*U416+P416*U419-O416*V416-Q416*V419</f>
        <v>0</v>
      </c>
      <c r="AA416" s="27">
        <f t="shared" ref="AA416" si="2361">(N416*V416+O416*U416+P416*V419+Q416*U419)</f>
        <v>33.437861918203566</v>
      </c>
      <c r="AB416" s="8"/>
      <c r="AC416" s="24">
        <v>1</v>
      </c>
      <c r="AD416" s="28">
        <v>0</v>
      </c>
      <c r="AE416" s="26">
        <v>0</v>
      </c>
      <c r="AF416" s="27">
        <v>0</v>
      </c>
      <c r="AH416" s="24">
        <f t="shared" ref="AH416" si="2362">X416*AC416+Z416*AC419-Y416*AD416-AA416*AD419</f>
        <v>10.745509221349774</v>
      </c>
      <c r="AI416" s="28">
        <f t="shared" ref="AI416" si="2363">(X416*AD416+Y416*AC416+Z416*AD419+AA416*AC419)</f>
        <v>0</v>
      </c>
      <c r="AJ416" s="26">
        <f t="shared" ref="AJ416" si="2364">X416*AE416+Z416*AE419-Y416*AF416-AA416*AF419</f>
        <v>0</v>
      </c>
      <c r="AK416" s="27">
        <f t="shared" ref="AK416" si="2365">(X416*AF416+Y416*AE416+Z416*AF419+AA416*AE419)</f>
        <v>33.437861918203566</v>
      </c>
      <c r="AL416" s="8"/>
      <c r="AM416" s="24">
        <v>1</v>
      </c>
      <c r="AN416" s="25">
        <v>0</v>
      </c>
      <c r="AO416" s="26">
        <v>0</v>
      </c>
      <c r="AP416" s="27">
        <f t="shared" ref="AP416" si="2366">-1/($AN$8*$B416)</f>
        <v>-6.0565830212174383</v>
      </c>
      <c r="AR416" s="24">
        <f t="shared" ref="AR416" si="2367">AH416*AM416+AJ416*AM419-AI416*AN416-AK416*AN419</f>
        <v>10.745509221349774</v>
      </c>
      <c r="AS416" s="28">
        <f t="shared" ref="AS416" si="2368">(AH416*AN416+AI416*AM416+AJ416*AN419+AK416*AM419)</f>
        <v>0</v>
      </c>
      <c r="AT416" s="26">
        <f t="shared" ref="AT416" si="2369">AH416*AO416+AJ416*AO419-AI416*AP416-AK416*AP419</f>
        <v>0</v>
      </c>
      <c r="AU416" s="27">
        <f t="shared" ref="AU416" si="2370">(AH416*AP416+AI416*AO416+AJ416*AP419+AK416*AO419)</f>
        <v>-31.643206786158899</v>
      </c>
      <c r="AV416" s="8"/>
      <c r="AW416" s="183">
        <f t="shared" ref="AW416" si="2371">20*LOG((2*$AR$8)/(($AR$8*AR416+AT416+$AR$8*AR419+AT419)^2+($AR$8*AS416+AU416+$AR$8*AS419+AU419)^2)^0.5)</f>
        <v>-24.877456500291171</v>
      </c>
      <c r="AY416" s="184">
        <f t="shared" ref="AY416" si="2372">((AS416^2+AR416^2)/(AS419^2+AR419^2))^0.5</f>
        <v>3.1992406669997271</v>
      </c>
      <c r="AZ416" s="115"/>
      <c r="BA416" s="44">
        <f t="shared" ref="BA416:BA479" si="2373">INDEX(B:B,(ROW()-32)*7+24)</f>
        <v>1.0535999999999832</v>
      </c>
      <c r="BB416" s="48">
        <f t="shared" si="1989"/>
        <v>-14.149290778049155</v>
      </c>
      <c r="BC416" s="49">
        <f t="shared" si="1990"/>
        <v>-75.165978371006958</v>
      </c>
      <c r="BD416" s="50">
        <f t="shared" si="1991"/>
        <v>-14.149290778049155</v>
      </c>
      <c r="BE416" s="11">
        <f t="shared" si="1993"/>
        <v>-680.58722845432521</v>
      </c>
      <c r="BF416" s="49">
        <f t="shared" si="2036"/>
        <v>-11.878487983550814</v>
      </c>
      <c r="BG416" s="32">
        <f t="shared" si="1992"/>
        <v>-0.17035110199284473</v>
      </c>
    </row>
    <row r="417" spans="2:59" ht="18.649999999999999" customHeight="1" thickBot="1">
      <c r="D417" s="30"/>
      <c r="G417" s="31"/>
      <c r="I417" s="30"/>
      <c r="L417" s="31"/>
      <c r="N417" s="30"/>
      <c r="Q417" s="31"/>
      <c r="S417" s="30"/>
      <c r="V417" s="31"/>
      <c r="X417" s="30"/>
      <c r="AA417" s="31"/>
      <c r="AC417" s="30"/>
      <c r="AF417" s="31"/>
      <c r="AH417" s="30"/>
      <c r="AK417" s="31"/>
      <c r="AM417" s="30"/>
      <c r="AP417" s="31"/>
      <c r="AR417" s="30"/>
      <c r="AU417" s="31"/>
      <c r="AY417" s="185"/>
      <c r="AZ417" s="115"/>
      <c r="BA417" s="44">
        <f t="shared" si="2373"/>
        <v>1.0539999999999832</v>
      </c>
      <c r="BB417" s="48">
        <f t="shared" si="1989"/>
        <v>-14.263516527311266</v>
      </c>
      <c r="BC417" s="49">
        <f t="shared" si="1990"/>
        <v>-75.438213262388658</v>
      </c>
      <c r="BD417" s="50">
        <f t="shared" si="1991"/>
        <v>-14.263516527311266</v>
      </c>
      <c r="BE417" s="11">
        <f t="shared" si="1993"/>
        <v>-669.62276493690626</v>
      </c>
      <c r="BF417" s="49">
        <f t="shared" si="2036"/>
        <v>-11.687121994457053</v>
      </c>
      <c r="BG417" s="32">
        <f t="shared" si="1992"/>
        <v>-0.16584349671715132</v>
      </c>
    </row>
    <row r="418" spans="2:59" ht="18.649999999999999" customHeight="1" thickBot="1">
      <c r="D418" s="197" t="s">
        <v>96</v>
      </c>
      <c r="E418" s="198"/>
      <c r="F418" s="199" t="s">
        <v>97</v>
      </c>
      <c r="G418" s="200"/>
      <c r="I418" s="197" t="s">
        <v>98</v>
      </c>
      <c r="J418" s="198"/>
      <c r="K418" s="199" t="s">
        <v>99</v>
      </c>
      <c r="L418" s="200"/>
      <c r="N418" s="197" t="s">
        <v>1</v>
      </c>
      <c r="O418" s="198"/>
      <c r="P418" s="199" t="s">
        <v>2</v>
      </c>
      <c r="Q418" s="200"/>
      <c r="S418" s="172" t="s">
        <v>100</v>
      </c>
      <c r="T418" s="173"/>
      <c r="U418" s="199" t="s">
        <v>101</v>
      </c>
      <c r="V418" s="200"/>
      <c r="X418" s="197" t="s">
        <v>102</v>
      </c>
      <c r="Y418" s="198"/>
      <c r="Z418" s="199" t="s">
        <v>103</v>
      </c>
      <c r="AA418" s="200"/>
      <c r="AB418" s="4"/>
      <c r="AC418" s="197" t="s">
        <v>104</v>
      </c>
      <c r="AD418" s="198"/>
      <c r="AE418" s="199" t="s">
        <v>105</v>
      </c>
      <c r="AF418" s="200"/>
      <c r="AH418" s="172" t="s">
        <v>106</v>
      </c>
      <c r="AI418" s="173"/>
      <c r="AJ418" s="199" t="s">
        <v>107</v>
      </c>
      <c r="AK418" s="200"/>
      <c r="AL418" s="4"/>
      <c r="AM418" s="197" t="s">
        <v>108</v>
      </c>
      <c r="AN418" s="198"/>
      <c r="AO418" s="199" t="s">
        <v>109</v>
      </c>
      <c r="AP418" s="200"/>
      <c r="AR418" s="197" t="s">
        <v>110</v>
      </c>
      <c r="AS418" s="198"/>
      <c r="AT418" s="199" t="s">
        <v>111</v>
      </c>
      <c r="AU418" s="200"/>
      <c r="AV418" s="4"/>
      <c r="AW418" s="36" t="s">
        <v>112</v>
      </c>
      <c r="AY418" s="186" t="s">
        <v>113</v>
      </c>
      <c r="AZ418" s="115"/>
      <c r="BA418" s="44">
        <f t="shared" si="2373"/>
        <v>1.0543999999999831</v>
      </c>
      <c r="BB418" s="48">
        <f t="shared" ref="BB418:BB481" si="2374">INDEX(AW:AW,(ROW()-32)*7+24)</f>
        <v>-14.376884826937456</v>
      </c>
      <c r="BC418" s="49">
        <f t="shared" ref="BC418:BC481" si="2375">INDEX(AW:AW,(ROW()-32)*7+27)</f>
        <v>-75.706062368363391</v>
      </c>
      <c r="BD418" s="50">
        <f t="shared" ref="BD418:BD481" si="2376">BB418</f>
        <v>-14.376884826937456</v>
      </c>
      <c r="BE418" s="11">
        <f t="shared" si="1993"/>
        <v>-658.92387021733759</v>
      </c>
      <c r="BF418" s="49">
        <f t="shared" si="2036"/>
        <v>-11.500391055276346</v>
      </c>
      <c r="BG418" s="32">
        <f t="shared" ref="BG418:BG481" si="2377">INDEX(AY:AY,(ROW()-32)*7+27)</f>
        <v>-0.16148987644949528</v>
      </c>
    </row>
    <row r="419" spans="2:59" ht="18.649999999999999" customHeight="1" thickTop="1" thickBot="1">
      <c r="D419" s="24">
        <v>0</v>
      </c>
      <c r="E419" s="28">
        <v>0</v>
      </c>
      <c r="F419" s="26">
        <v>1</v>
      </c>
      <c r="G419" s="27">
        <v>0</v>
      </c>
      <c r="I419" s="24">
        <v>0</v>
      </c>
      <c r="J419" s="28">
        <f t="shared" ref="J419" si="2378">IF(0=(1-$J$8*$K$8*$B416^2),0,-1*(1-$J$8*$K$8*$B416^2)/($B416*$K$8))</f>
        <v>-0.38766050167616711</v>
      </c>
      <c r="K419" s="26">
        <v>1</v>
      </c>
      <c r="L419" s="27">
        <v>0</v>
      </c>
      <c r="N419" s="24">
        <f t="shared" ref="N419" si="2379">D419*I416+F419*I419-E419*J416-G419*J419</f>
        <v>0</v>
      </c>
      <c r="O419" s="28">
        <f t="shared" ref="O419" si="2380">(D419*J416+E419*I416+F419*J419+G419*I419)</f>
        <v>-0.38766050167616711</v>
      </c>
      <c r="P419" s="26">
        <f t="shared" ref="P419" si="2381">D419*K416+F419*K419-E419*L416-G419*L419</f>
        <v>1</v>
      </c>
      <c r="Q419" s="27">
        <f t="shared" ref="Q419" si="2382">(D419*L416+E419*K416+F419*L419+G419*K419)</f>
        <v>0</v>
      </c>
      <c r="S419" s="24">
        <v>0</v>
      </c>
      <c r="T419" s="28">
        <v>0</v>
      </c>
      <c r="U419" s="26">
        <v>1</v>
      </c>
      <c r="V419" s="27">
        <v>0</v>
      </c>
      <c r="X419" s="24">
        <f t="shared" ref="X419" si="2383">N419*S416+P419*S419-O419*T416-Q419*T419</f>
        <v>0</v>
      </c>
      <c r="Y419" s="28">
        <f t="shared" ref="Y419" si="2384">(N419*T416+O419*S416+P419*T419+Q419*S419)</f>
        <v>-0.38766050167616711</v>
      </c>
      <c r="Z419" s="26">
        <f t="shared" ref="Z419" si="2385">N419*U416+P419*U419-O419*V416-Q419*V419</f>
        <v>-10.358749844007646</v>
      </c>
      <c r="AA419" s="27">
        <f t="shared" ref="AA419" si="2386">(N419*V416+O419*U416+P419*V419+Q419*U419)</f>
        <v>0</v>
      </c>
      <c r="AB419" s="8"/>
      <c r="AC419" s="24">
        <v>0</v>
      </c>
      <c r="AD419" s="28">
        <f t="shared" ref="AD419" si="2387">IF(0=(1-$AD$8*$AE$8*$B416^2),0,-1*(1-$AD$8*$AE$8*$B416^2)/($B416*$AD$8))</f>
        <v>-0.36166807744410939</v>
      </c>
      <c r="AE419" s="26">
        <v>1</v>
      </c>
      <c r="AF419" s="27">
        <v>0</v>
      </c>
      <c r="AH419" s="24">
        <f t="shared" ref="AH419" si="2388">X419*AC416+Z419*AC419-Y419*AD416-AA419*AD419</f>
        <v>0</v>
      </c>
      <c r="AI419" s="28">
        <f t="shared" ref="AI419" si="2389">(X419*AD416+Y419*AC416+Z419*AD419+AA419*AC419)</f>
        <v>3.3587686391305462</v>
      </c>
      <c r="AJ419" s="26">
        <f t="shared" ref="AJ419" si="2390">X419*AE416+Z419*AE419-Y419*AF416-AA419*AF419</f>
        <v>-10.358749844007646</v>
      </c>
      <c r="AK419" s="27">
        <f t="shared" ref="AK419" si="2391">(X419*AF416+Y419*AE416+Z419*AF419+AA419*AE419)</f>
        <v>0</v>
      </c>
      <c r="AL419" s="8"/>
      <c r="AM419" s="24">
        <v>0</v>
      </c>
      <c r="AN419" s="28">
        <v>0</v>
      </c>
      <c r="AO419" s="26">
        <v>1</v>
      </c>
      <c r="AP419" s="27">
        <v>0</v>
      </c>
      <c r="AR419" s="24">
        <f t="shared" ref="AR419" si="2392">AH419*AM416+AJ419*AM419-AI419*AN416-AK419*AN419</f>
        <v>0</v>
      </c>
      <c r="AS419" s="28">
        <f t="shared" ref="AS419" si="2393">(AH419*AN416+AI419*AM416+AJ419*AN419+AK419*AM419)</f>
        <v>3.3587686391305462</v>
      </c>
      <c r="AT419" s="26">
        <f t="shared" ref="AT419" si="2394">AH419*AO416+AJ419*AO419-AI419*AP416-AK419*AP419</f>
        <v>9.983911267948022</v>
      </c>
      <c r="AU419" s="27">
        <f t="shared" ref="AU419" si="2395">(AH419*AP416+AI419*AO416+AJ419*AP419+AK419*AO419)</f>
        <v>0</v>
      </c>
      <c r="AV419" s="8"/>
      <c r="AW419" s="38">
        <f t="shared" ref="AW419" si="2396">(180/PI())*ATAN(-1*(($AR$8*AS416+AU416+$AR$8*AS419+AU419)/($AR$8*AR416+AT416+$AR$8*AR419+AT419)))</f>
        <v>53.762632940592674</v>
      </c>
      <c r="AY419" s="187">
        <f t="shared" ref="AY419" si="2397">20*LOG(((($AR$8*AR416+AT416-$AR$8*AR419-AT419)^2+($AR$8*AS416+AU416-$AR$8*AS419-AU419)^2)/(($AR$8*AR416+AT416+$AR$8*AR419+AT419)^2+($AR$8*AS416+AU416+$AR$8*AS419+AU419)^2))^0.5)</f>
        <v>-1.4149658296333002E-2</v>
      </c>
      <c r="AZ419" s="115"/>
      <c r="BA419" s="44">
        <f t="shared" si="2373"/>
        <v>1.0547999999999831</v>
      </c>
      <c r="BB419" s="48">
        <f t="shared" si="2374"/>
        <v>-14.489405294433093</v>
      </c>
      <c r="BC419" s="49">
        <f t="shared" si="2375"/>
        <v>-75.969631916450297</v>
      </c>
      <c r="BD419" s="50">
        <f t="shared" si="2376"/>
        <v>-14.489405294433093</v>
      </c>
      <c r="BE419" s="11">
        <f t="shared" ref="BE419:BE482" si="2398">(BC420-BC419)/(BA420-BA419)</f>
        <v>-648.48234219830692</v>
      </c>
      <c r="BF419" s="49">
        <f t="shared" si="2036"/>
        <v>-11.318152012405019</v>
      </c>
      <c r="BG419" s="32">
        <f t="shared" si="2377"/>
        <v>-0.15728389028188122</v>
      </c>
    </row>
    <row r="420" spans="2:59" ht="18.649999999999999" customHeight="1">
      <c r="AY420" s="33"/>
      <c r="AZ420" s="115"/>
      <c r="BA420" s="44">
        <f t="shared" si="2373"/>
        <v>1.055199999999983</v>
      </c>
      <c r="BB420" s="48">
        <f t="shared" si="2374"/>
        <v>-14.60108746995752</v>
      </c>
      <c r="BC420" s="49">
        <f t="shared" si="2375"/>
        <v>-76.229024853329591</v>
      </c>
      <c r="BD420" s="50">
        <f t="shared" si="2376"/>
        <v>-14.60108746995752</v>
      </c>
      <c r="BE420" s="11">
        <f t="shared" si="2398"/>
        <v>-638.29027474238057</v>
      </c>
      <c r="BF420" s="49">
        <f t="shared" si="2036"/>
        <v>-11.140266877713742</v>
      </c>
      <c r="BG420" s="32">
        <f t="shared" si="2377"/>
        <v>-0.15321949117908779</v>
      </c>
    </row>
    <row r="421" spans="2:59" ht="18.649999999999999" customHeight="1" thickBot="1">
      <c r="E421" s="21" t="s">
        <v>68</v>
      </c>
      <c r="J421" s="21" t="s">
        <v>69</v>
      </c>
      <c r="O421" s="21" t="s">
        <v>70</v>
      </c>
      <c r="T421" s="21" t="s">
        <v>71</v>
      </c>
      <c r="Y421" s="21" t="s">
        <v>72</v>
      </c>
      <c r="AD421" s="21" t="s">
        <v>73</v>
      </c>
      <c r="AI421" s="21" t="s">
        <v>74</v>
      </c>
      <c r="AN421" s="21" t="s">
        <v>75</v>
      </c>
      <c r="AS421" s="21" t="s">
        <v>76</v>
      </c>
      <c r="AZ421" s="115"/>
      <c r="BA421" s="44">
        <f t="shared" si="2373"/>
        <v>1.055599999999983</v>
      </c>
      <c r="BB421" s="48">
        <f t="shared" si="2374"/>
        <v>-14.711940812170681</v>
      </c>
      <c r="BC421" s="49">
        <f t="shared" si="2375"/>
        <v>-76.484340963226515</v>
      </c>
      <c r="BD421" s="50">
        <f t="shared" si="2376"/>
        <v>-14.711940812170681</v>
      </c>
      <c r="BE421" s="11">
        <f t="shared" si="2398"/>
        <v>-628.34004610323109</v>
      </c>
      <c r="BF421" s="49">
        <f t="shared" si="2036"/>
        <v>-10.966602626634348</v>
      </c>
      <c r="BG421" s="32">
        <f t="shared" si="2377"/>
        <v>-0.1492909195787184</v>
      </c>
    </row>
    <row r="422" spans="2:59" ht="18.649999999999999" customHeight="1" thickBot="1">
      <c r="B422" s="20"/>
      <c r="D422" s="197" t="s">
        <v>77</v>
      </c>
      <c r="E422" s="198"/>
      <c r="F422" s="199" t="s">
        <v>78</v>
      </c>
      <c r="G422" s="200"/>
      <c r="I422" s="197" t="s">
        <v>79</v>
      </c>
      <c r="J422" s="198"/>
      <c r="K422" s="199" t="s">
        <v>80</v>
      </c>
      <c r="L422" s="200"/>
      <c r="N422" s="197" t="s">
        <v>81</v>
      </c>
      <c r="O422" s="198"/>
      <c r="P422" s="199" t="s">
        <v>82</v>
      </c>
      <c r="Q422" s="200"/>
      <c r="S422" s="197" t="s">
        <v>83</v>
      </c>
      <c r="T422" s="198"/>
      <c r="U422" s="199" t="s">
        <v>84</v>
      </c>
      <c r="V422" s="200"/>
      <c r="X422" s="197" t="s">
        <v>85</v>
      </c>
      <c r="Y422" s="198"/>
      <c r="Z422" s="199" t="s">
        <v>86</v>
      </c>
      <c r="AA422" s="200"/>
      <c r="AB422" s="4"/>
      <c r="AC422" s="197" t="s">
        <v>87</v>
      </c>
      <c r="AD422" s="198"/>
      <c r="AE422" s="199" t="s">
        <v>88</v>
      </c>
      <c r="AF422" s="200"/>
      <c r="AH422" s="197" t="s">
        <v>89</v>
      </c>
      <c r="AI422" s="198"/>
      <c r="AJ422" s="199" t="s">
        <v>90</v>
      </c>
      <c r="AK422" s="200"/>
      <c r="AL422" s="4"/>
      <c r="AM422" s="197" t="s">
        <v>91</v>
      </c>
      <c r="AN422" s="198"/>
      <c r="AO422" s="199" t="s">
        <v>92</v>
      </c>
      <c r="AP422" s="200"/>
      <c r="AR422" s="197" t="s">
        <v>93</v>
      </c>
      <c r="AS422" s="198"/>
      <c r="AT422" s="199" t="s">
        <v>94</v>
      </c>
      <c r="AU422" s="200"/>
      <c r="AV422" s="4"/>
      <c r="AW422" s="181" t="s">
        <v>95</v>
      </c>
      <c r="AY422" s="182" t="s">
        <v>22</v>
      </c>
      <c r="AZ422" s="115"/>
      <c r="BA422" s="44">
        <f t="shared" si="2373"/>
        <v>1.055999999999983</v>
      </c>
      <c r="BB422" s="48">
        <f t="shared" si="2374"/>
        <v>-14.821974694562163</v>
      </c>
      <c r="BC422" s="49">
        <f t="shared" si="2375"/>
        <v>-76.73567698166778</v>
      </c>
      <c r="BD422" s="50">
        <f t="shared" si="2376"/>
        <v>-14.821974694562163</v>
      </c>
      <c r="BE422" s="11">
        <f t="shared" si="2398"/>
        <v>-618.62430779445242</v>
      </c>
      <c r="BF422" s="49">
        <f t="shared" si="2036"/>
        <v>-10.797031003884015</v>
      </c>
      <c r="BG422" s="32">
        <f t="shared" si="2377"/>
        <v>-0.14549268796803611</v>
      </c>
    </row>
    <row r="423" spans="2:59" ht="18.649999999999999" customHeight="1" thickTop="1" thickBot="1">
      <c r="B423" s="39">
        <f t="shared" ref="B423" si="2399">B416+$E$5</f>
        <v>0.92279999999999751</v>
      </c>
      <c r="D423" s="24">
        <v>1</v>
      </c>
      <c r="E423" s="25">
        <v>0</v>
      </c>
      <c r="F423" s="26">
        <v>0</v>
      </c>
      <c r="G423" s="27">
        <f t="shared" ref="G423" si="2400">-1/($E$8*$B423)</f>
        <v>-6.0539577143161729</v>
      </c>
      <c r="I423" s="24">
        <v>1</v>
      </c>
      <c r="J423" s="28">
        <v>0</v>
      </c>
      <c r="K423" s="26">
        <v>0</v>
      </c>
      <c r="L423" s="27">
        <v>0</v>
      </c>
      <c r="N423" s="24">
        <f t="shared" ref="N423" si="2401">D423*I423+F423*I426-E423*J423-G423*J426</f>
        <v>-1.3410741447930925</v>
      </c>
      <c r="O423" s="28">
        <f t="shared" ref="O423" si="2402">(D423*J423+E423*I423+F423*J426+G423*I426)</f>
        <v>0</v>
      </c>
      <c r="P423" s="26">
        <f t="shared" ref="P423" si="2403">D423*K423+F423*K426-E423*L423-G423*L426</f>
        <v>0</v>
      </c>
      <c r="Q423" s="27">
        <f t="shared" ref="Q423" si="2404">(D423*L423+E423*K423+F423*L426+G423*K426)</f>
        <v>-6.0539577143161729</v>
      </c>
      <c r="S423" s="24">
        <v>1</v>
      </c>
      <c r="T423" s="25">
        <v>0</v>
      </c>
      <c r="U423" s="26">
        <v>0</v>
      </c>
      <c r="V423" s="27">
        <f t="shared" ref="V423" si="2405">-1/($T$8*$B423)</f>
        <v>-29.288065698989058</v>
      </c>
      <c r="X423" s="24">
        <f t="shared" ref="X423" si="2406">N423*S423+P423*S426-O423*T423-Q423*T426</f>
        <v>-1.3410741447930925</v>
      </c>
      <c r="Y423" s="28">
        <f t="shared" ref="Y423" si="2407">(N423*T423+O423*S423+P423*T426+Q423*S426)</f>
        <v>0</v>
      </c>
      <c r="Z423" s="26">
        <f t="shared" ref="Z423" si="2408">N423*U423+P423*U426-O423*V423-Q423*V426</f>
        <v>0</v>
      </c>
      <c r="AA423" s="27">
        <f t="shared" ref="AA423" si="2409">(N423*V423+O423*U423+P423*V426+Q423*U426)</f>
        <v>33.223509945599488</v>
      </c>
      <c r="AB423" s="8"/>
      <c r="AC423" s="24">
        <v>1</v>
      </c>
      <c r="AD423" s="28">
        <v>0</v>
      </c>
      <c r="AE423" s="26">
        <v>0</v>
      </c>
      <c r="AF423" s="27">
        <v>0</v>
      </c>
      <c r="AH423" s="24">
        <f t="shared" ref="AH423" si="2410">X423*AC423+Z423*AC426-Y423*AD423-AA423*AD426</f>
        <v>10.647438456420291</v>
      </c>
      <c r="AI423" s="28">
        <f t="shared" ref="AI423" si="2411">(X423*AD423+Y423*AC423+Z423*AD426+AA423*AC426)</f>
        <v>0</v>
      </c>
      <c r="AJ423" s="26">
        <f t="shared" ref="AJ423" si="2412">X423*AE423+Z423*AE426-Y423*AF423-AA423*AF426</f>
        <v>0</v>
      </c>
      <c r="AK423" s="27">
        <f t="shared" ref="AK423" si="2413">(X423*AF423+Y423*AE423+Z423*AF426+AA423*AE426)</f>
        <v>33.223509945599488</v>
      </c>
      <c r="AL423" s="8"/>
      <c r="AM423" s="24">
        <v>1</v>
      </c>
      <c r="AN423" s="25">
        <v>0</v>
      </c>
      <c r="AO423" s="26">
        <v>0</v>
      </c>
      <c r="AP423" s="27">
        <f t="shared" ref="AP423" si="2414">-1/($AN$8*$B423)</f>
        <v>-6.0539577143161729</v>
      </c>
      <c r="AR423" s="24">
        <f t="shared" ref="AR423" si="2415">AH423*AM423+AJ423*AM426-AI423*AN423-AK423*AN426</f>
        <v>10.647438456420291</v>
      </c>
      <c r="AS423" s="28">
        <f t="shared" ref="AS423" si="2416">(AH423*AN423+AI423*AM423+AJ423*AN426+AK423*AM426)</f>
        <v>0</v>
      </c>
      <c r="AT423" s="26">
        <f t="shared" ref="AT423" si="2417">AH423*AO423+AJ423*AO426-AI423*AP423-AK423*AP426</f>
        <v>0</v>
      </c>
      <c r="AU423" s="27">
        <f t="shared" ref="AU423" si="2418">(AH423*AP423+AI423*AO423+AJ423*AP426+AK423*AO426)</f>
        <v>-31.235632235352824</v>
      </c>
      <c r="AV423" s="8"/>
      <c r="AW423" s="183">
        <f t="shared" ref="AW423" si="2419">20*LOG((2*$AR$8)/(($AR$8*AR423+AT423+$AR$8*AR426+AT426)^2+($AR$8*AS423+AU423+$AR$8*AS426+AU426)^2)^0.5)</f>
        <v>-24.771205921584155</v>
      </c>
      <c r="AY423" s="184">
        <f t="shared" ref="AY423" si="2420">((AS423^2+AR423^2)/(AS426^2+AR426^2))^0.5</f>
        <v>3.1885418028752603</v>
      </c>
      <c r="AZ423" s="115"/>
      <c r="BA423" s="44">
        <f t="shared" si="2373"/>
        <v>1.0563999999999829</v>
      </c>
      <c r="BB423" s="48">
        <f t="shared" si="2374"/>
        <v>-14.931198402223135</v>
      </c>
      <c r="BC423" s="49">
        <f t="shared" si="2375"/>
        <v>-76.983126704785533</v>
      </c>
      <c r="BD423" s="50">
        <f t="shared" si="2376"/>
        <v>-14.931198402223135</v>
      </c>
      <c r="BE423" s="11">
        <f t="shared" si="2398"/>
        <v>-609.13597388924813</v>
      </c>
      <c r="BF423" s="49">
        <f t="shared" si="2036"/>
        <v>-10.63142833670959</v>
      </c>
      <c r="BG423" s="32">
        <f t="shared" si="2377"/>
        <v>-0.14181956637453055</v>
      </c>
    </row>
    <row r="424" spans="2:59" ht="18.649999999999999" customHeight="1" thickBot="1">
      <c r="D424" s="30"/>
      <c r="G424" s="31"/>
      <c r="I424" s="30"/>
      <c r="L424" s="31"/>
      <c r="N424" s="30"/>
      <c r="Q424" s="31"/>
      <c r="S424" s="30"/>
      <c r="V424" s="31"/>
      <c r="X424" s="30"/>
      <c r="AA424" s="31"/>
      <c r="AC424" s="30"/>
      <c r="AF424" s="31"/>
      <c r="AH424" s="30"/>
      <c r="AK424" s="31"/>
      <c r="AM424" s="30"/>
      <c r="AP424" s="31"/>
      <c r="AR424" s="30"/>
      <c r="AU424" s="31"/>
      <c r="AY424" s="185"/>
      <c r="AZ424" s="115"/>
      <c r="BA424" s="44">
        <f t="shared" si="2373"/>
        <v>1.0567999999999829</v>
      </c>
      <c r="BB424" s="48">
        <f t="shared" si="2374"/>
        <v>-15.039621129025221</v>
      </c>
      <c r="BC424" s="49">
        <f t="shared" si="2375"/>
        <v>-77.226781094341206</v>
      </c>
      <c r="BD424" s="50">
        <f t="shared" si="2376"/>
        <v>-15.039621129025221</v>
      </c>
      <c r="BE424" s="11">
        <f t="shared" si="2398"/>
        <v>-599.86821073948204</v>
      </c>
      <c r="BF424" s="49">
        <f t="shared" ref="BF424:BF487" si="2421">PI()*(IF(BE424&lt;0,BE424,(BE425+BE423)/2))/180</f>
        <v>-10.469675355451169</v>
      </c>
      <c r="BG424" s="32">
        <f t="shared" si="2377"/>
        <v>-0.13826656871153389</v>
      </c>
    </row>
    <row r="425" spans="2:59" ht="18.649999999999999" customHeight="1" thickBot="1">
      <c r="D425" s="197" t="s">
        <v>96</v>
      </c>
      <c r="E425" s="198"/>
      <c r="F425" s="199" t="s">
        <v>97</v>
      </c>
      <c r="G425" s="200"/>
      <c r="I425" s="197" t="s">
        <v>98</v>
      </c>
      <c r="J425" s="198"/>
      <c r="K425" s="199" t="s">
        <v>99</v>
      </c>
      <c r="L425" s="200"/>
      <c r="N425" s="197" t="s">
        <v>1</v>
      </c>
      <c r="O425" s="198"/>
      <c r="P425" s="199" t="s">
        <v>2</v>
      </c>
      <c r="Q425" s="200"/>
      <c r="S425" s="172" t="s">
        <v>100</v>
      </c>
      <c r="T425" s="173"/>
      <c r="U425" s="199" t="s">
        <v>101</v>
      </c>
      <c r="V425" s="200"/>
      <c r="X425" s="197" t="s">
        <v>102</v>
      </c>
      <c r="Y425" s="198"/>
      <c r="Z425" s="199" t="s">
        <v>103</v>
      </c>
      <c r="AA425" s="200"/>
      <c r="AB425" s="4"/>
      <c r="AC425" s="197" t="s">
        <v>104</v>
      </c>
      <c r="AD425" s="198"/>
      <c r="AE425" s="199" t="s">
        <v>105</v>
      </c>
      <c r="AF425" s="200"/>
      <c r="AH425" s="172" t="s">
        <v>106</v>
      </c>
      <c r="AI425" s="173"/>
      <c r="AJ425" s="199" t="s">
        <v>107</v>
      </c>
      <c r="AK425" s="200"/>
      <c r="AL425" s="4"/>
      <c r="AM425" s="197" t="s">
        <v>108</v>
      </c>
      <c r="AN425" s="198"/>
      <c r="AO425" s="199" t="s">
        <v>109</v>
      </c>
      <c r="AP425" s="200"/>
      <c r="AR425" s="197" t="s">
        <v>110</v>
      </c>
      <c r="AS425" s="198"/>
      <c r="AT425" s="199" t="s">
        <v>111</v>
      </c>
      <c r="AU425" s="200"/>
      <c r="AV425" s="4"/>
      <c r="AW425" s="36" t="s">
        <v>112</v>
      </c>
      <c r="AY425" s="186" t="s">
        <v>113</v>
      </c>
      <c r="AZ425" s="115"/>
      <c r="BA425" s="44">
        <f t="shared" si="2373"/>
        <v>1.0571999999999828</v>
      </c>
      <c r="BB425" s="48">
        <f t="shared" si="2374"/>
        <v>-15.147251975173477</v>
      </c>
      <c r="BC425" s="49">
        <f t="shared" si="2375"/>
        <v>-77.466728378636972</v>
      </c>
      <c r="BD425" s="50">
        <f t="shared" si="2376"/>
        <v>-15.147251975173477</v>
      </c>
      <c r="BE425" s="11">
        <f t="shared" si="2398"/>
        <v>-590.81442709533258</v>
      </c>
      <c r="BF425" s="49">
        <f t="shared" si="2421"/>
        <v>-10.311657021097551</v>
      </c>
      <c r="BG425" s="32">
        <f t="shared" si="2377"/>
        <v>-0.13482893992422482</v>
      </c>
    </row>
    <row r="426" spans="2:59" ht="18.649999999999999" customHeight="1" thickTop="1" thickBot="1">
      <c r="D426" s="24">
        <v>0</v>
      </c>
      <c r="E426" s="28">
        <v>0</v>
      </c>
      <c r="F426" s="26">
        <v>1</v>
      </c>
      <c r="G426" s="27">
        <v>0</v>
      </c>
      <c r="I426" s="24">
        <v>0</v>
      </c>
      <c r="J426" s="28">
        <f t="shared" ref="J426" si="2422">IF(0=(1-$J$8*$K$8*$B423^2),0,-1*(1-$J$8*$K$8*$B423^2)/($B423*$K$8))</f>
        <v>-0.38670143652589578</v>
      </c>
      <c r="K426" s="26">
        <v>1</v>
      </c>
      <c r="L426" s="27">
        <v>0</v>
      </c>
      <c r="N426" s="24">
        <f t="shared" ref="N426" si="2423">D426*I423+F426*I426-E426*J423-G426*J426</f>
        <v>0</v>
      </c>
      <c r="O426" s="28">
        <f t="shared" ref="O426" si="2424">(D426*J423+E426*I423+F426*J426+G426*I426)</f>
        <v>-0.38670143652589578</v>
      </c>
      <c r="P426" s="26">
        <f t="shared" ref="P426" si="2425">D426*K423+F426*K426-E426*L423-G426*L426</f>
        <v>1</v>
      </c>
      <c r="Q426" s="27">
        <f t="shared" ref="Q426" si="2426">(D426*L423+E426*K423+F426*L426+G426*K426)</f>
        <v>0</v>
      </c>
      <c r="S426" s="24">
        <v>0</v>
      </c>
      <c r="T426" s="28">
        <v>0</v>
      </c>
      <c r="U426" s="26">
        <v>1</v>
      </c>
      <c r="V426" s="27">
        <v>0</v>
      </c>
      <c r="X426" s="24">
        <f t="shared" ref="X426" si="2427">N426*S423+P426*S426-O426*T423-Q426*T426</f>
        <v>0</v>
      </c>
      <c r="Y426" s="28">
        <f t="shared" ref="Y426" si="2428">(N426*T423+O426*S423+P426*T426+Q426*S426)</f>
        <v>-0.38670143652589578</v>
      </c>
      <c r="Z426" s="26">
        <f t="shared" ref="Z426" si="2429">N426*U423+P426*U426-O426*V423-Q426*V426</f>
        <v>-10.325737078863883</v>
      </c>
      <c r="AA426" s="27">
        <f t="shared" ref="AA426" si="2430">(N426*V423+O426*U423+P426*V426+Q426*U426)</f>
        <v>0</v>
      </c>
      <c r="AB426" s="8"/>
      <c r="AC426" s="24">
        <v>0</v>
      </c>
      <c r="AD426" s="28">
        <f t="shared" ref="AD426" si="2431">IF(0=(1-$AD$8*$AE$8*$B423^2),0,-1*(1-$AD$8*$AE$8*$B423^2)/($B423*$AD$8))</f>
        <v>-0.36084425218297211</v>
      </c>
      <c r="AE426" s="26">
        <v>1</v>
      </c>
      <c r="AF426" s="27">
        <v>0</v>
      </c>
      <c r="AH426" s="24">
        <f t="shared" ref="AH426" si="2432">X426*AC423+Z426*AC426-Y426*AD423-AA426*AD426</f>
        <v>0</v>
      </c>
      <c r="AI426" s="28">
        <f t="shared" ref="AI426" si="2433">(X426*AD423+Y426*AC423+Z426*AD426+AA426*AC426)</f>
        <v>3.3392814379347286</v>
      </c>
      <c r="AJ426" s="26">
        <f t="shared" ref="AJ426" si="2434">X426*AE423+Z426*AE426-Y426*AF423-AA426*AF426</f>
        <v>-10.325737078863883</v>
      </c>
      <c r="AK426" s="27">
        <f t="shared" ref="AK426" si="2435">(X426*AF423+Y426*AE423+Z426*AF426+AA426*AE426)</f>
        <v>0</v>
      </c>
      <c r="AL426" s="8"/>
      <c r="AM426" s="24">
        <v>0</v>
      </c>
      <c r="AN426" s="28">
        <v>0</v>
      </c>
      <c r="AO426" s="26">
        <v>1</v>
      </c>
      <c r="AP426" s="27">
        <v>0</v>
      </c>
      <c r="AR426" s="24">
        <f t="shared" ref="AR426" si="2436">AH426*AM423+AJ426*AM426-AI426*AN423-AK426*AN426</f>
        <v>0</v>
      </c>
      <c r="AS426" s="28">
        <f t="shared" ref="AS426" si="2437">(AH426*AN423+AI426*AM423+AJ426*AN426+AK426*AM426)</f>
        <v>3.3392814379347286</v>
      </c>
      <c r="AT426" s="26">
        <f t="shared" ref="AT426" si="2438">AH426*AO423+AJ426*AO426-AI426*AP423-AK426*AP426</f>
        <v>9.8901315425938687</v>
      </c>
      <c r="AU426" s="27">
        <f t="shared" ref="AU426" si="2439">(AH426*AP423+AI426*AO423+AJ426*AP426+AK426*AO426)</f>
        <v>0</v>
      </c>
      <c r="AV426" s="8"/>
      <c r="AW426" s="38">
        <f t="shared" ref="AW426" si="2440">(180/PI())*ATAN(-1*(($AR$8*AS423+AU423+$AR$8*AS426+AU426)/($AR$8*AR423+AT423+$AR$8*AR426+AT426)))</f>
        <v>53.639131249949841</v>
      </c>
      <c r="AY426" s="187">
        <f t="shared" ref="AY426" si="2441">20*LOG(((($AR$8*AR423+AT423-$AR$8*AR426-AT426)^2+($AR$8*AS423+AU423-$AR$8*AS426-AU426)^2)/(($AR$8*AR423+AT423+$AR$8*AR426+AT426)^2+($AR$8*AS423+AU423+$AR$8*AS426+AU426)^2))^0.5)</f>
        <v>-1.4500686111582069E-2</v>
      </c>
      <c r="AZ426" s="115"/>
      <c r="BA426" s="44">
        <f t="shared" si="2373"/>
        <v>1.0575999999999828</v>
      </c>
      <c r="BB426" s="48">
        <f t="shared" si="2374"/>
        <v>-15.254099945102183</v>
      </c>
      <c r="BC426" s="49">
        <f t="shared" si="2375"/>
        <v>-77.703054149475079</v>
      </c>
      <c r="BD426" s="50">
        <f t="shared" si="2376"/>
        <v>-15.254099945102183</v>
      </c>
      <c r="BE426" s="11">
        <f t="shared" si="2398"/>
        <v>-581.96826461972523</v>
      </c>
      <c r="BF426" s="49">
        <f t="shared" si="2421"/>
        <v>-10.157262359731831</v>
      </c>
      <c r="BG426" s="32">
        <f t="shared" si="2377"/>
        <v>-0.13150214388505227</v>
      </c>
    </row>
    <row r="427" spans="2:59" ht="18.649999999999999" customHeight="1">
      <c r="AY427" s="33"/>
      <c r="AZ427" s="115"/>
      <c r="BA427" s="44">
        <f t="shared" si="2373"/>
        <v>1.0579999999999827</v>
      </c>
      <c r="BB427" s="48">
        <f t="shared" si="2374"/>
        <v>-15.360173945685471</v>
      </c>
      <c r="BC427" s="49">
        <f t="shared" si="2375"/>
        <v>-77.935841455322944</v>
      </c>
      <c r="BD427" s="50">
        <f t="shared" si="2376"/>
        <v>-15.360173945685471</v>
      </c>
      <c r="BE427" s="11">
        <f t="shared" si="2398"/>
        <v>-573.32358877924526</v>
      </c>
      <c r="BF427" s="49">
        <f t="shared" si="2421"/>
        <v>-10.006384303547847</v>
      </c>
      <c r="BG427" s="32">
        <f t="shared" si="2377"/>
        <v>-0.1282818519911289</v>
      </c>
    </row>
    <row r="428" spans="2:59" ht="18.649999999999999" customHeight="1" thickBot="1">
      <c r="E428" s="21" t="s">
        <v>68</v>
      </c>
      <c r="J428" s="21" t="s">
        <v>69</v>
      </c>
      <c r="O428" s="21" t="s">
        <v>70</v>
      </c>
      <c r="T428" s="21" t="s">
        <v>71</v>
      </c>
      <c r="Y428" s="21" t="s">
        <v>72</v>
      </c>
      <c r="AD428" s="21" t="s">
        <v>73</v>
      </c>
      <c r="AI428" s="21" t="s">
        <v>74</v>
      </c>
      <c r="AN428" s="21" t="s">
        <v>75</v>
      </c>
      <c r="AS428" s="21" t="s">
        <v>76</v>
      </c>
      <c r="AZ428" s="115"/>
      <c r="BA428" s="44">
        <f t="shared" si="2373"/>
        <v>1.0583999999999827</v>
      </c>
      <c r="BB428" s="48">
        <f t="shared" si="2374"/>
        <v>-15.465482784736439</v>
      </c>
      <c r="BC428" s="49">
        <f t="shared" si="2375"/>
        <v>-78.165170890834617</v>
      </c>
      <c r="BD428" s="50">
        <f t="shared" si="2376"/>
        <v>-15.465482784736439</v>
      </c>
      <c r="BE428" s="11">
        <f t="shared" si="2398"/>
        <v>-564.8744801003769</v>
      </c>
      <c r="BF428" s="49">
        <f t="shared" si="2421"/>
        <v>-9.8589195382427661</v>
      </c>
      <c r="BG428" s="32">
        <f t="shared" si="2377"/>
        <v>-0.12516393241933019</v>
      </c>
    </row>
    <row r="429" spans="2:59" ht="18.649999999999999" customHeight="1" thickBot="1">
      <c r="B429" s="20"/>
      <c r="D429" s="197" t="s">
        <v>77</v>
      </c>
      <c r="E429" s="198"/>
      <c r="F429" s="199" t="s">
        <v>78</v>
      </c>
      <c r="G429" s="200"/>
      <c r="I429" s="197" t="s">
        <v>79</v>
      </c>
      <c r="J429" s="198"/>
      <c r="K429" s="199" t="s">
        <v>80</v>
      </c>
      <c r="L429" s="200"/>
      <c r="N429" s="197" t="s">
        <v>81</v>
      </c>
      <c r="O429" s="198"/>
      <c r="P429" s="199" t="s">
        <v>82</v>
      </c>
      <c r="Q429" s="200"/>
      <c r="S429" s="197" t="s">
        <v>83</v>
      </c>
      <c r="T429" s="198"/>
      <c r="U429" s="199" t="s">
        <v>84</v>
      </c>
      <c r="V429" s="200"/>
      <c r="X429" s="197" t="s">
        <v>85</v>
      </c>
      <c r="Y429" s="198"/>
      <c r="Z429" s="199" t="s">
        <v>86</v>
      </c>
      <c r="AA429" s="200"/>
      <c r="AB429" s="4"/>
      <c r="AC429" s="197" t="s">
        <v>87</v>
      </c>
      <c r="AD429" s="198"/>
      <c r="AE429" s="199" t="s">
        <v>88</v>
      </c>
      <c r="AF429" s="200"/>
      <c r="AH429" s="197" t="s">
        <v>89</v>
      </c>
      <c r="AI429" s="198"/>
      <c r="AJ429" s="199" t="s">
        <v>90</v>
      </c>
      <c r="AK429" s="200"/>
      <c r="AL429" s="4"/>
      <c r="AM429" s="197" t="s">
        <v>91</v>
      </c>
      <c r="AN429" s="198"/>
      <c r="AO429" s="199" t="s">
        <v>92</v>
      </c>
      <c r="AP429" s="200"/>
      <c r="AR429" s="197" t="s">
        <v>93</v>
      </c>
      <c r="AS429" s="198"/>
      <c r="AT429" s="199" t="s">
        <v>94</v>
      </c>
      <c r="AU429" s="200"/>
      <c r="AV429" s="4"/>
      <c r="AW429" s="181" t="s">
        <v>95</v>
      </c>
      <c r="AY429" s="182" t="s">
        <v>22</v>
      </c>
      <c r="AZ429" s="115"/>
      <c r="BA429" s="44">
        <f t="shared" si="2373"/>
        <v>1.0587999999999826</v>
      </c>
      <c r="BB429" s="48">
        <f t="shared" si="2374"/>
        <v>-15.570035169770357</v>
      </c>
      <c r="BC429" s="49">
        <f t="shared" si="2375"/>
        <v>-78.391120682874742</v>
      </c>
      <c r="BD429" s="50">
        <f t="shared" si="2376"/>
        <v>-15.570035169770357</v>
      </c>
      <c r="BE429" s="11">
        <f t="shared" si="2398"/>
        <v>-556.61522578030281</v>
      </c>
      <c r="BF429" s="49">
        <f t="shared" si="2421"/>
        <v>-9.7147683565979079</v>
      </c>
      <c r="BG429" s="32">
        <f t="shared" si="2377"/>
        <v>-0.12214443999777261</v>
      </c>
    </row>
    <row r="430" spans="2:59" ht="18.649999999999999" customHeight="1" thickTop="1" thickBot="1">
      <c r="B430" s="39">
        <f t="shared" ref="B430" si="2442">B423+$E$5</f>
        <v>0.92319999999999747</v>
      </c>
      <c r="D430" s="24">
        <v>1</v>
      </c>
      <c r="E430" s="25">
        <v>0</v>
      </c>
      <c r="F430" s="26">
        <v>0</v>
      </c>
      <c r="G430" s="27">
        <f t="shared" ref="G430" si="2443">-1/($E$8*$B430)</f>
        <v>-6.0513346823775622</v>
      </c>
      <c r="I430" s="24">
        <v>1</v>
      </c>
      <c r="J430" s="28">
        <v>0</v>
      </c>
      <c r="K430" s="26">
        <v>0</v>
      </c>
      <c r="L430" s="27">
        <v>0</v>
      </c>
      <c r="N430" s="24">
        <f t="shared" ref="N430" si="2444">D430*I430+F430*I433-E430*J430-G430*J433</f>
        <v>-1.3342591450613024</v>
      </c>
      <c r="O430" s="28">
        <f t="shared" ref="O430" si="2445">(D430*J430+E430*I430+F430*J433+G430*I433)</f>
        <v>0</v>
      </c>
      <c r="P430" s="26">
        <f t="shared" ref="P430" si="2446">D430*K430+F430*K433-E430*L430-G430*L433</f>
        <v>0</v>
      </c>
      <c r="Q430" s="27">
        <f t="shared" ref="Q430" si="2447">(D430*L430+E430*K430+F430*L433+G430*K433)</f>
        <v>-6.0513346823775622</v>
      </c>
      <c r="S430" s="24">
        <v>1</v>
      </c>
      <c r="T430" s="25">
        <v>0</v>
      </c>
      <c r="U430" s="26">
        <v>0</v>
      </c>
      <c r="V430" s="27">
        <f t="shared" ref="V430" si="2448">-1/($T$8*$B430)</f>
        <v>-29.275375895826588</v>
      </c>
      <c r="X430" s="24">
        <f t="shared" ref="X430" si="2449">N430*S430+P430*S433-O430*T430-Q430*T433</f>
        <v>-1.3342591450613024</v>
      </c>
      <c r="Y430" s="28">
        <f t="shared" ref="Y430" si="2450">(N430*T430+O430*S430+P430*T433+Q430*S433)</f>
        <v>0</v>
      </c>
      <c r="Z430" s="26">
        <f t="shared" ref="Z430" si="2451">N430*U430+P430*U433-O430*V430-Q430*V433</f>
        <v>0</v>
      </c>
      <c r="AA430" s="27">
        <f t="shared" ref="AA430" si="2452">(N430*V430+O430*U430+P430*V433+Q430*U433)</f>
        <v>33.00960333173628</v>
      </c>
      <c r="AB430" s="8"/>
      <c r="AC430" s="24">
        <v>1</v>
      </c>
      <c r="AD430" s="28">
        <v>0</v>
      </c>
      <c r="AE430" s="26">
        <v>0</v>
      </c>
      <c r="AF430" s="27">
        <v>0</v>
      </c>
      <c r="AH430" s="24">
        <f t="shared" ref="AH430" si="2453">X430*AC430+Z430*AC433-Y430*AD430-AA430*AD433</f>
        <v>10.549886361603681</v>
      </c>
      <c r="AI430" s="28">
        <f t="shared" ref="AI430" si="2454">(X430*AD430+Y430*AC430+Z430*AD433+AA430*AC433)</f>
        <v>0</v>
      </c>
      <c r="AJ430" s="26">
        <f t="shared" ref="AJ430" si="2455">X430*AE430+Z430*AE433-Y430*AF430-AA430*AF433</f>
        <v>0</v>
      </c>
      <c r="AK430" s="27">
        <f t="shared" ref="AK430" si="2456">(X430*AF430+Y430*AE430+Z430*AF433+AA430*AE433)</f>
        <v>33.00960333173628</v>
      </c>
      <c r="AL430" s="8"/>
      <c r="AM430" s="24">
        <v>1</v>
      </c>
      <c r="AN430" s="25">
        <v>0</v>
      </c>
      <c r="AO430" s="26">
        <v>0</v>
      </c>
      <c r="AP430" s="27">
        <f t="shared" ref="AP430" si="2457">-1/($AN$8*$B430)</f>
        <v>-6.0513346823775622</v>
      </c>
      <c r="AR430" s="24">
        <f t="shared" ref="AR430" si="2458">AH430*AM430+AJ430*AM433-AI430*AN430-AK430*AN433</f>
        <v>10.549886361603681</v>
      </c>
      <c r="AS430" s="28">
        <f t="shared" ref="AS430" si="2459">(AH430*AN430+AI430*AM430+AJ430*AN433+AK430*AM433)</f>
        <v>0</v>
      </c>
      <c r="AT430" s="26">
        <f t="shared" ref="AT430" si="2460">AH430*AO430+AJ430*AO433-AI430*AP430-AK430*AP433</f>
        <v>0</v>
      </c>
      <c r="AU430" s="27">
        <f t="shared" ref="AU430" si="2461">(AH430*AP430+AI430*AO430+AJ430*AP433+AK430*AO433)</f>
        <v>-30.831289903378106</v>
      </c>
      <c r="AV430" s="8"/>
      <c r="AW430" s="183">
        <f t="shared" ref="AW430" si="2462">20*LOG((2*$AR$8)/(($AR$8*AR430+AT430+$AR$8*AR433+AT433)^2+($AR$8*AS430+AU430+$AR$8*AS433+AU433)^2)^0.5)</f>
        <v>-24.664481772138295</v>
      </c>
      <c r="AY430" s="184">
        <f t="shared" ref="AY430" si="2463">((AS430^2+AR430^2)/(AS433^2+AR433^2))^0.5</f>
        <v>3.1778029997720911</v>
      </c>
      <c r="AZ430" s="115"/>
      <c r="BA430" s="44">
        <f t="shared" si="2373"/>
        <v>1.0591999999999826</v>
      </c>
      <c r="BB430" s="48">
        <f t="shared" si="2374"/>
        <v>-15.673839707010067</v>
      </c>
      <c r="BC430" s="49">
        <f t="shared" si="2375"/>
        <v>-78.613766773186839</v>
      </c>
      <c r="BD430" s="50">
        <f t="shared" si="2376"/>
        <v>-15.673839707010067</v>
      </c>
      <c r="BE430" s="11">
        <f t="shared" si="2398"/>
        <v>-548.54031163506886</v>
      </c>
      <c r="BF430" s="49">
        <f t="shared" si="2421"/>
        <v>-9.5738345179477111</v>
      </c>
      <c r="BG430" s="32">
        <f t="shared" si="2377"/>
        <v>-0.11921960665524844</v>
      </c>
    </row>
    <row r="431" spans="2:59" ht="18.649999999999999" customHeight="1" thickBot="1">
      <c r="D431" s="30"/>
      <c r="G431" s="31"/>
      <c r="I431" s="30"/>
      <c r="L431" s="31"/>
      <c r="N431" s="30"/>
      <c r="Q431" s="31"/>
      <c r="S431" s="30"/>
      <c r="V431" s="31"/>
      <c r="X431" s="30"/>
      <c r="AA431" s="31"/>
      <c r="AC431" s="30"/>
      <c r="AF431" s="31"/>
      <c r="AH431" s="30"/>
      <c r="AK431" s="31"/>
      <c r="AM431" s="30"/>
      <c r="AP431" s="31"/>
      <c r="AR431" s="30"/>
      <c r="AU431" s="31"/>
      <c r="AY431" s="185"/>
      <c r="AZ431" s="115"/>
      <c r="BA431" s="44">
        <f t="shared" si="2373"/>
        <v>1.0595999999999826</v>
      </c>
      <c r="BB431" s="48">
        <f t="shared" si="2374"/>
        <v>-15.776904900612525</v>
      </c>
      <c r="BC431" s="49">
        <f t="shared" si="2375"/>
        <v>-78.833182897840842</v>
      </c>
      <c r="BD431" s="50">
        <f t="shared" si="2376"/>
        <v>-15.776904900612525</v>
      </c>
      <c r="BE431" s="11">
        <f t="shared" si="2398"/>
        <v>-540.64441437520384</v>
      </c>
      <c r="BF431" s="49">
        <f t="shared" si="2421"/>
        <v>-9.4360251133638684</v>
      </c>
      <c r="BG431" s="32">
        <f t="shared" si="2377"/>
        <v>-0.11638583241263029</v>
      </c>
    </row>
    <row r="432" spans="2:59" ht="18.649999999999999" customHeight="1" thickBot="1">
      <c r="D432" s="197" t="s">
        <v>96</v>
      </c>
      <c r="E432" s="198"/>
      <c r="F432" s="199" t="s">
        <v>97</v>
      </c>
      <c r="G432" s="200"/>
      <c r="I432" s="197" t="s">
        <v>98</v>
      </c>
      <c r="J432" s="198"/>
      <c r="K432" s="199" t="s">
        <v>99</v>
      </c>
      <c r="L432" s="200"/>
      <c r="N432" s="197" t="s">
        <v>1</v>
      </c>
      <c r="O432" s="198"/>
      <c r="P432" s="199" t="s">
        <v>2</v>
      </c>
      <c r="Q432" s="200"/>
      <c r="S432" s="172" t="s">
        <v>100</v>
      </c>
      <c r="T432" s="173"/>
      <c r="U432" s="199" t="s">
        <v>101</v>
      </c>
      <c r="V432" s="200"/>
      <c r="X432" s="197" t="s">
        <v>102</v>
      </c>
      <c r="Y432" s="198"/>
      <c r="Z432" s="199" t="s">
        <v>103</v>
      </c>
      <c r="AA432" s="200"/>
      <c r="AB432" s="4"/>
      <c r="AC432" s="197" t="s">
        <v>104</v>
      </c>
      <c r="AD432" s="198"/>
      <c r="AE432" s="199" t="s">
        <v>105</v>
      </c>
      <c r="AF432" s="200"/>
      <c r="AH432" s="172" t="s">
        <v>106</v>
      </c>
      <c r="AI432" s="173"/>
      <c r="AJ432" s="199" t="s">
        <v>107</v>
      </c>
      <c r="AK432" s="200"/>
      <c r="AL432" s="4"/>
      <c r="AM432" s="197" t="s">
        <v>108</v>
      </c>
      <c r="AN432" s="198"/>
      <c r="AO432" s="199" t="s">
        <v>109</v>
      </c>
      <c r="AP432" s="200"/>
      <c r="AR432" s="197" t="s">
        <v>110</v>
      </c>
      <c r="AS432" s="198"/>
      <c r="AT432" s="199" t="s">
        <v>111</v>
      </c>
      <c r="AU432" s="200"/>
      <c r="AV432" s="4"/>
      <c r="AW432" s="36" t="s">
        <v>112</v>
      </c>
      <c r="AY432" s="186" t="s">
        <v>113</v>
      </c>
      <c r="AZ432" s="115"/>
      <c r="BA432" s="44">
        <f t="shared" si="2373"/>
        <v>1.0599999999999825</v>
      </c>
      <c r="BB432" s="48">
        <f t="shared" si="2374"/>
        <v>-15.879239152097384</v>
      </c>
      <c r="BC432" s="49">
        <f t="shared" si="2375"/>
        <v>-79.0494406635909</v>
      </c>
      <c r="BD432" s="50">
        <f t="shared" si="2376"/>
        <v>-15.879239152097384</v>
      </c>
      <c r="BE432" s="11">
        <f t="shared" si="2398"/>
        <v>-532.92239419877251</v>
      </c>
      <c r="BF432" s="49">
        <f t="shared" si="2421"/>
        <v>-9.3012504363797088</v>
      </c>
      <c r="BG432" s="32">
        <f t="shared" si="2377"/>
        <v>-0.11363967688274049</v>
      </c>
    </row>
    <row r="433" spans="2:59" ht="18.649999999999999" customHeight="1" thickTop="1" thickBot="1">
      <c r="D433" s="24">
        <v>0</v>
      </c>
      <c r="E433" s="28">
        <v>0</v>
      </c>
      <c r="F433" s="26">
        <v>1</v>
      </c>
      <c r="G433" s="27">
        <v>0</v>
      </c>
      <c r="I433" s="24">
        <v>0</v>
      </c>
      <c r="J433" s="28">
        <f t="shared" ref="J433" si="2464">IF(0=(1-$J$8*$K$8*$B430^2),0,-1*(1-$J$8*$K$8*$B430^2)/($B430*$K$8))</f>
        <v>-0.38574285964698529</v>
      </c>
      <c r="K433" s="26">
        <v>1</v>
      </c>
      <c r="L433" s="27">
        <v>0</v>
      </c>
      <c r="N433" s="24">
        <f t="shared" ref="N433" si="2465">D433*I430+F433*I433-E433*J430-G433*J433</f>
        <v>0</v>
      </c>
      <c r="O433" s="28">
        <f t="shared" ref="O433" si="2466">(D433*J430+E433*I430+F433*J433+G433*I433)</f>
        <v>-0.38574285964698529</v>
      </c>
      <c r="P433" s="26">
        <f t="shared" ref="P433" si="2467">D433*K430+F433*K433-E433*L430-G433*L433</f>
        <v>1</v>
      </c>
      <c r="Q433" s="27">
        <f t="shared" ref="Q433" si="2468">(D433*L430+E433*K430+F433*L433+G433*K433)</f>
        <v>0</v>
      </c>
      <c r="S433" s="24">
        <v>0</v>
      </c>
      <c r="T433" s="28">
        <v>0</v>
      </c>
      <c r="U433" s="26">
        <v>1</v>
      </c>
      <c r="V433" s="27">
        <v>0</v>
      </c>
      <c r="X433" s="24">
        <f t="shared" ref="X433" si="2469">N433*S430+P433*S433-O433*T430-Q433*T433</f>
        <v>0</v>
      </c>
      <c r="Y433" s="28">
        <f t="shared" ref="Y433" si="2470">(N433*T430+O433*S430+P433*T433+Q433*S433)</f>
        <v>-0.38574285964698529</v>
      </c>
      <c r="Z433" s="26">
        <f t="shared" ref="Z433" si="2471">N433*U430+P433*U433-O433*V430-Q433*V433</f>
        <v>-10.292767215296571</v>
      </c>
      <c r="AA433" s="27">
        <f t="shared" ref="AA433" si="2472">(N433*V430+O433*U430+P433*V433+Q433*U433)</f>
        <v>0</v>
      </c>
      <c r="AB433" s="8"/>
      <c r="AC433" s="24">
        <v>0</v>
      </c>
      <c r="AD433" s="28">
        <f t="shared" ref="AD433" si="2473">IF(0=(1-$AD$8*$AE$8*$B430^2),0,-1*(1-$AD$8*$AE$8*$B430^2)/($B430*$AD$8))</f>
        <v>-0.36002085172708698</v>
      </c>
      <c r="AE433" s="26">
        <v>1</v>
      </c>
      <c r="AF433" s="27">
        <v>0</v>
      </c>
      <c r="AH433" s="24">
        <f t="shared" ref="AH433" si="2474">X433*AC430+Z433*AC433-Y433*AD430-AA433*AD433</f>
        <v>0</v>
      </c>
      <c r="AI433" s="28">
        <f t="shared" ref="AI433" si="2475">(X433*AD430+Y433*AC430+Z433*AD433+AA433*AC433)</f>
        <v>3.3198679598327234</v>
      </c>
      <c r="AJ433" s="26">
        <f t="shared" ref="AJ433" si="2476">X433*AE430+Z433*AE433-Y433*AF430-AA433*AF433</f>
        <v>-10.292767215296571</v>
      </c>
      <c r="AK433" s="27">
        <f t="shared" ref="AK433" si="2477">(X433*AF430+Y433*AE430+Z433*AF433+AA433*AE433)</f>
        <v>0</v>
      </c>
      <c r="AL433" s="8"/>
      <c r="AM433" s="24">
        <v>0</v>
      </c>
      <c r="AN433" s="28">
        <v>0</v>
      </c>
      <c r="AO433" s="26">
        <v>1</v>
      </c>
      <c r="AP433" s="27">
        <v>0</v>
      </c>
      <c r="AR433" s="24">
        <f t="shared" ref="AR433" si="2478">AH433*AM430+AJ433*AM433-AI433*AN430-AK433*AN433</f>
        <v>0</v>
      </c>
      <c r="AS433" s="28">
        <f t="shared" ref="AS433" si="2479">(AH433*AN430+AI433*AM430+AJ433*AN433+AK433*AM433)</f>
        <v>3.3198679598327234</v>
      </c>
      <c r="AT433" s="26">
        <f t="shared" ref="AT433" si="2480">AH433*AO430+AJ433*AO433-AI433*AP430-AK433*AP433</f>
        <v>9.7968649109532286</v>
      </c>
      <c r="AU433" s="27">
        <f t="shared" ref="AU433" si="2481">(AH433*AP430+AI433*AO430+AJ433*AP433+AK433*AO433)</f>
        <v>0</v>
      </c>
      <c r="AV433" s="8"/>
      <c r="AW433" s="38">
        <f t="shared" ref="AW433" si="2482">(180/PI())*ATAN(-1*(($AR$8*AS430+AU430+$AR$8*AS433+AU433)/($AR$8*AR430+AT430+$AR$8*AR433+AT433)))</f>
        <v>53.514308166525332</v>
      </c>
      <c r="AY433" s="187">
        <f t="shared" ref="AY433" si="2483">20*LOG(((($AR$8*AR430+AT430-$AR$8*AR433-AT433)^2+($AR$8*AS430+AU430-$AR$8*AS433-AU433)^2)/(($AR$8*AR430+AT430+$AR$8*AR433+AT433)^2+($AR$8*AS430+AU430+$AR$8*AS433+AU433)^2))^0.5)</f>
        <v>-1.4862060510668209E-2</v>
      </c>
      <c r="AZ433" s="115"/>
      <c r="BA433" s="44">
        <f t="shared" si="2373"/>
        <v>1.0603999999999825</v>
      </c>
      <c r="BB433" s="48">
        <f t="shared" si="2374"/>
        <v>-15.980850759960566</v>
      </c>
      <c r="BC433" s="49">
        <f t="shared" si="2375"/>
        <v>-79.262609621270386</v>
      </c>
      <c r="BD433" s="50">
        <f t="shared" si="2376"/>
        <v>-15.980850759960566</v>
      </c>
      <c r="BE433" s="11">
        <f t="shared" si="2398"/>
        <v>-525.36928768371024</v>
      </c>
      <c r="BF433" s="49">
        <f t="shared" si="2421"/>
        <v>-9.1694238589380372</v>
      </c>
      <c r="BG433" s="32">
        <f t="shared" si="2377"/>
        <v>-0.11097785124738277</v>
      </c>
    </row>
    <row r="434" spans="2:59" ht="18.649999999999999" customHeight="1">
      <c r="AY434" s="33"/>
      <c r="AZ434" s="115"/>
      <c r="BA434" s="44">
        <f t="shared" si="2373"/>
        <v>1.0607999999999824</v>
      </c>
      <c r="BB434" s="48">
        <f t="shared" si="2374"/>
        <v>-16.081747919455925</v>
      </c>
      <c r="BC434" s="49">
        <f t="shared" si="2375"/>
        <v>-79.472757336343847</v>
      </c>
      <c r="BD434" s="50">
        <f t="shared" si="2376"/>
        <v>-16.081747919455925</v>
      </c>
      <c r="BE434" s="11">
        <f t="shared" si="2398"/>
        <v>-517.98030097318576</v>
      </c>
      <c r="BF434" s="49">
        <f t="shared" si="2421"/>
        <v>-9.0404617124532791</v>
      </c>
      <c r="BG434" s="32">
        <f t="shared" si="2377"/>
        <v>-0.10839721068231332</v>
      </c>
    </row>
    <row r="435" spans="2:59" ht="18.649999999999999" customHeight="1" thickBot="1">
      <c r="E435" s="21" t="s">
        <v>68</v>
      </c>
      <c r="J435" s="21" t="s">
        <v>69</v>
      </c>
      <c r="O435" s="21" t="s">
        <v>70</v>
      </c>
      <c r="T435" s="21" t="s">
        <v>71</v>
      </c>
      <c r="Y435" s="21" t="s">
        <v>72</v>
      </c>
      <c r="AD435" s="21" t="s">
        <v>73</v>
      </c>
      <c r="AI435" s="21" t="s">
        <v>74</v>
      </c>
      <c r="AN435" s="21" t="s">
        <v>75</v>
      </c>
      <c r="AS435" s="21" t="s">
        <v>76</v>
      </c>
      <c r="AZ435" s="115"/>
      <c r="BA435" s="44">
        <f t="shared" si="2373"/>
        <v>1.0611999999999824</v>
      </c>
      <c r="BB435" s="48">
        <f t="shared" si="2374"/>
        <v>-16.181938722530404</v>
      </c>
      <c r="BC435" s="49">
        <f t="shared" si="2375"/>
        <v>-79.679949456733098</v>
      </c>
      <c r="BD435" s="50">
        <f t="shared" si="2376"/>
        <v>-16.181938722530404</v>
      </c>
      <c r="BE435" s="11">
        <f t="shared" si="2398"/>
        <v>-510.75080324063237</v>
      </c>
      <c r="BF435" s="49">
        <f t="shared" si="2421"/>
        <v>-8.9142831737547574</v>
      </c>
      <c r="BG435" s="32">
        <f t="shared" si="2377"/>
        <v>-0.10589474720282199</v>
      </c>
    </row>
    <row r="436" spans="2:59" ht="18.649999999999999" customHeight="1" thickBot="1">
      <c r="B436" s="20"/>
      <c r="D436" s="197" t="s">
        <v>77</v>
      </c>
      <c r="E436" s="198"/>
      <c r="F436" s="199" t="s">
        <v>78</v>
      </c>
      <c r="G436" s="200"/>
      <c r="I436" s="197" t="s">
        <v>79</v>
      </c>
      <c r="J436" s="198"/>
      <c r="K436" s="199" t="s">
        <v>80</v>
      </c>
      <c r="L436" s="200"/>
      <c r="N436" s="197" t="s">
        <v>81</v>
      </c>
      <c r="O436" s="198"/>
      <c r="P436" s="199" t="s">
        <v>82</v>
      </c>
      <c r="Q436" s="200"/>
      <c r="S436" s="197" t="s">
        <v>83</v>
      </c>
      <c r="T436" s="198"/>
      <c r="U436" s="199" t="s">
        <v>84</v>
      </c>
      <c r="V436" s="200"/>
      <c r="X436" s="197" t="s">
        <v>85</v>
      </c>
      <c r="Y436" s="198"/>
      <c r="Z436" s="199" t="s">
        <v>86</v>
      </c>
      <c r="AA436" s="200"/>
      <c r="AB436" s="4"/>
      <c r="AC436" s="197" t="s">
        <v>87</v>
      </c>
      <c r="AD436" s="198"/>
      <c r="AE436" s="199" t="s">
        <v>88</v>
      </c>
      <c r="AF436" s="200"/>
      <c r="AH436" s="197" t="s">
        <v>89</v>
      </c>
      <c r="AI436" s="198"/>
      <c r="AJ436" s="199" t="s">
        <v>90</v>
      </c>
      <c r="AK436" s="200"/>
      <c r="AL436" s="4"/>
      <c r="AM436" s="197" t="s">
        <v>91</v>
      </c>
      <c r="AN436" s="198"/>
      <c r="AO436" s="199" t="s">
        <v>92</v>
      </c>
      <c r="AP436" s="200"/>
      <c r="AR436" s="197" t="s">
        <v>93</v>
      </c>
      <c r="AS436" s="198"/>
      <c r="AT436" s="199" t="s">
        <v>94</v>
      </c>
      <c r="AU436" s="200"/>
      <c r="AV436" s="4"/>
      <c r="AW436" s="181" t="s">
        <v>95</v>
      </c>
      <c r="AY436" s="182" t="s">
        <v>22</v>
      </c>
      <c r="AZ436" s="115"/>
      <c r="BA436" s="44">
        <f t="shared" si="2373"/>
        <v>1.0615999999999823</v>
      </c>
      <c r="BB436" s="48">
        <f t="shared" si="2374"/>
        <v>-16.281431157898766</v>
      </c>
      <c r="BC436" s="49">
        <f t="shared" si="2375"/>
        <v>-79.884249778029329</v>
      </c>
      <c r="BD436" s="50">
        <f t="shared" si="2376"/>
        <v>-16.281431157898766</v>
      </c>
      <c r="BE436" s="11">
        <f t="shared" si="2398"/>
        <v>-503.6763204223704</v>
      </c>
      <c r="BF436" s="49">
        <f t="shared" si="2421"/>
        <v>-8.7908101557003189</v>
      </c>
      <c r="BG436" s="32">
        <f t="shared" si="2377"/>
        <v>-0.10346758290442391</v>
      </c>
    </row>
    <row r="437" spans="2:59" ht="18.649999999999999" customHeight="1" thickTop="1" thickBot="1">
      <c r="B437" s="39">
        <f t="shared" ref="B437" si="2484">B430+$E$5</f>
        <v>0.92359999999999742</v>
      </c>
      <c r="D437" s="24">
        <v>1</v>
      </c>
      <c r="E437" s="25">
        <v>0</v>
      </c>
      <c r="F437" s="26">
        <v>0</v>
      </c>
      <c r="G437" s="27">
        <f t="shared" ref="G437" si="2485">-1/($E$8*$B437)</f>
        <v>-6.0487139224458266</v>
      </c>
      <c r="I437" s="24">
        <v>1</v>
      </c>
      <c r="J437" s="28">
        <v>0</v>
      </c>
      <c r="K437" s="26">
        <v>0</v>
      </c>
      <c r="L437" s="27">
        <v>0</v>
      </c>
      <c r="N437" s="24">
        <f t="shared" ref="N437" si="2486">D437*I437+F437*I440-E437*J437-G437*J440</f>
        <v>-1.3274529978940985</v>
      </c>
      <c r="O437" s="28">
        <f t="shared" ref="O437" si="2487">(D437*J437+E437*I437+F437*J440+G437*I440)</f>
        <v>0</v>
      </c>
      <c r="P437" s="26">
        <f t="shared" ref="P437" si="2488">D437*K437+F437*K440-E437*L437-G437*L440</f>
        <v>0</v>
      </c>
      <c r="Q437" s="27">
        <f t="shared" ref="Q437" si="2489">(D437*L437+E437*K437+F437*L440+G437*K440)</f>
        <v>-6.0487139224458266</v>
      </c>
      <c r="S437" s="24">
        <v>1</v>
      </c>
      <c r="T437" s="25">
        <v>0</v>
      </c>
      <c r="U437" s="26">
        <v>0</v>
      </c>
      <c r="V437" s="27">
        <f t="shared" ref="V437" si="2490">-1/($T$8*$B437)</f>
        <v>-29.262697084264946</v>
      </c>
      <c r="X437" s="24">
        <f t="shared" ref="X437" si="2491">N437*S437+P437*S440-O437*T437-Q437*T440</f>
        <v>-1.3274529978940985</v>
      </c>
      <c r="Y437" s="28">
        <f t="shared" ref="Y437" si="2492">(N437*T437+O437*S437+P437*T440+Q437*S440)</f>
        <v>0</v>
      </c>
      <c r="Z437" s="26">
        <f t="shared" ref="Z437" si="2493">N437*U437+P437*U440-O437*V437-Q437*V440</f>
        <v>0</v>
      </c>
      <c r="AA437" s="27">
        <f t="shared" ref="AA437" si="2494">(N437*V437+O437*U437+P437*V440+Q437*U440)</f>
        <v>32.796141048528568</v>
      </c>
      <c r="AB437" s="8"/>
      <c r="AC437" s="24">
        <v>1</v>
      </c>
      <c r="AD437" s="28">
        <v>0</v>
      </c>
      <c r="AE437" s="26">
        <v>0</v>
      </c>
      <c r="AF437" s="27">
        <v>0</v>
      </c>
      <c r="AH437" s="24">
        <f t="shared" ref="AH437" si="2495">X437*AC437+Z437*AC440-Y437*AD437-AA437*AD440</f>
        <v>10.452851192139869</v>
      </c>
      <c r="AI437" s="28">
        <f t="shared" ref="AI437" si="2496">(X437*AD437+Y437*AC437+Z437*AD440+AA437*AC440)</f>
        <v>0</v>
      </c>
      <c r="AJ437" s="26">
        <f t="shared" ref="AJ437" si="2497">X437*AE437+Z437*AE440-Y437*AF437-AA437*AF440</f>
        <v>0</v>
      </c>
      <c r="AK437" s="27">
        <f t="shared" ref="AK437" si="2498">(X437*AF437+Y437*AE437+Z437*AF440+AA437*AE440)</f>
        <v>32.796141048528568</v>
      </c>
      <c r="AL437" s="8"/>
      <c r="AM437" s="24">
        <v>1</v>
      </c>
      <c r="AN437" s="25">
        <v>0</v>
      </c>
      <c r="AO437" s="26">
        <v>0</v>
      </c>
      <c r="AP437" s="27">
        <f t="shared" ref="AP437" si="2499">-1/($AN$8*$B437)</f>
        <v>-6.0487139224458266</v>
      </c>
      <c r="AR437" s="24">
        <f t="shared" ref="AR437" si="2500">AH437*AM437+AJ437*AM440-AI437*AN437-AK437*AN440</f>
        <v>10.452851192139869</v>
      </c>
      <c r="AS437" s="28">
        <f t="shared" ref="AS437" si="2501">(AH437*AN437+AI437*AM437+AJ437*AN440+AK437*AM440)</f>
        <v>0</v>
      </c>
      <c r="AT437" s="26">
        <f t="shared" ref="AT437" si="2502">AH437*AO437+AJ437*AO440-AI437*AP437-AK437*AP440</f>
        <v>0</v>
      </c>
      <c r="AU437" s="27">
        <f t="shared" ref="AU437" si="2503">(AH437*AP437+AI437*AO437+AJ437*AP440+AK437*AO440)</f>
        <v>-30.430165486622315</v>
      </c>
      <c r="AV437" s="8"/>
      <c r="AW437" s="183">
        <f t="shared" ref="AW437" si="2504">20*LOG((2*$AR$8)/(($AR$8*AR437+AT437+$AR$8*AR440+AT440)^2+($AR$8*AS437+AU437+$AR$8*AS440+AU440)^2)^0.5)</f>
        <v>-24.557279028211273</v>
      </c>
      <c r="AY437" s="184">
        <f t="shared" ref="AY437" si="2505">((AS437^2+AR437^2)/(AS440^2+AR440^2))^0.5</f>
        <v>3.1670239163568579</v>
      </c>
      <c r="AZ437" s="115"/>
      <c r="BA437" s="44">
        <f t="shared" si="2373"/>
        <v>1.0619999999999823</v>
      </c>
      <c r="BB437" s="48">
        <f t="shared" si="2374"/>
        <v>-16.380233111245207</v>
      </c>
      <c r="BC437" s="49">
        <f t="shared" si="2375"/>
        <v>-80.085720306198255</v>
      </c>
      <c r="BD437" s="50">
        <f t="shared" si="2376"/>
        <v>-16.380233111245207</v>
      </c>
      <c r="BE437" s="11">
        <f t="shared" si="2398"/>
        <v>-496.75252920758834</v>
      </c>
      <c r="BF437" s="49">
        <f t="shared" si="2421"/>
        <v>-8.6699672022817147</v>
      </c>
      <c r="BG437" s="32">
        <f t="shared" si="2377"/>
        <v>-0.10111296357481744</v>
      </c>
    </row>
    <row r="438" spans="2:59" ht="18.649999999999999" customHeight="1" thickBot="1">
      <c r="D438" s="30"/>
      <c r="G438" s="31"/>
      <c r="I438" s="30"/>
      <c r="L438" s="31"/>
      <c r="N438" s="30"/>
      <c r="Q438" s="31"/>
      <c r="S438" s="30"/>
      <c r="V438" s="31"/>
      <c r="X438" s="30"/>
      <c r="AA438" s="31"/>
      <c r="AC438" s="30"/>
      <c r="AF438" s="31"/>
      <c r="AH438" s="30"/>
      <c r="AK438" s="31"/>
      <c r="AM438" s="30"/>
      <c r="AP438" s="31"/>
      <c r="AR438" s="30"/>
      <c r="AU438" s="31"/>
      <c r="AY438" s="185"/>
      <c r="AZ438" s="115"/>
      <c r="BA438" s="44">
        <f t="shared" si="2373"/>
        <v>1.0623999999999822</v>
      </c>
      <c r="BB438" s="48">
        <f t="shared" si="2374"/>
        <v>-16.478352365539788</v>
      </c>
      <c r="BC438" s="49">
        <f t="shared" si="2375"/>
        <v>-80.284421317881268</v>
      </c>
      <c r="BD438" s="50">
        <f t="shared" si="2376"/>
        <v>-16.478352365539788</v>
      </c>
      <c r="BE438" s="11">
        <f t="shared" si="2398"/>
        <v>-489.97525127708451</v>
      </c>
      <c r="BF438" s="49">
        <f t="shared" si="2421"/>
        <v>-8.5516813880716747</v>
      </c>
      <c r="BG438" s="32">
        <f t="shared" si="2377"/>
        <v>-9.8828252654801385E-2</v>
      </c>
    </row>
    <row r="439" spans="2:59" ht="18.649999999999999" customHeight="1" thickBot="1">
      <c r="D439" s="197" t="s">
        <v>96</v>
      </c>
      <c r="E439" s="198"/>
      <c r="F439" s="199" t="s">
        <v>97</v>
      </c>
      <c r="G439" s="200"/>
      <c r="I439" s="197" t="s">
        <v>98</v>
      </c>
      <c r="J439" s="198"/>
      <c r="K439" s="199" t="s">
        <v>99</v>
      </c>
      <c r="L439" s="200"/>
      <c r="N439" s="197" t="s">
        <v>1</v>
      </c>
      <c r="O439" s="198"/>
      <c r="P439" s="199" t="s">
        <v>2</v>
      </c>
      <c r="Q439" s="200"/>
      <c r="S439" s="172" t="s">
        <v>100</v>
      </c>
      <c r="T439" s="173"/>
      <c r="U439" s="199" t="s">
        <v>101</v>
      </c>
      <c r="V439" s="200"/>
      <c r="X439" s="197" t="s">
        <v>102</v>
      </c>
      <c r="Y439" s="198"/>
      <c r="Z439" s="199" t="s">
        <v>103</v>
      </c>
      <c r="AA439" s="200"/>
      <c r="AB439" s="4"/>
      <c r="AC439" s="197" t="s">
        <v>104</v>
      </c>
      <c r="AD439" s="198"/>
      <c r="AE439" s="199" t="s">
        <v>105</v>
      </c>
      <c r="AF439" s="200"/>
      <c r="AH439" s="172" t="s">
        <v>106</v>
      </c>
      <c r="AI439" s="173"/>
      <c r="AJ439" s="199" t="s">
        <v>107</v>
      </c>
      <c r="AK439" s="200"/>
      <c r="AL439" s="4"/>
      <c r="AM439" s="197" t="s">
        <v>108</v>
      </c>
      <c r="AN439" s="198"/>
      <c r="AO439" s="199" t="s">
        <v>109</v>
      </c>
      <c r="AP439" s="200"/>
      <c r="AR439" s="197" t="s">
        <v>110</v>
      </c>
      <c r="AS439" s="198"/>
      <c r="AT439" s="199" t="s">
        <v>111</v>
      </c>
      <c r="AU439" s="200"/>
      <c r="AV439" s="4"/>
      <c r="AW439" s="36" t="s">
        <v>112</v>
      </c>
      <c r="AY439" s="186" t="s">
        <v>113</v>
      </c>
      <c r="AZ439" s="115"/>
      <c r="BA439" s="44">
        <f t="shared" si="2373"/>
        <v>1.0627999999999822</v>
      </c>
      <c r="BB439" s="48">
        <f t="shared" si="2374"/>
        <v>-16.57579660145926</v>
      </c>
      <c r="BC439" s="49">
        <f t="shared" si="2375"/>
        <v>-80.48041141839208</v>
      </c>
      <c r="BD439" s="50">
        <f t="shared" si="2376"/>
        <v>-16.57579660145926</v>
      </c>
      <c r="BE439" s="11">
        <f t="shared" si="2398"/>
        <v>-483.34044777648791</v>
      </c>
      <c r="BF439" s="49">
        <f t="shared" si="2421"/>
        <v>-8.4358822217634195</v>
      </c>
      <c r="BG439" s="32">
        <f t="shared" si="2377"/>
        <v>-9.6610925527288366E-2</v>
      </c>
    </row>
    <row r="440" spans="2:59" ht="18.649999999999999" customHeight="1" thickTop="1" thickBot="1">
      <c r="D440" s="24">
        <v>0</v>
      </c>
      <c r="E440" s="28">
        <v>0</v>
      </c>
      <c r="F440" s="26">
        <v>1</v>
      </c>
      <c r="G440" s="27">
        <v>0</v>
      </c>
      <c r="I440" s="24">
        <v>0</v>
      </c>
      <c r="J440" s="28">
        <f t="shared" ref="J440" si="2506">IF(0=(1-$J$8*$K$8*$B437^2),0,-1*(1-$J$8*$K$8*$B437^2)/($B437*$K$8))</f>
        <v>-0.38478477040504205</v>
      </c>
      <c r="K440" s="26">
        <v>1</v>
      </c>
      <c r="L440" s="27">
        <v>0</v>
      </c>
      <c r="N440" s="24">
        <f t="shared" ref="N440" si="2507">D440*I437+F440*I440-E440*J437-G440*J440</f>
        <v>0</v>
      </c>
      <c r="O440" s="28">
        <f t="shared" ref="O440" si="2508">(D440*J437+E440*I437+F440*J440+G440*I440)</f>
        <v>-0.38478477040504205</v>
      </c>
      <c r="P440" s="26">
        <f t="shared" ref="P440" si="2509">D440*K437+F440*K440-E440*L437-G440*L440</f>
        <v>1</v>
      </c>
      <c r="Q440" s="27">
        <f t="shared" ref="Q440" si="2510">(D440*L437+E440*K437+F440*L440+G440*K440)</f>
        <v>0</v>
      </c>
      <c r="S440" s="24">
        <v>0</v>
      </c>
      <c r="T440" s="28">
        <v>0</v>
      </c>
      <c r="U440" s="26">
        <v>1</v>
      </c>
      <c r="V440" s="27">
        <v>0</v>
      </c>
      <c r="X440" s="24">
        <f t="shared" ref="X440" si="2511">N440*S437+P440*S440-O440*T437-Q440*T440</f>
        <v>0</v>
      </c>
      <c r="Y440" s="28">
        <f t="shared" ref="Y440" si="2512">(N440*T437+O440*S437+P440*T440+Q440*S440)</f>
        <v>-0.38478477040504205</v>
      </c>
      <c r="Z440" s="26">
        <f t="shared" ref="Z440" si="2513">N440*U437+P440*U440-O440*V437-Q440*V440</f>
        <v>-10.259840179001181</v>
      </c>
      <c r="AA440" s="27">
        <f t="shared" ref="AA440" si="2514">(N440*V437+O440*U437+P440*V440+Q440*U440)</f>
        <v>0</v>
      </c>
      <c r="AB440" s="8"/>
      <c r="AC440" s="24">
        <v>0</v>
      </c>
      <c r="AD440" s="28">
        <f t="shared" ref="AD440" si="2515">IF(0=(1-$AD$8*$AE$8*$B437^2),0,-1*(1-$AD$8*$AE$8*$B437^2)/($B437*$AD$8))</f>
        <v>-0.35919787552452009</v>
      </c>
      <c r="AE440" s="26">
        <v>1</v>
      </c>
      <c r="AF440" s="27">
        <v>0</v>
      </c>
      <c r="AH440" s="24">
        <f t="shared" ref="AH440" si="2516">X440*AC437+Z440*AC440-Y440*AD437-AA440*AD440</f>
        <v>0</v>
      </c>
      <c r="AI440" s="28">
        <f t="shared" ref="AI440" si="2517">(X440*AD437+Y440*AC437+Z440*AD440+AA440*AC440)</f>
        <v>3.300528025113294</v>
      </c>
      <c r="AJ440" s="26">
        <f t="shared" ref="AJ440" si="2518">X440*AE437+Z440*AE440-Y440*AF437-AA440*AF440</f>
        <v>-10.259840179001181</v>
      </c>
      <c r="AK440" s="27">
        <f t="shared" ref="AK440" si="2519">(X440*AF437+Y440*AE437+Z440*AF440+AA440*AE440)</f>
        <v>0</v>
      </c>
      <c r="AL440" s="8"/>
      <c r="AM440" s="24">
        <v>0</v>
      </c>
      <c r="AN440" s="28">
        <v>0</v>
      </c>
      <c r="AO440" s="26">
        <v>1</v>
      </c>
      <c r="AP440" s="27">
        <v>0</v>
      </c>
      <c r="AR440" s="24">
        <f t="shared" ref="AR440" si="2520">AH440*AM437+AJ440*AM440-AI440*AN437-AK440*AN440</f>
        <v>0</v>
      </c>
      <c r="AS440" s="28">
        <f t="shared" ref="AS440" si="2521">(AH440*AN437+AI440*AM437+AJ440*AN440+AK440*AM440)</f>
        <v>3.300528025113294</v>
      </c>
      <c r="AT440" s="26">
        <f t="shared" ref="AT440" si="2522">AH440*AO437+AJ440*AO440-AI440*AP437-AK440*AP440</f>
        <v>9.7041096379242298</v>
      </c>
      <c r="AU440" s="27">
        <f t="shared" ref="AU440" si="2523">(AH440*AP437+AI440*AO437+AJ440*AP440+AK440*AO440)</f>
        <v>0</v>
      </c>
      <c r="AV440" s="8"/>
      <c r="AW440" s="38">
        <f t="shared" ref="AW440" si="2524">(180/PI())*ATAN(-1*(($AR$8*AS437+AU437+$AR$8*AS440+AU440)/($AR$8*AR437+AT437+$AR$8*AR440+AT440)))</f>
        <v>53.388140681660218</v>
      </c>
      <c r="AY440" s="187">
        <f t="shared" ref="AY440" si="2525">20*LOG(((($AR$8*AR437+AT437-$AR$8*AR440-AT440)^2+($AR$8*AS437+AU437-$AR$8*AS440-AU440)^2)/(($AR$8*AR437+AT437+$AR$8*AR440+AT440)^2+($AR$8*AS437+AU437+$AR$8*AS440+AU440)^2))^0.5)</f>
        <v>-1.5234138258071447E-2</v>
      </c>
      <c r="AZ440" s="115"/>
      <c r="BA440" s="44">
        <f t="shared" si="2373"/>
        <v>1.0631999999999822</v>
      </c>
      <c r="BB440" s="48">
        <f t="shared" si="2374"/>
        <v>-16.672573397901903</v>
      </c>
      <c r="BC440" s="49">
        <f t="shared" si="2375"/>
        <v>-80.673747597502654</v>
      </c>
      <c r="BD440" s="50">
        <f t="shared" si="2376"/>
        <v>-16.672573397901903</v>
      </c>
      <c r="BE440" s="11">
        <f t="shared" si="2398"/>
        <v>-476.84421402008604</v>
      </c>
      <c r="BF440" s="49">
        <f t="shared" si="2421"/>
        <v>-8.3225015537350071</v>
      </c>
      <c r="BG440" s="32">
        <f t="shared" si="2377"/>
        <v>-9.4458564114931393E-2</v>
      </c>
    </row>
    <row r="441" spans="2:59" ht="18.649999999999999" customHeight="1">
      <c r="AY441" s="33"/>
      <c r="AZ441" s="115"/>
      <c r="BA441" s="44">
        <f t="shared" si="2373"/>
        <v>1.0635999999999821</v>
      </c>
      <c r="BB441" s="48">
        <f t="shared" si="2374"/>
        <v>-16.768690232587446</v>
      </c>
      <c r="BC441" s="49">
        <f t="shared" si="2375"/>
        <v>-80.864485283110668</v>
      </c>
      <c r="BD441" s="50">
        <f t="shared" si="2376"/>
        <v>-16.768690232587446</v>
      </c>
      <c r="BE441" s="11">
        <f t="shared" si="2398"/>
        <v>-470.48277440831254</v>
      </c>
      <c r="BF441" s="49">
        <f t="shared" si="2421"/>
        <v>-8.2114734873427704</v>
      </c>
      <c r="BG441" s="32">
        <f t="shared" si="2377"/>
        <v>-9.2368851768069304E-2</v>
      </c>
    </row>
    <row r="442" spans="2:59" ht="18.649999999999999" customHeight="1" thickBot="1">
      <c r="E442" s="21" t="s">
        <v>68</v>
      </c>
      <c r="J442" s="21" t="s">
        <v>69</v>
      </c>
      <c r="O442" s="21" t="s">
        <v>70</v>
      </c>
      <c r="T442" s="21" t="s">
        <v>71</v>
      </c>
      <c r="Y442" s="21" t="s">
        <v>72</v>
      </c>
      <c r="AD442" s="21" t="s">
        <v>73</v>
      </c>
      <c r="AI442" s="21" t="s">
        <v>74</v>
      </c>
      <c r="AN442" s="21" t="s">
        <v>75</v>
      </c>
      <c r="AS442" s="21" t="s">
        <v>76</v>
      </c>
      <c r="AZ442" s="115"/>
      <c r="BA442" s="44">
        <f t="shared" si="2373"/>
        <v>1.0639999999999821</v>
      </c>
      <c r="BB442" s="48">
        <f t="shared" si="2374"/>
        <v>-16.86415448273323</v>
      </c>
      <c r="BC442" s="49">
        <f t="shared" si="2375"/>
        <v>-81.052678392873972</v>
      </c>
      <c r="BD442" s="50">
        <f t="shared" si="2376"/>
        <v>-16.86415448273323</v>
      </c>
      <c r="BE442" s="11">
        <f t="shared" si="2398"/>
        <v>-464.25247755758073</v>
      </c>
      <c r="BF442" s="49">
        <f t="shared" si="2421"/>
        <v>-8.1027342939208662</v>
      </c>
      <c r="BG442" s="32">
        <f t="shared" si="2377"/>
        <v>-9.0339568425925387E-2</v>
      </c>
    </row>
    <row r="443" spans="2:59" ht="18.649999999999999" customHeight="1" thickBot="1">
      <c r="B443" s="20"/>
      <c r="D443" s="197" t="s">
        <v>77</v>
      </c>
      <c r="E443" s="198"/>
      <c r="F443" s="199" t="s">
        <v>78</v>
      </c>
      <c r="G443" s="200"/>
      <c r="I443" s="197" t="s">
        <v>79</v>
      </c>
      <c r="J443" s="198"/>
      <c r="K443" s="199" t="s">
        <v>80</v>
      </c>
      <c r="L443" s="200"/>
      <c r="N443" s="197" t="s">
        <v>81</v>
      </c>
      <c r="O443" s="198"/>
      <c r="P443" s="199" t="s">
        <v>82</v>
      </c>
      <c r="Q443" s="200"/>
      <c r="S443" s="197" t="s">
        <v>83</v>
      </c>
      <c r="T443" s="198"/>
      <c r="U443" s="199" t="s">
        <v>84</v>
      </c>
      <c r="V443" s="200"/>
      <c r="X443" s="197" t="s">
        <v>85</v>
      </c>
      <c r="Y443" s="198"/>
      <c r="Z443" s="199" t="s">
        <v>86</v>
      </c>
      <c r="AA443" s="200"/>
      <c r="AB443" s="4"/>
      <c r="AC443" s="197" t="s">
        <v>87</v>
      </c>
      <c r="AD443" s="198"/>
      <c r="AE443" s="199" t="s">
        <v>88</v>
      </c>
      <c r="AF443" s="200"/>
      <c r="AH443" s="197" t="s">
        <v>89</v>
      </c>
      <c r="AI443" s="198"/>
      <c r="AJ443" s="199" t="s">
        <v>90</v>
      </c>
      <c r="AK443" s="200"/>
      <c r="AL443" s="4"/>
      <c r="AM443" s="197" t="s">
        <v>91</v>
      </c>
      <c r="AN443" s="198"/>
      <c r="AO443" s="199" t="s">
        <v>92</v>
      </c>
      <c r="AP443" s="200"/>
      <c r="AR443" s="197" t="s">
        <v>93</v>
      </c>
      <c r="AS443" s="198"/>
      <c r="AT443" s="199" t="s">
        <v>94</v>
      </c>
      <c r="AU443" s="200"/>
      <c r="AV443" s="4"/>
      <c r="AW443" s="181" t="s">
        <v>95</v>
      </c>
      <c r="AY443" s="182" t="s">
        <v>22</v>
      </c>
      <c r="AZ443" s="115"/>
      <c r="BA443" s="44">
        <f t="shared" si="2373"/>
        <v>1.064399999999982</v>
      </c>
      <c r="BB443" s="48">
        <f t="shared" si="2374"/>
        <v>-16.958973425799059</v>
      </c>
      <c r="BC443" s="49">
        <f t="shared" si="2375"/>
        <v>-81.238379383896984</v>
      </c>
      <c r="BD443" s="50">
        <f t="shared" si="2376"/>
        <v>-16.958973425799059</v>
      </c>
      <c r="BE443" s="11">
        <f t="shared" si="2398"/>
        <v>-458.14979162796806</v>
      </c>
      <c r="BF443" s="49">
        <f t="shared" si="2421"/>
        <v>-7.9962223312339944</v>
      </c>
      <c r="BG443" s="32">
        <f t="shared" si="2377"/>
        <v>-8.8368586035051364E-2</v>
      </c>
    </row>
    <row r="444" spans="2:59" ht="18.649999999999999" customHeight="1" thickTop="1" thickBot="1">
      <c r="B444" s="39">
        <f t="shared" ref="B444" si="2526">B437+$E$5</f>
        <v>0.92399999999999738</v>
      </c>
      <c r="D444" s="24">
        <v>1</v>
      </c>
      <c r="E444" s="25">
        <v>0</v>
      </c>
      <c r="F444" s="26">
        <v>0</v>
      </c>
      <c r="G444" s="27">
        <f t="shared" ref="G444" si="2527">-1/($E$8*$B444)</f>
        <v>-6.0460954315703095</v>
      </c>
      <c r="I444" s="24">
        <v>1</v>
      </c>
      <c r="J444" s="28">
        <v>0</v>
      </c>
      <c r="K444" s="26">
        <v>0</v>
      </c>
      <c r="L444" s="27">
        <v>0</v>
      </c>
      <c r="N444" s="24">
        <f t="shared" ref="N444" si="2528">D444*I444+F444*I447-E444*J444-G444*J447</f>
        <v>-1.320655687965687</v>
      </c>
      <c r="O444" s="28">
        <f t="shared" ref="O444" si="2529">(D444*J444+E444*I444+F444*J447+G444*I447)</f>
        <v>0</v>
      </c>
      <c r="P444" s="26">
        <f t="shared" ref="P444" si="2530">D444*K444+F444*K447-E444*L444-G444*L447</f>
        <v>0</v>
      </c>
      <c r="Q444" s="27">
        <f t="shared" ref="Q444" si="2531">(D444*L444+E444*K444+F444*L447+G444*K447)</f>
        <v>-6.0460954315703095</v>
      </c>
      <c r="S444" s="24">
        <v>1</v>
      </c>
      <c r="T444" s="25">
        <v>0</v>
      </c>
      <c r="U444" s="26">
        <v>0</v>
      </c>
      <c r="V444" s="27">
        <f t="shared" ref="V444" si="2532">-1/($T$8*$B444)</f>
        <v>-29.250029250029336</v>
      </c>
      <c r="X444" s="24">
        <f t="shared" ref="X444" si="2533">N444*S444+P444*S447-O444*T444-Q444*T447</f>
        <v>-1.320655687965687</v>
      </c>
      <c r="Y444" s="28">
        <f t="shared" ref="Y444" si="2534">(N444*T444+O444*S444+P444*T447+Q444*S447)</f>
        <v>0</v>
      </c>
      <c r="Z444" s="26">
        <f t="shared" ref="Z444" si="2535">N444*U444+P444*U447-O444*V444-Q444*V447</f>
        <v>0</v>
      </c>
      <c r="AA444" s="27">
        <f t="shared" ref="AA444" si="2536">(N444*V444+O444*U444+P444*V447+Q444*U447)</f>
        <v>32.583122070643654</v>
      </c>
      <c r="AB444" s="8"/>
      <c r="AC444" s="24">
        <v>1</v>
      </c>
      <c r="AD444" s="28">
        <v>0</v>
      </c>
      <c r="AE444" s="26">
        <v>0</v>
      </c>
      <c r="AF444" s="27">
        <v>0</v>
      </c>
      <c r="AH444" s="24">
        <f t="shared" ref="AH444" si="2537">X444*AC444+Z444*AC447-Y444*AD444-AA444*AD447</f>
        <v>10.356331209241208</v>
      </c>
      <c r="AI444" s="28">
        <f t="shared" ref="AI444" si="2538">(X444*AD444+Y444*AC444+Z444*AD447+AA444*AC447)</f>
        <v>0</v>
      </c>
      <c r="AJ444" s="26">
        <f t="shared" ref="AJ444" si="2539">X444*AE444+Z444*AE447-Y444*AF444-AA444*AF447</f>
        <v>0</v>
      </c>
      <c r="AK444" s="27">
        <f t="shared" ref="AK444" si="2540">(X444*AF444+Y444*AE444+Z444*AF447+AA444*AE447)</f>
        <v>32.583122070643654</v>
      </c>
      <c r="AL444" s="8"/>
      <c r="AM444" s="24">
        <v>1</v>
      </c>
      <c r="AN444" s="25">
        <v>0</v>
      </c>
      <c r="AO444" s="26">
        <v>0</v>
      </c>
      <c r="AP444" s="27">
        <f t="shared" ref="AP444" si="2541">-1/($AN$8*$B444)</f>
        <v>-6.0460954315703095</v>
      </c>
      <c r="AR444" s="24">
        <f t="shared" ref="AR444" si="2542">AH444*AM444+AJ444*AM447-AI444*AN444-AK444*AN447</f>
        <v>10.356331209241208</v>
      </c>
      <c r="AS444" s="28">
        <f t="shared" ref="AS444" si="2543">(AH444*AN444+AI444*AM444+AJ444*AN447+AK444*AM447)</f>
        <v>0</v>
      </c>
      <c r="AT444" s="26">
        <f t="shared" ref="AT444" si="2544">AH444*AO444+AJ444*AO447-AI444*AP444-AK444*AP447</f>
        <v>0</v>
      </c>
      <c r="AU444" s="27">
        <f t="shared" ref="AU444" si="2545">(AH444*AP444+AI444*AO444+AJ444*AP447+AK444*AO447)</f>
        <v>-30.032244741378634</v>
      </c>
      <c r="AV444" s="8"/>
      <c r="AW444" s="183">
        <f t="shared" ref="AW444" si="2546">20*LOG((2*$AR$8)/(($AR$8*AR444+AT444+$AR$8*AR447+AT447)^2+($AR$8*AS444+AU444+$AR$8*AS447+AU447)^2)^0.5)</f>
        <v>-24.449592590513312</v>
      </c>
      <c r="AY444" s="184">
        <f t="shared" ref="AY444" si="2547">((AS444^2+AR444^2)/(AS447^2+AR447^2))^0.5</f>
        <v>3.1562042076395431</v>
      </c>
      <c r="AZ444" s="115"/>
      <c r="BA444" s="44">
        <f t="shared" si="2373"/>
        <v>1.064799999999982</v>
      </c>
      <c r="BB444" s="48">
        <f t="shared" si="2374"/>
        <v>-17.053154240293381</v>
      </c>
      <c r="BC444" s="49">
        <f t="shared" si="2375"/>
        <v>-81.421639300548151</v>
      </c>
      <c r="BD444" s="50">
        <f t="shared" si="2376"/>
        <v>-17.053154240293381</v>
      </c>
      <c r="BE444" s="11">
        <f t="shared" si="2398"/>
        <v>-452.17129984366983</v>
      </c>
      <c r="BF444" s="49">
        <f t="shared" si="2421"/>
        <v>-7.8918779652945599</v>
      </c>
      <c r="BG444" s="32">
        <f t="shared" si="2377"/>
        <v>-8.6453864210005102E-2</v>
      </c>
    </row>
    <row r="445" spans="2:59" ht="18.649999999999999" customHeight="1" thickBot="1">
      <c r="D445" s="30"/>
      <c r="G445" s="31"/>
      <c r="I445" s="30"/>
      <c r="L445" s="31"/>
      <c r="N445" s="30"/>
      <c r="Q445" s="31"/>
      <c r="S445" s="30"/>
      <c r="V445" s="31"/>
      <c r="X445" s="30"/>
      <c r="AA445" s="31"/>
      <c r="AC445" s="30"/>
      <c r="AF445" s="31"/>
      <c r="AH445" s="30"/>
      <c r="AK445" s="31"/>
      <c r="AM445" s="30"/>
      <c r="AP445" s="31"/>
      <c r="AR445" s="30"/>
      <c r="AU445" s="31"/>
      <c r="AY445" s="185"/>
      <c r="AZ445" s="115"/>
      <c r="BA445" s="44">
        <f t="shared" si="2373"/>
        <v>1.0651999999999819</v>
      </c>
      <c r="BB445" s="48">
        <f t="shared" si="2374"/>
        <v>-17.146704006634248</v>
      </c>
      <c r="BC445" s="49">
        <f t="shared" si="2375"/>
        <v>-81.602507820485599</v>
      </c>
      <c r="BD445" s="50">
        <f t="shared" si="2376"/>
        <v>-17.146704006634248</v>
      </c>
      <c r="BE445" s="11">
        <f t="shared" si="2398"/>
        <v>-446.31369619524662</v>
      </c>
      <c r="BF445" s="49">
        <f t="shared" si="2421"/>
        <v>-7.7896434953527418</v>
      </c>
      <c r="BG445" s="32">
        <f t="shared" si="2377"/>
        <v>-8.4593446122235169E-2</v>
      </c>
    </row>
    <row r="446" spans="2:59" ht="18.649999999999999" customHeight="1" thickBot="1">
      <c r="D446" s="197" t="s">
        <v>96</v>
      </c>
      <c r="E446" s="198"/>
      <c r="F446" s="199" t="s">
        <v>97</v>
      </c>
      <c r="G446" s="200"/>
      <c r="I446" s="197" t="s">
        <v>98</v>
      </c>
      <c r="J446" s="198"/>
      <c r="K446" s="199" t="s">
        <v>99</v>
      </c>
      <c r="L446" s="200"/>
      <c r="N446" s="197" t="s">
        <v>1</v>
      </c>
      <c r="O446" s="198"/>
      <c r="P446" s="199" t="s">
        <v>2</v>
      </c>
      <c r="Q446" s="200"/>
      <c r="S446" s="172" t="s">
        <v>100</v>
      </c>
      <c r="T446" s="173"/>
      <c r="U446" s="199" t="s">
        <v>101</v>
      </c>
      <c r="V446" s="200"/>
      <c r="X446" s="197" t="s">
        <v>102</v>
      </c>
      <c r="Y446" s="198"/>
      <c r="Z446" s="199" t="s">
        <v>103</v>
      </c>
      <c r="AA446" s="200"/>
      <c r="AB446" s="4"/>
      <c r="AC446" s="197" t="s">
        <v>104</v>
      </c>
      <c r="AD446" s="198"/>
      <c r="AE446" s="199" t="s">
        <v>105</v>
      </c>
      <c r="AF446" s="200"/>
      <c r="AH446" s="172" t="s">
        <v>106</v>
      </c>
      <c r="AI446" s="173"/>
      <c r="AJ446" s="199" t="s">
        <v>107</v>
      </c>
      <c r="AK446" s="200"/>
      <c r="AL446" s="4"/>
      <c r="AM446" s="197" t="s">
        <v>108</v>
      </c>
      <c r="AN446" s="198"/>
      <c r="AO446" s="199" t="s">
        <v>109</v>
      </c>
      <c r="AP446" s="200"/>
      <c r="AR446" s="197" t="s">
        <v>110</v>
      </c>
      <c r="AS446" s="198"/>
      <c r="AT446" s="199" t="s">
        <v>111</v>
      </c>
      <c r="AU446" s="200"/>
      <c r="AV446" s="4"/>
      <c r="AW446" s="36" t="s">
        <v>112</v>
      </c>
      <c r="AY446" s="186" t="s">
        <v>113</v>
      </c>
      <c r="AZ446" s="115"/>
      <c r="BA446" s="44">
        <f t="shared" si="2373"/>
        <v>1.0655999999999819</v>
      </c>
      <c r="BB446" s="48">
        <f t="shared" si="2374"/>
        <v>-17.239629708058704</v>
      </c>
      <c r="BC446" s="49">
        <f t="shared" si="2375"/>
        <v>-81.781033298963678</v>
      </c>
      <c r="BD446" s="50">
        <f t="shared" si="2376"/>
        <v>-17.239629708058704</v>
      </c>
      <c r="BE446" s="11">
        <f t="shared" si="2398"/>
        <v>-440.5737813194707</v>
      </c>
      <c r="BF446" s="49">
        <f t="shared" si="2421"/>
        <v>-7.6894630819862515</v>
      </c>
      <c r="BG446" s="32">
        <f t="shared" si="2377"/>
        <v>-8.278545460399056E-2</v>
      </c>
    </row>
    <row r="447" spans="2:59" ht="18.649999999999999" customHeight="1" thickTop="1" thickBot="1">
      <c r="D447" s="24">
        <v>0</v>
      </c>
      <c r="E447" s="28">
        <v>0</v>
      </c>
      <c r="F447" s="26">
        <v>1</v>
      </c>
      <c r="G447" s="27">
        <v>0</v>
      </c>
      <c r="I447" s="24">
        <v>0</v>
      </c>
      <c r="J447" s="28">
        <f t="shared" ref="J447" si="2548">IF(0=(1-$J$8*$K$8*$B444^2),0,-1*(1-$J$8*$K$8*$B444^2)/($B444*$K$8))</f>
        <v>-0.38382716816677165</v>
      </c>
      <c r="K447" s="26">
        <v>1</v>
      </c>
      <c r="L447" s="27">
        <v>0</v>
      </c>
      <c r="N447" s="24">
        <f t="shared" ref="N447" si="2549">D447*I444+F447*I447-E447*J444-G447*J447</f>
        <v>0</v>
      </c>
      <c r="O447" s="28">
        <f t="shared" ref="O447" si="2550">(D447*J444+E447*I444+F447*J447+G447*I447)</f>
        <v>-0.38382716816677165</v>
      </c>
      <c r="P447" s="26">
        <f t="shared" ref="P447" si="2551">D447*K444+F447*K447-E447*L444-G447*L447</f>
        <v>1</v>
      </c>
      <c r="Q447" s="27">
        <f t="shared" ref="Q447" si="2552">(D447*L444+E447*K444+F447*L447+G447*K447)</f>
        <v>0</v>
      </c>
      <c r="S447" s="24">
        <v>0</v>
      </c>
      <c r="T447" s="28">
        <v>0</v>
      </c>
      <c r="U447" s="26">
        <v>1</v>
      </c>
      <c r="V447" s="27">
        <v>0</v>
      </c>
      <c r="X447" s="24">
        <f t="shared" ref="X447" si="2553">N447*S444+P447*S447-O447*T444-Q447*T447</f>
        <v>0</v>
      </c>
      <c r="Y447" s="28">
        <f t="shared" ref="Y447" si="2554">(N447*T444+O447*S444+P447*T447+Q447*S447)</f>
        <v>-0.38382716816677165</v>
      </c>
      <c r="Z447" s="26">
        <f t="shared" ref="Z447" si="2555">N447*U444+P447*U447-O447*V444-Q447*V447</f>
        <v>-10.226955895833999</v>
      </c>
      <c r="AA447" s="27">
        <f t="shared" ref="AA447" si="2556">(N447*V444+O447*U444+P447*V447+Q447*U447)</f>
        <v>0</v>
      </c>
      <c r="AB447" s="8"/>
      <c r="AC447" s="24">
        <v>0</v>
      </c>
      <c r="AD447" s="28">
        <f t="shared" ref="AD447" si="2557">IF(0=(1-$AD$8*$AE$8*$B444^2),0,-1*(1-$AD$8*$AE$8*$B444^2)/($B444*$AD$8))</f>
        <v>-0.35837532302429315</v>
      </c>
      <c r="AE447" s="26">
        <v>1</v>
      </c>
      <c r="AF447" s="27">
        <v>0</v>
      </c>
      <c r="AH447" s="24">
        <f t="shared" ref="AH447" si="2558">X447*AC444+Z447*AC447-Y447*AD444-AA447*AD447</f>
        <v>0</v>
      </c>
      <c r="AI447" s="28">
        <f t="shared" ref="AI447" si="2559">(X447*AD444+Y447*AC444+Z447*AD447+AA447*AC447)</f>
        <v>3.2812614545579368</v>
      </c>
      <c r="AJ447" s="26">
        <f t="shared" ref="AJ447" si="2560">X447*AE444+Z447*AE447-Y447*AF444-AA447*AF447</f>
        <v>-10.226955895833999</v>
      </c>
      <c r="AK447" s="27">
        <f t="shared" ref="AK447" si="2561">(X447*AF444+Y447*AE444+Z447*AF447+AA447*AE447)</f>
        <v>0</v>
      </c>
      <c r="AL447" s="8"/>
      <c r="AM447" s="24">
        <v>0</v>
      </c>
      <c r="AN447" s="28">
        <v>0</v>
      </c>
      <c r="AO447" s="26">
        <v>1</v>
      </c>
      <c r="AP447" s="27">
        <v>0</v>
      </c>
      <c r="AR447" s="24">
        <f t="shared" ref="AR447" si="2562">AH447*AM444+AJ447*AM447-AI447*AN444-AK447*AN447</f>
        <v>0</v>
      </c>
      <c r="AS447" s="28">
        <f t="shared" ref="AS447" si="2563">(AH447*AN444+AI447*AM444+AJ447*AN447+AK447*AM447)</f>
        <v>3.2812614545579368</v>
      </c>
      <c r="AT447" s="26">
        <f t="shared" ref="AT447" si="2564">AH447*AO444+AJ447*AO447-AI447*AP444-AK447*AP447</f>
        <v>9.6118639943564901</v>
      </c>
      <c r="AU447" s="27">
        <f t="shared" ref="AU447" si="2565">(AH447*AP444+AI447*AO444+AJ447*AP447+AK447*AO447)</f>
        <v>0</v>
      </c>
      <c r="AV447" s="8"/>
      <c r="AW447" s="38">
        <f t="shared" ref="AW447" si="2566">(180/PI())*ATAN(-1*(($AR$8*AS444+AU444+$AR$8*AS447+AU447)/($AR$8*AR444+AT444+$AR$8*AR447+AT447)))</f>
        <v>53.260605244813767</v>
      </c>
      <c r="AY447" s="187">
        <f t="shared" ref="AY447" si="2567">20*LOG(((($AR$8*AR444+AT444-$AR$8*AR447-AT447)^2+($AR$8*AS444+AU444-$AR$8*AS447-AU447)^2)/(($AR$8*AR444+AT444+$AR$8*AR447+AT447)^2+($AR$8*AS444+AU444+$AR$8*AS447+AU447)^2))^0.5)</f>
        <v>-1.5617290284286652E-2</v>
      </c>
      <c r="AZ447" s="115"/>
      <c r="BA447" s="44">
        <f t="shared" si="2373"/>
        <v>1.0659999999999819</v>
      </c>
      <c r="BB447" s="48">
        <f t="shared" si="2374"/>
        <v>-17.331938231575236</v>
      </c>
      <c r="BC447" s="49">
        <f t="shared" si="2375"/>
        <v>-81.957262811491447</v>
      </c>
      <c r="BD447" s="50">
        <f t="shared" si="2376"/>
        <v>-17.331938231575236</v>
      </c>
      <c r="BE447" s="11">
        <f t="shared" si="2398"/>
        <v>-434.94845854586646</v>
      </c>
      <c r="BF447" s="49">
        <f t="shared" si="2421"/>
        <v>-7.5912826780994376</v>
      </c>
      <c r="BG447" s="32">
        <f t="shared" si="2377"/>
        <v>-8.1028088454949049E-2</v>
      </c>
    </row>
    <row r="448" spans="2:59" ht="18.649999999999999" customHeight="1">
      <c r="AY448" s="33"/>
      <c r="AZ448" s="115"/>
      <c r="BA448" s="44">
        <f t="shared" si="2373"/>
        <v>1.0663999999999818</v>
      </c>
      <c r="BB448" s="48">
        <f t="shared" si="2374"/>
        <v>-17.42363636895394</v>
      </c>
      <c r="BC448" s="49">
        <f t="shared" si="2375"/>
        <v>-82.131242194909774</v>
      </c>
      <c r="BD448" s="50">
        <f t="shared" si="2376"/>
        <v>-17.42363636895394</v>
      </c>
      <c r="BE448" s="11">
        <f t="shared" si="2398"/>
        <v>-429.43473010500566</v>
      </c>
      <c r="BF448" s="49">
        <f t="shared" si="2421"/>
        <v>-7.4950499627455631</v>
      </c>
      <c r="BG448" s="32">
        <f t="shared" si="2377"/>
        <v>-7.9319618939901262E-2</v>
      </c>
    </row>
    <row r="449" spans="2:59" ht="18.649999999999999" customHeight="1" thickBot="1">
      <c r="E449" s="21" t="s">
        <v>68</v>
      </c>
      <c r="J449" s="21" t="s">
        <v>69</v>
      </c>
      <c r="O449" s="21" t="s">
        <v>70</v>
      </c>
      <c r="T449" s="21" t="s">
        <v>71</v>
      </c>
      <c r="Y449" s="21" t="s">
        <v>72</v>
      </c>
      <c r="AD449" s="21" t="s">
        <v>73</v>
      </c>
      <c r="AI449" s="21" t="s">
        <v>74</v>
      </c>
      <c r="AN449" s="21" t="s">
        <v>75</v>
      </c>
      <c r="AS449" s="21" t="s">
        <v>76</v>
      </c>
      <c r="AZ449" s="115"/>
      <c r="BA449" s="44">
        <f t="shared" si="2373"/>
        <v>1.0667999999999818</v>
      </c>
      <c r="BB449" s="48">
        <f t="shared" si="2374"/>
        <v>-17.514730817749705</v>
      </c>
      <c r="BC449" s="49">
        <f t="shared" si="2375"/>
        <v>-82.303016086951757</v>
      </c>
      <c r="BD449" s="50">
        <f t="shared" si="2376"/>
        <v>-17.514730817749705</v>
      </c>
      <c r="BE449" s="11">
        <f t="shared" si="2398"/>
        <v>-424.02969349102602</v>
      </c>
      <c r="BF449" s="49">
        <f t="shared" si="2421"/>
        <v>-7.4007142776407733</v>
      </c>
      <c r="BG449" s="32">
        <f t="shared" si="2377"/>
        <v>-7.7658386466751106E-2</v>
      </c>
    </row>
    <row r="450" spans="2:59" ht="18.649999999999999" customHeight="1" thickBot="1">
      <c r="B450" s="20"/>
      <c r="D450" s="197" t="s">
        <v>77</v>
      </c>
      <c r="E450" s="198"/>
      <c r="F450" s="199" t="s">
        <v>78</v>
      </c>
      <c r="G450" s="200"/>
      <c r="I450" s="197" t="s">
        <v>79</v>
      </c>
      <c r="J450" s="198"/>
      <c r="K450" s="199" t="s">
        <v>80</v>
      </c>
      <c r="L450" s="200"/>
      <c r="N450" s="197" t="s">
        <v>81</v>
      </c>
      <c r="O450" s="198"/>
      <c r="P450" s="199" t="s">
        <v>82</v>
      </c>
      <c r="Q450" s="200"/>
      <c r="S450" s="197" t="s">
        <v>83</v>
      </c>
      <c r="T450" s="198"/>
      <c r="U450" s="199" t="s">
        <v>84</v>
      </c>
      <c r="V450" s="200"/>
      <c r="X450" s="197" t="s">
        <v>85</v>
      </c>
      <c r="Y450" s="198"/>
      <c r="Z450" s="199" t="s">
        <v>86</v>
      </c>
      <c r="AA450" s="200"/>
      <c r="AB450" s="4"/>
      <c r="AC450" s="197" t="s">
        <v>87</v>
      </c>
      <c r="AD450" s="198"/>
      <c r="AE450" s="199" t="s">
        <v>88</v>
      </c>
      <c r="AF450" s="200"/>
      <c r="AH450" s="197" t="s">
        <v>89</v>
      </c>
      <c r="AI450" s="198"/>
      <c r="AJ450" s="199" t="s">
        <v>90</v>
      </c>
      <c r="AK450" s="200"/>
      <c r="AL450" s="4"/>
      <c r="AM450" s="197" t="s">
        <v>91</v>
      </c>
      <c r="AN450" s="198"/>
      <c r="AO450" s="199" t="s">
        <v>92</v>
      </c>
      <c r="AP450" s="200"/>
      <c r="AR450" s="197" t="s">
        <v>93</v>
      </c>
      <c r="AS450" s="198"/>
      <c r="AT450" s="199" t="s">
        <v>94</v>
      </c>
      <c r="AU450" s="200"/>
      <c r="AV450" s="4"/>
      <c r="AW450" s="181" t="s">
        <v>95</v>
      </c>
      <c r="AY450" s="182" t="s">
        <v>22</v>
      </c>
      <c r="AZ450" s="115"/>
      <c r="BA450" s="44">
        <f t="shared" si="2373"/>
        <v>1.0671999999999817</v>
      </c>
      <c r="BB450" s="48">
        <f t="shared" si="2374"/>
        <v>-17.605228182353997</v>
      </c>
      <c r="BC450" s="49">
        <f t="shared" si="2375"/>
        <v>-82.472627964348149</v>
      </c>
      <c r="BD450" s="50">
        <f t="shared" si="2376"/>
        <v>-17.605228182353997</v>
      </c>
      <c r="BE450" s="11">
        <f t="shared" si="2398"/>
        <v>-418.7305379710188</v>
      </c>
      <c r="BF450" s="49">
        <f t="shared" si="2421"/>
        <v>-7.3082265662414141</v>
      </c>
      <c r="BG450" s="32">
        <f t="shared" si="2377"/>
        <v>-7.6042797434529671E-2</v>
      </c>
    </row>
    <row r="451" spans="2:59" ht="18.649999999999999" customHeight="1" thickTop="1" thickBot="1">
      <c r="B451" s="39">
        <f t="shared" ref="B451" si="2568">B444+$E$5</f>
        <v>0.92439999999999733</v>
      </c>
      <c r="D451" s="24">
        <v>1</v>
      </c>
      <c r="E451" s="25">
        <v>0</v>
      </c>
      <c r="F451" s="26">
        <v>0</v>
      </c>
      <c r="G451" s="27">
        <f t="shared" ref="G451" si="2569">-1/($E$8*$B451)</f>
        <v>-6.0434792068054586</v>
      </c>
      <c r="I451" s="24">
        <v>1</v>
      </c>
      <c r="J451" s="28">
        <v>0</v>
      </c>
      <c r="K451" s="26">
        <v>0</v>
      </c>
      <c r="L451" s="27">
        <v>0</v>
      </c>
      <c r="N451" s="24">
        <f t="shared" ref="N451" si="2570">D451*I451+F451*I454-E451*J451-G451*J454</f>
        <v>-1.3138671999834184</v>
      </c>
      <c r="O451" s="28">
        <f t="shared" ref="O451" si="2571">(D451*J451+E451*I451+F451*J454+G451*I454)</f>
        <v>0</v>
      </c>
      <c r="P451" s="26">
        <f t="shared" ref="P451" si="2572">D451*K451+F451*K454-E451*L451-G451*L454</f>
        <v>0</v>
      </c>
      <c r="Q451" s="27">
        <f t="shared" ref="Q451" si="2573">(D451*L451+E451*K451+F451*L454+G451*K454)</f>
        <v>-6.0434792068054586</v>
      </c>
      <c r="S451" s="24">
        <v>1</v>
      </c>
      <c r="T451" s="25">
        <v>0</v>
      </c>
      <c r="U451" s="26">
        <v>0</v>
      </c>
      <c r="V451" s="27">
        <f t="shared" ref="V451" si="2574">-1/($T$8*$B451)</f>
        <v>-29.237372378869651</v>
      </c>
      <c r="X451" s="24">
        <f t="shared" ref="X451" si="2575">N451*S451+P451*S454-O451*T451-Q451*T454</f>
        <v>-1.3138671999834184</v>
      </c>
      <c r="Y451" s="28">
        <f t="shared" ref="Y451" si="2576">(N451*T451+O451*S451+P451*T454+Q451*S454)</f>
        <v>0</v>
      </c>
      <c r="Z451" s="26">
        <f t="shared" ref="Z451" si="2577">N451*U451+P451*U454-O451*V451-Q451*V454</f>
        <v>0</v>
      </c>
      <c r="AA451" s="27">
        <f t="shared" ref="AA451" si="2578">(N451*V451+O451*U451+P451*V454+Q451*U454)</f>
        <v>32.370545375492547</v>
      </c>
      <c r="AB451" s="8"/>
      <c r="AC451" s="24">
        <v>1</v>
      </c>
      <c r="AD451" s="28">
        <v>0</v>
      </c>
      <c r="AE451" s="26">
        <v>0</v>
      </c>
      <c r="AF451" s="27">
        <v>0</v>
      </c>
      <c r="AH451" s="24">
        <f t="shared" ref="AH451" si="2579">X451*AC451+Z451*AC454-Y451*AD451-AA451*AD454</f>
        <v>10.260324680070159</v>
      </c>
      <c r="AI451" s="28">
        <f t="shared" ref="AI451" si="2580">(X451*AD451+Y451*AC451+Z451*AD454+AA451*AC454)</f>
        <v>0</v>
      </c>
      <c r="AJ451" s="26">
        <f t="shared" ref="AJ451" si="2581">X451*AE451+Z451*AE454-Y451*AF451-AA451*AF454</f>
        <v>0</v>
      </c>
      <c r="AK451" s="27">
        <f t="shared" ref="AK451" si="2582">(X451*AF451+Y451*AE451+Z451*AF454+AA451*AE454)</f>
        <v>32.370545375492547</v>
      </c>
      <c r="AL451" s="8"/>
      <c r="AM451" s="24">
        <v>1</v>
      </c>
      <c r="AN451" s="25">
        <v>0</v>
      </c>
      <c r="AO451" s="26">
        <v>0</v>
      </c>
      <c r="AP451" s="27">
        <f t="shared" ref="AP451" si="2583">-1/($AN$8*$B451)</f>
        <v>-6.0434792068054586</v>
      </c>
      <c r="AR451" s="24">
        <f t="shared" ref="AR451" si="2584">AH451*AM451+AJ451*AM454-AI451*AN451-AK451*AN454</f>
        <v>10.260324680070159</v>
      </c>
      <c r="AS451" s="28">
        <f t="shared" ref="AS451" si="2585">(AH451*AN451+AI451*AM451+AJ451*AN454+AK451*AM454)</f>
        <v>0</v>
      </c>
      <c r="AT451" s="26">
        <f t="shared" ref="AT451" si="2586">AH451*AO451+AJ451*AO454-AI451*AP451-AK451*AP454</f>
        <v>0</v>
      </c>
      <c r="AU451" s="27">
        <f t="shared" ref="AU451" si="2587">(AH451*AP451+AI451*AO451+AJ451*AP454+AK451*AO454)</f>
        <v>-29.637513483584328</v>
      </c>
      <c r="AV451" s="8"/>
      <c r="AW451" s="183">
        <f t="shared" ref="AW451" si="2588">20*LOG((2*$AR$8)/(($AR$8*AR451+AT451+$AR$8*AR454+AT454)^2+($AR$8*AS451+AU451+$AR$8*AS454+AU454)^2)^0.5)</f>
        <v>-24.341417282814398</v>
      </c>
      <c r="AY451" s="184">
        <f t="shared" ref="AY451" si="2589">((AS451^2+AR451^2)/(AS454^2+AR454^2))^0.5</f>
        <v>3.1453435249233341</v>
      </c>
      <c r="AZ451" s="115"/>
      <c r="BA451" s="44">
        <f t="shared" si="2373"/>
        <v>1.0675999999999817</v>
      </c>
      <c r="BB451" s="48">
        <f t="shared" si="2374"/>
        <v>-17.69513497507122</v>
      </c>
      <c r="BC451" s="49">
        <f t="shared" si="2375"/>
        <v>-82.640120179536538</v>
      </c>
      <c r="BD451" s="50">
        <f t="shared" si="2376"/>
        <v>-17.69513497507122</v>
      </c>
      <c r="BE451" s="11">
        <f t="shared" si="2398"/>
        <v>-413.53454123659651</v>
      </c>
      <c r="BF451" s="49">
        <f t="shared" si="2421"/>
        <v>-7.2175393153028722</v>
      </c>
      <c r="BG451" s="32">
        <f t="shared" si="2377"/>
        <v>-7.4471321241913385E-2</v>
      </c>
    </row>
    <row r="452" spans="2:59" ht="18.649999999999999" customHeight="1" thickBot="1">
      <c r="D452" s="30"/>
      <c r="G452" s="31"/>
      <c r="I452" s="30"/>
      <c r="L452" s="31"/>
      <c r="N452" s="30"/>
      <c r="Q452" s="31"/>
      <c r="S452" s="30"/>
      <c r="V452" s="31"/>
      <c r="X452" s="30"/>
      <c r="AA452" s="31"/>
      <c r="AC452" s="30"/>
      <c r="AF452" s="31"/>
      <c r="AH452" s="30"/>
      <c r="AK452" s="31"/>
      <c r="AM452" s="30"/>
      <c r="AP452" s="31"/>
      <c r="AR452" s="30"/>
      <c r="AU452" s="31"/>
      <c r="AY452" s="185"/>
      <c r="AZ452" s="115"/>
      <c r="BA452" s="44">
        <f t="shared" si="2373"/>
        <v>1.0679999999999816</v>
      </c>
      <c r="BB452" s="48">
        <f t="shared" si="2374"/>
        <v>-17.784457617216006</v>
      </c>
      <c r="BC452" s="49">
        <f t="shared" si="2375"/>
        <v>-82.805533996031158</v>
      </c>
      <c r="BD452" s="50">
        <f t="shared" si="2376"/>
        <v>-17.784457617216006</v>
      </c>
      <c r="BE452" s="11">
        <f t="shared" si="2398"/>
        <v>-408.43906618946824</v>
      </c>
      <c r="BF452" s="49">
        <f t="shared" si="2421"/>
        <v>-7.1286064987772697</v>
      </c>
      <c r="BG452" s="32">
        <f t="shared" si="2377"/>
        <v>-7.2942487447269347E-2</v>
      </c>
    </row>
    <row r="453" spans="2:59" ht="18.649999999999999" customHeight="1" thickBot="1">
      <c r="D453" s="197" t="s">
        <v>96</v>
      </c>
      <c r="E453" s="198"/>
      <c r="F453" s="199" t="s">
        <v>97</v>
      </c>
      <c r="G453" s="200"/>
      <c r="I453" s="197" t="s">
        <v>98</v>
      </c>
      <c r="J453" s="198"/>
      <c r="K453" s="199" t="s">
        <v>99</v>
      </c>
      <c r="L453" s="200"/>
      <c r="N453" s="197" t="s">
        <v>1</v>
      </c>
      <c r="O453" s="198"/>
      <c r="P453" s="199" t="s">
        <v>2</v>
      </c>
      <c r="Q453" s="200"/>
      <c r="S453" s="172" t="s">
        <v>100</v>
      </c>
      <c r="T453" s="173"/>
      <c r="U453" s="199" t="s">
        <v>101</v>
      </c>
      <c r="V453" s="200"/>
      <c r="X453" s="197" t="s">
        <v>102</v>
      </c>
      <c r="Y453" s="198"/>
      <c r="Z453" s="199" t="s">
        <v>103</v>
      </c>
      <c r="AA453" s="200"/>
      <c r="AB453" s="4"/>
      <c r="AC453" s="197" t="s">
        <v>104</v>
      </c>
      <c r="AD453" s="198"/>
      <c r="AE453" s="199" t="s">
        <v>105</v>
      </c>
      <c r="AF453" s="200"/>
      <c r="AH453" s="172" t="s">
        <v>106</v>
      </c>
      <c r="AI453" s="173"/>
      <c r="AJ453" s="199" t="s">
        <v>107</v>
      </c>
      <c r="AK453" s="200"/>
      <c r="AL453" s="4"/>
      <c r="AM453" s="197" t="s">
        <v>108</v>
      </c>
      <c r="AN453" s="198"/>
      <c r="AO453" s="199" t="s">
        <v>109</v>
      </c>
      <c r="AP453" s="200"/>
      <c r="AR453" s="197" t="s">
        <v>110</v>
      </c>
      <c r="AS453" s="198"/>
      <c r="AT453" s="199" t="s">
        <v>111</v>
      </c>
      <c r="AU453" s="200"/>
      <c r="AV453" s="4"/>
      <c r="AW453" s="36" t="s">
        <v>112</v>
      </c>
      <c r="AY453" s="186" t="s">
        <v>113</v>
      </c>
      <c r="AZ453" s="115"/>
      <c r="BA453" s="44">
        <f t="shared" si="2373"/>
        <v>1.0683999999999816</v>
      </c>
      <c r="BB453" s="48">
        <f t="shared" si="2374"/>
        <v>-17.8732024402279</v>
      </c>
      <c r="BC453" s="49">
        <f t="shared" si="2375"/>
        <v>-82.968909622506928</v>
      </c>
      <c r="BD453" s="50">
        <f t="shared" si="2376"/>
        <v>-17.8732024402279</v>
      </c>
      <c r="BE453" s="11">
        <f t="shared" si="2398"/>
        <v>-403.44155785843054</v>
      </c>
      <c r="BF453" s="49">
        <f t="shared" si="2421"/>
        <v>-7.0413835240048153</v>
      </c>
      <c r="BG453" s="32">
        <f t="shared" si="2377"/>
        <v>-7.1454883071747924E-2</v>
      </c>
    </row>
    <row r="454" spans="2:59" ht="18.649999999999999" customHeight="1" thickTop="1" thickBot="1">
      <c r="D454" s="24">
        <v>0</v>
      </c>
      <c r="E454" s="28">
        <v>0</v>
      </c>
      <c r="F454" s="26">
        <v>1</v>
      </c>
      <c r="G454" s="27">
        <v>0</v>
      </c>
      <c r="I454" s="24">
        <v>0</v>
      </c>
      <c r="J454" s="28">
        <f t="shared" ref="J454" si="2590">IF(0=(1-$J$8*$K$8*$B451^2),0,-1*(1-$J$8*$K$8*$B451^2)/($B451*$K$8))</f>
        <v>-0.38287005229997517</v>
      </c>
      <c r="K454" s="26">
        <v>1</v>
      </c>
      <c r="L454" s="27">
        <v>0</v>
      </c>
      <c r="N454" s="24">
        <f t="shared" ref="N454" si="2591">D454*I451+F454*I454-E454*J451-G454*J454</f>
        <v>0</v>
      </c>
      <c r="O454" s="28">
        <f t="shared" ref="O454" si="2592">(D454*J451+E454*I451+F454*J454+G454*I454)</f>
        <v>-0.38287005229997517</v>
      </c>
      <c r="P454" s="26">
        <f t="shared" ref="P454" si="2593">D454*K451+F454*K454-E454*L451-G454*L454</f>
        <v>1</v>
      </c>
      <c r="Q454" s="27">
        <f t="shared" ref="Q454" si="2594">(D454*L451+E454*K451+F454*L454+G454*K454)</f>
        <v>0</v>
      </c>
      <c r="S454" s="24">
        <v>0</v>
      </c>
      <c r="T454" s="28">
        <v>0</v>
      </c>
      <c r="U454" s="26">
        <v>1</v>
      </c>
      <c r="V454" s="27">
        <v>0</v>
      </c>
      <c r="X454" s="24">
        <f t="shared" ref="X454" si="2595">N454*S451+P454*S454-O454*T451-Q454*T454</f>
        <v>0</v>
      </c>
      <c r="Y454" s="28">
        <f t="shared" ref="Y454" si="2596">(N454*T451+O454*S451+P454*T454+Q454*S454)</f>
        <v>-0.38287005229997517</v>
      </c>
      <c r="Z454" s="26">
        <f t="shared" ref="Z454" si="2597">N454*U451+P454*U454-O454*V451-Q454*V454</f>
        <v>-10.194114291811673</v>
      </c>
      <c r="AA454" s="27">
        <f t="shared" ref="AA454" si="2598">(N454*V451+O454*U451+P454*V454+Q454*U454)</f>
        <v>0</v>
      </c>
      <c r="AB454" s="8"/>
      <c r="AC454" s="24">
        <v>0</v>
      </c>
      <c r="AD454" s="28">
        <f t="shared" ref="AD454" si="2599">IF(0=(1-$AD$8*$AE$8*$B451^2),0,-1*(1-$AD$8*$AE$8*$B451^2)/($B451*$AD$8))</f>
        <v>-0.35755319367638133</v>
      </c>
      <c r="AE454" s="26">
        <v>1</v>
      </c>
      <c r="AF454" s="27">
        <v>0</v>
      </c>
      <c r="AH454" s="24">
        <f t="shared" ref="AH454" si="2600">X454*AC451+Z454*AC454-Y454*AD451-AA454*AD454</f>
        <v>0</v>
      </c>
      <c r="AI454" s="28">
        <f t="shared" ref="AI454" si="2601">(X454*AD451+Y454*AC451+Z454*AD454+AA454*AC454)</f>
        <v>3.2620680694393309</v>
      </c>
      <c r="AJ454" s="26">
        <f t="shared" ref="AJ454" si="2602">X454*AE451+Z454*AE454-Y454*AF451-AA454*AF454</f>
        <v>-10.194114291811673</v>
      </c>
      <c r="AK454" s="27">
        <f t="shared" ref="AK454" si="2603">(X454*AF451+Y454*AE451+Z454*AF454+AA454*AE454)</f>
        <v>0</v>
      </c>
      <c r="AL454" s="8"/>
      <c r="AM454" s="24">
        <v>0</v>
      </c>
      <c r="AN454" s="28">
        <v>0</v>
      </c>
      <c r="AO454" s="26">
        <v>1</v>
      </c>
      <c r="AP454" s="27">
        <v>0</v>
      </c>
      <c r="AR454" s="24">
        <f t="shared" ref="AR454" si="2604">AH454*AM451+AJ454*AM454-AI454*AN451-AK454*AN454</f>
        <v>0</v>
      </c>
      <c r="AS454" s="28">
        <f t="shared" ref="AS454" si="2605">(AH454*AN451+AI454*AM451+AJ454*AN454+AK454*AM454)</f>
        <v>3.2620680694393309</v>
      </c>
      <c r="AT454" s="26">
        <f t="shared" ref="AT454" si="2606">AH454*AO451+AJ454*AO454-AI454*AP451-AK454*AP454</f>
        <v>9.5201262570289487</v>
      </c>
      <c r="AU454" s="27">
        <f t="shared" ref="AU454" si="2607">(AH454*AP451+AI454*AO451+AJ454*AP454+AK454*AO454)</f>
        <v>0</v>
      </c>
      <c r="AV454" s="8"/>
      <c r="AW454" s="38">
        <f t="shared" ref="AW454" si="2608">(180/PI())*ATAN(-1*(($AR$8*AS451+AU451+$AR$8*AS454+AU454)/($AR$8*AR451+AT451+$AR$8*AR454+AT454)))</f>
        <v>53.13167774751313</v>
      </c>
      <c r="AY454" s="187">
        <f t="shared" ref="AY454" si="2609">20*LOG(((($AR$8*AR451+AT451-$AR$8*AR454-AT454)^2+($AR$8*AS451+AU451-$AR$8*AS454-AU454)^2)/(($AR$8*AR451+AT451+$AR$8*AR454+AT454)^2+($AR$8*AS451+AU451+$AR$8*AS454+AU454)^2))^0.5)</f>
        <v>-1.601190232429613E-2</v>
      </c>
      <c r="AZ454" s="115"/>
      <c r="BA454" s="44">
        <f t="shared" si="2373"/>
        <v>1.0687999999999815</v>
      </c>
      <c r="BB454" s="48">
        <f t="shared" si="2374"/>
        <v>-17.961375686800629</v>
      </c>
      <c r="BC454" s="49">
        <f t="shared" si="2375"/>
        <v>-83.130286245650282</v>
      </c>
      <c r="BD454" s="50">
        <f t="shared" si="2376"/>
        <v>-17.961375686800629</v>
      </c>
      <c r="BE454" s="11">
        <f t="shared" si="2398"/>
        <v>-398.53954043761189</v>
      </c>
      <c r="BF454" s="49">
        <f t="shared" si="2421"/>
        <v>-6.9558271800214104</v>
      </c>
      <c r="BG454" s="32">
        <f t="shared" si="2377"/>
        <v>-7.0007150037523072E-2</v>
      </c>
    </row>
    <row r="455" spans="2:59" ht="18.649999999999999" customHeight="1">
      <c r="AY455" s="33"/>
      <c r="AZ455" s="115"/>
      <c r="BA455" s="44">
        <f t="shared" si="2373"/>
        <v>1.0691999999999815</v>
      </c>
      <c r="BB455" s="48">
        <f t="shared" si="2374"/>
        <v>-18.048983512022755</v>
      </c>
      <c r="BC455" s="49">
        <f t="shared" si="2375"/>
        <v>-83.289702061825309</v>
      </c>
      <c r="BD455" s="50">
        <f t="shared" si="2376"/>
        <v>-18.048983512022755</v>
      </c>
      <c r="BE455" s="11">
        <f t="shared" si="2398"/>
        <v>-393.73061444558107</v>
      </c>
      <c r="BF455" s="49">
        <f t="shared" si="2421"/>
        <v>-6.8718955879757369</v>
      </c>
      <c r="BG455" s="32">
        <f t="shared" si="2377"/>
        <v>-6.8597982733741944E-2</v>
      </c>
    </row>
    <row r="456" spans="2:59" ht="18.649999999999999" customHeight="1" thickBot="1">
      <c r="E456" s="21" t="s">
        <v>68</v>
      </c>
      <c r="J456" s="21" t="s">
        <v>69</v>
      </c>
      <c r="O456" s="21" t="s">
        <v>70</v>
      </c>
      <c r="T456" s="21" t="s">
        <v>71</v>
      </c>
      <c r="Y456" s="21" t="s">
        <v>72</v>
      </c>
      <c r="AD456" s="21" t="s">
        <v>73</v>
      </c>
      <c r="AI456" s="21" t="s">
        <v>74</v>
      </c>
      <c r="AN456" s="21" t="s">
        <v>75</v>
      </c>
      <c r="AS456" s="21" t="s">
        <v>76</v>
      </c>
      <c r="AZ456" s="115"/>
      <c r="BA456" s="44">
        <f t="shared" si="2373"/>
        <v>1.0695999999999815</v>
      </c>
      <c r="BB456" s="48">
        <f t="shared" si="2374"/>
        <v>-18.136031984527307</v>
      </c>
      <c r="BC456" s="49">
        <f t="shared" si="2375"/>
        <v>-83.447194307603525</v>
      </c>
      <c r="BD456" s="50">
        <f t="shared" si="2376"/>
        <v>-18.136031984527307</v>
      </c>
      <c r="BE456" s="11">
        <f t="shared" si="2398"/>
        <v>-389.01245399707585</v>
      </c>
      <c r="BF456" s="49">
        <f t="shared" si="2421"/>
        <v>-6.7895481535119488</v>
      </c>
      <c r="BG456" s="32">
        <f t="shared" si="2377"/>
        <v>-6.7226125703139294E-2</v>
      </c>
    </row>
    <row r="457" spans="2:59" ht="18.649999999999999" customHeight="1" thickBot="1">
      <c r="B457" s="20"/>
      <c r="D457" s="197" t="s">
        <v>77</v>
      </c>
      <c r="E457" s="198"/>
      <c r="F457" s="199" t="s">
        <v>78</v>
      </c>
      <c r="G457" s="200"/>
      <c r="I457" s="197" t="s">
        <v>79</v>
      </c>
      <c r="J457" s="198"/>
      <c r="K457" s="199" t="s">
        <v>80</v>
      </c>
      <c r="L457" s="200"/>
      <c r="N457" s="197" t="s">
        <v>81</v>
      </c>
      <c r="O457" s="198"/>
      <c r="P457" s="199" t="s">
        <v>82</v>
      </c>
      <c r="Q457" s="200"/>
      <c r="S457" s="197" t="s">
        <v>83</v>
      </c>
      <c r="T457" s="198"/>
      <c r="U457" s="199" t="s">
        <v>84</v>
      </c>
      <c r="V457" s="200"/>
      <c r="X457" s="197" t="s">
        <v>85</v>
      </c>
      <c r="Y457" s="198"/>
      <c r="Z457" s="199" t="s">
        <v>86</v>
      </c>
      <c r="AA457" s="200"/>
      <c r="AB457" s="4"/>
      <c r="AC457" s="197" t="s">
        <v>87</v>
      </c>
      <c r="AD457" s="198"/>
      <c r="AE457" s="199" t="s">
        <v>88</v>
      </c>
      <c r="AF457" s="200"/>
      <c r="AH457" s="197" t="s">
        <v>89</v>
      </c>
      <c r="AI457" s="198"/>
      <c r="AJ457" s="199" t="s">
        <v>90</v>
      </c>
      <c r="AK457" s="200"/>
      <c r="AL457" s="4"/>
      <c r="AM457" s="197" t="s">
        <v>91</v>
      </c>
      <c r="AN457" s="198"/>
      <c r="AO457" s="199" t="s">
        <v>92</v>
      </c>
      <c r="AP457" s="200"/>
      <c r="AR457" s="197" t="s">
        <v>93</v>
      </c>
      <c r="AS457" s="198"/>
      <c r="AT457" s="199" t="s">
        <v>94</v>
      </c>
      <c r="AU457" s="200"/>
      <c r="AV457" s="4"/>
      <c r="AW457" s="181" t="s">
        <v>95</v>
      </c>
      <c r="AY457" s="182" t="s">
        <v>22</v>
      </c>
      <c r="AZ457" s="115"/>
      <c r="BA457" s="44">
        <f t="shared" si="2373"/>
        <v>1.0699999999999814</v>
      </c>
      <c r="BB457" s="48">
        <f t="shared" si="2374"/>
        <v>-18.2225270876481</v>
      </c>
      <c r="BC457" s="49">
        <f t="shared" si="2375"/>
        <v>-83.602799289202338</v>
      </c>
      <c r="BD457" s="50">
        <f t="shared" si="2376"/>
        <v>-18.2225270876481</v>
      </c>
      <c r="BE457" s="11">
        <f t="shared" si="2398"/>
        <v>-384.38280418234399</v>
      </c>
      <c r="BF457" s="49">
        <f t="shared" si="2421"/>
        <v>-6.7087455210305329</v>
      </c>
      <c r="BG457" s="32">
        <f t="shared" si="2377"/>
        <v>-6.5890371442768866E-2</v>
      </c>
    </row>
    <row r="458" spans="2:59" ht="18.649999999999999" customHeight="1" thickTop="1" thickBot="1">
      <c r="B458" s="39">
        <f t="shared" ref="B458" si="2610">B451+$E$5</f>
        <v>0.92479999999999729</v>
      </c>
      <c r="D458" s="24">
        <v>1</v>
      </c>
      <c r="E458" s="25">
        <v>0</v>
      </c>
      <c r="F458" s="26">
        <v>0</v>
      </c>
      <c r="G458" s="27">
        <f t="shared" ref="G458" si="2611">-1/($E$8*$B458)</f>
        <v>-6.0408652452108207</v>
      </c>
      <c r="I458" s="24">
        <v>1</v>
      </c>
      <c r="J458" s="28">
        <v>0</v>
      </c>
      <c r="K458" s="26">
        <v>0</v>
      </c>
      <c r="L458" s="27">
        <v>0</v>
      </c>
      <c r="N458" s="24">
        <f t="shared" ref="N458" si="2612">D458*I458+F458*I461-E458*J458-G458*J461</f>
        <v>-1.3070875186877138</v>
      </c>
      <c r="O458" s="28">
        <f t="shared" ref="O458" si="2613">(D458*J458+E458*I458+F458*J461+G458*I461)</f>
        <v>0</v>
      </c>
      <c r="P458" s="26">
        <f t="shared" ref="P458" si="2614">D458*K458+F458*K461-E458*L458-G458*L461</f>
        <v>0</v>
      </c>
      <c r="Q458" s="27">
        <f t="shared" ref="Q458" si="2615">(D458*L458+E458*K458+F458*L461+G458*K461)</f>
        <v>-6.0408652452108207</v>
      </c>
      <c r="S458" s="24">
        <v>1</v>
      </c>
      <c r="T458" s="25">
        <v>0</v>
      </c>
      <c r="U458" s="26">
        <v>0</v>
      </c>
      <c r="V458" s="27">
        <f t="shared" ref="V458" si="2616">-1/($T$8*$B458)</f>
        <v>-29.224726456560454</v>
      </c>
      <c r="X458" s="24">
        <f t="shared" ref="X458" si="2617">N458*S458+P458*S461-O458*T458-Q458*T461</f>
        <v>-1.3070875186877138</v>
      </c>
      <c r="Y458" s="28">
        <f t="shared" ref="Y458" si="2618">(N458*T458+O458*S458+P458*T461+Q458*S461)</f>
        <v>0</v>
      </c>
      <c r="Z458" s="26">
        <f t="shared" ref="Z458" si="2619">N458*U458+P458*U461-O458*V458-Q458*V461</f>
        <v>0</v>
      </c>
      <c r="AA458" s="27">
        <f t="shared" ref="AA458" si="2620">(N458*V458+O458*U458+P458*V461+Q458*U461)</f>
        <v>32.158409943221969</v>
      </c>
      <c r="AB458" s="8"/>
      <c r="AC458" s="24">
        <v>1</v>
      </c>
      <c r="AD458" s="28">
        <v>0</v>
      </c>
      <c r="AE458" s="26">
        <v>0</v>
      </c>
      <c r="AF458" s="27">
        <v>0</v>
      </c>
      <c r="AH458" s="24">
        <f t="shared" ref="AH458" si="2621">X458*AC458+Z458*AC461-Y458*AD458-AA458*AD461</f>
        <v>10.164829877717404</v>
      </c>
      <c r="AI458" s="28">
        <f t="shared" ref="AI458" si="2622">(X458*AD458+Y458*AC458+Z458*AD461+AA458*AC461)</f>
        <v>0</v>
      </c>
      <c r="AJ458" s="26">
        <f t="shared" ref="AJ458" si="2623">X458*AE458+Z458*AE461-Y458*AF458-AA458*AF461</f>
        <v>0</v>
      </c>
      <c r="AK458" s="27">
        <f t="shared" ref="AK458" si="2624">(X458*AF458+Y458*AE458+Z458*AF461+AA458*AE461)</f>
        <v>32.158409943221969</v>
      </c>
      <c r="AL458" s="8"/>
      <c r="AM458" s="24">
        <v>1</v>
      </c>
      <c r="AN458" s="25">
        <v>0</v>
      </c>
      <c r="AO458" s="26">
        <v>0</v>
      </c>
      <c r="AP458" s="27">
        <f t="shared" ref="AP458" si="2625">-1/($AN$8*$B458)</f>
        <v>-6.0408652452108207</v>
      </c>
      <c r="AR458" s="24">
        <f t="shared" ref="AR458" si="2626">AH458*AM458+AJ458*AM461-AI458*AN458-AK458*AN461</f>
        <v>10.164829877717404</v>
      </c>
      <c r="AS458" s="28">
        <f t="shared" ref="AS458" si="2627">(AH458*AN458+AI458*AM458+AJ458*AN461+AK458*AM461)</f>
        <v>0</v>
      </c>
      <c r="AT458" s="26">
        <f t="shared" ref="AT458" si="2628">AH458*AO458+AJ458*AO461-AI458*AP458-AK458*AP461</f>
        <v>0</v>
      </c>
      <c r="AU458" s="27">
        <f t="shared" ref="AU458" si="2629">(AH458*AP458+AI458*AO458+AJ458*AP461+AK458*AO461)</f>
        <v>-29.245957588561652</v>
      </c>
      <c r="AV458" s="8"/>
      <c r="AW458" s="183">
        <f t="shared" ref="AW458" si="2630">20*LOG((2*$AR$8)/(($AR$8*AR458+AT458+$AR$8*AR461+AT461)^2+($AR$8*AS458+AU458+$AR$8*AS461+AU461)^2)^0.5)</f>
        <v>-24.23274785052562</v>
      </c>
      <c r="AY458" s="184">
        <f t="shared" ref="AY458" si="2631">((AS458^2+AR458^2)/(AS461^2+AR461^2))^0.5</f>
        <v>3.134441515753716</v>
      </c>
      <c r="AZ458" s="115"/>
      <c r="BA458" s="44">
        <f t="shared" si="2373"/>
        <v>1.0703999999999814</v>
      </c>
      <c r="BB458" s="48">
        <f t="shared" si="2374"/>
        <v>-18.308474720580183</v>
      </c>
      <c r="BC458" s="49">
        <f t="shared" si="2375"/>
        <v>-83.756552410875258</v>
      </c>
      <c r="BD458" s="50">
        <f t="shared" si="2376"/>
        <v>-18.308474720580183</v>
      </c>
      <c r="BE458" s="11">
        <f t="shared" si="2398"/>
        <v>-379.83947855338505</v>
      </c>
      <c r="BF458" s="49">
        <f t="shared" si="2421"/>
        <v>-6.6294495298149565</v>
      </c>
      <c r="BG458" s="32">
        <f t="shared" si="2377"/>
        <v>-6.4589558312618936E-2</v>
      </c>
    </row>
    <row r="459" spans="2:59" ht="18.649999999999999" customHeight="1" thickBot="1">
      <c r="D459" s="30"/>
      <c r="G459" s="31"/>
      <c r="I459" s="30"/>
      <c r="L459" s="31"/>
      <c r="N459" s="30"/>
      <c r="Q459" s="31"/>
      <c r="S459" s="30"/>
      <c r="V459" s="31"/>
      <c r="X459" s="30"/>
      <c r="AA459" s="31"/>
      <c r="AC459" s="30"/>
      <c r="AF459" s="31"/>
      <c r="AH459" s="30"/>
      <c r="AK459" s="31"/>
      <c r="AM459" s="30"/>
      <c r="AP459" s="31"/>
      <c r="AR459" s="30"/>
      <c r="AU459" s="31"/>
      <c r="AY459" s="185"/>
      <c r="AZ459" s="115"/>
      <c r="BA459" s="44">
        <f t="shared" si="2373"/>
        <v>1.0707999999999813</v>
      </c>
      <c r="BB459" s="48">
        <f t="shared" si="2374"/>
        <v>-18.393880699543001</v>
      </c>
      <c r="BC459" s="49">
        <f t="shared" si="2375"/>
        <v>-83.908488202296596</v>
      </c>
      <c r="BD459" s="50">
        <f t="shared" si="2376"/>
        <v>-18.393880699543001</v>
      </c>
      <c r="BE459" s="11">
        <f t="shared" si="2398"/>
        <v>-375.38035670583139</v>
      </c>
      <c r="BF459" s="49">
        <f t="shared" si="2421"/>
        <v>-6.5516231718275337</v>
      </c>
      <c r="BG459" s="32">
        <f t="shared" si="2377"/>
        <v>-6.332256854632573E-2</v>
      </c>
    </row>
    <row r="460" spans="2:59" ht="18.649999999999999" customHeight="1" thickBot="1">
      <c r="D460" s="197" t="s">
        <v>96</v>
      </c>
      <c r="E460" s="198"/>
      <c r="F460" s="199" t="s">
        <v>97</v>
      </c>
      <c r="G460" s="200"/>
      <c r="I460" s="197" t="s">
        <v>98</v>
      </c>
      <c r="J460" s="198"/>
      <c r="K460" s="199" t="s">
        <v>99</v>
      </c>
      <c r="L460" s="200"/>
      <c r="N460" s="197" t="s">
        <v>1</v>
      </c>
      <c r="O460" s="198"/>
      <c r="P460" s="199" t="s">
        <v>2</v>
      </c>
      <c r="Q460" s="200"/>
      <c r="S460" s="172" t="s">
        <v>100</v>
      </c>
      <c r="T460" s="173"/>
      <c r="U460" s="199" t="s">
        <v>101</v>
      </c>
      <c r="V460" s="200"/>
      <c r="X460" s="197" t="s">
        <v>102</v>
      </c>
      <c r="Y460" s="198"/>
      <c r="Z460" s="199" t="s">
        <v>103</v>
      </c>
      <c r="AA460" s="200"/>
      <c r="AB460" s="4"/>
      <c r="AC460" s="197" t="s">
        <v>104</v>
      </c>
      <c r="AD460" s="198"/>
      <c r="AE460" s="199" t="s">
        <v>105</v>
      </c>
      <c r="AF460" s="200"/>
      <c r="AH460" s="172" t="s">
        <v>106</v>
      </c>
      <c r="AI460" s="173"/>
      <c r="AJ460" s="199" t="s">
        <v>107</v>
      </c>
      <c r="AK460" s="200"/>
      <c r="AL460" s="4"/>
      <c r="AM460" s="197" t="s">
        <v>108</v>
      </c>
      <c r="AN460" s="198"/>
      <c r="AO460" s="199" t="s">
        <v>109</v>
      </c>
      <c r="AP460" s="200"/>
      <c r="AR460" s="197" t="s">
        <v>110</v>
      </c>
      <c r="AS460" s="198"/>
      <c r="AT460" s="199" t="s">
        <v>111</v>
      </c>
      <c r="AU460" s="200"/>
      <c r="AV460" s="4"/>
      <c r="AW460" s="36" t="s">
        <v>112</v>
      </c>
      <c r="AY460" s="186" t="s">
        <v>113</v>
      </c>
      <c r="AZ460" s="115"/>
      <c r="BA460" s="44">
        <f t="shared" si="2373"/>
        <v>1.0711999999999813</v>
      </c>
      <c r="BB460" s="48">
        <f t="shared" si="2374"/>
        <v>-18.478750758943828</v>
      </c>
      <c r="BC460" s="49">
        <f t="shared" si="2375"/>
        <v>-84.058640344978912</v>
      </c>
      <c r="BD460" s="50">
        <f t="shared" si="2376"/>
        <v>-18.478750758943828</v>
      </c>
      <c r="BE460" s="11">
        <f t="shared" si="2398"/>
        <v>-371.00338196005646</v>
      </c>
      <c r="BF460" s="49">
        <f t="shared" si="2421"/>
        <v>-6.475230551237118</v>
      </c>
      <c r="BG460" s="32">
        <f t="shared" si="2377"/>
        <v>-6.2088326358438584E-2</v>
      </c>
    </row>
    <row r="461" spans="2:59" ht="18.649999999999999" customHeight="1" thickTop="1" thickBot="1">
      <c r="D461" s="24">
        <v>0</v>
      </c>
      <c r="E461" s="28">
        <v>0</v>
      </c>
      <c r="F461" s="26">
        <v>1</v>
      </c>
      <c r="G461" s="27">
        <v>0</v>
      </c>
      <c r="I461" s="24">
        <v>0</v>
      </c>
      <c r="J461" s="28">
        <f t="shared" ref="J461" si="2632">IF(0=(1-$J$8*$K$8*$B458^2),0,-1*(1-$J$8*$K$8*$B458^2)/($B458*$K$8))</f>
        <v>-0.38191342217354801</v>
      </c>
      <c r="K461" s="26">
        <v>1</v>
      </c>
      <c r="L461" s="27">
        <v>0</v>
      </c>
      <c r="N461" s="24">
        <f t="shared" ref="N461" si="2633">D461*I458+F461*I461-E461*J458-G461*J461</f>
        <v>0</v>
      </c>
      <c r="O461" s="28">
        <f t="shared" ref="O461" si="2634">(D461*J458+E461*I458+F461*J461+G461*I461)</f>
        <v>-0.38191342217354801</v>
      </c>
      <c r="P461" s="26">
        <f t="shared" ref="P461" si="2635">D461*K458+F461*K461-E461*L458-G461*L461</f>
        <v>1</v>
      </c>
      <c r="Q461" s="27">
        <f t="shared" ref="Q461" si="2636">(D461*L458+E461*K458+F461*L461+G461*K461)</f>
        <v>0</v>
      </c>
      <c r="S461" s="24">
        <v>0</v>
      </c>
      <c r="T461" s="28">
        <v>0</v>
      </c>
      <c r="U461" s="26">
        <v>1</v>
      </c>
      <c r="V461" s="27">
        <v>0</v>
      </c>
      <c r="X461" s="24">
        <f t="shared" ref="X461" si="2637">N461*S458+P461*S461-O461*T458-Q461*T461</f>
        <v>0</v>
      </c>
      <c r="Y461" s="28">
        <f t="shared" ref="Y461" si="2638">(N461*T458+O461*S458+P461*T461+Q461*S461)</f>
        <v>-0.38191342217354801</v>
      </c>
      <c r="Z461" s="26">
        <f t="shared" ref="Z461" si="2639">N461*U458+P461*U461-O461*V458-Q461*V461</f>
        <v>-10.16131529311083</v>
      </c>
      <c r="AA461" s="27">
        <f t="shared" ref="AA461" si="2640">(N461*V458+O461*U458+P461*V461+Q461*U461)</f>
        <v>0</v>
      </c>
      <c r="AB461" s="8"/>
      <c r="AC461" s="24">
        <v>0</v>
      </c>
      <c r="AD461" s="28">
        <f t="shared" ref="AD461" si="2641">IF(0=(1-$AD$8*$AE$8*$B458^2),0,-1*(1-$AD$8*$AE$8*$B458^2)/($B458*$AD$8))</f>
        <v>-0.35673148693171181</v>
      </c>
      <c r="AE461" s="26">
        <v>1</v>
      </c>
      <c r="AF461" s="27">
        <v>0</v>
      </c>
      <c r="AH461" s="24">
        <f t="shared" ref="AH461" si="2642">X461*AC458+Z461*AC461-Y461*AD458-AA461*AD461</f>
        <v>0</v>
      </c>
      <c r="AI461" s="28">
        <f t="shared" ref="AI461" si="2643">(X461*AD458+Y461*AC458+Z461*AD461+AA461*AC461)</f>
        <v>3.2429476915198214</v>
      </c>
      <c r="AJ461" s="26">
        <f t="shared" ref="AJ461" si="2644">X461*AE458+Z461*AE461-Y461*AF458-AA461*AF461</f>
        <v>-10.16131529311083</v>
      </c>
      <c r="AK461" s="27">
        <f t="shared" ref="AK461" si="2645">(X461*AF458+Y461*AE458+Z461*AF461+AA461*AE461)</f>
        <v>0</v>
      </c>
      <c r="AL461" s="8"/>
      <c r="AM461" s="24">
        <v>0</v>
      </c>
      <c r="AN461" s="28">
        <v>0</v>
      </c>
      <c r="AO461" s="26">
        <v>1</v>
      </c>
      <c r="AP461" s="27">
        <v>0</v>
      </c>
      <c r="AR461" s="24">
        <f t="shared" ref="AR461" si="2646">AH461*AM458+AJ461*AM461-AI461*AN458-AK461*AN461</f>
        <v>0</v>
      </c>
      <c r="AS461" s="28">
        <f t="shared" ref="AS461" si="2647">(AH461*AN458+AI461*AM458+AJ461*AN461+AK461*AM461)</f>
        <v>3.2429476915198214</v>
      </c>
      <c r="AT461" s="26">
        <f t="shared" ref="AT461" si="2648">AH461*AO458+AJ461*AO461-AI461*AP458-AK461*AP461</f>
        <v>9.4288947086279205</v>
      </c>
      <c r="AU461" s="27">
        <f t="shared" ref="AU461" si="2649">(AH461*AP458+AI461*AO458+AJ461*AP461+AK461*AO461)</f>
        <v>0</v>
      </c>
      <c r="AV461" s="8"/>
      <c r="AW461" s="38">
        <f t="shared" ref="AW461" si="2650">(180/PI())*ATAN(-1*(($AR$8*AS458+AU458+$AR$8*AS461+AU461)/($AR$8*AR458+AT458+$AR$8*AR461+AT461)))</f>
        <v>53.001333506734184</v>
      </c>
      <c r="AY461" s="187">
        <f t="shared" ref="AY461" si="2651">20*LOG(((($AR$8*AR458+AT458-$AR$8*AR461-AT461)^2+($AR$8*AS458+AU458-$AR$8*AS461-AU461)^2)/(($AR$8*AR458+AT458+$AR$8*AR461+AT461)^2+($AR$8*AS458+AU458+$AR$8*AS461+AU461)^2))^0.5)</f>
        <v>-1.6418375588334384E-2</v>
      </c>
      <c r="AZ461" s="115"/>
      <c r="BA461" s="44">
        <f t="shared" si="2373"/>
        <v>1.0715999999999812</v>
      </c>
      <c r="BB461" s="48">
        <f t="shared" si="2374"/>
        <v>-18.563090552540448</v>
      </c>
      <c r="BC461" s="49">
        <f t="shared" si="2375"/>
        <v>-84.207041697762918</v>
      </c>
      <c r="BD461" s="50">
        <f t="shared" si="2376"/>
        <v>-18.563090552540448</v>
      </c>
      <c r="BE461" s="11">
        <f t="shared" si="2398"/>
        <v>-366.70655913042566</v>
      </c>
      <c r="BF461" s="49">
        <f t="shared" si="2421"/>
        <v>-6.4002368454852014</v>
      </c>
      <c r="BG461" s="32">
        <f t="shared" si="2377"/>
        <v>-6.0885796143125108E-2</v>
      </c>
    </row>
    <row r="462" spans="2:59" ht="18.649999999999999" customHeight="1">
      <c r="AY462" s="33"/>
      <c r="AZ462" s="115"/>
      <c r="BA462" s="44">
        <f t="shared" si="2373"/>
        <v>1.0719999999999812</v>
      </c>
      <c r="BB462" s="48">
        <f t="shared" si="2374"/>
        <v>-18.646905654600957</v>
      </c>
      <c r="BC462" s="49">
        <f t="shared" si="2375"/>
        <v>-84.353724321415072</v>
      </c>
      <c r="BD462" s="50">
        <f t="shared" si="2376"/>
        <v>-18.646905654600957</v>
      </c>
      <c r="BE462" s="11">
        <f t="shared" si="2398"/>
        <v>-362.48795238418279</v>
      </c>
      <c r="BF462" s="49">
        <f t="shared" si="2421"/>
        <v>-6.3266082679164191</v>
      </c>
      <c r="BG462" s="32">
        <f t="shared" si="2377"/>
        <v>-5.9713980759431101E-2</v>
      </c>
    </row>
    <row r="463" spans="2:59" ht="18.649999999999999" customHeight="1" thickBot="1">
      <c r="E463" s="21" t="s">
        <v>68</v>
      </c>
      <c r="J463" s="21" t="s">
        <v>69</v>
      </c>
      <c r="O463" s="21" t="s">
        <v>70</v>
      </c>
      <c r="T463" s="21" t="s">
        <v>71</v>
      </c>
      <c r="Y463" s="21" t="s">
        <v>72</v>
      </c>
      <c r="AD463" s="21" t="s">
        <v>73</v>
      </c>
      <c r="AI463" s="21" t="s">
        <v>74</v>
      </c>
      <c r="AN463" s="21" t="s">
        <v>75</v>
      </c>
      <c r="AS463" s="21" t="s">
        <v>76</v>
      </c>
      <c r="AZ463" s="115"/>
      <c r="BA463" s="44">
        <f t="shared" si="2373"/>
        <v>1.0723999999999811</v>
      </c>
      <c r="BB463" s="48">
        <f t="shared" si="2374"/>
        <v>-18.730201561059925</v>
      </c>
      <c r="BC463" s="49">
        <f t="shared" si="2375"/>
        <v>-84.498719502368729</v>
      </c>
      <c r="BD463" s="50">
        <f t="shared" si="2376"/>
        <v>-18.730201561059925</v>
      </c>
      <c r="BE463" s="11">
        <f t="shared" si="2398"/>
        <v>-358.34568318250996</v>
      </c>
      <c r="BF463" s="49">
        <f t="shared" si="2421"/>
        <v>-6.2543120318432708</v>
      </c>
      <c r="BG463" s="32">
        <f t="shared" si="2377"/>
        <v>-5.8571919898465018E-2</v>
      </c>
    </row>
    <row r="464" spans="2:59" ht="18.649999999999999" customHeight="1" thickBot="1">
      <c r="B464" s="20"/>
      <c r="D464" s="197" t="s">
        <v>77</v>
      </c>
      <c r="E464" s="198"/>
      <c r="F464" s="199" t="s">
        <v>78</v>
      </c>
      <c r="G464" s="200"/>
      <c r="I464" s="197" t="s">
        <v>79</v>
      </c>
      <c r="J464" s="198"/>
      <c r="K464" s="199" t="s">
        <v>80</v>
      </c>
      <c r="L464" s="200"/>
      <c r="N464" s="197" t="s">
        <v>81</v>
      </c>
      <c r="O464" s="198"/>
      <c r="P464" s="199" t="s">
        <v>82</v>
      </c>
      <c r="Q464" s="200"/>
      <c r="S464" s="197" t="s">
        <v>83</v>
      </c>
      <c r="T464" s="198"/>
      <c r="U464" s="199" t="s">
        <v>84</v>
      </c>
      <c r="V464" s="200"/>
      <c r="X464" s="197" t="s">
        <v>85</v>
      </c>
      <c r="Y464" s="198"/>
      <c r="Z464" s="199" t="s">
        <v>86</v>
      </c>
      <c r="AA464" s="200"/>
      <c r="AB464" s="4"/>
      <c r="AC464" s="197" t="s">
        <v>87</v>
      </c>
      <c r="AD464" s="198"/>
      <c r="AE464" s="199" t="s">
        <v>88</v>
      </c>
      <c r="AF464" s="200"/>
      <c r="AH464" s="197" t="s">
        <v>89</v>
      </c>
      <c r="AI464" s="198"/>
      <c r="AJ464" s="199" t="s">
        <v>90</v>
      </c>
      <c r="AK464" s="200"/>
      <c r="AL464" s="4"/>
      <c r="AM464" s="197" t="s">
        <v>91</v>
      </c>
      <c r="AN464" s="198"/>
      <c r="AO464" s="199" t="s">
        <v>92</v>
      </c>
      <c r="AP464" s="200"/>
      <c r="AR464" s="197" t="s">
        <v>93</v>
      </c>
      <c r="AS464" s="198"/>
      <c r="AT464" s="199" t="s">
        <v>94</v>
      </c>
      <c r="AU464" s="200"/>
      <c r="AV464" s="4"/>
      <c r="AW464" s="181" t="s">
        <v>95</v>
      </c>
      <c r="AY464" s="182" t="s">
        <v>22</v>
      </c>
      <c r="AZ464" s="115"/>
      <c r="BA464" s="44">
        <f t="shared" si="2373"/>
        <v>1.0727999999999811</v>
      </c>
      <c r="BB464" s="48">
        <f t="shared" si="2374"/>
        <v>-18.812983690669217</v>
      </c>
      <c r="BC464" s="49">
        <f t="shared" si="2375"/>
        <v>-84.642057775641717</v>
      </c>
      <c r="BD464" s="50">
        <f t="shared" si="2376"/>
        <v>-18.812983690669217</v>
      </c>
      <c r="BE464" s="11">
        <f t="shared" si="2398"/>
        <v>-354.27792830234131</v>
      </c>
      <c r="BF464" s="49">
        <f t="shared" si="2421"/>
        <v>-6.1833163160202602</v>
      </c>
      <c r="BG464" s="32">
        <f t="shared" si="2377"/>
        <v>-5.7458688528280608E-2</v>
      </c>
    </row>
    <row r="465" spans="2:59" ht="18.649999999999999" customHeight="1" thickTop="1" thickBot="1">
      <c r="B465" s="39">
        <f t="shared" ref="B465" si="2652">B458+$E$5</f>
        <v>0.92519999999999725</v>
      </c>
      <c r="D465" s="24">
        <v>1</v>
      </c>
      <c r="E465" s="25">
        <v>0</v>
      </c>
      <c r="F465" s="26">
        <v>0</v>
      </c>
      <c r="G465" s="27">
        <f t="shared" ref="G465" si="2653">-1/($E$8*$B465)</f>
        <v>-6.038253543851023</v>
      </c>
      <c r="I465" s="24">
        <v>1</v>
      </c>
      <c r="J465" s="28">
        <v>0</v>
      </c>
      <c r="K465" s="26">
        <v>0</v>
      </c>
      <c r="L465" s="27">
        <v>0</v>
      </c>
      <c r="N465" s="24">
        <f t="shared" ref="N465" si="2654">D465*I465+F465*I468-E465*J465-G465*J468</f>
        <v>-1.3003166288519687</v>
      </c>
      <c r="O465" s="28">
        <f t="shared" ref="O465" si="2655">(D465*J465+E465*I465+F465*J468+G465*I468)</f>
        <v>0</v>
      </c>
      <c r="P465" s="26">
        <f t="shared" ref="P465" si="2656">D465*K465+F465*K468-E465*L465-G465*L468</f>
        <v>0</v>
      </c>
      <c r="Q465" s="27">
        <f t="shared" ref="Q465" si="2657">(D465*L465+E465*K465+F465*L468+G465*K468)</f>
        <v>-6.038253543851023</v>
      </c>
      <c r="S465" s="24">
        <v>1</v>
      </c>
      <c r="T465" s="25">
        <v>0</v>
      </c>
      <c r="U465" s="26">
        <v>0</v>
      </c>
      <c r="V465" s="27">
        <f t="shared" ref="V465" si="2658">-1/($T$8*$B465)</f>
        <v>-29.212091468900894</v>
      </c>
      <c r="X465" s="24">
        <f t="shared" ref="X465" si="2659">N465*S465+P465*S468-O465*T465-Q465*T468</f>
        <v>-1.3003166288519687</v>
      </c>
      <c r="Y465" s="28">
        <f t="shared" ref="Y465" si="2660">(N465*T465+O465*S465+P465*T468+Q465*S468)</f>
        <v>0</v>
      </c>
      <c r="Z465" s="26">
        <f t="shared" ref="Z465" si="2661">N465*U465+P465*U468-O465*V465-Q465*V468</f>
        <v>0</v>
      </c>
      <c r="AA465" s="27">
        <f t="shared" ref="AA465" si="2662">(N465*V465+O465*U465+P465*V468+Q465*U468)</f>
        <v>31.946714756705543</v>
      </c>
      <c r="AB465" s="8"/>
      <c r="AC465" s="24">
        <v>1</v>
      </c>
      <c r="AD465" s="28">
        <v>0</v>
      </c>
      <c r="AE465" s="26">
        <v>0</v>
      </c>
      <c r="AF465" s="27">
        <v>0</v>
      </c>
      <c r="AH465" s="24">
        <f t="shared" ref="AH465" si="2663">X465*AC465+Z465*AC468-Y465*AD465-AA465*AD468</f>
        <v>10.069845081179722</v>
      </c>
      <c r="AI465" s="28">
        <f t="shared" ref="AI465" si="2664">(X465*AD465+Y465*AC465+Z465*AD468+AA465*AC468)</f>
        <v>0</v>
      </c>
      <c r="AJ465" s="26">
        <f t="shared" ref="AJ465" si="2665">X465*AE465+Z465*AE468-Y465*AF465-AA465*AF468</f>
        <v>0</v>
      </c>
      <c r="AK465" s="27">
        <f t="shared" ref="AK465" si="2666">(X465*AF465+Y465*AE465+Z465*AF468+AA465*AE468)</f>
        <v>31.946714756705543</v>
      </c>
      <c r="AL465" s="8"/>
      <c r="AM465" s="24">
        <v>1</v>
      </c>
      <c r="AN465" s="25">
        <v>0</v>
      </c>
      <c r="AO465" s="26">
        <v>0</v>
      </c>
      <c r="AP465" s="27">
        <f t="shared" ref="AP465" si="2667">-1/($AN$8*$B465)</f>
        <v>-6.038253543851023</v>
      </c>
      <c r="AR465" s="24">
        <f t="shared" ref="AR465" si="2668">AH465*AM465+AJ465*AM468-AI465*AN465-AK465*AN468</f>
        <v>10.069845081179722</v>
      </c>
      <c r="AS465" s="28">
        <f t="shared" ref="AS465" si="2669">(AH465*AN465+AI465*AM465+AJ465*AN468+AK465*AM468)</f>
        <v>0</v>
      </c>
      <c r="AT465" s="26">
        <f t="shared" ref="AT465" si="2670">AH465*AO465+AJ465*AO468-AI465*AP465-AK465*AP468</f>
        <v>0</v>
      </c>
      <c r="AU465" s="27">
        <f t="shared" ref="AU465" si="2671">(AH465*AP465+AI465*AO465+AJ465*AP468+AK465*AO468)</f>
        <v>-28.857562990758705</v>
      </c>
      <c r="AV465" s="8"/>
      <c r="AW465" s="183">
        <f t="shared" ref="AW465" si="2672">20*LOG((2*$AR$8)/(($AR$8*AR465+AT465+$AR$8*AR468+AT468)^2+($AR$8*AS465+AU465+$AR$8*AS468+AU468)^2)^0.5)</f>
        <v>-24.123578959253877</v>
      </c>
      <c r="AY465" s="184">
        <f t="shared" ref="AY465" si="2673">((AS465^2+AR465^2)/(AS468^2+AR468^2))^0.5</f>
        <v>3.1234978238666655</v>
      </c>
      <c r="AZ465" s="115"/>
      <c r="BA465" s="44">
        <f t="shared" si="2373"/>
        <v>1.0731999999999811</v>
      </c>
      <c r="BB465" s="48">
        <f t="shared" si="2374"/>
        <v>-18.895257386142585</v>
      </c>
      <c r="BC465" s="49">
        <f t="shared" si="2375"/>
        <v>-84.783768946962638</v>
      </c>
      <c r="BD465" s="50">
        <f t="shared" si="2376"/>
        <v>-18.895257386142585</v>
      </c>
      <c r="BE465" s="11">
        <f t="shared" si="2398"/>
        <v>-350.2829179356612</v>
      </c>
      <c r="BF465" s="49">
        <f t="shared" si="2421"/>
        <v>-6.1135902314703863</v>
      </c>
      <c r="BG465" s="32">
        <f t="shared" si="2377"/>
        <v>-5.6373395412284345E-2</v>
      </c>
    </row>
    <row r="466" spans="2:59" ht="18.649999999999999" customHeight="1" thickBot="1">
      <c r="D466" s="30"/>
      <c r="G466" s="31"/>
      <c r="I466" s="30"/>
      <c r="L466" s="31"/>
      <c r="N466" s="30"/>
      <c r="Q466" s="31"/>
      <c r="S466" s="30"/>
      <c r="V466" s="31"/>
      <c r="X466" s="30"/>
      <c r="AA466" s="31"/>
      <c r="AC466" s="30"/>
      <c r="AF466" s="31"/>
      <c r="AH466" s="30"/>
      <c r="AK466" s="31"/>
      <c r="AM466" s="30"/>
      <c r="AP466" s="31"/>
      <c r="AR466" s="30"/>
      <c r="AU466" s="31"/>
      <c r="AY466" s="185"/>
      <c r="AZ466" s="115"/>
      <c r="BA466" s="44">
        <f t="shared" si="2373"/>
        <v>1.073599999999981</v>
      </c>
      <c r="BB466" s="48">
        <f t="shared" si="2374"/>
        <v>-18.977027915293156</v>
      </c>
      <c r="BC466" s="49">
        <f t="shared" si="2375"/>
        <v>-84.923882114136887</v>
      </c>
      <c r="BD466" s="50">
        <f t="shared" si="2376"/>
        <v>-18.977027915293156</v>
      </c>
      <c r="BE466" s="11">
        <f t="shared" si="2398"/>
        <v>-346.35893386078016</v>
      </c>
      <c r="BF466" s="49">
        <f t="shared" si="2421"/>
        <v>-6.0451037895678885</v>
      </c>
      <c r="BG466" s="32">
        <f t="shared" si="2377"/>
        <v>-5.5315181697406617E-2</v>
      </c>
    </row>
    <row r="467" spans="2:59" ht="18.649999999999999" customHeight="1" thickBot="1">
      <c r="D467" s="197" t="s">
        <v>96</v>
      </c>
      <c r="E467" s="198"/>
      <c r="F467" s="199" t="s">
        <v>97</v>
      </c>
      <c r="G467" s="200"/>
      <c r="I467" s="197" t="s">
        <v>98</v>
      </c>
      <c r="J467" s="198"/>
      <c r="K467" s="199" t="s">
        <v>99</v>
      </c>
      <c r="L467" s="200"/>
      <c r="N467" s="197" t="s">
        <v>1</v>
      </c>
      <c r="O467" s="198"/>
      <c r="P467" s="199" t="s">
        <v>2</v>
      </c>
      <c r="Q467" s="200"/>
      <c r="S467" s="172" t="s">
        <v>100</v>
      </c>
      <c r="T467" s="173"/>
      <c r="U467" s="199" t="s">
        <v>101</v>
      </c>
      <c r="V467" s="200"/>
      <c r="X467" s="197" t="s">
        <v>102</v>
      </c>
      <c r="Y467" s="198"/>
      <c r="Z467" s="199" t="s">
        <v>103</v>
      </c>
      <c r="AA467" s="200"/>
      <c r="AB467" s="4"/>
      <c r="AC467" s="197" t="s">
        <v>104</v>
      </c>
      <c r="AD467" s="198"/>
      <c r="AE467" s="199" t="s">
        <v>105</v>
      </c>
      <c r="AF467" s="200"/>
      <c r="AH467" s="172" t="s">
        <v>106</v>
      </c>
      <c r="AI467" s="173"/>
      <c r="AJ467" s="199" t="s">
        <v>107</v>
      </c>
      <c r="AK467" s="200"/>
      <c r="AL467" s="4"/>
      <c r="AM467" s="197" t="s">
        <v>108</v>
      </c>
      <c r="AN467" s="198"/>
      <c r="AO467" s="199" t="s">
        <v>109</v>
      </c>
      <c r="AP467" s="200"/>
      <c r="AR467" s="197" t="s">
        <v>110</v>
      </c>
      <c r="AS467" s="198"/>
      <c r="AT467" s="199" t="s">
        <v>111</v>
      </c>
      <c r="AU467" s="200"/>
      <c r="AV467" s="4"/>
      <c r="AW467" s="36" t="s">
        <v>112</v>
      </c>
      <c r="AY467" s="186" t="s">
        <v>113</v>
      </c>
      <c r="AZ467" s="115"/>
      <c r="BA467" s="44">
        <f t="shared" si="2373"/>
        <v>1.073999999999981</v>
      </c>
      <c r="BB467" s="48">
        <f t="shared" si="2374"/>
        <v>-19.058300472162479</v>
      </c>
      <c r="BC467" s="49">
        <f t="shared" si="2375"/>
        <v>-85.062425687681184</v>
      </c>
      <c r="BD467" s="50">
        <f t="shared" si="2376"/>
        <v>-19.058300472162479</v>
      </c>
      <c r="BE467" s="11">
        <f t="shared" si="2398"/>
        <v>-342.50430768470119</v>
      </c>
      <c r="BF467" s="49">
        <f t="shared" si="2421"/>
        <v>-5.9778278713617521</v>
      </c>
      <c r="BG467" s="32">
        <f t="shared" si="2377"/>
        <v>-5.4283219568381287E-2</v>
      </c>
    </row>
    <row r="468" spans="2:59" ht="18.649999999999999" customHeight="1" thickTop="1" thickBot="1">
      <c r="D468" s="24">
        <v>0</v>
      </c>
      <c r="E468" s="28">
        <v>0</v>
      </c>
      <c r="F468" s="26">
        <v>1</v>
      </c>
      <c r="G468" s="27">
        <v>0</v>
      </c>
      <c r="I468" s="24">
        <v>0</v>
      </c>
      <c r="J468" s="28">
        <f t="shared" ref="J468" si="2674">IF(0=(1-$J$8*$K$8*$B465^2),0,-1*(1-$J$8*$K$8*$B465^2)/($B465*$K$8))</f>
        <v>-0.38095727715747651</v>
      </c>
      <c r="K468" s="26">
        <v>1</v>
      </c>
      <c r="L468" s="27">
        <v>0</v>
      </c>
      <c r="N468" s="24">
        <f t="shared" ref="N468" si="2675">D468*I465+F468*I468-E468*J465-G468*J468</f>
        <v>0</v>
      </c>
      <c r="O468" s="28">
        <f t="shared" ref="O468" si="2676">(D468*J465+E468*I465+F468*J468+G468*I468)</f>
        <v>-0.38095727715747651</v>
      </c>
      <c r="P468" s="26">
        <f t="shared" ref="P468" si="2677">D468*K465+F468*K468-E468*L465-G468*L468</f>
        <v>1</v>
      </c>
      <c r="Q468" s="27">
        <f t="shared" ref="Q468" si="2678">(D468*L465+E468*K465+F468*L468+G468*K468)</f>
        <v>0</v>
      </c>
      <c r="S468" s="24">
        <v>0</v>
      </c>
      <c r="T468" s="28">
        <v>0</v>
      </c>
      <c r="U468" s="26">
        <v>1</v>
      </c>
      <c r="V468" s="27">
        <v>0</v>
      </c>
      <c r="X468" s="24">
        <f t="shared" ref="X468" si="2679">N468*S465+P468*S468-O468*T465-Q468*T468</f>
        <v>0</v>
      </c>
      <c r="Y468" s="28">
        <f t="shared" ref="Y468" si="2680">(N468*T465+O468*S465+P468*T468+Q468*S468)</f>
        <v>-0.38095727715747651</v>
      </c>
      <c r="Z468" s="26">
        <f t="shared" ref="Z468" si="2681">N468*U465+P468*U468-O468*V465-Q468*V468</f>
        <v>-10.128558826067634</v>
      </c>
      <c r="AA468" s="27">
        <f t="shared" ref="AA468" si="2682">(N468*V465+O468*U465+P468*V468+Q468*U468)</f>
        <v>0</v>
      </c>
      <c r="AB468" s="8"/>
      <c r="AC468" s="24">
        <v>0</v>
      </c>
      <c r="AD468" s="28">
        <f t="shared" ref="AD468" si="2683">IF(0=(1-$AD$8*$AE$8*$B465^2),0,-1*(1-$AD$8*$AE$8*$B465^2)/($B465*$AD$8))</f>
        <v>-0.35591020224216069</v>
      </c>
      <c r="AE468" s="26">
        <v>1</v>
      </c>
      <c r="AF468" s="27">
        <v>0</v>
      </c>
      <c r="AH468" s="24">
        <f t="shared" ref="AH468" si="2684">X468*AC465+Z468*AC468-Y468*AD465-AA468*AD468</f>
        <v>0</v>
      </c>
      <c r="AI468" s="28">
        <f t="shared" ref="AI468" si="2685">(X468*AD465+Y468*AC465+Z468*AD468+AA468*AC468)</f>
        <v>3.2239001430498768</v>
      </c>
      <c r="AJ468" s="26">
        <f t="shared" ref="AJ468" si="2686">X468*AE465+Z468*AE468-Y468*AF465-AA468*AF468</f>
        <v>-10.128558826067634</v>
      </c>
      <c r="AK468" s="27">
        <f t="shared" ref="AK468" si="2687">(X468*AF465+Y468*AE465+Z468*AF468+AA468*AE468)</f>
        <v>0</v>
      </c>
      <c r="AL468" s="8"/>
      <c r="AM468" s="24">
        <v>0</v>
      </c>
      <c r="AN468" s="28">
        <v>0</v>
      </c>
      <c r="AO468" s="26">
        <v>1</v>
      </c>
      <c r="AP468" s="27">
        <v>0</v>
      </c>
      <c r="AR468" s="24">
        <f t="shared" ref="AR468" si="2688">AH468*AM465+AJ468*AM468-AI468*AN465-AK468*AN468</f>
        <v>0</v>
      </c>
      <c r="AS468" s="28">
        <f t="shared" ref="AS468" si="2689">(AH468*AN465+AI468*AM465+AJ468*AN468+AK468*AM468)</f>
        <v>3.2239001430498768</v>
      </c>
      <c r="AT468" s="26">
        <f t="shared" ref="AT468" si="2690">AH468*AO465+AJ468*AO468-AI468*AP465-AK468*AP468</f>
        <v>9.3381676377251051</v>
      </c>
      <c r="AU468" s="27">
        <f t="shared" ref="AU468" si="2691">(AH468*AP465+AI468*AO465+AJ468*AP468+AK468*AO468)</f>
        <v>0</v>
      </c>
      <c r="AV468" s="8"/>
      <c r="AW468" s="38">
        <f t="shared" ref="AW468" si="2692">(180/PI())*ATAN(-1*(($AR$8*AS465+AU465+$AR$8*AS468+AU468)/($AR$8*AR465+AT465+$AR$8*AR468+AT468)))</f>
        <v>52.869547247688679</v>
      </c>
      <c r="AY468" s="187">
        <f t="shared" ref="AY468" si="2693">20*LOG(((($AR$8*AR465+AT465-$AR$8*AR468-AT468)^2+($AR$8*AS465+AU465-$AR$8*AS468-AU468)^2)/(($AR$8*AR465+AT465+$AR$8*AR468+AT468)^2+($AR$8*AS465+AU465+$AR$8*AS468+AU468)^2))^0.5)</f>
        <v>-1.6837127466707773E-2</v>
      </c>
      <c r="AZ468" s="115"/>
      <c r="BA468" s="44">
        <f t="shared" si="2373"/>
        <v>1.0743999999999809</v>
      </c>
      <c r="BB468" s="48">
        <f t="shared" si="2374"/>
        <v>-19.139080178140727</v>
      </c>
      <c r="BC468" s="49">
        <f t="shared" si="2375"/>
        <v>-85.19942741075505</v>
      </c>
      <c r="BD468" s="50">
        <f t="shared" si="2376"/>
        <v>-19.139080178140727</v>
      </c>
      <c r="BE468" s="11">
        <f t="shared" si="2398"/>
        <v>-338.71741915394614</v>
      </c>
      <c r="BF468" s="49">
        <f t="shared" si="2421"/>
        <v>-5.9117341980940665</v>
      </c>
      <c r="BG468" s="32">
        <f t="shared" si="2377"/>
        <v>-5.3276710964689458E-2</v>
      </c>
    </row>
    <row r="469" spans="2:59" ht="18.649999999999999" customHeight="1">
      <c r="AY469" s="33"/>
      <c r="AZ469" s="115"/>
      <c r="BA469" s="44">
        <f t="shared" si="2373"/>
        <v>1.0747999999999809</v>
      </c>
      <c r="BB469" s="48">
        <f t="shared" si="2374"/>
        <v>-19.219372083077218</v>
      </c>
      <c r="BC469" s="49">
        <f t="shared" si="2375"/>
        <v>-85.334914378416613</v>
      </c>
      <c r="BD469" s="50">
        <f t="shared" si="2376"/>
        <v>-19.219372083077218</v>
      </c>
      <c r="BE469" s="11">
        <f t="shared" si="2398"/>
        <v>-334.996694528408</v>
      </c>
      <c r="BF469" s="49">
        <f t="shared" si="2421"/>
        <v>-5.8467953028183919</v>
      </c>
      <c r="BG469" s="32">
        <f t="shared" si="2377"/>
        <v>-5.2294886357012904E-2</v>
      </c>
    </row>
    <row r="470" spans="2:59" ht="18.649999999999999" customHeight="1" thickBot="1">
      <c r="E470" s="21" t="s">
        <v>68</v>
      </c>
      <c r="J470" s="21" t="s">
        <v>69</v>
      </c>
      <c r="O470" s="21" t="s">
        <v>70</v>
      </c>
      <c r="T470" s="21" t="s">
        <v>71</v>
      </c>
      <c r="Y470" s="21" t="s">
        <v>72</v>
      </c>
      <c r="AD470" s="21" t="s">
        <v>73</v>
      </c>
      <c r="AI470" s="21" t="s">
        <v>74</v>
      </c>
      <c r="AN470" s="21" t="s">
        <v>75</v>
      </c>
      <c r="AS470" s="21" t="s">
        <v>76</v>
      </c>
      <c r="AZ470" s="115"/>
      <c r="BA470" s="44">
        <f t="shared" si="2373"/>
        <v>1.0751999999999808</v>
      </c>
      <c r="BB470" s="48">
        <f t="shared" si="2374"/>
        <v>-19.299181166380542</v>
      </c>
      <c r="BC470" s="49">
        <f t="shared" si="2375"/>
        <v>-85.468913056227962</v>
      </c>
      <c r="BD470" s="50">
        <f t="shared" si="2376"/>
        <v>-19.299181166380542</v>
      </c>
      <c r="BE470" s="11">
        <f t="shared" si="2398"/>
        <v>-331.34060501815651</v>
      </c>
      <c r="BF470" s="49">
        <f t="shared" si="2421"/>
        <v>-5.782984503116877</v>
      </c>
      <c r="BG470" s="32">
        <f t="shared" si="2377"/>
        <v>-5.133700358008346E-2</v>
      </c>
    </row>
    <row r="471" spans="2:59" ht="18.649999999999999" customHeight="1" thickBot="1">
      <c r="B471" s="20"/>
      <c r="D471" s="197" t="s">
        <v>77</v>
      </c>
      <c r="E471" s="198"/>
      <c r="F471" s="199" t="s">
        <v>78</v>
      </c>
      <c r="G471" s="200"/>
      <c r="I471" s="197" t="s">
        <v>79</v>
      </c>
      <c r="J471" s="198"/>
      <c r="K471" s="199" t="s">
        <v>80</v>
      </c>
      <c r="L471" s="200"/>
      <c r="N471" s="197" t="s">
        <v>81</v>
      </c>
      <c r="O471" s="198"/>
      <c r="P471" s="199" t="s">
        <v>82</v>
      </c>
      <c r="Q471" s="200"/>
      <c r="S471" s="197" t="s">
        <v>83</v>
      </c>
      <c r="T471" s="198"/>
      <c r="U471" s="199" t="s">
        <v>84</v>
      </c>
      <c r="V471" s="200"/>
      <c r="X471" s="197" t="s">
        <v>85</v>
      </c>
      <c r="Y471" s="198"/>
      <c r="Z471" s="199" t="s">
        <v>86</v>
      </c>
      <c r="AA471" s="200"/>
      <c r="AB471" s="4"/>
      <c r="AC471" s="197" t="s">
        <v>87</v>
      </c>
      <c r="AD471" s="198"/>
      <c r="AE471" s="199" t="s">
        <v>88</v>
      </c>
      <c r="AF471" s="200"/>
      <c r="AH471" s="197" t="s">
        <v>89</v>
      </c>
      <c r="AI471" s="198"/>
      <c r="AJ471" s="199" t="s">
        <v>90</v>
      </c>
      <c r="AK471" s="200"/>
      <c r="AL471" s="4"/>
      <c r="AM471" s="197" t="s">
        <v>91</v>
      </c>
      <c r="AN471" s="198"/>
      <c r="AO471" s="199" t="s">
        <v>92</v>
      </c>
      <c r="AP471" s="200"/>
      <c r="AR471" s="197" t="s">
        <v>93</v>
      </c>
      <c r="AS471" s="198"/>
      <c r="AT471" s="199" t="s">
        <v>94</v>
      </c>
      <c r="AU471" s="200"/>
      <c r="AV471" s="4"/>
      <c r="AW471" s="181" t="s">
        <v>95</v>
      </c>
      <c r="AY471" s="182" t="s">
        <v>22</v>
      </c>
      <c r="AZ471" s="115"/>
      <c r="BA471" s="44">
        <f t="shared" si="2373"/>
        <v>1.0755999999999808</v>
      </c>
      <c r="BB471" s="48">
        <f t="shared" si="2374"/>
        <v>-19.378512338107704</v>
      </c>
      <c r="BC471" s="49">
        <f t="shared" si="2375"/>
        <v>-85.60144929823521</v>
      </c>
      <c r="BD471" s="50">
        <f t="shared" si="2376"/>
        <v>-19.378512338107704</v>
      </c>
      <c r="BE471" s="11">
        <f t="shared" si="2398"/>
        <v>-327.74766527918388</v>
      </c>
      <c r="BF471" s="49">
        <f t="shared" si="2421"/>
        <v>-5.7202758748460587</v>
      </c>
      <c r="BG471" s="32">
        <f t="shared" si="2377"/>
        <v>-5.0402346719115663E-2</v>
      </c>
    </row>
    <row r="472" spans="2:59" ht="18.649999999999999" customHeight="1" thickTop="1" thickBot="1">
      <c r="B472" s="39">
        <f t="shared" ref="B472" si="2694">B465+$E$5</f>
        <v>0.9255999999999972</v>
      </c>
      <c r="D472" s="24">
        <v>1</v>
      </c>
      <c r="E472" s="25">
        <v>0</v>
      </c>
      <c r="F472" s="26">
        <v>0</v>
      </c>
      <c r="G472" s="27">
        <f t="shared" ref="G472" si="2695">-1/($E$8*$B472)</f>
        <v>-6.035644099795773</v>
      </c>
      <c r="I472" s="24">
        <v>1</v>
      </c>
      <c r="J472" s="28">
        <v>0</v>
      </c>
      <c r="K472" s="26">
        <v>0</v>
      </c>
      <c r="L472" s="27">
        <v>0</v>
      </c>
      <c r="N472" s="24">
        <f t="shared" ref="N472" si="2696">D472*I472+F472*I475-E472*J472-G472*J475</f>
        <v>-1.2935545152824779</v>
      </c>
      <c r="O472" s="28">
        <f t="shared" ref="O472" si="2697">(D472*J472+E472*I472+F472*J475+G472*I475)</f>
        <v>0</v>
      </c>
      <c r="P472" s="26">
        <f t="shared" ref="P472" si="2698">D472*K472+F472*K475-E472*L472-G472*L475</f>
        <v>0</v>
      </c>
      <c r="Q472" s="27">
        <f t="shared" ref="Q472" si="2699">(D472*L472+E472*K472+F472*L475+G472*K475)</f>
        <v>-6.035644099795773</v>
      </c>
      <c r="S472" s="24">
        <v>1</v>
      </c>
      <c r="T472" s="25">
        <v>0</v>
      </c>
      <c r="U472" s="26">
        <v>0</v>
      </c>
      <c r="V472" s="27">
        <f t="shared" ref="V472" si="2700">-1/($T$8*$B472)</f>
        <v>-29.199467401714681</v>
      </c>
      <c r="X472" s="24">
        <f t="shared" ref="X472" si="2701">N472*S472+P472*S475-O472*T472-Q472*T475</f>
        <v>-1.2935545152824779</v>
      </c>
      <c r="Y472" s="28">
        <f t="shared" ref="Y472" si="2702">(N472*T472+O472*S472+P472*T475+Q472*S475)</f>
        <v>0</v>
      </c>
      <c r="Z472" s="26">
        <f t="shared" ref="Z472" si="2703">N472*U472+P472*U475-O472*V472-Q472*V475</f>
        <v>0</v>
      </c>
      <c r="AA472" s="27">
        <f t="shared" ref="AA472" si="2704">(N472*V472+O472*U472+P472*V475+Q472*U475)</f>
        <v>31.735458801535771</v>
      </c>
      <c r="AB472" s="8"/>
      <c r="AC472" s="24">
        <v>1</v>
      </c>
      <c r="AD472" s="28">
        <v>0</v>
      </c>
      <c r="AE472" s="26">
        <v>0</v>
      </c>
      <c r="AF472" s="27">
        <v>0</v>
      </c>
      <c r="AH472" s="24">
        <f t="shared" ref="AH472" si="2705">X472*AC472+Z472*AC475-Y472*AD472-AA472*AD475</f>
        <v>9.9753685753382477</v>
      </c>
      <c r="AI472" s="28">
        <f t="shared" ref="AI472" si="2706">(X472*AD472+Y472*AC472+Z472*AD475+AA472*AC475)</f>
        <v>0</v>
      </c>
      <c r="AJ472" s="26">
        <f t="shared" ref="AJ472" si="2707">X472*AE472+Z472*AE475-Y472*AF472-AA472*AF475</f>
        <v>0</v>
      </c>
      <c r="AK472" s="27">
        <f t="shared" ref="AK472" si="2708">(X472*AF472+Y472*AE472+Z472*AF475+AA472*AE475)</f>
        <v>31.735458801535771</v>
      </c>
      <c r="AL472" s="8"/>
      <c r="AM472" s="24">
        <v>1</v>
      </c>
      <c r="AN472" s="25">
        <v>0</v>
      </c>
      <c r="AO472" s="26">
        <v>0</v>
      </c>
      <c r="AP472" s="27">
        <f t="shared" ref="AP472" si="2709">-1/($AN$8*$B472)</f>
        <v>-6.035644099795773</v>
      </c>
      <c r="AR472" s="24">
        <f t="shared" ref="AR472" si="2710">AH472*AM472+AJ472*AM475-AI472*AN472-AK472*AN475</f>
        <v>9.9753685753382477</v>
      </c>
      <c r="AS472" s="28">
        <f t="shared" ref="AS472" si="2711">(AH472*AN472+AI472*AM472+AJ472*AN475+AK472*AM475)</f>
        <v>0</v>
      </c>
      <c r="AT472" s="26">
        <f t="shared" ref="AT472" si="2712">AH472*AO472+AJ472*AO475-AI472*AP472-AK472*AP475</f>
        <v>0</v>
      </c>
      <c r="AU472" s="27">
        <f t="shared" ref="AU472" si="2713">(AH472*AP472+AI472*AO472+AJ472*AP475+AK472*AO475)</f>
        <v>-28.472315683492688</v>
      </c>
      <c r="AV472" s="8"/>
      <c r="AW472" s="183">
        <f t="shared" ref="AW472" si="2714">20*LOG((2*$AR$8)/(($AR$8*AR472+AT472+$AR$8*AR475+AT475)^2+($AR$8*AS472+AU472+$AR$8*AS475+AU475)^2)^0.5)</f>
        <v>-24.013905193330348</v>
      </c>
      <c r="AY472" s="184">
        <f t="shared" ref="AY472" si="2715">((AS472^2+AR472^2)/(AS475^2+AR475^2))^0.5</f>
        <v>3.1125120891360214</v>
      </c>
      <c r="AZ472" s="115"/>
      <c r="BA472" s="44">
        <f t="shared" si="2373"/>
        <v>1.0759999999999807</v>
      </c>
      <c r="BB472" s="48">
        <f t="shared" si="2374"/>
        <v>-19.457370440041895</v>
      </c>
      <c r="BC472" s="49">
        <f t="shared" si="2375"/>
        <v>-85.732548364346869</v>
      </c>
      <c r="BD472" s="50">
        <f t="shared" si="2376"/>
        <v>-19.457370440041895</v>
      </c>
      <c r="BE472" s="11">
        <f t="shared" si="2398"/>
        <v>-324.21643196624234</v>
      </c>
      <c r="BF472" s="49">
        <f t="shared" si="2421"/>
        <v>-5.6586442268791215</v>
      </c>
      <c r="BG472" s="32">
        <f t="shared" si="2377"/>
        <v>-4.9490225047034847E-2</v>
      </c>
    </row>
    <row r="473" spans="2:59" ht="18.649999999999999" customHeight="1" thickBot="1">
      <c r="D473" s="30"/>
      <c r="G473" s="31"/>
      <c r="I473" s="30"/>
      <c r="L473" s="31"/>
      <c r="N473" s="30"/>
      <c r="Q473" s="31"/>
      <c r="S473" s="30"/>
      <c r="V473" s="31"/>
      <c r="X473" s="30"/>
      <c r="AA473" s="31"/>
      <c r="AC473" s="30"/>
      <c r="AF473" s="31"/>
      <c r="AH473" s="30"/>
      <c r="AK473" s="31"/>
      <c r="AM473" s="30"/>
      <c r="AP473" s="31"/>
      <c r="AR473" s="30"/>
      <c r="AU473" s="31"/>
      <c r="AY473" s="185"/>
      <c r="AZ473" s="115"/>
      <c r="BA473" s="44">
        <f t="shared" si="2373"/>
        <v>1.0763999999999807</v>
      </c>
      <c r="BB473" s="48">
        <f t="shared" si="2374"/>
        <v>-19.53576024675835</v>
      </c>
      <c r="BC473" s="49">
        <f t="shared" si="2375"/>
        <v>-85.862234937133351</v>
      </c>
      <c r="BD473" s="50">
        <f t="shared" si="2376"/>
        <v>-19.53576024675835</v>
      </c>
      <c r="BE473" s="11">
        <f t="shared" si="2398"/>
        <v>-320.7455023403225</v>
      </c>
      <c r="BF473" s="49">
        <f t="shared" si="2421"/>
        <v>-5.598065076801805</v>
      </c>
      <c r="BG473" s="32">
        <f t="shared" si="2377"/>
        <v>-4.8599972010031141E-2</v>
      </c>
    </row>
    <row r="474" spans="2:59" ht="18.649999999999999" customHeight="1" thickBot="1">
      <c r="D474" s="197" t="s">
        <v>96</v>
      </c>
      <c r="E474" s="198"/>
      <c r="F474" s="199" t="s">
        <v>97</v>
      </c>
      <c r="G474" s="200"/>
      <c r="I474" s="197" t="s">
        <v>98</v>
      </c>
      <c r="J474" s="198"/>
      <c r="K474" s="199" t="s">
        <v>99</v>
      </c>
      <c r="L474" s="200"/>
      <c r="N474" s="197" t="s">
        <v>1</v>
      </c>
      <c r="O474" s="198"/>
      <c r="P474" s="199" t="s">
        <v>2</v>
      </c>
      <c r="Q474" s="200"/>
      <c r="S474" s="172" t="s">
        <v>100</v>
      </c>
      <c r="T474" s="173"/>
      <c r="U474" s="199" t="s">
        <v>101</v>
      </c>
      <c r="V474" s="200"/>
      <c r="X474" s="197" t="s">
        <v>102</v>
      </c>
      <c r="Y474" s="198"/>
      <c r="Z474" s="199" t="s">
        <v>103</v>
      </c>
      <c r="AA474" s="200"/>
      <c r="AB474" s="4"/>
      <c r="AC474" s="197" t="s">
        <v>104</v>
      </c>
      <c r="AD474" s="198"/>
      <c r="AE474" s="199" t="s">
        <v>105</v>
      </c>
      <c r="AF474" s="200"/>
      <c r="AH474" s="172" t="s">
        <v>106</v>
      </c>
      <c r="AI474" s="173"/>
      <c r="AJ474" s="199" t="s">
        <v>107</v>
      </c>
      <c r="AK474" s="200"/>
      <c r="AL474" s="4"/>
      <c r="AM474" s="197" t="s">
        <v>108</v>
      </c>
      <c r="AN474" s="198"/>
      <c r="AO474" s="199" t="s">
        <v>109</v>
      </c>
      <c r="AP474" s="200"/>
      <c r="AR474" s="197" t="s">
        <v>110</v>
      </c>
      <c r="AS474" s="198"/>
      <c r="AT474" s="199" t="s">
        <v>111</v>
      </c>
      <c r="AU474" s="200"/>
      <c r="AV474" s="4"/>
      <c r="AW474" s="36" t="s">
        <v>112</v>
      </c>
      <c r="AY474" s="186" t="s">
        <v>113</v>
      </c>
      <c r="AZ474" s="115"/>
      <c r="BA474" s="44">
        <f t="shared" si="2373"/>
        <v>1.0767999999999807</v>
      </c>
      <c r="BB474" s="48">
        <f t="shared" si="2374"/>
        <v>-19.613686466677965</v>
      </c>
      <c r="BC474" s="49">
        <f t="shared" si="2375"/>
        <v>-85.990533138069466</v>
      </c>
      <c r="BD474" s="50">
        <f t="shared" si="2376"/>
        <v>-19.613686466677965</v>
      </c>
      <c r="BE474" s="11">
        <f t="shared" si="2398"/>
        <v>-317.33351292753952</v>
      </c>
      <c r="BF474" s="49">
        <f t="shared" si="2421"/>
        <v>-5.5385146275055543</v>
      </c>
      <c r="BG474" s="32">
        <f t="shared" si="2377"/>
        <v>-4.7730944258932789E-2</v>
      </c>
    </row>
    <row r="475" spans="2:59" ht="18.649999999999999" customHeight="1" thickTop="1" thickBot="1">
      <c r="D475" s="24">
        <v>0</v>
      </c>
      <c r="E475" s="28">
        <v>0</v>
      </c>
      <c r="F475" s="26">
        <v>1</v>
      </c>
      <c r="G475" s="27">
        <v>0</v>
      </c>
      <c r="I475" s="24">
        <v>0</v>
      </c>
      <c r="J475" s="28">
        <f t="shared" ref="J475" si="2716">IF(0=(1-$J$8*$K$8*$B472^2),0,-1*(1-$J$8*$K$8*$B472^2)/($B472*$K$8))</f>
        <v>-0.38000161662283644</v>
      </c>
      <c r="K475" s="26">
        <v>1</v>
      </c>
      <c r="L475" s="27">
        <v>0</v>
      </c>
      <c r="N475" s="24">
        <f t="shared" ref="N475" si="2717">D475*I472+F475*I475-E475*J472-G475*J475</f>
        <v>0</v>
      </c>
      <c r="O475" s="28">
        <f t="shared" ref="O475" si="2718">(D475*J472+E475*I472+F475*J475+G475*I475)</f>
        <v>-0.38000161662283644</v>
      </c>
      <c r="P475" s="26">
        <f t="shared" ref="P475" si="2719">D475*K472+F475*K475-E475*L472-G475*L475</f>
        <v>1</v>
      </c>
      <c r="Q475" s="27">
        <f t="shared" ref="Q475" si="2720">(D475*L472+E475*K472+F475*L475+G475*K475)</f>
        <v>0</v>
      </c>
      <c r="S475" s="24">
        <v>0</v>
      </c>
      <c r="T475" s="28">
        <v>0</v>
      </c>
      <c r="U475" s="26">
        <v>1</v>
      </c>
      <c r="V475" s="27">
        <v>0</v>
      </c>
      <c r="X475" s="24">
        <f t="shared" ref="X475" si="2721">N475*S472+P475*S475-O475*T472-Q475*T475</f>
        <v>0</v>
      </c>
      <c r="Y475" s="28">
        <f t="shared" ref="Y475" si="2722">(N475*T472+O475*S472+P475*T475+Q475*S475)</f>
        <v>-0.38000161662283644</v>
      </c>
      <c r="Z475" s="26">
        <f t="shared" ref="Z475" si="2723">N475*U472+P475*U475-O475*V472-Q475*V475</f>
        <v>-10.095844817177392</v>
      </c>
      <c r="AA475" s="27">
        <f t="shared" ref="AA475" si="2724">(N475*V472+O475*U472+P475*V475+Q475*U475)</f>
        <v>0</v>
      </c>
      <c r="AB475" s="8"/>
      <c r="AC475" s="24">
        <v>0</v>
      </c>
      <c r="AD475" s="28">
        <f t="shared" ref="AD475" si="2725">IF(0=(1-$AD$8*$AE$8*$B472^2),0,-1*(1-$AD$8*$AE$8*$B472^2)/($B472*$AD$8))</f>
        <v>-0.35508933906055234</v>
      </c>
      <c r="AE475" s="26">
        <v>1</v>
      </c>
      <c r="AF475" s="27">
        <v>0</v>
      </c>
      <c r="AH475" s="24">
        <f t="shared" ref="AH475" si="2726">X475*AC472+Z475*AC475-Y475*AD472-AA475*AD475</f>
        <v>0</v>
      </c>
      <c r="AI475" s="28">
        <f t="shared" ref="AI475" si="2727">(X475*AD472+Y475*AC472+Z475*AD475+AA475*AC475)</f>
        <v>3.2049252467665865</v>
      </c>
      <c r="AJ475" s="26">
        <f t="shared" ref="AJ475" si="2728">X475*AE472+Z475*AE475-Y475*AF472-AA475*AF475</f>
        <v>-10.095844817177392</v>
      </c>
      <c r="AK475" s="27">
        <f t="shared" ref="AK475" si="2729">(X475*AF472+Y475*AE472+Z475*AF475+AA475*AE475)</f>
        <v>0</v>
      </c>
      <c r="AL475" s="8"/>
      <c r="AM475" s="24">
        <v>0</v>
      </c>
      <c r="AN475" s="28">
        <v>0</v>
      </c>
      <c r="AO475" s="26">
        <v>1</v>
      </c>
      <c r="AP475" s="27">
        <v>0</v>
      </c>
      <c r="AR475" s="24">
        <f t="shared" ref="AR475" si="2730">AH475*AM472+AJ475*AM475-AI475*AN472-AK475*AN475</f>
        <v>0</v>
      </c>
      <c r="AS475" s="28">
        <f t="shared" ref="AS475" si="2731">(AH475*AN472+AI475*AM472+AJ475*AN475+AK475*AM475)</f>
        <v>3.2049252467665865</v>
      </c>
      <c r="AT475" s="26">
        <f t="shared" ref="AT475" si="2732">AH475*AO472+AJ475*AO475-AI475*AP472-AK475*AP475</f>
        <v>9.2479433387558689</v>
      </c>
      <c r="AU475" s="27">
        <f t="shared" ref="AU475" si="2733">(AH475*AP472+AI475*AO472+AJ475*AP475+AK475*AO475)</f>
        <v>0</v>
      </c>
      <c r="AV475" s="8"/>
      <c r="AW475" s="38">
        <f t="shared" ref="AW475" si="2734">(180/PI())*ATAN(-1*(($AR$8*AS472+AU472+$AR$8*AS475+AU475)/($AR$8*AR472+AT472+$AR$8*AR475+AT475)))</f>
        <v>52.736293085994681</v>
      </c>
      <c r="AY475" s="187">
        <f t="shared" ref="AY475" si="2735">20*LOG(((($AR$8*AR472+AT472-$AR$8*AR475-AT475)^2+($AR$8*AS472+AU472-$AR$8*AS475-AU475)^2)/(($AR$8*AR472+AT472+$AR$8*AR475+AT475)^2+($AR$8*AS472+AU472+$AR$8*AS475+AU475)^2))^0.5)</f>
        <v>-1.7268592270582285E-2</v>
      </c>
      <c r="AZ475" s="115"/>
      <c r="BA475" s="44">
        <f t="shared" si="2373"/>
        <v>1.0771999999999806</v>
      </c>
      <c r="BB475" s="48">
        <f t="shared" si="2374"/>
        <v>-19.691153743108273</v>
      </c>
      <c r="BC475" s="49">
        <f t="shared" si="2375"/>
        <v>-86.117466543240468</v>
      </c>
      <c r="BD475" s="50">
        <f t="shared" si="2376"/>
        <v>-19.691153743108273</v>
      </c>
      <c r="BE475" s="11">
        <f t="shared" si="2398"/>
        <v>-313.97913822985305</v>
      </c>
      <c r="BF475" s="49">
        <f t="shared" si="2421"/>
        <v>-5.4799697446853362</v>
      </c>
      <c r="BG475" s="32">
        <f t="shared" si="2377"/>
        <v>-4.6882520724140224E-2</v>
      </c>
    </row>
    <row r="476" spans="2:59" ht="18.649999999999999" customHeight="1">
      <c r="AY476" s="33"/>
      <c r="AZ476" s="115"/>
      <c r="BA476" s="44">
        <f t="shared" si="2373"/>
        <v>1.0775999999999806</v>
      </c>
      <c r="BB476" s="48">
        <f t="shared" si="2374"/>
        <v>-19.768166655271514</v>
      </c>
      <c r="BC476" s="49">
        <f t="shared" si="2375"/>
        <v>-86.243058198532395</v>
      </c>
      <c r="BD476" s="50">
        <f t="shared" si="2376"/>
        <v>-19.768166655271514</v>
      </c>
      <c r="BE476" s="11">
        <f t="shared" si="2398"/>
        <v>-310.68108948179554</v>
      </c>
      <c r="BF476" s="49">
        <f t="shared" si="2421"/>
        <v>-5.4224079351404555</v>
      </c>
      <c r="BG476" s="32">
        <f t="shared" si="2377"/>
        <v>-4.6054101731983009E-2</v>
      </c>
    </row>
    <row r="477" spans="2:59" ht="18.649999999999999" customHeight="1" thickBot="1">
      <c r="E477" s="21" t="s">
        <v>68</v>
      </c>
      <c r="J477" s="21" t="s">
        <v>69</v>
      </c>
      <c r="O477" s="21" t="s">
        <v>70</v>
      </c>
      <c r="T477" s="21" t="s">
        <v>71</v>
      </c>
      <c r="Y477" s="21" t="s">
        <v>72</v>
      </c>
      <c r="AD477" s="21" t="s">
        <v>73</v>
      </c>
      <c r="AI477" s="21" t="s">
        <v>74</v>
      </c>
      <c r="AN477" s="21" t="s">
        <v>75</v>
      </c>
      <c r="AS477" s="21" t="s">
        <v>76</v>
      </c>
      <c r="AZ477" s="115"/>
      <c r="BA477" s="44">
        <f t="shared" si="2373"/>
        <v>1.0779999999999805</v>
      </c>
      <c r="BB477" s="48">
        <f t="shared" si="2374"/>
        <v>-19.844729719319613</v>
      </c>
      <c r="BC477" s="49">
        <f t="shared" si="2375"/>
        <v>-86.3673306343251</v>
      </c>
      <c r="BD477" s="50">
        <f t="shared" si="2376"/>
        <v>-19.844729719319613</v>
      </c>
      <c r="BE477" s="11">
        <f t="shared" si="2398"/>
        <v>-307.43811345498364</v>
      </c>
      <c r="BF477" s="49">
        <f t="shared" si="2421"/>
        <v>-5.3658073259093442</v>
      </c>
      <c r="BG477" s="32">
        <f t="shared" si="2377"/>
        <v>-4.5245108160392497E-2</v>
      </c>
    </row>
    <row r="478" spans="2:59" ht="18.649999999999999" customHeight="1" thickBot="1">
      <c r="B478" s="20"/>
      <c r="D478" s="197" t="s">
        <v>77</v>
      </c>
      <c r="E478" s="198"/>
      <c r="F478" s="199" t="s">
        <v>78</v>
      </c>
      <c r="G478" s="200"/>
      <c r="I478" s="197" t="s">
        <v>79</v>
      </c>
      <c r="J478" s="198"/>
      <c r="K478" s="199" t="s">
        <v>80</v>
      </c>
      <c r="L478" s="200"/>
      <c r="N478" s="197" t="s">
        <v>81</v>
      </c>
      <c r="O478" s="198"/>
      <c r="P478" s="199" t="s">
        <v>82</v>
      </c>
      <c r="Q478" s="200"/>
      <c r="S478" s="197" t="s">
        <v>83</v>
      </c>
      <c r="T478" s="198"/>
      <c r="U478" s="199" t="s">
        <v>84</v>
      </c>
      <c r="V478" s="200"/>
      <c r="X478" s="197" t="s">
        <v>85</v>
      </c>
      <c r="Y478" s="198"/>
      <c r="Z478" s="199" t="s">
        <v>86</v>
      </c>
      <c r="AA478" s="200"/>
      <c r="AB478" s="4"/>
      <c r="AC478" s="197" t="s">
        <v>87</v>
      </c>
      <c r="AD478" s="198"/>
      <c r="AE478" s="199" t="s">
        <v>88</v>
      </c>
      <c r="AF478" s="200"/>
      <c r="AH478" s="197" t="s">
        <v>89</v>
      </c>
      <c r="AI478" s="198"/>
      <c r="AJ478" s="199" t="s">
        <v>90</v>
      </c>
      <c r="AK478" s="200"/>
      <c r="AL478" s="4"/>
      <c r="AM478" s="197" t="s">
        <v>91</v>
      </c>
      <c r="AN478" s="198"/>
      <c r="AO478" s="199" t="s">
        <v>92</v>
      </c>
      <c r="AP478" s="200"/>
      <c r="AR478" s="197" t="s">
        <v>93</v>
      </c>
      <c r="AS478" s="198"/>
      <c r="AT478" s="199" t="s">
        <v>94</v>
      </c>
      <c r="AU478" s="200"/>
      <c r="AV478" s="4"/>
      <c r="AW478" s="181" t="s">
        <v>95</v>
      </c>
      <c r="AY478" s="182" t="s">
        <v>22</v>
      </c>
      <c r="AZ478" s="115"/>
      <c r="BA478" s="44">
        <f t="shared" si="2373"/>
        <v>1.0783999999999805</v>
      </c>
      <c r="BB478" s="48">
        <f t="shared" si="2374"/>
        <v>-19.920847389335801</v>
      </c>
      <c r="BC478" s="49">
        <f t="shared" si="2375"/>
        <v>-86.49030587970708</v>
      </c>
      <c r="BD478" s="50">
        <f t="shared" si="2376"/>
        <v>-19.920847389335801</v>
      </c>
      <c r="BE478" s="11">
        <f t="shared" si="2398"/>
        <v>-304.24899130547595</v>
      </c>
      <c r="BF478" s="49">
        <f t="shared" si="2421"/>
        <v>-5.3101466441521561</v>
      </c>
      <c r="BG478" s="32">
        <f t="shared" si="2377"/>
        <v>-4.4454980632020739E-2</v>
      </c>
    </row>
    <row r="479" spans="2:59" ht="18.649999999999999" customHeight="1" thickTop="1" thickBot="1">
      <c r="B479" s="39">
        <f t="shared" ref="B479" si="2736">B472+$E$5</f>
        <v>0.92599999999999716</v>
      </c>
      <c r="D479" s="24">
        <v>1</v>
      </c>
      <c r="E479" s="25">
        <v>0</v>
      </c>
      <c r="F479" s="26">
        <v>0</v>
      </c>
      <c r="G479" s="27">
        <f t="shared" ref="G479" si="2737">-1/($E$8*$B479)</f>
        <v>-6.0330369101198347</v>
      </c>
      <c r="I479" s="24">
        <v>1</v>
      </c>
      <c r="J479" s="28">
        <v>0</v>
      </c>
      <c r="K479" s="26">
        <v>0</v>
      </c>
      <c r="L479" s="27">
        <v>0</v>
      </c>
      <c r="N479" s="24">
        <f t="shared" ref="N479" si="2738">D479*I479+F479*I482-E479*J479-G479*J482</f>
        <v>-1.2868011628183402</v>
      </c>
      <c r="O479" s="28">
        <f t="shared" ref="O479" si="2739">(D479*J479+E479*I479+F479*J482+G479*I482)</f>
        <v>0</v>
      </c>
      <c r="P479" s="26">
        <f t="shared" ref="P479" si="2740">D479*K479+F479*K482-E479*L479-G479*L482</f>
        <v>0</v>
      </c>
      <c r="Q479" s="27">
        <f t="shared" ref="Q479" si="2741">(D479*L479+E479*K479+F479*L482+G479*K482)</f>
        <v>-6.0330369101198347</v>
      </c>
      <c r="S479" s="24">
        <v>1</v>
      </c>
      <c r="T479" s="25">
        <v>0</v>
      </c>
      <c r="U479" s="26">
        <v>0</v>
      </c>
      <c r="V479" s="27">
        <f t="shared" ref="V479" si="2742">-1/($T$8*$B479)</f>
        <v>-29.186854240850014</v>
      </c>
      <c r="X479" s="24">
        <f t="shared" ref="X479" si="2743">N479*S479+P479*S482-O479*T479-Q479*T482</f>
        <v>-1.2868011628183402</v>
      </c>
      <c r="Y479" s="28">
        <f t="shared" ref="Y479" si="2744">(N479*T479+O479*S479+P479*T482+Q479*S482)</f>
        <v>0</v>
      </c>
      <c r="Z479" s="26">
        <f t="shared" ref="Z479" si="2745">N479*U479+P479*U482-O479*V479-Q479*V482</f>
        <v>0</v>
      </c>
      <c r="AA479" s="27">
        <f t="shared" ref="AA479" si="2746">(N479*V479+O479*U479+P479*V482+Q479*U482)</f>
        <v>31.52464106601537</v>
      </c>
      <c r="AB479" s="8"/>
      <c r="AC479" s="24">
        <v>1</v>
      </c>
      <c r="AD479" s="28">
        <v>0</v>
      </c>
      <c r="AE479" s="26">
        <v>0</v>
      </c>
      <c r="AF479" s="27">
        <v>0</v>
      </c>
      <c r="AH479" s="24">
        <f t="shared" ref="AH479" si="2747">X479*AC479+Z479*AC482-Y479*AD479-AA479*AD482</f>
        <v>9.8813986509365606</v>
      </c>
      <c r="AI479" s="28">
        <f t="shared" ref="AI479" si="2748">(X479*AD479+Y479*AC479+Z479*AD482+AA479*AC482)</f>
        <v>0</v>
      </c>
      <c r="AJ479" s="26">
        <f t="shared" ref="AJ479" si="2749">X479*AE479+Z479*AE482-Y479*AF479-AA479*AF482</f>
        <v>0</v>
      </c>
      <c r="AK479" s="27">
        <f t="shared" ref="AK479" si="2750">(X479*AF479+Y479*AE479+Z479*AF482+AA479*AE482)</f>
        <v>31.52464106601537</v>
      </c>
      <c r="AL479" s="8"/>
      <c r="AM479" s="24">
        <v>1</v>
      </c>
      <c r="AN479" s="25">
        <v>0</v>
      </c>
      <c r="AO479" s="26">
        <v>0</v>
      </c>
      <c r="AP479" s="27">
        <f t="shared" ref="AP479" si="2751">-1/($AN$8*$B479)</f>
        <v>-6.0330369101198347</v>
      </c>
      <c r="AR479" s="24">
        <f t="shared" ref="AR479" si="2752">AH479*AM479+AJ479*AM482-AI479*AN479-AK479*AN482</f>
        <v>9.8813986509365606</v>
      </c>
      <c r="AS479" s="28">
        <f t="shared" ref="AS479" si="2753">(AH479*AN479+AI479*AM479+AJ479*AN482+AK479*AM482)</f>
        <v>0</v>
      </c>
      <c r="AT479" s="26">
        <f t="shared" ref="AT479" si="2754">AH479*AO479+AJ479*AO482-AI479*AP479-AK479*AP482</f>
        <v>0</v>
      </c>
      <c r="AU479" s="27">
        <f t="shared" ref="AU479" si="2755">(AH479*AP479+AI479*AO479+AJ479*AP482+AK479*AO482)</f>
        <v>-28.090201718693237</v>
      </c>
      <c r="AV479" s="8"/>
      <c r="AW479" s="183">
        <f t="shared" ref="AW479" si="2756">20*LOG((2*$AR$8)/(($AR$8*AR479+AT479+$AR$8*AR482+AT482)^2+($AR$8*AS479+AU479+$AR$8*AS482+AU482)^2)^0.5)</f>
        <v>-23.903721054311838</v>
      </c>
      <c r="AY479" s="184">
        <f t="shared" ref="AY479" si="2757">((AS479^2+AR479^2)/(AS482^2+AR482^2))^0.5</f>
        <v>3.1014839475199421</v>
      </c>
      <c r="AZ479" s="115"/>
      <c r="BA479" s="44">
        <f t="shared" si="2373"/>
        <v>1.0787999999999804</v>
      </c>
      <c r="BB479" s="48">
        <f t="shared" si="2374"/>
        <v>-19.996524058322677</v>
      </c>
      <c r="BC479" s="49">
        <f t="shared" si="2375"/>
        <v>-86.612005476229257</v>
      </c>
      <c r="BD479" s="50">
        <f t="shared" si="2376"/>
        <v>-19.996524058322677</v>
      </c>
      <c r="BE479" s="11">
        <f t="shared" si="2398"/>
        <v>-301.11253746493577</v>
      </c>
      <c r="BF479" s="49">
        <f t="shared" si="2421"/>
        <v>-5.2554051977979084</v>
      </c>
      <c r="BG479" s="32">
        <f t="shared" si="2377"/>
        <v>-4.3683178742901355E-2</v>
      </c>
    </row>
    <row r="480" spans="2:59" ht="18.649999999999999" customHeight="1" thickBot="1">
      <c r="D480" s="30"/>
      <c r="G480" s="31"/>
      <c r="I480" s="30"/>
      <c r="L480" s="31"/>
      <c r="N480" s="30"/>
      <c r="Q480" s="31"/>
      <c r="S480" s="30"/>
      <c r="V480" s="31"/>
      <c r="X480" s="30"/>
      <c r="AA480" s="31"/>
      <c r="AC480" s="30"/>
      <c r="AF480" s="31"/>
      <c r="AH480" s="30"/>
      <c r="AK480" s="31"/>
      <c r="AM480" s="30"/>
      <c r="AP480" s="31"/>
      <c r="AR480" s="30"/>
      <c r="AU480" s="31"/>
      <c r="AY480" s="185"/>
      <c r="AZ480" s="115"/>
      <c r="BA480" s="44">
        <f t="shared" ref="BA480:BA532" si="2758">INDEX(B:B,(ROW()-32)*7+24)</f>
        <v>1.0791999999999804</v>
      </c>
      <c r="BB480" s="48">
        <f t="shared" si="2374"/>
        <v>-20.071764059176687</v>
      </c>
      <c r="BC480" s="49">
        <f t="shared" si="2375"/>
        <v>-86.732450491215218</v>
      </c>
      <c r="BD480" s="50">
        <f t="shared" si="2376"/>
        <v>-20.071764059176687</v>
      </c>
      <c r="BE480" s="11">
        <f t="shared" si="2398"/>
        <v>-298.02759857122834</v>
      </c>
      <c r="BF480" s="49">
        <f t="shared" si="2421"/>
        <v>-5.2015628568798826</v>
      </c>
      <c r="BG480" s="32">
        <f t="shared" si="2377"/>
        <v>-4.2929180324991802E-2</v>
      </c>
    </row>
    <row r="481" spans="2:59" ht="18.649999999999999" customHeight="1" thickBot="1">
      <c r="D481" s="197" t="s">
        <v>96</v>
      </c>
      <c r="E481" s="198"/>
      <c r="F481" s="199" t="s">
        <v>97</v>
      </c>
      <c r="G481" s="200"/>
      <c r="I481" s="197" t="s">
        <v>98</v>
      </c>
      <c r="J481" s="198"/>
      <c r="K481" s="199" t="s">
        <v>99</v>
      </c>
      <c r="L481" s="200"/>
      <c r="N481" s="197" t="s">
        <v>1</v>
      </c>
      <c r="O481" s="198"/>
      <c r="P481" s="199" t="s">
        <v>2</v>
      </c>
      <c r="Q481" s="200"/>
      <c r="S481" s="172" t="s">
        <v>100</v>
      </c>
      <c r="T481" s="173"/>
      <c r="U481" s="199" t="s">
        <v>101</v>
      </c>
      <c r="V481" s="200"/>
      <c r="X481" s="197" t="s">
        <v>102</v>
      </c>
      <c r="Y481" s="198"/>
      <c r="Z481" s="199" t="s">
        <v>103</v>
      </c>
      <c r="AA481" s="200"/>
      <c r="AB481" s="4"/>
      <c r="AC481" s="197" t="s">
        <v>104</v>
      </c>
      <c r="AD481" s="198"/>
      <c r="AE481" s="199" t="s">
        <v>105</v>
      </c>
      <c r="AF481" s="200"/>
      <c r="AH481" s="172" t="s">
        <v>106</v>
      </c>
      <c r="AI481" s="173"/>
      <c r="AJ481" s="199" t="s">
        <v>107</v>
      </c>
      <c r="AK481" s="200"/>
      <c r="AL481" s="4"/>
      <c r="AM481" s="197" t="s">
        <v>108</v>
      </c>
      <c r="AN481" s="198"/>
      <c r="AO481" s="199" t="s">
        <v>109</v>
      </c>
      <c r="AP481" s="200"/>
      <c r="AR481" s="197" t="s">
        <v>110</v>
      </c>
      <c r="AS481" s="198"/>
      <c r="AT481" s="199" t="s">
        <v>111</v>
      </c>
      <c r="AU481" s="200"/>
      <c r="AV481" s="4"/>
      <c r="AW481" s="36" t="s">
        <v>112</v>
      </c>
      <c r="AY481" s="186" t="s">
        <v>113</v>
      </c>
      <c r="AZ481" s="115"/>
      <c r="BA481" s="44">
        <f t="shared" si="2758"/>
        <v>1.0795999999999804</v>
      </c>
      <c r="BB481" s="48">
        <f t="shared" si="2374"/>
        <v>-20.146571665648931</v>
      </c>
      <c r="BC481" s="49">
        <f t="shared" si="2375"/>
        <v>-86.851661530643696</v>
      </c>
      <c r="BD481" s="50">
        <f t="shared" si="2376"/>
        <v>-20.146571665648931</v>
      </c>
      <c r="BE481" s="11">
        <f t="shared" si="2398"/>
        <v>-294.99305243848949</v>
      </c>
      <c r="BF481" s="49">
        <f t="shared" si="2421"/>
        <v>-5.1486000355599284</v>
      </c>
      <c r="BG481" s="32">
        <f t="shared" si="2377"/>
        <v>-4.2192480740877433E-2</v>
      </c>
    </row>
    <row r="482" spans="2:59" ht="18.649999999999999" customHeight="1" thickTop="1" thickBot="1">
      <c r="D482" s="24">
        <v>0</v>
      </c>
      <c r="E482" s="28">
        <v>0</v>
      </c>
      <c r="F482" s="26">
        <v>1</v>
      </c>
      <c r="G482" s="27">
        <v>0</v>
      </c>
      <c r="I482" s="24">
        <v>0</v>
      </c>
      <c r="J482" s="28">
        <f t="shared" ref="J482" si="2759">IF(0=(1-$J$8*$K$8*$B479^2),0,-1*(1-$J$8*$K$8*$B479^2)/($B479*$K$8))</f>
        <v>-0.37904643994178999</v>
      </c>
      <c r="K482" s="26">
        <v>1</v>
      </c>
      <c r="L482" s="27">
        <v>0</v>
      </c>
      <c r="N482" s="24">
        <f t="shared" ref="N482" si="2760">D482*I479+F482*I482-E482*J479-G482*J482</f>
        <v>0</v>
      </c>
      <c r="O482" s="28">
        <f t="shared" ref="O482" si="2761">(D482*J479+E482*I479+F482*J482+G482*I482)</f>
        <v>-0.37904643994178999</v>
      </c>
      <c r="P482" s="26">
        <f t="shared" ref="P482" si="2762">D482*K479+F482*K482-E482*L479-G482*L482</f>
        <v>1</v>
      </c>
      <c r="Q482" s="27">
        <f t="shared" ref="Q482" si="2763">(D482*L479+E482*K479+F482*L482+G482*K482)</f>
        <v>0</v>
      </c>
      <c r="S482" s="24">
        <v>0</v>
      </c>
      <c r="T482" s="28">
        <v>0</v>
      </c>
      <c r="U482" s="26">
        <v>1</v>
      </c>
      <c r="V482" s="27">
        <v>0</v>
      </c>
      <c r="X482" s="24">
        <f t="shared" ref="X482" si="2764">N482*S479+P482*S482-O482*T479-Q482*T482</f>
        <v>0</v>
      </c>
      <c r="Y482" s="28">
        <f t="shared" ref="Y482" si="2765">(N482*T479+O482*S479+P482*T482+Q482*S482)</f>
        <v>-0.37904643994178999</v>
      </c>
      <c r="Z482" s="26">
        <f t="shared" ref="Z482" si="2766">N482*U479+P482*U482-O482*V479-Q482*V482</f>
        <v>-10.063173193094133</v>
      </c>
      <c r="AA482" s="27">
        <f t="shared" ref="AA482" si="2767">(N482*V479+O482*U479+P482*V482+Q482*U482)</f>
        <v>0</v>
      </c>
      <c r="AB482" s="8"/>
      <c r="AC482" s="24">
        <v>0</v>
      </c>
      <c r="AD482" s="28">
        <f t="shared" ref="AD482" si="2768">IF(0=(1-$AD$8*$AE$8*$B479^2),0,-1*(1-$AD$8*$AE$8*$B479^2)/($B479*$AD$8))</f>
        <v>-0.35426889684065582</v>
      </c>
      <c r="AE482" s="26">
        <v>1</v>
      </c>
      <c r="AF482" s="27">
        <v>0</v>
      </c>
      <c r="AH482" s="24">
        <f t="shared" ref="AH482" si="2769">X482*AC479+Z482*AC482-Y482*AD479-AA482*AD482</f>
        <v>0</v>
      </c>
      <c r="AI482" s="28">
        <f t="shared" ref="AI482" si="2770">(X482*AD479+Y482*AC479+Z482*AD482+AA482*AC482)</f>
        <v>3.1860228258921288</v>
      </c>
      <c r="AJ482" s="26">
        <f t="shared" ref="AJ482" si="2771">X482*AE479+Z482*AE482-Y482*AF479-AA482*AF482</f>
        <v>-10.063173193094133</v>
      </c>
      <c r="AK482" s="27">
        <f t="shared" ref="AK482" si="2772">(X482*AF479+Y482*AE479+Z482*AF482+AA482*AE482)</f>
        <v>0</v>
      </c>
      <c r="AL482" s="8"/>
      <c r="AM482" s="24">
        <v>0</v>
      </c>
      <c r="AN482" s="28">
        <v>0</v>
      </c>
      <c r="AO482" s="26">
        <v>1</v>
      </c>
      <c r="AP482" s="27">
        <v>0</v>
      </c>
      <c r="AR482" s="24">
        <f t="shared" ref="AR482" si="2773">AH482*AM479+AJ482*AM482-AI482*AN479-AK482*AN482</f>
        <v>0</v>
      </c>
      <c r="AS482" s="28">
        <f t="shared" ref="AS482" si="2774">(AH482*AN479+AI482*AM479+AJ482*AN482+AK482*AM482)</f>
        <v>3.1860228258921288</v>
      </c>
      <c r="AT482" s="26">
        <f t="shared" ref="AT482" si="2775">AH482*AO479+AJ482*AO482-AI482*AP479-AK482*AP482</f>
        <v>9.1582201119973803</v>
      </c>
      <c r="AU482" s="27">
        <f t="shared" ref="AU482" si="2776">(AH482*AP479+AI482*AO479+AJ482*AP482+AK482*AO482)</f>
        <v>0</v>
      </c>
      <c r="AV482" s="8"/>
      <c r="AW482" s="38">
        <f t="shared" ref="AW482" si="2777">(180/PI())*ATAN(-1*(($AR$8*AS479+AU479+$AR$8*AS482+AU482)/($AR$8*AR479+AT479+$AR$8*AR482+AT482)))</f>
        <v>52.601544509203407</v>
      </c>
      <c r="AY482" s="187">
        <f t="shared" ref="AY482" si="2778">20*LOG(((($AR$8*AR479+AT479-$AR$8*AR482-AT482)^2+($AR$8*AS479+AU479-$AR$8*AS482-AU482)^2)/(($AR$8*AR479+AT479+$AR$8*AR482+AT482)^2+($AR$8*AS479+AU479+$AR$8*AS482+AU482)^2))^0.5)</f>
        <v>-1.7713222010818059E-2</v>
      </c>
      <c r="AZ482" s="115"/>
      <c r="BA482" s="44">
        <f t="shared" si="2758"/>
        <v>1.0799999999999803</v>
      </c>
      <c r="BB482" s="48">
        <f t="shared" ref="BB482:BB528" si="2779">INDEX(AW:AW,(ROW()-32)*7+24)</f>
        <v>-20.220951093291923</v>
      </c>
      <c r="BC482" s="49">
        <f t="shared" ref="BC482:BC528" si="2780">INDEX(AW:AW,(ROW()-32)*7+27)</f>
        <v>-86.969658751619079</v>
      </c>
      <c r="BD482" s="50">
        <f t="shared" ref="BD482:BD528" si="2781">BB482</f>
        <v>-20.220951093291923</v>
      </c>
      <c r="BE482" s="11">
        <f t="shared" si="2398"/>
        <v>-292.00780706510108</v>
      </c>
      <c r="BF482" s="49">
        <f t="shared" si="2421"/>
        <v>-5.0964976748143735</v>
      </c>
      <c r="BG482" s="32">
        <f t="shared" ref="BG482:BG528" si="2782">INDEX(AY:AY,(ROW()-32)*7+27)</f>
        <v>-4.1472592209158485E-2</v>
      </c>
    </row>
    <row r="483" spans="2:59" ht="18.649999999999999" customHeight="1">
      <c r="AY483" s="33"/>
      <c r="AZ483" s="115"/>
      <c r="BA483" s="44">
        <f t="shared" si="2758"/>
        <v>1.0803999999999803</v>
      </c>
      <c r="BB483" s="48">
        <f t="shared" si="2779"/>
        <v>-20.294906500392756</v>
      </c>
      <c r="BC483" s="49">
        <f t="shared" si="2780"/>
        <v>-87.086461874445106</v>
      </c>
      <c r="BD483" s="50">
        <f t="shared" si="2781"/>
        <v>-20.294906500392756</v>
      </c>
      <c r="BE483" s="11">
        <f t="shared" ref="BE483:BE526" si="2783">(BC484-BC483)/(BA484-BA483)</f>
        <v>-289.07079967669688</v>
      </c>
      <c r="BF483" s="49">
        <f t="shared" si="2421"/>
        <v>-5.0452372257313209</v>
      </c>
      <c r="BG483" s="32">
        <f t="shared" si="2782"/>
        <v>-4.0769043158976559E-2</v>
      </c>
    </row>
    <row r="484" spans="2:59" ht="18.649999999999999" customHeight="1" thickBot="1">
      <c r="E484" s="21" t="s">
        <v>68</v>
      </c>
      <c r="J484" s="21" t="s">
        <v>69</v>
      </c>
      <c r="O484" s="21" t="s">
        <v>70</v>
      </c>
      <c r="T484" s="21" t="s">
        <v>71</v>
      </c>
      <c r="Y484" s="21" t="s">
        <v>72</v>
      </c>
      <c r="AD484" s="21" t="s">
        <v>73</v>
      </c>
      <c r="AI484" s="21" t="s">
        <v>74</v>
      </c>
      <c r="AN484" s="21" t="s">
        <v>75</v>
      </c>
      <c r="AS484" s="21" t="s">
        <v>76</v>
      </c>
      <c r="AZ484" s="115"/>
      <c r="BA484" s="44">
        <f t="shared" si="2758"/>
        <v>1.0807999999999802</v>
      </c>
      <c r="BB484" s="48">
        <f t="shared" si="2779"/>
        <v>-20.368441988892243</v>
      </c>
      <c r="BC484" s="49">
        <f t="shared" si="2780"/>
        <v>-87.202090194315772</v>
      </c>
      <c r="BD484" s="50">
        <f t="shared" si="2781"/>
        <v>-20.368441988892243</v>
      </c>
      <c r="BE484" s="11">
        <f t="shared" si="2783"/>
        <v>-286.18099580473051</v>
      </c>
      <c r="BF484" s="49">
        <f t="shared" si="2421"/>
        <v>-4.9948006334286266</v>
      </c>
      <c r="BG484" s="32">
        <f t="shared" si="2782"/>
        <v>-4.0081377612353121E-2</v>
      </c>
    </row>
    <row r="485" spans="2:59" ht="18.649999999999999" customHeight="1" thickBot="1">
      <c r="B485" s="20"/>
      <c r="D485" s="197" t="s">
        <v>77</v>
      </c>
      <c r="E485" s="198"/>
      <c r="F485" s="199" t="s">
        <v>78</v>
      </c>
      <c r="G485" s="200"/>
      <c r="I485" s="197" t="s">
        <v>79</v>
      </c>
      <c r="J485" s="198"/>
      <c r="K485" s="199" t="s">
        <v>80</v>
      </c>
      <c r="L485" s="200"/>
      <c r="N485" s="197" t="s">
        <v>81</v>
      </c>
      <c r="O485" s="198"/>
      <c r="P485" s="199" t="s">
        <v>82</v>
      </c>
      <c r="Q485" s="200"/>
      <c r="S485" s="197" t="s">
        <v>83</v>
      </c>
      <c r="T485" s="198"/>
      <c r="U485" s="199" t="s">
        <v>84</v>
      </c>
      <c r="V485" s="200"/>
      <c r="X485" s="197" t="s">
        <v>85</v>
      </c>
      <c r="Y485" s="198"/>
      <c r="Z485" s="199" t="s">
        <v>86</v>
      </c>
      <c r="AA485" s="200"/>
      <c r="AB485" s="4"/>
      <c r="AC485" s="197" t="s">
        <v>87</v>
      </c>
      <c r="AD485" s="198"/>
      <c r="AE485" s="199" t="s">
        <v>88</v>
      </c>
      <c r="AF485" s="200"/>
      <c r="AH485" s="197" t="s">
        <v>89</v>
      </c>
      <c r="AI485" s="198"/>
      <c r="AJ485" s="199" t="s">
        <v>90</v>
      </c>
      <c r="AK485" s="200"/>
      <c r="AL485" s="4"/>
      <c r="AM485" s="197" t="s">
        <v>91</v>
      </c>
      <c r="AN485" s="198"/>
      <c r="AO485" s="199" t="s">
        <v>92</v>
      </c>
      <c r="AP485" s="200"/>
      <c r="AR485" s="197" t="s">
        <v>93</v>
      </c>
      <c r="AS485" s="198"/>
      <c r="AT485" s="199" t="s">
        <v>94</v>
      </c>
      <c r="AU485" s="200"/>
      <c r="AV485" s="4"/>
      <c r="AW485" s="181" t="s">
        <v>95</v>
      </c>
      <c r="AY485" s="182" t="s">
        <v>22</v>
      </c>
      <c r="AZ485" s="115"/>
      <c r="BA485" s="44">
        <f t="shared" si="2758"/>
        <v>1.0811999999999802</v>
      </c>
      <c r="BB485" s="48">
        <f t="shared" si="2779"/>
        <v>-20.441561605290222</v>
      </c>
      <c r="BC485" s="49">
        <f t="shared" si="2780"/>
        <v>-87.316562592637652</v>
      </c>
      <c r="BD485" s="50">
        <f t="shared" si="2781"/>
        <v>-20.441561605290222</v>
      </c>
      <c r="BE485" s="11">
        <f t="shared" si="2783"/>
        <v>-283.33738839723134</v>
      </c>
      <c r="BF485" s="49">
        <f t="shared" si="2421"/>
        <v>-4.9451703215336664</v>
      </c>
      <c r="BG485" s="32">
        <f t="shared" si="2782"/>
        <v>-3.9409154592936632E-2</v>
      </c>
    </row>
    <row r="486" spans="2:59" ht="18.649999999999999" customHeight="1" thickTop="1" thickBot="1">
      <c r="B486" s="39">
        <f t="shared" ref="B486" si="2784">B479+$E$5</f>
        <v>0.92639999999999711</v>
      </c>
      <c r="D486" s="24">
        <v>1</v>
      </c>
      <c r="E486" s="25">
        <v>0</v>
      </c>
      <c r="F486" s="26">
        <v>0</v>
      </c>
      <c r="G486" s="27">
        <f t="shared" ref="G486" si="2785">-1/($E$8*$B486)</f>
        <v>-6.0304319719030302</v>
      </c>
      <c r="I486" s="24">
        <v>1</v>
      </c>
      <c r="J486" s="28">
        <v>0</v>
      </c>
      <c r="K486" s="26">
        <v>0</v>
      </c>
      <c r="L486" s="27">
        <v>0</v>
      </c>
      <c r="N486" s="24">
        <f t="shared" ref="N486" si="2786">D486*I486+F486*I489-E486*J486-G486*J489</f>
        <v>-1.2800565563313797</v>
      </c>
      <c r="O486" s="28">
        <f t="shared" ref="O486" si="2787">(D486*J486+E486*I486+F486*J489+G486*I489)</f>
        <v>0</v>
      </c>
      <c r="P486" s="26">
        <f t="shared" ref="P486" si="2788">D486*K486+F486*K489-E486*L486-G486*L489</f>
        <v>0</v>
      </c>
      <c r="Q486" s="27">
        <f t="shared" ref="Q486" si="2789">(D486*L486+E486*K486+F486*L489+G486*K489)</f>
        <v>-6.0304319719030302</v>
      </c>
      <c r="S486" s="24">
        <v>1</v>
      </c>
      <c r="T486" s="25">
        <v>0</v>
      </c>
      <c r="U486" s="26">
        <v>0</v>
      </c>
      <c r="V486" s="27">
        <f t="shared" ref="V486" si="2790">-1/($T$8*$B486)</f>
        <v>-29.174251972179526</v>
      </c>
      <c r="X486" s="24">
        <f t="shared" ref="X486" si="2791">N486*S486+P486*S489-O486*T486-Q486*T489</f>
        <v>-1.2800565563313797</v>
      </c>
      <c r="Y486" s="28">
        <f t="shared" ref="Y486" si="2792">(N486*T486+O486*S486+P486*T489+Q486*S489)</f>
        <v>0</v>
      </c>
      <c r="Z486" s="26">
        <f t="shared" ref="Z486" si="2793">N486*U486+P486*U489-O486*V486-Q486*V489</f>
        <v>0</v>
      </c>
      <c r="AA486" s="27">
        <f t="shared" ref="AA486" si="2794">(N486*V486+O486*U486+P486*V489+Q486*U489)</f>
        <v>31.314260541149057</v>
      </c>
      <c r="AB486" s="8"/>
      <c r="AC486" s="24">
        <v>1</v>
      </c>
      <c r="AD486" s="28">
        <v>0</v>
      </c>
      <c r="AE486" s="26">
        <v>0</v>
      </c>
      <c r="AF486" s="27">
        <v>0</v>
      </c>
      <c r="AH486" s="24">
        <f t="shared" ref="AH486" si="2795">X486*AC486+Z486*AC489-Y486*AD486-AA486*AD489</f>
        <v>9.7879336045590382</v>
      </c>
      <c r="AI486" s="28">
        <f t="shared" ref="AI486" si="2796">(X486*AD486+Y486*AC486+Z486*AD489+AA486*AC489)</f>
        <v>0</v>
      </c>
      <c r="AJ486" s="26">
        <f t="shared" ref="AJ486" si="2797">X486*AE486+Z486*AE489-Y486*AF486-AA486*AF489</f>
        <v>0</v>
      </c>
      <c r="AK486" s="27">
        <f t="shared" ref="AK486" si="2798">(X486*AF486+Y486*AE486+Z486*AF489+AA486*AE489)</f>
        <v>31.314260541149057</v>
      </c>
      <c r="AL486" s="8"/>
      <c r="AM486" s="24">
        <v>1</v>
      </c>
      <c r="AN486" s="25">
        <v>0</v>
      </c>
      <c r="AO486" s="26">
        <v>0</v>
      </c>
      <c r="AP486" s="27">
        <f t="shared" ref="AP486" si="2799">-1/($AN$8*$B486)</f>
        <v>-6.0304319719030302</v>
      </c>
      <c r="AR486" s="24">
        <f t="shared" ref="AR486" si="2800">AH486*AM486+AJ486*AM489-AI486*AN486-AK486*AN489</f>
        <v>9.7879336045590382</v>
      </c>
      <c r="AS486" s="28">
        <f t="shared" ref="AS486" si="2801">(AH486*AN486+AI486*AM486+AJ486*AN489+AK486*AM489)</f>
        <v>0</v>
      </c>
      <c r="AT486" s="26">
        <f t="shared" ref="AT486" si="2802">AH486*AO486+AJ486*AO489-AI486*AP486-AK486*AP489</f>
        <v>0</v>
      </c>
      <c r="AU486" s="27">
        <f t="shared" ref="AU486" si="2803">(AH486*AP486+AI486*AO486+AJ486*AP489+AK486*AO489)</f>
        <v>-27.711207206647838</v>
      </c>
      <c r="AV486" s="8"/>
      <c r="AW486" s="183">
        <f t="shared" ref="AW486" si="2804">20*LOG((2*$AR$8)/(($AR$8*AR486+AT486+$AR$8*AR489+AT489)^2+($AR$8*AS486+AU486+$AR$8*AS489+AU489)^2)^0.5)</f>
        <v>-23.793020959455514</v>
      </c>
      <c r="AY486" s="184">
        <f t="shared" ref="AY486" si="2805">((AS486^2+AR486^2)/(AS489^2+AR489^2))^0.5</f>
        <v>3.0904130310064888</v>
      </c>
      <c r="AZ486" s="115"/>
      <c r="BA486" s="44">
        <f t="shared" si="2758"/>
        <v>1.0815999999999801</v>
      </c>
      <c r="BB486" s="48">
        <f t="shared" si="2779"/>
        <v>-20.514269341536945</v>
      </c>
      <c r="BC486" s="49">
        <f t="shared" si="2780"/>
        <v>-87.429897547996532</v>
      </c>
      <c r="BD486" s="50">
        <f t="shared" si="2781"/>
        <v>-20.514269341536945</v>
      </c>
      <c r="BE486" s="11">
        <f t="shared" si="2783"/>
        <v>-280.53899696206736</v>
      </c>
      <c r="BF486" s="49">
        <f t="shared" si="2421"/>
        <v>-4.8963291772304451</v>
      </c>
      <c r="BG486" s="32">
        <f t="shared" si="2782"/>
        <v>-3.8751947559986795E-2</v>
      </c>
    </row>
    <row r="487" spans="2:59" ht="18.649999999999999" customHeight="1" thickBot="1">
      <c r="D487" s="30"/>
      <c r="G487" s="31"/>
      <c r="I487" s="30"/>
      <c r="L487" s="31"/>
      <c r="N487" s="30"/>
      <c r="Q487" s="31"/>
      <c r="S487" s="30"/>
      <c r="V487" s="31"/>
      <c r="X487" s="30"/>
      <c r="AA487" s="31"/>
      <c r="AC487" s="30"/>
      <c r="AF487" s="31"/>
      <c r="AH487" s="30"/>
      <c r="AK487" s="31"/>
      <c r="AM487" s="30"/>
      <c r="AP487" s="31"/>
      <c r="AR487" s="30"/>
      <c r="AU487" s="31"/>
      <c r="AY487" s="185"/>
      <c r="AZ487" s="115"/>
      <c r="BA487" s="44">
        <f t="shared" si="2758"/>
        <v>1.0819999999999801</v>
      </c>
      <c r="BB487" s="48">
        <f t="shared" si="2779"/>
        <v>-20.5865691359108</v>
      </c>
      <c r="BC487" s="49">
        <f t="shared" si="2780"/>
        <v>-87.542113146781347</v>
      </c>
      <c r="BD487" s="50">
        <f t="shared" si="2781"/>
        <v>-20.5865691359108</v>
      </c>
      <c r="BE487" s="11">
        <f t="shared" si="2783"/>
        <v>-277.78486673980257</v>
      </c>
      <c r="BF487" s="49">
        <f t="shared" si="2421"/>
        <v>-4.8482605368232408</v>
      </c>
      <c r="BG487" s="32">
        <f t="shared" si="2782"/>
        <v>-3.8109343866356699E-2</v>
      </c>
    </row>
    <row r="488" spans="2:59" ht="18.649999999999999" customHeight="1" thickBot="1">
      <c r="D488" s="197" t="s">
        <v>96</v>
      </c>
      <c r="E488" s="198"/>
      <c r="F488" s="199" t="s">
        <v>97</v>
      </c>
      <c r="G488" s="200"/>
      <c r="I488" s="197" t="s">
        <v>98</v>
      </c>
      <c r="J488" s="198"/>
      <c r="K488" s="199" t="s">
        <v>99</v>
      </c>
      <c r="L488" s="200"/>
      <c r="N488" s="197" t="s">
        <v>1</v>
      </c>
      <c r="O488" s="198"/>
      <c r="P488" s="199" t="s">
        <v>2</v>
      </c>
      <c r="Q488" s="200"/>
      <c r="S488" s="172" t="s">
        <v>100</v>
      </c>
      <c r="T488" s="173"/>
      <c r="U488" s="199" t="s">
        <v>101</v>
      </c>
      <c r="V488" s="200"/>
      <c r="X488" s="197" t="s">
        <v>102</v>
      </c>
      <c r="Y488" s="198"/>
      <c r="Z488" s="199" t="s">
        <v>103</v>
      </c>
      <c r="AA488" s="200"/>
      <c r="AB488" s="4"/>
      <c r="AC488" s="197" t="s">
        <v>104</v>
      </c>
      <c r="AD488" s="198"/>
      <c r="AE488" s="199" t="s">
        <v>105</v>
      </c>
      <c r="AF488" s="200"/>
      <c r="AH488" s="172" t="s">
        <v>106</v>
      </c>
      <c r="AI488" s="173"/>
      <c r="AJ488" s="199" t="s">
        <v>107</v>
      </c>
      <c r="AK488" s="200"/>
      <c r="AL488" s="4"/>
      <c r="AM488" s="197" t="s">
        <v>108</v>
      </c>
      <c r="AN488" s="198"/>
      <c r="AO488" s="199" t="s">
        <v>109</v>
      </c>
      <c r="AP488" s="200"/>
      <c r="AR488" s="197" t="s">
        <v>110</v>
      </c>
      <c r="AS488" s="198"/>
      <c r="AT488" s="199" t="s">
        <v>111</v>
      </c>
      <c r="AU488" s="200"/>
      <c r="AV488" s="4"/>
      <c r="AW488" s="36" t="s">
        <v>112</v>
      </c>
      <c r="AY488" s="186" t="s">
        <v>113</v>
      </c>
      <c r="AZ488" s="115"/>
      <c r="BA488" s="44">
        <f t="shared" si="2758"/>
        <v>1.08239999999998</v>
      </c>
      <c r="BB488" s="48">
        <f t="shared" si="2779"/>
        <v>-20.658464873881961</v>
      </c>
      <c r="BC488" s="49">
        <f t="shared" si="2780"/>
        <v>-87.653227093477255</v>
      </c>
      <c r="BD488" s="50">
        <f t="shared" si="2781"/>
        <v>-20.658464873881961</v>
      </c>
      <c r="BE488" s="11">
        <f t="shared" si="2783"/>
        <v>-275.07406790788923</v>
      </c>
      <c r="BF488" s="49">
        <f t="shared" ref="BF488:BF525" si="2806">PI()*(IF(BE488&lt;0,BE488,(BE489+BE487)/2))/180</f>
        <v>-4.8009481718471374</v>
      </c>
      <c r="BG488" s="32">
        <f t="shared" si="2782"/>
        <v>-3.7480944239355059E-2</v>
      </c>
    </row>
    <row r="489" spans="2:59" ht="18.649999999999999" customHeight="1" thickTop="1" thickBot="1">
      <c r="D489" s="24">
        <v>0</v>
      </c>
      <c r="E489" s="28">
        <v>0</v>
      </c>
      <c r="F489" s="26">
        <v>1</v>
      </c>
      <c r="G489" s="27">
        <v>0</v>
      </c>
      <c r="I489" s="24">
        <v>0</v>
      </c>
      <c r="J489" s="28">
        <f t="shared" ref="J489" si="2807">IF(0=(1-$J$8*$K$8*$B486^2),0,-1*(1-$J$8*$K$8*$B486^2)/($B486*$K$8))</f>
        <v>-0.37809174648758365</v>
      </c>
      <c r="K489" s="26">
        <v>1</v>
      </c>
      <c r="L489" s="27">
        <v>0</v>
      </c>
      <c r="N489" s="24">
        <f t="shared" ref="N489" si="2808">D489*I486+F489*I489-E489*J486-G489*J489</f>
        <v>0</v>
      </c>
      <c r="O489" s="28">
        <f t="shared" ref="O489" si="2809">(D489*J486+E489*I486+F489*J489+G489*I489)</f>
        <v>-0.37809174648758365</v>
      </c>
      <c r="P489" s="26">
        <f t="shared" ref="P489" si="2810">D489*K486+F489*K489-E489*L486-G489*L489</f>
        <v>1</v>
      </c>
      <c r="Q489" s="27">
        <f t="shared" ref="Q489" si="2811">(D489*L486+E489*K486+F489*L489+G489*K489)</f>
        <v>0</v>
      </c>
      <c r="S489" s="24">
        <v>0</v>
      </c>
      <c r="T489" s="28">
        <v>0</v>
      </c>
      <c r="U489" s="26">
        <v>1</v>
      </c>
      <c r="V489" s="27">
        <v>0</v>
      </c>
      <c r="X489" s="24">
        <f t="shared" ref="X489" si="2812">N489*S486+P489*S489-O489*T486-Q489*T489</f>
        <v>0</v>
      </c>
      <c r="Y489" s="28">
        <f t="shared" ref="Y489" si="2813">(N489*T486+O489*S486+P489*T489+Q489*S489)</f>
        <v>-0.37809174648758365</v>
      </c>
      <c r="Z489" s="26">
        <f t="shared" ref="Z489" si="2814">N489*U486+P489*U489-O489*V486-Q489*V489</f>
        <v>-10.030543880630189</v>
      </c>
      <c r="AA489" s="27">
        <f t="shared" ref="AA489" si="2815">(N489*V486+O489*U486+P489*V489+Q489*U489)</f>
        <v>0</v>
      </c>
      <c r="AB489" s="8"/>
      <c r="AC489" s="24">
        <v>0</v>
      </c>
      <c r="AD489" s="28">
        <f t="shared" ref="AD489" si="2816">IF(0=(1-$AD$8*$AE$8*$B486^2),0,-1*(1-$AD$8*$AE$8*$B486^2)/($B486*$AD$8))</f>
        <v>-0.35344887503718408</v>
      </c>
      <c r="AE489" s="26">
        <v>1</v>
      </c>
      <c r="AF489" s="27">
        <v>0</v>
      </c>
      <c r="AH489" s="24">
        <f t="shared" ref="AH489" si="2817">X489*AC486+Z489*AC489-Y489*AD486-AA489*AD489</f>
        <v>0</v>
      </c>
      <c r="AI489" s="28">
        <f t="shared" ref="AI489" si="2818">(X489*AD486+Y489*AC486+Z489*AD489+AA489*AC489)</f>
        <v>3.1671927041322676</v>
      </c>
      <c r="AJ489" s="26">
        <f t="shared" ref="AJ489" si="2819">X489*AE486+Z489*AE489-Y489*AF486-AA489*AF489</f>
        <v>-10.030543880630189</v>
      </c>
      <c r="AK489" s="27">
        <f t="shared" ref="AK489" si="2820">(X489*AF486+Y489*AE486+Z489*AF489+AA489*AE489)</f>
        <v>0</v>
      </c>
      <c r="AL489" s="8"/>
      <c r="AM489" s="24">
        <v>0</v>
      </c>
      <c r="AN489" s="28">
        <v>0</v>
      </c>
      <c r="AO489" s="26">
        <v>1</v>
      </c>
      <c r="AP489" s="27">
        <v>0</v>
      </c>
      <c r="AR489" s="24">
        <f t="shared" ref="AR489" si="2821">AH489*AM486+AJ489*AM489-AI489*AN486-AK489*AN489</f>
        <v>0</v>
      </c>
      <c r="AS489" s="28">
        <f t="shared" ref="AS489" si="2822">(AH489*AN486+AI489*AM486+AJ489*AN489+AK489*AM489)</f>
        <v>3.1671927041322676</v>
      </c>
      <c r="AT489" s="26">
        <f t="shared" ref="AT489" si="2823">AH489*AO486+AJ489*AO489-AI489*AP486-AK489*AP489</f>
        <v>9.0689962635470511</v>
      </c>
      <c r="AU489" s="27">
        <f t="shared" ref="AU489" si="2824">(AH489*AP486+AI489*AO486+AJ489*AP489+AK489*AO489)</f>
        <v>0</v>
      </c>
      <c r="AV489" s="8"/>
      <c r="AW489" s="38">
        <f t="shared" ref="AW489" si="2825">(180/PI())*ATAN(-1*(($AR$8*AS486+AU486+$AR$8*AS489+AU489)/($AR$8*AR486+AT486+$AR$8*AR489+AT489)))</f>
        <v>52.465274357656909</v>
      </c>
      <c r="AY489" s="187">
        <f t="shared" ref="AY489" si="2826">20*LOG(((($AR$8*AR486+AT486-$AR$8*AR489-AT489)^2+($AR$8*AS486+AU486-$AR$8*AS489-AU489)^2)/(($AR$8*AR486+AT486+$AR$8*AR489+AT489)^2+($AR$8*AS486+AU486+$AR$8*AS489+AU489)^2))^0.5)</f>
        <v>-1.8171487216968648E-2</v>
      </c>
      <c r="AZ489" s="115"/>
      <c r="BA489" s="44">
        <f t="shared" si="2758"/>
        <v>1.08279999999998</v>
      </c>
      <c r="BB489" s="48">
        <f t="shared" si="2779"/>
        <v>-20.729960388962766</v>
      </c>
      <c r="BC489" s="49">
        <f t="shared" si="2780"/>
        <v>-87.763256720640399</v>
      </c>
      <c r="BD489" s="50">
        <f t="shared" si="2781"/>
        <v>-20.729960388962766</v>
      </c>
      <c r="BE489" s="11">
        <f t="shared" si="2783"/>
        <v>-272.4056948100129</v>
      </c>
      <c r="BF489" s="49">
        <f t="shared" si="2806"/>
        <v>-4.7543762756175543</v>
      </c>
      <c r="BG489" s="32">
        <f t="shared" si="2782"/>
        <v>-3.6866362283411599E-2</v>
      </c>
    </row>
    <row r="490" spans="2:59" ht="18.649999999999999" customHeight="1">
      <c r="AY490" s="33"/>
      <c r="AZ490" s="115"/>
      <c r="BA490" s="44">
        <f t="shared" si="2758"/>
        <v>1.08319999999998</v>
      </c>
      <c r="BB490" s="48">
        <f t="shared" si="2779"/>
        <v>-20.801059463544025</v>
      </c>
      <c r="BC490" s="49">
        <f t="shared" si="2780"/>
        <v>-87.872218998564392</v>
      </c>
      <c r="BD490" s="50">
        <f t="shared" si="2781"/>
        <v>-20.801059463544025</v>
      </c>
      <c r="BE490" s="11">
        <f t="shared" si="2783"/>
        <v>-269.77886521560055</v>
      </c>
      <c r="BF490" s="49">
        <f t="shared" si="2806"/>
        <v>-4.7085294503062309</v>
      </c>
      <c r="BG490" s="32">
        <f t="shared" si="2782"/>
        <v>-3.6265224003567902E-2</v>
      </c>
    </row>
    <row r="491" spans="2:59" ht="18.649999999999999" customHeight="1" thickBot="1">
      <c r="E491" s="21" t="s">
        <v>68</v>
      </c>
      <c r="J491" s="21" t="s">
        <v>69</v>
      </c>
      <c r="O491" s="21" t="s">
        <v>70</v>
      </c>
      <c r="T491" s="21" t="s">
        <v>71</v>
      </c>
      <c r="Y491" s="21" t="s">
        <v>72</v>
      </c>
      <c r="AD491" s="21" t="s">
        <v>73</v>
      </c>
      <c r="AI491" s="21" t="s">
        <v>74</v>
      </c>
      <c r="AN491" s="21" t="s">
        <v>75</v>
      </c>
      <c r="AS491" s="21" t="s">
        <v>76</v>
      </c>
      <c r="AZ491" s="115"/>
      <c r="BA491" s="44">
        <f t="shared" si="2758"/>
        <v>1.0835999999999799</v>
      </c>
      <c r="BB491" s="48">
        <f t="shared" si="2779"/>
        <v>-20.871765829718179</v>
      </c>
      <c r="BC491" s="49">
        <f t="shared" si="2780"/>
        <v>-87.980130544650621</v>
      </c>
      <c r="BD491" s="50">
        <f t="shared" si="2781"/>
        <v>-20.871765829718179</v>
      </c>
      <c r="BE491" s="11">
        <f t="shared" si="2783"/>
        <v>-267.19271960306048</v>
      </c>
      <c r="BF491" s="49">
        <f t="shared" si="2806"/>
        <v>-4.6633926944314021</v>
      </c>
      <c r="BG491" s="32">
        <f t="shared" si="2782"/>
        <v>-3.5677167348776261E-2</v>
      </c>
    </row>
    <row r="492" spans="2:59" ht="18.649999999999999" customHeight="1" thickBot="1">
      <c r="B492" s="20"/>
      <c r="D492" s="197" t="s">
        <v>77</v>
      </c>
      <c r="E492" s="198"/>
      <c r="F492" s="199" t="s">
        <v>78</v>
      </c>
      <c r="G492" s="200"/>
      <c r="I492" s="197" t="s">
        <v>79</v>
      </c>
      <c r="J492" s="198"/>
      <c r="K492" s="199" t="s">
        <v>80</v>
      </c>
      <c r="L492" s="200"/>
      <c r="N492" s="197" t="s">
        <v>81</v>
      </c>
      <c r="O492" s="198"/>
      <c r="P492" s="199" t="s">
        <v>82</v>
      </c>
      <c r="Q492" s="200"/>
      <c r="S492" s="197" t="s">
        <v>83</v>
      </c>
      <c r="T492" s="198"/>
      <c r="U492" s="199" t="s">
        <v>84</v>
      </c>
      <c r="V492" s="200"/>
      <c r="X492" s="197" t="s">
        <v>85</v>
      </c>
      <c r="Y492" s="198"/>
      <c r="Z492" s="199" t="s">
        <v>86</v>
      </c>
      <c r="AA492" s="200"/>
      <c r="AB492" s="4"/>
      <c r="AC492" s="197" t="s">
        <v>87</v>
      </c>
      <c r="AD492" s="198"/>
      <c r="AE492" s="199" t="s">
        <v>88</v>
      </c>
      <c r="AF492" s="200"/>
      <c r="AH492" s="197" t="s">
        <v>89</v>
      </c>
      <c r="AI492" s="198"/>
      <c r="AJ492" s="199" t="s">
        <v>90</v>
      </c>
      <c r="AK492" s="200"/>
      <c r="AL492" s="4"/>
      <c r="AM492" s="197" t="s">
        <v>91</v>
      </c>
      <c r="AN492" s="198"/>
      <c r="AO492" s="199" t="s">
        <v>92</v>
      </c>
      <c r="AP492" s="200"/>
      <c r="AR492" s="197" t="s">
        <v>93</v>
      </c>
      <c r="AS492" s="198"/>
      <c r="AT492" s="199" t="s">
        <v>94</v>
      </c>
      <c r="AU492" s="200"/>
      <c r="AV492" s="4"/>
      <c r="AW492" s="181" t="s">
        <v>95</v>
      </c>
      <c r="AY492" s="182" t="s">
        <v>22</v>
      </c>
      <c r="AZ492" s="115"/>
      <c r="BA492" s="44">
        <f t="shared" si="2758"/>
        <v>1.0839999999999799</v>
      </c>
      <c r="BB492" s="48">
        <f t="shared" si="2779"/>
        <v>-20.942083170088782</v>
      </c>
      <c r="BC492" s="49">
        <f t="shared" si="2780"/>
        <v>-88.087007632491833</v>
      </c>
      <c r="BD492" s="50">
        <f t="shared" si="2781"/>
        <v>-20.942083170088782</v>
      </c>
      <c r="BE492" s="11">
        <f t="shared" si="2783"/>
        <v>-264.6464204694546</v>
      </c>
      <c r="BF492" s="49">
        <f t="shared" si="2806"/>
        <v>-4.6189513908093005</v>
      </c>
      <c r="BG492" s="32">
        <f t="shared" si="2782"/>
        <v>-3.5101841774122539E-2</v>
      </c>
    </row>
    <row r="493" spans="2:59" ht="18.649999999999999" customHeight="1" thickTop="1" thickBot="1">
      <c r="B493" s="39">
        <f t="shared" ref="B493" si="2827">B486+$E$5</f>
        <v>0.92679999999999707</v>
      </c>
      <c r="D493" s="24">
        <v>1</v>
      </c>
      <c r="E493" s="25">
        <v>0</v>
      </c>
      <c r="F493" s="26">
        <v>0</v>
      </c>
      <c r="G493" s="27">
        <f t="shared" ref="G493" si="2828">-1/($E$8*$B493)</f>
        <v>-6.0278292822302202</v>
      </c>
      <c r="I493" s="24">
        <v>1</v>
      </c>
      <c r="J493" s="28">
        <v>0</v>
      </c>
      <c r="K493" s="26">
        <v>0</v>
      </c>
      <c r="L493" s="27">
        <v>0</v>
      </c>
      <c r="N493" s="24">
        <f t="shared" ref="N493" si="2829">D493*I493+F493*I496-E493*J493-G493*J496</f>
        <v>-1.2733206807260622</v>
      </c>
      <c r="O493" s="28">
        <f t="shared" ref="O493" si="2830">(D493*J493+E493*I493+F493*J496+G493*I496)</f>
        <v>0</v>
      </c>
      <c r="P493" s="26">
        <f t="shared" ref="P493" si="2831">D493*K493+F493*K496-E493*L493-G493*L496</f>
        <v>0</v>
      </c>
      <c r="Q493" s="27">
        <f t="shared" ref="Q493" si="2832">(D493*L493+E493*K493+F493*L496+G493*K496)</f>
        <v>-6.0278292822302202</v>
      </c>
      <c r="S493" s="24">
        <v>1</v>
      </c>
      <c r="T493" s="25">
        <v>0</v>
      </c>
      <c r="U493" s="26">
        <v>0</v>
      </c>
      <c r="V493" s="27">
        <f t="shared" ref="V493" si="2833">-1/($T$8*$B493)</f>
        <v>-29.161660581600255</v>
      </c>
      <c r="X493" s="24">
        <f t="shared" ref="X493" si="2834">N493*S493+P493*S496-O493*T493-Q493*T496</f>
        <v>-1.2733206807260622</v>
      </c>
      <c r="Y493" s="28">
        <f t="shared" ref="Y493" si="2835">(N493*T493+O493*S493+P493*T496+Q493*S496)</f>
        <v>0</v>
      </c>
      <c r="Z493" s="26">
        <f t="shared" ref="Z493" si="2836">N493*U493+P493*U496-O493*V493-Q493*V496</f>
        <v>0</v>
      </c>
      <c r="AA493" s="27">
        <f t="shared" ref="AA493" si="2837">(N493*V493+O493*U493+P493*V496+Q493*U496)</f>
        <v>31.10431622063539</v>
      </c>
      <c r="AB493" s="8"/>
      <c r="AC493" s="24">
        <v>1</v>
      </c>
      <c r="AD493" s="28">
        <v>0</v>
      </c>
      <c r="AE493" s="26">
        <v>0</v>
      </c>
      <c r="AF493" s="27">
        <v>0</v>
      </c>
      <c r="AH493" s="24">
        <f t="shared" ref="AH493" si="2838">X493*AC493+Z493*AC496-Y493*AD493-AA493*AD496</f>
        <v>9.6949717386092704</v>
      </c>
      <c r="AI493" s="28">
        <f t="shared" ref="AI493" si="2839">(X493*AD493+Y493*AC493+Z493*AD496+AA493*AC496)</f>
        <v>0</v>
      </c>
      <c r="AJ493" s="26">
        <f t="shared" ref="AJ493" si="2840">X493*AE493+Z493*AE496-Y493*AF493-AA493*AF496</f>
        <v>0</v>
      </c>
      <c r="AK493" s="27">
        <f t="shared" ref="AK493" si="2841">(X493*AF493+Y493*AE493+Z493*AF496+AA493*AE496)</f>
        <v>31.10431622063539</v>
      </c>
      <c r="AL493" s="8"/>
      <c r="AM493" s="24">
        <v>1</v>
      </c>
      <c r="AN493" s="25">
        <v>0</v>
      </c>
      <c r="AO493" s="26">
        <v>0</v>
      </c>
      <c r="AP493" s="27">
        <f t="shared" ref="AP493" si="2842">-1/($AN$8*$B493)</f>
        <v>-6.0278292822302202</v>
      </c>
      <c r="AR493" s="24">
        <f t="shared" ref="AR493" si="2843">AH493*AM493+AJ493*AM496-AI493*AN493-AK493*AN496</f>
        <v>9.6949717386092704</v>
      </c>
      <c r="AS493" s="28">
        <f t="shared" ref="AS493" si="2844">(AH493*AN493+AI493*AM493+AJ493*AN496+AK493*AM496)</f>
        <v>0</v>
      </c>
      <c r="AT493" s="26">
        <f t="shared" ref="AT493" si="2845">AH493*AO493+AJ493*AO496-AI493*AP493-AK493*AP496</f>
        <v>0</v>
      </c>
      <c r="AU493" s="27">
        <f t="shared" ref="AU493" si="2846">(AH493*AP493+AI493*AO493+AJ493*AP496+AK493*AO496)</f>
        <v>-27.335318315747998</v>
      </c>
      <c r="AV493" s="8"/>
      <c r="AW493" s="183">
        <f t="shared" ref="AW493" si="2847">20*LOG((2*$AR$8)/(($AR$8*AR493+AT493+$AR$8*AR496+AT496)^2+($AR$8*AS493+AU493+$AR$8*AS496+AU496)^2)^0.5)</f>
        <v>-23.681799240166555</v>
      </c>
      <c r="AY493" s="184">
        <f t="shared" ref="AY493" si="2848">((AS493^2+AR493^2)/(AS496^2+AR496^2))^0.5</f>
        <v>3.07929896755829</v>
      </c>
      <c r="AZ493" s="115"/>
      <c r="BA493" s="44">
        <f t="shared" si="2758"/>
        <v>1.0843999999999798</v>
      </c>
      <c r="BB493" s="48">
        <f t="shared" si="2779"/>
        <v>-21.012015118566829</v>
      </c>
      <c r="BC493" s="49">
        <f t="shared" si="2780"/>
        <v>-88.192866200679603</v>
      </c>
      <c r="BD493" s="50">
        <f t="shared" si="2781"/>
        <v>-21.012015118566829</v>
      </c>
      <c r="BE493" s="11">
        <f t="shared" si="2783"/>
        <v>-262.13915166308556</v>
      </c>
      <c r="BF493" s="49">
        <f t="shared" si="2806"/>
        <v>-4.5751912949056122</v>
      </c>
      <c r="BG493" s="32">
        <f t="shared" si="2782"/>
        <v>-3.4538907821123503E-2</v>
      </c>
    </row>
    <row r="494" spans="2:59" ht="18.649999999999999" customHeight="1" thickBot="1">
      <c r="D494" s="30"/>
      <c r="G494" s="31"/>
      <c r="I494" s="30"/>
      <c r="L494" s="31"/>
      <c r="N494" s="30"/>
      <c r="Q494" s="31"/>
      <c r="S494" s="30"/>
      <c r="V494" s="31"/>
      <c r="X494" s="30"/>
      <c r="AA494" s="31"/>
      <c r="AC494" s="30"/>
      <c r="AF494" s="31"/>
      <c r="AH494" s="30"/>
      <c r="AK494" s="31"/>
      <c r="AM494" s="30"/>
      <c r="AP494" s="31"/>
      <c r="AR494" s="30"/>
      <c r="AU494" s="31"/>
      <c r="AY494" s="185"/>
      <c r="AZ494" s="115"/>
      <c r="BA494" s="44">
        <f t="shared" si="2758"/>
        <v>1.0847999999999798</v>
      </c>
      <c r="BB494" s="48">
        <f t="shared" si="2779"/>
        <v>-21.08156526115382</v>
      </c>
      <c r="BC494" s="49">
        <f t="shared" si="2780"/>
        <v>-88.297721861344826</v>
      </c>
      <c r="BD494" s="50">
        <f t="shared" si="2781"/>
        <v>-21.08156526115382</v>
      </c>
      <c r="BE494" s="11">
        <f t="shared" si="2783"/>
        <v>-259.67011774038457</v>
      </c>
      <c r="BF494" s="49">
        <f t="shared" si="2806"/>
        <v>-4.5320985236110483</v>
      </c>
      <c r="BG494" s="32">
        <f t="shared" si="2782"/>
        <v>-3.398803671521905E-2</v>
      </c>
    </row>
    <row r="495" spans="2:59" ht="18.649999999999999" customHeight="1" thickBot="1">
      <c r="D495" s="197" t="s">
        <v>96</v>
      </c>
      <c r="E495" s="198"/>
      <c r="F495" s="199" t="s">
        <v>97</v>
      </c>
      <c r="G495" s="200"/>
      <c r="I495" s="197" t="s">
        <v>98</v>
      </c>
      <c r="J495" s="198"/>
      <c r="K495" s="199" t="s">
        <v>99</v>
      </c>
      <c r="L495" s="200"/>
      <c r="N495" s="197" t="s">
        <v>1</v>
      </c>
      <c r="O495" s="198"/>
      <c r="P495" s="199" t="s">
        <v>2</v>
      </c>
      <c r="Q495" s="200"/>
      <c r="S495" s="172" t="s">
        <v>100</v>
      </c>
      <c r="T495" s="173"/>
      <c r="U495" s="199" t="s">
        <v>101</v>
      </c>
      <c r="V495" s="200"/>
      <c r="X495" s="197" t="s">
        <v>102</v>
      </c>
      <c r="Y495" s="198"/>
      <c r="Z495" s="199" t="s">
        <v>103</v>
      </c>
      <c r="AA495" s="200"/>
      <c r="AB495" s="4"/>
      <c r="AC495" s="197" t="s">
        <v>104</v>
      </c>
      <c r="AD495" s="198"/>
      <c r="AE495" s="199" t="s">
        <v>105</v>
      </c>
      <c r="AF495" s="200"/>
      <c r="AH495" s="172" t="s">
        <v>106</v>
      </c>
      <c r="AI495" s="173"/>
      <c r="AJ495" s="199" t="s">
        <v>107</v>
      </c>
      <c r="AK495" s="200"/>
      <c r="AL495" s="4"/>
      <c r="AM495" s="197" t="s">
        <v>108</v>
      </c>
      <c r="AN495" s="198"/>
      <c r="AO495" s="199" t="s">
        <v>109</v>
      </c>
      <c r="AP495" s="200"/>
      <c r="AR495" s="197" t="s">
        <v>110</v>
      </c>
      <c r="AS495" s="198"/>
      <c r="AT495" s="199" t="s">
        <v>111</v>
      </c>
      <c r="AU495" s="200"/>
      <c r="AV495" s="4"/>
      <c r="AW495" s="36" t="s">
        <v>112</v>
      </c>
      <c r="AY495" s="186" t="s">
        <v>113</v>
      </c>
      <c r="AZ495" s="115"/>
      <c r="BA495" s="44">
        <f t="shared" si="2758"/>
        <v>1.0851999999999797</v>
      </c>
      <c r="BB495" s="48">
        <f t="shared" si="2779"/>
        <v>-21.150737136711829</v>
      </c>
      <c r="BC495" s="49">
        <f t="shared" si="2780"/>
        <v>-88.401589908440968</v>
      </c>
      <c r="BD495" s="50">
        <f t="shared" si="2781"/>
        <v>-21.150737136711829</v>
      </c>
      <c r="BE495" s="11">
        <f t="shared" si="2783"/>
        <v>-257.23854334390228</v>
      </c>
      <c r="BF495" s="49">
        <f t="shared" si="2806"/>
        <v>-4.4896595443852387</v>
      </c>
      <c r="BG495" s="32">
        <f t="shared" si="2782"/>
        <v>-3.3448909979722732E-2</v>
      </c>
    </row>
    <row r="496" spans="2:59" ht="18.649999999999999" customHeight="1" thickTop="1" thickBot="1">
      <c r="D496" s="24">
        <v>0</v>
      </c>
      <c r="E496" s="28">
        <v>0</v>
      </c>
      <c r="F496" s="26">
        <v>1</v>
      </c>
      <c r="G496" s="27">
        <v>0</v>
      </c>
      <c r="I496" s="24">
        <v>0</v>
      </c>
      <c r="J496" s="28">
        <f t="shared" ref="J496" si="2849">IF(0=(1-$J$8*$K$8*$B493^2),0,-1*(1-$J$8*$K$8*$B493^2)/($B493*$K$8))</f>
        <v>-0.37713753563454644</v>
      </c>
      <c r="K496" s="26">
        <v>1</v>
      </c>
      <c r="L496" s="27">
        <v>0</v>
      </c>
      <c r="N496" s="24">
        <f t="shared" ref="N496" si="2850">D496*I493+F496*I496-E496*J493-G496*J496</f>
        <v>0</v>
      </c>
      <c r="O496" s="28">
        <f t="shared" ref="O496" si="2851">(D496*J493+E496*I493+F496*J496+G496*I496)</f>
        <v>-0.37713753563454644</v>
      </c>
      <c r="P496" s="26">
        <f t="shared" ref="P496" si="2852">D496*K493+F496*K496-E496*L493-G496*L496</f>
        <v>1</v>
      </c>
      <c r="Q496" s="27">
        <f t="shared" ref="Q496" si="2853">(D496*L493+E496*K493+F496*L496+G496*K496)</f>
        <v>0</v>
      </c>
      <c r="S496" s="24">
        <v>0</v>
      </c>
      <c r="T496" s="28">
        <v>0</v>
      </c>
      <c r="U496" s="26">
        <v>1</v>
      </c>
      <c r="V496" s="27">
        <v>0</v>
      </c>
      <c r="X496" s="24">
        <f t="shared" ref="X496" si="2854">N496*S493+P496*S496-O496*T493-Q496*T496</f>
        <v>0</v>
      </c>
      <c r="Y496" s="28">
        <f t="shared" ref="Y496" si="2855">(N496*T493+O496*S493+P496*T496+Q496*S496)</f>
        <v>-0.37713753563454644</v>
      </c>
      <c r="Z496" s="26">
        <f t="shared" ref="Z496" si="2856">N496*U493+P496*U496-O496*V493-Q496*V496</f>
        <v>-9.9979568067558144</v>
      </c>
      <c r="AA496" s="27">
        <f t="shared" ref="AA496" si="2857">(N496*V493+O496*U493+P496*V496+Q496*U496)</f>
        <v>0</v>
      </c>
      <c r="AB496" s="8"/>
      <c r="AC496" s="24">
        <v>0</v>
      </c>
      <c r="AD496" s="28">
        <f t="shared" ref="AD496" si="2858">IF(0=(1-$AD$8*$AE$8*$B493^2),0,-1*(1-$AD$8*$AE$8*$B493^2)/($B493*$AD$8))</f>
        <v>-0.35262927310579134</v>
      </c>
      <c r="AE496" s="26">
        <v>1</v>
      </c>
      <c r="AF496" s="27">
        <v>0</v>
      </c>
      <c r="AH496" s="24">
        <f t="shared" ref="AH496" si="2859">X496*AC493+Z496*AC496-Y496*AD493-AA496*AD496</f>
        <v>0</v>
      </c>
      <c r="AI496" s="28">
        <f t="shared" ref="AI496" si="2860">(X496*AD493+Y496*AC493+Z496*AD496+AA496*AC496)</f>
        <v>3.1484347056748554</v>
      </c>
      <c r="AJ496" s="26">
        <f t="shared" ref="AJ496" si="2861">X496*AE493+Z496*AE496-Y496*AF493-AA496*AF496</f>
        <v>-9.9979568067558144</v>
      </c>
      <c r="AK496" s="27">
        <f t="shared" ref="AK496" si="2862">(X496*AF493+Y496*AE493+Z496*AF496+AA496*AE496)</f>
        <v>0</v>
      </c>
      <c r="AL496" s="8"/>
      <c r="AM496" s="24">
        <v>0</v>
      </c>
      <c r="AN496" s="28">
        <v>0</v>
      </c>
      <c r="AO496" s="26">
        <v>1</v>
      </c>
      <c r="AP496" s="27">
        <v>0</v>
      </c>
      <c r="AR496" s="24">
        <f t="shared" ref="AR496" si="2863">AH496*AM493+AJ496*AM496-AI496*AN493-AK496*AN496</f>
        <v>0</v>
      </c>
      <c r="AS496" s="28">
        <f t="shared" ref="AS496" si="2864">(AH496*AN493+AI496*AM493+AJ496*AN496+AK496*AM496)</f>
        <v>3.1484347056748554</v>
      </c>
      <c r="AT496" s="26">
        <f t="shared" ref="AT496" si="2865">AH496*AO493+AJ496*AO496-AI496*AP493-AK496*AP496</f>
        <v>8.9802701053009653</v>
      </c>
      <c r="AU496" s="27">
        <f t="shared" ref="AU496" si="2866">(AH496*AP493+AI496*AO493+AJ496*AP496+AK496*AO496)</f>
        <v>0</v>
      </c>
      <c r="AV496" s="8"/>
      <c r="AW496" s="38">
        <f t="shared" ref="AW496" si="2867">(180/PI())*ATAN(-1*(($AR$8*AS493+AU493+$AR$8*AS496+AU496)/($AR$8*AR493+AT493+$AR$8*AR496+AT496)))</f>
        <v>52.327454804647566</v>
      </c>
      <c r="AY496" s="187">
        <f t="shared" ref="AY496" si="2868">20*LOG(((($AR$8*AR493+AT493-$AR$8*AR496-AT496)^2+($AR$8*AS493+AU493-$AR$8*AS496-AU496)^2)/(($AR$8*AR493+AT493+$AR$8*AR496+AT496)^2+($AR$8*AS493+AU493+$AR$8*AS496+AU496)^2))^0.5)</f>
        <v>-1.8643877798775747E-2</v>
      </c>
      <c r="AZ496" s="115"/>
      <c r="BA496" s="44">
        <f t="shared" si="2758"/>
        <v>1.0855999999999797</v>
      </c>
      <c r="BB496" s="48">
        <f t="shared" si="2779"/>
        <v>-21.219534237720655</v>
      </c>
      <c r="BC496" s="49">
        <f t="shared" si="2780"/>
        <v>-88.504485325778518</v>
      </c>
      <c r="BD496" s="50">
        <f t="shared" si="2781"/>
        <v>-21.219534237720655</v>
      </c>
      <c r="BE496" s="11">
        <f t="shared" si="2783"/>
        <v>-254.84367260200679</v>
      </c>
      <c r="BF496" s="49">
        <f t="shared" si="2806"/>
        <v>-4.447861164779483</v>
      </c>
      <c r="BG496" s="32">
        <f t="shared" si="2782"/>
        <v>-3.2921219065475939E-2</v>
      </c>
    </row>
    <row r="497" spans="2:59" ht="18.649999999999999" customHeight="1">
      <c r="AY497" s="33"/>
      <c r="AZ497" s="115"/>
      <c r="BA497" s="44">
        <f t="shared" si="2758"/>
        <v>1.0859999999999796</v>
      </c>
      <c r="BB497" s="48">
        <f t="shared" si="2779"/>
        <v>-21.287960011022122</v>
      </c>
      <c r="BC497" s="49">
        <f t="shared" si="2780"/>
        <v>-88.606422794819309</v>
      </c>
      <c r="BD497" s="50">
        <f t="shared" si="2781"/>
        <v>-21.287960011022122</v>
      </c>
      <c r="BE497" s="11">
        <f t="shared" si="2783"/>
        <v>-252.48476855007533</v>
      </c>
      <c r="BF497" s="49">
        <f t="shared" si="2806"/>
        <v>-4.4066905223346442</v>
      </c>
      <c r="BG497" s="32">
        <f t="shared" si="2782"/>
        <v>-3.2404664995484112E-2</v>
      </c>
    </row>
    <row r="498" spans="2:59" ht="18.649999999999999" customHeight="1" thickBot="1">
      <c r="E498" s="21" t="s">
        <v>68</v>
      </c>
      <c r="J498" s="21" t="s">
        <v>69</v>
      </c>
      <c r="O498" s="21" t="s">
        <v>70</v>
      </c>
      <c r="T498" s="21" t="s">
        <v>71</v>
      </c>
      <c r="Y498" s="21" t="s">
        <v>72</v>
      </c>
      <c r="AD498" s="21" t="s">
        <v>73</v>
      </c>
      <c r="AI498" s="21" t="s">
        <v>74</v>
      </c>
      <c r="AN498" s="21" t="s">
        <v>75</v>
      </c>
      <c r="AS498" s="21" t="s">
        <v>76</v>
      </c>
      <c r="AZ498" s="115"/>
      <c r="BA498" s="44">
        <f t="shared" si="2758"/>
        <v>1.0863999999999796</v>
      </c>
      <c r="BB498" s="48">
        <f t="shared" si="2779"/>
        <v>-21.35601785855194</v>
      </c>
      <c r="BC498" s="49">
        <f t="shared" si="2780"/>
        <v>-88.707416702239328</v>
      </c>
      <c r="BD498" s="50">
        <f t="shared" si="2781"/>
        <v>-21.35601785855194</v>
      </c>
      <c r="BE498" s="11">
        <f t="shared" si="2783"/>
        <v>-250.16111256898822</v>
      </c>
      <c r="BF498" s="49">
        <f t="shared" si="2806"/>
        <v>-4.366135074781015</v>
      </c>
      <c r="BG498" s="32">
        <f t="shared" si="2782"/>
        <v>-3.1898958023876718E-2</v>
      </c>
    </row>
    <row r="499" spans="2:59" ht="18.649999999999999" customHeight="1" thickBot="1">
      <c r="B499" s="20"/>
      <c r="D499" s="197" t="s">
        <v>77</v>
      </c>
      <c r="E499" s="198"/>
      <c r="F499" s="199" t="s">
        <v>78</v>
      </c>
      <c r="G499" s="200"/>
      <c r="I499" s="197" t="s">
        <v>79</v>
      </c>
      <c r="J499" s="198"/>
      <c r="K499" s="199" t="s">
        <v>80</v>
      </c>
      <c r="L499" s="200"/>
      <c r="N499" s="197" t="s">
        <v>81</v>
      </c>
      <c r="O499" s="198"/>
      <c r="P499" s="199" t="s">
        <v>82</v>
      </c>
      <c r="Q499" s="200"/>
      <c r="S499" s="197" t="s">
        <v>83</v>
      </c>
      <c r="T499" s="198"/>
      <c r="U499" s="199" t="s">
        <v>84</v>
      </c>
      <c r="V499" s="200"/>
      <c r="X499" s="197" t="s">
        <v>85</v>
      </c>
      <c r="Y499" s="198"/>
      <c r="Z499" s="199" t="s">
        <v>86</v>
      </c>
      <c r="AA499" s="200"/>
      <c r="AB499" s="4"/>
      <c r="AC499" s="197" t="s">
        <v>87</v>
      </c>
      <c r="AD499" s="198"/>
      <c r="AE499" s="199" t="s">
        <v>88</v>
      </c>
      <c r="AF499" s="200"/>
      <c r="AH499" s="197" t="s">
        <v>89</v>
      </c>
      <c r="AI499" s="198"/>
      <c r="AJ499" s="199" t="s">
        <v>90</v>
      </c>
      <c r="AK499" s="200"/>
      <c r="AL499" s="4"/>
      <c r="AM499" s="197" t="s">
        <v>91</v>
      </c>
      <c r="AN499" s="198"/>
      <c r="AO499" s="199" t="s">
        <v>92</v>
      </c>
      <c r="AP499" s="200"/>
      <c r="AR499" s="197" t="s">
        <v>93</v>
      </c>
      <c r="AS499" s="198"/>
      <c r="AT499" s="199" t="s">
        <v>94</v>
      </c>
      <c r="AU499" s="200"/>
      <c r="AV499" s="4"/>
      <c r="AW499" s="181" t="s">
        <v>95</v>
      </c>
      <c r="AY499" s="182" t="s">
        <v>22</v>
      </c>
      <c r="AZ499" s="115"/>
      <c r="BA499" s="44">
        <f t="shared" si="2758"/>
        <v>1.0867999999999796</v>
      </c>
      <c r="BB499" s="48">
        <f t="shared" si="2779"/>
        <v>-21.423711138058863</v>
      </c>
      <c r="BC499" s="49">
        <f t="shared" si="2780"/>
        <v>-88.807481147266913</v>
      </c>
      <c r="BD499" s="50">
        <f t="shared" si="2781"/>
        <v>-21.423711138058863</v>
      </c>
      <c r="BE499" s="11">
        <f t="shared" si="2783"/>
        <v>-247.87200384614638</v>
      </c>
      <c r="BF499" s="49">
        <f t="shared" si="2806"/>
        <v>-4.3261825906313023</v>
      </c>
      <c r="BG499" s="32">
        <f t="shared" si="2782"/>
        <v>-3.1403817308542983E-2</v>
      </c>
    </row>
    <row r="500" spans="2:59" ht="18.649999999999999" customHeight="1" thickTop="1" thickBot="1">
      <c r="B500" s="39">
        <f t="shared" ref="B500" si="2869">B493+$E$5</f>
        <v>0.92719999999999703</v>
      </c>
      <c r="D500" s="24">
        <v>1</v>
      </c>
      <c r="E500" s="25">
        <v>0</v>
      </c>
      <c r="F500" s="26">
        <v>0</v>
      </c>
      <c r="G500" s="27">
        <f t="shared" ref="G500" si="2870">-1/($E$8*$B500)</f>
        <v>-6.0252288381912935</v>
      </c>
      <c r="I500" s="24">
        <v>1</v>
      </c>
      <c r="J500" s="28">
        <v>0</v>
      </c>
      <c r="K500" s="26">
        <v>0</v>
      </c>
      <c r="L500" s="27">
        <v>0</v>
      </c>
      <c r="N500" s="24">
        <f t="shared" ref="N500" si="2871">D500*I500+F500*I503-E500*J500-G500*J503</f>
        <v>-1.2665935209394039</v>
      </c>
      <c r="O500" s="28">
        <f t="shared" ref="O500" si="2872">(D500*J500+E500*I500+F500*J503+G500*I503)</f>
        <v>0</v>
      </c>
      <c r="P500" s="26">
        <f t="shared" ref="P500" si="2873">D500*K500+F500*K503-E500*L500-G500*L503</f>
        <v>0</v>
      </c>
      <c r="Q500" s="27">
        <f t="shared" ref="Q500" si="2874">(D500*L500+E500*K500+F500*L503+G500*K503)</f>
        <v>-6.0252288381912935</v>
      </c>
      <c r="S500" s="24">
        <v>1</v>
      </c>
      <c r="T500" s="25">
        <v>0</v>
      </c>
      <c r="U500" s="26">
        <v>0</v>
      </c>
      <c r="V500" s="27">
        <f t="shared" ref="V500" si="2875">-1/($T$8*$B500)</f>
        <v>-29.149080055033558</v>
      </c>
      <c r="X500" s="24">
        <f t="shared" ref="X500" si="2876">N500*S500+P500*S503-O500*T500-Q500*T503</f>
        <v>-1.2665935209394039</v>
      </c>
      <c r="Y500" s="28">
        <f t="shared" ref="Y500" si="2877">(N500*T500+O500*S500+P500*T503+Q500*S503)</f>
        <v>0</v>
      </c>
      <c r="Z500" s="26">
        <f t="shared" ref="Z500" si="2878">N500*U500+P500*U503-O500*V500-Q500*V503</f>
        <v>0</v>
      </c>
      <c r="AA500" s="27">
        <f t="shared" ref="AA500" si="2879">(N500*V500+O500*U500+P500*V503+Q500*U503)</f>
        <v>30.894807100858213</v>
      </c>
      <c r="AB500" s="8"/>
      <c r="AC500" s="24">
        <v>1</v>
      </c>
      <c r="AD500" s="28">
        <v>0</v>
      </c>
      <c r="AE500" s="26">
        <v>0</v>
      </c>
      <c r="AF500" s="27">
        <v>0</v>
      </c>
      <c r="AH500" s="24">
        <f t="shared" ref="AH500" si="2880">X500*AC500+Z500*AC503-Y500*AD500-AA500*AD503</f>
        <v>9.6025113612884514</v>
      </c>
      <c r="AI500" s="28">
        <f t="shared" ref="AI500" si="2881">(X500*AD500+Y500*AC500+Z500*AD503+AA500*AC503)</f>
        <v>0</v>
      </c>
      <c r="AJ500" s="26">
        <f t="shared" ref="AJ500" si="2882">X500*AE500+Z500*AE503-Y500*AF500-AA500*AF503</f>
        <v>0</v>
      </c>
      <c r="AK500" s="27">
        <f t="shared" ref="AK500" si="2883">(X500*AF500+Y500*AE500+Z500*AF503+AA500*AE503)</f>
        <v>30.894807100858213</v>
      </c>
      <c r="AL500" s="8"/>
      <c r="AM500" s="24">
        <v>1</v>
      </c>
      <c r="AN500" s="25">
        <v>0</v>
      </c>
      <c r="AO500" s="26">
        <v>0</v>
      </c>
      <c r="AP500" s="27">
        <f t="shared" ref="AP500" si="2884">-1/($AN$8*$B500)</f>
        <v>-6.0252288381912935</v>
      </c>
      <c r="AR500" s="24">
        <f t="shared" ref="AR500" si="2885">AH500*AM500+AJ500*AM503-AI500*AN500-AK500*AN503</f>
        <v>9.6025113612884514</v>
      </c>
      <c r="AS500" s="28">
        <f t="shared" ref="AS500" si="2886">(AH500*AN500+AI500*AM500+AJ500*AN503+AK500*AM503)</f>
        <v>0</v>
      </c>
      <c r="AT500" s="26">
        <f t="shared" ref="AT500" si="2887">AH500*AO500+AJ500*AO503-AI500*AP500-AK500*AP503</f>
        <v>0</v>
      </c>
      <c r="AU500" s="27">
        <f t="shared" ref="AU500" si="2888">(AH500*AP500+AI500*AO500+AJ500*AP503+AK500*AO503)</f>
        <v>-26.962521272236497</v>
      </c>
      <c r="AV500" s="8"/>
      <c r="AW500" s="183">
        <f t="shared" ref="AW500" si="2889">20*LOG((2*$AR$8)/(($AR$8*AR500+AT500+$AR$8*AR503+AT503)^2+($AR$8*AS500+AU500+$AR$8*AS503+AU503)^2)^0.5)</f>
        <v>-23.570050140418608</v>
      </c>
      <c r="AY500" s="184">
        <f t="shared" ref="AY500" si="2890">((AS500^2+AR500^2)/(AS503^2+AR503^2))^0.5</f>
        <v>3.0681413810562579</v>
      </c>
      <c r="AZ500" s="115"/>
      <c r="BA500" s="44">
        <f t="shared" si="2758"/>
        <v>1.0871999999999795</v>
      </c>
      <c r="BB500" s="48">
        <f t="shared" si="2779"/>
        <v>-21.491043163811785</v>
      </c>
      <c r="BC500" s="49">
        <f t="shared" si="2780"/>
        <v>-88.90662994880536</v>
      </c>
      <c r="BD500" s="50">
        <f t="shared" si="2781"/>
        <v>-21.491043163811785</v>
      </c>
      <c r="BE500" s="11">
        <f t="shared" si="2783"/>
        <v>-245.61675885105535</v>
      </c>
      <c r="BF500" s="49">
        <f t="shared" si="2806"/>
        <v>-4.2868211400278406</v>
      </c>
      <c r="BG500" s="32">
        <f t="shared" si="2782"/>
        <v>-3.0918970596838877E-2</v>
      </c>
    </row>
    <row r="501" spans="2:59" ht="18.649999999999999" customHeight="1" thickBot="1">
      <c r="D501" s="30"/>
      <c r="G501" s="31"/>
      <c r="I501" s="30"/>
      <c r="L501" s="31"/>
      <c r="N501" s="30"/>
      <c r="Q501" s="31"/>
      <c r="S501" s="30"/>
      <c r="V501" s="31"/>
      <c r="X501" s="30"/>
      <c r="AA501" s="31"/>
      <c r="AC501" s="30"/>
      <c r="AF501" s="31"/>
      <c r="AH501" s="30"/>
      <c r="AK501" s="31"/>
      <c r="AM501" s="30"/>
      <c r="AP501" s="31"/>
      <c r="AR501" s="30"/>
      <c r="AU501" s="31"/>
      <c r="AY501" s="185"/>
      <c r="AZ501" s="115"/>
      <c r="BA501" s="44">
        <f t="shared" si="2758"/>
        <v>1.0875999999999795</v>
      </c>
      <c r="BB501" s="48">
        <f t="shared" si="2779"/>
        <v>-21.558017207294498</v>
      </c>
      <c r="BC501" s="49">
        <f t="shared" si="2780"/>
        <v>-89.004876652345772</v>
      </c>
      <c r="BD501" s="50">
        <f t="shared" si="2781"/>
        <v>-21.558017207294498</v>
      </c>
      <c r="BE501" s="11">
        <f t="shared" si="2783"/>
        <v>-243.39471083176372</v>
      </c>
      <c r="BF501" s="49">
        <f t="shared" si="2806"/>
        <v>-4.2480390859537831</v>
      </c>
      <c r="BG501" s="32">
        <f t="shared" si="2782"/>
        <v>-3.0444153923792579E-2</v>
      </c>
    </row>
    <row r="502" spans="2:59" ht="18.649999999999999" customHeight="1" thickBot="1">
      <c r="D502" s="197" t="s">
        <v>96</v>
      </c>
      <c r="E502" s="198"/>
      <c r="F502" s="199" t="s">
        <v>97</v>
      </c>
      <c r="G502" s="200"/>
      <c r="I502" s="197" t="s">
        <v>98</v>
      </c>
      <c r="J502" s="198"/>
      <c r="K502" s="199" t="s">
        <v>99</v>
      </c>
      <c r="L502" s="200"/>
      <c r="N502" s="197" t="s">
        <v>1</v>
      </c>
      <c r="O502" s="198"/>
      <c r="P502" s="199" t="s">
        <v>2</v>
      </c>
      <c r="Q502" s="200"/>
      <c r="S502" s="172" t="s">
        <v>100</v>
      </c>
      <c r="T502" s="173"/>
      <c r="U502" s="199" t="s">
        <v>101</v>
      </c>
      <c r="V502" s="200"/>
      <c r="X502" s="197" t="s">
        <v>102</v>
      </c>
      <c r="Y502" s="198"/>
      <c r="Z502" s="199" t="s">
        <v>103</v>
      </c>
      <c r="AA502" s="200"/>
      <c r="AB502" s="4"/>
      <c r="AC502" s="197" t="s">
        <v>104</v>
      </c>
      <c r="AD502" s="198"/>
      <c r="AE502" s="199" t="s">
        <v>105</v>
      </c>
      <c r="AF502" s="200"/>
      <c r="AH502" s="172" t="s">
        <v>106</v>
      </c>
      <c r="AI502" s="173"/>
      <c r="AJ502" s="199" t="s">
        <v>107</v>
      </c>
      <c r="AK502" s="200"/>
      <c r="AL502" s="4"/>
      <c r="AM502" s="197" t="s">
        <v>108</v>
      </c>
      <c r="AN502" s="198"/>
      <c r="AO502" s="199" t="s">
        <v>109</v>
      </c>
      <c r="AP502" s="200"/>
      <c r="AR502" s="197" t="s">
        <v>110</v>
      </c>
      <c r="AS502" s="198"/>
      <c r="AT502" s="199" t="s">
        <v>111</v>
      </c>
      <c r="AU502" s="200"/>
      <c r="AV502" s="4"/>
      <c r="AW502" s="36" t="s">
        <v>112</v>
      </c>
      <c r="AY502" s="186" t="s">
        <v>113</v>
      </c>
      <c r="AZ502" s="115"/>
      <c r="BA502" s="44">
        <f t="shared" si="2758"/>
        <v>1.0879999999999794</v>
      </c>
      <c r="BB502" s="48">
        <f t="shared" si="2779"/>
        <v>-21.624636497888631</v>
      </c>
      <c r="BC502" s="49">
        <f t="shared" si="2780"/>
        <v>-89.102234536678466</v>
      </c>
      <c r="BD502" s="50">
        <f t="shared" si="2781"/>
        <v>-21.624636497888631</v>
      </c>
      <c r="BE502" s="11">
        <f t="shared" si="2783"/>
        <v>-241.20520932533466</v>
      </c>
      <c r="BF502" s="49">
        <f t="shared" si="2806"/>
        <v>-4.2098250756892206</v>
      </c>
      <c r="BG502" s="32">
        <f t="shared" si="2782"/>
        <v>-2.9979111322231172E-2</v>
      </c>
    </row>
    <row r="503" spans="2:59" ht="18.649999999999999" customHeight="1" thickTop="1" thickBot="1">
      <c r="D503" s="24">
        <v>0</v>
      </c>
      <c r="E503" s="28">
        <v>0</v>
      </c>
      <c r="F503" s="26">
        <v>1</v>
      </c>
      <c r="G503" s="27">
        <v>0</v>
      </c>
      <c r="I503" s="24">
        <v>0</v>
      </c>
      <c r="J503" s="28">
        <f t="shared" ref="J503" si="2891">IF(0=(1-$J$8*$K$8*$B500^2),0,-1*(1-$J$8*$K$8*$B500^2)/($B500*$K$8))</f>
        <v>-0.37618380675808655</v>
      </c>
      <c r="K503" s="26">
        <v>1</v>
      </c>
      <c r="L503" s="27">
        <v>0</v>
      </c>
      <c r="N503" s="24">
        <f t="shared" ref="N503" si="2892">D503*I500+F503*I503-E503*J500-G503*J503</f>
        <v>0</v>
      </c>
      <c r="O503" s="28">
        <f t="shared" ref="O503" si="2893">(D503*J500+E503*I500+F503*J503+G503*I503)</f>
        <v>-0.37618380675808655</v>
      </c>
      <c r="P503" s="26">
        <f t="shared" ref="P503" si="2894">D503*K500+F503*K503-E503*L500-G503*L503</f>
        <v>1</v>
      </c>
      <c r="Q503" s="27">
        <f t="shared" ref="Q503" si="2895">(D503*L500+E503*K500+F503*L503+G503*K503)</f>
        <v>0</v>
      </c>
      <c r="S503" s="24">
        <v>0</v>
      </c>
      <c r="T503" s="28">
        <v>0</v>
      </c>
      <c r="U503" s="26">
        <v>1</v>
      </c>
      <c r="V503" s="27">
        <v>0</v>
      </c>
      <c r="X503" s="24">
        <f t="shared" ref="X503" si="2896">N503*S500+P503*S503-O503*T500-Q503*T503</f>
        <v>0</v>
      </c>
      <c r="Y503" s="28">
        <f t="shared" ref="Y503" si="2897">(N503*T500+O503*S500+P503*T503+Q503*S503)</f>
        <v>-0.37618380675808655</v>
      </c>
      <c r="Z503" s="26">
        <f t="shared" ref="Z503" si="2898">N503*U500+P503*U503-O503*V500-Q503*V503</f>
        <v>-9.9654118985987381</v>
      </c>
      <c r="AA503" s="27">
        <f t="shared" ref="AA503" si="2899">(N503*V500+O503*U500+P503*V503+Q503*U503)</f>
        <v>0</v>
      </c>
      <c r="AB503" s="8"/>
      <c r="AC503" s="24">
        <v>0</v>
      </c>
      <c r="AD503" s="28">
        <f t="shared" ref="AD503" si="2900">IF(0=(1-$AD$8*$AE$8*$B500^2),0,-1*(1-$AD$8*$AE$8*$B500^2)/($B500*$AD$8))</f>
        <v>-0.35181009050307122</v>
      </c>
      <c r="AE503" s="26">
        <v>1</v>
      </c>
      <c r="AF503" s="27">
        <v>0</v>
      </c>
      <c r="AH503" s="24">
        <f t="shared" ref="AH503" si="2901">X503*AC500+Z503*AC503-Y503*AD500-AA503*AD503</f>
        <v>0</v>
      </c>
      <c r="AI503" s="28">
        <f t="shared" ref="AI503" si="2902">(X503*AD500+Y503*AC500+Z503*AD503+AA503*AC503)</f>
        <v>3.129748655188318</v>
      </c>
      <c r="AJ503" s="26">
        <f t="shared" ref="AJ503" si="2903">X503*AE500+Z503*AE503-Y503*AF500-AA503*AF503</f>
        <v>-9.9654118985987381</v>
      </c>
      <c r="AK503" s="27">
        <f t="shared" ref="AK503" si="2904">(X503*AF500+Y503*AE500+Z503*AF503+AA503*AE503)</f>
        <v>0</v>
      </c>
      <c r="AL503" s="8"/>
      <c r="AM503" s="24">
        <v>0</v>
      </c>
      <c r="AN503" s="28">
        <v>0</v>
      </c>
      <c r="AO503" s="26">
        <v>1</v>
      </c>
      <c r="AP503" s="27">
        <v>0</v>
      </c>
      <c r="AR503" s="24">
        <f t="shared" ref="AR503" si="2905">AH503*AM500+AJ503*AM503-AI503*AN500-AK503*AN503</f>
        <v>0</v>
      </c>
      <c r="AS503" s="28">
        <f t="shared" ref="AS503" si="2906">(AH503*AN500+AI503*AM500+AJ503*AN503+AK503*AM503)</f>
        <v>3.129748655188318</v>
      </c>
      <c r="AT503" s="26">
        <f t="shared" ref="AT503" si="2907">AH503*AO500+AJ503*AO503-AI503*AP500-AK503*AP503</f>
        <v>8.8920399549323328</v>
      </c>
      <c r="AU503" s="27">
        <f t="shared" ref="AU503" si="2908">(AH503*AP500+AI503*AO500+AJ503*AP503+AK503*AO503)</f>
        <v>0</v>
      </c>
      <c r="AV503" s="8"/>
      <c r="AW503" s="38">
        <f t="shared" ref="AW503" si="2909">(180/PI())*ATAN(-1*(($AR$8*AS500+AU500+$AR$8*AS503+AU503)/($AR$8*AR500+AT500+$AR$8*AR503+AT503)))</f>
        <v>52.18805733585063</v>
      </c>
      <c r="AY503" s="187">
        <f t="shared" ref="AY503" si="2910">20*LOG(((($AR$8*AR500+AT500-$AR$8*AR503-AT503)^2+($AR$8*AS500+AU500-$AR$8*AS503-AU503)^2)/(($AR$8*AR500+AT500+$AR$8*AR503+AT503)^2+($AR$8*AS500+AU500+$AR$8*AS503+AU503)^2))^0.5)</f>
        <v>-1.9130903952563474E-2</v>
      </c>
      <c r="AZ503" s="115"/>
      <c r="BA503" s="44">
        <f t="shared" si="2758"/>
        <v>1.0883999999999794</v>
      </c>
      <c r="BB503" s="48">
        <f t="shared" si="2779"/>
        <v>-21.690904223544578</v>
      </c>
      <c r="BC503" s="49">
        <f t="shared" si="2780"/>
        <v>-89.19871662040859</v>
      </c>
      <c r="BD503" s="50">
        <f t="shared" si="2781"/>
        <v>-21.690904223544578</v>
      </c>
      <c r="BE503" s="11">
        <f t="shared" si="2783"/>
        <v>-239.04761968725342</v>
      </c>
      <c r="BF503" s="49">
        <f t="shared" si="2806"/>
        <v>-4.1721680325977895</v>
      </c>
      <c r="BG503" s="32">
        <f t="shared" si="2782"/>
        <v>-2.9523594544354555E-2</v>
      </c>
    </row>
    <row r="504" spans="2:59" ht="18.649999999999999" customHeight="1">
      <c r="AY504" s="33"/>
      <c r="AZ504" s="115"/>
      <c r="BA504" s="44">
        <f t="shared" si="2758"/>
        <v>1.0887999999999793</v>
      </c>
      <c r="BB504" s="48">
        <f t="shared" si="2779"/>
        <v>-21.756823531441</v>
      </c>
      <c r="BC504" s="49">
        <f t="shared" si="2780"/>
        <v>-89.29433566828348</v>
      </c>
      <c r="BD504" s="50">
        <f t="shared" si="2781"/>
        <v>-21.756823531441</v>
      </c>
      <c r="BE504" s="11">
        <f t="shared" si="2783"/>
        <v>-236.92132263447741</v>
      </c>
      <c r="BF504" s="49">
        <f t="shared" si="2806"/>
        <v>-4.1350571481513967</v>
      </c>
      <c r="BG504" s="32">
        <f t="shared" si="2782"/>
        <v>-2.9077362794202387E-2</v>
      </c>
    </row>
    <row r="505" spans="2:59" ht="18.649999999999999" customHeight="1" thickBot="1">
      <c r="E505" s="21" t="s">
        <v>68</v>
      </c>
      <c r="J505" s="21" t="s">
        <v>69</v>
      </c>
      <c r="O505" s="21" t="s">
        <v>70</v>
      </c>
      <c r="T505" s="21" t="s">
        <v>71</v>
      </c>
      <c r="Y505" s="21" t="s">
        <v>72</v>
      </c>
      <c r="AD505" s="21" t="s">
        <v>73</v>
      </c>
      <c r="AI505" s="21" t="s">
        <v>74</v>
      </c>
      <c r="AN505" s="21" t="s">
        <v>75</v>
      </c>
      <c r="AS505" s="21" t="s">
        <v>76</v>
      </c>
      <c r="AZ505" s="115"/>
      <c r="BA505" s="44">
        <f t="shared" si="2758"/>
        <v>1.0891999999999793</v>
      </c>
      <c r="BB505" s="48">
        <f t="shared" si="2779"/>
        <v>-21.822397528632717</v>
      </c>
      <c r="BC505" s="49">
        <f t="shared" si="2780"/>
        <v>-89.389104197337261</v>
      </c>
      <c r="BD505" s="50">
        <f t="shared" si="2781"/>
        <v>-21.822397528632717</v>
      </c>
      <c r="BE505" s="11">
        <f t="shared" si="2783"/>
        <v>-234.82571380475747</v>
      </c>
      <c r="BF505" s="49">
        <f t="shared" si="2806"/>
        <v>-4.0984818742389182</v>
      </c>
      <c r="BG505" s="32">
        <f t="shared" si="2782"/>
        <v>-2.8640182470576443E-2</v>
      </c>
    </row>
    <row r="506" spans="2:59" ht="18.649999999999999" customHeight="1" thickBot="1">
      <c r="B506" s="20"/>
      <c r="D506" s="197" t="s">
        <v>77</v>
      </c>
      <c r="E506" s="198"/>
      <c r="F506" s="199" t="s">
        <v>78</v>
      </c>
      <c r="G506" s="200"/>
      <c r="I506" s="197" t="s">
        <v>79</v>
      </c>
      <c r="J506" s="198"/>
      <c r="K506" s="199" t="s">
        <v>80</v>
      </c>
      <c r="L506" s="200"/>
      <c r="N506" s="197" t="s">
        <v>81</v>
      </c>
      <c r="O506" s="198"/>
      <c r="P506" s="199" t="s">
        <v>82</v>
      </c>
      <c r="Q506" s="200"/>
      <c r="S506" s="197" t="s">
        <v>83</v>
      </c>
      <c r="T506" s="198"/>
      <c r="U506" s="199" t="s">
        <v>84</v>
      </c>
      <c r="V506" s="200"/>
      <c r="X506" s="197" t="s">
        <v>85</v>
      </c>
      <c r="Y506" s="198"/>
      <c r="Z506" s="199" t="s">
        <v>86</v>
      </c>
      <c r="AA506" s="200"/>
      <c r="AB506" s="4"/>
      <c r="AC506" s="197" t="s">
        <v>87</v>
      </c>
      <c r="AD506" s="198"/>
      <c r="AE506" s="199" t="s">
        <v>88</v>
      </c>
      <c r="AF506" s="200"/>
      <c r="AH506" s="197" t="s">
        <v>89</v>
      </c>
      <c r="AI506" s="198"/>
      <c r="AJ506" s="199" t="s">
        <v>90</v>
      </c>
      <c r="AK506" s="200"/>
      <c r="AL506" s="4"/>
      <c r="AM506" s="197" t="s">
        <v>91</v>
      </c>
      <c r="AN506" s="198"/>
      <c r="AO506" s="199" t="s">
        <v>92</v>
      </c>
      <c r="AP506" s="200"/>
      <c r="AR506" s="197" t="s">
        <v>93</v>
      </c>
      <c r="AS506" s="198"/>
      <c r="AT506" s="199" t="s">
        <v>94</v>
      </c>
      <c r="AU506" s="200"/>
      <c r="AV506" s="4"/>
      <c r="AW506" s="181" t="s">
        <v>95</v>
      </c>
      <c r="AY506" s="182" t="s">
        <v>22</v>
      </c>
      <c r="AZ506" s="115"/>
      <c r="BA506" s="44">
        <f t="shared" si="2758"/>
        <v>1.0895999999999793</v>
      </c>
      <c r="BB506" s="48">
        <f t="shared" si="2779"/>
        <v>-21.887629282687296</v>
      </c>
      <c r="BC506" s="49">
        <f t="shared" si="2780"/>
        <v>-89.483034482859154</v>
      </c>
      <c r="BD506" s="50">
        <f t="shared" si="2781"/>
        <v>-21.887629282687296</v>
      </c>
      <c r="BE506" s="11">
        <f t="shared" si="2783"/>
        <v>-232.76020332992152</v>
      </c>
      <c r="BF506" s="49">
        <f t="shared" si="2806"/>
        <v>-4.0624319157185997</v>
      </c>
      <c r="BG506" s="32">
        <f t="shared" si="2782"/>
        <v>-2.8211826919944019E-2</v>
      </c>
    </row>
    <row r="507" spans="2:59" ht="18.649999999999999" customHeight="1" thickTop="1" thickBot="1">
      <c r="B507" s="39">
        <f t="shared" ref="B507" si="2911">B500+$E$5</f>
        <v>0.92759999999999698</v>
      </c>
      <c r="D507" s="24">
        <v>1</v>
      </c>
      <c r="E507" s="25">
        <v>0</v>
      </c>
      <c r="F507" s="26">
        <v>0</v>
      </c>
      <c r="G507" s="27">
        <f t="shared" ref="G507" si="2912">-1/($E$8*$B507)</f>
        <v>-6.0226306368811642</v>
      </c>
      <c r="I507" s="24">
        <v>1</v>
      </c>
      <c r="J507" s="28">
        <v>0</v>
      </c>
      <c r="K507" s="26">
        <v>0</v>
      </c>
      <c r="L507" s="27">
        <v>0</v>
      </c>
      <c r="N507" s="24">
        <f t="shared" ref="N507" si="2913">D507*I507+F507*I510-E507*J507-G507*J510</f>
        <v>-1.259875061940892</v>
      </c>
      <c r="O507" s="28">
        <f t="shared" ref="O507" si="2914">(D507*J507+E507*I507+F507*J510+G507*I510)</f>
        <v>0</v>
      </c>
      <c r="P507" s="26">
        <f t="shared" ref="P507" si="2915">D507*K507+F507*K510-E507*L507-G507*L510</f>
        <v>0</v>
      </c>
      <c r="Q507" s="27">
        <f t="shared" ref="Q507" si="2916">(D507*L507+E507*K507+F507*L510+G507*K510)</f>
        <v>-6.0226306368811642</v>
      </c>
      <c r="S507" s="24">
        <v>1</v>
      </c>
      <c r="T507" s="25">
        <v>0</v>
      </c>
      <c r="U507" s="26">
        <v>0</v>
      </c>
      <c r="V507" s="27">
        <f t="shared" ref="V507" si="2917">-1/($T$8*$B507)</f>
        <v>-29.136510378425093</v>
      </c>
      <c r="X507" s="24">
        <f t="shared" ref="X507" si="2918">N507*S507+P507*S510-O507*T507-Q507*T510</f>
        <v>-1.259875061940892</v>
      </c>
      <c r="Y507" s="28">
        <f t="shared" ref="Y507" si="2919">(N507*T507+O507*S507+P507*T510+Q507*S510)</f>
        <v>0</v>
      </c>
      <c r="Z507" s="26">
        <f t="shared" ref="Z507" si="2920">N507*U507+P507*U510-O507*V507-Q507*V510</f>
        <v>0</v>
      </c>
      <c r="AA507" s="27">
        <f t="shared" ref="AA507" si="2921">(N507*V507+O507*U507+P507*V510+Q507*U510)</f>
        <v>30.685732180878592</v>
      </c>
      <c r="AB507" s="8"/>
      <c r="AC507" s="24">
        <v>1</v>
      </c>
      <c r="AD507" s="28">
        <v>0</v>
      </c>
      <c r="AE507" s="26">
        <v>0</v>
      </c>
      <c r="AF507" s="27">
        <v>0</v>
      </c>
      <c r="AH507" s="24">
        <f t="shared" ref="AH507" si="2922">X507*AC507+Z507*AC510-Y507*AD507-AA507*AD510</f>
        <v>9.5105507865739742</v>
      </c>
      <c r="AI507" s="28">
        <f t="shared" ref="AI507" si="2923">(X507*AD507+Y507*AC507+Z507*AD510+AA507*AC510)</f>
        <v>0</v>
      </c>
      <c r="AJ507" s="26">
        <f t="shared" ref="AJ507" si="2924">X507*AE507+Z507*AE510-Y507*AF507-AA507*AF510</f>
        <v>0</v>
      </c>
      <c r="AK507" s="27">
        <f t="shared" ref="AK507" si="2925">(X507*AF507+Y507*AE507+Z507*AF510+AA507*AE510)</f>
        <v>30.685732180878592</v>
      </c>
      <c r="AL507" s="8"/>
      <c r="AM507" s="24">
        <v>1</v>
      </c>
      <c r="AN507" s="25">
        <v>0</v>
      </c>
      <c r="AO507" s="26">
        <v>0</v>
      </c>
      <c r="AP507" s="27">
        <f t="shared" ref="AP507" si="2926">-1/($AN$8*$B507)</f>
        <v>-6.0226306368811642</v>
      </c>
      <c r="AR507" s="24">
        <f t="shared" ref="AR507" si="2927">AH507*AM507+AJ507*AM510-AI507*AN507-AK507*AN510</f>
        <v>9.5105507865739742</v>
      </c>
      <c r="AS507" s="28">
        <f t="shared" ref="AS507" si="2928">(AH507*AN507+AI507*AM507+AJ507*AN510+AK507*AM510)</f>
        <v>0</v>
      </c>
      <c r="AT507" s="26">
        <f t="shared" ref="AT507" si="2929">AH507*AO507+AJ507*AO510-AI507*AP507-AK507*AP510</f>
        <v>0</v>
      </c>
      <c r="AU507" s="27">
        <f t="shared" ref="AU507" si="2930">(AH507*AP507+AI507*AO507+AJ507*AP510+AK507*AO510)</f>
        <v>-26.592802359956078</v>
      </c>
      <c r="AV507" s="8"/>
      <c r="AW507" s="183">
        <f t="shared" ref="AW507" si="2931">20*LOG((2*$AR$8)/(($AR$8*AR507+AT507+$AR$8*AR510+AT510)^2+($AR$8*AS507+AU507+$AR$8*AS510+AU510)^2)^0.5)</f>
        <v>-23.457767815147342</v>
      </c>
      <c r="AY507" s="184">
        <f t="shared" ref="AY507" si="2932">((AS507^2+AR507^2)/(AS510^2+AR510^2))^0.5</f>
        <v>3.0569398912423682</v>
      </c>
      <c r="AZ507" s="115"/>
      <c r="BA507" s="44">
        <f t="shared" si="2758"/>
        <v>1.0899999999999792</v>
      </c>
      <c r="BB507" s="48">
        <f t="shared" si="2779"/>
        <v>-21.952521822310604</v>
      </c>
      <c r="BC507" s="49">
        <f t="shared" si="2780"/>
        <v>-89.576138564191112</v>
      </c>
      <c r="BD507" s="50">
        <f t="shared" si="2781"/>
        <v>-21.952521822310604</v>
      </c>
      <c r="BE507" s="11">
        <f t="shared" si="2783"/>
        <v>-230.72421542354658</v>
      </c>
      <c r="BF507" s="49">
        <f t="shared" si="2806"/>
        <v>-4.026897223221571</v>
      </c>
      <c r="BG507" s="32">
        <f t="shared" si="2782"/>
        <v>-2.7792076198922787E-2</v>
      </c>
    </row>
    <row r="508" spans="2:59" ht="18.649999999999999" customHeight="1" thickBot="1">
      <c r="D508" s="30"/>
      <c r="G508" s="31"/>
      <c r="I508" s="30"/>
      <c r="L508" s="31"/>
      <c r="N508" s="30"/>
      <c r="Q508" s="31"/>
      <c r="S508" s="30"/>
      <c r="V508" s="31"/>
      <c r="X508" s="30"/>
      <c r="AA508" s="31"/>
      <c r="AC508" s="30"/>
      <c r="AF508" s="31"/>
      <c r="AH508" s="30"/>
      <c r="AK508" s="31"/>
      <c r="AM508" s="30"/>
      <c r="AP508" s="31"/>
      <c r="AR508" s="30"/>
      <c r="AU508" s="31"/>
      <c r="AY508" s="185"/>
      <c r="AZ508" s="115"/>
      <c r="BA508" s="44">
        <f t="shared" si="2758"/>
        <v>1.0903999999999792</v>
      </c>
      <c r="BB508" s="48">
        <f t="shared" si="2779"/>
        <v>-22.017078137961281</v>
      </c>
      <c r="BC508" s="49">
        <f t="shared" si="2780"/>
        <v>-89.66842825036052</v>
      </c>
      <c r="BD508" s="50">
        <f t="shared" si="2781"/>
        <v>-22.017078137961281</v>
      </c>
      <c r="BE508" s="11">
        <f t="shared" si="2783"/>
        <v>-228.71718798177585</v>
      </c>
      <c r="BF508" s="49">
        <f t="shared" si="2806"/>
        <v>-3.9918679861847934</v>
      </c>
      <c r="BG508" s="32">
        <f t="shared" si="2782"/>
        <v>-2.7380716845896012E-2</v>
      </c>
    </row>
    <row r="509" spans="2:59" ht="18.649999999999999" customHeight="1" thickBot="1">
      <c r="D509" s="197" t="s">
        <v>96</v>
      </c>
      <c r="E509" s="198"/>
      <c r="F509" s="199" t="s">
        <v>97</v>
      </c>
      <c r="G509" s="200"/>
      <c r="I509" s="197" t="s">
        <v>98</v>
      </c>
      <c r="J509" s="198"/>
      <c r="K509" s="199" t="s">
        <v>99</v>
      </c>
      <c r="L509" s="200"/>
      <c r="N509" s="197" t="s">
        <v>1</v>
      </c>
      <c r="O509" s="198"/>
      <c r="P509" s="199" t="s">
        <v>2</v>
      </c>
      <c r="Q509" s="200"/>
      <c r="S509" s="172" t="s">
        <v>100</v>
      </c>
      <c r="T509" s="173"/>
      <c r="U509" s="199" t="s">
        <v>101</v>
      </c>
      <c r="V509" s="200"/>
      <c r="X509" s="197" t="s">
        <v>102</v>
      </c>
      <c r="Y509" s="198"/>
      <c r="Z509" s="199" t="s">
        <v>103</v>
      </c>
      <c r="AA509" s="200"/>
      <c r="AB509" s="4"/>
      <c r="AC509" s="197" t="s">
        <v>104</v>
      </c>
      <c r="AD509" s="198"/>
      <c r="AE509" s="199" t="s">
        <v>105</v>
      </c>
      <c r="AF509" s="200"/>
      <c r="AH509" s="172" t="s">
        <v>106</v>
      </c>
      <c r="AI509" s="173"/>
      <c r="AJ509" s="199" t="s">
        <v>107</v>
      </c>
      <c r="AK509" s="200"/>
      <c r="AL509" s="4"/>
      <c r="AM509" s="197" t="s">
        <v>108</v>
      </c>
      <c r="AN509" s="198"/>
      <c r="AO509" s="199" t="s">
        <v>109</v>
      </c>
      <c r="AP509" s="200"/>
      <c r="AR509" s="197" t="s">
        <v>110</v>
      </c>
      <c r="AS509" s="198"/>
      <c r="AT509" s="199" t="s">
        <v>111</v>
      </c>
      <c r="AU509" s="200"/>
      <c r="AV509" s="4"/>
      <c r="AW509" s="36" t="s">
        <v>112</v>
      </c>
      <c r="AY509" s="186" t="s">
        <v>113</v>
      </c>
      <c r="AZ509" s="115"/>
      <c r="BA509" s="44">
        <f t="shared" si="2758"/>
        <v>1.0907999999999791</v>
      </c>
      <c r="BB509" s="48">
        <f t="shared" si="2779"/>
        <v>-22.08130118245451</v>
      </c>
      <c r="BC509" s="49">
        <f t="shared" si="2780"/>
        <v>-89.759915125553221</v>
      </c>
      <c r="BD509" s="50">
        <f t="shared" si="2781"/>
        <v>-22.08130118245451</v>
      </c>
      <c r="BE509" s="11">
        <f t="shared" si="2783"/>
        <v>-226.73857219738747</v>
      </c>
      <c r="BF509" s="49">
        <f t="shared" si="2806"/>
        <v>-3.9573346261152853</v>
      </c>
      <c r="BG509" s="32">
        <f t="shared" si="2782"/>
        <v>-2.6977541661387654E-2</v>
      </c>
    </row>
    <row r="510" spans="2:59" ht="18.649999999999999" customHeight="1" thickTop="1" thickBot="1">
      <c r="D510" s="24">
        <v>0</v>
      </c>
      <c r="E510" s="28">
        <v>0</v>
      </c>
      <c r="F510" s="26">
        <v>1</v>
      </c>
      <c r="G510" s="27">
        <v>0</v>
      </c>
      <c r="I510" s="24">
        <v>0</v>
      </c>
      <c r="J510" s="28">
        <f t="shared" ref="J510" si="2933">IF(0=(1-$J$8*$K$8*$B507^2),0,-1*(1-$J$8*$K$8*$B507^2)/($B507*$K$8))</f>
        <v>-0.37523055923468929</v>
      </c>
      <c r="K510" s="26">
        <v>1</v>
      </c>
      <c r="L510" s="27">
        <v>0</v>
      </c>
      <c r="N510" s="24">
        <f t="shared" ref="N510" si="2934">D510*I507+F510*I510-E510*J507-G510*J510</f>
        <v>0</v>
      </c>
      <c r="O510" s="28">
        <f t="shared" ref="O510" si="2935">(D510*J507+E510*I507+F510*J510+G510*I510)</f>
        <v>-0.37523055923468929</v>
      </c>
      <c r="P510" s="26">
        <f t="shared" ref="P510" si="2936">D510*K507+F510*K510-E510*L507-G510*L510</f>
        <v>1</v>
      </c>
      <c r="Q510" s="27">
        <f t="shared" ref="Q510" si="2937">(D510*L507+E510*K507+F510*L510+G510*K510)</f>
        <v>0</v>
      </c>
      <c r="S510" s="24">
        <v>0</v>
      </c>
      <c r="T510" s="28">
        <v>0</v>
      </c>
      <c r="U510" s="26">
        <v>1</v>
      </c>
      <c r="V510" s="27">
        <v>0</v>
      </c>
      <c r="X510" s="24">
        <f t="shared" ref="X510" si="2938">N510*S507+P510*S510-O510*T507-Q510*T510</f>
        <v>0</v>
      </c>
      <c r="Y510" s="28">
        <f t="shared" ref="Y510" si="2939">(N510*T507+O510*S507+P510*T510+Q510*S510)</f>
        <v>-0.37523055923468929</v>
      </c>
      <c r="Z510" s="26">
        <f t="shared" ref="Z510" si="2940">N510*U507+P510*U510-O510*V507-Q510*V510</f>
        <v>-9.9329090834437768</v>
      </c>
      <c r="AA510" s="27">
        <f t="shared" ref="AA510" si="2941">(N510*V507+O510*U507+P510*V510+Q510*U510)</f>
        <v>0</v>
      </c>
      <c r="AB510" s="8"/>
      <c r="AC510" s="24">
        <v>0</v>
      </c>
      <c r="AD510" s="28">
        <f t="shared" ref="AD510" si="2942">IF(0=(1-$AD$8*$AE$8*$B507^2),0,-1*(1-$AD$8*$AE$8*$B507^2)/($B507*$AD$8))</f>
        <v>-0.35099132668655419</v>
      </c>
      <c r="AE510" s="26">
        <v>1</v>
      </c>
      <c r="AF510" s="27">
        <v>0</v>
      </c>
      <c r="AH510" s="24">
        <f t="shared" ref="AH510" si="2943">X510*AC507+Z510*AC510-Y510*AD507-AA510*AD510</f>
        <v>0</v>
      </c>
      <c r="AI510" s="28">
        <f t="shared" ref="AI510" si="2944">(X510*AD507+Y510*AC507+Z510*AD510+AA510*AC510)</f>
        <v>3.111134377820167</v>
      </c>
      <c r="AJ510" s="26">
        <f t="shared" ref="AJ510" si="2945">X510*AE507+Z510*AE510-Y510*AF507-AA510*AF510</f>
        <v>-9.9329090834437768</v>
      </c>
      <c r="AK510" s="27">
        <f t="shared" ref="AK510" si="2946">(X510*AF507+Y510*AE507+Z510*AF510+AA510*AE510)</f>
        <v>0</v>
      </c>
      <c r="AL510" s="8"/>
      <c r="AM510" s="24">
        <v>0</v>
      </c>
      <c r="AN510" s="28">
        <v>0</v>
      </c>
      <c r="AO510" s="26">
        <v>1</v>
      </c>
      <c r="AP510" s="27">
        <v>0</v>
      </c>
      <c r="AR510" s="24">
        <f t="shared" ref="AR510" si="2947">AH510*AM507+AJ510*AM510-AI510*AN507-AK510*AN510</f>
        <v>0</v>
      </c>
      <c r="AS510" s="28">
        <f t="shared" ref="AS510" si="2948">(AH510*AN507+AI510*AM507+AJ510*AN510+AK510*AM510)</f>
        <v>3.111134377820167</v>
      </c>
      <c r="AT510" s="26">
        <f t="shared" ref="AT510" si="2949">AH510*AO507+AJ510*AO510-AI510*AP507-AK510*AP510</f>
        <v>8.804304135870181</v>
      </c>
      <c r="AU510" s="27">
        <f t="shared" ref="AU510" si="2950">(AH510*AP507+AI510*AO507+AJ510*AP510+AK510*AO510)</f>
        <v>0</v>
      </c>
      <c r="AV510" s="8"/>
      <c r="AW510" s="38">
        <f t="shared" ref="AW510" si="2951">(180/PI())*ATAN(-1*(($AR$8*AS507+AU507+$AR$8*AS510+AU510)/($AR$8*AR507+AT507+$AR$8*AR510+AT510)))</f>
        <v>52.047052727998924</v>
      </c>
      <c r="AY510" s="187">
        <f t="shared" ref="AY510" si="2952">20*LOG(((($AR$8*AR507+AT507-$AR$8*AR510-AT510)^2+($AR$8*AS507+AU507-$AR$8*AS510-AU510)^2)/(($AR$8*AR507+AT507+$AR$8*AR510+AT510)^2+($AR$8*AS507+AU507+$AR$8*AS510+AU510)^2))^0.5)</f>
        <v>-1.9633097115188857E-2</v>
      </c>
      <c r="AZ510" s="115"/>
      <c r="BA510" s="44">
        <f t="shared" si="2758"/>
        <v>1.0911999999999791</v>
      </c>
      <c r="BB510" s="48">
        <f t="shared" si="2779"/>
        <v>-22.14519387155509</v>
      </c>
      <c r="BC510" s="49">
        <f t="shared" si="2780"/>
        <v>-89.850610554432166</v>
      </c>
      <c r="BD510" s="50">
        <f t="shared" si="2781"/>
        <v>-22.14519387155509</v>
      </c>
      <c r="BE510" s="11">
        <f t="shared" si="2783"/>
        <v>-224.78783218647524</v>
      </c>
      <c r="BF510" s="49">
        <f t="shared" si="2806"/>
        <v>-3.9232877900744767</v>
      </c>
      <c r="BG510" s="32">
        <f t="shared" si="2782"/>
        <v>-2.6582349496829291E-2</v>
      </c>
    </row>
    <row r="511" spans="2:59" ht="18.649999999999999" customHeight="1">
      <c r="AY511" s="33"/>
      <c r="AZ511" s="115"/>
      <c r="BA511" s="44">
        <f t="shared" si="2758"/>
        <v>1.091599999999979</v>
      </c>
      <c r="BB511" s="48">
        <f t="shared" si="2779"/>
        <v>-22.208759084560235</v>
      </c>
      <c r="BC511" s="49">
        <f t="shared" si="2780"/>
        <v>-89.940525687306746</v>
      </c>
      <c r="BD511" s="50">
        <f t="shared" si="2781"/>
        <v>-22.208759084560235</v>
      </c>
      <c r="BE511" s="11">
        <f t="shared" si="2783"/>
        <v>449777.13555542316</v>
      </c>
      <c r="BF511" s="49">
        <f t="shared" si="2806"/>
        <v>-3.8899525792439813</v>
      </c>
      <c r="BG511" s="32">
        <f t="shared" si="2782"/>
        <v>-2.619494505136551E-2</v>
      </c>
    </row>
    <row r="512" spans="2:59" ht="18.649999999999999" customHeight="1" thickBot="1">
      <c r="E512" s="21" t="s">
        <v>68</v>
      </c>
      <c r="J512" s="21" t="s">
        <v>69</v>
      </c>
      <c r="O512" s="21" t="s">
        <v>70</v>
      </c>
      <c r="T512" s="21" t="s">
        <v>71</v>
      </c>
      <c r="Y512" s="21" t="s">
        <v>72</v>
      </c>
      <c r="AD512" s="21" t="s">
        <v>73</v>
      </c>
      <c r="AI512" s="21" t="s">
        <v>74</v>
      </c>
      <c r="AN512" s="21" t="s">
        <v>75</v>
      </c>
      <c r="AS512" s="21" t="s">
        <v>76</v>
      </c>
      <c r="AZ512" s="115"/>
      <c r="BA512" s="44">
        <f t="shared" si="2758"/>
        <v>1.091999999999979</v>
      </c>
      <c r="BB512" s="48">
        <f t="shared" si="2779"/>
        <v>-22.271999664871874</v>
      </c>
      <c r="BC512" s="49">
        <f t="shared" si="2780"/>
        <v>89.970328534842693</v>
      </c>
      <c r="BD512" s="50">
        <f t="shared" si="2781"/>
        <v>-22.271999664871874</v>
      </c>
      <c r="BE512" s="11">
        <f t="shared" si="2783"/>
        <v>-220.96789840694288</v>
      </c>
      <c r="BF512" s="49">
        <f t="shared" si="2806"/>
        <v>-3.8566173684134859</v>
      </c>
      <c r="BG512" s="32">
        <f t="shared" si="2782"/>
        <v>-2.5815138676322586E-2</v>
      </c>
    </row>
    <row r="513" spans="2:59" ht="18.649999999999999" customHeight="1" thickBot="1">
      <c r="B513" s="20"/>
      <c r="D513" s="197" t="s">
        <v>77</v>
      </c>
      <c r="E513" s="198"/>
      <c r="F513" s="199" t="s">
        <v>78</v>
      </c>
      <c r="G513" s="200"/>
      <c r="I513" s="197" t="s">
        <v>79</v>
      </c>
      <c r="J513" s="198"/>
      <c r="K513" s="199" t="s">
        <v>80</v>
      </c>
      <c r="L513" s="200"/>
      <c r="N513" s="197" t="s">
        <v>81</v>
      </c>
      <c r="O513" s="198"/>
      <c r="P513" s="199" t="s">
        <v>82</v>
      </c>
      <c r="Q513" s="200"/>
      <c r="S513" s="197" t="s">
        <v>83</v>
      </c>
      <c r="T513" s="198"/>
      <c r="U513" s="199" t="s">
        <v>84</v>
      </c>
      <c r="V513" s="200"/>
      <c r="X513" s="197" t="s">
        <v>85</v>
      </c>
      <c r="Y513" s="198"/>
      <c r="Z513" s="199" t="s">
        <v>86</v>
      </c>
      <c r="AA513" s="200"/>
      <c r="AB513" s="4"/>
      <c r="AC513" s="197" t="s">
        <v>87</v>
      </c>
      <c r="AD513" s="198"/>
      <c r="AE513" s="199" t="s">
        <v>88</v>
      </c>
      <c r="AF513" s="200"/>
      <c r="AH513" s="197" t="s">
        <v>89</v>
      </c>
      <c r="AI513" s="198"/>
      <c r="AJ513" s="199" t="s">
        <v>90</v>
      </c>
      <c r="AK513" s="200"/>
      <c r="AL513" s="4"/>
      <c r="AM513" s="197" t="s">
        <v>91</v>
      </c>
      <c r="AN513" s="198"/>
      <c r="AO513" s="199" t="s">
        <v>92</v>
      </c>
      <c r="AP513" s="200"/>
      <c r="AR513" s="197" t="s">
        <v>93</v>
      </c>
      <c r="AS513" s="198"/>
      <c r="AT513" s="199" t="s">
        <v>94</v>
      </c>
      <c r="AU513" s="200"/>
      <c r="AV513" s="4"/>
      <c r="AW513" s="181" t="s">
        <v>95</v>
      </c>
      <c r="AY513" s="182" t="s">
        <v>22</v>
      </c>
      <c r="AZ513" s="115"/>
      <c r="BA513" s="44">
        <f t="shared" si="2758"/>
        <v>1.0923999999999789</v>
      </c>
      <c r="BB513" s="48">
        <f t="shared" si="2779"/>
        <v>-22.33491842055901</v>
      </c>
      <c r="BC513" s="49">
        <f t="shared" si="2780"/>
        <v>89.881941375479926</v>
      </c>
      <c r="BD513" s="50">
        <f t="shared" si="2781"/>
        <v>-22.33491842055901</v>
      </c>
      <c r="BE513" s="11">
        <f t="shared" si="2783"/>
        <v>-219.09769429064167</v>
      </c>
      <c r="BF513" s="49">
        <f t="shared" si="2806"/>
        <v>-3.8239761488996793</v>
      </c>
      <c r="BG513" s="32">
        <f t="shared" si="2782"/>
        <v>-2.5442746187094006E-2</v>
      </c>
    </row>
    <row r="514" spans="2:59" ht="18.649999999999999" customHeight="1" thickTop="1" thickBot="1">
      <c r="B514" s="39">
        <f t="shared" ref="B514" si="2953">B507+$E$5</f>
        <v>0.92799999999999694</v>
      </c>
      <c r="D514" s="24">
        <v>1</v>
      </c>
      <c r="E514" s="25">
        <v>0</v>
      </c>
      <c r="F514" s="26">
        <v>0</v>
      </c>
      <c r="G514" s="27">
        <f t="shared" ref="G514" si="2954">-1/($E$8*$B514)</f>
        <v>-6.0200346753997502</v>
      </c>
      <c r="I514" s="24">
        <v>1</v>
      </c>
      <c r="J514" s="28">
        <v>0</v>
      </c>
      <c r="K514" s="26">
        <v>0</v>
      </c>
      <c r="L514" s="27">
        <v>0</v>
      </c>
      <c r="N514" s="24">
        <f t="shared" ref="N514" si="2955">D514*I514+F514*I517-E514*J514-G514*J517</f>
        <v>-1.2531652887324043</v>
      </c>
      <c r="O514" s="28">
        <f t="shared" ref="O514" si="2956">(D514*J514+E514*I514+F514*J517+G514*I517)</f>
        <v>0</v>
      </c>
      <c r="P514" s="26">
        <f t="shared" ref="P514" si="2957">D514*K514+F514*K517-E514*L514-G514*L517</f>
        <v>0</v>
      </c>
      <c r="Q514" s="27">
        <f t="shared" ref="Q514" si="2958">(D514*L514+E514*K514+F514*L517+G514*K517)</f>
        <v>-6.0200346753997502</v>
      </c>
      <c r="S514" s="24">
        <v>1</v>
      </c>
      <c r="T514" s="25">
        <v>0</v>
      </c>
      <c r="U514" s="26">
        <v>0</v>
      </c>
      <c r="V514" s="27">
        <f t="shared" ref="V514" si="2959">-1/($T$8*$B514)</f>
        <v>-29.123951537744738</v>
      </c>
      <c r="X514" s="24">
        <f t="shared" ref="X514" si="2960">N514*S514+P514*S517-O514*T514-Q514*T517</f>
        <v>-1.2531652887324043</v>
      </c>
      <c r="Y514" s="28">
        <f t="shared" ref="Y514" si="2961">(N514*T514+O514*S514+P514*T517+Q514*S517)</f>
        <v>0</v>
      </c>
      <c r="Z514" s="26">
        <f t="shared" ref="Z514" si="2962">N514*U514+P514*U517-O514*V514-Q514*V517</f>
        <v>0</v>
      </c>
      <c r="AA514" s="27">
        <f t="shared" ref="AA514" si="2963">(N514*V514+O514*U514+P514*V517+Q514*U517)</f>
        <v>30.477090462426688</v>
      </c>
      <c r="AB514" s="8"/>
      <c r="AC514" s="24">
        <v>1</v>
      </c>
      <c r="AD514" s="28">
        <v>0</v>
      </c>
      <c r="AE514" s="26">
        <v>0</v>
      </c>
      <c r="AF514" s="27">
        <v>0</v>
      </c>
      <c r="AH514" s="24">
        <f t="shared" ref="AH514" si="2964">X514*AC514+Z514*AC517-Y514*AD514-AA514*AD517</f>
        <v>9.4190883341981397</v>
      </c>
      <c r="AI514" s="28">
        <f t="shared" ref="AI514" si="2965">(X514*AD514+Y514*AC514+Z514*AD517+AA514*AC517)</f>
        <v>0</v>
      </c>
      <c r="AJ514" s="26">
        <f t="shared" ref="AJ514" si="2966">X514*AE514+Z514*AE517-Y514*AF514-AA514*AF517</f>
        <v>0</v>
      </c>
      <c r="AK514" s="27">
        <f t="shared" ref="AK514" si="2967">(X514*AF514+Y514*AE514+Z514*AF517+AA514*AE517)</f>
        <v>30.477090462426688</v>
      </c>
      <c r="AL514" s="8"/>
      <c r="AM514" s="24">
        <v>1</v>
      </c>
      <c r="AN514" s="25">
        <v>0</v>
      </c>
      <c r="AO514" s="26">
        <v>0</v>
      </c>
      <c r="AP514" s="27">
        <f t="shared" ref="AP514" si="2968">-1/($AN$8*$B514)</f>
        <v>-6.0200346753997502</v>
      </c>
      <c r="AR514" s="24">
        <f t="shared" ref="AR514" si="2969">AH514*AM514+AJ514*AM517-AI514*AN514-AK514*AN517</f>
        <v>9.4190883341981397</v>
      </c>
      <c r="AS514" s="28">
        <f t="shared" ref="AS514" si="2970">(AH514*AN514+AI514*AM514+AJ514*AN517+AK514*AM517)</f>
        <v>0</v>
      </c>
      <c r="AT514" s="26">
        <f t="shared" ref="AT514" si="2971">AH514*AO514+AJ514*AO517-AI514*AP514-AK514*AP517</f>
        <v>0</v>
      </c>
      <c r="AU514" s="27">
        <f t="shared" ref="AU514" si="2972">(AH514*AP514+AI514*AO514+AJ514*AP517+AK514*AO517)</f>
        <v>-26.226147920099386</v>
      </c>
      <c r="AV514" s="8"/>
      <c r="AW514" s="183">
        <f t="shared" ref="AW514" si="2973">20*LOG((2*$AR$8)/(($AR$8*AR514+AT514+$AR$8*AR517+AT517)^2+($AR$8*AS514+AU514+$AR$8*AS517+AU517)^2)^0.5)</f>
        <v>-23.34494632861686</v>
      </c>
      <c r="AY514" s="184">
        <f t="shared" ref="AY514" si="2974">((AS514^2+AR514^2)/(AS517^2+AR517^2))^0.5</f>
        <v>3.0456941136614786</v>
      </c>
      <c r="AZ514" s="115"/>
      <c r="BA514" s="44">
        <f t="shared" si="2758"/>
        <v>1.0927999999999789</v>
      </c>
      <c r="BB514" s="48">
        <f t="shared" si="2779"/>
        <v>-22.397518124910082</v>
      </c>
      <c r="BC514" s="49">
        <f t="shared" si="2780"/>
        <v>89.794302297763679</v>
      </c>
      <c r="BD514" s="50">
        <f t="shared" si="2781"/>
        <v>-22.397518124910082</v>
      </c>
      <c r="BE514" s="11">
        <f t="shared" si="2783"/>
        <v>-217.25334458568119</v>
      </c>
      <c r="BF514" s="49">
        <f t="shared" si="2806"/>
        <v>-3.7917861739899328</v>
      </c>
      <c r="BG514" s="32">
        <f t="shared" si="2782"/>
        <v>-2.5077588682026516E-2</v>
      </c>
    </row>
    <row r="515" spans="2:59" ht="18.649999999999999" customHeight="1" thickBot="1">
      <c r="D515" s="30"/>
      <c r="G515" s="31"/>
      <c r="I515" s="30"/>
      <c r="L515" s="31"/>
      <c r="N515" s="30"/>
      <c r="Q515" s="31"/>
      <c r="S515" s="30"/>
      <c r="V515" s="31"/>
      <c r="X515" s="30"/>
      <c r="AA515" s="31"/>
      <c r="AC515" s="30"/>
      <c r="AF515" s="31"/>
      <c r="AH515" s="30"/>
      <c r="AK515" s="31"/>
      <c r="AM515" s="30"/>
      <c r="AP515" s="31"/>
      <c r="AR515" s="30"/>
      <c r="AU515" s="31"/>
      <c r="AY515" s="185"/>
      <c r="AZ515" s="115"/>
      <c r="BA515" s="44">
        <f t="shared" si="2758"/>
        <v>1.0931999999999789</v>
      </c>
      <c r="BB515" s="48">
        <f t="shared" si="2779"/>
        <v>-22.459801516975592</v>
      </c>
      <c r="BC515" s="49">
        <f t="shared" si="2780"/>
        <v>89.707400959929416</v>
      </c>
      <c r="BD515" s="50">
        <f t="shared" si="2781"/>
        <v>-22.459801516975592</v>
      </c>
      <c r="BE515" s="11">
        <f t="shared" si="2783"/>
        <v>-215.43437282849951</v>
      </c>
      <c r="BF515" s="49">
        <f t="shared" si="2806"/>
        <v>-3.7600391278263254</v>
      </c>
      <c r="BG515" s="32">
        <f t="shared" si="2782"/>
        <v>-2.4719492368117518E-2</v>
      </c>
    </row>
    <row r="516" spans="2:59" ht="18.649999999999999" customHeight="1" thickBot="1">
      <c r="D516" s="197" t="s">
        <v>96</v>
      </c>
      <c r="E516" s="198"/>
      <c r="F516" s="199" t="s">
        <v>97</v>
      </c>
      <c r="G516" s="200"/>
      <c r="I516" s="197" t="s">
        <v>98</v>
      </c>
      <c r="J516" s="198"/>
      <c r="K516" s="199" t="s">
        <v>99</v>
      </c>
      <c r="L516" s="200"/>
      <c r="N516" s="197" t="s">
        <v>1</v>
      </c>
      <c r="O516" s="198"/>
      <c r="P516" s="199" t="s">
        <v>2</v>
      </c>
      <c r="Q516" s="200"/>
      <c r="S516" s="172" t="s">
        <v>100</v>
      </c>
      <c r="T516" s="173"/>
      <c r="U516" s="199" t="s">
        <v>101</v>
      </c>
      <c r="V516" s="200"/>
      <c r="X516" s="197" t="s">
        <v>102</v>
      </c>
      <c r="Y516" s="198"/>
      <c r="Z516" s="199" t="s">
        <v>103</v>
      </c>
      <c r="AA516" s="200"/>
      <c r="AB516" s="4"/>
      <c r="AC516" s="197" t="s">
        <v>104</v>
      </c>
      <c r="AD516" s="198"/>
      <c r="AE516" s="199" t="s">
        <v>105</v>
      </c>
      <c r="AF516" s="200"/>
      <c r="AH516" s="172" t="s">
        <v>106</v>
      </c>
      <c r="AI516" s="173"/>
      <c r="AJ516" s="199" t="s">
        <v>107</v>
      </c>
      <c r="AK516" s="200"/>
      <c r="AL516" s="4"/>
      <c r="AM516" s="197" t="s">
        <v>108</v>
      </c>
      <c r="AN516" s="198"/>
      <c r="AO516" s="199" t="s">
        <v>109</v>
      </c>
      <c r="AP516" s="200"/>
      <c r="AR516" s="197" t="s">
        <v>110</v>
      </c>
      <c r="AS516" s="198"/>
      <c r="AT516" s="199" t="s">
        <v>111</v>
      </c>
      <c r="AU516" s="200"/>
      <c r="AV516" s="4"/>
      <c r="AW516" s="36" t="s">
        <v>112</v>
      </c>
      <c r="AY516" s="186" t="s">
        <v>113</v>
      </c>
      <c r="AZ516" s="115"/>
      <c r="BA516" s="44">
        <f t="shared" si="2758"/>
        <v>1.0935999999999788</v>
      </c>
      <c r="BB516" s="48">
        <f t="shared" si="2779"/>
        <v>-22.521771302101151</v>
      </c>
      <c r="BC516" s="49">
        <f t="shared" si="2780"/>
        <v>89.621227210798025</v>
      </c>
      <c r="BD516" s="50">
        <f t="shared" si="2781"/>
        <v>-22.521771302101151</v>
      </c>
      <c r="BE516" s="11">
        <f t="shared" si="2783"/>
        <v>-213.64031347600809</v>
      </c>
      <c r="BF516" s="49">
        <f t="shared" si="2806"/>
        <v>-3.7287268851491526</v>
      </c>
      <c r="BG516" s="32">
        <f t="shared" si="2782"/>
        <v>-2.4368288393183217E-2</v>
      </c>
    </row>
    <row r="517" spans="2:59" ht="18.649999999999999" customHeight="1" thickTop="1" thickBot="1">
      <c r="D517" s="24">
        <v>0</v>
      </c>
      <c r="E517" s="28">
        <v>0</v>
      </c>
      <c r="F517" s="26">
        <v>1</v>
      </c>
      <c r="G517" s="27">
        <v>0</v>
      </c>
      <c r="I517" s="24">
        <v>0</v>
      </c>
      <c r="J517" s="28">
        <f t="shared" ref="J517" si="2975">IF(0=(1-$J$8*$K$8*$B514^2),0,-1*(1-$J$8*$K$8*$B514^2)/($B514*$K$8))</f>
        <v>-0.37427779244191589</v>
      </c>
      <c r="K517" s="26">
        <v>1</v>
      </c>
      <c r="L517" s="27">
        <v>0</v>
      </c>
      <c r="N517" s="24">
        <f t="shared" ref="N517" si="2976">D517*I514+F517*I517-E517*J514-G517*J517</f>
        <v>0</v>
      </c>
      <c r="O517" s="28">
        <f t="shared" ref="O517" si="2977">(D517*J514+E517*I514+F517*J517+G517*I517)</f>
        <v>-0.37427779244191589</v>
      </c>
      <c r="P517" s="26">
        <f t="shared" ref="P517" si="2978">D517*K514+F517*K517-E517*L514-G517*L517</f>
        <v>1</v>
      </c>
      <c r="Q517" s="27">
        <f t="shared" ref="Q517" si="2979">(D517*L514+E517*K514+F517*L517+G517*K517)</f>
        <v>0</v>
      </c>
      <c r="S517" s="24">
        <v>0</v>
      </c>
      <c r="T517" s="28">
        <v>0</v>
      </c>
      <c r="U517" s="26">
        <v>1</v>
      </c>
      <c r="V517" s="27">
        <v>0</v>
      </c>
      <c r="X517" s="24">
        <f t="shared" ref="X517" si="2980">N517*S514+P517*S517-O517*T514-Q517*T517</f>
        <v>0</v>
      </c>
      <c r="Y517" s="28">
        <f t="shared" ref="Y517" si="2981">(N517*T514+O517*S514+P517*T517+Q517*S517)</f>
        <v>-0.37427779244191589</v>
      </c>
      <c r="Z517" s="26">
        <f t="shared" ref="Z517" si="2982">N517*U514+P517*U517-O517*V514-Q517*V517</f>
        <v>-9.9004482887324414</v>
      </c>
      <c r="AA517" s="27">
        <f t="shared" ref="AA517" si="2983">(N517*V514+O517*U514+P517*V517+Q517*U517)</f>
        <v>0</v>
      </c>
      <c r="AB517" s="8"/>
      <c r="AC517" s="24">
        <v>0</v>
      </c>
      <c r="AD517" s="28">
        <f t="shared" ref="AD517" si="2984">IF(0=(1-$AD$8*$AE$8*$B514^2),0,-1*(1-$AD$8*$AE$8*$B514^2)/($B514*$AD$8))</f>
        <v>-0.35017298111470657</v>
      </c>
      <c r="AE517" s="26">
        <v>1</v>
      </c>
      <c r="AF517" s="27">
        <v>0</v>
      </c>
      <c r="AH517" s="24">
        <f t="shared" ref="AH517" si="2985">X517*AC514+Z517*AC517-Y517*AD514-AA517*AD517</f>
        <v>0</v>
      </c>
      <c r="AI517" s="28">
        <f t="shared" ref="AI517" si="2986">(X517*AD514+Y517*AC514+Z517*AD517+AA517*AC517)</f>
        <v>3.0925916991955185</v>
      </c>
      <c r="AJ517" s="26">
        <f t="shared" ref="AJ517" si="2987">X517*AE514+Z517*AE517-Y517*AF514-AA517*AF517</f>
        <v>-9.9004482887324414</v>
      </c>
      <c r="AK517" s="27">
        <f t="shared" ref="AK517" si="2988">(X517*AF514+Y517*AE514+Z517*AF517+AA517*AE517)</f>
        <v>0</v>
      </c>
      <c r="AL517" s="8"/>
      <c r="AM517" s="24">
        <v>0</v>
      </c>
      <c r="AN517" s="28">
        <v>0</v>
      </c>
      <c r="AO517" s="26">
        <v>1</v>
      </c>
      <c r="AP517" s="27">
        <v>0</v>
      </c>
      <c r="AR517" s="24">
        <f t="shared" ref="AR517" si="2989">AH517*AM514+AJ517*AM517-AI517*AN514-AK517*AN517</f>
        <v>0</v>
      </c>
      <c r="AS517" s="28">
        <f t="shared" ref="AS517" si="2990">(AH517*AN514+AI517*AM514+AJ517*AN517+AK517*AM517)</f>
        <v>3.0925916991955185</v>
      </c>
      <c r="AT517" s="26">
        <f t="shared" ref="AT517" si="2991">AH517*AO514+AJ517*AO517-AI517*AP514-AK517*AP517</f>
        <v>8.7170609772780132</v>
      </c>
      <c r="AU517" s="27">
        <f t="shared" ref="AU517" si="2992">(AH517*AP514+AI517*AO514+AJ517*AP517+AK517*AO517)</f>
        <v>0</v>
      </c>
      <c r="AV517" s="8"/>
      <c r="AW517" s="38">
        <f t="shared" ref="AW517" si="2993">(180/PI())*ATAN(-1*(($AR$8*AS514+AU514+$AR$8*AS517+AU517)/($AR$8*AR514+AT514+$AR$8*AR517+AT517)))</f>
        <v>51.904411026767683</v>
      </c>
      <c r="AY517" s="187">
        <f t="shared" ref="AY517" si="2994">20*LOG(((($AR$8*AR514+AT514-$AR$8*AR517-AT517)^2+($AR$8*AS514+AU514-$AR$8*AS517-AU517)^2)/(($AR$8*AR514+AT514+$AR$8*AR517+AT517)^2+($AR$8*AS514+AU514+$AR$8*AS517+AU517)^2))^0.5)</f>
        <v>-2.0151010968246105E-2</v>
      </c>
      <c r="AZ517" s="115"/>
      <c r="BA517" s="44">
        <f t="shared" si="2758"/>
        <v>1.0939999999999788</v>
      </c>
      <c r="BB517" s="48">
        <f t="shared" si="2779"/>
        <v>-22.583430152451015</v>
      </c>
      <c r="BC517" s="49">
        <f t="shared" si="2780"/>
        <v>89.535771085407632</v>
      </c>
      <c r="BD517" s="50">
        <f t="shared" si="2781"/>
        <v>-22.583430152451015</v>
      </c>
      <c r="BE517" s="11">
        <f t="shared" si="2783"/>
        <v>-211.87071160830075</v>
      </c>
      <c r="BF517" s="49">
        <f t="shared" si="2806"/>
        <v>-3.6978415061082184</v>
      </c>
      <c r="BG517" s="32">
        <f t="shared" si="2782"/>
        <v>-2.4023812684238911E-2</v>
      </c>
    </row>
    <row r="518" spans="2:59" ht="18.649999999999999" customHeight="1">
      <c r="AY518" s="33"/>
      <c r="AZ518" s="115"/>
      <c r="BA518" s="44">
        <f t="shared" si="2758"/>
        <v>1.0943999999999787</v>
      </c>
      <c r="BB518" s="48">
        <f t="shared" si="2779"/>
        <v>-22.64478070752245</v>
      </c>
      <c r="BC518" s="49">
        <f t="shared" si="2780"/>
        <v>89.451022800764321</v>
      </c>
      <c r="BD518" s="50">
        <f t="shared" si="2781"/>
        <v>-22.64478070752245</v>
      </c>
      <c r="BE518" s="11">
        <f t="shared" si="2783"/>
        <v>-210.1251226404575</v>
      </c>
      <c r="BF518" s="49">
        <f t="shared" si="2806"/>
        <v>-3.6673752312328647</v>
      </c>
      <c r="BG518" s="32">
        <f t="shared" si="2782"/>
        <v>-2.3685905791849503E-2</v>
      </c>
    </row>
    <row r="519" spans="2:59" ht="18.649999999999999" customHeight="1" thickBot="1">
      <c r="E519" s="21" t="s">
        <v>68</v>
      </c>
      <c r="J519" s="21" t="s">
        <v>69</v>
      </c>
      <c r="O519" s="21" t="s">
        <v>70</v>
      </c>
      <c r="T519" s="21" t="s">
        <v>71</v>
      </c>
      <c r="Y519" s="21" t="s">
        <v>72</v>
      </c>
      <c r="AD519" s="21" t="s">
        <v>73</v>
      </c>
      <c r="AI519" s="21" t="s">
        <v>74</v>
      </c>
      <c r="AN519" s="21" t="s">
        <v>75</v>
      </c>
      <c r="AS519" s="21" t="s">
        <v>76</v>
      </c>
      <c r="AZ519" s="115"/>
      <c r="BA519" s="44">
        <f t="shared" si="2758"/>
        <v>1.0947999999999787</v>
      </c>
      <c r="BB519" s="48">
        <f t="shared" si="2779"/>
        <v>-22.705825574650959</v>
      </c>
      <c r="BC519" s="49">
        <f t="shared" si="2780"/>
        <v>89.366972751708147</v>
      </c>
      <c r="BD519" s="50">
        <f t="shared" si="2781"/>
        <v>-22.705825574650959</v>
      </c>
      <c r="BE519" s="11">
        <f t="shared" si="2783"/>
        <v>-208.4031120426618</v>
      </c>
      <c r="BF519" s="49">
        <f t="shared" si="2806"/>
        <v>-3.6373204765470937</v>
      </c>
      <c r="BG519" s="32">
        <f t="shared" si="2782"/>
        <v>-2.3354412740187718E-2</v>
      </c>
    </row>
    <row r="520" spans="2:59" ht="18.649999999999999" customHeight="1" thickBot="1">
      <c r="B520" s="20"/>
      <c r="D520" s="197" t="s">
        <v>77</v>
      </c>
      <c r="E520" s="198"/>
      <c r="F520" s="199" t="s">
        <v>78</v>
      </c>
      <c r="G520" s="200"/>
      <c r="I520" s="197" t="s">
        <v>79</v>
      </c>
      <c r="J520" s="198"/>
      <c r="K520" s="199" t="s">
        <v>80</v>
      </c>
      <c r="L520" s="200"/>
      <c r="N520" s="197" t="s">
        <v>81</v>
      </c>
      <c r="O520" s="198"/>
      <c r="P520" s="199" t="s">
        <v>82</v>
      </c>
      <c r="Q520" s="200"/>
      <c r="S520" s="197" t="s">
        <v>83</v>
      </c>
      <c r="T520" s="198"/>
      <c r="U520" s="199" t="s">
        <v>84</v>
      </c>
      <c r="V520" s="200"/>
      <c r="X520" s="197" t="s">
        <v>85</v>
      </c>
      <c r="Y520" s="198"/>
      <c r="Z520" s="199" t="s">
        <v>86</v>
      </c>
      <c r="AA520" s="200"/>
      <c r="AB520" s="4"/>
      <c r="AC520" s="197" t="s">
        <v>87</v>
      </c>
      <c r="AD520" s="198"/>
      <c r="AE520" s="199" t="s">
        <v>88</v>
      </c>
      <c r="AF520" s="200"/>
      <c r="AH520" s="197" t="s">
        <v>89</v>
      </c>
      <c r="AI520" s="198"/>
      <c r="AJ520" s="199" t="s">
        <v>90</v>
      </c>
      <c r="AK520" s="200"/>
      <c r="AL520" s="4"/>
      <c r="AM520" s="197" t="s">
        <v>91</v>
      </c>
      <c r="AN520" s="198"/>
      <c r="AO520" s="199" t="s">
        <v>92</v>
      </c>
      <c r="AP520" s="200"/>
      <c r="AR520" s="197" t="s">
        <v>93</v>
      </c>
      <c r="AS520" s="198"/>
      <c r="AT520" s="199" t="s">
        <v>94</v>
      </c>
      <c r="AU520" s="200"/>
      <c r="AV520" s="4"/>
      <c r="AW520" s="181" t="s">
        <v>95</v>
      </c>
      <c r="AY520" s="182" t="s">
        <v>22</v>
      </c>
      <c r="AZ520" s="115"/>
      <c r="BA520" s="44">
        <f t="shared" si="2758"/>
        <v>1.0951999999999786</v>
      </c>
      <c r="BB520" s="48">
        <f t="shared" si="2779"/>
        <v>-22.766567329506504</v>
      </c>
      <c r="BC520" s="49">
        <f t="shared" si="2780"/>
        <v>89.283611506891091</v>
      </c>
      <c r="BD520" s="50">
        <f t="shared" si="2781"/>
        <v>-22.766567329506504</v>
      </c>
      <c r="BE520" s="11">
        <f t="shared" si="2783"/>
        <v>-206.70425507026525</v>
      </c>
      <c r="BF520" s="49">
        <f t="shared" si="2806"/>
        <v>-3.6076698288583113</v>
      </c>
      <c r="BG520" s="32">
        <f t="shared" si="2782"/>
        <v>-2.3029182882587186E-2</v>
      </c>
    </row>
    <row r="521" spans="2:59" ht="18.649999999999999" customHeight="1" thickTop="1" thickBot="1">
      <c r="B521" s="39">
        <f t="shared" ref="B521" si="2995">B514+$E$5</f>
        <v>0.92839999999999689</v>
      </c>
      <c r="D521" s="24">
        <v>1</v>
      </c>
      <c r="E521" s="25">
        <v>0</v>
      </c>
      <c r="F521" s="26">
        <v>0</v>
      </c>
      <c r="G521" s="27">
        <f t="shared" ref="G521" si="2996">-1/($E$8*$B521)</f>
        <v>-6.0174409508519702</v>
      </c>
      <c r="I521" s="24">
        <v>1</v>
      </c>
      <c r="J521" s="28">
        <v>0</v>
      </c>
      <c r="K521" s="26">
        <v>0</v>
      </c>
      <c r="L521" s="27">
        <v>0</v>
      </c>
      <c r="N521" s="24">
        <f t="shared" ref="N521" si="2997">D521*I521+F521*I524-E521*J521-G521*J524</f>
        <v>-1.2464641863481161</v>
      </c>
      <c r="O521" s="28">
        <f t="shared" ref="O521" si="2998">(D521*J521+E521*I521+F521*J524+G521*I524)</f>
        <v>0</v>
      </c>
      <c r="P521" s="26">
        <f t="shared" ref="P521" si="2999">D521*K521+F521*K524-E521*L521-G521*L524</f>
        <v>0</v>
      </c>
      <c r="Q521" s="27">
        <f t="shared" ref="Q521" si="3000">(D521*L521+E521*K521+F521*L524+G521*K524)</f>
        <v>-6.0174409508519702</v>
      </c>
      <c r="S521" s="24">
        <v>1</v>
      </c>
      <c r="T521" s="25">
        <v>0</v>
      </c>
      <c r="U521" s="26">
        <v>0</v>
      </c>
      <c r="V521" s="27">
        <f t="shared" ref="V521" si="3001">-1/($T$8*$B521)</f>
        <v>-29.111403518986556</v>
      </c>
      <c r="X521" s="24">
        <f t="shared" ref="X521" si="3002">N521*S521+P521*S524-O521*T521-Q521*T524</f>
        <v>-1.2464641863481161</v>
      </c>
      <c r="Y521" s="28">
        <f t="shared" ref="Y521" si="3003">(N521*T521+O521*S521+P521*T524+Q521*S524)</f>
        <v>0</v>
      </c>
      <c r="Z521" s="26">
        <f t="shared" ref="Z521" si="3004">N521*U521+P521*U524-O521*V521-Q521*V524</f>
        <v>0</v>
      </c>
      <c r="AA521" s="27">
        <f t="shared" ref="AA521" si="3005">(N521*V521+O521*U521+P521*V524+Q521*U524)</f>
        <v>30.268880949893287</v>
      </c>
      <c r="AB521" s="8"/>
      <c r="AC521" s="24">
        <v>1</v>
      </c>
      <c r="AD521" s="28">
        <v>0</v>
      </c>
      <c r="AE521" s="26">
        <v>0</v>
      </c>
      <c r="AF521" s="27">
        <v>0</v>
      </c>
      <c r="AH521" s="24">
        <f t="shared" ref="AH521" si="3006">X521*AC521+Z521*AC524-Y521*AD521-AA521*AD524</f>
        <v>9.3281223296267726</v>
      </c>
      <c r="AI521" s="28">
        <f t="shared" ref="AI521" si="3007">(X521*AD521+Y521*AC521+Z521*AD524+AA521*AC524)</f>
        <v>0</v>
      </c>
      <c r="AJ521" s="26">
        <f t="shared" ref="AJ521" si="3008">X521*AE521+Z521*AE524-Y521*AF521-AA521*AF524</f>
        <v>0</v>
      </c>
      <c r="AK521" s="27">
        <f t="shared" ref="AK521" si="3009">(X521*AF521+Y521*AE521+Z521*AF524+AA521*AE524)</f>
        <v>30.268880949893287</v>
      </c>
      <c r="AL521" s="8"/>
      <c r="AM521" s="24">
        <v>1</v>
      </c>
      <c r="AN521" s="25">
        <v>0</v>
      </c>
      <c r="AO521" s="26">
        <v>0</v>
      </c>
      <c r="AP521" s="27">
        <f t="shared" ref="AP521" si="3010">-1/($AN$8*$B521)</f>
        <v>-6.0174409508519702</v>
      </c>
      <c r="AR521" s="24">
        <f t="shared" ref="AR521" si="3011">AH521*AM521+AJ521*AM524-AI521*AN521-AK521*AN524</f>
        <v>9.3281223296267726</v>
      </c>
      <c r="AS521" s="28">
        <f t="shared" ref="AS521" si="3012">(AH521*AN521+AI521*AM521+AJ521*AN524+AK521*AM524)</f>
        <v>0</v>
      </c>
      <c r="AT521" s="26">
        <f t="shared" ref="AT521" si="3013">AH521*AO521+AJ521*AO524-AI521*AP521-AK521*AP524</f>
        <v>0</v>
      </c>
      <c r="AU521" s="27">
        <f t="shared" ref="AU521" si="3014">(AH521*AP521+AI521*AO521+AJ521*AP524+AK521*AO524)</f>
        <v>-25.862544350959531</v>
      </c>
      <c r="AV521" s="8"/>
      <c r="AW521" s="183">
        <f t="shared" ref="AW521" si="3015">20*LOG((2*$AR$8)/(($AR$8*AR521+AT521+$AR$8*AR524+AT524)^2+($AR$8*AS521+AU521+$AR$8*AS524+AU524)^2)^0.5)</f>
        <v>-23.231579652759091</v>
      </c>
      <c r="AY521" s="184">
        <f t="shared" ref="AY521" si="3016">((AS521^2+AR521^2)/(AS524^2+AR524^2))^0.5</f>
        <v>3.0344036596021136</v>
      </c>
      <c r="AZ521" s="115"/>
      <c r="BA521" s="44">
        <f t="shared" si="2758"/>
        <v>1.0955999999999786</v>
      </c>
      <c r="BB521" s="48">
        <f t="shared" si="2779"/>
        <v>-22.827008516581078</v>
      </c>
      <c r="BC521" s="49">
        <f t="shared" si="2780"/>
        <v>89.200929804862994</v>
      </c>
      <c r="BD521" s="50">
        <f t="shared" si="2781"/>
        <v>-22.827008516581078</v>
      </c>
      <c r="BE521" s="11">
        <f t="shared" si="2783"/>
        <v>-205.0281365013488</v>
      </c>
      <c r="BF521" s="49">
        <f t="shared" si="2806"/>
        <v>-3.5784160411769039</v>
      </c>
      <c r="BG521" s="32">
        <f t="shared" si="2782"/>
        <v>-2.2710069762348958E-2</v>
      </c>
    </row>
    <row r="522" spans="2:59" ht="18.649999999999999" customHeight="1" thickBot="1">
      <c r="D522" s="30"/>
      <c r="G522" s="31"/>
      <c r="I522" s="30"/>
      <c r="L522" s="31"/>
      <c r="N522" s="30"/>
      <c r="Q522" s="31"/>
      <c r="S522" s="30"/>
      <c r="V522" s="31"/>
      <c r="X522" s="30"/>
      <c r="AA522" s="31"/>
      <c r="AC522" s="30"/>
      <c r="AF522" s="31"/>
      <c r="AH522" s="30"/>
      <c r="AK522" s="31"/>
      <c r="AM522" s="30"/>
      <c r="AP522" s="31"/>
      <c r="AR522" s="30"/>
      <c r="AU522" s="31"/>
      <c r="AY522" s="185"/>
      <c r="AZ522" s="115"/>
      <c r="BA522" s="44">
        <f t="shared" si="2758"/>
        <v>1.0959999999999785</v>
      </c>
      <c r="BB522" s="48">
        <f t="shared" si="2779"/>
        <v>-22.887151649667565</v>
      </c>
      <c r="BC522" s="49">
        <f t="shared" si="2780"/>
        <v>89.118918550262464</v>
      </c>
      <c r="BD522" s="50">
        <f t="shared" si="2781"/>
        <v>-22.887151649667565</v>
      </c>
      <c r="BE522" s="11">
        <f t="shared" si="2783"/>
        <v>-203.37435038234838</v>
      </c>
      <c r="BF522" s="49">
        <f t="shared" si="2806"/>
        <v>-3.549552028276568</v>
      </c>
      <c r="BG522" s="32">
        <f t="shared" si="2782"/>
        <v>-2.2396930978596172E-2</v>
      </c>
    </row>
    <row r="523" spans="2:59" ht="18.649999999999999" customHeight="1" thickBot="1">
      <c r="D523" s="197" t="s">
        <v>96</v>
      </c>
      <c r="E523" s="198"/>
      <c r="F523" s="199" t="s">
        <v>97</v>
      </c>
      <c r="G523" s="200"/>
      <c r="I523" s="197" t="s">
        <v>98</v>
      </c>
      <c r="J523" s="198"/>
      <c r="K523" s="199" t="s">
        <v>99</v>
      </c>
      <c r="L523" s="200"/>
      <c r="N523" s="197" t="s">
        <v>1</v>
      </c>
      <c r="O523" s="198"/>
      <c r="P523" s="199" t="s">
        <v>2</v>
      </c>
      <c r="Q523" s="200"/>
      <c r="S523" s="172" t="s">
        <v>100</v>
      </c>
      <c r="T523" s="173"/>
      <c r="U523" s="199" t="s">
        <v>101</v>
      </c>
      <c r="V523" s="200"/>
      <c r="X523" s="197" t="s">
        <v>102</v>
      </c>
      <c r="Y523" s="198"/>
      <c r="Z523" s="199" t="s">
        <v>103</v>
      </c>
      <c r="AA523" s="200"/>
      <c r="AB523" s="4"/>
      <c r="AC523" s="197" t="s">
        <v>104</v>
      </c>
      <c r="AD523" s="198"/>
      <c r="AE523" s="199" t="s">
        <v>105</v>
      </c>
      <c r="AF523" s="200"/>
      <c r="AH523" s="172" t="s">
        <v>106</v>
      </c>
      <c r="AI523" s="173"/>
      <c r="AJ523" s="199" t="s">
        <v>107</v>
      </c>
      <c r="AK523" s="200"/>
      <c r="AL523" s="4"/>
      <c r="AM523" s="197" t="s">
        <v>108</v>
      </c>
      <c r="AN523" s="198"/>
      <c r="AO523" s="199" t="s">
        <v>109</v>
      </c>
      <c r="AP523" s="200"/>
      <c r="AR523" s="197" t="s">
        <v>110</v>
      </c>
      <c r="AS523" s="198"/>
      <c r="AT523" s="199" t="s">
        <v>111</v>
      </c>
      <c r="AU523" s="200"/>
      <c r="AV523" s="4"/>
      <c r="AW523" s="36" t="s">
        <v>112</v>
      </c>
      <c r="AY523" s="186" t="s">
        <v>113</v>
      </c>
      <c r="AZ523" s="115"/>
      <c r="BA523" s="44">
        <f t="shared" si="2758"/>
        <v>1.0963999999999785</v>
      </c>
      <c r="BB523" s="48">
        <f t="shared" si="2779"/>
        <v>-22.946999212330073</v>
      </c>
      <c r="BC523" s="49">
        <f t="shared" si="2780"/>
        <v>89.037568810109534</v>
      </c>
      <c r="BD523" s="50">
        <f t="shared" si="2781"/>
        <v>-22.946999212330073</v>
      </c>
      <c r="BE523" s="11">
        <f t="shared" si="2783"/>
        <v>-201.74249978224259</v>
      </c>
      <c r="BF523" s="49">
        <f t="shared" si="2806"/>
        <v>-3.5210708624040761</v>
      </c>
      <c r="BG523" s="32">
        <f t="shared" si="2782"/>
        <v>-2.2089628056979768E-2</v>
      </c>
    </row>
    <row r="524" spans="2:59" ht="18.649999999999999" customHeight="1" thickTop="1" thickBot="1">
      <c r="D524" s="24">
        <v>0</v>
      </c>
      <c r="E524" s="28">
        <v>0</v>
      </c>
      <c r="F524" s="26">
        <v>1</v>
      </c>
      <c r="G524" s="27">
        <v>0</v>
      </c>
      <c r="I524" s="24">
        <v>0</v>
      </c>
      <c r="J524" s="28">
        <f t="shared" ref="J524" si="3017">IF(0=(1-$J$8*$K$8*$B521^2),0,-1*(1-$J$8*$K$8*$B521^2)/($B521*$K$8))</f>
        <v>-0.37332550575839946</v>
      </c>
      <c r="K524" s="26">
        <v>1</v>
      </c>
      <c r="L524" s="27">
        <v>0</v>
      </c>
      <c r="N524" s="24">
        <f t="shared" ref="N524" si="3018">D524*I521+F524*I524-E524*J521-G524*J524</f>
        <v>0</v>
      </c>
      <c r="O524" s="28">
        <f t="shared" ref="O524" si="3019">(D524*J521+E524*I521+F524*J524+G524*I524)</f>
        <v>-0.37332550575839946</v>
      </c>
      <c r="P524" s="26">
        <f t="shared" ref="P524" si="3020">D524*K521+F524*K524-E524*L521-G524*L524</f>
        <v>1</v>
      </c>
      <c r="Q524" s="27">
        <f t="shared" ref="Q524" si="3021">(D524*L521+E524*K521+F524*L524+G524*K524)</f>
        <v>0</v>
      </c>
      <c r="S524" s="24">
        <v>0</v>
      </c>
      <c r="T524" s="28">
        <v>0</v>
      </c>
      <c r="U524" s="26">
        <v>1</v>
      </c>
      <c r="V524" s="27">
        <v>0</v>
      </c>
      <c r="X524" s="24">
        <f t="shared" ref="X524" si="3022">N524*S521+P524*S524-O524*T521-Q524*T524</f>
        <v>0</v>
      </c>
      <c r="Y524" s="28">
        <f t="shared" ref="Y524" si="3023">(N524*T521+O524*S521+P524*T524+Q524*S524)</f>
        <v>-0.37332550575839946</v>
      </c>
      <c r="Z524" s="26">
        <f t="shared" ref="Z524" si="3024">N524*U521+P524*U524-O524*V521-Q524*V524</f>
        <v>-9.8680294420625057</v>
      </c>
      <c r="AA524" s="27">
        <f t="shared" ref="AA524" si="3025">(N524*V521+O524*U521+P524*V524+Q524*U524)</f>
        <v>0</v>
      </c>
      <c r="AB524" s="8"/>
      <c r="AC524" s="24">
        <v>0</v>
      </c>
      <c r="AD524" s="28">
        <f t="shared" ref="AD524" si="3026">IF(0=(1-$AD$8*$AE$8*$B521^2),0,-1*(1-$AD$8*$AE$8*$B521^2)/($B521*$AD$8))</f>
        <v>-0.34935505324692784</v>
      </c>
      <c r="AE524" s="26">
        <v>1</v>
      </c>
      <c r="AF524" s="27">
        <v>0</v>
      </c>
      <c r="AH524" s="24">
        <f t="shared" ref="AH524" si="3027">X524*AC521+Z524*AC524-Y524*AD521-AA524*AD524</f>
        <v>0</v>
      </c>
      <c r="AI524" s="28">
        <f t="shared" ref="AI524" si="3028">(X524*AD521+Y524*AC521+Z524*AD524+AA524*AC524)</f>
        <v>3.0741204454155988</v>
      </c>
      <c r="AJ524" s="26">
        <f t="shared" ref="AJ524" si="3029">X524*AE521+Z524*AE524-Y524*AF521-AA524*AF524</f>
        <v>-9.8680294420625057</v>
      </c>
      <c r="AK524" s="27">
        <f t="shared" ref="AK524" si="3030">(X524*AF521+Y524*AE521+Z524*AF524+AA524*AE524)</f>
        <v>0</v>
      </c>
      <c r="AL524" s="8"/>
      <c r="AM524" s="24">
        <v>0</v>
      </c>
      <c r="AN524" s="28">
        <v>0</v>
      </c>
      <c r="AO524" s="26">
        <v>1</v>
      </c>
      <c r="AP524" s="27">
        <v>0</v>
      </c>
      <c r="AR524" s="24">
        <f t="shared" ref="AR524" si="3031">AH524*AM521+AJ524*AM524-AI524*AN521-AK524*AN524</f>
        <v>0</v>
      </c>
      <c r="AS524" s="28">
        <f t="shared" ref="AS524" si="3032">(AH524*AN521+AI524*AM521+AJ524*AN524+AK524*AM524)</f>
        <v>3.0741204454155988</v>
      </c>
      <c r="AT524" s="26">
        <f t="shared" ref="AT524" si="3033">AH524*AO521+AJ524*AO524-AI524*AP521-AK524*AP524</f>
        <v>8.6303088140326185</v>
      </c>
      <c r="AU524" s="27">
        <f t="shared" ref="AU524" si="3034">(AH524*AP521+AI524*AO521+AJ524*AP524+AK524*AO524)</f>
        <v>0</v>
      </c>
      <c r="AV524" s="8"/>
      <c r="AW524" s="38">
        <f t="shared" ref="AW524" si="3035">(180/PI())*ATAN(-1*(($AR$8*AS521+AU521+$AR$8*AS524+AU524)/($AR$8*AR521+AT521+$AR$8*AR524+AT524)))</f>
        <v>51.760101523835296</v>
      </c>
      <c r="AY524" s="187">
        <f t="shared" ref="AY524" si="3036">20*LOG(((($AR$8*AR521+AT521-$AR$8*AR524-AT524)^2+($AR$8*AS521+AU521-$AR$8*AS524-AU524)^2)/(($AR$8*AR521+AT521+$AR$8*AR524+AT524)^2+($AR$8*AS521+AU521+$AR$8*AS524+AU524)^2))^0.5)</f>
        <v>-2.068522249550812E-2</v>
      </c>
      <c r="AZ524" s="115"/>
      <c r="BA524" s="44">
        <f t="shared" si="2758"/>
        <v>1.0967999999999785</v>
      </c>
      <c r="BB524" s="48">
        <f t="shared" si="2779"/>
        <v>-23.006553658366098</v>
      </c>
      <c r="BC524" s="49">
        <f t="shared" si="2780"/>
        <v>88.956871810196645</v>
      </c>
      <c r="BD524" s="50">
        <f t="shared" si="2781"/>
        <v>-23.006553658366098</v>
      </c>
      <c r="BE524" s="11">
        <f t="shared" si="2783"/>
        <v>-200.13219655349064</v>
      </c>
      <c r="BF524" s="49">
        <f t="shared" si="2806"/>
        <v>-3.4929657691068599</v>
      </c>
      <c r="BG524" s="32">
        <f t="shared" si="2782"/>
        <v>-2.1788026325033561E-2</v>
      </c>
    </row>
    <row r="525" spans="2:59" ht="18.649999999999999" customHeight="1">
      <c r="AY525" s="33"/>
      <c r="AZ525" s="115"/>
      <c r="BA525" s="44">
        <f t="shared" si="2758"/>
        <v>1.0971999999999784</v>
      </c>
      <c r="BB525" s="48">
        <f t="shared" si="2779"/>
        <v>-23.065817412260408</v>
      </c>
      <c r="BC525" s="49">
        <f t="shared" si="2780"/>
        <v>88.876818931575258</v>
      </c>
      <c r="BD525" s="50">
        <f t="shared" si="2781"/>
        <v>-23.065817412260408</v>
      </c>
      <c r="BE525" s="11">
        <f t="shared" si="2783"/>
        <v>-198.54306110067964</v>
      </c>
      <c r="BF525" s="49">
        <f t="shared" si="2806"/>
        <v>-3.4652301231951368</v>
      </c>
      <c r="BG525" s="32">
        <f t="shared" si="2782"/>
        <v>-2.1491994791983139E-2</v>
      </c>
    </row>
    <row r="526" spans="2:59" ht="18.649999999999999" customHeight="1" thickBot="1">
      <c r="E526" s="21" t="s">
        <v>68</v>
      </c>
      <c r="J526" s="21" t="s">
        <v>69</v>
      </c>
      <c r="O526" s="21" t="s">
        <v>70</v>
      </c>
      <c r="T526" s="21" t="s">
        <v>71</v>
      </c>
      <c r="Y526" s="21" t="s">
        <v>72</v>
      </c>
      <c r="AD526" s="21" t="s">
        <v>73</v>
      </c>
      <c r="AI526" s="21" t="s">
        <v>74</v>
      </c>
      <c r="AN526" s="21" t="s">
        <v>75</v>
      </c>
      <c r="AS526" s="21" t="s">
        <v>76</v>
      </c>
      <c r="AZ526" s="115"/>
      <c r="BA526" s="44">
        <f t="shared" si="2758"/>
        <v>1.0975999999999784</v>
      </c>
      <c r="BB526" s="48">
        <f t="shared" si="2779"/>
        <v>-23.124792869630962</v>
      </c>
      <c r="BC526" s="49">
        <f t="shared" si="2780"/>
        <v>88.797401707134995</v>
      </c>
      <c r="BD526" s="50">
        <f t="shared" si="2781"/>
        <v>-23.124792869630962</v>
      </c>
      <c r="BE526" s="11">
        <f t="shared" si="2783"/>
        <v>-196.97472215602866</v>
      </c>
      <c r="BF526" s="49"/>
      <c r="BG526" s="32">
        <f t="shared" si="2782"/>
        <v>-2.1201406032856879E-2</v>
      </c>
    </row>
    <row r="527" spans="2:59" ht="18.649999999999999" customHeight="1" thickBot="1">
      <c r="B527" s="20"/>
      <c r="D527" s="197" t="s">
        <v>77</v>
      </c>
      <c r="E527" s="198"/>
      <c r="F527" s="199" t="s">
        <v>78</v>
      </c>
      <c r="G527" s="200"/>
      <c r="I527" s="197" t="s">
        <v>79</v>
      </c>
      <c r="J527" s="198"/>
      <c r="K527" s="199" t="s">
        <v>80</v>
      </c>
      <c r="L527" s="200"/>
      <c r="N527" s="197" t="s">
        <v>81</v>
      </c>
      <c r="O527" s="198"/>
      <c r="P527" s="199" t="s">
        <v>82</v>
      </c>
      <c r="Q527" s="200"/>
      <c r="S527" s="197" t="s">
        <v>83</v>
      </c>
      <c r="T527" s="198"/>
      <c r="U527" s="199" t="s">
        <v>84</v>
      </c>
      <c r="V527" s="200"/>
      <c r="X527" s="197" t="s">
        <v>85</v>
      </c>
      <c r="Y527" s="198"/>
      <c r="Z527" s="199" t="s">
        <v>86</v>
      </c>
      <c r="AA527" s="200"/>
      <c r="AB527" s="4"/>
      <c r="AC527" s="197" t="s">
        <v>87</v>
      </c>
      <c r="AD527" s="198"/>
      <c r="AE527" s="199" t="s">
        <v>88</v>
      </c>
      <c r="AF527" s="200"/>
      <c r="AH527" s="197" t="s">
        <v>89</v>
      </c>
      <c r="AI527" s="198"/>
      <c r="AJ527" s="199" t="s">
        <v>90</v>
      </c>
      <c r="AK527" s="200"/>
      <c r="AL527" s="4"/>
      <c r="AM527" s="197" t="s">
        <v>91</v>
      </c>
      <c r="AN527" s="198"/>
      <c r="AO527" s="199" t="s">
        <v>92</v>
      </c>
      <c r="AP527" s="200"/>
      <c r="AR527" s="197" t="s">
        <v>93</v>
      </c>
      <c r="AS527" s="198"/>
      <c r="AT527" s="199" t="s">
        <v>94</v>
      </c>
      <c r="AU527" s="200"/>
      <c r="AV527" s="4"/>
      <c r="AW527" s="181" t="s">
        <v>95</v>
      </c>
      <c r="AY527" s="182" t="s">
        <v>22</v>
      </c>
      <c r="AZ527" s="115"/>
      <c r="BA527" s="44">
        <f t="shared" si="2758"/>
        <v>1.0979999999999783</v>
      </c>
      <c r="BB527" s="48">
        <f t="shared" si="2779"/>
        <v>-23.183482397666872</v>
      </c>
      <c r="BC527" s="49">
        <f t="shared" si="2780"/>
        <v>88.718611818272592</v>
      </c>
      <c r="BD527" s="50">
        <f t="shared" si="2781"/>
        <v>-23.183482397666872</v>
      </c>
      <c r="BE527" s="11"/>
      <c r="BF527" s="49"/>
      <c r="BG527" s="32">
        <f t="shared" si="2782"/>
        <v>-2.0916136076702195E-2</v>
      </c>
    </row>
    <row r="528" spans="2:59" ht="18.649999999999999" customHeight="1" thickTop="1" thickBot="1">
      <c r="B528" s="39">
        <f t="shared" ref="B528" si="3037">B521+$E$5</f>
        <v>0.92879999999999685</v>
      </c>
      <c r="D528" s="24">
        <v>1</v>
      </c>
      <c r="E528" s="25">
        <v>0</v>
      </c>
      <c r="F528" s="26">
        <v>0</v>
      </c>
      <c r="G528" s="27">
        <f t="shared" ref="G528" si="3038">-1/($E$8*$B528)</f>
        <v>-6.0148494603477269</v>
      </c>
      <c r="I528" s="24">
        <v>1</v>
      </c>
      <c r="J528" s="28">
        <v>0</v>
      </c>
      <c r="K528" s="26">
        <v>0</v>
      </c>
      <c r="L528" s="27">
        <v>0</v>
      </c>
      <c r="N528" s="24">
        <f t="shared" ref="N528" si="3039">D528*I528+F528*I531-E528*J528-G528*J531</f>
        <v>-1.2397717398544237</v>
      </c>
      <c r="O528" s="28">
        <f t="shared" ref="O528" si="3040">(D528*J528+E528*I528+F528*J531+G528*I531)</f>
        <v>0</v>
      </c>
      <c r="P528" s="26">
        <f t="shared" ref="P528" si="3041">D528*K528+F528*K531-E528*L528-G528*L531</f>
        <v>0</v>
      </c>
      <c r="Q528" s="27">
        <f t="shared" ref="Q528" si="3042">(D528*L528+E528*K528+F528*L531+G528*K531)</f>
        <v>-6.0148494603477269</v>
      </c>
      <c r="S528" s="24">
        <v>1</v>
      </c>
      <c r="T528" s="25">
        <v>0</v>
      </c>
      <c r="U528" s="26">
        <v>0</v>
      </c>
      <c r="V528" s="27">
        <f t="shared" ref="V528" si="3043">-1/($T$8*$B528)</f>
        <v>-29.098866308168731</v>
      </c>
      <c r="X528" s="24">
        <f t="shared" ref="X528" si="3044">N528*S528+P528*S531-O528*T528-Q528*T531</f>
        <v>-1.2397717398544237</v>
      </c>
      <c r="Y528" s="28">
        <f t="shared" ref="Y528" si="3045">(N528*T528+O528*S528+P528*T531+Q528*S531)</f>
        <v>0</v>
      </c>
      <c r="Z528" s="26">
        <f t="shared" ref="Z528" si="3046">N528*U528+P528*U531-O528*V528-Q528*V531</f>
        <v>0</v>
      </c>
      <c r="AA528" s="27">
        <f t="shared" ref="AA528" si="3047">(N528*V528+O528*U528+P528*V531+Q528*U531)</f>
        <v>30.061102650321892</v>
      </c>
      <c r="AB528" s="8"/>
      <c r="AC528" s="24">
        <v>1</v>
      </c>
      <c r="AD528" s="28">
        <v>0</v>
      </c>
      <c r="AE528" s="26">
        <v>0</v>
      </c>
      <c r="AF528" s="27">
        <v>0</v>
      </c>
      <c r="AH528" s="24">
        <f t="shared" ref="AH528" si="3048">X528*AC528+Z528*AC531-Y528*AD528-AA528*AD531</f>
        <v>9.2376511040381235</v>
      </c>
      <c r="AI528" s="28">
        <f t="shared" ref="AI528" si="3049">(X528*AD528+Y528*AC528+Z528*AD531+AA528*AC531)</f>
        <v>0</v>
      </c>
      <c r="AJ528" s="26">
        <f t="shared" ref="AJ528" si="3050">X528*AE528+Z528*AE531-Y528*AF528-AA528*AF531</f>
        <v>0</v>
      </c>
      <c r="AK528" s="27">
        <f t="shared" ref="AK528" si="3051">(X528*AF528+Y528*AE528+Z528*AF531+AA528*AE531)</f>
        <v>30.061102650321892</v>
      </c>
      <c r="AL528" s="8"/>
      <c r="AM528" s="24">
        <v>1</v>
      </c>
      <c r="AN528" s="25">
        <v>0</v>
      </c>
      <c r="AO528" s="26">
        <v>0</v>
      </c>
      <c r="AP528" s="27">
        <f t="shared" ref="AP528" si="3052">-1/($AN$8*$B528)</f>
        <v>-6.0148494603477269</v>
      </c>
      <c r="AR528" s="24">
        <f t="shared" ref="AR528" si="3053">AH528*AM528+AJ528*AM531-AI528*AN528-AK528*AN531</f>
        <v>9.2376511040381235</v>
      </c>
      <c r="AS528" s="28">
        <f t="shared" ref="AS528" si="3054">(AH528*AN528+AI528*AM528+AJ528*AN531+AK528*AM531)</f>
        <v>0</v>
      </c>
      <c r="AT528" s="26">
        <f t="shared" ref="AT528" si="3055">AH528*AO528+AJ528*AO531-AI528*AP528-AK528*AP531</f>
        <v>0</v>
      </c>
      <c r="AU528" s="27">
        <f t="shared" ref="AU528" si="3056">(AH528*AP528+AI528*AO528+AJ528*AP531+AK528*AO531)</f>
        <v>-25.501978107682397</v>
      </c>
      <c r="AV528" s="8"/>
      <c r="AW528" s="183">
        <f t="shared" ref="AW528" si="3057">20*LOG((2*$AR$8)/(($AR$8*AR528+AT528+$AR$8*AR531+AT531)^2+($AR$8*AS528+AU528+$AR$8*AS531+AU531)^2)^0.5)</f>
        <v>-23.11766166548647</v>
      </c>
      <c r="AY528" s="184">
        <f t="shared" ref="AY528" si="3058">((AS528^2+AR528^2)/(AS531^2+AR531^2))^0.5</f>
        <v>3.0230681360362972</v>
      </c>
      <c r="AZ528" s="115"/>
      <c r="BA528" s="47">
        <f t="shared" si="2758"/>
        <v>1.0983999999999783</v>
      </c>
      <c r="BB528" s="48">
        <f t="shared" si="2779"/>
        <v>-23.241888335558855</v>
      </c>
      <c r="BC528" s="49">
        <f t="shared" si="2780"/>
        <v>88.640441091647716</v>
      </c>
      <c r="BD528" s="50">
        <f t="shared" si="2781"/>
        <v>-23.241888335558855</v>
      </c>
      <c r="BE528" s="11"/>
      <c r="BF528" s="49"/>
      <c r="BG528" s="32">
        <f t="shared" si="2782"/>
        <v>-2.0636064298767444E-2</v>
      </c>
    </row>
    <row r="529" spans="2:59" ht="18.649999999999999" customHeight="1" thickBot="1">
      <c r="D529" s="30"/>
      <c r="G529" s="31"/>
      <c r="I529" s="30"/>
      <c r="L529" s="31"/>
      <c r="N529" s="30"/>
      <c r="Q529" s="31"/>
      <c r="S529" s="30"/>
      <c r="V529" s="31"/>
      <c r="X529" s="30"/>
      <c r="AA529" s="31"/>
      <c r="AC529" s="30"/>
      <c r="AF529" s="31"/>
      <c r="AH529" s="30"/>
      <c r="AK529" s="31"/>
      <c r="AM529" s="30"/>
      <c r="AP529" s="31"/>
      <c r="AR529" s="30"/>
      <c r="AU529" s="31"/>
      <c r="AY529" s="185"/>
      <c r="AZ529" s="115"/>
      <c r="BA529" s="47">
        <f t="shared" si="2758"/>
        <v>1.0987999999999782</v>
      </c>
      <c r="BB529" s="48">
        <f t="shared" ref="BB529" si="3059">INDEX(AW:AW,(ROW()-32)*7+24)</f>
        <v>-23.300012994921822</v>
      </c>
      <c r="BC529" s="49">
        <f t="shared" ref="BC529" si="3060">INDEX(AW:AW,(ROW()-32)*7+27)</f>
        <v>88.562881496023536</v>
      </c>
      <c r="BD529" s="50">
        <f t="shared" ref="BD529" si="3061">BB529</f>
        <v>-23.300012994921822</v>
      </c>
      <c r="BE529" s="11"/>
      <c r="BF529" s="49"/>
      <c r="BG529" s="32">
        <f t="shared" ref="BG529" si="3062">INDEX(AY:AY,(ROW()-32)*7+27)</f>
        <v>-2.0361073316469538E-2</v>
      </c>
    </row>
    <row r="530" spans="2:59" ht="18.649999999999999" customHeight="1" thickBot="1">
      <c r="D530" s="197" t="s">
        <v>96</v>
      </c>
      <c r="E530" s="198"/>
      <c r="F530" s="199" t="s">
        <v>97</v>
      </c>
      <c r="G530" s="200"/>
      <c r="I530" s="197" t="s">
        <v>98</v>
      </c>
      <c r="J530" s="198"/>
      <c r="K530" s="199" t="s">
        <v>99</v>
      </c>
      <c r="L530" s="200"/>
      <c r="N530" s="197" t="s">
        <v>1</v>
      </c>
      <c r="O530" s="198"/>
      <c r="P530" s="199" t="s">
        <v>2</v>
      </c>
      <c r="Q530" s="200"/>
      <c r="S530" s="172" t="s">
        <v>100</v>
      </c>
      <c r="T530" s="173"/>
      <c r="U530" s="199" t="s">
        <v>101</v>
      </c>
      <c r="V530" s="200"/>
      <c r="X530" s="197" t="s">
        <v>102</v>
      </c>
      <c r="Y530" s="198"/>
      <c r="Z530" s="199" t="s">
        <v>103</v>
      </c>
      <c r="AA530" s="200"/>
      <c r="AB530" s="4"/>
      <c r="AC530" s="197" t="s">
        <v>104</v>
      </c>
      <c r="AD530" s="198"/>
      <c r="AE530" s="199" t="s">
        <v>105</v>
      </c>
      <c r="AF530" s="200"/>
      <c r="AH530" s="172" t="s">
        <v>106</v>
      </c>
      <c r="AI530" s="173"/>
      <c r="AJ530" s="199" t="s">
        <v>107</v>
      </c>
      <c r="AK530" s="200"/>
      <c r="AL530" s="4"/>
      <c r="AM530" s="197" t="s">
        <v>108</v>
      </c>
      <c r="AN530" s="198"/>
      <c r="AO530" s="199" t="s">
        <v>109</v>
      </c>
      <c r="AP530" s="200"/>
      <c r="AR530" s="197" t="s">
        <v>110</v>
      </c>
      <c r="AS530" s="198"/>
      <c r="AT530" s="199" t="s">
        <v>111</v>
      </c>
      <c r="AU530" s="200"/>
      <c r="AV530" s="4"/>
      <c r="AW530" s="36" t="s">
        <v>112</v>
      </c>
      <c r="AY530" s="186" t="s">
        <v>113</v>
      </c>
      <c r="AZ530" s="115"/>
      <c r="BA530" s="47">
        <f t="shared" si="2758"/>
        <v>1.0991999999999782</v>
      </c>
      <c r="BB530" s="48">
        <f t="shared" ref="BB530:BB532" si="3063">INDEX(AW:AW,(ROW()-32)*7+24)</f>
        <v>-23.35785866021024</v>
      </c>
      <c r="BC530" s="49">
        <f t="shared" ref="BC530:BC532" si="3064">INDEX(AW:AW,(ROW()-32)*7+27)</f>
        <v>88.485925139188851</v>
      </c>
      <c r="BD530" s="50">
        <f t="shared" ref="BD530:BD532" si="3065">BB530</f>
        <v>-23.35785866021024</v>
      </c>
      <c r="BE530" s="11"/>
      <c r="BF530" s="49"/>
      <c r="BG530" s="32">
        <f t="shared" ref="BG530:BG532" si="3066">INDEX(AY:AY,(ROW()-32)*7+27)</f>
        <v>-2.009104888902271E-2</v>
      </c>
    </row>
    <row r="531" spans="2:59" ht="18.649999999999999" customHeight="1" thickTop="1" thickBot="1">
      <c r="D531" s="24">
        <v>0</v>
      </c>
      <c r="E531" s="28">
        <v>0</v>
      </c>
      <c r="F531" s="26">
        <v>1</v>
      </c>
      <c r="G531" s="27">
        <v>0</v>
      </c>
      <c r="I531" s="24">
        <v>0</v>
      </c>
      <c r="J531" s="28">
        <f t="shared" ref="J531" si="3067">IF(0=(1-$J$8*$K$8*$B528^2),0,-1*(1-$J$8*$K$8*$B528^2)/($B528*$K$8))</f>
        <v>-0.37237369856384389</v>
      </c>
      <c r="K531" s="26">
        <v>1</v>
      </c>
      <c r="L531" s="27">
        <v>0</v>
      </c>
      <c r="N531" s="24">
        <f t="shared" ref="N531" si="3068">D531*I528+F531*I531-E531*J528-G531*J531</f>
        <v>0</v>
      </c>
      <c r="O531" s="28">
        <f t="shared" ref="O531" si="3069">(D531*J528+E531*I528+F531*J531+G531*I531)</f>
        <v>-0.37237369856384389</v>
      </c>
      <c r="P531" s="26">
        <f t="shared" ref="P531" si="3070">D531*K528+F531*K531-E531*L528-G531*L531</f>
        <v>1</v>
      </c>
      <c r="Q531" s="27">
        <f t="shared" ref="Q531" si="3071">(D531*L528+E531*K528+F531*L531+G531*K531)</f>
        <v>0</v>
      </c>
      <c r="S531" s="24">
        <v>0</v>
      </c>
      <c r="T531" s="28">
        <v>0</v>
      </c>
      <c r="U531" s="26">
        <v>1</v>
      </c>
      <c r="V531" s="27">
        <v>0</v>
      </c>
      <c r="X531" s="24">
        <f t="shared" ref="X531" si="3072">N531*S528+P531*S531-O531*T528-Q531*T531</f>
        <v>0</v>
      </c>
      <c r="Y531" s="28">
        <f t="shared" ref="Y531" si="3073">(N531*T528+O531*S528+P531*T531+Q531*S531)</f>
        <v>-0.37237369856384389</v>
      </c>
      <c r="Z531" s="26">
        <f t="shared" ref="Z531" si="3074">N531*U528+P531*U531-O531*V528-Q531*V531</f>
        <v>-9.8356524711876165</v>
      </c>
      <c r="AA531" s="27">
        <f t="shared" ref="AA531" si="3075">(N531*V528+O531*U528+P531*V531+Q531*U531)</f>
        <v>0</v>
      </c>
      <c r="AB531" s="8"/>
      <c r="AC531" s="24">
        <v>0</v>
      </c>
      <c r="AD531" s="28">
        <f t="shared" ref="AD531" si="3076">IF(0=(1-$AD$8*$AE$8*$B528^2),0,-1*(1-$AD$8*$AE$8*$B528^2)/($B528*$AD$8))</f>
        <v>-0.34853754254354857</v>
      </c>
      <c r="AE531" s="26">
        <v>1</v>
      </c>
      <c r="AF531" s="27">
        <v>0</v>
      </c>
      <c r="AH531" s="24">
        <f t="shared" ref="AH531" si="3077">X531*AC528+Z531*AC531-Y531*AD528-AA531*AD531</f>
        <v>0</v>
      </c>
      <c r="AI531" s="28">
        <f t="shared" ref="AI531" si="3078">(X531*AD528+Y531*AC528+Z531*AD531+AA531*AC531)</f>
        <v>3.055720443056269</v>
      </c>
      <c r="AJ531" s="26">
        <f t="shared" ref="AJ531" si="3079">X531*AE528+Z531*AE531-Y531*AF528-AA531*AF531</f>
        <v>-9.8356524711876165</v>
      </c>
      <c r="AK531" s="27">
        <f t="shared" ref="AK531" si="3080">(X531*AF528+Y531*AE528+Z531*AF531+AA531*AE531)</f>
        <v>0</v>
      </c>
      <c r="AL531" s="8"/>
      <c r="AM531" s="24">
        <v>0</v>
      </c>
      <c r="AN531" s="28">
        <v>0</v>
      </c>
      <c r="AO531" s="26">
        <v>1</v>
      </c>
      <c r="AP531" s="27">
        <v>0</v>
      </c>
      <c r="AR531" s="24">
        <f t="shared" ref="AR531" si="3081">AH531*AM528+AJ531*AM531-AI531*AN528-AK531*AN531</f>
        <v>0</v>
      </c>
      <c r="AS531" s="28">
        <f t="shared" ref="AS531" si="3082">(AH531*AN528+AI531*AM528+AJ531*AN531+AK531*AM531)</f>
        <v>3.055720443056269</v>
      </c>
      <c r="AT531" s="26">
        <f t="shared" ref="AT531" si="3083">AH531*AO528+AJ531*AO531-AI531*AP528-AK531*AP531</f>
        <v>8.5440459867028995</v>
      </c>
      <c r="AU531" s="27">
        <f t="shared" ref="AU531" si="3084">(AH531*AP528+AI531*AO528+AJ531*AP531+AK531*AO531)</f>
        <v>0</v>
      </c>
      <c r="AV531" s="8"/>
      <c r="AW531" s="38">
        <f t="shared" ref="AW531" si="3085">(180/PI())*ATAN(-1*(($AR$8*AS528+AU528+$AR$8*AS531+AU531)/($AR$8*AR528+AT528+$AR$8*AR531+AT531)))</f>
        <v>51.614092733085492</v>
      </c>
      <c r="AY531" s="187">
        <f t="shared" ref="AY531" si="3086">20*LOG(((($AR$8*AR528+AT528-$AR$8*AR531-AT531)^2+($AR$8*AS528+AU528-$AR$8*AS531-AU531)^2)/(($AR$8*AR528+AT528+$AR$8*AR531+AT531)^2+($AR$8*AS528+AU528+$AR$8*AS531+AU531)^2))^0.5)</f>
        <v>-2.1236333096706587E-2</v>
      </c>
      <c r="AZ531" s="115"/>
      <c r="BA531" s="47">
        <f t="shared" si="2758"/>
        <v>1.0995999999999782</v>
      </c>
      <c r="BB531" s="48">
        <f t="shared" si="3063"/>
        <v>-23.415427589126065</v>
      </c>
      <c r="BC531" s="49">
        <f t="shared" si="3064"/>
        <v>88.409564264959883</v>
      </c>
      <c r="BD531" s="50">
        <f t="shared" si="3065"/>
        <v>-23.415427589126065</v>
      </c>
      <c r="BE531" s="11"/>
      <c r="BF531" s="49"/>
      <c r="BG531" s="32">
        <f t="shared" si="3066"/>
        <v>-1.9825879820572087E-2</v>
      </c>
    </row>
    <row r="532" spans="2:59" ht="18.649999999999999" customHeight="1">
      <c r="AY532" s="33"/>
      <c r="AZ532" s="115"/>
      <c r="BA532" s="47">
        <f t="shared" si="2758"/>
        <v>1.0999999999999781</v>
      </c>
      <c r="BB532" s="48">
        <f t="shared" si="3063"/>
        <v>-23.472722013019606</v>
      </c>
      <c r="BC532" s="49">
        <f t="shared" si="3064"/>
        <v>88.333791250258912</v>
      </c>
      <c r="BD532" s="50">
        <f t="shared" si="3065"/>
        <v>-23.472722013019606</v>
      </c>
      <c r="BE532" s="11"/>
      <c r="BF532" s="49"/>
      <c r="BG532" s="32">
        <f t="shared" si="3066"/>
        <v>-1.9565457866687661E-2</v>
      </c>
    </row>
    <row r="533" spans="2:59" ht="18.649999999999999" customHeight="1" thickBot="1">
      <c r="E533" s="21" t="s">
        <v>68</v>
      </c>
      <c r="J533" s="21" t="s">
        <v>69</v>
      </c>
      <c r="O533" s="21" t="s">
        <v>70</v>
      </c>
      <c r="T533" s="21" t="s">
        <v>71</v>
      </c>
      <c r="Y533" s="21" t="s">
        <v>72</v>
      </c>
      <c r="AD533" s="21" t="s">
        <v>73</v>
      </c>
      <c r="AI533" s="21" t="s">
        <v>74</v>
      </c>
      <c r="AN533" s="21" t="s">
        <v>75</v>
      </c>
      <c r="AS533" s="21" t="s">
        <v>76</v>
      </c>
      <c r="AZ533" s="115"/>
      <c r="BA533" s="19"/>
      <c r="BB533" s="66"/>
      <c r="BC533" s="66"/>
      <c r="BD533" s="67"/>
      <c r="BE533" s="37"/>
      <c r="BF533" s="66"/>
      <c r="BG533" s="18"/>
    </row>
    <row r="534" spans="2:59" ht="18.649999999999999" customHeight="1" thickBot="1">
      <c r="B534" s="20"/>
      <c r="D534" s="197" t="s">
        <v>77</v>
      </c>
      <c r="E534" s="198"/>
      <c r="F534" s="199" t="s">
        <v>78</v>
      </c>
      <c r="G534" s="200"/>
      <c r="I534" s="197" t="s">
        <v>79</v>
      </c>
      <c r="J534" s="198"/>
      <c r="K534" s="199" t="s">
        <v>80</v>
      </c>
      <c r="L534" s="200"/>
      <c r="N534" s="197" t="s">
        <v>81</v>
      </c>
      <c r="O534" s="198"/>
      <c r="P534" s="199" t="s">
        <v>82</v>
      </c>
      <c r="Q534" s="200"/>
      <c r="S534" s="197" t="s">
        <v>83</v>
      </c>
      <c r="T534" s="198"/>
      <c r="U534" s="199" t="s">
        <v>84</v>
      </c>
      <c r="V534" s="200"/>
      <c r="X534" s="197" t="s">
        <v>85</v>
      </c>
      <c r="Y534" s="198"/>
      <c r="Z534" s="199" t="s">
        <v>86</v>
      </c>
      <c r="AA534" s="200"/>
      <c r="AB534" s="4"/>
      <c r="AC534" s="197" t="s">
        <v>87</v>
      </c>
      <c r="AD534" s="198"/>
      <c r="AE534" s="199" t="s">
        <v>88</v>
      </c>
      <c r="AF534" s="200"/>
      <c r="AH534" s="197" t="s">
        <v>89</v>
      </c>
      <c r="AI534" s="198"/>
      <c r="AJ534" s="199" t="s">
        <v>90</v>
      </c>
      <c r="AK534" s="200"/>
      <c r="AL534" s="4"/>
      <c r="AM534" s="197" t="s">
        <v>91</v>
      </c>
      <c r="AN534" s="198"/>
      <c r="AO534" s="199" t="s">
        <v>92</v>
      </c>
      <c r="AP534" s="200"/>
      <c r="AR534" s="197" t="s">
        <v>93</v>
      </c>
      <c r="AS534" s="198"/>
      <c r="AT534" s="199" t="s">
        <v>94</v>
      </c>
      <c r="AU534" s="200"/>
      <c r="AV534" s="4"/>
      <c r="AW534" s="181" t="s">
        <v>95</v>
      </c>
      <c r="AY534" s="182" t="s">
        <v>22</v>
      </c>
      <c r="AZ534" s="9"/>
      <c r="BA534" s="51"/>
      <c r="BB534" s="51"/>
      <c r="BC534" s="29"/>
      <c r="BD534" s="29"/>
    </row>
    <row r="535" spans="2:59" ht="18.649999999999999" customHeight="1" thickTop="1" thickBot="1">
      <c r="B535" s="39">
        <f t="shared" ref="B535" si="3087">B528+$E$5</f>
        <v>0.92919999999999681</v>
      </c>
      <c r="D535" s="24">
        <v>1</v>
      </c>
      <c r="E535" s="25">
        <v>0</v>
      </c>
      <c r="F535" s="26">
        <v>0</v>
      </c>
      <c r="G535" s="27">
        <f t="shared" ref="G535" si="3088">-1/($E$8*$B535)</f>
        <v>-6.0122602010019044</v>
      </c>
      <c r="I535" s="24">
        <v>1</v>
      </c>
      <c r="J535" s="28">
        <v>0</v>
      </c>
      <c r="K535" s="26">
        <v>0</v>
      </c>
      <c r="L535" s="27">
        <v>0</v>
      </c>
      <c r="N535" s="24">
        <f t="shared" ref="N535" si="3089">D535*I535+F535*I538-E535*J535-G535*J538</f>
        <v>-1.2330879343498595</v>
      </c>
      <c r="O535" s="28">
        <f t="shared" ref="O535" si="3090">(D535*J535+E535*I535+F535*J538+G535*I538)</f>
        <v>0</v>
      </c>
      <c r="P535" s="26">
        <f t="shared" ref="P535" si="3091">D535*K535+F535*K538-E535*L535-G535*L538</f>
        <v>0</v>
      </c>
      <c r="Q535" s="27">
        <f t="shared" ref="Q535" si="3092">(D535*L535+E535*K535+F535*L538+G535*K538)</f>
        <v>-6.0122602010019044</v>
      </c>
      <c r="S535" s="24">
        <v>1</v>
      </c>
      <c r="T535" s="25">
        <v>0</v>
      </c>
      <c r="U535" s="26">
        <v>0</v>
      </c>
      <c r="V535" s="27">
        <f t="shared" ref="V535" si="3093">-1/($T$8*$B535)</f>
        <v>-29.086339891333534</v>
      </c>
      <c r="X535" s="24">
        <f t="shared" ref="X535" si="3094">N535*S535+P535*S538-O535*T535-Q535*T538</f>
        <v>-1.2330879343498595</v>
      </c>
      <c r="Y535" s="28">
        <f t="shared" ref="Y535" si="3095">(N535*T535+O535*S535+P535*T538+Q535*S538)</f>
        <v>0</v>
      </c>
      <c r="Z535" s="26">
        <f t="shared" ref="Z535" si="3096">N535*U535+P535*U538-O535*V535-Q535*V538</f>
        <v>0</v>
      </c>
      <c r="AA535" s="27">
        <f t="shared" ref="AA535" si="3097">(N535*V535+O535*U535+P535*V538+Q535*U538)</f>
        <v>29.853754573400483</v>
      </c>
      <c r="AB535" s="8"/>
      <c r="AC535" s="24">
        <v>1</v>
      </c>
      <c r="AD535" s="28">
        <v>0</v>
      </c>
      <c r="AE535" s="26">
        <v>0</v>
      </c>
      <c r="AF535" s="27">
        <v>0</v>
      </c>
      <c r="AH535" s="24">
        <f t="shared" ref="AH535" si="3098">X535*AC535+Z535*AC538-Y535*AD535-AA535*AD538</f>
        <v>9.1476729943017396</v>
      </c>
      <c r="AI535" s="28">
        <f t="shared" ref="AI535" si="3099">(X535*AD535+Y535*AC535+Z535*AD538+AA535*AC538)</f>
        <v>0</v>
      </c>
      <c r="AJ535" s="26">
        <f t="shared" ref="AJ535" si="3100">X535*AE535+Z535*AE538-Y535*AF535-AA535*AF538</f>
        <v>0</v>
      </c>
      <c r="AK535" s="27">
        <f t="shared" ref="AK535" si="3101">(X535*AF535+Y535*AE535+Z535*AF538+AA535*AE538)</f>
        <v>29.853754573400483</v>
      </c>
      <c r="AL535" s="8"/>
      <c r="AM535" s="24">
        <v>1</v>
      </c>
      <c r="AN535" s="25">
        <v>0</v>
      </c>
      <c r="AO535" s="26">
        <v>0</v>
      </c>
      <c r="AP535" s="27">
        <f t="shared" ref="AP535" si="3102">-1/($AN$8*$B535)</f>
        <v>-6.0122602010019044</v>
      </c>
      <c r="AR535" s="24">
        <f t="shared" ref="AR535" si="3103">AH535*AM535+AJ535*AM538-AI535*AN535-AK535*AN538</f>
        <v>9.1476729943017396</v>
      </c>
      <c r="AS535" s="28">
        <f t="shared" ref="AS535" si="3104">(AH535*AN535+AI535*AM535+AJ535*AN538+AK535*AM538)</f>
        <v>0</v>
      </c>
      <c r="AT535" s="26">
        <f t="shared" ref="AT535" si="3105">AH535*AO535+AJ535*AO538-AI535*AP535-AK535*AP538</f>
        <v>0</v>
      </c>
      <c r="AU535" s="27">
        <f t="shared" ref="AU535" si="3106">(AH535*AP535+AI535*AO535+AJ535*AP538+AK535*AO538)</f>
        <v>-25.144435702019788</v>
      </c>
      <c r="AV535" s="8"/>
      <c r="AW535" s="183">
        <f t="shared" ref="AW535" si="3107">20*LOG((2*$AR$8)/(($AR$8*AR535+AT535+$AR$8*AR538+AT538)^2+($AR$8*AS535+AU535+$AR$8*AS538+AU538)^2)^0.5)</f>
        <v>-23.003186148977974</v>
      </c>
      <c r="AY535" s="184">
        <f t="shared" ref="AY535" si="3108">((AS535^2+AR535^2)/(AS538^2+AR538^2))^0.5</f>
        <v>3.011687145558315</v>
      </c>
      <c r="AZ535" s="9"/>
      <c r="BA535" s="51"/>
      <c r="BB535" s="51"/>
      <c r="BC535" s="29"/>
      <c r="BD535" s="29"/>
    </row>
    <row r="536" spans="2:59" ht="18.649999999999999" customHeight="1" thickBot="1">
      <c r="D536" s="30"/>
      <c r="G536" s="31"/>
      <c r="I536" s="30"/>
      <c r="L536" s="31"/>
      <c r="N536" s="30"/>
      <c r="Q536" s="31"/>
      <c r="S536" s="30"/>
      <c r="V536" s="31"/>
      <c r="X536" s="30"/>
      <c r="AA536" s="31"/>
      <c r="AC536" s="30"/>
      <c r="AF536" s="31"/>
      <c r="AH536" s="30"/>
      <c r="AK536" s="31"/>
      <c r="AM536" s="30"/>
      <c r="AP536" s="31"/>
      <c r="AR536" s="30"/>
      <c r="AU536" s="31"/>
      <c r="AY536" s="185"/>
      <c r="AZ536" s="9"/>
      <c r="BA536" s="51"/>
      <c r="BB536" s="51"/>
      <c r="BC536" s="29"/>
      <c r="BD536" s="29"/>
    </row>
    <row r="537" spans="2:59" ht="18.649999999999999" customHeight="1" thickBot="1">
      <c r="D537" s="197" t="s">
        <v>96</v>
      </c>
      <c r="E537" s="198"/>
      <c r="F537" s="199" t="s">
        <v>97</v>
      </c>
      <c r="G537" s="200"/>
      <c r="I537" s="197" t="s">
        <v>98</v>
      </c>
      <c r="J537" s="198"/>
      <c r="K537" s="199" t="s">
        <v>99</v>
      </c>
      <c r="L537" s="200"/>
      <c r="N537" s="197" t="s">
        <v>1</v>
      </c>
      <c r="O537" s="198"/>
      <c r="P537" s="199" t="s">
        <v>2</v>
      </c>
      <c r="Q537" s="200"/>
      <c r="S537" s="172" t="s">
        <v>100</v>
      </c>
      <c r="T537" s="173"/>
      <c r="U537" s="199" t="s">
        <v>101</v>
      </c>
      <c r="V537" s="200"/>
      <c r="X537" s="197" t="s">
        <v>102</v>
      </c>
      <c r="Y537" s="198"/>
      <c r="Z537" s="199" t="s">
        <v>103</v>
      </c>
      <c r="AA537" s="200"/>
      <c r="AB537" s="4"/>
      <c r="AC537" s="197" t="s">
        <v>104</v>
      </c>
      <c r="AD537" s="198"/>
      <c r="AE537" s="199" t="s">
        <v>105</v>
      </c>
      <c r="AF537" s="200"/>
      <c r="AH537" s="172" t="s">
        <v>106</v>
      </c>
      <c r="AI537" s="173"/>
      <c r="AJ537" s="199" t="s">
        <v>107</v>
      </c>
      <c r="AK537" s="200"/>
      <c r="AL537" s="4"/>
      <c r="AM537" s="197" t="s">
        <v>108</v>
      </c>
      <c r="AN537" s="198"/>
      <c r="AO537" s="199" t="s">
        <v>109</v>
      </c>
      <c r="AP537" s="200"/>
      <c r="AR537" s="197" t="s">
        <v>110</v>
      </c>
      <c r="AS537" s="198"/>
      <c r="AT537" s="199" t="s">
        <v>111</v>
      </c>
      <c r="AU537" s="200"/>
      <c r="AV537" s="4"/>
      <c r="AW537" s="36" t="s">
        <v>112</v>
      </c>
      <c r="AY537" s="186" t="s">
        <v>113</v>
      </c>
      <c r="AZ537" s="9"/>
      <c r="BA537" s="51"/>
      <c r="BB537" s="51"/>
      <c r="BC537" s="29"/>
      <c r="BD537" s="29"/>
    </row>
    <row r="538" spans="2:59" ht="18.649999999999999" customHeight="1" thickTop="1" thickBot="1">
      <c r="D538" s="24">
        <v>0</v>
      </c>
      <c r="E538" s="28">
        <v>0</v>
      </c>
      <c r="F538" s="26">
        <v>1</v>
      </c>
      <c r="G538" s="27">
        <v>0</v>
      </c>
      <c r="I538" s="24">
        <v>0</v>
      </c>
      <c r="J538" s="28">
        <f t="shared" ref="J538" si="3109">IF(0=(1-$J$8*$K$8*$B535^2),0,-1*(1-$J$8*$K$8*$B535^2)/($B535*$K$8))</f>
        <v>-0.37142237023902092</v>
      </c>
      <c r="K538" s="26">
        <v>1</v>
      </c>
      <c r="L538" s="27">
        <v>0</v>
      </c>
      <c r="N538" s="24">
        <f t="shared" ref="N538" si="3110">D538*I535+F538*I538-E538*J535-G538*J538</f>
        <v>0</v>
      </c>
      <c r="O538" s="28">
        <f t="shared" ref="O538" si="3111">(D538*J535+E538*I535+F538*J538+G538*I538)</f>
        <v>-0.37142237023902092</v>
      </c>
      <c r="P538" s="26">
        <f t="shared" ref="P538" si="3112">D538*K535+F538*K538-E538*L535-G538*L538</f>
        <v>1</v>
      </c>
      <c r="Q538" s="27">
        <f t="shared" ref="Q538" si="3113">(D538*L535+E538*K535+F538*L538+G538*K538)</f>
        <v>0</v>
      </c>
      <c r="S538" s="24">
        <v>0</v>
      </c>
      <c r="T538" s="28">
        <v>0</v>
      </c>
      <c r="U538" s="26">
        <v>1</v>
      </c>
      <c r="V538" s="27">
        <v>0</v>
      </c>
      <c r="X538" s="24">
        <f t="shared" ref="X538" si="3114">N538*S535+P538*S538-O538*T535-Q538*T538</f>
        <v>0</v>
      </c>
      <c r="Y538" s="28">
        <f t="shared" ref="Y538" si="3115">(N538*T535+O538*S535+P538*T538+Q538*S538)</f>
        <v>-0.37142237023902092</v>
      </c>
      <c r="Z538" s="26">
        <f t="shared" ref="Z538" si="3116">N538*U535+P538*U538-O538*V535-Q538*V538</f>
        <v>-9.8033173040168879</v>
      </c>
      <c r="AA538" s="27">
        <f t="shared" ref="AA538" si="3117">(N538*V535+O538*U535+P538*V538+Q538*U538)</f>
        <v>0</v>
      </c>
      <c r="AB538" s="8"/>
      <c r="AC538" s="24">
        <v>0</v>
      </c>
      <c r="AD538" s="28">
        <f t="shared" ref="AD538" si="3118">IF(0=(1-$AD$8*$AE$8*$B535^2),0,-1*(1-$AD$8*$AE$8*$B535^2)/($B535*$AD$8))</f>
        <v>-0.34772044846582861</v>
      </c>
      <c r="AE538" s="26">
        <v>1</v>
      </c>
      <c r="AF538" s="27">
        <v>0</v>
      </c>
      <c r="AH538" s="24">
        <f t="shared" ref="AH538" si="3119">X538*AC535+Z538*AC538-Y538*AD535-AA538*AD538</f>
        <v>0</v>
      </c>
      <c r="AI538" s="28">
        <f t="shared" ref="AI538" si="3120">(X538*AD535+Y538*AC535+Z538*AD538+AA538*AC538)</f>
        <v>3.0373915191665493</v>
      </c>
      <c r="AJ538" s="26">
        <f t="shared" ref="AJ538" si="3121">X538*AE535+Z538*AE538-Y538*AF535-AA538*AF538</f>
        <v>-9.8033173040168879</v>
      </c>
      <c r="AK538" s="27">
        <f t="shared" ref="AK538" si="3122">(X538*AF535+Y538*AE535+Z538*AF538+AA538*AE538)</f>
        <v>0</v>
      </c>
      <c r="AL538" s="8"/>
      <c r="AM538" s="24">
        <v>0</v>
      </c>
      <c r="AN538" s="28">
        <v>0</v>
      </c>
      <c r="AO538" s="26">
        <v>1</v>
      </c>
      <c r="AP538" s="27">
        <v>0</v>
      </c>
      <c r="AR538" s="24">
        <f t="shared" ref="AR538" si="3123">AH538*AM535+AJ538*AM538-AI538*AN535-AK538*AN538</f>
        <v>0</v>
      </c>
      <c r="AS538" s="28">
        <f t="shared" ref="AS538" si="3124">(AH538*AN535+AI538*AM535+AJ538*AN538+AK538*AM538)</f>
        <v>3.0373915191665493</v>
      </c>
      <c r="AT538" s="26">
        <f t="shared" ref="AT538" si="3125">AH538*AO535+AJ538*AO538-AI538*AP535-AK538*AP538</f>
        <v>8.4582708415288703</v>
      </c>
      <c r="AU538" s="27">
        <f t="shared" ref="AU538" si="3126">(AH538*AP535+AI538*AO535+AJ538*AP538+AK538*AO538)</f>
        <v>0</v>
      </c>
      <c r="AV538" s="8"/>
      <c r="AW538" s="38">
        <f t="shared" ref="AW538" si="3127">(180/PI())*ATAN(-1*(($AR$8*AS535+AU535+$AR$8*AS538+AU538)/($AR$8*AR535+AT535+$AR$8*AR538+AT538)))</f>
        <v>51.466352365913259</v>
      </c>
      <c r="AY538" s="187">
        <f t="shared" ref="AY538" si="3128">20*LOG(((($AR$8*AR535+AT535-$AR$8*AR538-AT538)^2+($AR$8*AS535+AU535-$AR$8*AS538-AU538)^2)/(($AR$8*AR535+AT535+$AR$8*AR538+AT538)^2+($AR$8*AS535+AU535+$AR$8*AS538+AU538)^2))^0.5)</f>
        <v>-2.1804969760990511E-2</v>
      </c>
      <c r="AZ538" s="9"/>
      <c r="BA538" s="51"/>
      <c r="BB538" s="51"/>
      <c r="BC538" s="29"/>
      <c r="BD538" s="29"/>
    </row>
    <row r="539" spans="2:59" ht="18.649999999999999" customHeight="1">
      <c r="AY539" s="33"/>
      <c r="BA539" s="51"/>
      <c r="BB539" s="51"/>
    </row>
    <row r="540" spans="2:59" ht="18.649999999999999" customHeight="1" thickBot="1">
      <c r="E540" s="21" t="s">
        <v>68</v>
      </c>
      <c r="J540" s="21" t="s">
        <v>69</v>
      </c>
      <c r="O540" s="21" t="s">
        <v>70</v>
      </c>
      <c r="T540" s="21" t="s">
        <v>71</v>
      </c>
      <c r="Y540" s="21" t="s">
        <v>72</v>
      </c>
      <c r="AD540" s="21" t="s">
        <v>73</v>
      </c>
      <c r="AI540" s="21" t="s">
        <v>74</v>
      </c>
      <c r="AN540" s="21" t="s">
        <v>75</v>
      </c>
      <c r="AS540" s="21" t="s">
        <v>76</v>
      </c>
      <c r="BA540" s="51"/>
      <c r="BB540" s="51"/>
    </row>
    <row r="541" spans="2:59" ht="18.649999999999999" customHeight="1" thickBot="1">
      <c r="B541" s="20"/>
      <c r="D541" s="197" t="s">
        <v>77</v>
      </c>
      <c r="E541" s="198"/>
      <c r="F541" s="199" t="s">
        <v>78</v>
      </c>
      <c r="G541" s="200"/>
      <c r="I541" s="197" t="s">
        <v>79</v>
      </c>
      <c r="J541" s="198"/>
      <c r="K541" s="199" t="s">
        <v>80</v>
      </c>
      <c r="L541" s="200"/>
      <c r="N541" s="197" t="s">
        <v>81</v>
      </c>
      <c r="O541" s="198"/>
      <c r="P541" s="199" t="s">
        <v>82</v>
      </c>
      <c r="Q541" s="200"/>
      <c r="S541" s="197" t="s">
        <v>83</v>
      </c>
      <c r="T541" s="198"/>
      <c r="U541" s="199" t="s">
        <v>84</v>
      </c>
      <c r="V541" s="200"/>
      <c r="X541" s="197" t="s">
        <v>85</v>
      </c>
      <c r="Y541" s="198"/>
      <c r="Z541" s="199" t="s">
        <v>86</v>
      </c>
      <c r="AA541" s="200"/>
      <c r="AB541" s="4"/>
      <c r="AC541" s="197" t="s">
        <v>87</v>
      </c>
      <c r="AD541" s="198"/>
      <c r="AE541" s="199" t="s">
        <v>88</v>
      </c>
      <c r="AF541" s="200"/>
      <c r="AH541" s="197" t="s">
        <v>89</v>
      </c>
      <c r="AI541" s="198"/>
      <c r="AJ541" s="199" t="s">
        <v>90</v>
      </c>
      <c r="AK541" s="200"/>
      <c r="AL541" s="4"/>
      <c r="AM541" s="197" t="s">
        <v>91</v>
      </c>
      <c r="AN541" s="198"/>
      <c r="AO541" s="199" t="s">
        <v>92</v>
      </c>
      <c r="AP541" s="200"/>
      <c r="AR541" s="197" t="s">
        <v>93</v>
      </c>
      <c r="AS541" s="198"/>
      <c r="AT541" s="199" t="s">
        <v>94</v>
      </c>
      <c r="AU541" s="200"/>
      <c r="AV541" s="4"/>
      <c r="AW541" s="181" t="s">
        <v>95</v>
      </c>
      <c r="AY541" s="182" t="s">
        <v>22</v>
      </c>
      <c r="AZ541" s="9"/>
      <c r="BA541" s="51"/>
      <c r="BB541" s="51"/>
      <c r="BC541" s="29"/>
      <c r="BD541" s="29"/>
    </row>
    <row r="542" spans="2:59" ht="18.649999999999999" customHeight="1" thickTop="1" thickBot="1">
      <c r="B542" s="39">
        <f t="shared" ref="B542" si="3129">B535+$E$5</f>
        <v>0.92959999999999676</v>
      </c>
      <c r="D542" s="24">
        <v>1</v>
      </c>
      <c r="E542" s="25">
        <v>0</v>
      </c>
      <c r="F542" s="26">
        <v>0</v>
      </c>
      <c r="G542" s="27">
        <f t="shared" ref="G542" si="3130">-1/($E$8*$B542)</f>
        <v>-6.0096731699343469</v>
      </c>
      <c r="I542" s="24">
        <v>1</v>
      </c>
      <c r="J542" s="28">
        <v>0</v>
      </c>
      <c r="K542" s="26">
        <v>0</v>
      </c>
      <c r="L542" s="27">
        <v>0</v>
      </c>
      <c r="N542" s="24">
        <f t="shared" ref="N542" si="3131">D542*I542+F542*I545-E542*J542-G542*J545</f>
        <v>-1.2264127549650099</v>
      </c>
      <c r="O542" s="28">
        <f t="shared" ref="O542" si="3132">(D542*J542+E542*I542+F542*J545+G542*I545)</f>
        <v>0</v>
      </c>
      <c r="P542" s="26">
        <f t="shared" ref="P542" si="3133">D542*K542+F542*K545-E542*L542-G542*L545</f>
        <v>0</v>
      </c>
      <c r="Q542" s="27">
        <f t="shared" ref="Q542" si="3134">(D542*L542+E542*K542+F542*L545+G542*K545)</f>
        <v>-6.0096731699343469</v>
      </c>
      <c r="S542" s="24">
        <v>1</v>
      </c>
      <c r="T542" s="25">
        <v>0</v>
      </c>
      <c r="U542" s="26">
        <v>0</v>
      </c>
      <c r="V542" s="27">
        <f t="shared" ref="V542" si="3135">-1/($T$8*$B542)</f>
        <v>-29.073824254547251</v>
      </c>
      <c r="X542" s="24">
        <f t="shared" ref="X542" si="3136">N542*S542+P542*S545-O542*T542-Q542*T545</f>
        <v>-1.2264127549650099</v>
      </c>
      <c r="Y542" s="28">
        <f t="shared" ref="Y542" si="3137">(N542*T542+O542*S542+P542*T545+Q542*S545)</f>
        <v>0</v>
      </c>
      <c r="Z542" s="26">
        <f t="shared" ref="Z542" si="3138">N542*U542+P542*U545-O542*V542-Q542*V545</f>
        <v>0</v>
      </c>
      <c r="AA542" s="27">
        <f t="shared" ref="AA542" si="3139">(N542*V542+O542*U542+P542*V545+Q542*U545)</f>
        <v>29.646835731453471</v>
      </c>
      <c r="AB542" s="8"/>
      <c r="AC542" s="24">
        <v>1</v>
      </c>
      <c r="AD542" s="28">
        <v>0</v>
      </c>
      <c r="AE542" s="26">
        <v>0</v>
      </c>
      <c r="AF542" s="27">
        <v>0</v>
      </c>
      <c r="AH542" s="24">
        <f t="shared" ref="AH542" si="3140">X542*AC542+Z542*AC545-Y542*AD542-AA542*AD545</f>
        <v>9.0581863429574767</v>
      </c>
      <c r="AI542" s="28">
        <f t="shared" ref="AI542" si="3141">(X542*AD542+Y542*AC542+Z542*AD545+AA542*AC545)</f>
        <v>0</v>
      </c>
      <c r="AJ542" s="26">
        <f t="shared" ref="AJ542" si="3142">X542*AE542+Z542*AE545-Y542*AF542-AA542*AF545</f>
        <v>0</v>
      </c>
      <c r="AK542" s="27">
        <f t="shared" ref="AK542" si="3143">(X542*AF542+Y542*AE542+Z542*AF545+AA542*AE545)</f>
        <v>29.646835731453471</v>
      </c>
      <c r="AL542" s="8"/>
      <c r="AM542" s="24">
        <v>1</v>
      </c>
      <c r="AN542" s="25">
        <v>0</v>
      </c>
      <c r="AO542" s="26">
        <v>0</v>
      </c>
      <c r="AP542" s="27">
        <f t="shared" ref="AP542" si="3144">-1/($AN$8*$B542)</f>
        <v>-6.0096731699343469</v>
      </c>
      <c r="AR542" s="24">
        <f t="shared" ref="AR542" si="3145">AH542*AM542+AJ542*AM545-AI542*AN542-AK542*AN545</f>
        <v>9.0581863429574767</v>
      </c>
      <c r="AS542" s="28">
        <f t="shared" ref="AS542" si="3146">(AH542*AN542+AI542*AM542+AJ542*AN545+AK542*AM545)</f>
        <v>0</v>
      </c>
      <c r="AT542" s="26">
        <f t="shared" ref="AT542" si="3147">AH542*AO542+AJ542*AO545-AI542*AP542-AK542*AP545</f>
        <v>0</v>
      </c>
      <c r="AU542" s="27">
        <f t="shared" ref="AU542" si="3148">(AH542*AP542+AI542*AO542+AJ542*AP545+AK542*AO545)</f>
        <v>-24.789903702083798</v>
      </c>
      <c r="AV542" s="8"/>
      <c r="AW542" s="183">
        <f t="shared" ref="AW542" si="3149">20*LOG((2*$AR$8)/(($AR$8*AR542+AT542+$AR$8*AR545+AT545)^2+($AR$8*AS542+AU542+$AR$8*AS545+AU545)^2)^0.5)</f>
        <v>-22.888146787938936</v>
      </c>
      <c r="AY542" s="184">
        <f t="shared" ref="AY542" si="3150">((AS542^2+AR542^2)/(AS545^2+AR545^2))^0.5</f>
        <v>3.0002602863224381</v>
      </c>
      <c r="AZ542" s="9"/>
      <c r="BA542" s="51"/>
      <c r="BB542" s="51"/>
      <c r="BC542" s="29"/>
      <c r="BD542" s="29"/>
    </row>
    <row r="543" spans="2:59" ht="18.649999999999999" customHeight="1" thickBot="1">
      <c r="D543" s="30"/>
      <c r="G543" s="31"/>
      <c r="I543" s="30"/>
      <c r="L543" s="31"/>
      <c r="N543" s="30"/>
      <c r="Q543" s="31"/>
      <c r="S543" s="30"/>
      <c r="V543" s="31"/>
      <c r="X543" s="30"/>
      <c r="AA543" s="31"/>
      <c r="AC543" s="30"/>
      <c r="AF543" s="31"/>
      <c r="AH543" s="30"/>
      <c r="AK543" s="31"/>
      <c r="AM543" s="30"/>
      <c r="AP543" s="31"/>
      <c r="AR543" s="30"/>
      <c r="AU543" s="31"/>
      <c r="AY543" s="185"/>
      <c r="AZ543" s="9"/>
      <c r="BA543" s="51"/>
      <c r="BB543" s="51"/>
      <c r="BC543" s="29"/>
      <c r="BD543" s="29"/>
    </row>
    <row r="544" spans="2:59" ht="18.649999999999999" customHeight="1" thickBot="1">
      <c r="D544" s="197" t="s">
        <v>96</v>
      </c>
      <c r="E544" s="198"/>
      <c r="F544" s="199" t="s">
        <v>97</v>
      </c>
      <c r="G544" s="200"/>
      <c r="I544" s="197" t="s">
        <v>98</v>
      </c>
      <c r="J544" s="198"/>
      <c r="K544" s="199" t="s">
        <v>99</v>
      </c>
      <c r="L544" s="200"/>
      <c r="N544" s="197" t="s">
        <v>1</v>
      </c>
      <c r="O544" s="198"/>
      <c r="P544" s="199" t="s">
        <v>2</v>
      </c>
      <c r="Q544" s="200"/>
      <c r="S544" s="172" t="s">
        <v>100</v>
      </c>
      <c r="T544" s="173"/>
      <c r="U544" s="199" t="s">
        <v>101</v>
      </c>
      <c r="V544" s="200"/>
      <c r="X544" s="197" t="s">
        <v>102</v>
      </c>
      <c r="Y544" s="198"/>
      <c r="Z544" s="199" t="s">
        <v>103</v>
      </c>
      <c r="AA544" s="200"/>
      <c r="AB544" s="4"/>
      <c r="AC544" s="197" t="s">
        <v>104</v>
      </c>
      <c r="AD544" s="198"/>
      <c r="AE544" s="199" t="s">
        <v>105</v>
      </c>
      <c r="AF544" s="200"/>
      <c r="AH544" s="172" t="s">
        <v>106</v>
      </c>
      <c r="AI544" s="173"/>
      <c r="AJ544" s="199" t="s">
        <v>107</v>
      </c>
      <c r="AK544" s="200"/>
      <c r="AL544" s="4"/>
      <c r="AM544" s="197" t="s">
        <v>108</v>
      </c>
      <c r="AN544" s="198"/>
      <c r="AO544" s="199" t="s">
        <v>109</v>
      </c>
      <c r="AP544" s="200"/>
      <c r="AR544" s="197" t="s">
        <v>110</v>
      </c>
      <c r="AS544" s="198"/>
      <c r="AT544" s="199" t="s">
        <v>111</v>
      </c>
      <c r="AU544" s="200"/>
      <c r="AV544" s="4"/>
      <c r="AW544" s="36" t="s">
        <v>112</v>
      </c>
      <c r="AY544" s="186" t="s">
        <v>113</v>
      </c>
      <c r="AZ544" s="9"/>
      <c r="BA544" s="51"/>
      <c r="BB544" s="51"/>
      <c r="BC544" s="29"/>
      <c r="BD544" s="29"/>
    </row>
    <row r="545" spans="2:56" ht="18.649999999999999" customHeight="1" thickTop="1" thickBot="1">
      <c r="D545" s="24">
        <v>0</v>
      </c>
      <c r="E545" s="28">
        <v>0</v>
      </c>
      <c r="F545" s="26">
        <v>1</v>
      </c>
      <c r="G545" s="27">
        <v>0</v>
      </c>
      <c r="I545" s="24">
        <v>0</v>
      </c>
      <c r="J545" s="28">
        <f t="shared" ref="J545" si="3151">IF(0=(1-$J$8*$K$8*$B542^2),0,-1*(1-$J$8*$K$8*$B542^2)/($B542*$K$8))</f>
        <v>-0.37047152016576845</v>
      </c>
      <c r="K545" s="26">
        <v>1</v>
      </c>
      <c r="L545" s="27">
        <v>0</v>
      </c>
      <c r="N545" s="24">
        <f t="shared" ref="N545" si="3152">D545*I542+F545*I545-E545*J542-G545*J545</f>
        <v>0</v>
      </c>
      <c r="O545" s="28">
        <f t="shared" ref="O545" si="3153">(D545*J542+E545*I542+F545*J545+G545*I545)</f>
        <v>-0.37047152016576845</v>
      </c>
      <c r="P545" s="26">
        <f t="shared" ref="P545" si="3154">D545*K542+F545*K545-E545*L542-G545*L545</f>
        <v>1</v>
      </c>
      <c r="Q545" s="27">
        <f t="shared" ref="Q545" si="3155">(D545*L542+E545*K542+F545*L545+G545*K545)</f>
        <v>0</v>
      </c>
      <c r="S545" s="24">
        <v>0</v>
      </c>
      <c r="T545" s="28">
        <v>0</v>
      </c>
      <c r="U545" s="26">
        <v>1</v>
      </c>
      <c r="V545" s="27">
        <v>0</v>
      </c>
      <c r="X545" s="24">
        <f t="shared" ref="X545" si="3156">N545*S542+P545*S545-O545*T542-Q545*T545</f>
        <v>0</v>
      </c>
      <c r="Y545" s="28">
        <f t="shared" ref="Y545" si="3157">(N545*T542+O545*S542+P545*T545+Q545*S545)</f>
        <v>-0.37047152016576845</v>
      </c>
      <c r="Z545" s="26">
        <f t="shared" ref="Z545" si="3158">N545*U542+P545*U545-O545*V542-Q545*V545</f>
        <v>-9.7710238686145097</v>
      </c>
      <c r="AA545" s="27">
        <f t="shared" ref="AA545" si="3159">(N545*V542+O545*U542+P545*V545+Q545*U545)</f>
        <v>0</v>
      </c>
      <c r="AB545" s="8"/>
      <c r="AC545" s="24">
        <v>0</v>
      </c>
      <c r="AD545" s="28">
        <f t="shared" ref="AD545" si="3160">IF(0=(1-$AD$8*$AE$8*$B542^2),0,-1*(1-$AD$8*$AE$8*$B542^2)/($B542*$AD$8))</f>
        <v>-0.34690377047595533</v>
      </c>
      <c r="AE545" s="26">
        <v>1</v>
      </c>
      <c r="AF545" s="27">
        <v>0</v>
      </c>
      <c r="AH545" s="24">
        <f t="shared" ref="AH545" si="3161">X545*AC542+Z545*AC545-Y545*AD542-AA545*AD545</f>
        <v>0</v>
      </c>
      <c r="AI545" s="28">
        <f t="shared" ref="AI545" si="3162">(X545*AD542+Y545*AC542+Z545*AD545+AA545*AC545)</f>
        <v>3.0191335012671607</v>
      </c>
      <c r="AJ545" s="26">
        <f t="shared" ref="AJ545" si="3163">X545*AE542+Z545*AE545-Y545*AF542-AA545*AF545</f>
        <v>-9.7710238686145097</v>
      </c>
      <c r="AK545" s="27">
        <f t="shared" ref="AK545" si="3164">(X545*AF542+Y545*AE542+Z545*AF545+AA545*AE545)</f>
        <v>0</v>
      </c>
      <c r="AL545" s="8"/>
      <c r="AM545" s="24">
        <v>0</v>
      </c>
      <c r="AN545" s="28">
        <v>0</v>
      </c>
      <c r="AO545" s="26">
        <v>1</v>
      </c>
      <c r="AP545" s="27">
        <v>0</v>
      </c>
      <c r="AR545" s="24">
        <f t="shared" ref="AR545" si="3165">AH545*AM542+AJ545*AM545-AI545*AN542-AK545*AN545</f>
        <v>0</v>
      </c>
      <c r="AS545" s="28">
        <f t="shared" ref="AS545" si="3166">(AH545*AN542+AI545*AM542+AJ545*AN545+AK545*AM545)</f>
        <v>3.0191335012671607</v>
      </c>
      <c r="AT545" s="26">
        <f t="shared" ref="AT545" si="3167">AH545*AO542+AJ545*AO545-AI545*AP542-AK545*AP545</f>
        <v>8.3729817304006922</v>
      </c>
      <c r="AU545" s="27">
        <f t="shared" ref="AU545" si="3168">(AH545*AP542+AI545*AO542+AJ545*AP545+AK545*AO545)</f>
        <v>0</v>
      </c>
      <c r="AV545" s="8"/>
      <c r="AW545" s="38">
        <f t="shared" ref="AW545" si="3169">(180/PI())*ATAN(-1*(($AR$8*AS542+AU542+$AR$8*AS545+AU545)/($AR$8*AR542+AT542+$AR$8*AR545+AT545)))</f>
        <v>51.31684730559595</v>
      </c>
      <c r="AY545" s="187">
        <f t="shared" ref="AY545" si="3170">20*LOG(((($AR$8*AR542+AT542-$AR$8*AR545-AT545)^2+($AR$8*AS542+AU542-$AR$8*AS545-AU545)^2)/(($AR$8*AR542+AT542+$AR$8*AR545+AT545)^2+($AR$8*AS542+AU542+$AR$8*AS545+AU545)^2))^0.5)</f>
        <v>-2.2391786303607816E-2</v>
      </c>
      <c r="AZ545" s="9"/>
      <c r="BA545" s="51"/>
      <c r="BB545" s="51"/>
      <c r="BC545" s="29"/>
      <c r="BD545" s="29"/>
    </row>
    <row r="546" spans="2:56" ht="18.649999999999999" customHeight="1">
      <c r="AY546" s="33"/>
      <c r="BA546" s="51"/>
      <c r="BB546" s="51"/>
    </row>
    <row r="547" spans="2:56" ht="18.649999999999999" customHeight="1" thickBot="1">
      <c r="E547" s="21" t="s">
        <v>68</v>
      </c>
      <c r="J547" s="21" t="s">
        <v>69</v>
      </c>
      <c r="O547" s="21" t="s">
        <v>70</v>
      </c>
      <c r="T547" s="21" t="s">
        <v>71</v>
      </c>
      <c r="Y547" s="21" t="s">
        <v>72</v>
      </c>
      <c r="AD547" s="21" t="s">
        <v>73</v>
      </c>
      <c r="AI547" s="21" t="s">
        <v>74</v>
      </c>
      <c r="AN547" s="21" t="s">
        <v>75</v>
      </c>
      <c r="AS547" s="21" t="s">
        <v>76</v>
      </c>
      <c r="BA547" s="51"/>
      <c r="BB547" s="51"/>
    </row>
    <row r="548" spans="2:56" ht="18.649999999999999" customHeight="1" thickBot="1">
      <c r="B548" s="20"/>
      <c r="D548" s="197" t="s">
        <v>77</v>
      </c>
      <c r="E548" s="198"/>
      <c r="F548" s="199" t="s">
        <v>78</v>
      </c>
      <c r="G548" s="200"/>
      <c r="I548" s="197" t="s">
        <v>79</v>
      </c>
      <c r="J548" s="198"/>
      <c r="K548" s="199" t="s">
        <v>80</v>
      </c>
      <c r="L548" s="200"/>
      <c r="N548" s="197" t="s">
        <v>81</v>
      </c>
      <c r="O548" s="198"/>
      <c r="P548" s="199" t="s">
        <v>82</v>
      </c>
      <c r="Q548" s="200"/>
      <c r="S548" s="197" t="s">
        <v>83</v>
      </c>
      <c r="T548" s="198"/>
      <c r="U548" s="199" t="s">
        <v>84</v>
      </c>
      <c r="V548" s="200"/>
      <c r="X548" s="197" t="s">
        <v>85</v>
      </c>
      <c r="Y548" s="198"/>
      <c r="Z548" s="199" t="s">
        <v>86</v>
      </c>
      <c r="AA548" s="200"/>
      <c r="AB548" s="4"/>
      <c r="AC548" s="197" t="s">
        <v>87</v>
      </c>
      <c r="AD548" s="198"/>
      <c r="AE548" s="199" t="s">
        <v>88</v>
      </c>
      <c r="AF548" s="200"/>
      <c r="AH548" s="197" t="s">
        <v>89</v>
      </c>
      <c r="AI548" s="198"/>
      <c r="AJ548" s="199" t="s">
        <v>90</v>
      </c>
      <c r="AK548" s="200"/>
      <c r="AL548" s="4"/>
      <c r="AM548" s="197" t="s">
        <v>91</v>
      </c>
      <c r="AN548" s="198"/>
      <c r="AO548" s="199" t="s">
        <v>92</v>
      </c>
      <c r="AP548" s="200"/>
      <c r="AR548" s="197" t="s">
        <v>93</v>
      </c>
      <c r="AS548" s="198"/>
      <c r="AT548" s="199" t="s">
        <v>94</v>
      </c>
      <c r="AU548" s="200"/>
      <c r="AV548" s="4"/>
      <c r="AW548" s="181" t="s">
        <v>95</v>
      </c>
      <c r="AY548" s="182" t="s">
        <v>22</v>
      </c>
      <c r="AZ548" s="9"/>
      <c r="BA548" s="51"/>
      <c r="BB548" s="51"/>
      <c r="BC548" s="29"/>
      <c r="BD548" s="29"/>
    </row>
    <row r="549" spans="2:56" ht="18.649999999999999" customHeight="1" thickTop="1" thickBot="1">
      <c r="B549" s="39">
        <f t="shared" ref="B549" si="3171">B542+$E$5</f>
        <v>0.92999999999999672</v>
      </c>
      <c r="D549" s="24">
        <v>1</v>
      </c>
      <c r="E549" s="25">
        <v>0</v>
      </c>
      <c r="F549" s="26">
        <v>0</v>
      </c>
      <c r="G549" s="27">
        <f t="shared" ref="G549" si="3172">-1/($E$8*$B549)</f>
        <v>-6.00708836426986</v>
      </c>
      <c r="I549" s="24">
        <v>1</v>
      </c>
      <c r="J549" s="28">
        <v>0</v>
      </c>
      <c r="K549" s="26">
        <v>0</v>
      </c>
      <c r="L549" s="27">
        <v>0</v>
      </c>
      <c r="N549" s="24">
        <f t="shared" ref="N549" si="3173">D549*I549+F549*I552-E549*J549-G549*J552</f>
        <v>-1.219746186862432</v>
      </c>
      <c r="O549" s="28">
        <f t="shared" ref="O549" si="3174">(D549*J549+E549*I549+F549*J552+G549*I552)</f>
        <v>0</v>
      </c>
      <c r="P549" s="26">
        <f t="shared" ref="P549" si="3175">D549*K549+F549*K552-E549*L549-G549*L552</f>
        <v>0</v>
      </c>
      <c r="Q549" s="27">
        <f t="shared" ref="Q549" si="3176">(D549*L549+E549*K549+F549*L552+G549*K552)</f>
        <v>-6.00708836426986</v>
      </c>
      <c r="S549" s="24">
        <v>1</v>
      </c>
      <c r="T549" s="25">
        <v>0</v>
      </c>
      <c r="U549" s="26">
        <v>0</v>
      </c>
      <c r="V549" s="27">
        <f t="shared" ref="V549" si="3177">-1/($T$8*$B549)</f>
        <v>-29.06131938390013</v>
      </c>
      <c r="X549" s="24">
        <f t="shared" ref="X549" si="3178">N549*S549+P549*S552-O549*T549-Q549*T552</f>
        <v>-1.219746186862432</v>
      </c>
      <c r="Y549" s="28">
        <f t="shared" ref="Y549" si="3179">(N549*T549+O549*S549+P549*T552+Q549*S552)</f>
        <v>0</v>
      </c>
      <c r="Z549" s="26">
        <f t="shared" ref="Z549" si="3180">N549*U549+P549*U552-O549*V549-Q549*V552</f>
        <v>0</v>
      </c>
      <c r="AA549" s="27">
        <f t="shared" ref="AA549" si="3181">(N549*V549+O549*U549+P549*V552+Q549*U552)</f>
        <v>29.440345139433603</v>
      </c>
      <c r="AB549" s="8"/>
      <c r="AC549" s="24">
        <v>1</v>
      </c>
      <c r="AD549" s="28">
        <v>0</v>
      </c>
      <c r="AE549" s="26">
        <v>0</v>
      </c>
      <c r="AF549" s="27">
        <v>0</v>
      </c>
      <c r="AH549" s="24">
        <f t="shared" ref="AH549" si="3182">X549*AC549+Z549*AC552-Y549*AD549-AA549*AD552</f>
        <v>8.9691894981945541</v>
      </c>
      <c r="AI549" s="28">
        <f t="shared" ref="AI549" si="3183">(X549*AD549+Y549*AC549+Z549*AD552+AA549*AC552)</f>
        <v>0</v>
      </c>
      <c r="AJ549" s="26">
        <f t="shared" ref="AJ549" si="3184">X549*AE549+Z549*AE552-Y549*AF549-AA549*AF552</f>
        <v>0</v>
      </c>
      <c r="AK549" s="27">
        <f t="shared" ref="AK549" si="3185">(X549*AF549+Y549*AE549+Z549*AF552+AA549*AE552)</f>
        <v>29.440345139433603</v>
      </c>
      <c r="AL549" s="8"/>
      <c r="AM549" s="24">
        <v>1</v>
      </c>
      <c r="AN549" s="25">
        <v>0</v>
      </c>
      <c r="AO549" s="26">
        <v>0</v>
      </c>
      <c r="AP549" s="27">
        <f t="shared" ref="AP549" si="3186">-1/($AN$8*$B549)</f>
        <v>-6.00708836426986</v>
      </c>
      <c r="AR549" s="24">
        <f t="shared" ref="AR549" si="3187">AH549*AM549+AJ549*AM552-AI549*AN549-AK549*AN552</f>
        <v>8.9691894981945541</v>
      </c>
      <c r="AS549" s="28">
        <f t="shared" ref="AS549" si="3188">(AH549*AN549+AI549*AM549+AJ549*AN552+AK549*AM552)</f>
        <v>0</v>
      </c>
      <c r="AT549" s="26">
        <f t="shared" ref="AT549" si="3189">AH549*AO549+AJ549*AO552-AI549*AP549-AK549*AP552</f>
        <v>0</v>
      </c>
      <c r="AU549" s="27">
        <f t="shared" ref="AU549" si="3190">(AH549*AP549+AI549*AO549+AJ549*AP552+AK549*AO552)</f>
        <v>-24.438368732102326</v>
      </c>
      <c r="AV549" s="8"/>
      <c r="AW549" s="183">
        <f t="shared" ref="AW549" si="3191">20*LOG((2*$AR$8)/(($AR$8*AR549+AT549+$AR$8*AR552+AT552)^2+($AR$8*AS549+AU549+$AR$8*AS552+AU552)^2)^0.5)</f>
        <v>-22.772537167834884</v>
      </c>
      <c r="AY549" s="184">
        <f t="shared" ref="AY549" si="3192">((AS549^2+AR549^2)/(AS552^2+AR552^2))^0.5</f>
        <v>2.9887871519795826</v>
      </c>
      <c r="AZ549" s="9"/>
      <c r="BA549" s="51"/>
      <c r="BB549" s="51"/>
      <c r="BC549" s="29"/>
      <c r="BD549" s="29"/>
    </row>
    <row r="550" spans="2:56" ht="18.649999999999999" customHeight="1" thickBot="1">
      <c r="D550" s="30"/>
      <c r="G550" s="31"/>
      <c r="I550" s="30"/>
      <c r="L550" s="31"/>
      <c r="N550" s="30"/>
      <c r="Q550" s="31"/>
      <c r="S550" s="30"/>
      <c r="V550" s="31"/>
      <c r="X550" s="30"/>
      <c r="AA550" s="31"/>
      <c r="AC550" s="30"/>
      <c r="AF550" s="31"/>
      <c r="AH550" s="30"/>
      <c r="AK550" s="31"/>
      <c r="AM550" s="30"/>
      <c r="AP550" s="31"/>
      <c r="AR550" s="30"/>
      <c r="AU550" s="31"/>
      <c r="AY550" s="185"/>
      <c r="AZ550" s="9"/>
      <c r="BA550" s="51"/>
      <c r="BB550" s="51"/>
      <c r="BC550" s="29"/>
      <c r="BD550" s="29"/>
    </row>
    <row r="551" spans="2:56" ht="18.649999999999999" customHeight="1" thickBot="1">
      <c r="D551" s="197" t="s">
        <v>96</v>
      </c>
      <c r="E551" s="198"/>
      <c r="F551" s="199" t="s">
        <v>97</v>
      </c>
      <c r="G551" s="200"/>
      <c r="I551" s="197" t="s">
        <v>98</v>
      </c>
      <c r="J551" s="198"/>
      <c r="K551" s="199" t="s">
        <v>99</v>
      </c>
      <c r="L551" s="200"/>
      <c r="N551" s="197" t="s">
        <v>1</v>
      </c>
      <c r="O551" s="198"/>
      <c r="P551" s="199" t="s">
        <v>2</v>
      </c>
      <c r="Q551" s="200"/>
      <c r="S551" s="172" t="s">
        <v>100</v>
      </c>
      <c r="T551" s="173"/>
      <c r="U551" s="199" t="s">
        <v>101</v>
      </c>
      <c r="V551" s="200"/>
      <c r="X551" s="197" t="s">
        <v>102</v>
      </c>
      <c r="Y551" s="198"/>
      <c r="Z551" s="199" t="s">
        <v>103</v>
      </c>
      <c r="AA551" s="200"/>
      <c r="AB551" s="4"/>
      <c r="AC551" s="197" t="s">
        <v>104</v>
      </c>
      <c r="AD551" s="198"/>
      <c r="AE551" s="199" t="s">
        <v>105</v>
      </c>
      <c r="AF551" s="200"/>
      <c r="AH551" s="172" t="s">
        <v>106</v>
      </c>
      <c r="AI551" s="173"/>
      <c r="AJ551" s="199" t="s">
        <v>107</v>
      </c>
      <c r="AK551" s="200"/>
      <c r="AL551" s="4"/>
      <c r="AM551" s="197" t="s">
        <v>108</v>
      </c>
      <c r="AN551" s="198"/>
      <c r="AO551" s="199" t="s">
        <v>109</v>
      </c>
      <c r="AP551" s="200"/>
      <c r="AR551" s="197" t="s">
        <v>110</v>
      </c>
      <c r="AS551" s="198"/>
      <c r="AT551" s="199" t="s">
        <v>111</v>
      </c>
      <c r="AU551" s="200"/>
      <c r="AV551" s="4"/>
      <c r="AW551" s="36" t="s">
        <v>112</v>
      </c>
      <c r="AY551" s="186" t="s">
        <v>113</v>
      </c>
      <c r="AZ551" s="9"/>
      <c r="BA551" s="51"/>
      <c r="BB551" s="51"/>
      <c r="BC551" s="29"/>
      <c r="BD551" s="29"/>
    </row>
    <row r="552" spans="2:56" ht="18.649999999999999" customHeight="1" thickTop="1" thickBot="1">
      <c r="D552" s="24">
        <v>0</v>
      </c>
      <c r="E552" s="28">
        <v>0</v>
      </c>
      <c r="F552" s="26">
        <v>1</v>
      </c>
      <c r="G552" s="27">
        <v>0</v>
      </c>
      <c r="I552" s="24">
        <v>0</v>
      </c>
      <c r="J552" s="28">
        <f t="shared" ref="J552" si="3193">IF(0=(1-$J$8*$K$8*$B549^2),0,-1*(1-$J$8*$K$8*$B549^2)/($B549*$K$8))</f>
        <v>-0.36952114772698769</v>
      </c>
      <c r="K552" s="26">
        <v>1</v>
      </c>
      <c r="L552" s="27">
        <v>0</v>
      </c>
      <c r="N552" s="24">
        <f t="shared" ref="N552" si="3194">D552*I549+F552*I552-E552*J549-G552*J552</f>
        <v>0</v>
      </c>
      <c r="O552" s="28">
        <f t="shared" ref="O552" si="3195">(D552*J549+E552*I549+F552*J552+G552*I552)</f>
        <v>-0.36952114772698769</v>
      </c>
      <c r="P552" s="26">
        <f t="shared" ref="P552" si="3196">D552*K549+F552*K552-E552*L549-G552*L552</f>
        <v>1</v>
      </c>
      <c r="Q552" s="27">
        <f t="shared" ref="Q552" si="3197">(D552*L549+E552*K549+F552*L552+G552*K552)</f>
        <v>0</v>
      </c>
      <c r="S552" s="24">
        <v>0</v>
      </c>
      <c r="T552" s="28">
        <v>0</v>
      </c>
      <c r="U552" s="26">
        <v>1</v>
      </c>
      <c r="V552" s="27">
        <v>0</v>
      </c>
      <c r="X552" s="24">
        <f t="shared" ref="X552" si="3198">N552*S549+P552*S552-O552*T549-Q552*T552</f>
        <v>0</v>
      </c>
      <c r="Y552" s="28">
        <f t="shared" ref="Y552" si="3199">(N552*T549+O552*S549+P552*T552+Q552*S552)</f>
        <v>-0.36952114772698769</v>
      </c>
      <c r="Z552" s="26">
        <f t="shared" ref="Z552" si="3200">N552*U549+P552*U552-O552*V549-Q552*V552</f>
        <v>-9.73877209319933</v>
      </c>
      <c r="AA552" s="27">
        <f t="shared" ref="AA552" si="3201">(N552*V549+O552*U549+P552*V552+Q552*U552)</f>
        <v>0</v>
      </c>
      <c r="AB552" s="8"/>
      <c r="AC552" s="24">
        <v>0</v>
      </c>
      <c r="AD552" s="28">
        <f t="shared" ref="AD552" si="3202">IF(0=(1-$AD$8*$AE$8*$B549^2),0,-1*(1-$AD$8*$AE$8*$B549^2)/($B549*$AD$8))</f>
        <v>-0.34608750803704091</v>
      </c>
      <c r="AE552" s="26">
        <v>1</v>
      </c>
      <c r="AF552" s="27">
        <v>0</v>
      </c>
      <c r="AH552" s="24">
        <f t="shared" ref="AH552" si="3203">X552*AC549+Z552*AC552-Y552*AD549-AA552*AD552</f>
        <v>0</v>
      </c>
      <c r="AI552" s="28">
        <f t="shared" ref="AI552" si="3204">(X552*AD549+Y552*AC549+Z552*AD552+AA552*AC552)</f>
        <v>3.0009462173490453</v>
      </c>
      <c r="AJ552" s="26">
        <f t="shared" ref="AJ552" si="3205">X552*AE549+Z552*AE552-Y552*AF549-AA552*AF552</f>
        <v>-9.73877209319933</v>
      </c>
      <c r="AK552" s="27">
        <f t="shared" ref="AK552" si="3206">(X552*AF549+Y552*AE549+Z552*AF552+AA552*AE552)</f>
        <v>0</v>
      </c>
      <c r="AL552" s="8"/>
      <c r="AM552" s="24">
        <v>0</v>
      </c>
      <c r="AN552" s="28">
        <v>0</v>
      </c>
      <c r="AO552" s="26">
        <v>1</v>
      </c>
      <c r="AP552" s="27">
        <v>0</v>
      </c>
      <c r="AR552" s="24">
        <f t="shared" ref="AR552" si="3207">AH552*AM549+AJ552*AM552-AI552*AN549-AK552*AN552</f>
        <v>0</v>
      </c>
      <c r="AS552" s="28">
        <f t="shared" ref="AS552" si="3208">(AH552*AN549+AI552*AM549+AJ552*AN552+AK552*AM552)</f>
        <v>3.0009462173490453</v>
      </c>
      <c r="AT552" s="26">
        <f t="shared" ref="AT552" si="3209">AH552*AO549+AJ552*AO552-AI552*AP549-AK552*AP552</f>
        <v>8.2881770108377708</v>
      </c>
      <c r="AU552" s="27">
        <f t="shared" ref="AU552" si="3210">(AH552*AP549+AI552*AO549+AJ552*AP552+AK552*AO552)</f>
        <v>0</v>
      </c>
      <c r="AV552" s="8"/>
      <c r="AW552" s="38">
        <f t="shared" ref="AW552" si="3211">(180/PI())*ATAN(-1*(($AR$8*AS549+AU549+$AR$8*AS552+AU552)/($AR$8*AR549+AT549+$AR$8*AR552+AT552)))</f>
        <v>51.16554358068921</v>
      </c>
      <c r="AY552" s="187">
        <f t="shared" ref="AY552" si="3212">20*LOG(((($AR$8*AR549+AT549-$AR$8*AR552-AT552)^2+($AR$8*AS549+AU549-$AR$8*AS552-AU552)^2)/(($AR$8*AR549+AT549+$AR$8*AR552+AT552)^2+($AR$8*AS549+AU549+$AR$8*AS552+AU552)^2))^0.5)</f>
        <v>-2.2997464669554754E-2</v>
      </c>
      <c r="AZ552" s="9"/>
      <c r="BA552" s="51"/>
      <c r="BB552" s="51"/>
      <c r="BC552" s="29"/>
      <c r="BD552" s="29"/>
    </row>
    <row r="553" spans="2:56" ht="18.649999999999999" customHeight="1">
      <c r="AY553" s="33"/>
      <c r="BA553" s="51"/>
      <c r="BB553" s="51"/>
    </row>
    <row r="554" spans="2:56" ht="18.649999999999999" customHeight="1" thickBot="1">
      <c r="E554" s="21" t="s">
        <v>68</v>
      </c>
      <c r="J554" s="21" t="s">
        <v>69</v>
      </c>
      <c r="O554" s="21" t="s">
        <v>70</v>
      </c>
      <c r="T554" s="21" t="s">
        <v>71</v>
      </c>
      <c r="Y554" s="21" t="s">
        <v>72</v>
      </c>
      <c r="AD554" s="21" t="s">
        <v>73</v>
      </c>
      <c r="AI554" s="21" t="s">
        <v>74</v>
      </c>
      <c r="AN554" s="21" t="s">
        <v>75</v>
      </c>
      <c r="AS554" s="21" t="s">
        <v>76</v>
      </c>
      <c r="BA554" s="51"/>
      <c r="BB554" s="51"/>
    </row>
    <row r="555" spans="2:56" ht="18.649999999999999" customHeight="1" thickBot="1">
      <c r="B555" s="20"/>
      <c r="D555" s="197" t="s">
        <v>77</v>
      </c>
      <c r="E555" s="198"/>
      <c r="F555" s="199" t="s">
        <v>78</v>
      </c>
      <c r="G555" s="200"/>
      <c r="I555" s="197" t="s">
        <v>79</v>
      </c>
      <c r="J555" s="198"/>
      <c r="K555" s="199" t="s">
        <v>80</v>
      </c>
      <c r="L555" s="200"/>
      <c r="N555" s="197" t="s">
        <v>81</v>
      </c>
      <c r="O555" s="198"/>
      <c r="P555" s="199" t="s">
        <v>82</v>
      </c>
      <c r="Q555" s="200"/>
      <c r="S555" s="197" t="s">
        <v>83</v>
      </c>
      <c r="T555" s="198"/>
      <c r="U555" s="199" t="s">
        <v>84</v>
      </c>
      <c r="V555" s="200"/>
      <c r="X555" s="197" t="s">
        <v>85</v>
      </c>
      <c r="Y555" s="198"/>
      <c r="Z555" s="199" t="s">
        <v>86</v>
      </c>
      <c r="AA555" s="200"/>
      <c r="AB555" s="4"/>
      <c r="AC555" s="197" t="s">
        <v>87</v>
      </c>
      <c r="AD555" s="198"/>
      <c r="AE555" s="199" t="s">
        <v>88</v>
      </c>
      <c r="AF555" s="200"/>
      <c r="AH555" s="197" t="s">
        <v>89</v>
      </c>
      <c r="AI555" s="198"/>
      <c r="AJ555" s="199" t="s">
        <v>90</v>
      </c>
      <c r="AK555" s="200"/>
      <c r="AL555" s="4"/>
      <c r="AM555" s="197" t="s">
        <v>91</v>
      </c>
      <c r="AN555" s="198"/>
      <c r="AO555" s="199" t="s">
        <v>92</v>
      </c>
      <c r="AP555" s="200"/>
      <c r="AR555" s="197" t="s">
        <v>93</v>
      </c>
      <c r="AS555" s="198"/>
      <c r="AT555" s="199" t="s">
        <v>94</v>
      </c>
      <c r="AU555" s="200"/>
      <c r="AV555" s="4"/>
      <c r="AW555" s="181" t="s">
        <v>95</v>
      </c>
      <c r="AY555" s="182" t="s">
        <v>22</v>
      </c>
      <c r="AZ555" s="9"/>
      <c r="BA555" s="51"/>
      <c r="BB555" s="51"/>
      <c r="BC555" s="29"/>
      <c r="BD555" s="29"/>
    </row>
    <row r="556" spans="2:56" ht="18.649999999999999" customHeight="1" thickTop="1" thickBot="1">
      <c r="B556" s="39">
        <f t="shared" ref="B556" si="3213">B549+$E$5</f>
        <v>0.93039999999999667</v>
      </c>
      <c r="D556" s="24">
        <v>1</v>
      </c>
      <c r="E556" s="25">
        <v>0</v>
      </c>
      <c r="F556" s="26">
        <v>0</v>
      </c>
      <c r="G556" s="27">
        <f t="shared" ref="G556" si="3214">-1/($E$8*$B556)</f>
        <v>-6.0045057811381879</v>
      </c>
      <c r="I556" s="24">
        <v>1</v>
      </c>
      <c r="J556" s="28">
        <v>0</v>
      </c>
      <c r="K556" s="26">
        <v>0</v>
      </c>
      <c r="L556" s="27">
        <v>0</v>
      </c>
      <c r="N556" s="24">
        <f t="shared" ref="N556" si="3215">D556*I556+F556*I559-E556*J556-G556*J559</f>
        <v>-1.2130882152365663</v>
      </c>
      <c r="O556" s="28">
        <f t="shared" ref="O556" si="3216">(D556*J556+E556*I556+F556*J559+G556*I559)</f>
        <v>0</v>
      </c>
      <c r="P556" s="26">
        <f t="shared" ref="P556" si="3217">D556*K556+F556*K559-E556*L556-G556*L559</f>
        <v>0</v>
      </c>
      <c r="Q556" s="27">
        <f t="shared" ref="Q556" si="3218">(D556*L556+E556*K556+F556*L559+G556*K559)</f>
        <v>-6.0045057811381879</v>
      </c>
      <c r="S556" s="24">
        <v>1</v>
      </c>
      <c r="T556" s="25">
        <v>0</v>
      </c>
      <c r="U556" s="26">
        <v>0</v>
      </c>
      <c r="V556" s="27">
        <f t="shared" ref="V556" si="3219">-1/($T$8*$B556)</f>
        <v>-29.04882526550637</v>
      </c>
      <c r="X556" s="24">
        <f t="shared" ref="X556" si="3220">N556*S556+P556*S559-O556*T556-Q556*T559</f>
        <v>-1.2130882152365663</v>
      </c>
      <c r="Y556" s="28">
        <f t="shared" ref="Y556" si="3221">(N556*T556+O556*S556+P556*T559+Q556*S559)</f>
        <v>0</v>
      </c>
      <c r="Z556" s="26">
        <f t="shared" ref="Z556" si="3222">N556*U556+P556*U559-O556*V556-Q556*V559</f>
        <v>0</v>
      </c>
      <c r="AA556" s="27">
        <f t="shared" ref="AA556" si="3223">(N556*V556+O556*U556+P556*V559+Q556*U559)</f>
        <v>29.23428181491381</v>
      </c>
      <c r="AB556" s="8"/>
      <c r="AC556" s="24">
        <v>1</v>
      </c>
      <c r="AD556" s="28">
        <v>0</v>
      </c>
      <c r="AE556" s="26">
        <v>0</v>
      </c>
      <c r="AF556" s="27">
        <v>0</v>
      </c>
      <c r="AH556" s="24">
        <f t="shared" ref="AH556" si="3224">X556*AC556+Z556*AC559-Y556*AD556-AA556*AD559</f>
        <v>8.8806808138307041</v>
      </c>
      <c r="AI556" s="28">
        <f t="shared" ref="AI556" si="3225">(X556*AD556+Y556*AC556+Z556*AD559+AA556*AC559)</f>
        <v>0</v>
      </c>
      <c r="AJ556" s="26">
        <f t="shared" ref="AJ556" si="3226">X556*AE556+Z556*AE559-Y556*AF556-AA556*AF559</f>
        <v>0</v>
      </c>
      <c r="AK556" s="27">
        <f t="shared" ref="AK556" si="3227">(X556*AF556+Y556*AE556+Z556*AF559+AA556*AE559)</f>
        <v>29.23428181491381</v>
      </c>
      <c r="AL556" s="8"/>
      <c r="AM556" s="24">
        <v>1</v>
      </c>
      <c r="AN556" s="25">
        <v>0</v>
      </c>
      <c r="AO556" s="26">
        <v>0</v>
      </c>
      <c r="AP556" s="27">
        <f t="shared" ref="AP556" si="3228">-1/($AN$8*$B556)</f>
        <v>-6.0045057811381879</v>
      </c>
      <c r="AR556" s="24">
        <f t="shared" ref="AR556" si="3229">AH556*AM556+AJ556*AM559-AI556*AN556-AK556*AN559</f>
        <v>8.8806808138307041</v>
      </c>
      <c r="AS556" s="28">
        <f t="shared" ref="AS556" si="3230">(AH556*AN556+AI556*AM556+AJ556*AN559+AK556*AM559)</f>
        <v>0</v>
      </c>
      <c r="AT556" s="26">
        <f t="shared" ref="AT556" si="3231">AH556*AO556+AJ556*AO559-AI556*AP556-AK556*AP559</f>
        <v>0</v>
      </c>
      <c r="AU556" s="27">
        <f t="shared" ref="AU556" si="3232">(AH556*AP556+AI556*AO556+AJ556*AP559+AK556*AO559)</f>
        <v>-24.089817472175643</v>
      </c>
      <c r="AV556" s="8"/>
      <c r="AW556" s="183">
        <f t="shared" ref="AW556" si="3233">20*LOG((2*$AR$8)/(($AR$8*AR556+AT556+$AR$8*AR559+AT559)^2+($AR$8*AS556+AU556+$AR$8*AS559+AU559)^2)^0.5)</f>
        <v>-22.656350773100122</v>
      </c>
      <c r="AY556" s="184">
        <f t="shared" ref="AY556" si="3234">((AS556^2+AR556^2)/(AS559^2+AR559^2))^0.5</f>
        <v>2.9772673316128464</v>
      </c>
      <c r="AZ556" s="9"/>
      <c r="BA556" s="51"/>
      <c r="BB556" s="51"/>
      <c r="BC556" s="29"/>
      <c r="BD556" s="29"/>
    </row>
    <row r="557" spans="2:56" ht="18.649999999999999" customHeight="1" thickBot="1">
      <c r="D557" s="30"/>
      <c r="G557" s="31"/>
      <c r="I557" s="30"/>
      <c r="L557" s="31"/>
      <c r="N557" s="30"/>
      <c r="Q557" s="31"/>
      <c r="S557" s="30"/>
      <c r="V557" s="31"/>
      <c r="X557" s="30"/>
      <c r="AA557" s="31"/>
      <c r="AC557" s="30"/>
      <c r="AF557" s="31"/>
      <c r="AH557" s="30"/>
      <c r="AK557" s="31"/>
      <c r="AM557" s="30"/>
      <c r="AP557" s="31"/>
      <c r="AR557" s="30"/>
      <c r="AU557" s="31"/>
      <c r="AY557" s="185"/>
      <c r="AZ557" s="9"/>
      <c r="BA557" s="51"/>
      <c r="BB557" s="51"/>
      <c r="BC557" s="29"/>
      <c r="BD557" s="29"/>
    </row>
    <row r="558" spans="2:56" ht="18.649999999999999" customHeight="1" thickBot="1">
      <c r="D558" s="197" t="s">
        <v>96</v>
      </c>
      <c r="E558" s="198"/>
      <c r="F558" s="199" t="s">
        <v>97</v>
      </c>
      <c r="G558" s="200"/>
      <c r="I558" s="197" t="s">
        <v>98</v>
      </c>
      <c r="J558" s="198"/>
      <c r="K558" s="199" t="s">
        <v>99</v>
      </c>
      <c r="L558" s="200"/>
      <c r="N558" s="197" t="s">
        <v>1</v>
      </c>
      <c r="O558" s="198"/>
      <c r="P558" s="199" t="s">
        <v>2</v>
      </c>
      <c r="Q558" s="200"/>
      <c r="S558" s="172" t="s">
        <v>100</v>
      </c>
      <c r="T558" s="173"/>
      <c r="U558" s="199" t="s">
        <v>101</v>
      </c>
      <c r="V558" s="200"/>
      <c r="X558" s="197" t="s">
        <v>102</v>
      </c>
      <c r="Y558" s="198"/>
      <c r="Z558" s="199" t="s">
        <v>103</v>
      </c>
      <c r="AA558" s="200"/>
      <c r="AB558" s="4"/>
      <c r="AC558" s="197" t="s">
        <v>104</v>
      </c>
      <c r="AD558" s="198"/>
      <c r="AE558" s="199" t="s">
        <v>105</v>
      </c>
      <c r="AF558" s="200"/>
      <c r="AH558" s="172" t="s">
        <v>106</v>
      </c>
      <c r="AI558" s="173"/>
      <c r="AJ558" s="199" t="s">
        <v>107</v>
      </c>
      <c r="AK558" s="200"/>
      <c r="AL558" s="4"/>
      <c r="AM558" s="197" t="s">
        <v>108</v>
      </c>
      <c r="AN558" s="198"/>
      <c r="AO558" s="199" t="s">
        <v>109</v>
      </c>
      <c r="AP558" s="200"/>
      <c r="AR558" s="197" t="s">
        <v>110</v>
      </c>
      <c r="AS558" s="198"/>
      <c r="AT558" s="199" t="s">
        <v>111</v>
      </c>
      <c r="AU558" s="200"/>
      <c r="AV558" s="4"/>
      <c r="AW558" s="36" t="s">
        <v>112</v>
      </c>
      <c r="AY558" s="186" t="s">
        <v>113</v>
      </c>
      <c r="AZ558" s="9"/>
      <c r="BA558" s="51"/>
      <c r="BB558" s="51"/>
      <c r="BC558" s="29"/>
      <c r="BD558" s="29"/>
    </row>
    <row r="559" spans="2:56" ht="18.649999999999999" customHeight="1" thickTop="1" thickBot="1">
      <c r="D559" s="24">
        <v>0</v>
      </c>
      <c r="E559" s="28">
        <v>0</v>
      </c>
      <c r="F559" s="26">
        <v>1</v>
      </c>
      <c r="G559" s="27">
        <v>0</v>
      </c>
      <c r="I559" s="24">
        <v>0</v>
      </c>
      <c r="J559" s="28">
        <f t="shared" ref="J559" si="3235">IF(0=(1-$J$8*$K$8*$B556^2),0,-1*(1-$J$8*$K$8*$B556^2)/($B556*$K$8))</f>
        <v>-0.36857125230664078</v>
      </c>
      <c r="K559" s="26">
        <v>1</v>
      </c>
      <c r="L559" s="27">
        <v>0</v>
      </c>
      <c r="N559" s="24">
        <f t="shared" ref="N559" si="3236">D559*I556+F559*I559-E559*J556-G559*J559</f>
        <v>0</v>
      </c>
      <c r="O559" s="28">
        <f t="shared" ref="O559" si="3237">(D559*J556+E559*I556+F559*J559+G559*I559)</f>
        <v>-0.36857125230664078</v>
      </c>
      <c r="P559" s="26">
        <f t="shared" ref="P559" si="3238">D559*K556+F559*K559-E559*L556-G559*L559</f>
        <v>1</v>
      </c>
      <c r="Q559" s="27">
        <f t="shared" ref="Q559" si="3239">(D559*L556+E559*K556+F559*L559+G559*K559)</f>
        <v>0</v>
      </c>
      <c r="S559" s="24">
        <v>0</v>
      </c>
      <c r="T559" s="28">
        <v>0</v>
      </c>
      <c r="U559" s="26">
        <v>1</v>
      </c>
      <c r="V559" s="27">
        <v>0</v>
      </c>
      <c r="X559" s="24">
        <f t="shared" ref="X559" si="3240">N559*S556+P559*S559-O559*T556-Q559*T559</f>
        <v>0</v>
      </c>
      <c r="Y559" s="28">
        <f t="shared" ref="Y559" si="3241">(N559*T556+O559*S556+P559*T559+Q559*S559)</f>
        <v>-0.36857125230664078</v>
      </c>
      <c r="Z559" s="26">
        <f t="shared" ref="Z559" si="3242">N559*U556+P559*U559-O559*V556-Q559*V559</f>
        <v>-9.7065619061444703</v>
      </c>
      <c r="AA559" s="27">
        <f t="shared" ref="AA559" si="3243">(N559*V556+O559*U556+P559*V559+Q559*U559)</f>
        <v>0</v>
      </c>
      <c r="AB559" s="8"/>
      <c r="AC559" s="24">
        <v>0</v>
      </c>
      <c r="AD559" s="28">
        <f t="shared" ref="AD559" si="3244">IF(0=(1-$AD$8*$AE$8*$B556^2),0,-1*(1-$AD$8*$AE$8*$B556^2)/($B556*$AD$8))</f>
        <v>-0.34527166061312153</v>
      </c>
      <c r="AE559" s="26">
        <v>1</v>
      </c>
      <c r="AF559" s="27">
        <v>0</v>
      </c>
      <c r="AH559" s="24">
        <f t="shared" ref="AH559" si="3245">X559*AC556+Z559*AC559-Y559*AD556-AA559*AD559</f>
        <v>0</v>
      </c>
      <c r="AI559" s="28">
        <f t="shared" ref="AI559" si="3246">(X559*AD556+Y559*AC556+Z559*AD559+AA559*AC559)</f>
        <v>2.9828294958719268</v>
      </c>
      <c r="AJ559" s="26">
        <f t="shared" ref="AJ559" si="3247">X559*AE556+Z559*AE559-Y559*AF556-AA559*AF559</f>
        <v>-9.7065619061444703</v>
      </c>
      <c r="AK559" s="27">
        <f t="shared" ref="AK559" si="3248">(X559*AF556+Y559*AE556+Z559*AF559+AA559*AE559)</f>
        <v>0</v>
      </c>
      <c r="AL559" s="8"/>
      <c r="AM559" s="24">
        <v>0</v>
      </c>
      <c r="AN559" s="28">
        <v>0</v>
      </c>
      <c r="AO559" s="26">
        <v>1</v>
      </c>
      <c r="AP559" s="27">
        <v>0</v>
      </c>
      <c r="AR559" s="24">
        <f t="shared" ref="AR559" si="3249">AH559*AM556+AJ559*AM559-AI559*AN556-AK559*AN559</f>
        <v>0</v>
      </c>
      <c r="AS559" s="28">
        <f t="shared" ref="AS559" si="3250">(AH559*AN556+AI559*AM556+AJ559*AN559+AK559*AM559)</f>
        <v>2.9828294958719268</v>
      </c>
      <c r="AT559" s="26">
        <f t="shared" ref="AT559" si="3251">AH559*AO556+AJ559*AO559-AI559*AP556-AK559*AP559</f>
        <v>8.2038550459680213</v>
      </c>
      <c r="AU559" s="27">
        <f t="shared" ref="AU559" si="3252">(AH559*AP556+AI559*AO556+AJ559*AP559+AK559*AO559)</f>
        <v>0</v>
      </c>
      <c r="AV559" s="8"/>
      <c r="AW559" s="38">
        <f t="shared" ref="AW559" si="3253">(180/PI())*ATAN(-1*(($AR$8*AS556+AU556+$AR$8*AS559+AU559)/($AR$8*AR556+AT556+$AR$8*AR559+AT559)))</f>
        <v>51.012406337404457</v>
      </c>
      <c r="AY559" s="187">
        <f t="shared" ref="AY559" si="3254">20*LOG(((($AR$8*AR556+AT556-$AR$8*AR559-AT559)^2+($AR$8*AS556+AU556-$AR$8*AS559-AU559)^2)/(($AR$8*AR556+AT556+$AR$8*AR559+AT559)^2+($AR$8*AS556+AU556+$AR$8*AS559+AU559)^2))^0.5)</f>
        <v>-2.3622716308284331E-2</v>
      </c>
      <c r="AZ559" s="9"/>
      <c r="BA559" s="51"/>
      <c r="BB559" s="51"/>
      <c r="BC559" s="29"/>
      <c r="BD559" s="29"/>
    </row>
    <row r="560" spans="2:56" ht="18.649999999999999" customHeight="1">
      <c r="AY560" s="33"/>
      <c r="BA560" s="51"/>
      <c r="BB560" s="51"/>
    </row>
    <row r="561" spans="2:56" ht="18.649999999999999" customHeight="1" thickBot="1">
      <c r="E561" s="21" t="s">
        <v>68</v>
      </c>
      <c r="J561" s="21" t="s">
        <v>69</v>
      </c>
      <c r="O561" s="21" t="s">
        <v>70</v>
      </c>
      <c r="T561" s="21" t="s">
        <v>71</v>
      </c>
      <c r="Y561" s="21" t="s">
        <v>72</v>
      </c>
      <c r="AD561" s="21" t="s">
        <v>73</v>
      </c>
      <c r="AI561" s="21" t="s">
        <v>74</v>
      </c>
      <c r="AN561" s="21" t="s">
        <v>75</v>
      </c>
      <c r="AS561" s="21" t="s">
        <v>76</v>
      </c>
      <c r="BA561" s="51"/>
      <c r="BB561" s="51"/>
    </row>
    <row r="562" spans="2:56" ht="18.649999999999999" customHeight="1" thickBot="1">
      <c r="B562" s="20"/>
      <c r="D562" s="197" t="s">
        <v>77</v>
      </c>
      <c r="E562" s="198"/>
      <c r="F562" s="199" t="s">
        <v>78</v>
      </c>
      <c r="G562" s="200"/>
      <c r="I562" s="197" t="s">
        <v>79</v>
      </c>
      <c r="J562" s="198"/>
      <c r="K562" s="199" t="s">
        <v>80</v>
      </c>
      <c r="L562" s="200"/>
      <c r="N562" s="197" t="s">
        <v>81</v>
      </c>
      <c r="O562" s="198"/>
      <c r="P562" s="199" t="s">
        <v>82</v>
      </c>
      <c r="Q562" s="200"/>
      <c r="S562" s="197" t="s">
        <v>83</v>
      </c>
      <c r="T562" s="198"/>
      <c r="U562" s="199" t="s">
        <v>84</v>
      </c>
      <c r="V562" s="200"/>
      <c r="X562" s="197" t="s">
        <v>85</v>
      </c>
      <c r="Y562" s="198"/>
      <c r="Z562" s="199" t="s">
        <v>86</v>
      </c>
      <c r="AA562" s="200"/>
      <c r="AB562" s="4"/>
      <c r="AC562" s="197" t="s">
        <v>87</v>
      </c>
      <c r="AD562" s="198"/>
      <c r="AE562" s="199" t="s">
        <v>88</v>
      </c>
      <c r="AF562" s="200"/>
      <c r="AH562" s="197" t="s">
        <v>89</v>
      </c>
      <c r="AI562" s="198"/>
      <c r="AJ562" s="199" t="s">
        <v>90</v>
      </c>
      <c r="AK562" s="200"/>
      <c r="AL562" s="4"/>
      <c r="AM562" s="197" t="s">
        <v>91</v>
      </c>
      <c r="AN562" s="198"/>
      <c r="AO562" s="199" t="s">
        <v>92</v>
      </c>
      <c r="AP562" s="200"/>
      <c r="AR562" s="197" t="s">
        <v>93</v>
      </c>
      <c r="AS562" s="198"/>
      <c r="AT562" s="199" t="s">
        <v>94</v>
      </c>
      <c r="AU562" s="200"/>
      <c r="AV562" s="4"/>
      <c r="AW562" s="181" t="s">
        <v>95</v>
      </c>
      <c r="AY562" s="182" t="s">
        <v>22</v>
      </c>
      <c r="AZ562" s="9"/>
      <c r="BA562" s="51"/>
      <c r="BB562" s="51"/>
      <c r="BC562" s="29"/>
      <c r="BD562" s="29"/>
    </row>
    <row r="563" spans="2:56" ht="18.649999999999999" customHeight="1" thickTop="1" thickBot="1">
      <c r="B563" s="39">
        <f t="shared" ref="B563" si="3255">B556+$E$5</f>
        <v>0.93079999999999663</v>
      </c>
      <c r="D563" s="24">
        <v>1</v>
      </c>
      <c r="E563" s="25">
        <v>0</v>
      </c>
      <c r="F563" s="26">
        <v>0</v>
      </c>
      <c r="G563" s="27">
        <f t="shared" ref="G563" si="3256">-1/($E$8*$B563)</f>
        <v>-6.0019254176740118</v>
      </c>
      <c r="I563" s="24">
        <v>1</v>
      </c>
      <c r="J563" s="28">
        <v>0</v>
      </c>
      <c r="K563" s="26">
        <v>0</v>
      </c>
      <c r="L563" s="27">
        <v>0</v>
      </c>
      <c r="N563" s="24">
        <f t="shared" ref="N563" si="3257">D563*I563+F563*I566-E563*J563-G563*J566</f>
        <v>-1.206438825313664</v>
      </c>
      <c r="O563" s="28">
        <f t="shared" ref="O563" si="3258">(D563*J563+E563*I563+F563*J566+G563*I566)</f>
        <v>0</v>
      </c>
      <c r="P563" s="26">
        <f t="shared" ref="P563" si="3259">D563*K563+F563*K566-E563*L563-G563*L566</f>
        <v>0</v>
      </c>
      <c r="Q563" s="27">
        <f t="shared" ref="Q563" si="3260">(D563*L563+E563*K563+F563*L566+G563*K566)</f>
        <v>-6.0019254176740118</v>
      </c>
      <c r="S563" s="24">
        <v>1</v>
      </c>
      <c r="T563" s="25">
        <v>0</v>
      </c>
      <c r="U563" s="26">
        <v>0</v>
      </c>
      <c r="V563" s="27">
        <f t="shared" ref="V563" si="3261">-1/($T$8*$B563)</f>
        <v>-29.036341885504001</v>
      </c>
      <c r="X563" s="24">
        <f t="shared" ref="X563" si="3262">N563*S563+P563*S566-O563*T563-Q563*T566</f>
        <v>-1.206438825313664</v>
      </c>
      <c r="Y563" s="28">
        <f t="shared" ref="Y563" si="3263">(N563*T563+O563*S563+P563*T566+Q563*S566)</f>
        <v>0</v>
      </c>
      <c r="Z563" s="26">
        <f t="shared" ref="Z563" si="3264">N563*U563+P563*U566-O563*V563-Q563*V566</f>
        <v>0</v>
      </c>
      <c r="AA563" s="27">
        <f t="shared" ref="AA563" si="3265">(N563*V563+O563*U563+P563*V566+Q563*U566)</f>
        <v>29.028644778079371</v>
      </c>
      <c r="AB563" s="8"/>
      <c r="AC563" s="24">
        <v>1</v>
      </c>
      <c r="AD563" s="28">
        <v>0</v>
      </c>
      <c r="AE563" s="26">
        <v>0</v>
      </c>
      <c r="AF563" s="27">
        <v>0</v>
      </c>
      <c r="AH563" s="24">
        <f t="shared" ref="AH563" si="3266">X563*AC563+Z563*AC566-Y563*AD563-AA563*AD566</f>
        <v>8.792658649291436</v>
      </c>
      <c r="AI563" s="28">
        <f t="shared" ref="AI563" si="3267">(X563*AD563+Y563*AC563+Z563*AD566+AA563*AC566)</f>
        <v>0</v>
      </c>
      <c r="AJ563" s="26">
        <f t="shared" ref="AJ563" si="3268">X563*AE563+Z563*AE566-Y563*AF563-AA563*AF566</f>
        <v>0</v>
      </c>
      <c r="AK563" s="27">
        <f t="shared" ref="AK563" si="3269">(X563*AF563+Y563*AE563+Z563*AF566+AA563*AE566)</f>
        <v>29.028644778079371</v>
      </c>
      <c r="AL563" s="8"/>
      <c r="AM563" s="24">
        <v>1</v>
      </c>
      <c r="AN563" s="25">
        <v>0</v>
      </c>
      <c r="AO563" s="26">
        <v>0</v>
      </c>
      <c r="AP563" s="27">
        <f t="shared" ref="AP563" si="3270">-1/($AN$8*$B563)</f>
        <v>-6.0019254176740118</v>
      </c>
      <c r="AR563" s="24">
        <f t="shared" ref="AR563" si="3271">AH563*AM563+AJ563*AM566-AI563*AN563-AK563*AN566</f>
        <v>8.792658649291436</v>
      </c>
      <c r="AS563" s="28">
        <f t="shared" ref="AS563" si="3272">(AH563*AN563+AI563*AM563+AJ563*AN566+AK563*AM566)</f>
        <v>0</v>
      </c>
      <c r="AT563" s="26">
        <f t="shared" ref="AT563" si="3273">AH563*AO563+AJ563*AO566-AI563*AP563-AK563*AP566</f>
        <v>0</v>
      </c>
      <c r="AU563" s="27">
        <f t="shared" ref="AU563" si="3274">(AH563*AP563+AI563*AO563+AJ563*AP566+AK563*AO566)</f>
        <v>-23.744236658034144</v>
      </c>
      <c r="AV563" s="8"/>
      <c r="AW563" s="183">
        <f t="shared" ref="AW563" si="3275">20*LOG((2*$AR$8)/(($AR$8*AR563+AT563+$AR$8*AR566+AT566)^2+($AR$8*AS563+AU563+$AR$8*AS566+AU566)^2)^0.5)</f>
        <v>-22.539580985321347</v>
      </c>
      <c r="AY563" s="184">
        <f t="shared" ref="AY563" si="3276">((AS563^2+AR563^2)/(AS566^2+AR566^2))^0.5</f>
        <v>2.9657004096719817</v>
      </c>
      <c r="AZ563" s="9"/>
      <c r="BA563" s="29"/>
      <c r="BB563" s="29"/>
      <c r="BC563" s="29"/>
      <c r="BD563" s="29"/>
    </row>
    <row r="564" spans="2:56" ht="18.649999999999999" customHeight="1" thickBot="1">
      <c r="D564" s="30"/>
      <c r="G564" s="31"/>
      <c r="I564" s="30"/>
      <c r="L564" s="31"/>
      <c r="N564" s="30"/>
      <c r="Q564" s="31"/>
      <c r="S564" s="30"/>
      <c r="V564" s="31"/>
      <c r="X564" s="30"/>
      <c r="AA564" s="31"/>
      <c r="AC564" s="30"/>
      <c r="AF564" s="31"/>
      <c r="AH564" s="30"/>
      <c r="AK564" s="31"/>
      <c r="AM564" s="30"/>
      <c r="AP564" s="31"/>
      <c r="AR564" s="30"/>
      <c r="AU564" s="31"/>
      <c r="AY564" s="185"/>
      <c r="AZ564" s="9"/>
      <c r="BA564" s="29"/>
      <c r="BB564" s="29"/>
      <c r="BC564" s="29"/>
      <c r="BD564" s="29"/>
    </row>
    <row r="565" spans="2:56" ht="18.649999999999999" customHeight="1" thickBot="1">
      <c r="D565" s="197" t="s">
        <v>96</v>
      </c>
      <c r="E565" s="198"/>
      <c r="F565" s="199" t="s">
        <v>97</v>
      </c>
      <c r="G565" s="200"/>
      <c r="I565" s="197" t="s">
        <v>98</v>
      </c>
      <c r="J565" s="198"/>
      <c r="K565" s="199" t="s">
        <v>99</v>
      </c>
      <c r="L565" s="200"/>
      <c r="N565" s="197" t="s">
        <v>1</v>
      </c>
      <c r="O565" s="198"/>
      <c r="P565" s="199" t="s">
        <v>2</v>
      </c>
      <c r="Q565" s="200"/>
      <c r="S565" s="172" t="s">
        <v>100</v>
      </c>
      <c r="T565" s="173"/>
      <c r="U565" s="199" t="s">
        <v>101</v>
      </c>
      <c r="V565" s="200"/>
      <c r="X565" s="197" t="s">
        <v>102</v>
      </c>
      <c r="Y565" s="198"/>
      <c r="Z565" s="199" t="s">
        <v>103</v>
      </c>
      <c r="AA565" s="200"/>
      <c r="AB565" s="4"/>
      <c r="AC565" s="197" t="s">
        <v>104</v>
      </c>
      <c r="AD565" s="198"/>
      <c r="AE565" s="199" t="s">
        <v>105</v>
      </c>
      <c r="AF565" s="200"/>
      <c r="AH565" s="172" t="s">
        <v>106</v>
      </c>
      <c r="AI565" s="173"/>
      <c r="AJ565" s="199" t="s">
        <v>107</v>
      </c>
      <c r="AK565" s="200"/>
      <c r="AL565" s="4"/>
      <c r="AM565" s="197" t="s">
        <v>108</v>
      </c>
      <c r="AN565" s="198"/>
      <c r="AO565" s="199" t="s">
        <v>109</v>
      </c>
      <c r="AP565" s="200"/>
      <c r="AR565" s="197" t="s">
        <v>110</v>
      </c>
      <c r="AS565" s="198"/>
      <c r="AT565" s="199" t="s">
        <v>111</v>
      </c>
      <c r="AU565" s="200"/>
      <c r="AV565" s="4"/>
      <c r="AW565" s="36" t="s">
        <v>112</v>
      </c>
      <c r="AY565" s="186" t="s">
        <v>113</v>
      </c>
      <c r="AZ565" s="9"/>
      <c r="BA565" s="29"/>
      <c r="BB565" s="29"/>
      <c r="BC565" s="29"/>
      <c r="BD565" s="29"/>
    </row>
    <row r="566" spans="2:56" ht="18.649999999999999" customHeight="1" thickTop="1" thickBot="1">
      <c r="D566" s="24">
        <v>0</v>
      </c>
      <c r="E566" s="28">
        <v>0</v>
      </c>
      <c r="F566" s="26">
        <v>1</v>
      </c>
      <c r="G566" s="27">
        <v>0</v>
      </c>
      <c r="I566" s="24">
        <v>0</v>
      </c>
      <c r="J566" s="28">
        <f t="shared" ref="J566" si="3277">IF(0=(1-$J$8*$K$8*$B563^2),0,-1*(1-$J$8*$K$8*$B563^2)/($B563*$K$8))</f>
        <v>-0.36762183328974923</v>
      </c>
      <c r="K566" s="26">
        <v>1</v>
      </c>
      <c r="L566" s="27">
        <v>0</v>
      </c>
      <c r="N566" s="24">
        <f t="shared" ref="N566" si="3278">D566*I563+F566*I566-E566*J563-G566*J566</f>
        <v>0</v>
      </c>
      <c r="O566" s="28">
        <f t="shared" ref="O566" si="3279">(D566*J563+E566*I563+F566*J566+G566*I566)</f>
        <v>-0.36762183328974923</v>
      </c>
      <c r="P566" s="26">
        <f t="shared" ref="P566" si="3280">D566*K563+F566*K566-E566*L563-G566*L566</f>
        <v>1</v>
      </c>
      <c r="Q566" s="27">
        <f t="shared" ref="Q566" si="3281">(D566*L563+E566*K563+F566*L566+G566*K566)</f>
        <v>0</v>
      </c>
      <c r="S566" s="24">
        <v>0</v>
      </c>
      <c r="T566" s="28">
        <v>0</v>
      </c>
      <c r="U566" s="26">
        <v>1</v>
      </c>
      <c r="V566" s="27">
        <v>0</v>
      </c>
      <c r="X566" s="24">
        <f t="shared" ref="X566" si="3282">N566*S563+P566*S566-O566*T563-Q566*T566</f>
        <v>0</v>
      </c>
      <c r="Y566" s="28">
        <f t="shared" ref="Y566" si="3283">(N566*T563+O566*S563+P566*T566+Q566*S566)</f>
        <v>-0.36762183328974923</v>
      </c>
      <c r="Z566" s="26">
        <f t="shared" ref="Z566" si="3284">N566*U563+P566*U566-O566*V563-Q566*V566</f>
        <v>-9.6743932359769147</v>
      </c>
      <c r="AA566" s="27">
        <f t="shared" ref="AA566" si="3285">(N566*V563+O566*U563+P566*V566+Q566*U566)</f>
        <v>0</v>
      </c>
      <c r="AB566" s="8"/>
      <c r="AC566" s="24">
        <v>0</v>
      </c>
      <c r="AD566" s="28">
        <f t="shared" ref="AD566" si="3286">IF(0=(1-$AD$8*$AE$8*$B563^2),0,-1*(1-$AD$8*$AE$8*$B563^2)/($B563*$AD$8))</f>
        <v>-0.34445622766915374</v>
      </c>
      <c r="AE566" s="26">
        <v>1</v>
      </c>
      <c r="AF566" s="27">
        <v>0</v>
      </c>
      <c r="AH566" s="24">
        <f t="shared" ref="AH566" si="3287">X566*AC563+Z566*AC566-Y566*AD563-AA566*AD566</f>
        <v>0</v>
      </c>
      <c r="AI566" s="28">
        <f t="shared" ref="AI566" si="3288">(X566*AD563+Y566*AC563+Z566*AD566+AA566*AC566)</f>
        <v>2.9647831657628356</v>
      </c>
      <c r="AJ566" s="26">
        <f t="shared" ref="AJ566" si="3289">X566*AE563+Z566*AE566-Y566*AF563-AA566*AF566</f>
        <v>-9.6743932359769147</v>
      </c>
      <c r="AK566" s="27">
        <f t="shared" ref="AK566" si="3290">(X566*AF563+Y566*AE563+Z566*AF566+AA566*AE566)</f>
        <v>0</v>
      </c>
      <c r="AL566" s="8"/>
      <c r="AM566" s="24">
        <v>0</v>
      </c>
      <c r="AN566" s="28">
        <v>0</v>
      </c>
      <c r="AO566" s="26">
        <v>1</v>
      </c>
      <c r="AP566" s="27">
        <v>0</v>
      </c>
      <c r="AR566" s="24">
        <f t="shared" ref="AR566" si="3291">AH566*AM563+AJ566*AM566-AI566*AN563-AK566*AN566</f>
        <v>0</v>
      </c>
      <c r="AS566" s="28">
        <f t="shared" ref="AS566" si="3292">(AH566*AN563+AI566*AM563+AJ566*AN566+AK566*AM566)</f>
        <v>2.9647831657628356</v>
      </c>
      <c r="AT566" s="26">
        <f t="shared" ref="AT566" si="3293">AH566*AO563+AJ566*AO566-AI566*AP563-AK566*AP566</f>
        <v>8.120014204507072</v>
      </c>
      <c r="AU566" s="27">
        <f t="shared" ref="AU566" si="3294">(AH566*AP563+AI566*AO563+AJ566*AP566+AK566*AO566)</f>
        <v>0</v>
      </c>
      <c r="AV566" s="8"/>
      <c r="AW566" s="38">
        <f t="shared" ref="AW566" si="3295">(180/PI())*ATAN(-1*(($AR$8*AS563+AU563+$AR$8*AS566+AU566)/($AR$8*AR563+AT563+$AR$8*AR566+AT566)))</f>
        <v>50.857399810924043</v>
      </c>
      <c r="AY566" s="187">
        <f t="shared" ref="AY566" si="3296">20*LOG(((($AR$8*AR563+AT563-$AR$8*AR566-AT566)^2+($AR$8*AS563+AU563-$AR$8*AS566-AU566)^2)/(($AR$8*AR563+AT563+$AR$8*AR566+AT566)^2+($AR$8*AS563+AU563+$AR$8*AS566+AU566)^2))^0.5)</f>
        <v>-2.426828362365737E-2</v>
      </c>
      <c r="AZ566" s="9"/>
      <c r="BA566" s="29"/>
      <c r="BB566" s="29"/>
      <c r="BC566" s="29"/>
      <c r="BD566" s="29"/>
    </row>
    <row r="567" spans="2:56" ht="18.649999999999999" customHeight="1">
      <c r="AY567" s="33"/>
    </row>
    <row r="568" spans="2:56" ht="18.649999999999999" customHeight="1" thickBot="1">
      <c r="E568" s="21" t="s">
        <v>68</v>
      </c>
      <c r="J568" s="21" t="s">
        <v>69</v>
      </c>
      <c r="O568" s="21" t="s">
        <v>70</v>
      </c>
      <c r="T568" s="21" t="s">
        <v>71</v>
      </c>
      <c r="Y568" s="21" t="s">
        <v>72</v>
      </c>
      <c r="AD568" s="21" t="s">
        <v>73</v>
      </c>
      <c r="AI568" s="21" t="s">
        <v>74</v>
      </c>
      <c r="AN568" s="21" t="s">
        <v>75</v>
      </c>
      <c r="AS568" s="21" t="s">
        <v>76</v>
      </c>
    </row>
    <row r="569" spans="2:56" ht="18.649999999999999" customHeight="1" thickBot="1">
      <c r="B569" s="20"/>
      <c r="D569" s="197" t="s">
        <v>77</v>
      </c>
      <c r="E569" s="198"/>
      <c r="F569" s="199" t="s">
        <v>78</v>
      </c>
      <c r="G569" s="200"/>
      <c r="I569" s="197" t="s">
        <v>79</v>
      </c>
      <c r="J569" s="198"/>
      <c r="K569" s="199" t="s">
        <v>80</v>
      </c>
      <c r="L569" s="200"/>
      <c r="N569" s="197" t="s">
        <v>81</v>
      </c>
      <c r="O569" s="198"/>
      <c r="P569" s="199" t="s">
        <v>82</v>
      </c>
      <c r="Q569" s="200"/>
      <c r="S569" s="197" t="s">
        <v>83</v>
      </c>
      <c r="T569" s="198"/>
      <c r="U569" s="199" t="s">
        <v>84</v>
      </c>
      <c r="V569" s="200"/>
      <c r="X569" s="197" t="s">
        <v>85</v>
      </c>
      <c r="Y569" s="198"/>
      <c r="Z569" s="199" t="s">
        <v>86</v>
      </c>
      <c r="AA569" s="200"/>
      <c r="AB569" s="4"/>
      <c r="AC569" s="197" t="s">
        <v>87</v>
      </c>
      <c r="AD569" s="198"/>
      <c r="AE569" s="199" t="s">
        <v>88</v>
      </c>
      <c r="AF569" s="200"/>
      <c r="AH569" s="197" t="s">
        <v>89</v>
      </c>
      <c r="AI569" s="198"/>
      <c r="AJ569" s="199" t="s">
        <v>90</v>
      </c>
      <c r="AK569" s="200"/>
      <c r="AL569" s="4"/>
      <c r="AM569" s="197" t="s">
        <v>91</v>
      </c>
      <c r="AN569" s="198"/>
      <c r="AO569" s="199" t="s">
        <v>92</v>
      </c>
      <c r="AP569" s="200"/>
      <c r="AR569" s="197" t="s">
        <v>93</v>
      </c>
      <c r="AS569" s="198"/>
      <c r="AT569" s="199" t="s">
        <v>94</v>
      </c>
      <c r="AU569" s="200"/>
      <c r="AV569" s="4"/>
      <c r="AW569" s="181" t="s">
        <v>95</v>
      </c>
      <c r="AY569" s="182" t="s">
        <v>22</v>
      </c>
      <c r="AZ569" s="9"/>
      <c r="BA569" s="29"/>
      <c r="BB569" s="29"/>
      <c r="BC569" s="29"/>
      <c r="BD569" s="29"/>
    </row>
    <row r="570" spans="2:56" ht="18.649999999999999" customHeight="1" thickTop="1" thickBot="1">
      <c r="B570" s="39">
        <f t="shared" ref="B570" si="3297">B563+$E$5</f>
        <v>0.93119999999999659</v>
      </c>
      <c r="D570" s="24">
        <v>1</v>
      </c>
      <c r="E570" s="25">
        <v>0</v>
      </c>
      <c r="F570" s="26">
        <v>0</v>
      </c>
      <c r="G570" s="27">
        <f t="shared" ref="G570" si="3298">-1/($E$8*$B570)</f>
        <v>-5.9993472710169353</v>
      </c>
      <c r="I570" s="24">
        <v>1</v>
      </c>
      <c r="J570" s="28">
        <v>0</v>
      </c>
      <c r="K570" s="26">
        <v>0</v>
      </c>
      <c r="L570" s="27">
        <v>0</v>
      </c>
      <c r="N570" s="24">
        <f t="shared" ref="N570" si="3299">D570*I570+F570*I573-E570*J570-G570*J573</f>
        <v>-1.1997980023517001</v>
      </c>
      <c r="O570" s="28">
        <f t="shared" ref="O570" si="3300">(D570*J570+E570*I570+F570*J573+G570*I573)</f>
        <v>0</v>
      </c>
      <c r="P570" s="26">
        <f t="shared" ref="P570" si="3301">D570*K570+F570*K573-E570*L570-G570*L573</f>
        <v>0</v>
      </c>
      <c r="Q570" s="27">
        <f t="shared" ref="Q570" si="3302">(D570*L570+E570*K570+F570*L573+G570*K573)</f>
        <v>-5.9993472710169353</v>
      </c>
      <c r="S570" s="24">
        <v>1</v>
      </c>
      <c r="T570" s="25">
        <v>0</v>
      </c>
      <c r="U570" s="26">
        <v>0</v>
      </c>
      <c r="V570" s="27">
        <f t="shared" ref="V570" si="3303">-1/($T$8*$B570)</f>
        <v>-29.023869230054906</v>
      </c>
      <c r="X570" s="24">
        <f t="shared" ref="X570" si="3304">N570*S570+P570*S573-O570*T570-Q570*T573</f>
        <v>-1.1997980023517001</v>
      </c>
      <c r="Y570" s="28">
        <f t="shared" ref="Y570" si="3305">(N570*T570+O570*S570+P570*T573+Q570*S573)</f>
        <v>0</v>
      </c>
      <c r="Z570" s="26">
        <f t="shared" ref="Z570" si="3306">N570*U570+P570*U573-O570*V570-Q570*V573</f>
        <v>0</v>
      </c>
      <c r="AA570" s="27">
        <f t="shared" ref="AA570" si="3307">(N570*V570+O570*U570+P570*V573+Q570*U573)</f>
        <v>28.823433051719917</v>
      </c>
      <c r="AB570" s="8"/>
      <c r="AC570" s="24">
        <v>1</v>
      </c>
      <c r="AD570" s="28">
        <v>0</v>
      </c>
      <c r="AE570" s="26">
        <v>0</v>
      </c>
      <c r="AF570" s="27">
        <v>0</v>
      </c>
      <c r="AH570" s="24">
        <f t="shared" ref="AH570" si="3308">X570*AC570+Z570*AC573-Y570*AD570-AA570*AD573</f>
        <v>8.7051213695893939</v>
      </c>
      <c r="AI570" s="28">
        <f t="shared" ref="AI570" si="3309">(X570*AD570+Y570*AC570+Z570*AD573+AA570*AC573)</f>
        <v>0</v>
      </c>
      <c r="AJ570" s="26">
        <f t="shared" ref="AJ570" si="3310">X570*AE570+Z570*AE573-Y570*AF570-AA570*AF573</f>
        <v>0</v>
      </c>
      <c r="AK570" s="27">
        <f t="shared" ref="AK570" si="3311">(X570*AF570+Y570*AE570+Z570*AF573+AA570*AE573)</f>
        <v>28.823433051719917</v>
      </c>
      <c r="AL570" s="8"/>
      <c r="AM570" s="24">
        <v>1</v>
      </c>
      <c r="AN570" s="25">
        <v>0</v>
      </c>
      <c r="AO570" s="26">
        <v>0</v>
      </c>
      <c r="AP570" s="27">
        <f t="shared" ref="AP570" si="3312">-1/($AN$8*$B570)</f>
        <v>-5.9993472710169353</v>
      </c>
      <c r="AR570" s="24">
        <f t="shared" ref="AR570" si="3313">AH570*AM570+AJ570*AM573-AI570*AN570-AK570*AN573</f>
        <v>8.7051213695893939</v>
      </c>
      <c r="AS570" s="28">
        <f t="shared" ref="AS570" si="3314">(AH570*AN570+AI570*AM570+AJ570*AN573+AK570*AM573)</f>
        <v>0</v>
      </c>
      <c r="AT570" s="26">
        <f t="shared" ref="AT570" si="3315">AH570*AO570+AJ570*AO573-AI570*AP570-AK570*AP573</f>
        <v>0</v>
      </c>
      <c r="AU570" s="27">
        <f t="shared" ref="AU570" si="3316">(AH570*AP570+AI570*AO570+AJ570*AP573+AK570*AO573)</f>
        <v>-23.401613080797418</v>
      </c>
      <c r="AV570" s="8"/>
      <c r="AW570" s="183">
        <f t="shared" ref="AW570" si="3317">20*LOG((2*$AR$8)/(($AR$8*AR570+AT570+$AR$8*AR573+AT573)^2+($AR$8*AS570+AU570+$AR$8*AS573+AU573)^2)^0.5)</f>
        <v>-22.422221081397392</v>
      </c>
      <c r="AY570" s="184">
        <f t="shared" ref="AY570" si="3318">((AS570^2+AR570^2)/(AS573^2+AR573^2))^0.5</f>
        <v>2.9540859659066738</v>
      </c>
      <c r="AZ570" s="9"/>
      <c r="BA570" s="29"/>
      <c r="BB570" s="29"/>
      <c r="BC570" s="29"/>
      <c r="BD570" s="29"/>
    </row>
    <row r="571" spans="2:56" ht="18.649999999999999" customHeight="1" thickBot="1">
      <c r="D571" s="30"/>
      <c r="G571" s="31"/>
      <c r="I571" s="30"/>
      <c r="L571" s="31"/>
      <c r="N571" s="30"/>
      <c r="Q571" s="31"/>
      <c r="S571" s="30"/>
      <c r="V571" s="31"/>
      <c r="X571" s="30"/>
      <c r="AA571" s="31"/>
      <c r="AC571" s="30"/>
      <c r="AF571" s="31"/>
      <c r="AH571" s="30"/>
      <c r="AK571" s="31"/>
      <c r="AM571" s="30"/>
      <c r="AP571" s="31"/>
      <c r="AR571" s="30"/>
      <c r="AU571" s="31"/>
      <c r="AY571" s="185"/>
      <c r="AZ571" s="9"/>
      <c r="BA571" s="29"/>
      <c r="BB571" s="29"/>
      <c r="BC571" s="29"/>
      <c r="BD571" s="29"/>
    </row>
    <row r="572" spans="2:56" ht="18.649999999999999" customHeight="1" thickBot="1">
      <c r="D572" s="197" t="s">
        <v>96</v>
      </c>
      <c r="E572" s="198"/>
      <c r="F572" s="199" t="s">
        <v>97</v>
      </c>
      <c r="G572" s="200"/>
      <c r="I572" s="197" t="s">
        <v>98</v>
      </c>
      <c r="J572" s="198"/>
      <c r="K572" s="199" t="s">
        <v>99</v>
      </c>
      <c r="L572" s="200"/>
      <c r="N572" s="197" t="s">
        <v>1</v>
      </c>
      <c r="O572" s="198"/>
      <c r="P572" s="199" t="s">
        <v>2</v>
      </c>
      <c r="Q572" s="200"/>
      <c r="S572" s="172" t="s">
        <v>100</v>
      </c>
      <c r="T572" s="173"/>
      <c r="U572" s="199" t="s">
        <v>101</v>
      </c>
      <c r="V572" s="200"/>
      <c r="X572" s="197" t="s">
        <v>102</v>
      </c>
      <c r="Y572" s="198"/>
      <c r="Z572" s="199" t="s">
        <v>103</v>
      </c>
      <c r="AA572" s="200"/>
      <c r="AB572" s="4"/>
      <c r="AC572" s="197" t="s">
        <v>104</v>
      </c>
      <c r="AD572" s="198"/>
      <c r="AE572" s="199" t="s">
        <v>105</v>
      </c>
      <c r="AF572" s="200"/>
      <c r="AH572" s="172" t="s">
        <v>106</v>
      </c>
      <c r="AI572" s="173"/>
      <c r="AJ572" s="199" t="s">
        <v>107</v>
      </c>
      <c r="AK572" s="200"/>
      <c r="AL572" s="4"/>
      <c r="AM572" s="197" t="s">
        <v>108</v>
      </c>
      <c r="AN572" s="198"/>
      <c r="AO572" s="199" t="s">
        <v>109</v>
      </c>
      <c r="AP572" s="200"/>
      <c r="AR572" s="197" t="s">
        <v>110</v>
      </c>
      <c r="AS572" s="198"/>
      <c r="AT572" s="199" t="s">
        <v>111</v>
      </c>
      <c r="AU572" s="200"/>
      <c r="AV572" s="4"/>
      <c r="AW572" s="36" t="s">
        <v>112</v>
      </c>
      <c r="AY572" s="186" t="s">
        <v>113</v>
      </c>
      <c r="AZ572" s="9"/>
      <c r="BA572" s="29"/>
      <c r="BB572" s="29"/>
      <c r="BC572" s="29"/>
      <c r="BD572" s="29"/>
    </row>
    <row r="573" spans="2:56" ht="18.649999999999999" customHeight="1" thickTop="1" thickBot="1">
      <c r="D573" s="24">
        <v>0</v>
      </c>
      <c r="E573" s="28">
        <v>0</v>
      </c>
      <c r="F573" s="26">
        <v>1</v>
      </c>
      <c r="G573" s="27">
        <v>0</v>
      </c>
      <c r="I573" s="24">
        <v>0</v>
      </c>
      <c r="J573" s="28">
        <f t="shared" ref="J573" si="3319">IF(0=(1-$J$8*$K$8*$B570^2),0,-1*(1-$J$8*$K$8*$B570^2)/($B570*$K$8))</f>
        <v>-0.36667289006239129</v>
      </c>
      <c r="K573" s="26">
        <v>1</v>
      </c>
      <c r="L573" s="27">
        <v>0</v>
      </c>
      <c r="N573" s="24">
        <f t="shared" ref="N573" si="3320">D573*I570+F573*I573-E573*J570-G573*J573</f>
        <v>0</v>
      </c>
      <c r="O573" s="28">
        <f t="shared" ref="O573" si="3321">(D573*J570+E573*I570+F573*J573+G573*I573)</f>
        <v>-0.36667289006239129</v>
      </c>
      <c r="P573" s="26">
        <f t="shared" ref="P573" si="3322">D573*K570+F573*K573-E573*L570-G573*L573</f>
        <v>1</v>
      </c>
      <c r="Q573" s="27">
        <f t="shared" ref="Q573" si="3323">(D573*L570+E573*K570+F573*L573+G573*K573)</f>
        <v>0</v>
      </c>
      <c r="S573" s="24">
        <v>0</v>
      </c>
      <c r="T573" s="28">
        <v>0</v>
      </c>
      <c r="U573" s="26">
        <v>1</v>
      </c>
      <c r="V573" s="27">
        <v>0</v>
      </c>
      <c r="X573" s="24">
        <f t="shared" ref="X573" si="3324">N573*S570+P573*S573-O573*T570-Q573*T573</f>
        <v>0</v>
      </c>
      <c r="Y573" s="28">
        <f t="shared" ref="Y573" si="3325">(N573*T570+O573*S570+P573*T573+Q573*S573)</f>
        <v>-0.36667289006239129</v>
      </c>
      <c r="Z573" s="26">
        <f t="shared" ref="Z573" si="3326">N573*U570+P573*U573-O573*V570-Q573*V573</f>
        <v>-9.6422660113771439</v>
      </c>
      <c r="AA573" s="27">
        <f t="shared" ref="AA573" si="3327">(N573*V570+O573*U570+P573*V573+Q573*U573)</f>
        <v>0</v>
      </c>
      <c r="AB573" s="8"/>
      <c r="AC573" s="24">
        <v>0</v>
      </c>
      <c r="AD573" s="28">
        <f t="shared" ref="AD573" si="3328">IF(0=(1-$AD$8*$AE$8*$B570^2),0,-1*(1-$AD$8*$AE$8*$B570^2)/($B570*$AD$8))</f>
        <v>-0.34364120867101428</v>
      </c>
      <c r="AE573" s="26">
        <v>1</v>
      </c>
      <c r="AF573" s="27">
        <v>0</v>
      </c>
      <c r="AH573" s="24">
        <f t="shared" ref="AH573" si="3329">X573*AC570+Z573*AC573-Y573*AD570-AA573*AD573</f>
        <v>0</v>
      </c>
      <c r="AI573" s="28">
        <f t="shared" ref="AI573" si="3330">(X573*AD570+Y573*AC570+Z573*AD573+AA573*AC573)</f>
        <v>2.9468070564146904</v>
      </c>
      <c r="AJ573" s="26">
        <f t="shared" ref="AJ573" si="3331">X573*AE570+Z573*AE573-Y573*AF570-AA573*AF573</f>
        <v>-9.6422660113771439</v>
      </c>
      <c r="AK573" s="27">
        <f t="shared" ref="AK573" si="3332">(X573*AF570+Y573*AE570+Z573*AF573+AA573*AE573)</f>
        <v>0</v>
      </c>
      <c r="AL573" s="8"/>
      <c r="AM573" s="24">
        <v>0</v>
      </c>
      <c r="AN573" s="28">
        <v>0</v>
      </c>
      <c r="AO573" s="26">
        <v>1</v>
      </c>
      <c r="AP573" s="27">
        <v>0</v>
      </c>
      <c r="AR573" s="24">
        <f t="shared" ref="AR573" si="3333">AH573*AM570+AJ573*AM573-AI573*AN570-AK573*AN573</f>
        <v>0</v>
      </c>
      <c r="AS573" s="28">
        <f t="shared" ref="AS573" si="3334">(AH573*AN570+AI573*AM570+AJ573*AN573+AK573*AM573)</f>
        <v>2.9468070564146904</v>
      </c>
      <c r="AT573" s="26">
        <f t="shared" ref="AT573" si="3335">AH573*AO570+AJ573*AO573-AI573*AP570-AK573*AP573</f>
        <v>8.0366528607377763</v>
      </c>
      <c r="AU573" s="27">
        <f t="shared" ref="AU573" si="3336">(AH573*AP570+AI573*AO570+AJ573*AP573+AK573*AO573)</f>
        <v>0</v>
      </c>
      <c r="AV573" s="8"/>
      <c r="AW573" s="38">
        <f t="shared" ref="AW573" si="3337">(180/PI())*ATAN(-1*(($AR$8*AS570+AU570+$AR$8*AS573+AU573)/($AR$8*AR570+AT570+$AR$8*AR573+AT573)))</f>
        <v>50.700487295606528</v>
      </c>
      <c r="AY573" s="187">
        <f t="shared" ref="AY573" si="3338">20*LOG(((($AR$8*AR570+AT570-$AR$8*AR573-AT573)^2+($AR$8*AS570+AU570-$AR$8*AS573-AU573)^2)/(($AR$8*AR570+AT570+$AR$8*AR573+AT573)^2+($AR$8*AS570+AU570+$AR$8*AS573+AU573)^2))^0.5)</f>
        <v>-2.4934941503815339E-2</v>
      </c>
      <c r="AZ573" s="9"/>
      <c r="BA573" s="29"/>
      <c r="BB573" s="29"/>
      <c r="BC573" s="29"/>
      <c r="BD573" s="29"/>
    </row>
    <row r="574" spans="2:56" ht="18.649999999999999" customHeight="1">
      <c r="AY574" s="33"/>
    </row>
    <row r="575" spans="2:56" ht="18.649999999999999" customHeight="1" thickBot="1">
      <c r="E575" s="21" t="s">
        <v>68</v>
      </c>
      <c r="J575" s="21" t="s">
        <v>69</v>
      </c>
      <c r="O575" s="21" t="s">
        <v>70</v>
      </c>
      <c r="T575" s="21" t="s">
        <v>71</v>
      </c>
      <c r="Y575" s="21" t="s">
        <v>72</v>
      </c>
      <c r="AD575" s="21" t="s">
        <v>73</v>
      </c>
      <c r="AI575" s="21" t="s">
        <v>74</v>
      </c>
      <c r="AN575" s="21" t="s">
        <v>75</v>
      </c>
      <c r="AS575" s="21" t="s">
        <v>76</v>
      </c>
    </row>
    <row r="576" spans="2:56" ht="18.649999999999999" customHeight="1" thickBot="1">
      <c r="B576" s="20"/>
      <c r="D576" s="197" t="s">
        <v>77</v>
      </c>
      <c r="E576" s="198"/>
      <c r="F576" s="199" t="s">
        <v>78</v>
      </c>
      <c r="G576" s="200"/>
      <c r="I576" s="197" t="s">
        <v>79</v>
      </c>
      <c r="J576" s="198"/>
      <c r="K576" s="199" t="s">
        <v>80</v>
      </c>
      <c r="L576" s="200"/>
      <c r="N576" s="197" t="s">
        <v>81</v>
      </c>
      <c r="O576" s="198"/>
      <c r="P576" s="199" t="s">
        <v>82</v>
      </c>
      <c r="Q576" s="200"/>
      <c r="S576" s="197" t="s">
        <v>83</v>
      </c>
      <c r="T576" s="198"/>
      <c r="U576" s="199" t="s">
        <v>84</v>
      </c>
      <c r="V576" s="200"/>
      <c r="X576" s="197" t="s">
        <v>85</v>
      </c>
      <c r="Y576" s="198"/>
      <c r="Z576" s="199" t="s">
        <v>86</v>
      </c>
      <c r="AA576" s="200"/>
      <c r="AB576" s="4"/>
      <c r="AC576" s="197" t="s">
        <v>87</v>
      </c>
      <c r="AD576" s="198"/>
      <c r="AE576" s="199" t="s">
        <v>88</v>
      </c>
      <c r="AF576" s="200"/>
      <c r="AH576" s="197" t="s">
        <v>89</v>
      </c>
      <c r="AI576" s="198"/>
      <c r="AJ576" s="199" t="s">
        <v>90</v>
      </c>
      <c r="AK576" s="200"/>
      <c r="AL576" s="4"/>
      <c r="AM576" s="197" t="s">
        <v>91</v>
      </c>
      <c r="AN576" s="198"/>
      <c r="AO576" s="199" t="s">
        <v>92</v>
      </c>
      <c r="AP576" s="200"/>
      <c r="AR576" s="197" t="s">
        <v>93</v>
      </c>
      <c r="AS576" s="198"/>
      <c r="AT576" s="199" t="s">
        <v>94</v>
      </c>
      <c r="AU576" s="200"/>
      <c r="AV576" s="4"/>
      <c r="AW576" s="181" t="s">
        <v>95</v>
      </c>
      <c r="AY576" s="182" t="s">
        <v>22</v>
      </c>
      <c r="AZ576" s="9"/>
      <c r="BA576" s="29"/>
      <c r="BB576" s="29"/>
      <c r="BC576" s="29"/>
      <c r="BD576" s="29"/>
    </row>
    <row r="577" spans="2:56" ht="18.649999999999999" customHeight="1" thickTop="1" thickBot="1">
      <c r="B577" s="39">
        <f t="shared" ref="B577" si="3339">B570+$E$5</f>
        <v>0.93159999999999654</v>
      </c>
      <c r="D577" s="24">
        <v>1</v>
      </c>
      <c r="E577" s="25">
        <v>0</v>
      </c>
      <c r="F577" s="26">
        <v>0</v>
      </c>
      <c r="G577" s="27">
        <f t="shared" ref="G577" si="3340">-1/($E$8*$B577)</f>
        <v>-5.9967713383114765</v>
      </c>
      <c r="I577" s="24">
        <v>1</v>
      </c>
      <c r="J577" s="28">
        <v>0</v>
      </c>
      <c r="K577" s="26">
        <v>0</v>
      </c>
      <c r="L577" s="27">
        <v>0</v>
      </c>
      <c r="N577" s="24">
        <f t="shared" ref="N577" si="3341">D577*I577+F577*I580-E577*J577-G577*J580</f>
        <v>-1.1931657316402884</v>
      </c>
      <c r="O577" s="28">
        <f t="shared" ref="O577" si="3342">(D577*J577+E577*I577+F577*J580+G577*I580)</f>
        <v>0</v>
      </c>
      <c r="P577" s="26">
        <f t="shared" ref="P577" si="3343">D577*K577+F577*K580-E577*L577-G577*L580</f>
        <v>0</v>
      </c>
      <c r="Q577" s="27">
        <f t="shared" ref="Q577" si="3344">(D577*L577+E577*K577+F577*L580+G577*K580)</f>
        <v>-5.9967713383114765</v>
      </c>
      <c r="S577" s="24">
        <v>1</v>
      </c>
      <c r="T577" s="25">
        <v>0</v>
      </c>
      <c r="U577" s="26">
        <v>0</v>
      </c>
      <c r="V577" s="27">
        <f t="shared" ref="V577" si="3345">-1/($T$8*$B577)</f>
        <v>-29.011407285344703</v>
      </c>
      <c r="X577" s="24">
        <f t="shared" ref="X577" si="3346">N577*S577+P577*S580-O577*T577-Q577*T580</f>
        <v>-1.1931657316402884</v>
      </c>
      <c r="Y577" s="28">
        <f t="shared" ref="Y577" si="3347">(N577*T577+O577*S577+P577*T580+Q577*S580)</f>
        <v>0</v>
      </c>
      <c r="Z577" s="26">
        <f t="shared" ref="Z577" si="3348">N577*U577+P577*U580-O577*V577-Q577*V580</f>
        <v>0</v>
      </c>
      <c r="AA577" s="27">
        <f t="shared" ref="AA577" si="3349">(N577*V577+O577*U577+P577*V580+Q577*U580)</f>
        <v>28.61864566122123</v>
      </c>
      <c r="AB577" s="8"/>
      <c r="AC577" s="24">
        <v>1</v>
      </c>
      <c r="AD577" s="28">
        <v>0</v>
      </c>
      <c r="AE577" s="26">
        <v>0</v>
      </c>
      <c r="AF577" s="27">
        <v>0</v>
      </c>
      <c r="AH577" s="24">
        <f t="shared" ref="AH577" si="3350">X577*AC577+Z577*AC580-Y577*AD577-AA577*AD580</f>
        <v>8.6180673453036665</v>
      </c>
      <c r="AI577" s="28">
        <f t="shared" ref="AI577" si="3351">(X577*AD577+Y577*AC577+Z577*AD580+AA577*AC580)</f>
        <v>0</v>
      </c>
      <c r="AJ577" s="26">
        <f t="shared" ref="AJ577" si="3352">X577*AE577+Z577*AE580-Y577*AF577-AA577*AF580</f>
        <v>0</v>
      </c>
      <c r="AK577" s="27">
        <f t="shared" ref="AK577" si="3353">(X577*AF577+Y577*AE577+Z577*AF580+AA577*AE580)</f>
        <v>28.61864566122123</v>
      </c>
      <c r="AL577" s="8"/>
      <c r="AM577" s="24">
        <v>1</v>
      </c>
      <c r="AN577" s="25">
        <v>0</v>
      </c>
      <c r="AO577" s="26">
        <v>0</v>
      </c>
      <c r="AP577" s="27">
        <f t="shared" ref="AP577" si="3354">-1/($AN$8*$B577)</f>
        <v>-5.9967713383114765</v>
      </c>
      <c r="AR577" s="24">
        <f t="shared" ref="AR577" si="3355">AH577*AM577+AJ577*AM580-AI577*AN577-AK577*AN580</f>
        <v>8.6180673453036665</v>
      </c>
      <c r="AS577" s="28">
        <f t="shared" ref="AS577" si="3356">(AH577*AN577+AI577*AM577+AJ577*AN580+AK577*AM580)</f>
        <v>0</v>
      </c>
      <c r="AT577" s="26">
        <f t="shared" ref="AT577" si="3357">AH577*AO577+AJ577*AO580-AI577*AP577-AK577*AP580</f>
        <v>0</v>
      </c>
      <c r="AU577" s="27">
        <f t="shared" ref="AU577" si="3358">(AH577*AP577+AI577*AO577+AJ577*AP580+AK577*AO580)</f>
        <v>-23.061933586733872</v>
      </c>
      <c r="AV577" s="8"/>
      <c r="AW577" s="183">
        <f t="shared" ref="AW577" si="3359">20*LOG((2*$AR$8)/(($AR$8*AR577+AT577+$AR$8*AR580+AT580)^2+($AR$8*AS577+AU577+$AR$8*AS580+AU580)^2)^0.5)</f>
        <v>-22.30426423167545</v>
      </c>
      <c r="AY577" s="184">
        <f t="shared" ref="AY577" si="3360">((AS577^2+AR577^2)/(AS580^2+AR580^2))^0.5</f>
        <v>2.9424235752986903</v>
      </c>
      <c r="AZ577" s="9"/>
      <c r="BA577" s="29"/>
      <c r="BB577" s="29"/>
      <c r="BC577" s="29"/>
      <c r="BD577" s="29"/>
    </row>
    <row r="578" spans="2:56" ht="18.649999999999999" customHeight="1" thickBot="1">
      <c r="D578" s="30"/>
      <c r="G578" s="31"/>
      <c r="I578" s="30"/>
      <c r="L578" s="31"/>
      <c r="N578" s="30"/>
      <c r="Q578" s="31"/>
      <c r="S578" s="30"/>
      <c r="V578" s="31"/>
      <c r="X578" s="30"/>
      <c r="AA578" s="31"/>
      <c r="AC578" s="30"/>
      <c r="AF578" s="31"/>
      <c r="AH578" s="30"/>
      <c r="AK578" s="31"/>
      <c r="AM578" s="30"/>
      <c r="AP578" s="31"/>
      <c r="AR578" s="30"/>
      <c r="AU578" s="31"/>
      <c r="AY578" s="185"/>
      <c r="AZ578" s="9"/>
      <c r="BA578" s="29"/>
      <c r="BB578" s="29"/>
      <c r="BC578" s="29"/>
      <c r="BD578" s="29"/>
    </row>
    <row r="579" spans="2:56" ht="18.649999999999999" customHeight="1" thickBot="1">
      <c r="D579" s="197" t="s">
        <v>96</v>
      </c>
      <c r="E579" s="198"/>
      <c r="F579" s="199" t="s">
        <v>97</v>
      </c>
      <c r="G579" s="200"/>
      <c r="I579" s="197" t="s">
        <v>98</v>
      </c>
      <c r="J579" s="198"/>
      <c r="K579" s="199" t="s">
        <v>99</v>
      </c>
      <c r="L579" s="200"/>
      <c r="N579" s="197" t="s">
        <v>1</v>
      </c>
      <c r="O579" s="198"/>
      <c r="P579" s="199" t="s">
        <v>2</v>
      </c>
      <c r="Q579" s="200"/>
      <c r="S579" s="172" t="s">
        <v>100</v>
      </c>
      <c r="T579" s="173"/>
      <c r="U579" s="199" t="s">
        <v>101</v>
      </c>
      <c r="V579" s="200"/>
      <c r="X579" s="197" t="s">
        <v>102</v>
      </c>
      <c r="Y579" s="198"/>
      <c r="Z579" s="199" t="s">
        <v>103</v>
      </c>
      <c r="AA579" s="200"/>
      <c r="AB579" s="4"/>
      <c r="AC579" s="197" t="s">
        <v>104</v>
      </c>
      <c r="AD579" s="198"/>
      <c r="AE579" s="199" t="s">
        <v>105</v>
      </c>
      <c r="AF579" s="200"/>
      <c r="AH579" s="172" t="s">
        <v>106</v>
      </c>
      <c r="AI579" s="173"/>
      <c r="AJ579" s="199" t="s">
        <v>107</v>
      </c>
      <c r="AK579" s="200"/>
      <c r="AL579" s="4"/>
      <c r="AM579" s="197" t="s">
        <v>108</v>
      </c>
      <c r="AN579" s="198"/>
      <c r="AO579" s="199" t="s">
        <v>109</v>
      </c>
      <c r="AP579" s="200"/>
      <c r="AR579" s="197" t="s">
        <v>110</v>
      </c>
      <c r="AS579" s="198"/>
      <c r="AT579" s="199" t="s">
        <v>111</v>
      </c>
      <c r="AU579" s="200"/>
      <c r="AV579" s="4"/>
      <c r="AW579" s="36" t="s">
        <v>112</v>
      </c>
      <c r="AY579" s="186" t="s">
        <v>113</v>
      </c>
      <c r="AZ579" s="9"/>
      <c r="BA579" s="29"/>
      <c r="BB579" s="29"/>
      <c r="BC579" s="29"/>
      <c r="BD579" s="29"/>
    </row>
    <row r="580" spans="2:56" ht="18.649999999999999" customHeight="1" thickTop="1" thickBot="1">
      <c r="D580" s="24">
        <v>0</v>
      </c>
      <c r="E580" s="28">
        <v>0</v>
      </c>
      <c r="F580" s="26">
        <v>1</v>
      </c>
      <c r="G580" s="27">
        <v>0</v>
      </c>
      <c r="I580" s="24">
        <v>0</v>
      </c>
      <c r="J580" s="28">
        <f t="shared" ref="J580" si="3361">IF(0=(1-$J$8*$K$8*$B577^2),0,-1*(1-$J$8*$K$8*$B577^2)/($B577*$K$8))</f>
        <v>-0.36572442201169914</v>
      </c>
      <c r="K580" s="26">
        <v>1</v>
      </c>
      <c r="L580" s="27">
        <v>0</v>
      </c>
      <c r="N580" s="24">
        <f t="shared" ref="N580" si="3362">D580*I577+F580*I580-E580*J577-G580*J580</f>
        <v>0</v>
      </c>
      <c r="O580" s="28">
        <f t="shared" ref="O580" si="3363">(D580*J577+E580*I577+F580*J580+G580*I580)</f>
        <v>-0.36572442201169914</v>
      </c>
      <c r="P580" s="26">
        <f t="shared" ref="P580" si="3364">D580*K577+F580*K580-E580*L577-G580*L580</f>
        <v>1</v>
      </c>
      <c r="Q580" s="27">
        <f t="shared" ref="Q580" si="3365">(D580*L577+E580*K577+F580*L580+G580*K580)</f>
        <v>0</v>
      </c>
      <c r="S580" s="24">
        <v>0</v>
      </c>
      <c r="T580" s="28">
        <v>0</v>
      </c>
      <c r="U580" s="26">
        <v>1</v>
      </c>
      <c r="V580" s="27">
        <v>0</v>
      </c>
      <c r="X580" s="24">
        <f t="shared" ref="X580" si="3366">N580*S577+P580*S580-O580*T577-Q580*T580</f>
        <v>0</v>
      </c>
      <c r="Y580" s="28">
        <f t="shared" ref="Y580" si="3367">(N580*T577+O580*S577+P580*T580+Q580*S580)</f>
        <v>-0.36572442201169914</v>
      </c>
      <c r="Z580" s="26">
        <f t="shared" ref="Z580" si="3368">N580*U577+P580*U580-O580*V577-Q580*V580</f>
        <v>-9.6101801611786897</v>
      </c>
      <c r="AA580" s="27">
        <f t="shared" ref="AA580" si="3369">(N580*V577+O580*U577+P580*V580+Q580*U580)</f>
        <v>0</v>
      </c>
      <c r="AB580" s="8"/>
      <c r="AC580" s="24">
        <v>0</v>
      </c>
      <c r="AD580" s="28">
        <f t="shared" ref="AD580" si="3370">IF(0=(1-$AD$8*$AE$8*$B577^2),0,-1*(1-$AD$8*$AE$8*$B577^2)/($B577*$AD$8))</f>
        <v>-0.3428266030854964</v>
      </c>
      <c r="AE580" s="26">
        <v>1</v>
      </c>
      <c r="AF580" s="27">
        <v>0</v>
      </c>
      <c r="AH580" s="24">
        <f t="shared" ref="AH580" si="3371">X580*AC577+Z580*AC580-Y580*AD577-AA580*AD580</f>
        <v>0</v>
      </c>
      <c r="AI580" s="28">
        <f t="shared" ref="AI580" si="3372">(X580*AD577+Y580*AC577+Z580*AD580+AA580*AC580)</f>
        <v>2.9289009976848193</v>
      </c>
      <c r="AJ580" s="26">
        <f t="shared" ref="AJ580" si="3373">X580*AE577+Z580*AE580-Y580*AF577-AA580*AF580</f>
        <v>-9.6101801611786897</v>
      </c>
      <c r="AK580" s="27">
        <f t="shared" ref="AK580" si="3374">(X580*AF577+Y580*AE577+Z580*AF580+AA580*AE580)</f>
        <v>0</v>
      </c>
      <c r="AL580" s="8"/>
      <c r="AM580" s="24">
        <v>0</v>
      </c>
      <c r="AN580" s="28">
        <v>0</v>
      </c>
      <c r="AO580" s="26">
        <v>1</v>
      </c>
      <c r="AP580" s="27">
        <v>0</v>
      </c>
      <c r="AR580" s="24">
        <f t="shared" ref="AR580" si="3375">AH580*AM577+AJ580*AM580-AI580*AN577-AK580*AN580</f>
        <v>0</v>
      </c>
      <c r="AS580" s="28">
        <f t="shared" ref="AS580" si="3376">(AH580*AN577+AI580*AM577+AJ580*AN580+AK580*AM580)</f>
        <v>2.9289009976848193</v>
      </c>
      <c r="AT580" s="26">
        <f t="shared" ref="AT580" si="3377">AH580*AO577+AJ580*AO580-AI580*AP577-AK580*AP580</f>
        <v>7.9537693944895231</v>
      </c>
      <c r="AU580" s="27">
        <f t="shared" ref="AU580" si="3378">(AH580*AP577+AI580*AO577+AJ580*AP580+AK580*AO580)</f>
        <v>0</v>
      </c>
      <c r="AV580" s="8"/>
      <c r="AW580" s="38">
        <f t="shared" ref="AW580" si="3379">(180/PI())*ATAN(-1*(($AR$8*AS577+AU577+$AR$8*AS580+AU580)/($AR$8*AR577+AT577+$AR$8*AR580+AT580)))</f>
        <v>50.541631114033322</v>
      </c>
      <c r="AY580" s="187">
        <f t="shared" ref="AY580" si="3380">20*LOG(((($AR$8*AR577+AT577-$AR$8*AR580-AT580)^2+($AR$8*AS577+AU577-$AR$8*AS580-AU580)^2)/(($AR$8*AR577+AT577+$AR$8*AR580+AT580)^2+($AR$8*AS577+AU577+$AR$8*AS580+AU580)^2))^0.5)</f>
        <v>-2.5623498935763152E-2</v>
      </c>
      <c r="AZ580" s="9"/>
      <c r="BA580" s="29"/>
      <c r="BB580" s="29"/>
      <c r="BC580" s="29"/>
      <c r="BD580" s="29"/>
    </row>
    <row r="581" spans="2:56" ht="18.649999999999999" customHeight="1">
      <c r="AY581" s="33"/>
    </row>
    <row r="582" spans="2:56" ht="18.649999999999999" customHeight="1" thickBot="1">
      <c r="E582" s="21" t="s">
        <v>68</v>
      </c>
      <c r="J582" s="21" t="s">
        <v>69</v>
      </c>
      <c r="O582" s="21" t="s">
        <v>70</v>
      </c>
      <c r="T582" s="21" t="s">
        <v>71</v>
      </c>
      <c r="Y582" s="21" t="s">
        <v>72</v>
      </c>
      <c r="AD582" s="21" t="s">
        <v>73</v>
      </c>
      <c r="AI582" s="21" t="s">
        <v>74</v>
      </c>
      <c r="AN582" s="21" t="s">
        <v>75</v>
      </c>
      <c r="AS582" s="21" t="s">
        <v>76</v>
      </c>
    </row>
    <row r="583" spans="2:56" ht="18.649999999999999" customHeight="1" thickBot="1">
      <c r="B583" s="20"/>
      <c r="D583" s="197" t="s">
        <v>77</v>
      </c>
      <c r="E583" s="198"/>
      <c r="F583" s="199" t="s">
        <v>78</v>
      </c>
      <c r="G583" s="200"/>
      <c r="I583" s="197" t="s">
        <v>79</v>
      </c>
      <c r="J583" s="198"/>
      <c r="K583" s="199" t="s">
        <v>80</v>
      </c>
      <c r="L583" s="200"/>
      <c r="N583" s="197" t="s">
        <v>81</v>
      </c>
      <c r="O583" s="198"/>
      <c r="P583" s="199" t="s">
        <v>82</v>
      </c>
      <c r="Q583" s="200"/>
      <c r="S583" s="197" t="s">
        <v>83</v>
      </c>
      <c r="T583" s="198"/>
      <c r="U583" s="199" t="s">
        <v>84</v>
      </c>
      <c r="V583" s="200"/>
      <c r="X583" s="197" t="s">
        <v>85</v>
      </c>
      <c r="Y583" s="198"/>
      <c r="Z583" s="199" t="s">
        <v>86</v>
      </c>
      <c r="AA583" s="200"/>
      <c r="AB583" s="4"/>
      <c r="AC583" s="197" t="s">
        <v>87</v>
      </c>
      <c r="AD583" s="198"/>
      <c r="AE583" s="199" t="s">
        <v>88</v>
      </c>
      <c r="AF583" s="200"/>
      <c r="AH583" s="197" t="s">
        <v>89</v>
      </c>
      <c r="AI583" s="198"/>
      <c r="AJ583" s="199" t="s">
        <v>90</v>
      </c>
      <c r="AK583" s="200"/>
      <c r="AL583" s="4"/>
      <c r="AM583" s="197" t="s">
        <v>91</v>
      </c>
      <c r="AN583" s="198"/>
      <c r="AO583" s="199" t="s">
        <v>92</v>
      </c>
      <c r="AP583" s="200"/>
      <c r="AR583" s="197" t="s">
        <v>93</v>
      </c>
      <c r="AS583" s="198"/>
      <c r="AT583" s="199" t="s">
        <v>94</v>
      </c>
      <c r="AU583" s="200"/>
      <c r="AV583" s="4"/>
      <c r="AW583" s="181" t="s">
        <v>95</v>
      </c>
      <c r="AY583" s="182" t="s">
        <v>22</v>
      </c>
      <c r="AZ583" s="9"/>
      <c r="BA583" s="29"/>
      <c r="BB583" s="29"/>
      <c r="BC583" s="29"/>
      <c r="BD583" s="29"/>
    </row>
    <row r="584" spans="2:56" ht="18.649999999999999" customHeight="1" thickTop="1" thickBot="1">
      <c r="B584" s="39">
        <f t="shared" ref="B584" si="3381">B577+$E$5</f>
        <v>0.9319999999999965</v>
      </c>
      <c r="D584" s="24">
        <v>1</v>
      </c>
      <c r="E584" s="25">
        <v>0</v>
      </c>
      <c r="F584" s="26">
        <v>0</v>
      </c>
      <c r="G584" s="27">
        <f t="shared" ref="G584" si="3382">-1/($E$8*$B584)</f>
        <v>-5.9941976167070505</v>
      </c>
      <c r="I584" s="24">
        <v>1</v>
      </c>
      <c r="J584" s="28">
        <v>0</v>
      </c>
      <c r="K584" s="26">
        <v>0</v>
      </c>
      <c r="L584" s="27">
        <v>0</v>
      </c>
      <c r="N584" s="24">
        <f t="shared" ref="N584" si="3383">D584*I584+F584*I587-E584*J584-G584*J587</f>
        <v>-1.1865419985006027</v>
      </c>
      <c r="O584" s="28">
        <f t="shared" ref="O584" si="3384">(D584*J584+E584*I584+F584*J587+G584*I587)</f>
        <v>0</v>
      </c>
      <c r="P584" s="26">
        <f t="shared" ref="P584" si="3385">D584*K584+F584*K587-E584*L584-G584*L587</f>
        <v>0</v>
      </c>
      <c r="Q584" s="27">
        <f t="shared" ref="Q584" si="3386">(D584*L584+E584*K584+F584*L587+G584*K587)</f>
        <v>-5.9941976167070505</v>
      </c>
      <c r="S584" s="24">
        <v>1</v>
      </c>
      <c r="T584" s="25">
        <v>0</v>
      </c>
      <c r="U584" s="26">
        <v>0</v>
      </c>
      <c r="V584" s="27">
        <f t="shared" ref="V584" si="3387">-1/($T$8*$B584)</f>
        <v>-28.998956037582758</v>
      </c>
      <c r="X584" s="24">
        <f t="shared" ref="X584" si="3388">N584*S584+P584*S587-O584*T584-Q584*T587</f>
        <v>-1.1865419985006027</v>
      </c>
      <c r="Y584" s="28">
        <f t="shared" ref="Y584" si="3389">(N584*T584+O584*S584+P584*T587+Q584*S587)</f>
        <v>0</v>
      </c>
      <c r="Z584" s="26">
        <f t="shared" ref="Z584" si="3390">N584*U584+P584*U587-O584*V584-Q584*V587</f>
        <v>0</v>
      </c>
      <c r="AA584" s="27">
        <f t="shared" ref="AA584" si="3391">(N584*V584+O584*U584+P584*V587+Q584*U587)</f>
        <v>28.414281634557515</v>
      </c>
      <c r="AB584" s="8"/>
      <c r="AC584" s="24">
        <v>1</v>
      </c>
      <c r="AD584" s="28">
        <v>0</v>
      </c>
      <c r="AE584" s="26">
        <v>0</v>
      </c>
      <c r="AF584" s="27">
        <v>0</v>
      </c>
      <c r="AH584" s="24">
        <f t="shared" ref="AH584" si="3392">X584*AC584+Z584*AC587-Y584*AD584-AA584*AD587</f>
        <v>8.5314949525593757</v>
      </c>
      <c r="AI584" s="28">
        <f t="shared" ref="AI584" si="3393">(X584*AD584+Y584*AC584+Z584*AD587+AA584*AC587)</f>
        <v>0</v>
      </c>
      <c r="AJ584" s="26">
        <f t="shared" ref="AJ584" si="3394">X584*AE584+Z584*AE587-Y584*AF584-AA584*AF587</f>
        <v>0</v>
      </c>
      <c r="AK584" s="27">
        <f t="shared" ref="AK584" si="3395">(X584*AF584+Y584*AE584+Z584*AF587+AA584*AE587)</f>
        <v>28.414281634557515</v>
      </c>
      <c r="AL584" s="8"/>
      <c r="AM584" s="24">
        <v>1</v>
      </c>
      <c r="AN584" s="25">
        <v>0</v>
      </c>
      <c r="AO584" s="26">
        <v>0</v>
      </c>
      <c r="AP584" s="27">
        <f t="shared" ref="AP584" si="3396">-1/($AN$8*$B584)</f>
        <v>-5.9941976167070505</v>
      </c>
      <c r="AR584" s="24">
        <f t="shared" ref="AR584" si="3397">AH584*AM584+AJ584*AM587-AI584*AN584-AK584*AN587</f>
        <v>8.5314949525593757</v>
      </c>
      <c r="AS584" s="28">
        <f t="shared" ref="AS584" si="3398">(AH584*AN584+AI584*AM584+AJ584*AN587+AK584*AM587)</f>
        <v>0</v>
      </c>
      <c r="AT584" s="26">
        <f t="shared" ref="AT584" si="3399">AH584*AO584+AJ584*AO587-AI584*AP584-AK584*AP587</f>
        <v>0</v>
      </c>
      <c r="AU584" s="27">
        <f t="shared" ref="AU584" si="3400">(AH584*AP584+AI584*AO584+AJ584*AP587+AK584*AO587)</f>
        <v>-22.725185077022129</v>
      </c>
      <c r="AV584" s="8"/>
      <c r="AW584" s="183">
        <f t="shared" ref="AW584" si="3401">20*LOG((2*$AR$8)/(($AR$8*AR584+AT584+$AR$8*AR587+AT587)^2+($AR$8*AS584+AU584+$AR$8*AS587+AU587)^2)^0.5)</f>
        <v>-22.185703498065298</v>
      </c>
      <c r="AY584" s="184">
        <f t="shared" ref="AY584" si="3402">((AS584^2+AR584^2)/(AS587^2+AR587^2))^0.5</f>
        <v>2.9307128079928275</v>
      </c>
      <c r="AZ584" s="9"/>
      <c r="BA584" s="29"/>
      <c r="BB584" s="29"/>
      <c r="BC584" s="29"/>
      <c r="BD584" s="29"/>
    </row>
    <row r="585" spans="2:56" ht="18.649999999999999" customHeight="1" thickBot="1">
      <c r="D585" s="30"/>
      <c r="G585" s="31"/>
      <c r="I585" s="30"/>
      <c r="L585" s="31"/>
      <c r="N585" s="30"/>
      <c r="Q585" s="31"/>
      <c r="S585" s="30"/>
      <c r="V585" s="31"/>
      <c r="X585" s="30"/>
      <c r="AA585" s="31"/>
      <c r="AC585" s="30"/>
      <c r="AF585" s="31"/>
      <c r="AH585" s="30"/>
      <c r="AK585" s="31"/>
      <c r="AM585" s="30"/>
      <c r="AP585" s="31"/>
      <c r="AR585" s="30"/>
      <c r="AU585" s="31"/>
      <c r="AY585" s="185"/>
      <c r="AZ585" s="9"/>
      <c r="BA585" s="29"/>
      <c r="BB585" s="29"/>
      <c r="BC585" s="29"/>
      <c r="BD585" s="29"/>
    </row>
    <row r="586" spans="2:56" ht="18.649999999999999" customHeight="1" thickBot="1">
      <c r="D586" s="197" t="s">
        <v>96</v>
      </c>
      <c r="E586" s="198"/>
      <c r="F586" s="199" t="s">
        <v>97</v>
      </c>
      <c r="G586" s="200"/>
      <c r="I586" s="197" t="s">
        <v>98</v>
      </c>
      <c r="J586" s="198"/>
      <c r="K586" s="199" t="s">
        <v>99</v>
      </c>
      <c r="L586" s="200"/>
      <c r="N586" s="197" t="s">
        <v>1</v>
      </c>
      <c r="O586" s="198"/>
      <c r="P586" s="199" t="s">
        <v>2</v>
      </c>
      <c r="Q586" s="200"/>
      <c r="S586" s="172" t="s">
        <v>100</v>
      </c>
      <c r="T586" s="173"/>
      <c r="U586" s="199" t="s">
        <v>101</v>
      </c>
      <c r="V586" s="200"/>
      <c r="X586" s="197" t="s">
        <v>102</v>
      </c>
      <c r="Y586" s="198"/>
      <c r="Z586" s="199" t="s">
        <v>103</v>
      </c>
      <c r="AA586" s="200"/>
      <c r="AB586" s="4"/>
      <c r="AC586" s="197" t="s">
        <v>104</v>
      </c>
      <c r="AD586" s="198"/>
      <c r="AE586" s="199" t="s">
        <v>105</v>
      </c>
      <c r="AF586" s="200"/>
      <c r="AH586" s="172" t="s">
        <v>106</v>
      </c>
      <c r="AI586" s="173"/>
      <c r="AJ586" s="199" t="s">
        <v>107</v>
      </c>
      <c r="AK586" s="200"/>
      <c r="AL586" s="4"/>
      <c r="AM586" s="197" t="s">
        <v>108</v>
      </c>
      <c r="AN586" s="198"/>
      <c r="AO586" s="199" t="s">
        <v>109</v>
      </c>
      <c r="AP586" s="200"/>
      <c r="AR586" s="197" t="s">
        <v>110</v>
      </c>
      <c r="AS586" s="198"/>
      <c r="AT586" s="199" t="s">
        <v>111</v>
      </c>
      <c r="AU586" s="200"/>
      <c r="AV586" s="4"/>
      <c r="AW586" s="36" t="s">
        <v>112</v>
      </c>
      <c r="AY586" s="186" t="s">
        <v>113</v>
      </c>
      <c r="AZ586" s="9"/>
      <c r="BA586" s="29"/>
      <c r="BB586" s="29"/>
      <c r="BC586" s="29"/>
      <c r="BD586" s="29"/>
    </row>
    <row r="587" spans="2:56" ht="18.649999999999999" customHeight="1" thickTop="1" thickBot="1">
      <c r="D587" s="24">
        <v>0</v>
      </c>
      <c r="E587" s="28">
        <v>0</v>
      </c>
      <c r="F587" s="26">
        <v>1</v>
      </c>
      <c r="G587" s="27">
        <v>0</v>
      </c>
      <c r="I587" s="24">
        <v>0</v>
      </c>
      <c r="J587" s="28">
        <f t="shared" ref="J587" si="3403">IF(0=(1-$J$8*$K$8*$B584^2),0,-1*(1-$J$8*$K$8*$B584^2)/($B584*$K$8))</f>
        <v>-0.36477642852585718</v>
      </c>
      <c r="K587" s="26">
        <v>1</v>
      </c>
      <c r="L587" s="27">
        <v>0</v>
      </c>
      <c r="N587" s="24">
        <f t="shared" ref="N587" si="3404">D587*I584+F587*I587-E587*J584-G587*J587</f>
        <v>0</v>
      </c>
      <c r="O587" s="28">
        <f t="shared" ref="O587" si="3405">(D587*J584+E587*I584+F587*J587+G587*I587)</f>
        <v>-0.36477642852585718</v>
      </c>
      <c r="P587" s="26">
        <f t="shared" ref="P587" si="3406">D587*K584+F587*K587-E587*L584-G587*L587</f>
        <v>1</v>
      </c>
      <c r="Q587" s="27">
        <f t="shared" ref="Q587" si="3407">(D587*L584+E587*K584+F587*L587+G587*K587)</f>
        <v>0</v>
      </c>
      <c r="S587" s="24">
        <v>0</v>
      </c>
      <c r="T587" s="28">
        <v>0</v>
      </c>
      <c r="U587" s="26">
        <v>1</v>
      </c>
      <c r="V587" s="27">
        <v>0</v>
      </c>
      <c r="X587" s="24">
        <f t="shared" ref="X587" si="3408">N587*S584+P587*S587-O587*T584-Q587*T587</f>
        <v>0</v>
      </c>
      <c r="Y587" s="28">
        <f t="shared" ref="Y587" si="3409">(N587*T584+O587*S584+P587*T587+Q587*S587)</f>
        <v>-0.36477642852585718</v>
      </c>
      <c r="Z587" s="26">
        <f t="shared" ref="Z587" si="3410">N587*U584+P587*U587-O587*V584-Q587*V587</f>
        <v>-9.5781356143677812</v>
      </c>
      <c r="AA587" s="27">
        <f t="shared" ref="AA587" si="3411">(N587*V584+O587*U584+P587*V587+Q587*U587)</f>
        <v>0</v>
      </c>
      <c r="AB587" s="8"/>
      <c r="AC587" s="24">
        <v>0</v>
      </c>
      <c r="AD587" s="28">
        <f t="shared" ref="AD587" si="3412">IF(0=(1-$AD$8*$AE$8*$B584^2),0,-1*(1-$AD$8*$AE$8*$B584^2)/($B584*$AD$8))</f>
        <v>-0.34201241038030961</v>
      </c>
      <c r="AE587" s="26">
        <v>1</v>
      </c>
      <c r="AF587" s="27">
        <v>0</v>
      </c>
      <c r="AH587" s="24">
        <f t="shared" ref="AH587" si="3413">X587*AC584+Z587*AC587-Y587*AD584-AA587*AD587</f>
        <v>0</v>
      </c>
      <c r="AI587" s="28">
        <f t="shared" ref="AI587" si="3414">(X587*AD584+Y587*AC584+Z587*AD587+AA587*AC587)</f>
        <v>2.9110648198935554</v>
      </c>
      <c r="AJ587" s="26">
        <f t="shared" ref="AJ587" si="3415">X587*AE584+Z587*AE587-Y587*AF584-AA587*AF587</f>
        <v>-9.5781356143677812</v>
      </c>
      <c r="AK587" s="27">
        <f t="shared" ref="AK587" si="3416">(X587*AF584+Y587*AE584+Z587*AF587+AA587*AE587)</f>
        <v>0</v>
      </c>
      <c r="AL587" s="8"/>
      <c r="AM587" s="24">
        <v>0</v>
      </c>
      <c r="AN587" s="28">
        <v>0</v>
      </c>
      <c r="AO587" s="26">
        <v>1</v>
      </c>
      <c r="AP587" s="27">
        <v>0</v>
      </c>
      <c r="AR587" s="24">
        <f t="shared" ref="AR587" si="3417">AH587*AM584+AJ587*AM587-AI587*AN584-AK587*AN587</f>
        <v>0</v>
      </c>
      <c r="AS587" s="28">
        <f t="shared" ref="AS587" si="3418">(AH587*AN584+AI587*AM584+AJ587*AN587+AK587*AM587)</f>
        <v>2.9110648198935554</v>
      </c>
      <c r="AT587" s="26">
        <f t="shared" ref="AT587" si="3419">AH587*AO584+AJ587*AO587-AI587*AP584-AK587*AP587</f>
        <v>7.8713621911179068</v>
      </c>
      <c r="AU587" s="27">
        <f t="shared" ref="AU587" si="3420">(AH587*AP584+AI587*AO584+AJ587*AP587+AK587*AO587)</f>
        <v>0</v>
      </c>
      <c r="AV587" s="8"/>
      <c r="AW587" s="38">
        <f t="shared" ref="AW587" si="3421">(180/PI())*ATAN(-1*(($AR$8*AS584+AU584+$AR$8*AS587+AU587)/($AR$8*AR584+AT584+$AR$8*AR587+AT587)))</f>
        <v>50.380792584844976</v>
      </c>
      <c r="AY587" s="187">
        <f t="shared" ref="AY587" si="3422">20*LOG(((($AR$8*AR584+AT584-$AR$8*AR587-AT587)^2+($AR$8*AS584+AU584-$AR$8*AS587-AU587)^2)/(($AR$8*AR584+AT584+$AR$8*AR587+AT587)^2+($AR$8*AS584+AU584+$AR$8*AS587+AU587)^2))^0.5)</f>
        <v>-2.6334800709893254E-2</v>
      </c>
      <c r="AZ587" s="9"/>
      <c r="BA587" s="29"/>
      <c r="BB587" s="29"/>
      <c r="BC587" s="29"/>
      <c r="BD587" s="29"/>
    </row>
    <row r="588" spans="2:56" ht="18.649999999999999" customHeight="1">
      <c r="AY588" s="33"/>
    </row>
    <row r="589" spans="2:56" ht="18.649999999999999" customHeight="1" thickBot="1">
      <c r="E589" s="21" t="s">
        <v>68</v>
      </c>
      <c r="J589" s="21" t="s">
        <v>69</v>
      </c>
      <c r="O589" s="21" t="s">
        <v>70</v>
      </c>
      <c r="T589" s="21" t="s">
        <v>71</v>
      </c>
      <c r="Y589" s="21" t="s">
        <v>72</v>
      </c>
      <c r="AD589" s="21" t="s">
        <v>73</v>
      </c>
      <c r="AI589" s="21" t="s">
        <v>74</v>
      </c>
      <c r="AN589" s="21" t="s">
        <v>75</v>
      </c>
      <c r="AS589" s="21" t="s">
        <v>76</v>
      </c>
    </row>
    <row r="590" spans="2:56" ht="18.649999999999999" customHeight="1" thickBot="1">
      <c r="B590" s="20"/>
      <c r="D590" s="197" t="s">
        <v>77</v>
      </c>
      <c r="E590" s="198"/>
      <c r="F590" s="199" t="s">
        <v>78</v>
      </c>
      <c r="G590" s="200"/>
      <c r="I590" s="197" t="s">
        <v>79</v>
      </c>
      <c r="J590" s="198"/>
      <c r="K590" s="199" t="s">
        <v>80</v>
      </c>
      <c r="L590" s="200"/>
      <c r="N590" s="197" t="s">
        <v>81</v>
      </c>
      <c r="O590" s="198"/>
      <c r="P590" s="199" t="s">
        <v>82</v>
      </c>
      <c r="Q590" s="200"/>
      <c r="S590" s="197" t="s">
        <v>83</v>
      </c>
      <c r="T590" s="198"/>
      <c r="U590" s="199" t="s">
        <v>84</v>
      </c>
      <c r="V590" s="200"/>
      <c r="X590" s="197" t="s">
        <v>85</v>
      </c>
      <c r="Y590" s="198"/>
      <c r="Z590" s="199" t="s">
        <v>86</v>
      </c>
      <c r="AA590" s="200"/>
      <c r="AB590" s="4"/>
      <c r="AC590" s="197" t="s">
        <v>87</v>
      </c>
      <c r="AD590" s="198"/>
      <c r="AE590" s="199" t="s">
        <v>88</v>
      </c>
      <c r="AF590" s="200"/>
      <c r="AH590" s="197" t="s">
        <v>89</v>
      </c>
      <c r="AI590" s="198"/>
      <c r="AJ590" s="199" t="s">
        <v>90</v>
      </c>
      <c r="AK590" s="200"/>
      <c r="AL590" s="4"/>
      <c r="AM590" s="197" t="s">
        <v>91</v>
      </c>
      <c r="AN590" s="198"/>
      <c r="AO590" s="199" t="s">
        <v>92</v>
      </c>
      <c r="AP590" s="200"/>
      <c r="AR590" s="197" t="s">
        <v>93</v>
      </c>
      <c r="AS590" s="198"/>
      <c r="AT590" s="199" t="s">
        <v>94</v>
      </c>
      <c r="AU590" s="200"/>
      <c r="AV590" s="4"/>
      <c r="AW590" s="181" t="s">
        <v>95</v>
      </c>
      <c r="AY590" s="182" t="s">
        <v>22</v>
      </c>
      <c r="AZ590" s="9"/>
      <c r="BA590" s="29"/>
      <c r="BB590" s="29"/>
      <c r="BC590" s="29"/>
      <c r="BD590" s="29"/>
    </row>
    <row r="591" spans="2:56" ht="18.649999999999999" customHeight="1" thickTop="1" thickBot="1">
      <c r="B591" s="39">
        <f t="shared" ref="B591" si="3423">B584+$E$5</f>
        <v>0.93239999999999645</v>
      </c>
      <c r="D591" s="24">
        <v>1</v>
      </c>
      <c r="E591" s="25">
        <v>0</v>
      </c>
      <c r="F591" s="26">
        <v>0</v>
      </c>
      <c r="G591" s="27">
        <f t="shared" ref="G591" si="3424">-1/($E$8*$B591)</f>
        <v>-5.9916261033579694</v>
      </c>
      <c r="I591" s="24">
        <v>1</v>
      </c>
      <c r="J591" s="28">
        <v>0</v>
      </c>
      <c r="K591" s="26">
        <v>0</v>
      </c>
      <c r="L591" s="27">
        <v>0</v>
      </c>
      <c r="N591" s="24">
        <f t="shared" ref="N591" si="3425">D591*I591+F591*I594-E591*J591-G591*J594</f>
        <v>-1.1799267882853015</v>
      </c>
      <c r="O591" s="28">
        <f t="shared" ref="O591" si="3426">(D591*J591+E591*I591+F591*J594+G591*I594)</f>
        <v>0</v>
      </c>
      <c r="P591" s="26">
        <f t="shared" ref="P591" si="3427">D591*K591+F591*K594-E591*L591-G591*L594</f>
        <v>0</v>
      </c>
      <c r="Q591" s="27">
        <f t="shared" ref="Q591" si="3428">(D591*L591+E591*K591+F591*L594+G591*K594)</f>
        <v>-5.9916261033579694</v>
      </c>
      <c r="S591" s="24">
        <v>1</v>
      </c>
      <c r="T591" s="25">
        <v>0</v>
      </c>
      <c r="U591" s="26">
        <v>0</v>
      </c>
      <c r="V591" s="27">
        <f t="shared" ref="V591" si="3429">-1/($T$8*$B591)</f>
        <v>-28.986515473002072</v>
      </c>
      <c r="X591" s="24">
        <f t="shared" ref="X591" si="3430">N591*S591+P591*S594-O591*T591-Q591*T594</f>
        <v>-1.1799267882853015</v>
      </c>
      <c r="Y591" s="28">
        <f t="shared" ref="Y591" si="3431">(N591*T591+O591*S591+P591*T594+Q591*S594)</f>
        <v>0</v>
      </c>
      <c r="Z591" s="26">
        <f t="shared" ref="Z591" si="3432">N591*U591+P591*U594-O591*V591-Q591*V594</f>
        <v>0</v>
      </c>
      <c r="AA591" s="27">
        <f t="shared" ref="AA591" si="3433">(N591*V591+O591*U591+P591*V594+Q591*U594)</f>
        <v>28.210340002283562</v>
      </c>
      <c r="AB591" s="8"/>
      <c r="AC591" s="24">
        <v>1</v>
      </c>
      <c r="AD591" s="28">
        <v>0</v>
      </c>
      <c r="AE591" s="26">
        <v>0</v>
      </c>
      <c r="AF591" s="27">
        <v>0</v>
      </c>
      <c r="AH591" s="24">
        <f t="shared" ref="AH591" si="3434">X591*AC591+Z591*AC594-Y591*AD591-AA591*AD594</f>
        <v>8.4454025730072431</v>
      </c>
      <c r="AI591" s="28">
        <f t="shared" ref="AI591" si="3435">(X591*AD591+Y591*AC591+Z591*AD594+AA591*AC594)</f>
        <v>0</v>
      </c>
      <c r="AJ591" s="26">
        <f t="shared" ref="AJ591" si="3436">X591*AE591+Z591*AE594-Y591*AF591-AA591*AF594</f>
        <v>0</v>
      </c>
      <c r="AK591" s="27">
        <f t="shared" ref="AK591" si="3437">(X591*AF591+Y591*AE591+Z591*AF594+AA591*AE594)</f>
        <v>28.210340002283562</v>
      </c>
      <c r="AL591" s="8"/>
      <c r="AM591" s="24">
        <v>1</v>
      </c>
      <c r="AN591" s="25">
        <v>0</v>
      </c>
      <c r="AO591" s="26">
        <v>0</v>
      </c>
      <c r="AP591" s="27">
        <f t="shared" ref="AP591" si="3438">-1/($AN$8*$B591)</f>
        <v>-5.9916261033579694</v>
      </c>
      <c r="AR591" s="24">
        <f t="shared" ref="AR591" si="3439">AH591*AM591+AJ591*AM594-AI591*AN591-AK591*AN594</f>
        <v>8.4454025730072431</v>
      </c>
      <c r="AS591" s="28">
        <f t="shared" ref="AS591" si="3440">(AH591*AN591+AI591*AM591+AJ591*AN594+AK591*AM594)</f>
        <v>0</v>
      </c>
      <c r="AT591" s="26">
        <f t="shared" ref="AT591" si="3441">AH591*AO591+AJ591*AO594-AI591*AP591-AK591*AP594</f>
        <v>0</v>
      </c>
      <c r="AU591" s="27">
        <f t="shared" ref="AU591" si="3442">(AH591*AP591+AI591*AO591+AJ591*AP594+AK591*AO594)</f>
        <v>-22.391354507513196</v>
      </c>
      <c r="AV591" s="8"/>
      <c r="AW591" s="183">
        <f t="shared" ref="AW591" si="3443">20*LOG((2*$AR$8)/(($AR$8*AR591+AT591+$AR$8*AR594+AT594)^2+($AR$8*AS591+AU591+$AR$8*AS594+AU594)^2)^0.5)</f>
        <v>-22.066531832132267</v>
      </c>
      <c r="AY591" s="184">
        <f t="shared" ref="AY591" si="3444">((AS591^2+AR591^2)/(AS594^2+AR594^2))^0.5</f>
        <v>2.9189532292266764</v>
      </c>
      <c r="AZ591" s="9"/>
      <c r="BA591" s="29"/>
      <c r="BB591" s="29"/>
      <c r="BC591" s="29"/>
      <c r="BD591" s="29"/>
    </row>
    <row r="592" spans="2:56" ht="18.649999999999999" customHeight="1" thickBot="1">
      <c r="D592" s="30"/>
      <c r="G592" s="31"/>
      <c r="I592" s="30"/>
      <c r="L592" s="31"/>
      <c r="N592" s="30"/>
      <c r="Q592" s="31"/>
      <c r="S592" s="30"/>
      <c r="V592" s="31"/>
      <c r="X592" s="30"/>
      <c r="AA592" s="31"/>
      <c r="AC592" s="30"/>
      <c r="AF592" s="31"/>
      <c r="AH592" s="30"/>
      <c r="AK592" s="31"/>
      <c r="AM592" s="30"/>
      <c r="AP592" s="31"/>
      <c r="AR592" s="30"/>
      <c r="AU592" s="31"/>
      <c r="AY592" s="185"/>
      <c r="AZ592" s="9"/>
      <c r="BA592" s="29"/>
      <c r="BB592" s="29"/>
      <c r="BC592" s="29"/>
      <c r="BD592" s="29"/>
    </row>
    <row r="593" spans="2:56" ht="18.649999999999999" customHeight="1" thickBot="1">
      <c r="D593" s="197" t="s">
        <v>96</v>
      </c>
      <c r="E593" s="198"/>
      <c r="F593" s="199" t="s">
        <v>97</v>
      </c>
      <c r="G593" s="200"/>
      <c r="I593" s="197" t="s">
        <v>98</v>
      </c>
      <c r="J593" s="198"/>
      <c r="K593" s="199" t="s">
        <v>99</v>
      </c>
      <c r="L593" s="200"/>
      <c r="N593" s="197" t="s">
        <v>1</v>
      </c>
      <c r="O593" s="198"/>
      <c r="P593" s="199" t="s">
        <v>2</v>
      </c>
      <c r="Q593" s="200"/>
      <c r="S593" s="172" t="s">
        <v>100</v>
      </c>
      <c r="T593" s="173"/>
      <c r="U593" s="199" t="s">
        <v>101</v>
      </c>
      <c r="V593" s="200"/>
      <c r="X593" s="197" t="s">
        <v>102</v>
      </c>
      <c r="Y593" s="198"/>
      <c r="Z593" s="199" t="s">
        <v>103</v>
      </c>
      <c r="AA593" s="200"/>
      <c r="AB593" s="4"/>
      <c r="AC593" s="197" t="s">
        <v>104</v>
      </c>
      <c r="AD593" s="198"/>
      <c r="AE593" s="199" t="s">
        <v>105</v>
      </c>
      <c r="AF593" s="200"/>
      <c r="AH593" s="172" t="s">
        <v>106</v>
      </c>
      <c r="AI593" s="173"/>
      <c r="AJ593" s="199" t="s">
        <v>107</v>
      </c>
      <c r="AK593" s="200"/>
      <c r="AL593" s="4"/>
      <c r="AM593" s="197" t="s">
        <v>108</v>
      </c>
      <c r="AN593" s="198"/>
      <c r="AO593" s="199" t="s">
        <v>109</v>
      </c>
      <c r="AP593" s="200"/>
      <c r="AR593" s="197" t="s">
        <v>110</v>
      </c>
      <c r="AS593" s="198"/>
      <c r="AT593" s="199" t="s">
        <v>111</v>
      </c>
      <c r="AU593" s="200"/>
      <c r="AV593" s="4"/>
      <c r="AW593" s="36" t="s">
        <v>112</v>
      </c>
      <c r="AY593" s="186" t="s">
        <v>113</v>
      </c>
      <c r="AZ593" s="9"/>
      <c r="BA593" s="29"/>
      <c r="BB593" s="29"/>
      <c r="BC593" s="29"/>
      <c r="BD593" s="29"/>
    </row>
    <row r="594" spans="2:56" ht="18.649999999999999" customHeight="1" thickTop="1" thickBot="1">
      <c r="D594" s="24">
        <v>0</v>
      </c>
      <c r="E594" s="28">
        <v>0</v>
      </c>
      <c r="F594" s="26">
        <v>1</v>
      </c>
      <c r="G594" s="27">
        <v>0</v>
      </c>
      <c r="I594" s="24">
        <v>0</v>
      </c>
      <c r="J594" s="28">
        <f t="shared" ref="J594" si="3445">IF(0=(1-$J$8*$K$8*$B591^2),0,-1*(1-$J$8*$K$8*$B591^2)/($B591*$K$8))</f>
        <v>-0.36382890899410014</v>
      </c>
      <c r="K594" s="26">
        <v>1</v>
      </c>
      <c r="L594" s="27">
        <v>0</v>
      </c>
      <c r="N594" s="24">
        <f t="shared" ref="N594" si="3446">D594*I591+F594*I594-E594*J591-G594*J594</f>
        <v>0</v>
      </c>
      <c r="O594" s="28">
        <f t="shared" ref="O594" si="3447">(D594*J591+E594*I591+F594*J594+G594*I594)</f>
        <v>-0.36382890899410014</v>
      </c>
      <c r="P594" s="26">
        <f t="shared" ref="P594" si="3448">D594*K591+F594*K594-E594*L591-G594*L594</f>
        <v>1</v>
      </c>
      <c r="Q594" s="27">
        <f t="shared" ref="Q594" si="3449">(D594*L591+E594*K591+F594*L594+G594*K594)</f>
        <v>0</v>
      </c>
      <c r="S594" s="24">
        <v>0</v>
      </c>
      <c r="T594" s="28">
        <v>0</v>
      </c>
      <c r="U594" s="26">
        <v>1</v>
      </c>
      <c r="V594" s="27">
        <v>0</v>
      </c>
      <c r="X594" s="24">
        <f t="shared" ref="X594" si="3450">N594*S591+P594*S594-O594*T591-Q594*T594</f>
        <v>0</v>
      </c>
      <c r="Y594" s="28">
        <f t="shared" ref="Y594" si="3451">(N594*T591+O594*S591+P594*T594+Q594*S594)</f>
        <v>-0.36382890899410014</v>
      </c>
      <c r="Z594" s="26">
        <f t="shared" ref="Z594" si="3452">N594*U591+P594*U594-O594*V591-Q594*V594</f>
        <v>-9.546132300082947</v>
      </c>
      <c r="AA594" s="27">
        <f t="shared" ref="AA594" si="3453">(N594*V591+O594*U591+P594*V594+Q594*U594)</f>
        <v>0</v>
      </c>
      <c r="AB594" s="8"/>
      <c r="AC594" s="24">
        <v>0</v>
      </c>
      <c r="AD594" s="28">
        <f t="shared" ref="AD594" si="3454">IF(0=(1-$AD$8*$AE$8*$B591^2),0,-1*(1-$AD$8*$AE$8*$B591^2)/($B591*$AD$8))</f>
        <v>-0.34119863002407613</v>
      </c>
      <c r="AE594" s="26">
        <v>1</v>
      </c>
      <c r="AF594" s="27">
        <v>0</v>
      </c>
      <c r="AH594" s="24">
        <f t="shared" ref="AH594" si="3455">X594*AC591+Z594*AC594-Y594*AD591-AA594*AD594</f>
        <v>0</v>
      </c>
      <c r="AI594" s="28">
        <f t="shared" ref="AI594" si="3456">(X594*AD591+Y594*AC591+Z594*AD594+AA594*AC594)</f>
        <v>2.8932983538227841</v>
      </c>
      <c r="AJ594" s="26">
        <f t="shared" ref="AJ594" si="3457">X594*AE591+Z594*AE594-Y594*AF591-AA594*AF594</f>
        <v>-9.546132300082947</v>
      </c>
      <c r="AK594" s="27">
        <f t="shared" ref="AK594" si="3458">(X594*AF591+Y594*AE591+Z594*AF594+AA594*AE594)</f>
        <v>0</v>
      </c>
      <c r="AL594" s="8"/>
      <c r="AM594" s="24">
        <v>0</v>
      </c>
      <c r="AN594" s="28">
        <v>0</v>
      </c>
      <c r="AO594" s="26">
        <v>1</v>
      </c>
      <c r="AP594" s="27">
        <v>0</v>
      </c>
      <c r="AR594" s="24">
        <f t="shared" ref="AR594" si="3459">AH594*AM591+AJ594*AM594-AI594*AN591-AK594*AN594</f>
        <v>0</v>
      </c>
      <c r="AS594" s="28">
        <f t="shared" ref="AS594" si="3460">(AH594*AN591+AI594*AM591+AJ594*AN594+AK594*AM594)</f>
        <v>2.8932983538227841</v>
      </c>
      <c r="AT594" s="26">
        <f t="shared" ref="AT594" si="3461">AH594*AO591+AJ594*AO594-AI594*AP591-AK594*AP594</f>
        <v>7.7894296414842881</v>
      </c>
      <c r="AU594" s="27">
        <f t="shared" ref="AU594" si="3462">(AH594*AP591+AI594*AO591+AJ594*AP594+AK594*AO594)</f>
        <v>0</v>
      </c>
      <c r="AV594" s="8"/>
      <c r="AW594" s="38">
        <f t="shared" ref="AW594" si="3463">(180/PI())*ATAN(-1*(($AR$8*AS591+AU591+$AR$8*AS594+AU594)/($AR$8*AR591+AT591+$AR$8*AR594+AT594)))</f>
        <v>50.217931989313115</v>
      </c>
      <c r="AY594" s="187">
        <f t="shared" ref="AY594" si="3464">20*LOG(((($AR$8*AR591+AT591-$AR$8*AR594-AT594)^2+($AR$8*AS591+AU591-$AR$8*AS594-AU594)^2)/(($AR$8*AR591+AT591+$AR$8*AR594+AT594)^2+($AR$8*AS591+AU591+$AR$8*AS594+AU594)^2))^0.5)</f>
        <v>-2.7069729220039942E-2</v>
      </c>
      <c r="AZ594" s="9"/>
      <c r="BA594" s="29"/>
      <c r="BB594" s="29"/>
      <c r="BC594" s="29"/>
      <c r="BD594" s="29"/>
    </row>
    <row r="595" spans="2:56" ht="18.649999999999999" customHeight="1">
      <c r="AY595" s="33"/>
    </row>
    <row r="596" spans="2:56" ht="18.649999999999999" customHeight="1" thickBot="1">
      <c r="E596" s="21" t="s">
        <v>68</v>
      </c>
      <c r="J596" s="21" t="s">
        <v>69</v>
      </c>
      <c r="O596" s="21" t="s">
        <v>70</v>
      </c>
      <c r="T596" s="21" t="s">
        <v>71</v>
      </c>
      <c r="Y596" s="21" t="s">
        <v>72</v>
      </c>
      <c r="AD596" s="21" t="s">
        <v>73</v>
      </c>
      <c r="AI596" s="21" t="s">
        <v>74</v>
      </c>
      <c r="AN596" s="21" t="s">
        <v>75</v>
      </c>
      <c r="AS596" s="21" t="s">
        <v>76</v>
      </c>
    </row>
    <row r="597" spans="2:56" ht="18.649999999999999" customHeight="1" thickBot="1">
      <c r="B597" s="20"/>
      <c r="D597" s="197" t="s">
        <v>77</v>
      </c>
      <c r="E597" s="198"/>
      <c r="F597" s="199" t="s">
        <v>78</v>
      </c>
      <c r="G597" s="200"/>
      <c r="I597" s="197" t="s">
        <v>79</v>
      </c>
      <c r="J597" s="198"/>
      <c r="K597" s="199" t="s">
        <v>80</v>
      </c>
      <c r="L597" s="200"/>
      <c r="N597" s="197" t="s">
        <v>81</v>
      </c>
      <c r="O597" s="198"/>
      <c r="P597" s="199" t="s">
        <v>82</v>
      </c>
      <c r="Q597" s="200"/>
      <c r="S597" s="197" t="s">
        <v>83</v>
      </c>
      <c r="T597" s="198"/>
      <c r="U597" s="199" t="s">
        <v>84</v>
      </c>
      <c r="V597" s="200"/>
      <c r="X597" s="197" t="s">
        <v>85</v>
      </c>
      <c r="Y597" s="198"/>
      <c r="Z597" s="199" t="s">
        <v>86</v>
      </c>
      <c r="AA597" s="200"/>
      <c r="AB597" s="4"/>
      <c r="AC597" s="197" t="s">
        <v>87</v>
      </c>
      <c r="AD597" s="198"/>
      <c r="AE597" s="199" t="s">
        <v>88</v>
      </c>
      <c r="AF597" s="200"/>
      <c r="AH597" s="197" t="s">
        <v>89</v>
      </c>
      <c r="AI597" s="198"/>
      <c r="AJ597" s="199" t="s">
        <v>90</v>
      </c>
      <c r="AK597" s="200"/>
      <c r="AL597" s="4"/>
      <c r="AM597" s="197" t="s">
        <v>91</v>
      </c>
      <c r="AN597" s="198"/>
      <c r="AO597" s="199" t="s">
        <v>92</v>
      </c>
      <c r="AP597" s="200"/>
      <c r="AR597" s="197" t="s">
        <v>93</v>
      </c>
      <c r="AS597" s="198"/>
      <c r="AT597" s="199" t="s">
        <v>94</v>
      </c>
      <c r="AU597" s="200"/>
      <c r="AV597" s="4"/>
      <c r="AW597" s="181" t="s">
        <v>95</v>
      </c>
      <c r="AY597" s="182" t="s">
        <v>22</v>
      </c>
      <c r="AZ597" s="9"/>
      <c r="BA597" s="29"/>
      <c r="BB597" s="29"/>
      <c r="BC597" s="29"/>
      <c r="BD597" s="29"/>
    </row>
    <row r="598" spans="2:56" ht="18.649999999999999" customHeight="1" thickTop="1" thickBot="1">
      <c r="B598" s="39">
        <f t="shared" ref="B598" si="3465">B591+$E$5</f>
        <v>0.93279999999999641</v>
      </c>
      <c r="D598" s="24">
        <v>1</v>
      </c>
      <c r="E598" s="25">
        <v>0</v>
      </c>
      <c r="F598" s="26">
        <v>0</v>
      </c>
      <c r="G598" s="27">
        <f t="shared" ref="G598" si="3466">-1/($E$8*$B598)</f>
        <v>-5.9890567954234255</v>
      </c>
      <c r="I598" s="24">
        <v>1</v>
      </c>
      <c r="J598" s="28">
        <v>0</v>
      </c>
      <c r="K598" s="26">
        <v>0</v>
      </c>
      <c r="L598" s="27">
        <v>0</v>
      </c>
      <c r="N598" s="24">
        <f t="shared" ref="N598" si="3467">D598*I598+F598*I601-E598*J598-G598*J601</f>
        <v>-1.1733200863784381</v>
      </c>
      <c r="O598" s="28">
        <f t="shared" ref="O598" si="3468">(D598*J598+E598*I598+F598*J601+G598*I601)</f>
        <v>0</v>
      </c>
      <c r="P598" s="26">
        <f t="shared" ref="P598" si="3469">D598*K598+F598*K601-E598*L598-G598*L601</f>
        <v>0</v>
      </c>
      <c r="Q598" s="27">
        <f t="shared" ref="Q598" si="3470">(D598*L598+E598*K598+F598*L601+G598*K601)</f>
        <v>-5.9890567954234255</v>
      </c>
      <c r="S598" s="24">
        <v>1</v>
      </c>
      <c r="T598" s="25">
        <v>0</v>
      </c>
      <c r="U598" s="26">
        <v>0</v>
      </c>
      <c r="V598" s="27">
        <f t="shared" ref="V598" si="3471">-1/($T$8*$B598)</f>
        <v>-28.974085577859274</v>
      </c>
      <c r="X598" s="24">
        <f t="shared" ref="X598" si="3472">N598*S598+P598*S601-O598*T598-Q598*T601</f>
        <v>-1.1733200863784381</v>
      </c>
      <c r="Y598" s="28">
        <f t="shared" ref="Y598" si="3473">(N598*T598+O598*S598+P598*T601+Q598*S601)</f>
        <v>0</v>
      </c>
      <c r="Z598" s="26">
        <f t="shared" ref="Z598" si="3474">N598*U598+P598*U601-O598*V598-Q598*V601</f>
        <v>0</v>
      </c>
      <c r="AA598" s="27">
        <f t="shared" ref="AA598" si="3475">(N598*V598+O598*U598+P598*V601+Q598*U601)</f>
        <v>28.006819797526678</v>
      </c>
      <c r="AB598" s="8"/>
      <c r="AC598" s="24">
        <v>1</v>
      </c>
      <c r="AD598" s="28">
        <v>0</v>
      </c>
      <c r="AE598" s="26">
        <v>0</v>
      </c>
      <c r="AF598" s="27">
        <v>0</v>
      </c>
      <c r="AH598" s="24">
        <f t="shared" ref="AH598" si="3476">X598*AC598+Z598*AC601-Y598*AD598-AA598*AD601</f>
        <v>8.3597885938032093</v>
      </c>
      <c r="AI598" s="28">
        <f t="shared" ref="AI598" si="3477">(X598*AD598+Y598*AC598+Z598*AD601+AA598*AC601)</f>
        <v>0</v>
      </c>
      <c r="AJ598" s="26">
        <f t="shared" ref="AJ598" si="3478">X598*AE598+Z598*AE601-Y598*AF598-AA598*AF601</f>
        <v>0</v>
      </c>
      <c r="AK598" s="27">
        <f t="shared" ref="AK598" si="3479">(X598*AF598+Y598*AE598+Z598*AF601+AA598*AE601)</f>
        <v>28.006819797526678</v>
      </c>
      <c r="AL598" s="8"/>
      <c r="AM598" s="24">
        <v>1</v>
      </c>
      <c r="AN598" s="25">
        <v>0</v>
      </c>
      <c r="AO598" s="26">
        <v>0</v>
      </c>
      <c r="AP598" s="27">
        <f t="shared" ref="AP598" si="3480">-1/($AN$8*$B598)</f>
        <v>-5.9890567954234255</v>
      </c>
      <c r="AR598" s="24">
        <f t="shared" ref="AR598" si="3481">AH598*AM598+AJ598*AM601-AI598*AN598-AK598*AN601</f>
        <v>8.3597885938032093</v>
      </c>
      <c r="AS598" s="28">
        <f t="shared" ref="AS598" si="3482">(AH598*AN598+AI598*AM598+AJ598*AN601+AK598*AM601)</f>
        <v>0</v>
      </c>
      <c r="AT598" s="26">
        <f t="shared" ref="AT598" si="3483">AH598*AO598+AJ598*AO601-AI598*AP598-AK598*AP601</f>
        <v>0</v>
      </c>
      <c r="AU598" s="27">
        <f t="shared" ref="AU598" si="3484">(AH598*AP598+AI598*AO598+AJ598*AP601+AK598*AO601)</f>
        <v>-22.060428888493679</v>
      </c>
      <c r="AV598" s="8"/>
      <c r="AW598" s="183">
        <f t="shared" ref="AW598" si="3485">20*LOG((2*$AR$8)/(($AR$8*AR598+AT598+$AR$8*AR601+AT601)^2+($AR$8*AS598+AU598+$AR$8*AS601+AU601)^2)^0.5)</f>
        <v>-21.946742073170348</v>
      </c>
      <c r="AY598" s="184">
        <f t="shared" ref="AY598" si="3486">((AS598^2+AR598^2)/(AS601^2+AR601^2))^0.5</f>
        <v>2.9071443992591095</v>
      </c>
      <c r="AZ598" s="9"/>
      <c r="BA598" s="29"/>
      <c r="BB598" s="29"/>
      <c r="BC598" s="29"/>
      <c r="BD598" s="29"/>
    </row>
    <row r="599" spans="2:56" ht="18.649999999999999" customHeight="1" thickBot="1">
      <c r="D599" s="30"/>
      <c r="G599" s="31"/>
      <c r="I599" s="30"/>
      <c r="L599" s="31"/>
      <c r="N599" s="30"/>
      <c r="Q599" s="31"/>
      <c r="S599" s="30"/>
      <c r="V599" s="31"/>
      <c r="X599" s="30"/>
      <c r="AA599" s="31"/>
      <c r="AC599" s="30"/>
      <c r="AF599" s="31"/>
      <c r="AH599" s="30"/>
      <c r="AK599" s="31"/>
      <c r="AM599" s="30"/>
      <c r="AP599" s="31"/>
      <c r="AR599" s="30"/>
      <c r="AU599" s="31"/>
      <c r="AY599" s="185"/>
      <c r="AZ599" s="9"/>
      <c r="BA599" s="29"/>
      <c r="BB599" s="29"/>
      <c r="BC599" s="29"/>
      <c r="BD599" s="29"/>
    </row>
    <row r="600" spans="2:56" ht="18.649999999999999" customHeight="1" thickBot="1">
      <c r="D600" s="197" t="s">
        <v>96</v>
      </c>
      <c r="E600" s="198"/>
      <c r="F600" s="199" t="s">
        <v>97</v>
      </c>
      <c r="G600" s="200"/>
      <c r="I600" s="197" t="s">
        <v>98</v>
      </c>
      <c r="J600" s="198"/>
      <c r="K600" s="199" t="s">
        <v>99</v>
      </c>
      <c r="L600" s="200"/>
      <c r="N600" s="197" t="s">
        <v>1</v>
      </c>
      <c r="O600" s="198"/>
      <c r="P600" s="199" t="s">
        <v>2</v>
      </c>
      <c r="Q600" s="200"/>
      <c r="S600" s="172" t="s">
        <v>100</v>
      </c>
      <c r="T600" s="173"/>
      <c r="U600" s="199" t="s">
        <v>101</v>
      </c>
      <c r="V600" s="200"/>
      <c r="X600" s="197" t="s">
        <v>102</v>
      </c>
      <c r="Y600" s="198"/>
      <c r="Z600" s="199" t="s">
        <v>103</v>
      </c>
      <c r="AA600" s="200"/>
      <c r="AB600" s="4"/>
      <c r="AC600" s="197" t="s">
        <v>104</v>
      </c>
      <c r="AD600" s="198"/>
      <c r="AE600" s="199" t="s">
        <v>105</v>
      </c>
      <c r="AF600" s="200"/>
      <c r="AH600" s="172" t="s">
        <v>106</v>
      </c>
      <c r="AI600" s="173"/>
      <c r="AJ600" s="199" t="s">
        <v>107</v>
      </c>
      <c r="AK600" s="200"/>
      <c r="AL600" s="4"/>
      <c r="AM600" s="197" t="s">
        <v>108</v>
      </c>
      <c r="AN600" s="198"/>
      <c r="AO600" s="199" t="s">
        <v>109</v>
      </c>
      <c r="AP600" s="200"/>
      <c r="AR600" s="197" t="s">
        <v>110</v>
      </c>
      <c r="AS600" s="198"/>
      <c r="AT600" s="199" t="s">
        <v>111</v>
      </c>
      <c r="AU600" s="200"/>
      <c r="AV600" s="4"/>
      <c r="AW600" s="36" t="s">
        <v>112</v>
      </c>
      <c r="AY600" s="186" t="s">
        <v>113</v>
      </c>
      <c r="AZ600" s="9"/>
      <c r="BA600" s="29"/>
      <c r="BB600" s="29"/>
      <c r="BC600" s="29"/>
      <c r="BD600" s="29"/>
    </row>
    <row r="601" spans="2:56" ht="18.649999999999999" customHeight="1" thickTop="1" thickBot="1">
      <c r="D601" s="24">
        <v>0</v>
      </c>
      <c r="E601" s="28">
        <v>0</v>
      </c>
      <c r="F601" s="26">
        <v>1</v>
      </c>
      <c r="G601" s="27">
        <v>0</v>
      </c>
      <c r="I601" s="24">
        <v>0</v>
      </c>
      <c r="J601" s="28">
        <f t="shared" ref="J601" si="3487">IF(0=(1-$J$8*$K$8*$B598^2),0,-1*(1-$J$8*$K$8*$B598^2)/($B598*$K$8))</f>
        <v>-0.36288186280671003</v>
      </c>
      <c r="K601" s="26">
        <v>1</v>
      </c>
      <c r="L601" s="27">
        <v>0</v>
      </c>
      <c r="N601" s="24">
        <f t="shared" ref="N601" si="3488">D601*I598+F601*I601-E601*J598-G601*J601</f>
        <v>0</v>
      </c>
      <c r="O601" s="28">
        <f t="shared" ref="O601" si="3489">(D601*J598+E601*I598+F601*J601+G601*I601)</f>
        <v>-0.36288186280671003</v>
      </c>
      <c r="P601" s="26">
        <f t="shared" ref="P601" si="3490">D601*K598+F601*K601-E601*L598-G601*L601</f>
        <v>1</v>
      </c>
      <c r="Q601" s="27">
        <f t="shared" ref="Q601" si="3491">(D601*L598+E601*K598+F601*L601+G601*K601)</f>
        <v>0</v>
      </c>
      <c r="S601" s="24">
        <v>0</v>
      </c>
      <c r="T601" s="28">
        <v>0</v>
      </c>
      <c r="U601" s="26">
        <v>1</v>
      </c>
      <c r="V601" s="27">
        <v>0</v>
      </c>
      <c r="X601" s="24">
        <f t="shared" ref="X601" si="3492">N601*S598+P601*S601-O601*T598-Q601*T601</f>
        <v>0</v>
      </c>
      <c r="Y601" s="28">
        <f t="shared" ref="Y601" si="3493">(N601*T598+O601*S598+P601*T601+Q601*S601)</f>
        <v>-0.36288186280671003</v>
      </c>
      <c r="Z601" s="26">
        <f t="shared" ref="Z601" si="3494">N601*U598+P601*U601-O601*V598-Q601*V601</f>
        <v>-9.514170147614605</v>
      </c>
      <c r="AA601" s="27">
        <f t="shared" ref="AA601" si="3495">(N601*V598+O601*U598+P601*V601+Q601*U601)</f>
        <v>0</v>
      </c>
      <c r="AB601" s="8"/>
      <c r="AC601" s="24">
        <v>0</v>
      </c>
      <c r="AD601" s="28">
        <f t="shared" ref="AD601" si="3496">IF(0=(1-$AD$8*$AE$8*$B598^2),0,-1*(1-$AD$8*$AE$8*$B598^2)/($B598*$AD$8))</f>
        <v>-0.34038526148633014</v>
      </c>
      <c r="AE601" s="26">
        <v>1</v>
      </c>
      <c r="AF601" s="27">
        <v>0</v>
      </c>
      <c r="AH601" s="24">
        <f t="shared" ref="AH601" si="3497">X601*AC598+Z601*AC601-Y601*AD598-AA601*AD601</f>
        <v>0</v>
      </c>
      <c r="AI601" s="28">
        <f t="shared" ref="AI601" si="3498">(X601*AD598+Y601*AC598+Z601*AD601+AA601*AC601)</f>
        <v>2.8756014307145237</v>
      </c>
      <c r="AJ601" s="26">
        <f t="shared" ref="AJ601" si="3499">X601*AE598+Z601*AE601-Y601*AF598-AA601*AF601</f>
        <v>-9.514170147614605</v>
      </c>
      <c r="AK601" s="27">
        <f t="shared" ref="AK601" si="3500">(X601*AF598+Y601*AE598+Z601*AF601+AA601*AE601)</f>
        <v>0</v>
      </c>
      <c r="AL601" s="8"/>
      <c r="AM601" s="24">
        <v>0</v>
      </c>
      <c r="AN601" s="28">
        <v>0</v>
      </c>
      <c r="AO601" s="26">
        <v>1</v>
      </c>
      <c r="AP601" s="27">
        <v>0</v>
      </c>
      <c r="AR601" s="24">
        <f t="shared" ref="AR601" si="3501">AH601*AM598+AJ601*AM601-AI601*AN598-AK601*AN601</f>
        <v>0</v>
      </c>
      <c r="AS601" s="28">
        <f t="shared" ref="AS601" si="3502">(AH601*AN598+AI601*AM598+AJ601*AN601+AK601*AM601)</f>
        <v>2.8756014307145237</v>
      </c>
      <c r="AT601" s="26">
        <f t="shared" ref="AT601" si="3503">AH601*AO598+AJ601*AO601-AI601*AP598-AK601*AP601</f>
        <v>7.7079701419355384</v>
      </c>
      <c r="AU601" s="27">
        <f t="shared" ref="AU601" si="3504">(AH601*AP598+AI601*AO598+AJ601*AP601+AK601*AO601)</f>
        <v>0</v>
      </c>
      <c r="AV601" s="8"/>
      <c r="AW601" s="38">
        <f t="shared" ref="AW601" si="3505">(180/PI())*ATAN(-1*(($AR$8*AS598+AU598+$AR$8*AS601+AU601)/($AR$8*AR598+AT598+$AR$8*AR601+AT601)))</f>
        <v>50.053008536591015</v>
      </c>
      <c r="AY601" s="187">
        <f t="shared" ref="AY601" si="3506">20*LOG(((($AR$8*AR598+AT598-$AR$8*AR601-AT601)^2+($AR$8*AS598+AU598-$AR$8*AS601-AU601)^2)/(($AR$8*AR598+AT598+$AR$8*AR601+AT601)^2+($AR$8*AS598+AU598+$AR$8*AS601+AU601)^2))^0.5)</f>
        <v>-2.7829206364886585E-2</v>
      </c>
      <c r="AZ601" s="9"/>
      <c r="BA601" s="29"/>
      <c r="BB601" s="29"/>
      <c r="BC601" s="29"/>
      <c r="BD601" s="29"/>
    </row>
    <row r="602" spans="2:56" ht="18.649999999999999" customHeight="1">
      <c r="AY602" s="33"/>
    </row>
    <row r="603" spans="2:56" ht="18.649999999999999" customHeight="1" thickBot="1">
      <c r="E603" s="21" t="s">
        <v>68</v>
      </c>
      <c r="J603" s="21" t="s">
        <v>69</v>
      </c>
      <c r="O603" s="21" t="s">
        <v>70</v>
      </c>
      <c r="T603" s="21" t="s">
        <v>71</v>
      </c>
      <c r="Y603" s="21" t="s">
        <v>72</v>
      </c>
      <c r="AD603" s="21" t="s">
        <v>73</v>
      </c>
      <c r="AI603" s="21" t="s">
        <v>74</v>
      </c>
      <c r="AN603" s="21" t="s">
        <v>75</v>
      </c>
      <c r="AS603" s="21" t="s">
        <v>76</v>
      </c>
    </row>
    <row r="604" spans="2:56" ht="18.649999999999999" customHeight="1" thickBot="1">
      <c r="B604" s="20"/>
      <c r="D604" s="197" t="s">
        <v>77</v>
      </c>
      <c r="E604" s="198"/>
      <c r="F604" s="199" t="s">
        <v>78</v>
      </c>
      <c r="G604" s="200"/>
      <c r="I604" s="197" t="s">
        <v>79</v>
      </c>
      <c r="J604" s="198"/>
      <c r="K604" s="199" t="s">
        <v>80</v>
      </c>
      <c r="L604" s="200"/>
      <c r="N604" s="197" t="s">
        <v>81</v>
      </c>
      <c r="O604" s="198"/>
      <c r="P604" s="199" t="s">
        <v>82</v>
      </c>
      <c r="Q604" s="200"/>
      <c r="S604" s="197" t="s">
        <v>83</v>
      </c>
      <c r="T604" s="198"/>
      <c r="U604" s="199" t="s">
        <v>84</v>
      </c>
      <c r="V604" s="200"/>
      <c r="X604" s="197" t="s">
        <v>85</v>
      </c>
      <c r="Y604" s="198"/>
      <c r="Z604" s="199" t="s">
        <v>86</v>
      </c>
      <c r="AA604" s="200"/>
      <c r="AB604" s="4"/>
      <c r="AC604" s="197" t="s">
        <v>87</v>
      </c>
      <c r="AD604" s="198"/>
      <c r="AE604" s="199" t="s">
        <v>88</v>
      </c>
      <c r="AF604" s="200"/>
      <c r="AH604" s="197" t="s">
        <v>89</v>
      </c>
      <c r="AI604" s="198"/>
      <c r="AJ604" s="199" t="s">
        <v>90</v>
      </c>
      <c r="AK604" s="200"/>
      <c r="AL604" s="4"/>
      <c r="AM604" s="197" t="s">
        <v>91</v>
      </c>
      <c r="AN604" s="198"/>
      <c r="AO604" s="199" t="s">
        <v>92</v>
      </c>
      <c r="AP604" s="200"/>
      <c r="AR604" s="197" t="s">
        <v>93</v>
      </c>
      <c r="AS604" s="198"/>
      <c r="AT604" s="199" t="s">
        <v>94</v>
      </c>
      <c r="AU604" s="200"/>
      <c r="AV604" s="4"/>
      <c r="AW604" s="181" t="s">
        <v>95</v>
      </c>
      <c r="AY604" s="182" t="s">
        <v>22</v>
      </c>
      <c r="AZ604" s="9"/>
      <c r="BA604" s="29"/>
      <c r="BB604" s="29"/>
      <c r="BC604" s="29"/>
      <c r="BD604" s="29"/>
    </row>
    <row r="605" spans="2:56" ht="18.649999999999999" customHeight="1" thickTop="1" thickBot="1">
      <c r="B605" s="39">
        <f t="shared" ref="B605" si="3507">B598+$E$5</f>
        <v>0.93319999999999637</v>
      </c>
      <c r="D605" s="24">
        <v>1</v>
      </c>
      <c r="E605" s="25">
        <v>0</v>
      </c>
      <c r="F605" s="26">
        <v>0</v>
      </c>
      <c r="G605" s="27">
        <f t="shared" ref="G605" si="3508">-1/($E$8*$B605)</f>
        <v>-5.9864896900674793</v>
      </c>
      <c r="I605" s="24">
        <v>1</v>
      </c>
      <c r="J605" s="28">
        <v>0</v>
      </c>
      <c r="K605" s="26">
        <v>0</v>
      </c>
      <c r="L605" s="27">
        <v>0</v>
      </c>
      <c r="N605" s="24">
        <f t="shared" ref="N605" si="3509">D605*I605+F605*I608-E605*J605-G605*J608</f>
        <v>-1.1667218781953821</v>
      </c>
      <c r="O605" s="28">
        <f t="shared" ref="O605" si="3510">(D605*J605+E605*I605+F605*J608+G605*I608)</f>
        <v>0</v>
      </c>
      <c r="P605" s="26">
        <f t="shared" ref="P605" si="3511">D605*K605+F605*K608-E605*L605-G605*L608</f>
        <v>0</v>
      </c>
      <c r="Q605" s="27">
        <f t="shared" ref="Q605" si="3512">(D605*L605+E605*K605+F605*L608+G605*K608)</f>
        <v>-5.9864896900674793</v>
      </c>
      <c r="S605" s="24">
        <v>1</v>
      </c>
      <c r="T605" s="25">
        <v>0</v>
      </c>
      <c r="U605" s="26">
        <v>0</v>
      </c>
      <c r="V605" s="27">
        <f t="shared" ref="V605" si="3513">-1/($T$8*$B605)</f>
        <v>-28.961666338434565</v>
      </c>
      <c r="X605" s="24">
        <f t="shared" ref="X605" si="3514">N605*S605+P605*S608-O605*T605-Q605*T608</f>
        <v>-1.1667218781953821</v>
      </c>
      <c r="Y605" s="28">
        <f t="shared" ref="Y605" si="3515">(N605*T605+O605*S605+P605*T608+Q605*S608)</f>
        <v>0</v>
      </c>
      <c r="Z605" s="26">
        <f t="shared" ref="Z605" si="3516">N605*U605+P605*U608-O605*V605-Q605*V608</f>
        <v>0</v>
      </c>
      <c r="AA605" s="27">
        <f t="shared" ref="AA605" si="3517">(N605*V605+O605*U605+P605*V608+Q605*U608)</f>
        <v>27.803720055978872</v>
      </c>
      <c r="AB605" s="8"/>
      <c r="AC605" s="24">
        <v>1</v>
      </c>
      <c r="AD605" s="28">
        <v>0</v>
      </c>
      <c r="AE605" s="26">
        <v>0</v>
      </c>
      <c r="AF605" s="27">
        <v>0</v>
      </c>
      <c r="AH605" s="24">
        <f t="shared" ref="AH605" si="3518">X605*AC605+Z605*AC608-Y605*AD605-AA605*AD608</f>
        <v>8.2746514075881681</v>
      </c>
      <c r="AI605" s="28">
        <f t="shared" ref="AI605" si="3519">(X605*AD605+Y605*AC605+Z605*AD608+AA605*AC608)</f>
        <v>0</v>
      </c>
      <c r="AJ605" s="26">
        <f t="shared" ref="AJ605" si="3520">X605*AE605+Z605*AE608-Y605*AF605-AA605*AF608</f>
        <v>0</v>
      </c>
      <c r="AK605" s="27">
        <f t="shared" ref="AK605" si="3521">(X605*AF605+Y605*AE605+Z605*AF608+AA605*AE608)</f>
        <v>27.803720055978872</v>
      </c>
      <c r="AL605" s="8"/>
      <c r="AM605" s="24">
        <v>1</v>
      </c>
      <c r="AN605" s="25">
        <v>0</v>
      </c>
      <c r="AO605" s="26">
        <v>0</v>
      </c>
      <c r="AP605" s="27">
        <f t="shared" ref="AP605" si="3522">-1/($AN$8*$B605)</f>
        <v>-5.9864896900674793</v>
      </c>
      <c r="AR605" s="24">
        <f t="shared" ref="AR605" si="3523">AH605*AM605+AJ605*AM608-AI605*AN605-AK605*AN608</f>
        <v>8.2746514075881681</v>
      </c>
      <c r="AS605" s="28">
        <f t="shared" ref="AS605" si="3524">(AH605*AN605+AI605*AM605+AJ605*AN608+AK605*AM608)</f>
        <v>0</v>
      </c>
      <c r="AT605" s="26">
        <f t="shared" ref="AT605" si="3525">AH605*AO605+AJ605*AO608-AI605*AP605-AK605*AP608</f>
        <v>0</v>
      </c>
      <c r="AU605" s="27">
        <f t="shared" ref="AU605" si="3526">(AH605*AP605+AI605*AO605+AJ605*AP608+AK605*AO608)</f>
        <v>-21.73239528445005</v>
      </c>
      <c r="AV605" s="8"/>
      <c r="AW605" s="183">
        <f t="shared" ref="AW605" si="3527">20*LOG((2*$AR$8)/(($AR$8*AR605+AT605+$AR$8*AR608+AT608)^2+($AR$8*AS605+AU605+$AR$8*AS608+AU608)^2)^0.5)</f>
        <v>-21.826326946256991</v>
      </c>
      <c r="AY605" s="184">
        <f t="shared" ref="AY605" si="3528">((AS605^2+AR605^2)/(AS608^2+AR608^2))^0.5</f>
        <v>2.8952858732975302</v>
      </c>
      <c r="AZ605" s="9"/>
      <c r="BA605" s="29"/>
      <c r="BB605" s="29"/>
      <c r="BC605" s="29"/>
      <c r="BD605" s="29"/>
    </row>
    <row r="606" spans="2:56" ht="18.649999999999999" customHeight="1" thickBot="1">
      <c r="D606" s="30"/>
      <c r="G606" s="31"/>
      <c r="I606" s="30"/>
      <c r="L606" s="31"/>
      <c r="N606" s="30"/>
      <c r="Q606" s="31"/>
      <c r="S606" s="30"/>
      <c r="V606" s="31"/>
      <c r="X606" s="30"/>
      <c r="AA606" s="31"/>
      <c r="AC606" s="30"/>
      <c r="AF606" s="31"/>
      <c r="AH606" s="30"/>
      <c r="AK606" s="31"/>
      <c r="AM606" s="30"/>
      <c r="AP606" s="31"/>
      <c r="AR606" s="30"/>
      <c r="AU606" s="31"/>
      <c r="AY606" s="185"/>
      <c r="AZ606" s="9"/>
      <c r="BA606" s="29"/>
      <c r="BB606" s="29"/>
      <c r="BC606" s="29"/>
      <c r="BD606" s="29"/>
    </row>
    <row r="607" spans="2:56" ht="18.649999999999999" customHeight="1" thickBot="1">
      <c r="D607" s="197" t="s">
        <v>96</v>
      </c>
      <c r="E607" s="198"/>
      <c r="F607" s="199" t="s">
        <v>97</v>
      </c>
      <c r="G607" s="200"/>
      <c r="I607" s="197" t="s">
        <v>98</v>
      </c>
      <c r="J607" s="198"/>
      <c r="K607" s="199" t="s">
        <v>99</v>
      </c>
      <c r="L607" s="200"/>
      <c r="N607" s="197" t="s">
        <v>1</v>
      </c>
      <c r="O607" s="198"/>
      <c r="P607" s="199" t="s">
        <v>2</v>
      </c>
      <c r="Q607" s="200"/>
      <c r="S607" s="172" t="s">
        <v>100</v>
      </c>
      <c r="T607" s="173"/>
      <c r="U607" s="199" t="s">
        <v>101</v>
      </c>
      <c r="V607" s="200"/>
      <c r="X607" s="197" t="s">
        <v>102</v>
      </c>
      <c r="Y607" s="198"/>
      <c r="Z607" s="199" t="s">
        <v>103</v>
      </c>
      <c r="AA607" s="200"/>
      <c r="AB607" s="4"/>
      <c r="AC607" s="197" t="s">
        <v>104</v>
      </c>
      <c r="AD607" s="198"/>
      <c r="AE607" s="199" t="s">
        <v>105</v>
      </c>
      <c r="AF607" s="200"/>
      <c r="AH607" s="172" t="s">
        <v>106</v>
      </c>
      <c r="AI607" s="173"/>
      <c r="AJ607" s="199" t="s">
        <v>107</v>
      </c>
      <c r="AK607" s="200"/>
      <c r="AL607" s="4"/>
      <c r="AM607" s="197" t="s">
        <v>108</v>
      </c>
      <c r="AN607" s="198"/>
      <c r="AO607" s="199" t="s">
        <v>109</v>
      </c>
      <c r="AP607" s="200"/>
      <c r="AR607" s="197" t="s">
        <v>110</v>
      </c>
      <c r="AS607" s="198"/>
      <c r="AT607" s="199" t="s">
        <v>111</v>
      </c>
      <c r="AU607" s="200"/>
      <c r="AV607" s="4"/>
      <c r="AW607" s="36" t="s">
        <v>112</v>
      </c>
      <c r="AY607" s="186" t="s">
        <v>113</v>
      </c>
      <c r="AZ607" s="9"/>
      <c r="BA607" s="29"/>
      <c r="BB607" s="29"/>
      <c r="BC607" s="29"/>
      <c r="BD607" s="29"/>
    </row>
    <row r="608" spans="2:56" ht="18.649999999999999" customHeight="1" thickTop="1" thickBot="1">
      <c r="D608" s="24">
        <v>0</v>
      </c>
      <c r="E608" s="28">
        <v>0</v>
      </c>
      <c r="F608" s="26">
        <v>1</v>
      </c>
      <c r="G608" s="27">
        <v>0</v>
      </c>
      <c r="I608" s="24">
        <v>0</v>
      </c>
      <c r="J608" s="28">
        <f t="shared" ref="J608" si="3529">IF(0=(1-$J$8*$K$8*$B605^2),0,-1*(1-$J$8*$K$8*$B605^2)/($B605*$K$8))</f>
        <v>-0.36193528935501412</v>
      </c>
      <c r="K608" s="26">
        <v>1</v>
      </c>
      <c r="L608" s="27">
        <v>0</v>
      </c>
      <c r="N608" s="24">
        <f t="shared" ref="N608" si="3530">D608*I605+F608*I608-E608*J605-G608*J608</f>
        <v>0</v>
      </c>
      <c r="O608" s="28">
        <f t="shared" ref="O608" si="3531">(D608*J605+E608*I605+F608*J608+G608*I608)</f>
        <v>-0.36193528935501412</v>
      </c>
      <c r="P608" s="26">
        <f t="shared" ref="P608" si="3532">D608*K605+F608*K608-E608*L605-G608*L608</f>
        <v>1</v>
      </c>
      <c r="Q608" s="27">
        <f t="shared" ref="Q608" si="3533">(D608*L605+E608*K605+F608*L608+G608*K608)</f>
        <v>0</v>
      </c>
      <c r="S608" s="24">
        <v>0</v>
      </c>
      <c r="T608" s="28">
        <v>0</v>
      </c>
      <c r="U608" s="26">
        <v>1</v>
      </c>
      <c r="V608" s="27">
        <v>0</v>
      </c>
      <c r="X608" s="24">
        <f t="shared" ref="X608" si="3534">N608*S605+P608*S608-O608*T605-Q608*T608</f>
        <v>0</v>
      </c>
      <c r="Y608" s="28">
        <f t="shared" ref="Y608" si="3535">(N608*T605+O608*S605+P608*T608+Q608*S608)</f>
        <v>-0.36193528935501412</v>
      </c>
      <c r="Z608" s="26">
        <f t="shared" ref="Z608" si="3536">N608*U605+P608*U608-O608*V605-Q608*V608</f>
        <v>-9.4822490864046873</v>
      </c>
      <c r="AA608" s="27">
        <f t="shared" ref="AA608" si="3537">(N608*V605+O608*U605+P608*V608+Q608*U608)</f>
        <v>0</v>
      </c>
      <c r="AB608" s="8"/>
      <c r="AC608" s="24">
        <v>0</v>
      </c>
      <c r="AD608" s="28">
        <f t="shared" ref="AD608" si="3538">IF(0=(1-$AD$8*$AE$8*$B605^2),0,-1*(1-$AD$8*$AE$8*$B605^2)/($B605*$AD$8))</f>
        <v>-0.33957230423751483</v>
      </c>
      <c r="AE608" s="26">
        <v>1</v>
      </c>
      <c r="AF608" s="27">
        <v>0</v>
      </c>
      <c r="AH608" s="24">
        <f t="shared" ref="AH608" si="3539">X608*AC605+Z608*AC608-Y608*AD605-AA608*AD608</f>
        <v>0</v>
      </c>
      <c r="AI608" s="28">
        <f t="shared" ref="AI608" si="3540">(X608*AD605+Y608*AC605+Z608*AD608+AA608*AC608)</f>
        <v>2.8579738822694956</v>
      </c>
      <c r="AJ608" s="26">
        <f t="shared" ref="AJ608" si="3541">X608*AE605+Z608*AE608-Y608*AF605-AA608*AF608</f>
        <v>-9.4822490864046873</v>
      </c>
      <c r="AK608" s="27">
        <f t="shared" ref="AK608" si="3542">(X608*AF605+Y608*AE605+Z608*AF608+AA608*AE608)</f>
        <v>0</v>
      </c>
      <c r="AL608" s="8"/>
      <c r="AM608" s="24">
        <v>0</v>
      </c>
      <c r="AN608" s="28">
        <v>0</v>
      </c>
      <c r="AO608" s="26">
        <v>1</v>
      </c>
      <c r="AP608" s="27">
        <v>0</v>
      </c>
      <c r="AR608" s="24">
        <f t="shared" ref="AR608" si="3543">AH608*AM605+AJ608*AM608-AI608*AN605-AK608*AN608</f>
        <v>0</v>
      </c>
      <c r="AS608" s="28">
        <f t="shared" ref="AS608" si="3544">(AH608*AN605+AI608*AM605+AJ608*AN608+AK608*AM608)</f>
        <v>2.8579738822694956</v>
      </c>
      <c r="AT608" s="26">
        <f t="shared" ref="AT608" si="3545">AH608*AO605+AJ608*AO608-AI608*AP605-AK608*AP608</f>
        <v>7.6269820942837772</v>
      </c>
      <c r="AU608" s="27">
        <f t="shared" ref="AU608" si="3546">(AH608*AP605+AI608*AO605+AJ608*AP608+AK608*AO608)</f>
        <v>0</v>
      </c>
      <c r="AV608" s="8"/>
      <c r="AW608" s="38">
        <f t="shared" ref="AW608" si="3547">(180/PI())*ATAN(-1*(($AR$8*AS605+AU605+$AR$8*AS608+AU608)/($AR$8*AR605+AT605+$AR$8*AR608+AT608)))</f>
        <v>49.885980327583297</v>
      </c>
      <c r="AY608" s="187">
        <f t="shared" ref="AY608" si="3548">20*LOG(((($AR$8*AR605+AT605-$AR$8*AR608-AT608)^2+($AR$8*AS605+AU605-$AR$8*AS608-AU608)^2)/(($AR$8*AR605+AT605+$AR$8*AR608+AT608)^2+($AR$8*AS605+AU605+$AR$8*AS608+AU608)^2))^0.5)</f>
        <v>-2.861419555720416E-2</v>
      </c>
      <c r="AZ608" s="9"/>
      <c r="BA608" s="29"/>
      <c r="BB608" s="29"/>
      <c r="BC608" s="29"/>
      <c r="BD608" s="29"/>
    </row>
    <row r="609" spans="2:56" ht="18.649999999999999" customHeight="1">
      <c r="AY609" s="33"/>
    </row>
    <row r="610" spans="2:56" ht="18.649999999999999" customHeight="1" thickBot="1">
      <c r="E610" s="21" t="s">
        <v>68</v>
      </c>
      <c r="J610" s="21" t="s">
        <v>69</v>
      </c>
      <c r="O610" s="21" t="s">
        <v>70</v>
      </c>
      <c r="T610" s="21" t="s">
        <v>71</v>
      </c>
      <c r="Y610" s="21" t="s">
        <v>72</v>
      </c>
      <c r="AD610" s="21" t="s">
        <v>73</v>
      </c>
      <c r="AI610" s="21" t="s">
        <v>74</v>
      </c>
      <c r="AN610" s="21" t="s">
        <v>75</v>
      </c>
      <c r="AS610" s="21" t="s">
        <v>76</v>
      </c>
    </row>
    <row r="611" spans="2:56" ht="18.649999999999999" customHeight="1" thickBot="1">
      <c r="B611" s="20"/>
      <c r="D611" s="197" t="s">
        <v>77</v>
      </c>
      <c r="E611" s="198"/>
      <c r="F611" s="199" t="s">
        <v>78</v>
      </c>
      <c r="G611" s="200"/>
      <c r="I611" s="197" t="s">
        <v>79</v>
      </c>
      <c r="J611" s="198"/>
      <c r="K611" s="199" t="s">
        <v>80</v>
      </c>
      <c r="L611" s="200"/>
      <c r="N611" s="197" t="s">
        <v>81</v>
      </c>
      <c r="O611" s="198"/>
      <c r="P611" s="199" t="s">
        <v>82</v>
      </c>
      <c r="Q611" s="200"/>
      <c r="S611" s="197" t="s">
        <v>83</v>
      </c>
      <c r="T611" s="198"/>
      <c r="U611" s="199" t="s">
        <v>84</v>
      </c>
      <c r="V611" s="200"/>
      <c r="X611" s="197" t="s">
        <v>85</v>
      </c>
      <c r="Y611" s="198"/>
      <c r="Z611" s="199" t="s">
        <v>86</v>
      </c>
      <c r="AA611" s="200"/>
      <c r="AB611" s="4"/>
      <c r="AC611" s="197" t="s">
        <v>87</v>
      </c>
      <c r="AD611" s="198"/>
      <c r="AE611" s="199" t="s">
        <v>88</v>
      </c>
      <c r="AF611" s="200"/>
      <c r="AH611" s="197" t="s">
        <v>89</v>
      </c>
      <c r="AI611" s="198"/>
      <c r="AJ611" s="199" t="s">
        <v>90</v>
      </c>
      <c r="AK611" s="200"/>
      <c r="AL611" s="4"/>
      <c r="AM611" s="197" t="s">
        <v>91</v>
      </c>
      <c r="AN611" s="198"/>
      <c r="AO611" s="199" t="s">
        <v>92</v>
      </c>
      <c r="AP611" s="200"/>
      <c r="AR611" s="197" t="s">
        <v>93</v>
      </c>
      <c r="AS611" s="198"/>
      <c r="AT611" s="199" t="s">
        <v>94</v>
      </c>
      <c r="AU611" s="200"/>
      <c r="AV611" s="4"/>
      <c r="AW611" s="181" t="s">
        <v>95</v>
      </c>
      <c r="AY611" s="182" t="s">
        <v>22</v>
      </c>
      <c r="AZ611" s="9"/>
      <c r="BA611" s="29"/>
      <c r="BB611" s="29"/>
      <c r="BC611" s="29"/>
      <c r="BD611" s="29"/>
    </row>
    <row r="612" spans="2:56" ht="18.649999999999999" customHeight="1" thickTop="1" thickBot="1">
      <c r="B612" s="39">
        <f t="shared" ref="B612" si="3549">B605+$E$5</f>
        <v>0.93359999999999632</v>
      </c>
      <c r="D612" s="24">
        <v>1</v>
      </c>
      <c r="E612" s="25">
        <v>0</v>
      </c>
      <c r="F612" s="26">
        <v>0</v>
      </c>
      <c r="G612" s="27">
        <f t="shared" ref="G612" si="3550">-1/($E$8*$B612)</f>
        <v>-5.9839247844590533</v>
      </c>
      <c r="I612" s="24">
        <v>1</v>
      </c>
      <c r="J612" s="28">
        <v>0</v>
      </c>
      <c r="K612" s="26">
        <v>0</v>
      </c>
      <c r="L612" s="27">
        <v>0</v>
      </c>
      <c r="N612" s="24">
        <f t="shared" ref="N612" si="3551">D612*I612+F612*I615-E612*J612-G612*J615</f>
        <v>-1.1601321491827434</v>
      </c>
      <c r="O612" s="28">
        <f t="shared" ref="O612" si="3552">(D612*J612+E612*I612+F612*J615+G612*I615)</f>
        <v>0</v>
      </c>
      <c r="P612" s="26">
        <f t="shared" ref="P612" si="3553">D612*K612+F612*K615-E612*L612-G612*L615</f>
        <v>0</v>
      </c>
      <c r="Q612" s="27">
        <f t="shared" ref="Q612" si="3554">(D612*L612+E612*K612+F612*L615+G612*K615)</f>
        <v>-5.9839247844590533</v>
      </c>
      <c r="S612" s="24">
        <v>1</v>
      </c>
      <c r="T612" s="25">
        <v>0</v>
      </c>
      <c r="U612" s="26">
        <v>0</v>
      </c>
      <c r="V612" s="27">
        <f t="shared" ref="V612" si="3555">-1/($T$8*$B612)</f>
        <v>-28.949257741031634</v>
      </c>
      <c r="X612" s="24">
        <f t="shared" ref="X612" si="3556">N612*S612+P612*S615-O612*T612-Q612*T615</f>
        <v>-1.1601321491827434</v>
      </c>
      <c r="Y612" s="28">
        <f t="shared" ref="Y612" si="3557">(N612*T612+O612*S612+P612*T615+Q612*S615)</f>
        <v>0</v>
      </c>
      <c r="Z612" s="26">
        <f t="shared" ref="Z612" si="3558">N612*U612+P612*U615-O612*V612-Q612*V615</f>
        <v>0</v>
      </c>
      <c r="AA612" s="27">
        <f t="shared" ref="AA612" si="3559">(N612*V612+O612*U612+P612*V615+Q612*U615)</f>
        <v>27.601039815889148</v>
      </c>
      <c r="AB612" s="8"/>
      <c r="AC612" s="24">
        <v>1</v>
      </c>
      <c r="AD612" s="28">
        <v>0</v>
      </c>
      <c r="AE612" s="26">
        <v>0</v>
      </c>
      <c r="AF612" s="27">
        <v>0</v>
      </c>
      <c r="AH612" s="24">
        <f t="shared" ref="AH612" si="3560">X612*AC612+Z612*AC615-Y612*AD612-AA612*AD615</f>
        <v>8.1899894124678507</v>
      </c>
      <c r="AI612" s="28">
        <f t="shared" ref="AI612" si="3561">(X612*AD612+Y612*AC612+Z612*AD615+AA612*AC615)</f>
        <v>0</v>
      </c>
      <c r="AJ612" s="26">
        <f t="shared" ref="AJ612" si="3562">X612*AE612+Z612*AE615-Y612*AF612-AA612*AF615</f>
        <v>0</v>
      </c>
      <c r="AK612" s="27">
        <f t="shared" ref="AK612" si="3563">(X612*AF612+Y612*AE612+Z612*AF615+AA612*AE615)</f>
        <v>27.601039815889148</v>
      </c>
      <c r="AL612" s="8"/>
      <c r="AM612" s="24">
        <v>1</v>
      </c>
      <c r="AN612" s="25">
        <v>0</v>
      </c>
      <c r="AO612" s="26">
        <v>0</v>
      </c>
      <c r="AP612" s="27">
        <f t="shared" ref="AP612" si="3564">-1/($AN$8*$B612)</f>
        <v>-5.9839247844590533</v>
      </c>
      <c r="AR612" s="24">
        <f t="shared" ref="AR612" si="3565">AH612*AM612+AJ612*AM615-AI612*AN612-AK612*AN615</f>
        <v>8.1899894124678507</v>
      </c>
      <c r="AS612" s="28">
        <f t="shared" ref="AS612" si="3566">(AH612*AN612+AI612*AM612+AJ612*AN615+AK612*AM615)</f>
        <v>0</v>
      </c>
      <c r="AT612" s="26">
        <f t="shared" ref="AT612" si="3567">AH612*AO612+AJ612*AO615-AI612*AP612-AK612*AP615</f>
        <v>0</v>
      </c>
      <c r="AU612" s="27">
        <f t="shared" ref="AU612" si="3568">(AH612*AP612+AI612*AO612+AJ612*AP615+AK612*AO615)</f>
        <v>-21.407240813834466</v>
      </c>
      <c r="AV612" s="8"/>
      <c r="AW612" s="183">
        <f t="shared" ref="AW612" si="3569">20*LOG((2*$AR$8)/(($AR$8*AR612+AT612+$AR$8*AR615+AT615)^2+($AR$8*AS612+AU612+$AR$8*AS615+AU615)^2)^0.5)</f>
        <v>-21.705279060291378</v>
      </c>
      <c r="AY612" s="184">
        <f t="shared" ref="AY612" si="3570">((AS612^2+AR612^2)/(AS615^2+AR615^2))^0.5</f>
        <v>2.8833772014238499</v>
      </c>
      <c r="AZ612" s="9"/>
      <c r="BA612" s="29"/>
      <c r="BB612" s="29"/>
      <c r="BC612" s="29"/>
      <c r="BD612" s="29"/>
    </row>
    <row r="613" spans="2:56" ht="18.649999999999999" customHeight="1" thickBot="1">
      <c r="D613" s="30"/>
      <c r="G613" s="31"/>
      <c r="I613" s="30"/>
      <c r="L613" s="31"/>
      <c r="N613" s="30"/>
      <c r="Q613" s="31"/>
      <c r="S613" s="30"/>
      <c r="V613" s="31"/>
      <c r="X613" s="30"/>
      <c r="AA613" s="31"/>
      <c r="AC613" s="30"/>
      <c r="AF613" s="31"/>
      <c r="AH613" s="30"/>
      <c r="AK613" s="31"/>
      <c r="AM613" s="30"/>
      <c r="AP613" s="31"/>
      <c r="AR613" s="30"/>
      <c r="AU613" s="31"/>
      <c r="AY613" s="185"/>
      <c r="AZ613" s="9"/>
      <c r="BA613" s="29"/>
      <c r="BB613" s="29"/>
      <c r="BC613" s="29"/>
      <c r="BD613" s="29"/>
    </row>
    <row r="614" spans="2:56" ht="18.649999999999999" customHeight="1" thickBot="1">
      <c r="D614" s="197" t="s">
        <v>96</v>
      </c>
      <c r="E614" s="198"/>
      <c r="F614" s="199" t="s">
        <v>97</v>
      </c>
      <c r="G614" s="200"/>
      <c r="I614" s="197" t="s">
        <v>98</v>
      </c>
      <c r="J614" s="198"/>
      <c r="K614" s="199" t="s">
        <v>99</v>
      </c>
      <c r="L614" s="200"/>
      <c r="N614" s="197" t="s">
        <v>1</v>
      </c>
      <c r="O614" s="198"/>
      <c r="P614" s="199" t="s">
        <v>2</v>
      </c>
      <c r="Q614" s="200"/>
      <c r="S614" s="172" t="s">
        <v>100</v>
      </c>
      <c r="T614" s="173"/>
      <c r="U614" s="199" t="s">
        <v>101</v>
      </c>
      <c r="V614" s="200"/>
      <c r="X614" s="197" t="s">
        <v>102</v>
      </c>
      <c r="Y614" s="198"/>
      <c r="Z614" s="199" t="s">
        <v>103</v>
      </c>
      <c r="AA614" s="200"/>
      <c r="AB614" s="4"/>
      <c r="AC614" s="197" t="s">
        <v>104</v>
      </c>
      <c r="AD614" s="198"/>
      <c r="AE614" s="199" t="s">
        <v>105</v>
      </c>
      <c r="AF614" s="200"/>
      <c r="AH614" s="172" t="s">
        <v>106</v>
      </c>
      <c r="AI614" s="173"/>
      <c r="AJ614" s="199" t="s">
        <v>107</v>
      </c>
      <c r="AK614" s="200"/>
      <c r="AL614" s="4"/>
      <c r="AM614" s="197" t="s">
        <v>108</v>
      </c>
      <c r="AN614" s="198"/>
      <c r="AO614" s="199" t="s">
        <v>109</v>
      </c>
      <c r="AP614" s="200"/>
      <c r="AR614" s="197" t="s">
        <v>110</v>
      </c>
      <c r="AS614" s="198"/>
      <c r="AT614" s="199" t="s">
        <v>111</v>
      </c>
      <c r="AU614" s="200"/>
      <c r="AV614" s="4"/>
      <c r="AW614" s="36" t="s">
        <v>112</v>
      </c>
      <c r="AY614" s="186" t="s">
        <v>113</v>
      </c>
      <c r="AZ614" s="9"/>
      <c r="BA614" s="29"/>
      <c r="BB614" s="29"/>
      <c r="BC614" s="29"/>
      <c r="BD614" s="29"/>
    </row>
    <row r="615" spans="2:56" ht="18.649999999999999" customHeight="1" thickTop="1" thickBot="1">
      <c r="D615" s="24">
        <v>0</v>
      </c>
      <c r="E615" s="28">
        <v>0</v>
      </c>
      <c r="F615" s="26">
        <v>1</v>
      </c>
      <c r="G615" s="27">
        <v>0</v>
      </c>
      <c r="I615" s="24">
        <v>0</v>
      </c>
      <c r="J615" s="28">
        <f t="shared" ref="J615" si="3571">IF(0=(1-$J$8*$K$8*$B612^2),0,-1*(1-$J$8*$K$8*$B612^2)/($B612*$K$8))</f>
        <v>-0.36098918803138325</v>
      </c>
      <c r="K615" s="26">
        <v>1</v>
      </c>
      <c r="L615" s="27">
        <v>0</v>
      </c>
      <c r="N615" s="24">
        <f t="shared" ref="N615" si="3572">D615*I612+F615*I615-E615*J612-G615*J615</f>
        <v>0</v>
      </c>
      <c r="O615" s="28">
        <f t="shared" ref="O615" si="3573">(D615*J612+E615*I612+F615*J615+G615*I615)</f>
        <v>-0.36098918803138325</v>
      </c>
      <c r="P615" s="26">
        <f t="shared" ref="P615" si="3574">D615*K612+F615*K615-E615*L612-G615*L615</f>
        <v>1</v>
      </c>
      <c r="Q615" s="27">
        <f t="shared" ref="Q615" si="3575">(D615*L612+E615*K612+F615*L615+G615*K615)</f>
        <v>0</v>
      </c>
      <c r="S615" s="24">
        <v>0</v>
      </c>
      <c r="T615" s="28">
        <v>0</v>
      </c>
      <c r="U615" s="26">
        <v>1</v>
      </c>
      <c r="V615" s="27">
        <v>0</v>
      </c>
      <c r="X615" s="24">
        <f t="shared" ref="X615" si="3576">N615*S612+P615*S615-O615*T612-Q615*T615</f>
        <v>0</v>
      </c>
      <c r="Y615" s="28">
        <f t="shared" ref="Y615" si="3577">(N615*T612+O615*S612+P615*T615+Q615*S615)</f>
        <v>-0.36098918803138325</v>
      </c>
      <c r="Z615" s="26">
        <f t="shared" ref="Z615" si="3578">N615*U612+P615*U615-O615*V612-Q615*V615</f>
        <v>-9.4503690460462462</v>
      </c>
      <c r="AA615" s="27">
        <f t="shared" ref="AA615" si="3579">(N615*V612+O615*U612+P615*V615+Q615*U615)</f>
        <v>0</v>
      </c>
      <c r="AB615" s="8"/>
      <c r="AC615" s="24">
        <v>0</v>
      </c>
      <c r="AD615" s="28">
        <f t="shared" ref="AD615" si="3580">IF(0=(1-$AD$8*$AE$8*$B612^2),0,-1*(1-$AD$8*$AE$8*$B612^2)/($B612*$AD$8))</f>
        <v>-0.33875975774898126</v>
      </c>
      <c r="AE615" s="26">
        <v>1</v>
      </c>
      <c r="AF615" s="27">
        <v>0</v>
      </c>
      <c r="AH615" s="24">
        <f t="shared" ref="AH615" si="3581">X615*AC612+Z615*AC615-Y615*AD612-AA615*AD615</f>
        <v>0</v>
      </c>
      <c r="AI615" s="28">
        <f t="shared" ref="AI615" si="3582">(X615*AD612+Y615*AC612+Z615*AD615+AA615*AC615)</f>
        <v>2.8404155406457141</v>
      </c>
      <c r="AJ615" s="26">
        <f t="shared" ref="AJ615" si="3583">X615*AE612+Z615*AE615-Y615*AF612-AA615*AF615</f>
        <v>-9.4503690460462462</v>
      </c>
      <c r="AK615" s="27">
        <f t="shared" ref="AK615" si="3584">(X615*AF612+Y615*AE612+Z615*AF615+AA615*AE615)</f>
        <v>0</v>
      </c>
      <c r="AL615" s="8"/>
      <c r="AM615" s="24">
        <v>0</v>
      </c>
      <c r="AN615" s="28">
        <v>0</v>
      </c>
      <c r="AO615" s="26">
        <v>1</v>
      </c>
      <c r="AP615" s="27">
        <v>0</v>
      </c>
      <c r="AR615" s="24">
        <f t="shared" ref="AR615" si="3585">AH615*AM612+AJ615*AM615-AI615*AN612-AK615*AN615</f>
        <v>0</v>
      </c>
      <c r="AS615" s="28">
        <f t="shared" ref="AS615" si="3586">(AH615*AN612+AI615*AM612+AJ615*AN615+AK615*AM615)</f>
        <v>2.8404155406457141</v>
      </c>
      <c r="AT615" s="26">
        <f t="shared" ref="AT615" si="3587">AH615*AO612+AJ615*AO615-AI615*AP612-AK615*AP615</f>
        <v>7.5464639057863057</v>
      </c>
      <c r="AU615" s="27">
        <f t="shared" ref="AU615" si="3588">(AH615*AP612+AI615*AO612+AJ615*AP615+AK615*AO615)</f>
        <v>0</v>
      </c>
      <c r="AV615" s="8"/>
      <c r="AW615" s="38">
        <f t="shared" ref="AW615" si="3589">(180/PI())*ATAN(-1*(($AR$8*AS612+AU612+$AR$8*AS615+AU615)/($AR$8*AR612+AT612+$AR$8*AR615+AT615)))</f>
        <v>49.716804317372642</v>
      </c>
      <c r="AY615" s="187">
        <f t="shared" ref="AY615" si="3590">20*LOG(((($AR$8*AR612+AT612-$AR$8*AR615-AT615)^2+($AR$8*AS612+AU612-$AR$8*AS615-AU615)^2)/(($AR$8*AR612+AT612+$AR$8*AR615+AT615)^2+($AR$8*AS612+AU612+$AR$8*AS615+AU615)^2))^0.5)</f>
        <v>-2.9425703847501036E-2</v>
      </c>
      <c r="AZ615" s="9"/>
      <c r="BA615" s="29"/>
      <c r="BB615" s="29"/>
      <c r="BC615" s="29"/>
      <c r="BD615" s="29"/>
    </row>
    <row r="616" spans="2:56" ht="18.649999999999999" customHeight="1">
      <c r="AY616" s="33"/>
    </row>
    <row r="617" spans="2:56" ht="18.649999999999999" customHeight="1" thickBot="1">
      <c r="E617" s="21" t="s">
        <v>68</v>
      </c>
      <c r="J617" s="21" t="s">
        <v>69</v>
      </c>
      <c r="O617" s="21" t="s">
        <v>70</v>
      </c>
      <c r="T617" s="21" t="s">
        <v>71</v>
      </c>
      <c r="Y617" s="21" t="s">
        <v>72</v>
      </c>
      <c r="AD617" s="21" t="s">
        <v>73</v>
      </c>
      <c r="AI617" s="21" t="s">
        <v>74</v>
      </c>
      <c r="AN617" s="21" t="s">
        <v>75</v>
      </c>
      <c r="AS617" s="21" t="s">
        <v>76</v>
      </c>
    </row>
    <row r="618" spans="2:56" ht="18.649999999999999" customHeight="1" thickBot="1">
      <c r="B618" s="20"/>
      <c r="D618" s="197" t="s">
        <v>77</v>
      </c>
      <c r="E618" s="198"/>
      <c r="F618" s="199" t="s">
        <v>78</v>
      </c>
      <c r="G618" s="200"/>
      <c r="I618" s="197" t="s">
        <v>79</v>
      </c>
      <c r="J618" s="198"/>
      <c r="K618" s="199" t="s">
        <v>80</v>
      </c>
      <c r="L618" s="200"/>
      <c r="N618" s="197" t="s">
        <v>81</v>
      </c>
      <c r="O618" s="198"/>
      <c r="P618" s="199" t="s">
        <v>82</v>
      </c>
      <c r="Q618" s="200"/>
      <c r="S618" s="197" t="s">
        <v>83</v>
      </c>
      <c r="T618" s="198"/>
      <c r="U618" s="199" t="s">
        <v>84</v>
      </c>
      <c r="V618" s="200"/>
      <c r="X618" s="197" t="s">
        <v>85</v>
      </c>
      <c r="Y618" s="198"/>
      <c r="Z618" s="199" t="s">
        <v>86</v>
      </c>
      <c r="AA618" s="200"/>
      <c r="AB618" s="4"/>
      <c r="AC618" s="197" t="s">
        <v>87</v>
      </c>
      <c r="AD618" s="198"/>
      <c r="AE618" s="199" t="s">
        <v>88</v>
      </c>
      <c r="AF618" s="200"/>
      <c r="AH618" s="197" t="s">
        <v>89</v>
      </c>
      <c r="AI618" s="198"/>
      <c r="AJ618" s="199" t="s">
        <v>90</v>
      </c>
      <c r="AK618" s="200"/>
      <c r="AL618" s="4"/>
      <c r="AM618" s="197" t="s">
        <v>91</v>
      </c>
      <c r="AN618" s="198"/>
      <c r="AO618" s="199" t="s">
        <v>92</v>
      </c>
      <c r="AP618" s="200"/>
      <c r="AR618" s="197" t="s">
        <v>93</v>
      </c>
      <c r="AS618" s="198"/>
      <c r="AT618" s="199" t="s">
        <v>94</v>
      </c>
      <c r="AU618" s="200"/>
      <c r="AV618" s="4"/>
      <c r="AW618" s="181" t="s">
        <v>95</v>
      </c>
      <c r="AY618" s="182" t="s">
        <v>22</v>
      </c>
      <c r="AZ618" s="9"/>
      <c r="BA618" s="29"/>
      <c r="BB618" s="29"/>
      <c r="BC618" s="29"/>
      <c r="BD618" s="29"/>
    </row>
    <row r="619" spans="2:56" ht="18.649999999999999" customHeight="1" thickTop="1" thickBot="1">
      <c r="B619" s="39">
        <f t="shared" ref="B619" si="3591">B612+$E$5</f>
        <v>0.93399999999999628</v>
      </c>
      <c r="D619" s="24">
        <v>1</v>
      </c>
      <c r="E619" s="25">
        <v>0</v>
      </c>
      <c r="F619" s="26">
        <v>0</v>
      </c>
      <c r="G619" s="27">
        <f t="shared" ref="G619" si="3592">-1/($E$8*$B619)</f>
        <v>-5.9813620757719184</v>
      </c>
      <c r="I619" s="24">
        <v>1</v>
      </c>
      <c r="J619" s="28">
        <v>0</v>
      </c>
      <c r="K619" s="26">
        <v>0</v>
      </c>
      <c r="L619" s="27">
        <v>0</v>
      </c>
      <c r="N619" s="24">
        <f t="shared" ref="N619" si="3593">D619*I619+F619*I622-E619*J619-G619*J622</f>
        <v>-1.1535508848182858</v>
      </c>
      <c r="O619" s="28">
        <f t="shared" ref="O619" si="3594">(D619*J619+E619*I619+F619*J622+G619*I622)</f>
        <v>0</v>
      </c>
      <c r="P619" s="26">
        <f t="shared" ref="P619" si="3595">D619*K619+F619*K622-E619*L619-G619*L622</f>
        <v>0</v>
      </c>
      <c r="Q619" s="27">
        <f t="shared" ref="Q619" si="3596">(D619*L619+E619*K619+F619*L622+G619*K622)</f>
        <v>-5.9813620757719184</v>
      </c>
      <c r="S619" s="24">
        <v>1</v>
      </c>
      <c r="T619" s="25">
        <v>0</v>
      </c>
      <c r="U619" s="26">
        <v>0</v>
      </c>
      <c r="V619" s="27">
        <f t="shared" ref="V619" si="3597">-1/($T$8*$B619)</f>
        <v>-28.936859771977662</v>
      </c>
      <c r="X619" s="24">
        <f t="shared" ref="X619" si="3598">N619*S619+P619*S622-O619*T619-Q619*T622</f>
        <v>-1.1535508848182858</v>
      </c>
      <c r="Y619" s="28">
        <f t="shared" ref="Y619" si="3599">(N619*T619+O619*S619+P619*T622+Q619*S622)</f>
        <v>0</v>
      </c>
      <c r="Z619" s="26">
        <f t="shared" ref="Z619" si="3600">N619*U619+P619*U622-O619*V619-Q619*V622</f>
        <v>0</v>
      </c>
      <c r="AA619" s="27">
        <f t="shared" ref="AA619" si="3601">(N619*V619+O619*U619+P619*V622+Q619*U622)</f>
        <v>27.398778118055574</v>
      </c>
      <c r="AB619" s="8"/>
      <c r="AC619" s="24">
        <v>1</v>
      </c>
      <c r="AD619" s="28">
        <v>0</v>
      </c>
      <c r="AE619" s="26">
        <v>0</v>
      </c>
      <c r="AF619" s="27">
        <v>0</v>
      </c>
      <c r="AH619" s="24">
        <f t="shared" ref="AH619" si="3602">X619*AC619+Z619*AC622-Y619*AD619-AA619*AD622</f>
        <v>8.1058010119926678</v>
      </c>
      <c r="AI619" s="28">
        <f t="shared" ref="AI619" si="3603">(X619*AD619+Y619*AC619+Z619*AD622+AA619*AC622)</f>
        <v>0</v>
      </c>
      <c r="AJ619" s="26">
        <f t="shared" ref="AJ619" si="3604">X619*AE619+Z619*AE622-Y619*AF619-AA619*AF622</f>
        <v>0</v>
      </c>
      <c r="AK619" s="27">
        <f t="shared" ref="AK619" si="3605">(X619*AF619+Y619*AE619+Z619*AF622+AA619*AE622)</f>
        <v>27.398778118055574</v>
      </c>
      <c r="AL619" s="8"/>
      <c r="AM619" s="24">
        <v>1</v>
      </c>
      <c r="AN619" s="25">
        <v>0</v>
      </c>
      <c r="AO619" s="26">
        <v>0</v>
      </c>
      <c r="AP619" s="27">
        <f t="shared" ref="AP619" si="3606">-1/($AN$8*$B619)</f>
        <v>-5.9813620757719184</v>
      </c>
      <c r="AR619" s="24">
        <f t="shared" ref="AR619" si="3607">AH619*AM619+AJ619*AM622-AI619*AN619-AK619*AN622</f>
        <v>8.1058010119926678</v>
      </c>
      <c r="AS619" s="28">
        <f t="shared" ref="AS619" si="3608">(AH619*AN619+AI619*AM619+AJ619*AN622+AK619*AM622)</f>
        <v>0</v>
      </c>
      <c r="AT619" s="26">
        <f t="shared" ref="AT619" si="3609">AH619*AO619+AJ619*AO622-AI619*AP619-AK619*AP622</f>
        <v>0</v>
      </c>
      <c r="AU619" s="27">
        <f t="shared" ref="AU619" si="3610">(AH619*AP619+AI619*AO619+AJ619*AP622+AK619*AO622)</f>
        <v>-21.084952648831006</v>
      </c>
      <c r="AV619" s="8"/>
      <c r="AW619" s="183">
        <f t="shared" ref="AW619" si="3611">20*LOG((2*$AR$8)/(($AR$8*AR619+AT619+$AR$8*AR622+AT622)^2+($AR$8*AS619+AU619+$AR$8*AS622+AU622)^2)^0.5)</f>
        <v>-21.583590906017779</v>
      </c>
      <c r="AY619" s="184">
        <f t="shared" ref="AY619" si="3612">((AS619^2+AR619^2)/(AS622^2+AR622^2))^0.5</f>
        <v>2.8714179285191195</v>
      </c>
      <c r="AZ619" s="9"/>
      <c r="BA619" s="29"/>
      <c r="BB619" s="29"/>
      <c r="BC619" s="29"/>
      <c r="BD619" s="29"/>
    </row>
    <row r="620" spans="2:56" ht="18.649999999999999" customHeight="1" thickBot="1">
      <c r="D620" s="30"/>
      <c r="G620" s="31"/>
      <c r="I620" s="30"/>
      <c r="L620" s="31"/>
      <c r="N620" s="30"/>
      <c r="Q620" s="31"/>
      <c r="S620" s="30"/>
      <c r="V620" s="31"/>
      <c r="X620" s="30"/>
      <c r="AA620" s="31"/>
      <c r="AC620" s="30"/>
      <c r="AF620" s="31"/>
      <c r="AH620" s="30"/>
      <c r="AK620" s="31"/>
      <c r="AM620" s="30"/>
      <c r="AP620" s="31"/>
      <c r="AR620" s="30"/>
      <c r="AU620" s="31"/>
      <c r="AY620" s="185"/>
      <c r="AZ620" s="9"/>
      <c r="BA620" s="29"/>
      <c r="BB620" s="29"/>
      <c r="BC620" s="29"/>
      <c r="BD620" s="29"/>
    </row>
    <row r="621" spans="2:56" ht="18.649999999999999" customHeight="1" thickBot="1">
      <c r="D621" s="197" t="s">
        <v>96</v>
      </c>
      <c r="E621" s="198"/>
      <c r="F621" s="199" t="s">
        <v>97</v>
      </c>
      <c r="G621" s="200"/>
      <c r="I621" s="197" t="s">
        <v>98</v>
      </c>
      <c r="J621" s="198"/>
      <c r="K621" s="199" t="s">
        <v>99</v>
      </c>
      <c r="L621" s="200"/>
      <c r="N621" s="197" t="s">
        <v>1</v>
      </c>
      <c r="O621" s="198"/>
      <c r="P621" s="199" t="s">
        <v>2</v>
      </c>
      <c r="Q621" s="200"/>
      <c r="S621" s="172" t="s">
        <v>100</v>
      </c>
      <c r="T621" s="173"/>
      <c r="U621" s="199" t="s">
        <v>101</v>
      </c>
      <c r="V621" s="200"/>
      <c r="X621" s="197" t="s">
        <v>102</v>
      </c>
      <c r="Y621" s="198"/>
      <c r="Z621" s="199" t="s">
        <v>103</v>
      </c>
      <c r="AA621" s="200"/>
      <c r="AB621" s="4"/>
      <c r="AC621" s="197" t="s">
        <v>104</v>
      </c>
      <c r="AD621" s="198"/>
      <c r="AE621" s="199" t="s">
        <v>105</v>
      </c>
      <c r="AF621" s="200"/>
      <c r="AH621" s="172" t="s">
        <v>106</v>
      </c>
      <c r="AI621" s="173"/>
      <c r="AJ621" s="199" t="s">
        <v>107</v>
      </c>
      <c r="AK621" s="200"/>
      <c r="AL621" s="4"/>
      <c r="AM621" s="197" t="s">
        <v>108</v>
      </c>
      <c r="AN621" s="198"/>
      <c r="AO621" s="199" t="s">
        <v>109</v>
      </c>
      <c r="AP621" s="200"/>
      <c r="AR621" s="197" t="s">
        <v>110</v>
      </c>
      <c r="AS621" s="198"/>
      <c r="AT621" s="199" t="s">
        <v>111</v>
      </c>
      <c r="AU621" s="200"/>
      <c r="AV621" s="4"/>
      <c r="AW621" s="36" t="s">
        <v>112</v>
      </c>
      <c r="AY621" s="186" t="s">
        <v>113</v>
      </c>
      <c r="AZ621" s="9"/>
      <c r="BA621" s="29"/>
      <c r="BB621" s="29"/>
      <c r="BC621" s="29"/>
      <c r="BD621" s="29"/>
    </row>
    <row r="622" spans="2:56" ht="18.649999999999999" customHeight="1" thickTop="1" thickBot="1">
      <c r="D622" s="24">
        <v>0</v>
      </c>
      <c r="E622" s="28">
        <v>0</v>
      </c>
      <c r="F622" s="26">
        <v>1</v>
      </c>
      <c r="G622" s="27">
        <v>0</v>
      </c>
      <c r="I622" s="24">
        <v>0</v>
      </c>
      <c r="J622" s="28">
        <f t="shared" ref="J622" si="3613">IF(0=(1-$J$8*$K$8*$B619^2),0,-1*(1-$J$8*$K$8*$B619^2)/($B619*$K$8))</f>
        <v>-0.36004355822922851</v>
      </c>
      <c r="K622" s="26">
        <v>1</v>
      </c>
      <c r="L622" s="27">
        <v>0</v>
      </c>
      <c r="N622" s="24">
        <f t="shared" ref="N622" si="3614">D622*I619+F622*I622-E622*J619-G622*J622</f>
        <v>0</v>
      </c>
      <c r="O622" s="28">
        <f t="shared" ref="O622" si="3615">(D622*J619+E622*I619+F622*J622+G622*I622)</f>
        <v>-0.36004355822922851</v>
      </c>
      <c r="P622" s="26">
        <f t="shared" ref="P622" si="3616">D622*K619+F622*K622-E622*L619-G622*L622</f>
        <v>1</v>
      </c>
      <c r="Q622" s="27">
        <f t="shared" ref="Q622" si="3617">(D622*L619+E622*K619+F622*L622+G622*K622)</f>
        <v>0</v>
      </c>
      <c r="S622" s="24">
        <v>0</v>
      </c>
      <c r="T622" s="28">
        <v>0</v>
      </c>
      <c r="U622" s="26">
        <v>1</v>
      </c>
      <c r="V622" s="27">
        <v>0</v>
      </c>
      <c r="X622" s="24">
        <f t="shared" ref="X622" si="3618">N622*S619+P622*S622-O622*T619-Q622*T622</f>
        <v>0</v>
      </c>
      <c r="Y622" s="28">
        <f t="shared" ref="Y622" si="3619">(N622*T619+O622*S619+P622*T622+Q622*S622)</f>
        <v>-0.36004355822922851</v>
      </c>
      <c r="Z622" s="26">
        <f t="shared" ref="Z622" si="3620">N622*U619+P622*U622-O622*V619-Q622*V622</f>
        <v>-9.4185299562830593</v>
      </c>
      <c r="AA622" s="27">
        <f t="shared" ref="AA622" si="3621">(N622*V619+O622*U619+P622*V622+Q622*U622)</f>
        <v>0</v>
      </c>
      <c r="AB622" s="8"/>
      <c r="AC622" s="24">
        <v>0</v>
      </c>
      <c r="AD622" s="28">
        <f t="shared" ref="AD622" si="3622">IF(0=(1-$AD$8*$AE$8*$B619^2),0,-1*(1-$AD$8*$AE$8*$B619^2)/($B619*$AD$8))</f>
        <v>-0.33794762149298602</v>
      </c>
      <c r="AE622" s="26">
        <v>1</v>
      </c>
      <c r="AF622" s="27">
        <v>0</v>
      </c>
      <c r="AH622" s="24">
        <f t="shared" ref="AH622" si="3623">X622*AC619+Z622*AC622-Y622*AD619-AA622*AD622</f>
        <v>0</v>
      </c>
      <c r="AI622" s="28">
        <f t="shared" ref="AI622" si="3624">(X622*AD619+Y622*AC619+Z622*AD622+AA622*AC622)</f>
        <v>2.822926238457069</v>
      </c>
      <c r="AJ622" s="26">
        <f t="shared" ref="AJ622" si="3625">X622*AE619+Z622*AE622-Y622*AF619-AA622*AF622</f>
        <v>-9.4185299562830593</v>
      </c>
      <c r="AK622" s="27">
        <f t="shared" ref="AK622" si="3626">(X622*AF619+Y622*AE619+Z622*AF622+AA622*AE622)</f>
        <v>0</v>
      </c>
      <c r="AL622" s="8"/>
      <c r="AM622" s="24">
        <v>0</v>
      </c>
      <c r="AN622" s="28">
        <v>0</v>
      </c>
      <c r="AO622" s="26">
        <v>1</v>
      </c>
      <c r="AP622" s="27">
        <v>0</v>
      </c>
      <c r="AR622" s="24">
        <f t="shared" ref="AR622" si="3627">AH622*AM619+AJ622*AM622-AI622*AN619-AK622*AN622</f>
        <v>0</v>
      </c>
      <c r="AS622" s="28">
        <f t="shared" ref="AS622" si="3628">(AH622*AN619+AI622*AM619+AJ622*AN622+AK622*AM622)</f>
        <v>2.822926238457069</v>
      </c>
      <c r="AT622" s="26">
        <f t="shared" ref="AT622" si="3629">AH622*AO619+AJ622*AO622-AI622*AP619-AK622*AP622</f>
        <v>7.4664139891255275</v>
      </c>
      <c r="AU622" s="27">
        <f t="shared" ref="AU622" si="3630">(AH622*AP619+AI622*AO619+AJ622*AP622+AK622*AO622)</f>
        <v>0</v>
      </c>
      <c r="AV622" s="8"/>
      <c r="AW622" s="38">
        <f t="shared" ref="AW622" si="3631">(180/PI())*ATAN(-1*(($AR$8*AS619+AU619+$AR$8*AS622+AU622)/($AR$8*AR619+AT619+$AR$8*AR622+AT622)))</f>
        <v>49.54543627613679</v>
      </c>
      <c r="AY622" s="187">
        <f t="shared" ref="AY622" si="3632">20*LOG(((($AR$8*AR619+AT619-$AR$8*AR622-AT622)^2+($AR$8*AS619+AU619-$AR$8*AS622-AU622)^2)/(($AR$8*AR619+AT619+$AR$8*AR622+AT622)^2+($AR$8*AS619+AU619+$AR$8*AS622+AU622)^2))^0.5)</f>
        <v>-3.0264784169493197E-2</v>
      </c>
      <c r="AZ622" s="9"/>
      <c r="BA622" s="29"/>
      <c r="BB622" s="29"/>
      <c r="BC622" s="29"/>
      <c r="BD622" s="29"/>
    </row>
    <row r="623" spans="2:56" ht="18.649999999999999" customHeight="1">
      <c r="AY623" s="33"/>
    </row>
    <row r="624" spans="2:56" ht="18.649999999999999" customHeight="1" thickBot="1">
      <c r="E624" s="21" t="s">
        <v>68</v>
      </c>
      <c r="J624" s="21" t="s">
        <v>69</v>
      </c>
      <c r="O624" s="21" t="s">
        <v>70</v>
      </c>
      <c r="T624" s="21" t="s">
        <v>71</v>
      </c>
      <c r="Y624" s="21" t="s">
        <v>72</v>
      </c>
      <c r="AD624" s="21" t="s">
        <v>73</v>
      </c>
      <c r="AI624" s="21" t="s">
        <v>74</v>
      </c>
      <c r="AN624" s="21" t="s">
        <v>75</v>
      </c>
      <c r="AS624" s="21" t="s">
        <v>76</v>
      </c>
    </row>
    <row r="625" spans="2:56" ht="18.649999999999999" customHeight="1" thickBot="1">
      <c r="B625" s="20"/>
      <c r="D625" s="197" t="s">
        <v>77</v>
      </c>
      <c r="E625" s="198"/>
      <c r="F625" s="199" t="s">
        <v>78</v>
      </c>
      <c r="G625" s="200"/>
      <c r="I625" s="197" t="s">
        <v>79</v>
      </c>
      <c r="J625" s="198"/>
      <c r="K625" s="199" t="s">
        <v>80</v>
      </c>
      <c r="L625" s="200"/>
      <c r="N625" s="197" t="s">
        <v>81</v>
      </c>
      <c r="O625" s="198"/>
      <c r="P625" s="199" t="s">
        <v>82</v>
      </c>
      <c r="Q625" s="200"/>
      <c r="S625" s="197" t="s">
        <v>83</v>
      </c>
      <c r="T625" s="198"/>
      <c r="U625" s="199" t="s">
        <v>84</v>
      </c>
      <c r="V625" s="200"/>
      <c r="X625" s="197" t="s">
        <v>85</v>
      </c>
      <c r="Y625" s="198"/>
      <c r="Z625" s="199" t="s">
        <v>86</v>
      </c>
      <c r="AA625" s="200"/>
      <c r="AB625" s="4"/>
      <c r="AC625" s="197" t="s">
        <v>87</v>
      </c>
      <c r="AD625" s="198"/>
      <c r="AE625" s="199" t="s">
        <v>88</v>
      </c>
      <c r="AF625" s="200"/>
      <c r="AH625" s="197" t="s">
        <v>89</v>
      </c>
      <c r="AI625" s="198"/>
      <c r="AJ625" s="199" t="s">
        <v>90</v>
      </c>
      <c r="AK625" s="200"/>
      <c r="AL625" s="4"/>
      <c r="AM625" s="197" t="s">
        <v>91</v>
      </c>
      <c r="AN625" s="198"/>
      <c r="AO625" s="199" t="s">
        <v>92</v>
      </c>
      <c r="AP625" s="200"/>
      <c r="AR625" s="197" t="s">
        <v>93</v>
      </c>
      <c r="AS625" s="198"/>
      <c r="AT625" s="199" t="s">
        <v>94</v>
      </c>
      <c r="AU625" s="200"/>
      <c r="AV625" s="4"/>
      <c r="AW625" s="181" t="s">
        <v>95</v>
      </c>
      <c r="AY625" s="182" t="s">
        <v>22</v>
      </c>
      <c r="AZ625" s="9"/>
      <c r="BA625" s="29"/>
      <c r="BB625" s="29"/>
      <c r="BC625" s="29"/>
      <c r="BD625" s="29"/>
    </row>
    <row r="626" spans="2:56" ht="18.649999999999999" customHeight="1" thickTop="1" thickBot="1">
      <c r="B626" s="39">
        <f t="shared" ref="B626" si="3633">B619+$E$5</f>
        <v>0.93439999999999623</v>
      </c>
      <c r="D626" s="24">
        <v>1</v>
      </c>
      <c r="E626" s="25">
        <v>0</v>
      </c>
      <c r="F626" s="26">
        <v>0</v>
      </c>
      <c r="G626" s="27">
        <f t="shared" ref="G626" si="3634">-1/($E$8*$B626)</f>
        <v>-5.9788015611846879</v>
      </c>
      <c r="I626" s="24">
        <v>1</v>
      </c>
      <c r="J626" s="28">
        <v>0</v>
      </c>
      <c r="K626" s="26">
        <v>0</v>
      </c>
      <c r="L626" s="27">
        <v>0</v>
      </c>
      <c r="N626" s="24">
        <f t="shared" ref="N626" si="3635">D626*I626+F626*I629-E626*J626-G626*J629</f>
        <v>-1.1469780706108526</v>
      </c>
      <c r="O626" s="28">
        <f t="shared" ref="O626" si="3636">(D626*J626+E626*I626+F626*J629+G626*I629)</f>
        <v>0</v>
      </c>
      <c r="P626" s="26">
        <f t="shared" ref="P626" si="3637">D626*K626+F626*K629-E626*L626-G626*L629</f>
        <v>0</v>
      </c>
      <c r="Q626" s="27">
        <f t="shared" ref="Q626" si="3638">(D626*L626+E626*K626+F626*L629+G626*K629)</f>
        <v>-5.9788015611846879</v>
      </c>
      <c r="S626" s="24">
        <v>1</v>
      </c>
      <c r="T626" s="25">
        <v>0</v>
      </c>
      <c r="U626" s="26">
        <v>0</v>
      </c>
      <c r="V626" s="27">
        <f t="shared" ref="V626" si="3639">-1/($T$8*$B626)</f>
        <v>-28.924472417623218</v>
      </c>
      <c r="X626" s="24">
        <f t="shared" ref="X626" si="3640">N626*S626+P626*S629-O626*T626-Q626*T629</f>
        <v>-1.1469780706108526</v>
      </c>
      <c r="Y626" s="28">
        <f t="shared" ref="Y626" si="3641">(N626*T626+O626*S626+P626*T629+Q626*S629)</f>
        <v>0</v>
      </c>
      <c r="Z626" s="26">
        <f t="shared" ref="Z626" si="3642">N626*U626+P626*U629-O626*V626-Q626*V629</f>
        <v>0</v>
      </c>
      <c r="AA626" s="27">
        <f t="shared" ref="AA626" si="3643">(N626*V626+O626*U626+P626*V629+Q626*U629)</f>
        <v>27.19693400581761</v>
      </c>
      <c r="AB626" s="8"/>
      <c r="AC626" s="24">
        <v>1</v>
      </c>
      <c r="AD626" s="28">
        <v>0</v>
      </c>
      <c r="AE626" s="26">
        <v>0</v>
      </c>
      <c r="AF626" s="27">
        <v>0</v>
      </c>
      <c r="AH626" s="24">
        <f t="shared" ref="AH626" si="3644">X626*AC626+Z626*AC629-Y626*AD626-AA626*AD629</f>
        <v>8.0220846151377305</v>
      </c>
      <c r="AI626" s="28">
        <f t="shared" ref="AI626" si="3645">(X626*AD626+Y626*AC626+Z626*AD629+AA626*AC629)</f>
        <v>0</v>
      </c>
      <c r="AJ626" s="26">
        <f t="shared" ref="AJ626" si="3646">X626*AE626+Z626*AE629-Y626*AF626-AA626*AF629</f>
        <v>0</v>
      </c>
      <c r="AK626" s="27">
        <f t="shared" ref="AK626" si="3647">(X626*AF626+Y626*AE626+Z626*AF629+AA626*AE629)</f>
        <v>27.19693400581761</v>
      </c>
      <c r="AL626" s="8"/>
      <c r="AM626" s="24">
        <v>1</v>
      </c>
      <c r="AN626" s="25">
        <v>0</v>
      </c>
      <c r="AO626" s="26">
        <v>0</v>
      </c>
      <c r="AP626" s="27">
        <f t="shared" ref="AP626" si="3648">-1/($AN$8*$B626)</f>
        <v>-5.9788015611846879</v>
      </c>
      <c r="AR626" s="24">
        <f t="shared" ref="AR626" si="3649">AH626*AM626+AJ626*AM629-AI626*AN626-AK626*AN629</f>
        <v>8.0220846151377305</v>
      </c>
      <c r="AS626" s="28">
        <f t="shared" ref="AS626" si="3650">(AH626*AN626+AI626*AM626+AJ626*AN629+AK626*AM629)</f>
        <v>0</v>
      </c>
      <c r="AT626" s="26">
        <f t="shared" ref="AT626" si="3651">AH626*AO626+AJ626*AO629-AI626*AP626-AK626*AP629</f>
        <v>0</v>
      </c>
      <c r="AU626" s="27">
        <f t="shared" ref="AU626" si="3652">(AH626*AP626+AI626*AO626+AJ626*AP629+AK626*AO629)</f>
        <v>-20.765518015123519</v>
      </c>
      <c r="AV626" s="8"/>
      <c r="AW626" s="183">
        <f t="shared" ref="AW626" si="3653">20*LOG((2*$AR$8)/(($AR$8*AR626+AT626+$AR$8*AR629+AT629)^2+($AR$8*AS626+AU626+$AR$8*AS629+AU629)^2)^0.5)</f>
        <v>-21.461254854036525</v>
      </c>
      <c r="AY626" s="184">
        <f t="shared" ref="AY626" si="3654">((AS626^2+AR626^2)/(AS629^2+AR629^2))^0.5</f>
        <v>2.8594075941868429</v>
      </c>
      <c r="AZ626" s="9"/>
      <c r="BA626" s="29"/>
      <c r="BB626" s="29"/>
      <c r="BC626" s="29"/>
      <c r="BD626" s="29"/>
    </row>
    <row r="627" spans="2:56" ht="18.649999999999999" customHeight="1" thickBot="1">
      <c r="D627" s="30"/>
      <c r="G627" s="31"/>
      <c r="I627" s="30"/>
      <c r="L627" s="31"/>
      <c r="N627" s="30"/>
      <c r="Q627" s="31"/>
      <c r="S627" s="30"/>
      <c r="V627" s="31"/>
      <c r="X627" s="30"/>
      <c r="AA627" s="31"/>
      <c r="AC627" s="30"/>
      <c r="AF627" s="31"/>
      <c r="AH627" s="30"/>
      <c r="AK627" s="31"/>
      <c r="AM627" s="30"/>
      <c r="AP627" s="31"/>
      <c r="AR627" s="30"/>
      <c r="AU627" s="31"/>
      <c r="AY627" s="185"/>
      <c r="AZ627" s="9"/>
      <c r="BA627" s="29"/>
      <c r="BB627" s="29"/>
      <c r="BC627" s="29"/>
      <c r="BD627" s="29"/>
    </row>
    <row r="628" spans="2:56" ht="18.649999999999999" customHeight="1" thickBot="1">
      <c r="D628" s="197" t="s">
        <v>96</v>
      </c>
      <c r="E628" s="198"/>
      <c r="F628" s="199" t="s">
        <v>97</v>
      </c>
      <c r="G628" s="200"/>
      <c r="I628" s="197" t="s">
        <v>98</v>
      </c>
      <c r="J628" s="198"/>
      <c r="K628" s="199" t="s">
        <v>99</v>
      </c>
      <c r="L628" s="200"/>
      <c r="N628" s="197" t="s">
        <v>1</v>
      </c>
      <c r="O628" s="198"/>
      <c r="P628" s="199" t="s">
        <v>2</v>
      </c>
      <c r="Q628" s="200"/>
      <c r="S628" s="172" t="s">
        <v>100</v>
      </c>
      <c r="T628" s="173"/>
      <c r="U628" s="199" t="s">
        <v>101</v>
      </c>
      <c r="V628" s="200"/>
      <c r="X628" s="197" t="s">
        <v>102</v>
      </c>
      <c r="Y628" s="198"/>
      <c r="Z628" s="199" t="s">
        <v>103</v>
      </c>
      <c r="AA628" s="200"/>
      <c r="AB628" s="4"/>
      <c r="AC628" s="197" t="s">
        <v>104</v>
      </c>
      <c r="AD628" s="198"/>
      <c r="AE628" s="199" t="s">
        <v>105</v>
      </c>
      <c r="AF628" s="200"/>
      <c r="AH628" s="172" t="s">
        <v>106</v>
      </c>
      <c r="AI628" s="173"/>
      <c r="AJ628" s="199" t="s">
        <v>107</v>
      </c>
      <c r="AK628" s="200"/>
      <c r="AL628" s="4"/>
      <c r="AM628" s="197" t="s">
        <v>108</v>
      </c>
      <c r="AN628" s="198"/>
      <c r="AO628" s="199" t="s">
        <v>109</v>
      </c>
      <c r="AP628" s="200"/>
      <c r="AR628" s="197" t="s">
        <v>110</v>
      </c>
      <c r="AS628" s="198"/>
      <c r="AT628" s="199" t="s">
        <v>111</v>
      </c>
      <c r="AU628" s="200"/>
      <c r="AV628" s="4"/>
      <c r="AW628" s="36" t="s">
        <v>112</v>
      </c>
      <c r="AY628" s="186" t="s">
        <v>113</v>
      </c>
      <c r="AZ628" s="9"/>
      <c r="BA628" s="29"/>
      <c r="BB628" s="29"/>
      <c r="BC628" s="29"/>
      <c r="BD628" s="29"/>
    </row>
    <row r="629" spans="2:56" ht="18.649999999999999" customHeight="1" thickTop="1" thickBot="1">
      <c r="D629" s="24">
        <v>0</v>
      </c>
      <c r="E629" s="28">
        <v>0</v>
      </c>
      <c r="F629" s="26">
        <v>1</v>
      </c>
      <c r="G629" s="27">
        <v>0</v>
      </c>
      <c r="I629" s="24">
        <v>0</v>
      </c>
      <c r="J629" s="28">
        <f t="shared" ref="J629" si="3655">IF(0=(1-$J$8*$K$8*$B626^2),0,-1*(1-$J$8*$K$8*$B626^2)/($B626*$K$8))</f>
        <v>-0.35909839934300031</v>
      </c>
      <c r="K629" s="26">
        <v>1</v>
      </c>
      <c r="L629" s="27">
        <v>0</v>
      </c>
      <c r="N629" s="24">
        <f t="shared" ref="N629" si="3656">D629*I626+F629*I629-E629*J626-G629*J629</f>
        <v>0</v>
      </c>
      <c r="O629" s="28">
        <f t="shared" ref="O629" si="3657">(D629*J626+E629*I626+F629*J629+G629*I629)</f>
        <v>-0.35909839934300031</v>
      </c>
      <c r="P629" s="26">
        <f t="shared" ref="P629" si="3658">D629*K626+F629*K629-E629*L626-G629*L629</f>
        <v>1</v>
      </c>
      <c r="Q629" s="27">
        <f t="shared" ref="Q629" si="3659">(D629*L626+E629*K626+F629*L629+G629*K629)</f>
        <v>0</v>
      </c>
      <c r="S629" s="24">
        <v>0</v>
      </c>
      <c r="T629" s="28">
        <v>0</v>
      </c>
      <c r="U629" s="26">
        <v>1</v>
      </c>
      <c r="V629" s="27">
        <v>0</v>
      </c>
      <c r="X629" s="24">
        <f t="shared" ref="X629" si="3660">N629*S626+P629*S629-O629*T626-Q629*T629</f>
        <v>0</v>
      </c>
      <c r="Y629" s="28">
        <f t="shared" ref="Y629" si="3661">(N629*T626+O629*S626+P629*T629+Q629*S629)</f>
        <v>-0.35909839934300031</v>
      </c>
      <c r="Z629" s="26">
        <f t="shared" ref="Z629" si="3662">N629*U626+P629*U629-O629*V626-Q629*V629</f>
        <v>-9.3867317470092591</v>
      </c>
      <c r="AA629" s="27">
        <f t="shared" ref="AA629" si="3663">(N629*V626+O629*U626+P629*V629+Q629*U629)</f>
        <v>0</v>
      </c>
      <c r="AB629" s="8"/>
      <c r="AC629" s="24">
        <v>0</v>
      </c>
      <c r="AD629" s="28">
        <f t="shared" ref="AD629" si="3664">IF(0=(1-$AD$8*$AE$8*$B626^2),0,-1*(1-$AD$8*$AE$8*$B626^2)/($B626*$AD$8))</f>
        <v>-0.33713589494268942</v>
      </c>
      <c r="AE629" s="26">
        <v>1</v>
      </c>
      <c r="AF629" s="27">
        <v>0</v>
      </c>
      <c r="AH629" s="24">
        <f t="shared" ref="AH629" si="3665">X629*AC626+Z629*AC629-Y629*AD626-AA629*AD629</f>
        <v>0</v>
      </c>
      <c r="AI629" s="28">
        <f t="shared" ref="AI629" si="3666">(X629*AD626+Y629*AC626+Z629*AD629+AA629*AC629)</f>
        <v>2.8055058087719207</v>
      </c>
      <c r="AJ629" s="26">
        <f t="shared" ref="AJ629" si="3667">X629*AE626+Z629*AE629-Y629*AF626-AA629*AF629</f>
        <v>-9.3867317470092591</v>
      </c>
      <c r="AK629" s="27">
        <f t="shared" ref="AK629" si="3668">(X629*AF626+Y629*AE626+Z629*AF629+AA629*AE629)</f>
        <v>0</v>
      </c>
      <c r="AL629" s="8"/>
      <c r="AM629" s="24">
        <v>0</v>
      </c>
      <c r="AN629" s="28">
        <v>0</v>
      </c>
      <c r="AO629" s="26">
        <v>1</v>
      </c>
      <c r="AP629" s="27">
        <v>0</v>
      </c>
      <c r="AR629" s="24">
        <f t="shared" ref="AR629" si="3669">AH629*AM626+AJ629*AM629-AI629*AN626-AK629*AN629</f>
        <v>0</v>
      </c>
      <c r="AS629" s="28">
        <f t="shared" ref="AS629" si="3670">(AH629*AN626+AI629*AM626+AJ629*AN629+AK629*AM629)</f>
        <v>2.8055058087719207</v>
      </c>
      <c r="AT629" s="26">
        <f t="shared" ref="AT629" si="3671">AH629*AO626+AJ629*AO629-AI629*AP626-AK629*AP629</f>
        <v>7.3868307623890122</v>
      </c>
      <c r="AU629" s="27">
        <f t="shared" ref="AU629" si="3672">(AH629*AP626+AI629*AO626+AJ629*AP629+AK629*AO629)</f>
        <v>0</v>
      </c>
      <c r="AV629" s="8"/>
      <c r="AW629" s="38">
        <f t="shared" ref="AW629" si="3673">(180/PI())*ATAN(-1*(($AR$8*AS626+AU626+$AR$8*AS629+AU629)/($AR$8*AR626+AT626+$AR$8*AR629+AT629)))</f>
        <v>49.371830748488001</v>
      </c>
      <c r="AY629" s="187">
        <f t="shared" ref="AY629" si="3674">20*LOG(((($AR$8*AR626+AT626-$AR$8*AR629-AT629)^2+($AR$8*AS626+AU626-$AR$8*AS629-AU629)^2)/(($AR$8*AR626+AT626+$AR$8*AR629+AT629)^2+($AR$8*AS626+AU626+$AR$8*AS629+AU629)^2))^0.5)</f>
        <v>-3.1132537714965373E-2</v>
      </c>
      <c r="AZ629" s="9"/>
      <c r="BA629" s="29"/>
      <c r="BB629" s="29"/>
      <c r="BC629" s="29"/>
      <c r="BD629" s="29"/>
    </row>
    <row r="630" spans="2:56" ht="18.649999999999999" customHeight="1">
      <c r="AY630" s="33"/>
    </row>
    <row r="631" spans="2:56" ht="18.649999999999999" customHeight="1" thickBot="1">
      <c r="E631" s="21" t="s">
        <v>68</v>
      </c>
      <c r="J631" s="21" t="s">
        <v>69</v>
      </c>
      <c r="O631" s="21" t="s">
        <v>70</v>
      </c>
      <c r="T631" s="21" t="s">
        <v>71</v>
      </c>
      <c r="Y631" s="21" t="s">
        <v>72</v>
      </c>
      <c r="AD631" s="21" t="s">
        <v>73</v>
      </c>
      <c r="AI631" s="21" t="s">
        <v>74</v>
      </c>
      <c r="AN631" s="21" t="s">
        <v>75</v>
      </c>
      <c r="AS631" s="21" t="s">
        <v>76</v>
      </c>
    </row>
    <row r="632" spans="2:56" ht="18.649999999999999" customHeight="1" thickBot="1">
      <c r="B632" s="20"/>
      <c r="D632" s="197" t="s">
        <v>77</v>
      </c>
      <c r="E632" s="198"/>
      <c r="F632" s="199" t="s">
        <v>78</v>
      </c>
      <c r="G632" s="200"/>
      <c r="I632" s="197" t="s">
        <v>79</v>
      </c>
      <c r="J632" s="198"/>
      <c r="K632" s="199" t="s">
        <v>80</v>
      </c>
      <c r="L632" s="200"/>
      <c r="N632" s="197" t="s">
        <v>81</v>
      </c>
      <c r="O632" s="198"/>
      <c r="P632" s="199" t="s">
        <v>82</v>
      </c>
      <c r="Q632" s="200"/>
      <c r="S632" s="197" t="s">
        <v>83</v>
      </c>
      <c r="T632" s="198"/>
      <c r="U632" s="199" t="s">
        <v>84</v>
      </c>
      <c r="V632" s="200"/>
      <c r="X632" s="197" t="s">
        <v>85</v>
      </c>
      <c r="Y632" s="198"/>
      <c r="Z632" s="199" t="s">
        <v>86</v>
      </c>
      <c r="AA632" s="200"/>
      <c r="AB632" s="4"/>
      <c r="AC632" s="197" t="s">
        <v>87</v>
      </c>
      <c r="AD632" s="198"/>
      <c r="AE632" s="199" t="s">
        <v>88</v>
      </c>
      <c r="AF632" s="200"/>
      <c r="AH632" s="197" t="s">
        <v>89</v>
      </c>
      <c r="AI632" s="198"/>
      <c r="AJ632" s="199" t="s">
        <v>90</v>
      </c>
      <c r="AK632" s="200"/>
      <c r="AL632" s="4"/>
      <c r="AM632" s="197" t="s">
        <v>91</v>
      </c>
      <c r="AN632" s="198"/>
      <c r="AO632" s="199" t="s">
        <v>92</v>
      </c>
      <c r="AP632" s="200"/>
      <c r="AR632" s="197" t="s">
        <v>93</v>
      </c>
      <c r="AS632" s="198"/>
      <c r="AT632" s="199" t="s">
        <v>94</v>
      </c>
      <c r="AU632" s="200"/>
      <c r="AV632" s="4"/>
      <c r="AW632" s="181" t="s">
        <v>95</v>
      </c>
      <c r="AY632" s="182" t="s">
        <v>22</v>
      </c>
      <c r="AZ632" s="9"/>
      <c r="BA632" s="29"/>
      <c r="BB632" s="29"/>
      <c r="BC632" s="29"/>
      <c r="BD632" s="29"/>
    </row>
    <row r="633" spans="2:56" ht="18.649999999999999" customHeight="1" thickTop="1" thickBot="1">
      <c r="B633" s="39">
        <f t="shared" ref="B633" si="3675">B626+$E$5</f>
        <v>0.93479999999999619</v>
      </c>
      <c r="D633" s="24">
        <v>1</v>
      </c>
      <c r="E633" s="25">
        <v>0</v>
      </c>
      <c r="F633" s="26">
        <v>0</v>
      </c>
      <c r="G633" s="27">
        <f t="shared" ref="G633" si="3676">-1/($E$8*$B633)</f>
        <v>-5.9762432378808006</v>
      </c>
      <c r="I633" s="24">
        <v>1</v>
      </c>
      <c r="J633" s="28">
        <v>0</v>
      </c>
      <c r="K633" s="26">
        <v>0</v>
      </c>
      <c r="L633" s="27">
        <v>0</v>
      </c>
      <c r="N633" s="24">
        <f t="shared" ref="N633" si="3677">D633*I633+F633*I636-E633*J633-G633*J636</f>
        <v>-1.1404136921002834</v>
      </c>
      <c r="O633" s="28">
        <f t="shared" ref="O633" si="3678">(D633*J633+E633*I633+F633*J636+G633*I636)</f>
        <v>0</v>
      </c>
      <c r="P633" s="26">
        <f t="shared" ref="P633" si="3679">D633*K633+F633*K636-E633*L633-G633*L636</f>
        <v>0</v>
      </c>
      <c r="Q633" s="27">
        <f t="shared" ref="Q633" si="3680">(D633*L633+E633*K633+F633*L636+G633*K636)</f>
        <v>-5.9762432378808006</v>
      </c>
      <c r="S633" s="24">
        <v>1</v>
      </c>
      <c r="T633" s="25">
        <v>0</v>
      </c>
      <c r="U633" s="26">
        <v>0</v>
      </c>
      <c r="V633" s="27">
        <f t="shared" ref="V633" si="3681">-1/($T$8*$B633)</f>
        <v>-28.912095664342253</v>
      </c>
      <c r="X633" s="24">
        <f t="shared" ref="X633" si="3682">N633*S633+P633*S636-O633*T633-Q633*T636</f>
        <v>-1.1404136921002834</v>
      </c>
      <c r="Y633" s="28">
        <f t="shared" ref="Y633" si="3683">(N633*T633+O633*S633+P633*T636+Q633*S636)</f>
        <v>0</v>
      </c>
      <c r="Z633" s="26">
        <f t="shared" ref="Z633" si="3684">N633*U633+P633*U636-O633*V633-Q633*V636</f>
        <v>0</v>
      </c>
      <c r="AA633" s="27">
        <f t="shared" ref="AA633" si="3685">(N633*V633+O633*U633+P633*V636+Q633*U636)</f>
        <v>26.995506525048341</v>
      </c>
      <c r="AB633" s="8"/>
      <c r="AC633" s="24">
        <v>1</v>
      </c>
      <c r="AD633" s="28">
        <v>0</v>
      </c>
      <c r="AE633" s="26">
        <v>0</v>
      </c>
      <c r="AF633" s="27">
        <v>0</v>
      </c>
      <c r="AH633" s="24">
        <f t="shared" ref="AH633" si="3686">X633*AC633+Z633*AC636-Y633*AD633-AA633*AD636</f>
        <v>7.9388386362829113</v>
      </c>
      <c r="AI633" s="28">
        <f t="shared" ref="AI633" si="3687">(X633*AD633+Y633*AC633+Z633*AD636+AA633*AC636)</f>
        <v>0</v>
      </c>
      <c r="AJ633" s="26">
        <f t="shared" ref="AJ633" si="3688">X633*AE633+Z633*AE636-Y633*AF633-AA633*AF636</f>
        <v>0</v>
      </c>
      <c r="AK633" s="27">
        <f t="shared" ref="AK633" si="3689">(X633*AF633+Y633*AE633+Z633*AF636+AA633*AE636)</f>
        <v>26.995506525048341</v>
      </c>
      <c r="AL633" s="8"/>
      <c r="AM633" s="24">
        <v>1</v>
      </c>
      <c r="AN633" s="25">
        <v>0</v>
      </c>
      <c r="AO633" s="26">
        <v>0</v>
      </c>
      <c r="AP633" s="27">
        <f t="shared" ref="AP633" si="3690">-1/($AN$8*$B633)</f>
        <v>-5.9762432378808006</v>
      </c>
      <c r="AR633" s="24">
        <f t="shared" ref="AR633" si="3691">AH633*AM633+AJ633*AM636-AI633*AN633-AK633*AN636</f>
        <v>7.9388386362829113</v>
      </c>
      <c r="AS633" s="28">
        <f t="shared" ref="AS633" si="3692">(AH633*AN633+AI633*AM633+AJ633*AN636+AK633*AM636)</f>
        <v>0</v>
      </c>
      <c r="AT633" s="26">
        <f t="shared" ref="AT633" si="3693">AH633*AO633+AJ633*AO636-AI633*AP633-AK633*AP636</f>
        <v>0</v>
      </c>
      <c r="AU633" s="27">
        <f t="shared" ref="AU633" si="3694">(AH633*AP633+AI633*AO633+AJ633*AP636+AK633*AO636)</f>
        <v>-20.448924191664247</v>
      </c>
      <c r="AV633" s="8"/>
      <c r="AW633" s="183">
        <f t="shared" ref="AW633" si="3695">20*LOG((2*$AR$8)/(($AR$8*AR633+AT633+$AR$8*AR636+AT636)^2+($AR$8*AS633+AU633+$AR$8*AS636+AU636)^2)^0.5)</f>
        <v>-21.338263152804746</v>
      </c>
      <c r="AY633" s="184">
        <f t="shared" ref="AY633" si="3696">((AS633^2+AR633^2)/(AS636^2+AR636^2))^0.5</f>
        <v>2.8473457326749108</v>
      </c>
      <c r="AZ633" s="9"/>
      <c r="BA633" s="29"/>
      <c r="BB633" s="29"/>
      <c r="BC633" s="29"/>
      <c r="BD633" s="29"/>
    </row>
    <row r="634" spans="2:56" ht="18.649999999999999" customHeight="1" thickBot="1">
      <c r="D634" s="30"/>
      <c r="G634" s="31"/>
      <c r="I634" s="30"/>
      <c r="L634" s="31"/>
      <c r="N634" s="30"/>
      <c r="Q634" s="31"/>
      <c r="S634" s="30"/>
      <c r="V634" s="31"/>
      <c r="X634" s="30"/>
      <c r="AA634" s="31"/>
      <c r="AC634" s="30"/>
      <c r="AF634" s="31"/>
      <c r="AH634" s="30"/>
      <c r="AK634" s="31"/>
      <c r="AM634" s="30"/>
      <c r="AP634" s="31"/>
      <c r="AR634" s="30"/>
      <c r="AU634" s="31"/>
      <c r="AY634" s="185"/>
      <c r="AZ634" s="9"/>
      <c r="BA634" s="29"/>
      <c r="BB634" s="29"/>
      <c r="BC634" s="29"/>
      <c r="BD634" s="29"/>
    </row>
    <row r="635" spans="2:56" ht="18.649999999999999" customHeight="1" thickBot="1">
      <c r="D635" s="197" t="s">
        <v>96</v>
      </c>
      <c r="E635" s="198"/>
      <c r="F635" s="199" t="s">
        <v>97</v>
      </c>
      <c r="G635" s="200"/>
      <c r="I635" s="197" t="s">
        <v>98</v>
      </c>
      <c r="J635" s="198"/>
      <c r="K635" s="199" t="s">
        <v>99</v>
      </c>
      <c r="L635" s="200"/>
      <c r="N635" s="197" t="s">
        <v>1</v>
      </c>
      <c r="O635" s="198"/>
      <c r="P635" s="199" t="s">
        <v>2</v>
      </c>
      <c r="Q635" s="200"/>
      <c r="S635" s="172" t="s">
        <v>100</v>
      </c>
      <c r="T635" s="173"/>
      <c r="U635" s="199" t="s">
        <v>101</v>
      </c>
      <c r="V635" s="200"/>
      <c r="X635" s="197" t="s">
        <v>102</v>
      </c>
      <c r="Y635" s="198"/>
      <c r="Z635" s="199" t="s">
        <v>103</v>
      </c>
      <c r="AA635" s="200"/>
      <c r="AB635" s="4"/>
      <c r="AC635" s="197" t="s">
        <v>104</v>
      </c>
      <c r="AD635" s="198"/>
      <c r="AE635" s="199" t="s">
        <v>105</v>
      </c>
      <c r="AF635" s="200"/>
      <c r="AH635" s="172" t="s">
        <v>106</v>
      </c>
      <c r="AI635" s="173"/>
      <c r="AJ635" s="199" t="s">
        <v>107</v>
      </c>
      <c r="AK635" s="200"/>
      <c r="AL635" s="4"/>
      <c r="AM635" s="197" t="s">
        <v>108</v>
      </c>
      <c r="AN635" s="198"/>
      <c r="AO635" s="199" t="s">
        <v>109</v>
      </c>
      <c r="AP635" s="200"/>
      <c r="AR635" s="197" t="s">
        <v>110</v>
      </c>
      <c r="AS635" s="198"/>
      <c r="AT635" s="199" t="s">
        <v>111</v>
      </c>
      <c r="AU635" s="200"/>
      <c r="AV635" s="4"/>
      <c r="AW635" s="36" t="s">
        <v>112</v>
      </c>
      <c r="AY635" s="186" t="s">
        <v>113</v>
      </c>
      <c r="AZ635" s="9"/>
      <c r="BA635" s="29"/>
      <c r="BB635" s="29"/>
      <c r="BC635" s="29"/>
      <c r="BD635" s="29"/>
    </row>
    <row r="636" spans="2:56" ht="18.649999999999999" customHeight="1" thickTop="1" thickBot="1">
      <c r="D636" s="24">
        <v>0</v>
      </c>
      <c r="E636" s="28">
        <v>0</v>
      </c>
      <c r="F636" s="26">
        <v>1</v>
      </c>
      <c r="G636" s="27">
        <v>0</v>
      </c>
      <c r="I636" s="24">
        <v>0</v>
      </c>
      <c r="J636" s="28">
        <f t="shared" ref="J636" si="3697">IF(0=(1-$J$8*$K$8*$B633^2),0,-1*(1-$J$8*$K$8*$B633^2)/($B633*$K$8))</f>
        <v>-0.35815371076818531</v>
      </c>
      <c r="K636" s="26">
        <v>1</v>
      </c>
      <c r="L636" s="27">
        <v>0</v>
      </c>
      <c r="N636" s="24">
        <f t="shared" ref="N636" si="3698">D636*I633+F636*I636-E636*J633-G636*J636</f>
        <v>0</v>
      </c>
      <c r="O636" s="28">
        <f t="shared" ref="O636" si="3699">(D636*J633+E636*I633+F636*J636+G636*I636)</f>
        <v>-0.35815371076818531</v>
      </c>
      <c r="P636" s="26">
        <f t="shared" ref="P636" si="3700">D636*K633+F636*K636-E636*L633-G636*L636</f>
        <v>1</v>
      </c>
      <c r="Q636" s="27">
        <f t="shared" ref="Q636" si="3701">(D636*L633+E636*K633+F636*L636+G636*K636)</f>
        <v>0</v>
      </c>
      <c r="S636" s="24">
        <v>0</v>
      </c>
      <c r="T636" s="28">
        <v>0</v>
      </c>
      <c r="U636" s="26">
        <v>1</v>
      </c>
      <c r="V636" s="27">
        <v>0</v>
      </c>
      <c r="X636" s="24">
        <f t="shared" ref="X636" si="3702">N636*S633+P636*S636-O636*T633-Q636*T636</f>
        <v>0</v>
      </c>
      <c r="Y636" s="28">
        <f t="shared" ref="Y636" si="3703">(N636*T633+O636*S633+P636*T636+Q636*S636)</f>
        <v>-0.35815371076818531</v>
      </c>
      <c r="Z636" s="26">
        <f t="shared" ref="Z636" si="3704">N636*U633+P636*U636-O636*V633-Q636*V636</f>
        <v>-9.3549743482689394</v>
      </c>
      <c r="AA636" s="27">
        <f t="shared" ref="AA636" si="3705">(N636*V633+O636*U633+P636*V636+Q636*U636)</f>
        <v>0</v>
      </c>
      <c r="AB636" s="8"/>
      <c r="AC636" s="24">
        <v>0</v>
      </c>
      <c r="AD636" s="28">
        <f t="shared" ref="AD636" si="3706">IF(0=(1-$AD$8*$AE$8*$B633^2),0,-1*(1-$AD$8*$AE$8*$B633^2)/($B633*$AD$8))</f>
        <v>-0.33632457757215345</v>
      </c>
      <c r="AE636" s="26">
        <v>1</v>
      </c>
      <c r="AF636" s="27">
        <v>0</v>
      </c>
      <c r="AH636" s="24">
        <f t="shared" ref="AH636" si="3707">X636*AC633+Z636*AC636-Y636*AD633-AA636*AD636</f>
        <v>0</v>
      </c>
      <c r="AI636" s="28">
        <f t="shared" ref="AI636" si="3708">(X636*AD633+Y636*AC633+Z636*AD636+AA636*AC636)</f>
        <v>2.7881540851116973</v>
      </c>
      <c r="AJ636" s="26">
        <f t="shared" ref="AJ636" si="3709">X636*AE633+Z636*AE636-Y636*AF633-AA636*AF636</f>
        <v>-9.3549743482689394</v>
      </c>
      <c r="AK636" s="27">
        <f t="shared" ref="AK636" si="3710">(X636*AF633+Y636*AE633+Z636*AF636+AA636*AE636)</f>
        <v>0</v>
      </c>
      <c r="AL636" s="8"/>
      <c r="AM636" s="24">
        <v>0</v>
      </c>
      <c r="AN636" s="28">
        <v>0</v>
      </c>
      <c r="AO636" s="26">
        <v>1</v>
      </c>
      <c r="AP636" s="27">
        <v>0</v>
      </c>
      <c r="AR636" s="24">
        <f t="shared" ref="AR636" si="3711">AH636*AM633+AJ636*AM636-AI636*AN633-AK636*AN636</f>
        <v>0</v>
      </c>
      <c r="AS636" s="28">
        <f t="shared" ref="AS636" si="3712">(AH636*AN633+AI636*AM633+AJ636*AN636+AK636*AM636)</f>
        <v>2.7881540851116973</v>
      </c>
      <c r="AT636" s="26">
        <f t="shared" ref="AT636" si="3713">AH636*AO633+AJ636*AO636-AI636*AP633-AK636*AP636</f>
        <v>7.3077126490495701</v>
      </c>
      <c r="AU636" s="27">
        <f t="shared" ref="AU636" si="3714">(AH636*AP633+AI636*AO633+AJ636*AP636+AK636*AO636)</f>
        <v>0</v>
      </c>
      <c r="AV636" s="8"/>
      <c r="AW636" s="38">
        <f t="shared" ref="AW636" si="3715">(180/PI())*ATAN(-1*(($AR$8*AS633+AU633+$AR$8*AS636+AU636)/($AR$8*AR633+AT633+$AR$8*AR636+AT636)))</f>
        <v>49.195941011161764</v>
      </c>
      <c r="AY636" s="187">
        <f t="shared" ref="AY636" si="3716">20*LOG(((($AR$8*AR633+AT633-$AR$8*AR636-AT636)^2+($AR$8*AS633+AU633-$AR$8*AS636-AU636)^2)/(($AR$8*AR633+AT633+$AR$8*AR636+AT636)^2+($AR$8*AS633+AU633+$AR$8*AS636+AU636)^2))^0.5)</f>
        <v>-3.2030116446385731E-2</v>
      </c>
      <c r="AZ636" s="9"/>
      <c r="BA636" s="29"/>
      <c r="BB636" s="29"/>
      <c r="BC636" s="29"/>
      <c r="BD636" s="29"/>
    </row>
    <row r="637" spans="2:56" ht="18.649999999999999" customHeight="1">
      <c r="AY637" s="33"/>
    </row>
    <row r="638" spans="2:56" ht="18.649999999999999" customHeight="1" thickBot="1">
      <c r="E638" s="21" t="s">
        <v>68</v>
      </c>
      <c r="J638" s="21" t="s">
        <v>69</v>
      </c>
      <c r="O638" s="21" t="s">
        <v>70</v>
      </c>
      <c r="T638" s="21" t="s">
        <v>71</v>
      </c>
      <c r="Y638" s="21" t="s">
        <v>72</v>
      </c>
      <c r="AD638" s="21" t="s">
        <v>73</v>
      </c>
      <c r="AI638" s="21" t="s">
        <v>74</v>
      </c>
      <c r="AN638" s="21" t="s">
        <v>75</v>
      </c>
      <c r="AS638" s="21" t="s">
        <v>76</v>
      </c>
    </row>
    <row r="639" spans="2:56" ht="18.649999999999999" customHeight="1" thickBot="1">
      <c r="B639" s="20"/>
      <c r="D639" s="197" t="s">
        <v>77</v>
      </c>
      <c r="E639" s="198"/>
      <c r="F639" s="199" t="s">
        <v>78</v>
      </c>
      <c r="G639" s="200"/>
      <c r="I639" s="197" t="s">
        <v>79</v>
      </c>
      <c r="J639" s="198"/>
      <c r="K639" s="199" t="s">
        <v>80</v>
      </c>
      <c r="L639" s="200"/>
      <c r="N639" s="197" t="s">
        <v>81</v>
      </c>
      <c r="O639" s="198"/>
      <c r="P639" s="199" t="s">
        <v>82</v>
      </c>
      <c r="Q639" s="200"/>
      <c r="S639" s="197" t="s">
        <v>83</v>
      </c>
      <c r="T639" s="198"/>
      <c r="U639" s="199" t="s">
        <v>84</v>
      </c>
      <c r="V639" s="200"/>
      <c r="X639" s="197" t="s">
        <v>85</v>
      </c>
      <c r="Y639" s="198"/>
      <c r="Z639" s="199" t="s">
        <v>86</v>
      </c>
      <c r="AA639" s="200"/>
      <c r="AB639" s="4"/>
      <c r="AC639" s="197" t="s">
        <v>87</v>
      </c>
      <c r="AD639" s="198"/>
      <c r="AE639" s="199" t="s">
        <v>88</v>
      </c>
      <c r="AF639" s="200"/>
      <c r="AH639" s="197" t="s">
        <v>89</v>
      </c>
      <c r="AI639" s="198"/>
      <c r="AJ639" s="199" t="s">
        <v>90</v>
      </c>
      <c r="AK639" s="200"/>
      <c r="AL639" s="4"/>
      <c r="AM639" s="197" t="s">
        <v>91</v>
      </c>
      <c r="AN639" s="198"/>
      <c r="AO639" s="199" t="s">
        <v>92</v>
      </c>
      <c r="AP639" s="200"/>
      <c r="AR639" s="197" t="s">
        <v>93</v>
      </c>
      <c r="AS639" s="198"/>
      <c r="AT639" s="199" t="s">
        <v>94</v>
      </c>
      <c r="AU639" s="200"/>
      <c r="AV639" s="4"/>
      <c r="AW639" s="181" t="s">
        <v>95</v>
      </c>
      <c r="AY639" s="182" t="s">
        <v>22</v>
      </c>
      <c r="AZ639" s="9"/>
      <c r="BA639" s="29"/>
      <c r="BB639" s="29"/>
      <c r="BC639" s="29"/>
      <c r="BD639" s="29"/>
    </row>
    <row r="640" spans="2:56" ht="18.649999999999999" customHeight="1" thickTop="1" thickBot="1">
      <c r="B640" s="39">
        <f t="shared" ref="B640" si="3717">B633+$E$5</f>
        <v>0.93519999999999615</v>
      </c>
      <c r="D640" s="24">
        <v>1</v>
      </c>
      <c r="E640" s="25">
        <v>0</v>
      </c>
      <c r="F640" s="26">
        <v>0</v>
      </c>
      <c r="G640" s="27">
        <f t="shared" ref="G640" si="3718">-1/($E$8*$B640)</f>
        <v>-5.9736871030485172</v>
      </c>
      <c r="I640" s="24">
        <v>1</v>
      </c>
      <c r="J640" s="28">
        <v>0</v>
      </c>
      <c r="K640" s="26">
        <v>0</v>
      </c>
      <c r="L640" s="27">
        <v>0</v>
      </c>
      <c r="N640" s="24">
        <f t="shared" ref="N640" si="3719">D640*I640+F640*I643-E640*J640-G640*J643</f>
        <v>-1.1338577348573344</v>
      </c>
      <c r="O640" s="28">
        <f t="shared" ref="O640" si="3720">(D640*J640+E640*I640+F640*J643+G640*I643)</f>
        <v>0</v>
      </c>
      <c r="P640" s="26">
        <f t="shared" ref="P640" si="3721">D640*K640+F640*K643-E640*L640-G640*L643</f>
        <v>0</v>
      </c>
      <c r="Q640" s="27">
        <f t="shared" ref="Q640" si="3722">(D640*L640+E640*K640+F640*L643+G640*K643)</f>
        <v>-5.9736871030485172</v>
      </c>
      <c r="S640" s="24">
        <v>1</v>
      </c>
      <c r="T640" s="25">
        <v>0</v>
      </c>
      <c r="U640" s="26">
        <v>0</v>
      </c>
      <c r="V640" s="27">
        <f t="shared" ref="V640" si="3723">-1/($T$8*$B640)</f>
        <v>-28.899729498532018</v>
      </c>
      <c r="X640" s="24">
        <f t="shared" ref="X640" si="3724">N640*S640+P640*S643-O640*T640-Q640*T643</f>
        <v>-1.1338577348573344</v>
      </c>
      <c r="Y640" s="28">
        <f t="shared" ref="Y640" si="3725">(N640*T640+O640*S640+P640*T643+Q640*S643)</f>
        <v>0</v>
      </c>
      <c r="Z640" s="26">
        <f t="shared" ref="Z640" si="3726">N640*U640+P640*U643-O640*V640-Q640*V643</f>
        <v>0</v>
      </c>
      <c r="AA640" s="27">
        <f t="shared" ref="AA640" si="3727">(N640*V640+O640*U640+P640*V643+Q640*U643)</f>
        <v>26.794494724146688</v>
      </c>
      <c r="AB640" s="8"/>
      <c r="AC640" s="24">
        <v>1</v>
      </c>
      <c r="AD640" s="28">
        <v>0</v>
      </c>
      <c r="AE640" s="26">
        <v>0</v>
      </c>
      <c r="AF640" s="27">
        <v>0</v>
      </c>
      <c r="AH640" s="24">
        <f t="shared" ref="AH640" si="3728">X640*AC640+Z640*AC643-Y640*AD640-AA640*AD643</f>
        <v>7.8560614951929679</v>
      </c>
      <c r="AI640" s="28">
        <f t="shared" ref="AI640" si="3729">(X640*AD640+Y640*AC640+Z640*AD643+AA640*AC643)</f>
        <v>0</v>
      </c>
      <c r="AJ640" s="26">
        <f t="shared" ref="AJ640" si="3730">X640*AE640+Z640*AE643-Y640*AF640-AA640*AF643</f>
        <v>0</v>
      </c>
      <c r="AK640" s="27">
        <f t="shared" ref="AK640" si="3731">(X640*AF640+Y640*AE640+Z640*AF643+AA640*AE643)</f>
        <v>26.794494724146688</v>
      </c>
      <c r="AL640" s="8"/>
      <c r="AM640" s="24">
        <v>1</v>
      </c>
      <c r="AN640" s="25">
        <v>0</v>
      </c>
      <c r="AO640" s="26">
        <v>0</v>
      </c>
      <c r="AP640" s="27">
        <f t="shared" ref="AP640" si="3732">-1/($AN$8*$B640)</f>
        <v>-5.9736871030485172</v>
      </c>
      <c r="AR640" s="24">
        <f t="shared" ref="AR640" si="3733">AH640*AM640+AJ640*AM643-AI640*AN640-AK640*AN643</f>
        <v>7.8560614951929679</v>
      </c>
      <c r="AS640" s="28">
        <f t="shared" ref="AS640" si="3734">(AH640*AN640+AI640*AM640+AJ640*AN643+AK640*AM643)</f>
        <v>0</v>
      </c>
      <c r="AT640" s="26">
        <f t="shared" ref="AT640" si="3735">AH640*AO640+AJ640*AO643-AI640*AP640-AK640*AP643</f>
        <v>0</v>
      </c>
      <c r="AU640" s="27">
        <f t="shared" ref="AU640" si="3736">(AH640*AP640+AI640*AO640+AJ640*AP643+AK640*AO643)</f>
        <v>-20.135158510443596</v>
      </c>
      <c r="AV640" s="8"/>
      <c r="AW640" s="183">
        <f t="shared" ref="AW640" si="3737">20*LOG((2*$AR$8)/(($AR$8*AR640+AT640+$AR$8*AR643+AT643)^2+($AR$8*AS640+AU640+$AR$8*AS643+AU643)^2)^0.5)</f>
        <v>-21.214607926629768</v>
      </c>
      <c r="AY640" s="184">
        <f t="shared" ref="AY640" si="3738">((AS640^2+AR640^2)/(AS643^2+AR643^2))^0.5</f>
        <v>2.8352318727961392</v>
      </c>
      <c r="AZ640" s="9"/>
      <c r="BA640" s="29"/>
      <c r="BB640" s="29"/>
      <c r="BC640" s="29"/>
      <c r="BD640" s="29"/>
    </row>
    <row r="641" spans="2:56" ht="18.649999999999999" customHeight="1" thickBot="1">
      <c r="D641" s="30"/>
      <c r="G641" s="31"/>
      <c r="I641" s="30"/>
      <c r="L641" s="31"/>
      <c r="N641" s="30"/>
      <c r="Q641" s="31"/>
      <c r="S641" s="30"/>
      <c r="V641" s="31"/>
      <c r="X641" s="30"/>
      <c r="AA641" s="31"/>
      <c r="AC641" s="30"/>
      <c r="AF641" s="31"/>
      <c r="AH641" s="30"/>
      <c r="AK641" s="31"/>
      <c r="AM641" s="30"/>
      <c r="AP641" s="31"/>
      <c r="AR641" s="30"/>
      <c r="AU641" s="31"/>
      <c r="AY641" s="185"/>
      <c r="AZ641" s="9"/>
      <c r="BA641" s="29"/>
      <c r="BB641" s="29"/>
      <c r="BC641" s="29"/>
      <c r="BD641" s="29"/>
    </row>
    <row r="642" spans="2:56" ht="18.649999999999999" customHeight="1" thickBot="1">
      <c r="D642" s="197" t="s">
        <v>96</v>
      </c>
      <c r="E642" s="198"/>
      <c r="F642" s="199" t="s">
        <v>97</v>
      </c>
      <c r="G642" s="200"/>
      <c r="I642" s="197" t="s">
        <v>98</v>
      </c>
      <c r="J642" s="198"/>
      <c r="K642" s="199" t="s">
        <v>99</v>
      </c>
      <c r="L642" s="200"/>
      <c r="N642" s="197" t="s">
        <v>1</v>
      </c>
      <c r="O642" s="198"/>
      <c r="P642" s="199" t="s">
        <v>2</v>
      </c>
      <c r="Q642" s="200"/>
      <c r="S642" s="172" t="s">
        <v>100</v>
      </c>
      <c r="T642" s="173"/>
      <c r="U642" s="199" t="s">
        <v>101</v>
      </c>
      <c r="V642" s="200"/>
      <c r="X642" s="197" t="s">
        <v>102</v>
      </c>
      <c r="Y642" s="198"/>
      <c r="Z642" s="199" t="s">
        <v>103</v>
      </c>
      <c r="AA642" s="200"/>
      <c r="AB642" s="4"/>
      <c r="AC642" s="197" t="s">
        <v>104</v>
      </c>
      <c r="AD642" s="198"/>
      <c r="AE642" s="199" t="s">
        <v>105</v>
      </c>
      <c r="AF642" s="200"/>
      <c r="AH642" s="172" t="s">
        <v>106</v>
      </c>
      <c r="AI642" s="173"/>
      <c r="AJ642" s="199" t="s">
        <v>107</v>
      </c>
      <c r="AK642" s="200"/>
      <c r="AL642" s="4"/>
      <c r="AM642" s="197" t="s">
        <v>108</v>
      </c>
      <c r="AN642" s="198"/>
      <c r="AO642" s="199" t="s">
        <v>109</v>
      </c>
      <c r="AP642" s="200"/>
      <c r="AR642" s="197" t="s">
        <v>110</v>
      </c>
      <c r="AS642" s="198"/>
      <c r="AT642" s="199" t="s">
        <v>111</v>
      </c>
      <c r="AU642" s="200"/>
      <c r="AV642" s="4"/>
      <c r="AW642" s="36" t="s">
        <v>112</v>
      </c>
      <c r="AY642" s="186" t="s">
        <v>113</v>
      </c>
      <c r="AZ642" s="9"/>
      <c r="BA642" s="29"/>
      <c r="BB642" s="29"/>
      <c r="BC642" s="29"/>
      <c r="BD642" s="29"/>
    </row>
    <row r="643" spans="2:56" ht="18.649999999999999" customHeight="1" thickTop="1" thickBot="1">
      <c r="D643" s="24">
        <v>0</v>
      </c>
      <c r="E643" s="28">
        <v>0</v>
      </c>
      <c r="F643" s="26">
        <v>1</v>
      </c>
      <c r="G643" s="27">
        <v>0</v>
      </c>
      <c r="I643" s="24">
        <v>0</v>
      </c>
      <c r="J643" s="28">
        <f t="shared" ref="J643" si="3739">IF(0=(1-$J$8*$K$8*$B640^2),0,-1*(1-$J$8*$K$8*$B640^2)/($B640*$K$8))</f>
        <v>-0.35720949190130419</v>
      </c>
      <c r="K643" s="26">
        <v>1</v>
      </c>
      <c r="L643" s="27">
        <v>0</v>
      </c>
      <c r="N643" s="24">
        <f t="shared" ref="N643" si="3740">D643*I640+F643*I643-E643*J640-G643*J643</f>
        <v>0</v>
      </c>
      <c r="O643" s="28">
        <f t="shared" ref="O643" si="3741">(D643*J640+E643*I640+F643*J643+G643*I643)</f>
        <v>-0.35720949190130419</v>
      </c>
      <c r="P643" s="26">
        <f t="shared" ref="P643" si="3742">D643*K640+F643*K643-E643*L640-G643*L643</f>
        <v>1</v>
      </c>
      <c r="Q643" s="27">
        <f t="shared" ref="Q643" si="3743">(D643*L640+E643*K640+F643*L643+G643*K643)</f>
        <v>0</v>
      </c>
      <c r="S643" s="24">
        <v>0</v>
      </c>
      <c r="T643" s="28">
        <v>0</v>
      </c>
      <c r="U643" s="26">
        <v>1</v>
      </c>
      <c r="V643" s="27">
        <v>0</v>
      </c>
      <c r="X643" s="24">
        <f t="shared" ref="X643" si="3744">N643*S640+P643*S643-O643*T640-Q643*T643</f>
        <v>0</v>
      </c>
      <c r="Y643" s="28">
        <f t="shared" ref="Y643" si="3745">(N643*T640+O643*S640+P643*T643+Q643*S643)</f>
        <v>-0.35720949190130419</v>
      </c>
      <c r="Z643" s="26">
        <f t="shared" ref="Z643" si="3746">N643*U640+P643*U643-O643*V640-Q643*V643</f>
        <v>-9.3232576902557547</v>
      </c>
      <c r="AA643" s="27">
        <f t="shared" ref="AA643" si="3747">(N643*V640+O643*U640+P643*V643+Q643*U643)</f>
        <v>0</v>
      </c>
      <c r="AB643" s="8"/>
      <c r="AC643" s="24">
        <v>0</v>
      </c>
      <c r="AD643" s="28">
        <f t="shared" ref="AD643" si="3748">IF(0=(1-$AD$8*$AE$8*$B640^2),0,-1*(1-$AD$8*$AE$8*$B640^2)/($B640*$AD$8))</f>
        <v>-0.3355136688563401</v>
      </c>
      <c r="AE643" s="26">
        <v>1</v>
      </c>
      <c r="AF643" s="27">
        <v>0</v>
      </c>
      <c r="AH643" s="24">
        <f t="shared" ref="AH643" si="3749">X643*AC640+Z643*AC643-Y643*AD640-AA643*AD643</f>
        <v>0</v>
      </c>
      <c r="AI643" s="28">
        <f t="shared" ref="AI643" si="3750">(X643*AD640+Y643*AC640+Z643*AD643+AA643*AC643)</f>
        <v>2.7708709014494914</v>
      </c>
      <c r="AJ643" s="26">
        <f t="shared" ref="AJ643" si="3751">X643*AE640+Z643*AE643-Y643*AF640-AA643*AF643</f>
        <v>-9.3232576902557547</v>
      </c>
      <c r="AK643" s="27">
        <f t="shared" ref="AK643" si="3752">(X643*AF640+Y643*AE640+Z643*AF643+AA643*AE643)</f>
        <v>0</v>
      </c>
      <c r="AL643" s="8"/>
      <c r="AM643" s="24">
        <v>0</v>
      </c>
      <c r="AN643" s="28">
        <v>0</v>
      </c>
      <c r="AO643" s="26">
        <v>1</v>
      </c>
      <c r="AP643" s="27">
        <v>0</v>
      </c>
      <c r="AR643" s="24">
        <f t="shared" ref="AR643" si="3753">AH643*AM640+AJ643*AM643-AI643*AN640-AK643*AN643</f>
        <v>0</v>
      </c>
      <c r="AS643" s="28">
        <f t="shared" ref="AS643" si="3754">(AH643*AN640+AI643*AM640+AJ643*AN643+AK643*AM643)</f>
        <v>2.7708709014494914</v>
      </c>
      <c r="AT643" s="26">
        <f t="shared" ref="AT643" si="3755">AH643*AO640+AJ643*AO643-AI643*AP640-AK643*AP643</f>
        <v>7.229058077945492</v>
      </c>
      <c r="AU643" s="27">
        <f t="shared" ref="AU643" si="3756">(AH643*AP640+AI643*AO640+AJ643*AP643+AK643*AO643)</f>
        <v>0</v>
      </c>
      <c r="AV643" s="8"/>
      <c r="AW643" s="38">
        <f t="shared" ref="AW643" si="3757">(180/PI())*ATAN(-1*(($AR$8*AS640+AU640+$AR$8*AS643+AU643)/($AR$8*AR640+AT640+$AR$8*AR643+AT643)))</f>
        <v>49.017719028978924</v>
      </c>
      <c r="AY643" s="187">
        <f t="shared" ref="AY643" si="3758">20*LOG(((($AR$8*AR640+AT640-$AR$8*AR643-AT643)^2+($AR$8*AS640+AU640-$AR$8*AS643-AU643)^2)/(($AR$8*AR640+AT640+$AR$8*AR643+AT643)^2+($AR$8*AS640+AU640+$AR$8*AS643+AU643)^2))^0.5)</f>
        <v>-3.2958725756074239E-2</v>
      </c>
      <c r="AZ643" s="9"/>
      <c r="BA643" s="29"/>
      <c r="BB643" s="29"/>
      <c r="BC643" s="29"/>
      <c r="BD643" s="29"/>
    </row>
    <row r="644" spans="2:56" ht="18.649999999999999" customHeight="1">
      <c r="AY644" s="33"/>
    </row>
    <row r="645" spans="2:56" ht="18.649999999999999" customHeight="1" thickBot="1">
      <c r="E645" s="21" t="s">
        <v>68</v>
      </c>
      <c r="J645" s="21" t="s">
        <v>69</v>
      </c>
      <c r="O645" s="21" t="s">
        <v>70</v>
      </c>
      <c r="T645" s="21" t="s">
        <v>71</v>
      </c>
      <c r="Y645" s="21" t="s">
        <v>72</v>
      </c>
      <c r="AD645" s="21" t="s">
        <v>73</v>
      </c>
      <c r="AI645" s="21" t="s">
        <v>74</v>
      </c>
      <c r="AN645" s="21" t="s">
        <v>75</v>
      </c>
      <c r="AS645" s="21" t="s">
        <v>76</v>
      </c>
    </row>
    <row r="646" spans="2:56" ht="18.649999999999999" customHeight="1" thickBot="1">
      <c r="B646" s="20"/>
      <c r="D646" s="197" t="s">
        <v>77</v>
      </c>
      <c r="E646" s="198"/>
      <c r="F646" s="199" t="s">
        <v>78</v>
      </c>
      <c r="G646" s="200"/>
      <c r="I646" s="197" t="s">
        <v>79</v>
      </c>
      <c r="J646" s="198"/>
      <c r="K646" s="199" t="s">
        <v>80</v>
      </c>
      <c r="L646" s="200"/>
      <c r="N646" s="197" t="s">
        <v>81</v>
      </c>
      <c r="O646" s="198"/>
      <c r="P646" s="199" t="s">
        <v>82</v>
      </c>
      <c r="Q646" s="200"/>
      <c r="S646" s="197" t="s">
        <v>83</v>
      </c>
      <c r="T646" s="198"/>
      <c r="U646" s="199" t="s">
        <v>84</v>
      </c>
      <c r="V646" s="200"/>
      <c r="X646" s="197" t="s">
        <v>85</v>
      </c>
      <c r="Y646" s="198"/>
      <c r="Z646" s="199" t="s">
        <v>86</v>
      </c>
      <c r="AA646" s="200"/>
      <c r="AB646" s="4"/>
      <c r="AC646" s="197" t="s">
        <v>87</v>
      </c>
      <c r="AD646" s="198"/>
      <c r="AE646" s="199" t="s">
        <v>88</v>
      </c>
      <c r="AF646" s="200"/>
      <c r="AH646" s="197" t="s">
        <v>89</v>
      </c>
      <c r="AI646" s="198"/>
      <c r="AJ646" s="199" t="s">
        <v>90</v>
      </c>
      <c r="AK646" s="200"/>
      <c r="AL646" s="4"/>
      <c r="AM646" s="197" t="s">
        <v>91</v>
      </c>
      <c r="AN646" s="198"/>
      <c r="AO646" s="199" t="s">
        <v>92</v>
      </c>
      <c r="AP646" s="200"/>
      <c r="AR646" s="197" t="s">
        <v>93</v>
      </c>
      <c r="AS646" s="198"/>
      <c r="AT646" s="199" t="s">
        <v>94</v>
      </c>
      <c r="AU646" s="200"/>
      <c r="AV646" s="4"/>
      <c r="AW646" s="181" t="s">
        <v>95</v>
      </c>
      <c r="AY646" s="182" t="s">
        <v>22</v>
      </c>
      <c r="AZ646" s="9"/>
      <c r="BA646" s="29"/>
      <c r="BB646" s="29"/>
      <c r="BC646" s="29"/>
      <c r="BD646" s="29"/>
    </row>
    <row r="647" spans="2:56" ht="18.649999999999999" customHeight="1" thickTop="1" thickBot="1">
      <c r="B647" s="39">
        <f t="shared" ref="B647" si="3759">B640+$E$5</f>
        <v>0.9355999999999961</v>
      </c>
      <c r="D647" s="24">
        <v>1</v>
      </c>
      <c r="E647" s="25">
        <v>0</v>
      </c>
      <c r="F647" s="26">
        <v>0</v>
      </c>
      <c r="G647" s="27">
        <f t="shared" ref="G647" si="3760">-1/($E$8*$B647)</f>
        <v>-5.9711331538809036</v>
      </c>
      <c r="I647" s="24">
        <v>1</v>
      </c>
      <c r="J647" s="28">
        <v>0</v>
      </c>
      <c r="K647" s="26">
        <v>0</v>
      </c>
      <c r="L647" s="27">
        <v>0</v>
      </c>
      <c r="N647" s="24">
        <f t="shared" ref="N647" si="3761">D647*I647+F647*I650-E647*J647-G647*J650</f>
        <v>-1.1273101844836013</v>
      </c>
      <c r="O647" s="28">
        <f t="shared" ref="O647" si="3762">(D647*J647+E647*I647+F647*J650+G647*I650)</f>
        <v>0</v>
      </c>
      <c r="P647" s="26">
        <f t="shared" ref="P647" si="3763">D647*K647+F647*K650-E647*L647-G647*L650</f>
        <v>0</v>
      </c>
      <c r="Q647" s="27">
        <f t="shared" ref="Q647" si="3764">(D647*L647+E647*K647+F647*L650+G647*K650)</f>
        <v>-5.9711331538809036</v>
      </c>
      <c r="S647" s="24">
        <v>1</v>
      </c>
      <c r="T647" s="25">
        <v>0</v>
      </c>
      <c r="U647" s="26">
        <v>0</v>
      </c>
      <c r="V647" s="27">
        <f t="shared" ref="V647" si="3765">-1/($T$8*$B647)</f>
        <v>-28.887373906613018</v>
      </c>
      <c r="X647" s="24">
        <f t="shared" ref="X647" si="3766">N647*S647+P647*S650-O647*T647-Q647*T650</f>
        <v>-1.1273101844836013</v>
      </c>
      <c r="Y647" s="28">
        <f t="shared" ref="Y647" si="3767">(N647*T647+O647*S647+P647*T650+Q647*S650)</f>
        <v>0</v>
      </c>
      <c r="Z647" s="26">
        <f t="shared" ref="Z647" si="3768">N647*U647+P647*U650-O647*V647-Q647*V650</f>
        <v>0</v>
      </c>
      <c r="AA647" s="27">
        <f t="shared" ref="AA647" si="3769">(N647*V647+O647*U647+P647*V650+Q647*U650)</f>
        <v>26.593897654029792</v>
      </c>
      <c r="AB647" s="8"/>
      <c r="AC647" s="24">
        <v>1</v>
      </c>
      <c r="AD647" s="28">
        <v>0</v>
      </c>
      <c r="AE647" s="26">
        <v>0</v>
      </c>
      <c r="AF647" s="27">
        <v>0</v>
      </c>
      <c r="AH647" s="24">
        <f t="shared" ref="AH647" si="3770">X647*AC647+Z647*AC650-Y647*AD647-AA647*AD650</f>
        <v>7.7737516169977745</v>
      </c>
      <c r="AI647" s="28">
        <f t="shared" ref="AI647" si="3771">(X647*AD647+Y647*AC647+Z647*AD650+AA647*AC650)</f>
        <v>0</v>
      </c>
      <c r="AJ647" s="26">
        <f t="shared" ref="AJ647" si="3772">X647*AE647+Z647*AE650-Y647*AF647-AA647*AF650</f>
        <v>0</v>
      </c>
      <c r="AK647" s="27">
        <f t="shared" ref="AK647" si="3773">(X647*AF647+Y647*AE647+Z647*AF650+AA647*AE650)</f>
        <v>26.593897654029792</v>
      </c>
      <c r="AL647" s="8"/>
      <c r="AM647" s="24">
        <v>1</v>
      </c>
      <c r="AN647" s="25">
        <v>0</v>
      </c>
      <c r="AO647" s="26">
        <v>0</v>
      </c>
      <c r="AP647" s="27">
        <f t="shared" ref="AP647" si="3774">-1/($AN$8*$B647)</f>
        <v>-5.9711331538809036</v>
      </c>
      <c r="AR647" s="24">
        <f t="shared" ref="AR647" si="3775">AH647*AM647+AJ647*AM650-AI647*AN647-AK647*AN650</f>
        <v>7.7737516169977745</v>
      </c>
      <c r="AS647" s="28">
        <f t="shared" ref="AS647" si="3776">(AH647*AN647+AI647*AM647+AJ647*AN650+AK647*AM650)</f>
        <v>0</v>
      </c>
      <c r="AT647" s="26">
        <f t="shared" ref="AT647" si="3777">AH647*AO647+AJ647*AO650-AI647*AP647-AK647*AP650</f>
        <v>0</v>
      </c>
      <c r="AU647" s="27">
        <f t="shared" ref="AU647" si="3778">(AH647*AP647+AI647*AO647+AJ647*AP650+AK647*AO650)</f>
        <v>-19.8242083562609</v>
      </c>
      <c r="AV647" s="8"/>
      <c r="AW647" s="183">
        <f t="shared" ref="AW647" si="3779">20*LOG((2*$AR$8)/(($AR$8*AR647+AT647+$AR$8*AR650+AT650)^2+($AR$8*AS647+AU647+$AR$8*AS650+AU650)^2)^0.5)</f>
        <v>-21.090281173658102</v>
      </c>
      <c r="AY647" s="184">
        <f t="shared" ref="AY647" si="3780">((AS647^2+AR647^2)/(AS650^2+AR650^2))^0.5</f>
        <v>2.8230655378473788</v>
      </c>
      <c r="AZ647" s="9"/>
      <c r="BA647" s="29"/>
      <c r="BB647" s="29"/>
      <c r="BC647" s="29"/>
      <c r="BD647" s="29"/>
    </row>
    <row r="648" spans="2:56" ht="18.649999999999999" customHeight="1" thickBot="1">
      <c r="D648" s="30"/>
      <c r="G648" s="31"/>
      <c r="I648" s="30"/>
      <c r="L648" s="31"/>
      <c r="N648" s="30"/>
      <c r="Q648" s="31"/>
      <c r="S648" s="30"/>
      <c r="V648" s="31"/>
      <c r="X648" s="30"/>
      <c r="AA648" s="31"/>
      <c r="AC648" s="30"/>
      <c r="AF648" s="31"/>
      <c r="AH648" s="30"/>
      <c r="AK648" s="31"/>
      <c r="AM648" s="30"/>
      <c r="AP648" s="31"/>
      <c r="AR648" s="30"/>
      <c r="AU648" s="31"/>
      <c r="AY648" s="185"/>
      <c r="AZ648" s="9"/>
      <c r="BA648" s="29"/>
      <c r="BB648" s="29"/>
      <c r="BC648" s="29"/>
      <c r="BD648" s="29"/>
    </row>
    <row r="649" spans="2:56" ht="18.649999999999999" customHeight="1" thickBot="1">
      <c r="D649" s="197" t="s">
        <v>96</v>
      </c>
      <c r="E649" s="198"/>
      <c r="F649" s="199" t="s">
        <v>97</v>
      </c>
      <c r="G649" s="200"/>
      <c r="I649" s="197" t="s">
        <v>98</v>
      </c>
      <c r="J649" s="198"/>
      <c r="K649" s="199" t="s">
        <v>99</v>
      </c>
      <c r="L649" s="200"/>
      <c r="N649" s="197" t="s">
        <v>1</v>
      </c>
      <c r="O649" s="198"/>
      <c r="P649" s="199" t="s">
        <v>2</v>
      </c>
      <c r="Q649" s="200"/>
      <c r="S649" s="172" t="s">
        <v>100</v>
      </c>
      <c r="T649" s="173"/>
      <c r="U649" s="199" t="s">
        <v>101</v>
      </c>
      <c r="V649" s="200"/>
      <c r="X649" s="197" t="s">
        <v>102</v>
      </c>
      <c r="Y649" s="198"/>
      <c r="Z649" s="199" t="s">
        <v>103</v>
      </c>
      <c r="AA649" s="200"/>
      <c r="AB649" s="4"/>
      <c r="AC649" s="197" t="s">
        <v>104</v>
      </c>
      <c r="AD649" s="198"/>
      <c r="AE649" s="199" t="s">
        <v>105</v>
      </c>
      <c r="AF649" s="200"/>
      <c r="AH649" s="172" t="s">
        <v>106</v>
      </c>
      <c r="AI649" s="173"/>
      <c r="AJ649" s="199" t="s">
        <v>107</v>
      </c>
      <c r="AK649" s="200"/>
      <c r="AL649" s="4"/>
      <c r="AM649" s="197" t="s">
        <v>108</v>
      </c>
      <c r="AN649" s="198"/>
      <c r="AO649" s="199" t="s">
        <v>109</v>
      </c>
      <c r="AP649" s="200"/>
      <c r="AR649" s="197" t="s">
        <v>110</v>
      </c>
      <c r="AS649" s="198"/>
      <c r="AT649" s="199" t="s">
        <v>111</v>
      </c>
      <c r="AU649" s="200"/>
      <c r="AV649" s="4"/>
      <c r="AW649" s="36" t="s">
        <v>112</v>
      </c>
      <c r="AY649" s="186" t="s">
        <v>113</v>
      </c>
      <c r="AZ649" s="9"/>
      <c r="BA649" s="29"/>
      <c r="BB649" s="29"/>
      <c r="BC649" s="29"/>
      <c r="BD649" s="29"/>
    </row>
    <row r="650" spans="2:56" ht="18.649999999999999" customHeight="1" thickTop="1" thickBot="1">
      <c r="D650" s="24">
        <v>0</v>
      </c>
      <c r="E650" s="28">
        <v>0</v>
      </c>
      <c r="F650" s="26">
        <v>1</v>
      </c>
      <c r="G650" s="27">
        <v>0</v>
      </c>
      <c r="I650" s="24">
        <v>0</v>
      </c>
      <c r="J650" s="28">
        <f t="shared" ref="J650" si="3781">IF(0=(1-$J$8*$K$8*$B647^2),0,-1*(1-$J$8*$K$8*$B647^2)/($B647*$K$8))</f>
        <v>-0.35626574213990997</v>
      </c>
      <c r="K650" s="26">
        <v>1</v>
      </c>
      <c r="L650" s="27">
        <v>0</v>
      </c>
      <c r="N650" s="24">
        <f t="shared" ref="N650" si="3782">D650*I647+F650*I650-E650*J647-G650*J650</f>
        <v>0</v>
      </c>
      <c r="O650" s="28">
        <f t="shared" ref="O650" si="3783">(D650*J647+E650*I647+F650*J650+G650*I650)</f>
        <v>-0.35626574213990997</v>
      </c>
      <c r="P650" s="26">
        <f t="shared" ref="P650" si="3784">D650*K647+F650*K650-E650*L647-G650*L650</f>
        <v>1</v>
      </c>
      <c r="Q650" s="27">
        <f t="shared" ref="Q650" si="3785">(D650*L647+E650*K647+F650*L650+G650*K650)</f>
        <v>0</v>
      </c>
      <c r="S650" s="24">
        <v>0</v>
      </c>
      <c r="T650" s="28">
        <v>0</v>
      </c>
      <c r="U650" s="26">
        <v>1</v>
      </c>
      <c r="V650" s="27">
        <v>0</v>
      </c>
      <c r="X650" s="24">
        <f t="shared" ref="X650" si="3786">N650*S647+P650*S650-O650*T647-Q650*T650</f>
        <v>0</v>
      </c>
      <c r="Y650" s="28">
        <f t="shared" ref="Y650" si="3787">(N650*T647+O650*S647+P650*T650+Q650*S650)</f>
        <v>-0.35626574213990997</v>
      </c>
      <c r="Z650" s="26">
        <f t="shared" ref="Z650" si="3788">N650*U647+P650*U650-O650*V647-Q650*V650</f>
        <v>-9.2915817033125574</v>
      </c>
      <c r="AA650" s="27">
        <f t="shared" ref="AA650" si="3789">(N650*V647+O650*U647+P650*V650+Q650*U650)</f>
        <v>0</v>
      </c>
      <c r="AB650" s="8"/>
      <c r="AC650" s="24">
        <v>0</v>
      </c>
      <c r="AD650" s="28">
        <f t="shared" ref="AD650" si="3790">IF(0=(1-$AD$8*$AE$8*$B647^2),0,-1*(1-$AD$8*$AE$8*$B647^2)/($B647*$AD$8))</f>
        <v>-0.33470316827110869</v>
      </c>
      <c r="AE650" s="26">
        <v>1</v>
      </c>
      <c r="AF650" s="27">
        <v>0</v>
      </c>
      <c r="AH650" s="24">
        <f t="shared" ref="AH650" si="3791">X650*AC647+Z650*AC650-Y650*AD647-AA650*AD650</f>
        <v>0</v>
      </c>
      <c r="AI650" s="28">
        <f t="shared" ref="AI650" si="3792">(X650*AD647+Y650*AC647+Z650*AD650+AA650*AC650)</f>
        <v>2.7536560922086677</v>
      </c>
      <c r="AJ650" s="26">
        <f t="shared" ref="AJ650" si="3793">X650*AE647+Z650*AE650-Y650*AF647-AA650*AF650</f>
        <v>-9.2915817033125574</v>
      </c>
      <c r="AK650" s="27">
        <f t="shared" ref="AK650" si="3794">(X650*AF647+Y650*AE647+Z650*AF650+AA650*AE650)</f>
        <v>0</v>
      </c>
      <c r="AL650" s="8"/>
      <c r="AM650" s="24">
        <v>0</v>
      </c>
      <c r="AN650" s="28">
        <v>0</v>
      </c>
      <c r="AO650" s="26">
        <v>1</v>
      </c>
      <c r="AP650" s="27">
        <v>0</v>
      </c>
      <c r="AR650" s="24">
        <f t="shared" ref="AR650" si="3795">AH650*AM647+AJ650*AM650-AI650*AN647-AK650*AN650</f>
        <v>0</v>
      </c>
      <c r="AS650" s="28">
        <f t="shared" ref="AS650" si="3796">(AH650*AN647+AI650*AM647+AJ650*AN650+AK650*AM650)</f>
        <v>2.7536560922086677</v>
      </c>
      <c r="AT650" s="26">
        <f t="shared" ref="AT650" si="3797">AH650*AO647+AJ650*AO650-AI650*AP647-AK650*AP650</f>
        <v>7.1508654832607501</v>
      </c>
      <c r="AU650" s="27">
        <f t="shared" ref="AU650" si="3798">(AH650*AP647+AI650*AO647+AJ650*AP650+AK650*AO650)</f>
        <v>0</v>
      </c>
      <c r="AV650" s="8"/>
      <c r="AW650" s="38">
        <f t="shared" ref="AW650" si="3799">(180/PI())*ATAN(-1*(($AR$8*AS647+AU647+$AR$8*AS650+AU650)/($AR$8*AR647+AT647+$AR$8*AR650+AT650)))</f>
        <v>48.83711540900137</v>
      </c>
      <c r="AY650" s="187">
        <f t="shared" ref="AY650" si="3800">20*LOG(((($AR$8*AR647+AT647-$AR$8*AR650-AT650)^2+($AR$8*AS647+AU647-$AR$8*AS650-AU650)^2)/(($AR$8*AR647+AT647+$AR$8*AR650+AT650)^2+($AR$8*AS647+AU647+$AR$8*AS650+AU650)^2))^0.5)</f>
        <v>-3.3919627281377117E-2</v>
      </c>
      <c r="AZ650" s="9"/>
      <c r="BA650" s="29"/>
      <c r="BB650" s="29"/>
      <c r="BC650" s="29"/>
      <c r="BD650" s="29"/>
    </row>
    <row r="651" spans="2:56" ht="18.649999999999999" customHeight="1">
      <c r="AY651" s="33"/>
    </row>
    <row r="652" spans="2:56" ht="18.649999999999999" customHeight="1" thickBot="1">
      <c r="E652" s="21" t="s">
        <v>68</v>
      </c>
      <c r="J652" s="21" t="s">
        <v>69</v>
      </c>
      <c r="O652" s="21" t="s">
        <v>70</v>
      </c>
      <c r="T652" s="21" t="s">
        <v>71</v>
      </c>
      <c r="Y652" s="21" t="s">
        <v>72</v>
      </c>
      <c r="AD652" s="21" t="s">
        <v>73</v>
      </c>
      <c r="AI652" s="21" t="s">
        <v>74</v>
      </c>
      <c r="AN652" s="21" t="s">
        <v>75</v>
      </c>
      <c r="AS652" s="21" t="s">
        <v>76</v>
      </c>
    </row>
    <row r="653" spans="2:56" ht="18.649999999999999" customHeight="1" thickBot="1">
      <c r="B653" s="20"/>
      <c r="D653" s="197" t="s">
        <v>77</v>
      </c>
      <c r="E653" s="198"/>
      <c r="F653" s="199" t="s">
        <v>78</v>
      </c>
      <c r="G653" s="200"/>
      <c r="I653" s="197" t="s">
        <v>79</v>
      </c>
      <c r="J653" s="198"/>
      <c r="K653" s="199" t="s">
        <v>80</v>
      </c>
      <c r="L653" s="200"/>
      <c r="N653" s="197" t="s">
        <v>81</v>
      </c>
      <c r="O653" s="198"/>
      <c r="P653" s="199" t="s">
        <v>82</v>
      </c>
      <c r="Q653" s="200"/>
      <c r="S653" s="197" t="s">
        <v>83</v>
      </c>
      <c r="T653" s="198"/>
      <c r="U653" s="199" t="s">
        <v>84</v>
      </c>
      <c r="V653" s="200"/>
      <c r="X653" s="197" t="s">
        <v>85</v>
      </c>
      <c r="Y653" s="198"/>
      <c r="Z653" s="199" t="s">
        <v>86</v>
      </c>
      <c r="AA653" s="200"/>
      <c r="AB653" s="4"/>
      <c r="AC653" s="197" t="s">
        <v>87</v>
      </c>
      <c r="AD653" s="198"/>
      <c r="AE653" s="199" t="s">
        <v>88</v>
      </c>
      <c r="AF653" s="200"/>
      <c r="AH653" s="197" t="s">
        <v>89</v>
      </c>
      <c r="AI653" s="198"/>
      <c r="AJ653" s="199" t="s">
        <v>90</v>
      </c>
      <c r="AK653" s="200"/>
      <c r="AL653" s="4"/>
      <c r="AM653" s="197" t="s">
        <v>91</v>
      </c>
      <c r="AN653" s="198"/>
      <c r="AO653" s="199" t="s">
        <v>92</v>
      </c>
      <c r="AP653" s="200"/>
      <c r="AR653" s="197" t="s">
        <v>93</v>
      </c>
      <c r="AS653" s="198"/>
      <c r="AT653" s="199" t="s">
        <v>94</v>
      </c>
      <c r="AU653" s="200"/>
      <c r="AV653" s="4"/>
      <c r="AW653" s="181" t="s">
        <v>95</v>
      </c>
      <c r="AY653" s="182" t="s">
        <v>22</v>
      </c>
      <c r="AZ653" s="9"/>
      <c r="BA653" s="29"/>
      <c r="BB653" s="29"/>
      <c r="BC653" s="29"/>
      <c r="BD653" s="29"/>
    </row>
    <row r="654" spans="2:56" ht="18.649999999999999" customHeight="1" thickTop="1" thickBot="1">
      <c r="B654" s="39">
        <f t="shared" ref="B654" si="3801">B647+$E$5</f>
        <v>0.93599999999999606</v>
      </c>
      <c r="D654" s="24">
        <v>1</v>
      </c>
      <c r="E654" s="25">
        <v>0</v>
      </c>
      <c r="F654" s="26">
        <v>0</v>
      </c>
      <c r="G654" s="27">
        <f t="shared" ref="G654" si="3802">-1/($E$8*$B654)</f>
        <v>-5.9685813875758269</v>
      </c>
      <c r="I654" s="24">
        <v>1</v>
      </c>
      <c r="J654" s="28">
        <v>0</v>
      </c>
      <c r="K654" s="26">
        <v>0</v>
      </c>
      <c r="L654" s="27">
        <v>0</v>
      </c>
      <c r="N654" s="24">
        <f t="shared" ref="N654" si="3803">D654*I654+F654*I657-E654*J654-G654*J657</f>
        <v>-1.1207710266114392</v>
      </c>
      <c r="O654" s="28">
        <f t="shared" ref="O654" si="3804">(D654*J654+E654*I654+F654*J657+G654*I657)</f>
        <v>0</v>
      </c>
      <c r="P654" s="26">
        <f t="shared" ref="P654" si="3805">D654*K654+F654*K657-E654*L654-G654*L657</f>
        <v>0</v>
      </c>
      <c r="Q654" s="27">
        <f t="shared" ref="Q654" si="3806">(D654*L654+E654*K654+F654*L657+G654*K657)</f>
        <v>-5.9685813875758269</v>
      </c>
      <c r="S654" s="24">
        <v>1</v>
      </c>
      <c r="T654" s="25">
        <v>0</v>
      </c>
      <c r="U654" s="26">
        <v>0</v>
      </c>
      <c r="V654" s="27">
        <f t="shared" ref="V654" si="3807">-1/($T$8*$B654)</f>
        <v>-28.875028875028999</v>
      </c>
      <c r="X654" s="24">
        <f t="shared" ref="X654" si="3808">N654*S654+P654*S657-O654*T654-Q654*T657</f>
        <v>-1.1207710266114392</v>
      </c>
      <c r="Y654" s="28">
        <f t="shared" ref="Y654" si="3809">(N654*T654+O654*S654+P654*T657+Q654*S657)</f>
        <v>0</v>
      </c>
      <c r="Z654" s="26">
        <f t="shared" ref="Z654" si="3810">N654*U654+P654*U657-O654*V654-Q654*V657</f>
        <v>0</v>
      </c>
      <c r="AA654" s="27">
        <f t="shared" ref="AA654" si="3811">(N654*V654+O654*U654+P654*V657+Q654*U657)</f>
        <v>26.393714368125377</v>
      </c>
      <c r="AB654" s="8"/>
      <c r="AC654" s="24">
        <v>1</v>
      </c>
      <c r="AD654" s="28">
        <v>0</v>
      </c>
      <c r="AE654" s="26">
        <v>0</v>
      </c>
      <c r="AF654" s="27">
        <v>0</v>
      </c>
      <c r="AH654" s="24">
        <f t="shared" ref="AH654" si="3812">X654*AC654+Z654*AC657-Y654*AD654-AA654*AD657</f>
        <v>7.6919074321726608</v>
      </c>
      <c r="AI654" s="28">
        <f t="shared" ref="AI654" si="3813">(X654*AD654+Y654*AC654+Z654*AD657+AA654*AC657)</f>
        <v>0</v>
      </c>
      <c r="AJ654" s="26">
        <f t="shared" ref="AJ654" si="3814">X654*AE654+Z654*AE657-Y654*AF654-AA654*AF657</f>
        <v>0</v>
      </c>
      <c r="AK654" s="27">
        <f t="shared" ref="AK654" si="3815">(X654*AF654+Y654*AE654+Z654*AF657+AA654*AE657)</f>
        <v>26.393714368125377</v>
      </c>
      <c r="AL654" s="8"/>
      <c r="AM654" s="24">
        <v>1</v>
      </c>
      <c r="AN654" s="25">
        <v>0</v>
      </c>
      <c r="AO654" s="26">
        <v>0</v>
      </c>
      <c r="AP654" s="27">
        <f t="shared" ref="AP654" si="3816">-1/($AN$8*$B654)</f>
        <v>-5.9685813875758269</v>
      </c>
      <c r="AR654" s="24">
        <f t="shared" ref="AR654" si="3817">AH654*AM654+AJ654*AM657-AI654*AN654-AK654*AN657</f>
        <v>7.6919074321726608</v>
      </c>
      <c r="AS654" s="28">
        <f t="shared" ref="AS654" si="3818">(AH654*AN654+AI654*AM654+AJ654*AN657+AK654*AM657)</f>
        <v>0</v>
      </c>
      <c r="AT654" s="26">
        <f t="shared" ref="AT654" si="3819">AH654*AO654+AJ654*AO657-AI654*AP654-AK654*AP657</f>
        <v>0</v>
      </c>
      <c r="AU654" s="27">
        <f t="shared" ref="AU654" si="3820">(AH654*AP654+AI654*AO654+AJ654*AP657+AK654*AO657)</f>
        <v>-19.516061166496538</v>
      </c>
      <c r="AV654" s="8"/>
      <c r="AW654" s="183">
        <f t="shared" ref="AW654" si="3821">20*LOG((2*$AR$8)/(($AR$8*AR654+AT654+$AR$8*AR657+AT657)^2+($AR$8*AS654+AU654+$AR$8*AS657+AU657)^2)^0.5)</f>
        <v>-20.965274763863626</v>
      </c>
      <c r="AY654" s="184">
        <f t="shared" ref="AY654" si="3822">((AS654^2+AR654^2)/(AS657^2+AR657^2))^0.5</f>
        <v>2.8108462455271712</v>
      </c>
      <c r="AZ654" s="9"/>
      <c r="BA654" s="29"/>
      <c r="BB654" s="29"/>
      <c r="BC654" s="29"/>
      <c r="BD654" s="29"/>
    </row>
    <row r="655" spans="2:56" ht="18.649999999999999" customHeight="1" thickBot="1">
      <c r="D655" s="30"/>
      <c r="G655" s="31"/>
      <c r="I655" s="30"/>
      <c r="L655" s="31"/>
      <c r="N655" s="30"/>
      <c r="Q655" s="31"/>
      <c r="S655" s="30"/>
      <c r="V655" s="31"/>
      <c r="X655" s="30"/>
      <c r="AA655" s="31"/>
      <c r="AC655" s="30"/>
      <c r="AF655" s="31"/>
      <c r="AH655" s="30"/>
      <c r="AK655" s="31"/>
      <c r="AM655" s="30"/>
      <c r="AP655" s="31"/>
      <c r="AR655" s="30"/>
      <c r="AU655" s="31"/>
      <c r="AY655" s="185"/>
      <c r="AZ655" s="9"/>
      <c r="BA655" s="29"/>
      <c r="BB655" s="29"/>
      <c r="BC655" s="29"/>
      <c r="BD655" s="29"/>
    </row>
    <row r="656" spans="2:56" ht="18.649999999999999" customHeight="1" thickBot="1">
      <c r="D656" s="197" t="s">
        <v>96</v>
      </c>
      <c r="E656" s="198"/>
      <c r="F656" s="199" t="s">
        <v>97</v>
      </c>
      <c r="G656" s="200"/>
      <c r="I656" s="197" t="s">
        <v>98</v>
      </c>
      <c r="J656" s="198"/>
      <c r="K656" s="199" t="s">
        <v>99</v>
      </c>
      <c r="L656" s="200"/>
      <c r="N656" s="197" t="s">
        <v>1</v>
      </c>
      <c r="O656" s="198"/>
      <c r="P656" s="199" t="s">
        <v>2</v>
      </c>
      <c r="Q656" s="200"/>
      <c r="S656" s="172" t="s">
        <v>100</v>
      </c>
      <c r="T656" s="173"/>
      <c r="U656" s="199" t="s">
        <v>101</v>
      </c>
      <c r="V656" s="200"/>
      <c r="X656" s="197" t="s">
        <v>102</v>
      </c>
      <c r="Y656" s="198"/>
      <c r="Z656" s="199" t="s">
        <v>103</v>
      </c>
      <c r="AA656" s="200"/>
      <c r="AB656" s="4"/>
      <c r="AC656" s="197" t="s">
        <v>104</v>
      </c>
      <c r="AD656" s="198"/>
      <c r="AE656" s="199" t="s">
        <v>105</v>
      </c>
      <c r="AF656" s="200"/>
      <c r="AH656" s="172" t="s">
        <v>106</v>
      </c>
      <c r="AI656" s="173"/>
      <c r="AJ656" s="199" t="s">
        <v>107</v>
      </c>
      <c r="AK656" s="200"/>
      <c r="AL656" s="4"/>
      <c r="AM656" s="197" t="s">
        <v>108</v>
      </c>
      <c r="AN656" s="198"/>
      <c r="AO656" s="199" t="s">
        <v>109</v>
      </c>
      <c r="AP656" s="200"/>
      <c r="AR656" s="197" t="s">
        <v>110</v>
      </c>
      <c r="AS656" s="198"/>
      <c r="AT656" s="199" t="s">
        <v>111</v>
      </c>
      <c r="AU656" s="200"/>
      <c r="AV656" s="4"/>
      <c r="AW656" s="36" t="s">
        <v>112</v>
      </c>
      <c r="AY656" s="186" t="s">
        <v>113</v>
      </c>
      <c r="AZ656" s="9"/>
      <c r="BA656" s="29"/>
      <c r="BB656" s="29"/>
      <c r="BC656" s="29"/>
      <c r="BD656" s="29"/>
    </row>
    <row r="657" spans="2:56" ht="18.649999999999999" customHeight="1" thickTop="1" thickBot="1">
      <c r="D657" s="24">
        <v>0</v>
      </c>
      <c r="E657" s="28">
        <v>0</v>
      </c>
      <c r="F657" s="26">
        <v>1</v>
      </c>
      <c r="G657" s="27">
        <v>0</v>
      </c>
      <c r="I657" s="24">
        <v>0</v>
      </c>
      <c r="J657" s="28">
        <f t="shared" ref="J657" si="3823">IF(0=(1-$J$8*$K$8*$B654^2),0,-1*(1-$J$8*$K$8*$B654^2)/($B654*$K$8))</f>
        <v>-0.3553224608825854</v>
      </c>
      <c r="K657" s="26">
        <v>1</v>
      </c>
      <c r="L657" s="27">
        <v>0</v>
      </c>
      <c r="N657" s="24">
        <f t="shared" ref="N657" si="3824">D657*I654+F657*I657-E657*J654-G657*J657</f>
        <v>0</v>
      </c>
      <c r="O657" s="28">
        <f t="shared" ref="O657" si="3825">(D657*J654+E657*I654+F657*J657+G657*I657)</f>
        <v>-0.3553224608825854</v>
      </c>
      <c r="P657" s="26">
        <f t="shared" ref="P657" si="3826">D657*K654+F657*K657-E657*L654-G657*L657</f>
        <v>1</v>
      </c>
      <c r="Q657" s="27">
        <f t="shared" ref="Q657" si="3827">(D657*L654+E657*K654+F657*L657+G657*K657)</f>
        <v>0</v>
      </c>
      <c r="S657" s="24">
        <v>0</v>
      </c>
      <c r="T657" s="28">
        <v>0</v>
      </c>
      <c r="U657" s="26">
        <v>1</v>
      </c>
      <c r="V657" s="27">
        <v>0</v>
      </c>
      <c r="X657" s="24">
        <f t="shared" ref="X657" si="3828">N657*S654+P657*S657-O657*T654-Q657*T657</f>
        <v>0</v>
      </c>
      <c r="Y657" s="28">
        <f t="shared" ref="Y657" si="3829">(N657*T654+O657*S654+P657*T657+Q657*S657)</f>
        <v>-0.3553224608825854</v>
      </c>
      <c r="Z657" s="26">
        <f t="shared" ref="Z657" si="3830">N657*U654+P657*U657-O657*V654-Q657*V657</f>
        <v>-9.259946317931016</v>
      </c>
      <c r="AA657" s="27">
        <f t="shared" ref="AA657" si="3831">(N657*V654+O657*U654+P657*V657+Q657*U657)</f>
        <v>0</v>
      </c>
      <c r="AB657" s="8"/>
      <c r="AC657" s="24">
        <v>0</v>
      </c>
      <c r="AD657" s="28">
        <f t="shared" ref="AD657" si="3832">IF(0=(1-$AD$8*$AE$8*$B654^2),0,-1*(1-$AD$8*$AE$8*$B654^2)/($B654*$AD$8))</f>
        <v>-0.3338930752932151</v>
      </c>
      <c r="AE657" s="26">
        <v>1</v>
      </c>
      <c r="AF657" s="27">
        <v>0</v>
      </c>
      <c r="AH657" s="24">
        <f t="shared" ref="AH657" si="3833">X657*AC654+Z657*AC657-Y657*AD654-AA657*AD657</f>
        <v>0</v>
      </c>
      <c r="AI657" s="28">
        <f t="shared" ref="AI657" si="3834">(X657*AD654+Y657*AC654+Z657*AD657+AA657*AC657)</f>
        <v>2.7365094922614852</v>
      </c>
      <c r="AJ657" s="26">
        <f t="shared" ref="AJ657" si="3835">X657*AE654+Z657*AE657-Y657*AF654-AA657*AF657</f>
        <v>-9.259946317931016</v>
      </c>
      <c r="AK657" s="27">
        <f t="shared" ref="AK657" si="3836">(X657*AF654+Y657*AE654+Z657*AF657+AA657*AE657)</f>
        <v>0</v>
      </c>
      <c r="AL657" s="8"/>
      <c r="AM657" s="24">
        <v>0</v>
      </c>
      <c r="AN657" s="28">
        <v>0</v>
      </c>
      <c r="AO657" s="26">
        <v>1</v>
      </c>
      <c r="AP657" s="27">
        <v>0</v>
      </c>
      <c r="AR657" s="24">
        <f t="shared" ref="AR657" si="3837">AH657*AM654+AJ657*AM657-AI657*AN654-AK657*AN657</f>
        <v>0</v>
      </c>
      <c r="AS657" s="28">
        <f t="shared" ref="AS657" si="3838">(AH657*AN654+AI657*AM654+AJ657*AN657+AK657*AM657)</f>
        <v>2.7365094922614852</v>
      </c>
      <c r="AT657" s="26">
        <f t="shared" ref="AT657" si="3839">AH657*AO654+AJ657*AO657-AI657*AP654-AK657*AP657</f>
        <v>7.0731333045054594</v>
      </c>
      <c r="AU657" s="27">
        <f t="shared" ref="AU657" si="3840">(AH657*AP654+AI657*AO654+AJ657*AP657+AK657*AO657)</f>
        <v>0</v>
      </c>
      <c r="AV657" s="8"/>
      <c r="AW657" s="38">
        <f t="shared" ref="AW657" si="3841">(180/PI())*ATAN(-1*(($AR$8*AS654+AU654+$AR$8*AS657+AU657)/($AR$8*AR654+AT654+$AR$8*AR657+AT657)))</f>
        <v>48.654079352797318</v>
      </c>
      <c r="AY657" s="187">
        <f t="shared" ref="AY657" si="3842">20*LOG(((($AR$8*AR654+AT654-$AR$8*AR657-AT657)^2+($AR$8*AS654+AU654-$AR$8*AS657-AU657)^2)/(($AR$8*AR654+AT654+$AR$8*AR657+AT657)^2+($AR$8*AS654+AU654+$AR$8*AS657+AU657)^2))^0.5)</f>
        <v>-3.4914141886000977E-2</v>
      </c>
      <c r="AZ657" s="9"/>
      <c r="BA657" s="29"/>
      <c r="BB657" s="29"/>
      <c r="BC657" s="29"/>
      <c r="BD657" s="29"/>
    </row>
    <row r="658" spans="2:56" ht="18.649999999999999" customHeight="1">
      <c r="AY658" s="33"/>
    </row>
    <row r="659" spans="2:56" ht="18.649999999999999" customHeight="1" thickBot="1">
      <c r="E659" s="21" t="s">
        <v>68</v>
      </c>
      <c r="J659" s="21" t="s">
        <v>69</v>
      </c>
      <c r="O659" s="21" t="s">
        <v>70</v>
      </c>
      <c r="T659" s="21" t="s">
        <v>71</v>
      </c>
      <c r="Y659" s="21" t="s">
        <v>72</v>
      </c>
      <c r="AD659" s="21" t="s">
        <v>73</v>
      </c>
      <c r="AI659" s="21" t="s">
        <v>74</v>
      </c>
      <c r="AN659" s="21" t="s">
        <v>75</v>
      </c>
      <c r="AS659" s="21" t="s">
        <v>76</v>
      </c>
    </row>
    <row r="660" spans="2:56" ht="18.649999999999999" customHeight="1" thickBot="1">
      <c r="B660" s="20"/>
      <c r="D660" s="197" t="s">
        <v>77</v>
      </c>
      <c r="E660" s="198"/>
      <c r="F660" s="199" t="s">
        <v>78</v>
      </c>
      <c r="G660" s="200"/>
      <c r="I660" s="197" t="s">
        <v>79</v>
      </c>
      <c r="J660" s="198"/>
      <c r="K660" s="199" t="s">
        <v>80</v>
      </c>
      <c r="L660" s="200"/>
      <c r="N660" s="197" t="s">
        <v>81</v>
      </c>
      <c r="O660" s="198"/>
      <c r="P660" s="199" t="s">
        <v>82</v>
      </c>
      <c r="Q660" s="200"/>
      <c r="S660" s="197" t="s">
        <v>83</v>
      </c>
      <c r="T660" s="198"/>
      <c r="U660" s="199" t="s">
        <v>84</v>
      </c>
      <c r="V660" s="200"/>
      <c r="X660" s="197" t="s">
        <v>85</v>
      </c>
      <c r="Y660" s="198"/>
      <c r="Z660" s="199" t="s">
        <v>86</v>
      </c>
      <c r="AA660" s="200"/>
      <c r="AB660" s="4"/>
      <c r="AC660" s="197" t="s">
        <v>87</v>
      </c>
      <c r="AD660" s="198"/>
      <c r="AE660" s="199" t="s">
        <v>88</v>
      </c>
      <c r="AF660" s="200"/>
      <c r="AH660" s="197" t="s">
        <v>89</v>
      </c>
      <c r="AI660" s="198"/>
      <c r="AJ660" s="199" t="s">
        <v>90</v>
      </c>
      <c r="AK660" s="200"/>
      <c r="AL660" s="4"/>
      <c r="AM660" s="197" t="s">
        <v>91</v>
      </c>
      <c r="AN660" s="198"/>
      <c r="AO660" s="199" t="s">
        <v>92</v>
      </c>
      <c r="AP660" s="200"/>
      <c r="AR660" s="197" t="s">
        <v>93</v>
      </c>
      <c r="AS660" s="198"/>
      <c r="AT660" s="199" t="s">
        <v>94</v>
      </c>
      <c r="AU660" s="200"/>
      <c r="AV660" s="4"/>
      <c r="AW660" s="181" t="s">
        <v>95</v>
      </c>
      <c r="AY660" s="182" t="s">
        <v>22</v>
      </c>
      <c r="AZ660" s="9"/>
      <c r="BA660" s="29"/>
      <c r="BB660" s="29"/>
      <c r="BC660" s="29"/>
      <c r="BD660" s="29"/>
    </row>
    <row r="661" spans="2:56" ht="18.649999999999999" customHeight="1" thickTop="1" thickBot="1">
      <c r="B661" s="39">
        <f t="shared" ref="B661" si="3843">B654+$E$5</f>
        <v>0.93639999999999601</v>
      </c>
      <c r="D661" s="24">
        <v>1</v>
      </c>
      <c r="E661" s="25">
        <v>0</v>
      </c>
      <c r="F661" s="26">
        <v>0</v>
      </c>
      <c r="G661" s="27">
        <f t="shared" ref="G661" si="3844">-1/($E$8*$B661)</f>
        <v>-5.966031801335939</v>
      </c>
      <c r="I661" s="24">
        <v>1</v>
      </c>
      <c r="J661" s="28">
        <v>0</v>
      </c>
      <c r="K661" s="26">
        <v>0</v>
      </c>
      <c r="L661" s="27">
        <v>0</v>
      </c>
      <c r="N661" s="24">
        <f t="shared" ref="N661" si="3845">D661*I661+F661*I664-E661*J661-G661*J664</f>
        <v>-1.114240246903881</v>
      </c>
      <c r="O661" s="28">
        <f t="shared" ref="O661" si="3846">(D661*J661+E661*I661+F661*J664+G661*I664)</f>
        <v>0</v>
      </c>
      <c r="P661" s="26">
        <f t="shared" ref="P661" si="3847">D661*K661+F661*K664-E661*L661-G661*L664</f>
        <v>0</v>
      </c>
      <c r="Q661" s="27">
        <f t="shared" ref="Q661" si="3848">(D661*L661+E661*K661+F661*L664+G661*K664)</f>
        <v>-5.966031801335939</v>
      </c>
      <c r="S661" s="24">
        <v>1</v>
      </c>
      <c r="T661" s="25">
        <v>0</v>
      </c>
      <c r="U661" s="26">
        <v>0</v>
      </c>
      <c r="V661" s="27">
        <f t="shared" ref="V661" si="3849">-1/($T$8*$B661)</f>
        <v>-28.86269439024684</v>
      </c>
      <c r="X661" s="24">
        <f t="shared" ref="X661" si="3850">N661*S661+P661*S664-O661*T661-Q661*T664</f>
        <v>-1.114240246903881</v>
      </c>
      <c r="Y661" s="28">
        <f t="shared" ref="Y661" si="3851">(N661*T661+O661*S661+P661*T664+Q661*S664)</f>
        <v>0</v>
      </c>
      <c r="Z661" s="26">
        <f t="shared" ref="Z661" si="3852">N661*U661+P661*U664-O661*V661-Q661*V664</f>
        <v>0</v>
      </c>
      <c r="AA661" s="27">
        <f t="shared" ref="AA661" si="3853">(N661*V661+O661*U661+P661*V664+Q661*U664)</f>
        <v>26.193943922363964</v>
      </c>
      <c r="AB661" s="8"/>
      <c r="AC661" s="24">
        <v>1</v>
      </c>
      <c r="AD661" s="28">
        <v>0</v>
      </c>
      <c r="AE661" s="26">
        <v>0</v>
      </c>
      <c r="AF661" s="27">
        <v>0</v>
      </c>
      <c r="AH661" s="24">
        <f t="shared" ref="AH661" si="3854">X661*AC661+Z661*AC664-Y661*AD661-AA661*AD664</f>
        <v>7.6105273765187338</v>
      </c>
      <c r="AI661" s="28">
        <f t="shared" ref="AI661" si="3855">(X661*AD661+Y661*AC661+Z661*AD664+AA661*AC664)</f>
        <v>0</v>
      </c>
      <c r="AJ661" s="26">
        <f t="shared" ref="AJ661" si="3856">X661*AE661+Z661*AE664-Y661*AF661-AA661*AF664</f>
        <v>0</v>
      </c>
      <c r="AK661" s="27">
        <f t="shared" ref="AK661" si="3857">(X661*AF661+Y661*AE661+Z661*AF664+AA661*AE664)</f>
        <v>26.193943922363964</v>
      </c>
      <c r="AL661" s="8"/>
      <c r="AM661" s="24">
        <v>1</v>
      </c>
      <c r="AN661" s="25">
        <v>0</v>
      </c>
      <c r="AO661" s="26">
        <v>0</v>
      </c>
      <c r="AP661" s="27">
        <f t="shared" ref="AP661" si="3858">-1/($AN$8*$B661)</f>
        <v>-5.966031801335939</v>
      </c>
      <c r="AR661" s="24">
        <f t="shared" ref="AR661" si="3859">AH661*AM661+AJ661*AM664-AI661*AN661-AK661*AN664</f>
        <v>7.6105273765187338</v>
      </c>
      <c r="AS661" s="28">
        <f t="shared" ref="AS661" si="3860">(AH661*AN661+AI661*AM661+AJ661*AN664+AK661*AM664)</f>
        <v>0</v>
      </c>
      <c r="AT661" s="26">
        <f t="shared" ref="AT661" si="3861">AH661*AO661+AJ661*AO664-AI661*AP661-AK661*AP664</f>
        <v>0</v>
      </c>
      <c r="AU661" s="27">
        <f t="shared" ref="AU661" si="3862">(AH661*AP661+AI661*AO661+AJ661*AP664+AK661*AO664)</f>
        <v>-19.210704430884576</v>
      </c>
      <c r="AV661" s="8"/>
      <c r="AW661" s="183">
        <f t="shared" ref="AW661" si="3863">20*LOG((2*$AR$8)/(($AR$8*AR661+AT661+$AR$8*AR664+AT664)^2+($AR$8*AS661+AU661+$AR$8*AS664+AU664)^2)^0.5)</f>
        <v>-20.839580437038379</v>
      </c>
      <c r="AY661" s="184">
        <f t="shared" ref="AY661" si="3864">((AS661^2+AR661^2)/(AS664^2+AR664^2))^0.5</f>
        <v>2.7985735078519016</v>
      </c>
      <c r="AZ661" s="9"/>
      <c r="BA661" s="29"/>
      <c r="BB661" s="29"/>
      <c r="BC661" s="29"/>
      <c r="BD661" s="29"/>
    </row>
    <row r="662" spans="2:56" ht="18.649999999999999" customHeight="1" thickBot="1">
      <c r="D662" s="30"/>
      <c r="G662" s="31"/>
      <c r="I662" s="30"/>
      <c r="L662" s="31"/>
      <c r="N662" s="30"/>
      <c r="Q662" s="31"/>
      <c r="S662" s="30"/>
      <c r="V662" s="31"/>
      <c r="X662" s="30"/>
      <c r="AA662" s="31"/>
      <c r="AC662" s="30"/>
      <c r="AF662" s="31"/>
      <c r="AH662" s="30"/>
      <c r="AK662" s="31"/>
      <c r="AM662" s="30"/>
      <c r="AP662" s="31"/>
      <c r="AR662" s="30"/>
      <c r="AU662" s="31"/>
      <c r="AY662" s="185"/>
      <c r="AZ662" s="9"/>
      <c r="BA662" s="29"/>
      <c r="BB662" s="29"/>
      <c r="BC662" s="29"/>
      <c r="BD662" s="29"/>
    </row>
    <row r="663" spans="2:56" ht="18.649999999999999" customHeight="1" thickBot="1">
      <c r="D663" s="197" t="s">
        <v>96</v>
      </c>
      <c r="E663" s="198"/>
      <c r="F663" s="199" t="s">
        <v>97</v>
      </c>
      <c r="G663" s="200"/>
      <c r="I663" s="197" t="s">
        <v>98</v>
      </c>
      <c r="J663" s="198"/>
      <c r="K663" s="199" t="s">
        <v>99</v>
      </c>
      <c r="L663" s="200"/>
      <c r="N663" s="197" t="s">
        <v>1</v>
      </c>
      <c r="O663" s="198"/>
      <c r="P663" s="199" t="s">
        <v>2</v>
      </c>
      <c r="Q663" s="200"/>
      <c r="S663" s="172" t="s">
        <v>100</v>
      </c>
      <c r="T663" s="173"/>
      <c r="U663" s="199" t="s">
        <v>101</v>
      </c>
      <c r="V663" s="200"/>
      <c r="X663" s="197" t="s">
        <v>102</v>
      </c>
      <c r="Y663" s="198"/>
      <c r="Z663" s="199" t="s">
        <v>103</v>
      </c>
      <c r="AA663" s="200"/>
      <c r="AB663" s="4"/>
      <c r="AC663" s="197" t="s">
        <v>104</v>
      </c>
      <c r="AD663" s="198"/>
      <c r="AE663" s="199" t="s">
        <v>105</v>
      </c>
      <c r="AF663" s="200"/>
      <c r="AH663" s="172" t="s">
        <v>106</v>
      </c>
      <c r="AI663" s="173"/>
      <c r="AJ663" s="199" t="s">
        <v>107</v>
      </c>
      <c r="AK663" s="200"/>
      <c r="AL663" s="4"/>
      <c r="AM663" s="197" t="s">
        <v>108</v>
      </c>
      <c r="AN663" s="198"/>
      <c r="AO663" s="199" t="s">
        <v>109</v>
      </c>
      <c r="AP663" s="200"/>
      <c r="AR663" s="197" t="s">
        <v>110</v>
      </c>
      <c r="AS663" s="198"/>
      <c r="AT663" s="199" t="s">
        <v>111</v>
      </c>
      <c r="AU663" s="200"/>
      <c r="AV663" s="4"/>
      <c r="AW663" s="36" t="s">
        <v>112</v>
      </c>
      <c r="AY663" s="186" t="s">
        <v>113</v>
      </c>
      <c r="AZ663" s="9"/>
      <c r="BA663" s="29"/>
      <c r="BB663" s="29"/>
      <c r="BC663" s="29"/>
      <c r="BD663" s="29"/>
    </row>
    <row r="664" spans="2:56" ht="18.649999999999999" customHeight="1" thickTop="1" thickBot="1">
      <c r="D664" s="24">
        <v>0</v>
      </c>
      <c r="E664" s="28">
        <v>0</v>
      </c>
      <c r="F664" s="26">
        <v>1</v>
      </c>
      <c r="G664" s="27">
        <v>0</v>
      </c>
      <c r="I664" s="24">
        <v>0</v>
      </c>
      <c r="J664" s="28">
        <f t="shared" ref="J664" si="3865">IF(0=(1-$J$8*$K$8*$B661^2),0,-1*(1-$J$8*$K$8*$B661^2)/($B661*$K$8))</f>
        <v>-0.35437964752894063</v>
      </c>
      <c r="K664" s="26">
        <v>1</v>
      </c>
      <c r="L664" s="27">
        <v>0</v>
      </c>
      <c r="N664" s="24">
        <f t="shared" ref="N664" si="3866">D664*I661+F664*I664-E664*J661-G664*J664</f>
        <v>0</v>
      </c>
      <c r="O664" s="28">
        <f t="shared" ref="O664" si="3867">(D664*J661+E664*I661+F664*J664+G664*I664)</f>
        <v>-0.35437964752894063</v>
      </c>
      <c r="P664" s="26">
        <f t="shared" ref="P664" si="3868">D664*K661+F664*K664-E664*L661-G664*L664</f>
        <v>1</v>
      </c>
      <c r="Q664" s="27">
        <f t="shared" ref="Q664" si="3869">(D664*L661+E664*K661+F664*L664+G664*K664)</f>
        <v>0</v>
      </c>
      <c r="S664" s="24">
        <v>0</v>
      </c>
      <c r="T664" s="28">
        <v>0</v>
      </c>
      <c r="U664" s="26">
        <v>1</v>
      </c>
      <c r="V664" s="27">
        <v>0</v>
      </c>
      <c r="X664" s="24">
        <f t="shared" ref="X664" si="3870">N664*S661+P664*S664-O664*T661-Q664*T664</f>
        <v>0</v>
      </c>
      <c r="Y664" s="28">
        <f t="shared" ref="Y664" si="3871">(N664*T661+O664*S661+P664*T664+Q664*S664)</f>
        <v>-0.35437964752894063</v>
      </c>
      <c r="Z664" s="26">
        <f t="shared" ref="Z664" si="3872">N664*U661+P664*U664-O664*V661-Q664*V664</f>
        <v>-9.2283514647512082</v>
      </c>
      <c r="AA664" s="27">
        <f t="shared" ref="AA664" si="3873">(N664*V661+O664*U661+P664*V664+Q664*U664)</f>
        <v>0</v>
      </c>
      <c r="AB664" s="8"/>
      <c r="AC664" s="24">
        <v>0</v>
      </c>
      <c r="AD664" s="28">
        <f t="shared" ref="AD664" si="3874">IF(0=(1-$AD$8*$AE$8*$B661^2),0,-1*(1-$AD$8*$AE$8*$B661^2)/($B661*$AD$8))</f>
        <v>-0.33308338940030907</v>
      </c>
      <c r="AE664" s="26">
        <v>1</v>
      </c>
      <c r="AF664" s="27">
        <v>0</v>
      </c>
      <c r="AH664" s="24">
        <f t="shared" ref="AH664" si="3875">X664*AC661+Z664*AC664-Y664*AD661-AA664*AD664</f>
        <v>0</v>
      </c>
      <c r="AI664" s="28">
        <f t="shared" ref="AI664" si="3876">(X664*AD661+Y664*AC661+Z664*AD664+AA664*AC664)</f>
        <v>2.719430936927699</v>
      </c>
      <c r="AJ664" s="26">
        <f t="shared" ref="AJ664" si="3877">X664*AE661+Z664*AE664-Y664*AF661-AA664*AF664</f>
        <v>-9.2283514647512082</v>
      </c>
      <c r="AK664" s="27">
        <f t="shared" ref="AK664" si="3878">(X664*AF661+Y664*AE661+Z664*AF664+AA664*AE664)</f>
        <v>0</v>
      </c>
      <c r="AL664" s="8"/>
      <c r="AM664" s="24">
        <v>0</v>
      </c>
      <c r="AN664" s="28">
        <v>0</v>
      </c>
      <c r="AO664" s="26">
        <v>1</v>
      </c>
      <c r="AP664" s="27">
        <v>0</v>
      </c>
      <c r="AR664" s="24">
        <f t="shared" ref="AR664" si="3879">AH664*AM661+AJ664*AM664-AI664*AN661-AK664*AN664</f>
        <v>0</v>
      </c>
      <c r="AS664" s="28">
        <f t="shared" ref="AS664" si="3880">(AH664*AN661+AI664*AM661+AJ664*AN664+AK664*AM664)</f>
        <v>2.719430936927699</v>
      </c>
      <c r="AT664" s="26">
        <f t="shared" ref="AT664" si="3881">AH664*AO661+AJ664*AO664-AI664*AP661-AK664*AP664</f>
        <v>6.9958599864962334</v>
      </c>
      <c r="AU664" s="27">
        <f t="shared" ref="AU664" si="3882">(AH664*AP661+AI664*AO661+AJ664*AP664+AK664*AO664)</f>
        <v>0</v>
      </c>
      <c r="AV664" s="8"/>
      <c r="AW664" s="38">
        <f t="shared" ref="AW664" si="3883">(180/PI())*ATAN(-1*(($AR$8*AS661+AU661+$AR$8*AS664+AU664)/($AR$8*AR661+AT661+$AR$8*AR664+AT664)))</f>
        <v>48.468558606727647</v>
      </c>
      <c r="AY664" s="187">
        <f t="shared" ref="AY664" si="3884">20*LOG(((($AR$8*AR661+AT661-$AR$8*AR664-AT664)^2+($AR$8*AS661+AU661-$AR$8*AS664-AU664)^2)/(($AR$8*AR661+AT661+$AR$8*AR664+AT664)^2+($AR$8*AS661+AU661+$AR$8*AS664+AU664)^2))^0.5)</f>
        <v>-3.5943652818339236E-2</v>
      </c>
      <c r="AZ664" s="9"/>
      <c r="BA664" s="29"/>
      <c r="BB664" s="29"/>
      <c r="BC664" s="29"/>
      <c r="BD664" s="29"/>
    </row>
    <row r="665" spans="2:56" ht="18.649999999999999" customHeight="1">
      <c r="AY665" s="33"/>
    </row>
    <row r="666" spans="2:56" ht="18.649999999999999" customHeight="1" thickBot="1">
      <c r="E666" s="21" t="s">
        <v>68</v>
      </c>
      <c r="J666" s="21" t="s">
        <v>69</v>
      </c>
      <c r="O666" s="21" t="s">
        <v>70</v>
      </c>
      <c r="T666" s="21" t="s">
        <v>71</v>
      </c>
      <c r="Y666" s="21" t="s">
        <v>72</v>
      </c>
      <c r="AD666" s="21" t="s">
        <v>73</v>
      </c>
      <c r="AI666" s="21" t="s">
        <v>74</v>
      </c>
      <c r="AN666" s="21" t="s">
        <v>75</v>
      </c>
      <c r="AS666" s="21" t="s">
        <v>76</v>
      </c>
    </row>
    <row r="667" spans="2:56" ht="18.649999999999999" customHeight="1" thickBot="1">
      <c r="B667" s="20"/>
      <c r="D667" s="197" t="s">
        <v>77</v>
      </c>
      <c r="E667" s="198"/>
      <c r="F667" s="199" t="s">
        <v>78</v>
      </c>
      <c r="G667" s="200"/>
      <c r="I667" s="197" t="s">
        <v>79</v>
      </c>
      <c r="J667" s="198"/>
      <c r="K667" s="199" t="s">
        <v>80</v>
      </c>
      <c r="L667" s="200"/>
      <c r="N667" s="197" t="s">
        <v>81</v>
      </c>
      <c r="O667" s="198"/>
      <c r="P667" s="199" t="s">
        <v>82</v>
      </c>
      <c r="Q667" s="200"/>
      <c r="S667" s="197" t="s">
        <v>83</v>
      </c>
      <c r="T667" s="198"/>
      <c r="U667" s="199" t="s">
        <v>84</v>
      </c>
      <c r="V667" s="200"/>
      <c r="X667" s="197" t="s">
        <v>85</v>
      </c>
      <c r="Y667" s="198"/>
      <c r="Z667" s="199" t="s">
        <v>86</v>
      </c>
      <c r="AA667" s="200"/>
      <c r="AB667" s="4"/>
      <c r="AC667" s="197" t="s">
        <v>87</v>
      </c>
      <c r="AD667" s="198"/>
      <c r="AE667" s="199" t="s">
        <v>88</v>
      </c>
      <c r="AF667" s="200"/>
      <c r="AH667" s="197" t="s">
        <v>89</v>
      </c>
      <c r="AI667" s="198"/>
      <c r="AJ667" s="199" t="s">
        <v>90</v>
      </c>
      <c r="AK667" s="200"/>
      <c r="AL667" s="4"/>
      <c r="AM667" s="197" t="s">
        <v>91</v>
      </c>
      <c r="AN667" s="198"/>
      <c r="AO667" s="199" t="s">
        <v>92</v>
      </c>
      <c r="AP667" s="200"/>
      <c r="AR667" s="197" t="s">
        <v>93</v>
      </c>
      <c r="AS667" s="198"/>
      <c r="AT667" s="199" t="s">
        <v>94</v>
      </c>
      <c r="AU667" s="200"/>
      <c r="AV667" s="4"/>
      <c r="AW667" s="181" t="s">
        <v>95</v>
      </c>
      <c r="AY667" s="182" t="s">
        <v>22</v>
      </c>
      <c r="AZ667" s="9"/>
      <c r="BA667" s="29"/>
      <c r="BB667" s="29"/>
      <c r="BC667" s="29"/>
      <c r="BD667" s="29"/>
    </row>
    <row r="668" spans="2:56" ht="18.649999999999999" customHeight="1" thickTop="1" thickBot="1">
      <c r="B668" s="39">
        <f t="shared" ref="B668" si="3885">B661+$E$5</f>
        <v>0.93679999999999597</v>
      </c>
      <c r="D668" s="24">
        <v>1</v>
      </c>
      <c r="E668" s="25">
        <v>0</v>
      </c>
      <c r="F668" s="26">
        <v>0</v>
      </c>
      <c r="G668" s="27">
        <f t="shared" ref="G668" si="3886">-1/($E$8*$B668)</f>
        <v>-5.9634843923686747</v>
      </c>
      <c r="I668" s="24">
        <v>1</v>
      </c>
      <c r="J668" s="28">
        <v>0</v>
      </c>
      <c r="K668" s="26">
        <v>0</v>
      </c>
      <c r="L668" s="27">
        <v>0</v>
      </c>
      <c r="N668" s="24">
        <f t="shared" ref="N668" si="3887">D668*I668+F668*I671-E668*J668-G668*J671</f>
        <v>-1.1077178310545652</v>
      </c>
      <c r="O668" s="28">
        <f t="shared" ref="O668" si="3888">(D668*J668+E668*I668+F668*J671+G668*I671)</f>
        <v>0</v>
      </c>
      <c r="P668" s="26">
        <f t="shared" ref="P668" si="3889">D668*K668+F668*K671-E668*L668-G668*L671</f>
        <v>0</v>
      </c>
      <c r="Q668" s="27">
        <f t="shared" ref="Q668" si="3890">(D668*L668+E668*K668+F668*L671+G668*K671)</f>
        <v>-5.9634843923686747</v>
      </c>
      <c r="S668" s="24">
        <v>1</v>
      </c>
      <c r="T668" s="25">
        <v>0</v>
      </c>
      <c r="U668" s="26">
        <v>0</v>
      </c>
      <c r="V668" s="27">
        <f t="shared" ref="V668" si="3891">-1/($T$8*$B668)</f>
        <v>-28.85037043875656</v>
      </c>
      <c r="X668" s="24">
        <f t="shared" ref="X668" si="3892">N668*S668+P668*S671-O668*T668-Q668*T671</f>
        <v>-1.1077178310545652</v>
      </c>
      <c r="Y668" s="28">
        <f t="shared" ref="Y668" si="3893">(N668*T668+O668*S668+P668*T671+Q668*S671)</f>
        <v>0</v>
      </c>
      <c r="Z668" s="26">
        <f t="shared" ref="Z668" si="3894">N668*U668+P668*U671-O668*V668-Q668*V671</f>
        <v>0</v>
      </c>
      <c r="AA668" s="27">
        <f t="shared" ref="AA668" si="3895">(N668*V668+O668*U668+P668*V671+Q668*U671)</f>
        <v>25.994585375171489</v>
      </c>
      <c r="AB668" s="8"/>
      <c r="AC668" s="24">
        <v>1</v>
      </c>
      <c r="AD668" s="28">
        <v>0</v>
      </c>
      <c r="AE668" s="26">
        <v>0</v>
      </c>
      <c r="AF668" s="27">
        <v>0</v>
      </c>
      <c r="AH668" s="24">
        <f t="shared" ref="AH668" si="3896">X668*AC668+Z668*AC671-Y668*AD668-AA668*AD671</f>
        <v>7.5296098911434175</v>
      </c>
      <c r="AI668" s="28">
        <f t="shared" ref="AI668" si="3897">(X668*AD668+Y668*AC668+Z668*AD671+AA668*AC671)</f>
        <v>0</v>
      </c>
      <c r="AJ668" s="26">
        <f t="shared" ref="AJ668" si="3898">X668*AE668+Z668*AE671-Y668*AF668-AA668*AF671</f>
        <v>0</v>
      </c>
      <c r="AK668" s="27">
        <f t="shared" ref="AK668" si="3899">(X668*AF668+Y668*AE668+Z668*AF671+AA668*AE671)</f>
        <v>25.994585375171489</v>
      </c>
      <c r="AL668" s="8"/>
      <c r="AM668" s="24">
        <v>1</v>
      </c>
      <c r="AN668" s="25">
        <v>0</v>
      </c>
      <c r="AO668" s="26">
        <v>0</v>
      </c>
      <c r="AP668" s="27">
        <f t="shared" ref="AP668" si="3900">-1/($AN$8*$B668)</f>
        <v>-5.9634843923686747</v>
      </c>
      <c r="AR668" s="24">
        <f t="shared" ref="AR668" si="3901">AH668*AM668+AJ668*AM671-AI668*AN668-AK668*AN671</f>
        <v>7.5296098911434175</v>
      </c>
      <c r="AS668" s="28">
        <f t="shared" ref="AS668" si="3902">(AH668*AN668+AI668*AM668+AJ668*AN671+AK668*AM671)</f>
        <v>0</v>
      </c>
      <c r="AT668" s="26">
        <f t="shared" ref="AT668" si="3903">AH668*AO668+AJ668*AO671-AI668*AP668-AK668*AP671</f>
        <v>0</v>
      </c>
      <c r="AU668" s="27">
        <f t="shared" ref="AU668" si="3904">(AH668*AP668+AI668*AO668+AJ668*AP671+AK668*AO671)</f>
        <v>-18.908125691287076</v>
      </c>
      <c r="AV668" s="8"/>
      <c r="AW668" s="183">
        <f t="shared" ref="AW668" si="3905">20*LOG((2*$AR$8)/(($AR$8*AR668+AT668+$AR$8*AR671+AT671)^2+($AR$8*AS668+AU668+$AR$8*AS671+AU671)^2)^0.5)</f>
        <v>-20.713189800790659</v>
      </c>
      <c r="AY668" s="184">
        <f t="shared" ref="AY668" si="3906">((AS668^2+AR668^2)/(AS671^2+AR671^2))^0.5</f>
        <v>2.7862468310704647</v>
      </c>
      <c r="AZ668" s="9"/>
      <c r="BA668" s="29"/>
      <c r="BB668" s="29"/>
      <c r="BC668" s="29"/>
      <c r="BD668" s="29"/>
    </row>
    <row r="669" spans="2:56" ht="18.649999999999999" customHeight="1" thickBot="1">
      <c r="D669" s="30"/>
      <c r="G669" s="31"/>
      <c r="I669" s="30"/>
      <c r="L669" s="31"/>
      <c r="N669" s="30"/>
      <c r="Q669" s="31"/>
      <c r="S669" s="30"/>
      <c r="V669" s="31"/>
      <c r="X669" s="30"/>
      <c r="AA669" s="31"/>
      <c r="AC669" s="30"/>
      <c r="AF669" s="31"/>
      <c r="AH669" s="30"/>
      <c r="AK669" s="31"/>
      <c r="AM669" s="30"/>
      <c r="AP669" s="31"/>
      <c r="AR669" s="30"/>
      <c r="AU669" s="31"/>
      <c r="AY669" s="185"/>
      <c r="AZ669" s="9"/>
      <c r="BA669" s="29"/>
      <c r="BB669" s="29"/>
      <c r="BC669" s="29"/>
      <c r="BD669" s="29"/>
    </row>
    <row r="670" spans="2:56" ht="18.649999999999999" customHeight="1" thickBot="1">
      <c r="D670" s="197" t="s">
        <v>96</v>
      </c>
      <c r="E670" s="198"/>
      <c r="F670" s="199" t="s">
        <v>97</v>
      </c>
      <c r="G670" s="200"/>
      <c r="I670" s="197" t="s">
        <v>98</v>
      </c>
      <c r="J670" s="198"/>
      <c r="K670" s="199" t="s">
        <v>99</v>
      </c>
      <c r="L670" s="200"/>
      <c r="N670" s="197" t="s">
        <v>1</v>
      </c>
      <c r="O670" s="198"/>
      <c r="P670" s="199" t="s">
        <v>2</v>
      </c>
      <c r="Q670" s="200"/>
      <c r="S670" s="172" t="s">
        <v>100</v>
      </c>
      <c r="T670" s="173"/>
      <c r="U670" s="199" t="s">
        <v>101</v>
      </c>
      <c r="V670" s="200"/>
      <c r="X670" s="197" t="s">
        <v>102</v>
      </c>
      <c r="Y670" s="198"/>
      <c r="Z670" s="199" t="s">
        <v>103</v>
      </c>
      <c r="AA670" s="200"/>
      <c r="AB670" s="4"/>
      <c r="AC670" s="197" t="s">
        <v>104</v>
      </c>
      <c r="AD670" s="198"/>
      <c r="AE670" s="199" t="s">
        <v>105</v>
      </c>
      <c r="AF670" s="200"/>
      <c r="AH670" s="172" t="s">
        <v>106</v>
      </c>
      <c r="AI670" s="173"/>
      <c r="AJ670" s="199" t="s">
        <v>107</v>
      </c>
      <c r="AK670" s="200"/>
      <c r="AL670" s="4"/>
      <c r="AM670" s="197" t="s">
        <v>108</v>
      </c>
      <c r="AN670" s="198"/>
      <c r="AO670" s="199" t="s">
        <v>109</v>
      </c>
      <c r="AP670" s="200"/>
      <c r="AR670" s="197" t="s">
        <v>110</v>
      </c>
      <c r="AS670" s="198"/>
      <c r="AT670" s="199" t="s">
        <v>111</v>
      </c>
      <c r="AU670" s="200"/>
      <c r="AV670" s="4"/>
      <c r="AW670" s="36" t="s">
        <v>112</v>
      </c>
      <c r="AY670" s="186" t="s">
        <v>113</v>
      </c>
      <c r="AZ670" s="9"/>
      <c r="BA670" s="29"/>
      <c r="BB670" s="29"/>
      <c r="BC670" s="29"/>
      <c r="BD670" s="29"/>
    </row>
    <row r="671" spans="2:56" ht="18.649999999999999" customHeight="1" thickTop="1" thickBot="1">
      <c r="D671" s="24">
        <v>0</v>
      </c>
      <c r="E671" s="28">
        <v>0</v>
      </c>
      <c r="F671" s="26">
        <v>1</v>
      </c>
      <c r="G671" s="27">
        <v>0</v>
      </c>
      <c r="I671" s="24">
        <v>0</v>
      </c>
      <c r="J671" s="28">
        <f t="shared" ref="J671" si="3907">IF(0=(1-$J$8*$K$8*$B668^2),0,-1*(1-$J$8*$K$8*$B668^2)/($B668*$K$8))</f>
        <v>-0.35343730147961155</v>
      </c>
      <c r="K671" s="26">
        <v>1</v>
      </c>
      <c r="L671" s="27">
        <v>0</v>
      </c>
      <c r="N671" s="24">
        <f t="shared" ref="N671" si="3908">D671*I668+F671*I671-E671*J668-G671*J671</f>
        <v>0</v>
      </c>
      <c r="O671" s="28">
        <f t="shared" ref="O671" si="3909">(D671*J668+E671*I668+F671*J671+G671*I671)</f>
        <v>-0.35343730147961155</v>
      </c>
      <c r="P671" s="26">
        <f t="shared" ref="P671" si="3910">D671*K668+F671*K671-E671*L668-G671*L671</f>
        <v>1</v>
      </c>
      <c r="Q671" s="27">
        <f t="shared" ref="Q671" si="3911">(D671*L668+E671*K668+F671*L671+G671*K671)</f>
        <v>0</v>
      </c>
      <c r="S671" s="24">
        <v>0</v>
      </c>
      <c r="T671" s="28">
        <v>0</v>
      </c>
      <c r="U671" s="26">
        <v>1</v>
      </c>
      <c r="V671" s="27">
        <v>0</v>
      </c>
      <c r="X671" s="24">
        <f t="shared" ref="X671" si="3912">N671*S668+P671*S671-O671*T668-Q671*T671</f>
        <v>0</v>
      </c>
      <c r="Y671" s="28">
        <f t="shared" ref="Y671" si="3913">(N671*T668+O671*S668+P671*T671+Q671*S671)</f>
        <v>-0.35343730147961155</v>
      </c>
      <c r="Z671" s="26">
        <f t="shared" ref="Z671" si="3914">N671*U668+P671*U671-O671*V668-Q671*V671</f>
        <v>-9.1967970745612746</v>
      </c>
      <c r="AA671" s="27">
        <f t="shared" ref="AA671" si="3915">(N671*V668+O671*U668+P671*V671+Q671*U671)</f>
        <v>0</v>
      </c>
      <c r="AB671" s="8"/>
      <c r="AC671" s="24">
        <v>0</v>
      </c>
      <c r="AD671" s="28">
        <f t="shared" ref="AD671" si="3916">IF(0=(1-$AD$8*$AE$8*$B668^2),0,-1*(1-$AD$8*$AE$8*$B668^2)/($B668*$AD$8))</f>
        <v>-0.33227411007093244</v>
      </c>
      <c r="AE671" s="26">
        <v>1</v>
      </c>
      <c r="AF671" s="27">
        <v>0</v>
      </c>
      <c r="AH671" s="24">
        <f t="shared" ref="AH671" si="3917">X671*AC668+Z671*AC671-Y671*AD668-AA671*AD671</f>
        <v>0</v>
      </c>
      <c r="AI671" s="28">
        <f t="shared" ref="AI671" si="3918">(X671*AD668+Y671*AC668+Z671*AD671+AA671*AC671)</f>
        <v>2.7024202619731907</v>
      </c>
      <c r="AJ671" s="26">
        <f t="shared" ref="AJ671" si="3919">X671*AE668+Z671*AE671-Y671*AF668-AA671*AF671</f>
        <v>-9.1967970745612746</v>
      </c>
      <c r="AK671" s="27">
        <f t="shared" ref="AK671" si="3920">(X671*AF668+Y671*AE668+Z671*AF671+AA671*AE671)</f>
        <v>0</v>
      </c>
      <c r="AL671" s="8"/>
      <c r="AM671" s="24">
        <v>0</v>
      </c>
      <c r="AN671" s="28">
        <v>0</v>
      </c>
      <c r="AO671" s="26">
        <v>1</v>
      </c>
      <c r="AP671" s="27">
        <v>0</v>
      </c>
      <c r="AR671" s="24">
        <f t="shared" ref="AR671" si="3921">AH671*AM668+AJ671*AM671-AI671*AN668-AK671*AN671</f>
        <v>0</v>
      </c>
      <c r="AS671" s="28">
        <f t="shared" ref="AS671" si="3922">(AH671*AN668+AI671*AM668+AJ671*AN671+AK671*AM671)</f>
        <v>2.7024202619731907</v>
      </c>
      <c r="AT671" s="26">
        <f t="shared" ref="AT671" si="3923">AH671*AO668+AJ671*AO671-AI671*AP668-AK671*AP671</f>
        <v>6.9190439793367133</v>
      </c>
      <c r="AU671" s="27">
        <f t="shared" ref="AU671" si="3924">(AH671*AP668+AI671*AO668+AJ671*AP671+AK671*AO671)</f>
        <v>0</v>
      </c>
      <c r="AV671" s="8"/>
      <c r="AW671" s="38">
        <f t="shared" ref="AW671" si="3925">(180/PI())*ATAN(-1*(($AR$8*AS668+AU668+$AR$8*AS671+AU671)/($AR$8*AR668+AT668+$AR$8*AR671+AT671)))</f>
        <v>48.280499410161454</v>
      </c>
      <c r="AY671" s="187">
        <f t="shared" ref="AY671" si="3926">20*LOG(((($AR$8*AR668+AT668-$AR$8*AR671-AT671)^2+($AR$8*AS668+AU668-$AR$8*AS671-AU671)^2)/(($AR$8*AR668+AT668+$AR$8*AR671+AT671)^2+($AR$8*AS668+AU668+$AR$8*AS671+AU671)^2))^0.5)</f>
        <v>-3.7009609058401158E-2</v>
      </c>
      <c r="AZ671" s="9"/>
      <c r="BA671" s="29"/>
      <c r="BB671" s="29"/>
      <c r="BC671" s="29"/>
      <c r="BD671" s="29"/>
    </row>
    <row r="672" spans="2:56" ht="18.649999999999999" customHeight="1">
      <c r="AY672" s="33"/>
    </row>
    <row r="673" spans="2:56" ht="18.649999999999999" customHeight="1" thickBot="1">
      <c r="E673" s="21" t="s">
        <v>68</v>
      </c>
      <c r="J673" s="21" t="s">
        <v>69</v>
      </c>
      <c r="O673" s="21" t="s">
        <v>70</v>
      </c>
      <c r="T673" s="21" t="s">
        <v>71</v>
      </c>
      <c r="Y673" s="21" t="s">
        <v>72</v>
      </c>
      <c r="AD673" s="21" t="s">
        <v>73</v>
      </c>
      <c r="AI673" s="21" t="s">
        <v>74</v>
      </c>
      <c r="AN673" s="21" t="s">
        <v>75</v>
      </c>
      <c r="AS673" s="21" t="s">
        <v>76</v>
      </c>
    </row>
    <row r="674" spans="2:56" ht="18.649999999999999" customHeight="1" thickBot="1">
      <c r="B674" s="20"/>
      <c r="D674" s="197" t="s">
        <v>77</v>
      </c>
      <c r="E674" s="198"/>
      <c r="F674" s="199" t="s">
        <v>78</v>
      </c>
      <c r="G674" s="200"/>
      <c r="I674" s="197" t="s">
        <v>79</v>
      </c>
      <c r="J674" s="198"/>
      <c r="K674" s="199" t="s">
        <v>80</v>
      </c>
      <c r="L674" s="200"/>
      <c r="N674" s="197" t="s">
        <v>81</v>
      </c>
      <c r="O674" s="198"/>
      <c r="P674" s="199" t="s">
        <v>82</v>
      </c>
      <c r="Q674" s="200"/>
      <c r="S674" s="197" t="s">
        <v>83</v>
      </c>
      <c r="T674" s="198"/>
      <c r="U674" s="199" t="s">
        <v>84</v>
      </c>
      <c r="V674" s="200"/>
      <c r="X674" s="197" t="s">
        <v>85</v>
      </c>
      <c r="Y674" s="198"/>
      <c r="Z674" s="199" t="s">
        <v>86</v>
      </c>
      <c r="AA674" s="200"/>
      <c r="AB674" s="4"/>
      <c r="AC674" s="197" t="s">
        <v>87</v>
      </c>
      <c r="AD674" s="198"/>
      <c r="AE674" s="199" t="s">
        <v>88</v>
      </c>
      <c r="AF674" s="200"/>
      <c r="AH674" s="197" t="s">
        <v>89</v>
      </c>
      <c r="AI674" s="198"/>
      <c r="AJ674" s="199" t="s">
        <v>90</v>
      </c>
      <c r="AK674" s="200"/>
      <c r="AL674" s="4"/>
      <c r="AM674" s="197" t="s">
        <v>91</v>
      </c>
      <c r="AN674" s="198"/>
      <c r="AO674" s="199" t="s">
        <v>92</v>
      </c>
      <c r="AP674" s="200"/>
      <c r="AR674" s="197" t="s">
        <v>93</v>
      </c>
      <c r="AS674" s="198"/>
      <c r="AT674" s="199" t="s">
        <v>94</v>
      </c>
      <c r="AU674" s="200"/>
      <c r="AV674" s="4"/>
      <c r="AW674" s="181" t="s">
        <v>95</v>
      </c>
      <c r="AY674" s="182" t="s">
        <v>22</v>
      </c>
      <c r="AZ674" s="9"/>
      <c r="BA674" s="29"/>
      <c r="BB674" s="29"/>
      <c r="BC674" s="29"/>
      <c r="BD674" s="29"/>
    </row>
    <row r="675" spans="2:56" ht="18.649999999999999" customHeight="1" thickTop="1" thickBot="1">
      <c r="B675" s="39">
        <f t="shared" ref="B675" si="3927">B668+$E$5</f>
        <v>0.93719999999999593</v>
      </c>
      <c r="D675" s="24">
        <v>1</v>
      </c>
      <c r="E675" s="25">
        <v>0</v>
      </c>
      <c r="F675" s="26">
        <v>0</v>
      </c>
      <c r="G675" s="27">
        <f t="shared" ref="G675" si="3928">-1/($E$8*$B675)</f>
        <v>-5.9609391578862292</v>
      </c>
      <c r="I675" s="24">
        <v>1</v>
      </c>
      <c r="J675" s="28">
        <v>0</v>
      </c>
      <c r="K675" s="26">
        <v>0</v>
      </c>
      <c r="L675" s="27">
        <v>0</v>
      </c>
      <c r="N675" s="24">
        <f t="shared" ref="N675" si="3929">D675*I675+F675*I678-E675*J675-G675*J678</f>
        <v>-1.1012037647876514</v>
      </c>
      <c r="O675" s="28">
        <f t="shared" ref="O675" si="3930">(D675*J675+E675*I675+F675*J678+G675*I678)</f>
        <v>0</v>
      </c>
      <c r="P675" s="26">
        <f t="shared" ref="P675" si="3931">D675*K675+F675*K678-E675*L675-G675*L678</f>
        <v>0</v>
      </c>
      <c r="Q675" s="27">
        <f t="shared" ref="Q675" si="3932">(D675*L675+E675*K675+F675*L678+G675*K678)</f>
        <v>-5.9609391578862292</v>
      </c>
      <c r="S675" s="24">
        <v>1</v>
      </c>
      <c r="T675" s="25">
        <v>0</v>
      </c>
      <c r="U675" s="26">
        <v>0</v>
      </c>
      <c r="V675" s="27">
        <f t="shared" ref="V675" si="3933">-1/($T$8*$B675)</f>
        <v>-28.838057007071217</v>
      </c>
      <c r="X675" s="24">
        <f t="shared" ref="X675" si="3934">N675*S675+P675*S678-O675*T675-Q675*T678</f>
        <v>-1.1012037647876514</v>
      </c>
      <c r="Y675" s="28">
        <f t="shared" ref="Y675" si="3935">(N675*T675+O675*S675+P675*T678+Q675*S678)</f>
        <v>0</v>
      </c>
      <c r="Z675" s="26">
        <f t="shared" ref="Z675" si="3936">N675*U675+P675*U678-O675*V675-Q675*V678</f>
        <v>0</v>
      </c>
      <c r="AA675" s="27">
        <f t="shared" ref="AA675" si="3937">(N675*V675+O675*U675+P675*V678+Q675*U678)</f>
        <v>25.795637787461505</v>
      </c>
      <c r="AB675" s="8"/>
      <c r="AC675" s="24">
        <v>1</v>
      </c>
      <c r="AD675" s="28">
        <v>0</v>
      </c>
      <c r="AE675" s="26">
        <v>0</v>
      </c>
      <c r="AF675" s="27">
        <v>0</v>
      </c>
      <c r="AH675" s="24">
        <f t="shared" ref="AH675" si="3938">X675*AC675+Z675*AC678-Y675*AD675-AA675*AD678</f>
        <v>7.4491534224409204</v>
      </c>
      <c r="AI675" s="28">
        <f t="shared" ref="AI675" si="3939">(X675*AD675+Y675*AC675+Z675*AD678+AA675*AC678)</f>
        <v>0</v>
      </c>
      <c r="AJ675" s="26">
        <f t="shared" ref="AJ675" si="3940">X675*AE675+Z675*AE678-Y675*AF675-AA675*AF678</f>
        <v>0</v>
      </c>
      <c r="AK675" s="27">
        <f t="shared" ref="AK675" si="3941">(X675*AF675+Y675*AE675+Z675*AF678+AA675*AE678)</f>
        <v>25.795637787461505</v>
      </c>
      <c r="AL675" s="8"/>
      <c r="AM675" s="24">
        <v>1</v>
      </c>
      <c r="AN675" s="25">
        <v>0</v>
      </c>
      <c r="AO675" s="26">
        <v>0</v>
      </c>
      <c r="AP675" s="27">
        <f t="shared" ref="AP675" si="3942">-1/($AN$8*$B675)</f>
        <v>-5.9609391578862292</v>
      </c>
      <c r="AR675" s="24">
        <f t="shared" ref="AR675" si="3943">AH675*AM675+AJ675*AM678-AI675*AN675-AK675*AN678</f>
        <v>7.4491534224409204</v>
      </c>
      <c r="AS675" s="28">
        <f t="shared" ref="AS675" si="3944">(AH675*AN675+AI675*AM675+AJ675*AN678+AK675*AM678)</f>
        <v>0</v>
      </c>
      <c r="AT675" s="26">
        <f t="shared" ref="AT675" si="3945">AH675*AO675+AJ675*AO678-AI675*AP675-AK675*AP678</f>
        <v>0</v>
      </c>
      <c r="AU675" s="27">
        <f t="shared" ref="AU675" si="3946">(AH675*AP675+AI675*AO675+AJ675*AP678+AK675*AO678)</f>
        <v>-18.608312541468795</v>
      </c>
      <c r="AV675" s="8"/>
      <c r="AW675" s="183">
        <f t="shared" ref="AW675" si="3947">20*LOG((2*$AR$8)/(($AR$8*AR675+AT675+$AR$8*AR678+AT678)^2+($AR$8*AS675+AU675+$AR$8*AS678+AU678)^2)^0.5)</f>
        <v>-20.58609432855458</v>
      </c>
      <c r="AY675" s="184">
        <f t="shared" ref="AY675" si="3948">((AS675^2+AR675^2)/(AS678^2+AR678^2))^0.5</f>
        <v>2.7738657155773265</v>
      </c>
      <c r="AZ675" s="9"/>
      <c r="BA675" s="29"/>
      <c r="BB675" s="29"/>
      <c r="BC675" s="29"/>
      <c r="BD675" s="29"/>
    </row>
    <row r="676" spans="2:56" ht="18.649999999999999" customHeight="1" thickBot="1">
      <c r="D676" s="30"/>
      <c r="G676" s="31"/>
      <c r="I676" s="30"/>
      <c r="L676" s="31"/>
      <c r="N676" s="30"/>
      <c r="Q676" s="31"/>
      <c r="S676" s="30"/>
      <c r="V676" s="31"/>
      <c r="X676" s="30"/>
      <c r="AA676" s="31"/>
      <c r="AC676" s="30"/>
      <c r="AF676" s="31"/>
      <c r="AH676" s="30"/>
      <c r="AK676" s="31"/>
      <c r="AM676" s="30"/>
      <c r="AP676" s="31"/>
      <c r="AR676" s="30"/>
      <c r="AU676" s="31"/>
      <c r="AY676" s="185"/>
      <c r="AZ676" s="9"/>
      <c r="BA676" s="29"/>
      <c r="BB676" s="29"/>
      <c r="BC676" s="29"/>
      <c r="BD676" s="29"/>
    </row>
    <row r="677" spans="2:56" ht="18.649999999999999" customHeight="1" thickBot="1">
      <c r="D677" s="197" t="s">
        <v>96</v>
      </c>
      <c r="E677" s="198"/>
      <c r="F677" s="199" t="s">
        <v>97</v>
      </c>
      <c r="G677" s="200"/>
      <c r="I677" s="197" t="s">
        <v>98</v>
      </c>
      <c r="J677" s="198"/>
      <c r="K677" s="199" t="s">
        <v>99</v>
      </c>
      <c r="L677" s="200"/>
      <c r="N677" s="197" t="s">
        <v>1</v>
      </c>
      <c r="O677" s="198"/>
      <c r="P677" s="199" t="s">
        <v>2</v>
      </c>
      <c r="Q677" s="200"/>
      <c r="S677" s="172" t="s">
        <v>100</v>
      </c>
      <c r="T677" s="173"/>
      <c r="U677" s="199" t="s">
        <v>101</v>
      </c>
      <c r="V677" s="200"/>
      <c r="X677" s="197" t="s">
        <v>102</v>
      </c>
      <c r="Y677" s="198"/>
      <c r="Z677" s="199" t="s">
        <v>103</v>
      </c>
      <c r="AA677" s="200"/>
      <c r="AB677" s="4"/>
      <c r="AC677" s="197" t="s">
        <v>104</v>
      </c>
      <c r="AD677" s="198"/>
      <c r="AE677" s="199" t="s">
        <v>105</v>
      </c>
      <c r="AF677" s="200"/>
      <c r="AH677" s="172" t="s">
        <v>106</v>
      </c>
      <c r="AI677" s="173"/>
      <c r="AJ677" s="199" t="s">
        <v>107</v>
      </c>
      <c r="AK677" s="200"/>
      <c r="AL677" s="4"/>
      <c r="AM677" s="197" t="s">
        <v>108</v>
      </c>
      <c r="AN677" s="198"/>
      <c r="AO677" s="199" t="s">
        <v>109</v>
      </c>
      <c r="AP677" s="200"/>
      <c r="AR677" s="197" t="s">
        <v>110</v>
      </c>
      <c r="AS677" s="198"/>
      <c r="AT677" s="199" t="s">
        <v>111</v>
      </c>
      <c r="AU677" s="200"/>
      <c r="AV677" s="4"/>
      <c r="AW677" s="36" t="s">
        <v>112</v>
      </c>
      <c r="AY677" s="186" t="s">
        <v>113</v>
      </c>
      <c r="AZ677" s="9"/>
      <c r="BA677" s="29"/>
      <c r="BB677" s="29"/>
      <c r="BC677" s="29"/>
      <c r="BD677" s="29"/>
    </row>
    <row r="678" spans="2:56" ht="18.649999999999999" customHeight="1" thickTop="1" thickBot="1">
      <c r="D678" s="24">
        <v>0</v>
      </c>
      <c r="E678" s="28">
        <v>0</v>
      </c>
      <c r="F678" s="26">
        <v>1</v>
      </c>
      <c r="G678" s="27">
        <v>0</v>
      </c>
      <c r="I678" s="24">
        <v>0</v>
      </c>
      <c r="J678" s="28">
        <f t="shared" ref="J678" si="3949">IF(0=(1-$J$8*$K$8*$B675^2),0,-1*(1-$J$8*$K$8*$B675^2)/($B675*$K$8))</f>
        <v>-0.35249542213625712</v>
      </c>
      <c r="K678" s="26">
        <v>1</v>
      </c>
      <c r="L678" s="27">
        <v>0</v>
      </c>
      <c r="N678" s="24">
        <f t="shared" ref="N678" si="3950">D678*I675+F678*I678-E678*J675-G678*J678</f>
        <v>0</v>
      </c>
      <c r="O678" s="28">
        <f t="shared" ref="O678" si="3951">(D678*J675+E678*I675+F678*J678+G678*I678)</f>
        <v>-0.35249542213625712</v>
      </c>
      <c r="P678" s="26">
        <f t="shared" ref="P678" si="3952">D678*K675+F678*K678-E678*L675-G678*L678</f>
        <v>1</v>
      </c>
      <c r="Q678" s="27">
        <f t="shared" ref="Q678" si="3953">(D678*L675+E678*K675+F678*L678+G678*K678)</f>
        <v>0</v>
      </c>
      <c r="S678" s="24">
        <v>0</v>
      </c>
      <c r="T678" s="28">
        <v>0</v>
      </c>
      <c r="U678" s="26">
        <v>1</v>
      </c>
      <c r="V678" s="27">
        <v>0</v>
      </c>
      <c r="X678" s="24">
        <f t="shared" ref="X678" si="3954">N678*S675+P678*S678-O678*T675-Q678*T678</f>
        <v>0</v>
      </c>
      <c r="Y678" s="28">
        <f t="shared" ref="Y678" si="3955">(N678*T675+O678*S675+P678*T678+Q678*S678)</f>
        <v>-0.35249542213625712</v>
      </c>
      <c r="Z678" s="26">
        <f t="shared" ref="Z678" si="3956">N678*U675+P678*U678-O678*V675-Q678*V678</f>
        <v>-9.1652830782970156</v>
      </c>
      <c r="AA678" s="27">
        <f t="shared" ref="AA678" si="3957">(N678*V675+O678*U675+P678*V678+Q678*U678)</f>
        <v>0</v>
      </c>
      <c r="AB678" s="8"/>
      <c r="AC678" s="24">
        <v>0</v>
      </c>
      <c r="AD678" s="28">
        <f t="shared" ref="AD678" si="3958">IF(0=(1-$AD$8*$AE$8*$B675^2),0,-1*(1-$AD$8*$AE$8*$B675^2)/($B675*$AD$8))</f>
        <v>-0.33146523678451739</v>
      </c>
      <c r="AE678" s="26">
        <v>1</v>
      </c>
      <c r="AF678" s="27">
        <v>0</v>
      </c>
      <c r="AH678" s="24">
        <f t="shared" ref="AH678" si="3959">X678*AC675+Z678*AC678-Y678*AD675-AA678*AD678</f>
        <v>0</v>
      </c>
      <c r="AI678" s="28">
        <f t="shared" ref="AI678" si="3960">(X678*AD675+Y678*AC675+Z678*AD678+AA678*AC678)</f>
        <v>2.6854773036085935</v>
      </c>
      <c r="AJ678" s="26">
        <f t="shared" ref="AJ678" si="3961">X678*AE675+Z678*AE678-Y678*AF675-AA678*AF678</f>
        <v>-9.1652830782970156</v>
      </c>
      <c r="AK678" s="27">
        <f t="shared" ref="AK678" si="3962">(X678*AF675+Y678*AE675+Z678*AF678+AA678*AE678)</f>
        <v>0</v>
      </c>
      <c r="AL678" s="8"/>
      <c r="AM678" s="24">
        <v>0</v>
      </c>
      <c r="AN678" s="28">
        <v>0</v>
      </c>
      <c r="AO678" s="26">
        <v>1</v>
      </c>
      <c r="AP678" s="27">
        <v>0</v>
      </c>
      <c r="AR678" s="24">
        <f t="shared" ref="AR678" si="3963">AH678*AM675+AJ678*AM678-AI678*AN675-AK678*AN678</f>
        <v>0</v>
      </c>
      <c r="AS678" s="28">
        <f t="shared" ref="AS678" si="3964">(AH678*AN675+AI678*AM675+AJ678*AN678+AK678*AM678)</f>
        <v>2.6854773036085935</v>
      </c>
      <c r="AT678" s="26">
        <f t="shared" ref="AT678" si="3965">AH678*AO675+AJ678*AO678-AI678*AP675-AK678*AP678</f>
        <v>6.8426837383981756</v>
      </c>
      <c r="AU678" s="27">
        <f t="shared" ref="AU678" si="3966">(AH678*AP675+AI678*AO675+AJ678*AP678+AK678*AO678)</f>
        <v>0</v>
      </c>
      <c r="AV678" s="8"/>
      <c r="AW678" s="38">
        <f t="shared" ref="AW678" si="3967">(180/PI())*ATAN(-1*(($AR$8*AS675+AU675+$AR$8*AS678+AU678)/($AR$8*AR675+AT675+$AR$8*AR678+AT678)))</f>
        <v>48.08984644152207</v>
      </c>
      <c r="AY678" s="187">
        <f t="shared" ref="AY678" si="3968">20*LOG(((($AR$8*AR675+AT675-$AR$8*AR678-AT678)^2+($AR$8*AS675+AU675-$AR$8*AS678-AU678)^2)/(($AR$8*AR675+AT675+$AR$8*AR678+AT678)^2+($AR$8*AS675+AU675+$AR$8*AS678+AU678)^2))^0.5)</f>
        <v>-3.8113528865849164E-2</v>
      </c>
      <c r="AZ678" s="9"/>
      <c r="BA678" s="29"/>
      <c r="BB678" s="29"/>
      <c r="BC678" s="29"/>
      <c r="BD678" s="29"/>
    </row>
    <row r="679" spans="2:56" ht="18.649999999999999" customHeight="1">
      <c r="AY679" s="33"/>
    </row>
    <row r="680" spans="2:56" ht="18.649999999999999" customHeight="1" thickBot="1">
      <c r="E680" s="21" t="s">
        <v>68</v>
      </c>
      <c r="J680" s="21" t="s">
        <v>69</v>
      </c>
      <c r="O680" s="21" t="s">
        <v>70</v>
      </c>
      <c r="T680" s="21" t="s">
        <v>71</v>
      </c>
      <c r="Y680" s="21" t="s">
        <v>72</v>
      </c>
      <c r="AD680" s="21" t="s">
        <v>73</v>
      </c>
      <c r="AI680" s="21" t="s">
        <v>74</v>
      </c>
      <c r="AN680" s="21" t="s">
        <v>75</v>
      </c>
      <c r="AS680" s="21" t="s">
        <v>76</v>
      </c>
    </row>
    <row r="681" spans="2:56" ht="18.649999999999999" customHeight="1" thickBot="1">
      <c r="B681" s="20"/>
      <c r="D681" s="197" t="s">
        <v>77</v>
      </c>
      <c r="E681" s="198"/>
      <c r="F681" s="199" t="s">
        <v>78</v>
      </c>
      <c r="G681" s="200"/>
      <c r="I681" s="197" t="s">
        <v>79</v>
      </c>
      <c r="J681" s="198"/>
      <c r="K681" s="199" t="s">
        <v>80</v>
      </c>
      <c r="L681" s="200"/>
      <c r="N681" s="197" t="s">
        <v>81</v>
      </c>
      <c r="O681" s="198"/>
      <c r="P681" s="199" t="s">
        <v>82</v>
      </c>
      <c r="Q681" s="200"/>
      <c r="S681" s="197" t="s">
        <v>83</v>
      </c>
      <c r="T681" s="198"/>
      <c r="U681" s="199" t="s">
        <v>84</v>
      </c>
      <c r="V681" s="200"/>
      <c r="X681" s="197" t="s">
        <v>85</v>
      </c>
      <c r="Y681" s="198"/>
      <c r="Z681" s="199" t="s">
        <v>86</v>
      </c>
      <c r="AA681" s="200"/>
      <c r="AB681" s="4"/>
      <c r="AC681" s="197" t="s">
        <v>87</v>
      </c>
      <c r="AD681" s="198"/>
      <c r="AE681" s="199" t="s">
        <v>88</v>
      </c>
      <c r="AF681" s="200"/>
      <c r="AH681" s="197" t="s">
        <v>89</v>
      </c>
      <c r="AI681" s="198"/>
      <c r="AJ681" s="199" t="s">
        <v>90</v>
      </c>
      <c r="AK681" s="200"/>
      <c r="AL681" s="4"/>
      <c r="AM681" s="197" t="s">
        <v>91</v>
      </c>
      <c r="AN681" s="198"/>
      <c r="AO681" s="199" t="s">
        <v>92</v>
      </c>
      <c r="AP681" s="200"/>
      <c r="AR681" s="197" t="s">
        <v>93</v>
      </c>
      <c r="AS681" s="198"/>
      <c r="AT681" s="199" t="s">
        <v>94</v>
      </c>
      <c r="AU681" s="200"/>
      <c r="AV681" s="4"/>
      <c r="AW681" s="181" t="s">
        <v>95</v>
      </c>
      <c r="AY681" s="182" t="s">
        <v>22</v>
      </c>
      <c r="AZ681" s="9"/>
      <c r="BA681" s="29"/>
      <c r="BB681" s="29"/>
      <c r="BC681" s="29"/>
      <c r="BD681" s="29"/>
    </row>
    <row r="682" spans="2:56" ht="18.649999999999999" customHeight="1" thickTop="1" thickBot="1">
      <c r="B682" s="39">
        <f t="shared" ref="B682" si="3969">B675+$E$5</f>
        <v>0.93759999999999588</v>
      </c>
      <c r="D682" s="24">
        <v>1</v>
      </c>
      <c r="E682" s="25">
        <v>0</v>
      </c>
      <c r="F682" s="26">
        <v>0</v>
      </c>
      <c r="G682" s="27">
        <f t="shared" ref="G682" si="3970">-1/($E$8*$B682)</f>
        <v>-5.9583960951055612</v>
      </c>
      <c r="I682" s="24">
        <v>1</v>
      </c>
      <c r="J682" s="28">
        <v>0</v>
      </c>
      <c r="K682" s="26">
        <v>0</v>
      </c>
      <c r="L682" s="27">
        <v>0</v>
      </c>
      <c r="N682" s="24">
        <f t="shared" ref="N682" si="3971">D682*I682+F682*I685-E682*J682-G682*J685</f>
        <v>-1.0946980338577457</v>
      </c>
      <c r="O682" s="28">
        <f t="shared" ref="O682" si="3972">(D682*J682+E682*I682+F682*J685+G682*I685)</f>
        <v>0</v>
      </c>
      <c r="P682" s="26">
        <f t="shared" ref="P682" si="3973">D682*K682+F682*K685-E682*L682-G682*L685</f>
        <v>0</v>
      </c>
      <c r="Q682" s="27">
        <f t="shared" ref="Q682" si="3974">(D682*L682+E682*K682+F682*L685+G682*K685)</f>
        <v>-5.9583960951055612</v>
      </c>
      <c r="S682" s="24">
        <v>1</v>
      </c>
      <c r="T682" s="25">
        <v>0</v>
      </c>
      <c r="U682" s="26">
        <v>0</v>
      </c>
      <c r="V682" s="27">
        <f t="shared" ref="V682" si="3975">-1/($T$8*$B682)</f>
        <v>-28.825754081726906</v>
      </c>
      <c r="X682" s="24">
        <f t="shared" ref="X682" si="3976">N682*S682+P682*S685-O682*T682-Q682*T685</f>
        <v>-1.0946980338577457</v>
      </c>
      <c r="Y682" s="28">
        <f t="shared" ref="Y682" si="3977">(N682*T682+O682*S682+P682*T685+Q682*S685)</f>
        <v>0</v>
      </c>
      <c r="Z682" s="26">
        <f t="shared" ref="Z682" si="3978">N682*U682+P682*U685-O682*V682-Q682*V685</f>
        <v>0</v>
      </c>
      <c r="AA682" s="27">
        <f t="shared" ref="AA682" si="3979">(N682*V682+O682*U682+P682*V685+Q682*U685)</f>
        <v>25.597100222627766</v>
      </c>
      <c r="AB682" s="8"/>
      <c r="AC682" s="24">
        <v>1</v>
      </c>
      <c r="AD682" s="28">
        <v>0</v>
      </c>
      <c r="AE682" s="26">
        <v>0</v>
      </c>
      <c r="AF682" s="27">
        <v>0</v>
      </c>
      <c r="AH682" s="24">
        <f t="shared" ref="AH682" si="3980">X682*AC682+Z682*AC685-Y682*AD682-AA682*AD685</f>
        <v>7.3691564220729013</v>
      </c>
      <c r="AI682" s="28">
        <f t="shared" ref="AI682" si="3981">(X682*AD682+Y682*AC682+Z682*AD685+AA682*AC685)</f>
        <v>0</v>
      </c>
      <c r="AJ682" s="26">
        <f t="shared" ref="AJ682" si="3982">X682*AE682+Z682*AE685-Y682*AF682-AA682*AF685</f>
        <v>0</v>
      </c>
      <c r="AK682" s="27">
        <f t="shared" ref="AK682" si="3983">(X682*AF682+Y682*AE682+Z682*AF685+AA682*AE685)</f>
        <v>25.597100222627766</v>
      </c>
      <c r="AL682" s="8"/>
      <c r="AM682" s="24">
        <v>1</v>
      </c>
      <c r="AN682" s="25">
        <v>0</v>
      </c>
      <c r="AO682" s="26">
        <v>0</v>
      </c>
      <c r="AP682" s="27">
        <f t="shared" ref="AP682" si="3984">-1/($AN$8*$B682)</f>
        <v>-5.9583960951055612</v>
      </c>
      <c r="AR682" s="24">
        <f t="shared" ref="AR682" si="3985">AH682*AM682+AJ682*AM685-AI682*AN682-AK682*AN685</f>
        <v>7.3691564220729013</v>
      </c>
      <c r="AS682" s="28">
        <f t="shared" ref="AS682" si="3986">(AH682*AN682+AI682*AM682+AJ682*AN685+AK682*AM685)</f>
        <v>0</v>
      </c>
      <c r="AT682" s="26">
        <f t="shared" ref="AT682" si="3987">AH682*AO682+AJ682*AO685-AI682*AP682-AK682*AP685</f>
        <v>0</v>
      </c>
      <c r="AU682" s="27">
        <f t="shared" ref="AU682" si="3988">(AH682*AP682+AI682*AO682+AJ682*AP685+AK682*AO685)</f>
        <v>-18.311252626873475</v>
      </c>
      <c r="AV682" s="8"/>
      <c r="AW682" s="183">
        <f t="shared" ref="AW682" si="3989">20*LOG((2*$AR$8)/(($AR$8*AR682+AT682+$AR$8*AR685+AT685)^2+($AR$8*AS682+AU682+$AR$8*AS685+AU685)^2)^0.5)</f>
        <v>-20.45828535761672</v>
      </c>
      <c r="AY682" s="184">
        <f t="shared" ref="AY682" si="3990">((AS682^2+AR682^2)/(AS685^2+AR685^2))^0.5</f>
        <v>2.7614296558240512</v>
      </c>
      <c r="AZ682" s="9"/>
      <c r="BA682" s="29"/>
      <c r="BB682" s="29"/>
      <c r="BC682" s="29"/>
      <c r="BD682" s="29"/>
    </row>
    <row r="683" spans="2:56" ht="18.649999999999999" customHeight="1" thickBot="1">
      <c r="D683" s="30"/>
      <c r="G683" s="31"/>
      <c r="I683" s="30"/>
      <c r="L683" s="31"/>
      <c r="N683" s="30"/>
      <c r="Q683" s="31"/>
      <c r="S683" s="30"/>
      <c r="V683" s="31"/>
      <c r="X683" s="30"/>
      <c r="AA683" s="31"/>
      <c r="AC683" s="30"/>
      <c r="AF683" s="31"/>
      <c r="AH683" s="30"/>
      <c r="AK683" s="31"/>
      <c r="AM683" s="30"/>
      <c r="AP683" s="31"/>
      <c r="AR683" s="30"/>
      <c r="AU683" s="31"/>
      <c r="AY683" s="185"/>
      <c r="AZ683" s="9"/>
      <c r="BA683" s="29"/>
      <c r="BB683" s="29"/>
      <c r="BC683" s="29"/>
      <c r="BD683" s="29"/>
    </row>
    <row r="684" spans="2:56" ht="18.649999999999999" customHeight="1" thickBot="1">
      <c r="D684" s="197" t="s">
        <v>96</v>
      </c>
      <c r="E684" s="198"/>
      <c r="F684" s="199" t="s">
        <v>97</v>
      </c>
      <c r="G684" s="200"/>
      <c r="I684" s="197" t="s">
        <v>98</v>
      </c>
      <c r="J684" s="198"/>
      <c r="K684" s="199" t="s">
        <v>99</v>
      </c>
      <c r="L684" s="200"/>
      <c r="N684" s="197" t="s">
        <v>1</v>
      </c>
      <c r="O684" s="198"/>
      <c r="P684" s="199" t="s">
        <v>2</v>
      </c>
      <c r="Q684" s="200"/>
      <c r="S684" s="172" t="s">
        <v>100</v>
      </c>
      <c r="T684" s="173"/>
      <c r="U684" s="199" t="s">
        <v>101</v>
      </c>
      <c r="V684" s="200"/>
      <c r="X684" s="197" t="s">
        <v>102</v>
      </c>
      <c r="Y684" s="198"/>
      <c r="Z684" s="199" t="s">
        <v>103</v>
      </c>
      <c r="AA684" s="200"/>
      <c r="AB684" s="4"/>
      <c r="AC684" s="197" t="s">
        <v>104</v>
      </c>
      <c r="AD684" s="198"/>
      <c r="AE684" s="199" t="s">
        <v>105</v>
      </c>
      <c r="AF684" s="200"/>
      <c r="AH684" s="172" t="s">
        <v>106</v>
      </c>
      <c r="AI684" s="173"/>
      <c r="AJ684" s="199" t="s">
        <v>107</v>
      </c>
      <c r="AK684" s="200"/>
      <c r="AL684" s="4"/>
      <c r="AM684" s="197" t="s">
        <v>108</v>
      </c>
      <c r="AN684" s="198"/>
      <c r="AO684" s="199" t="s">
        <v>109</v>
      </c>
      <c r="AP684" s="200"/>
      <c r="AR684" s="197" t="s">
        <v>110</v>
      </c>
      <c r="AS684" s="198"/>
      <c r="AT684" s="199" t="s">
        <v>111</v>
      </c>
      <c r="AU684" s="200"/>
      <c r="AV684" s="4"/>
      <c r="AW684" s="36" t="s">
        <v>112</v>
      </c>
      <c r="AY684" s="186" t="s">
        <v>113</v>
      </c>
      <c r="AZ684" s="9"/>
      <c r="BA684" s="29"/>
      <c r="BB684" s="29"/>
      <c r="BC684" s="29"/>
      <c r="BD684" s="29"/>
    </row>
    <row r="685" spans="2:56" ht="18.649999999999999" customHeight="1" thickTop="1" thickBot="1">
      <c r="D685" s="24">
        <v>0</v>
      </c>
      <c r="E685" s="28">
        <v>0</v>
      </c>
      <c r="F685" s="26">
        <v>1</v>
      </c>
      <c r="G685" s="27">
        <v>0</v>
      </c>
      <c r="I685" s="24">
        <v>0</v>
      </c>
      <c r="J685" s="28">
        <f t="shared" ref="J685" si="3991">IF(0=(1-$J$8*$K$8*$B682^2),0,-1*(1-$J$8*$K$8*$B682^2)/($B682*$K$8))</f>
        <v>-0.35155400890155747</v>
      </c>
      <c r="K685" s="26">
        <v>1</v>
      </c>
      <c r="L685" s="27">
        <v>0</v>
      </c>
      <c r="N685" s="24">
        <f t="shared" ref="N685" si="3992">D685*I682+F685*I685-E685*J682-G685*J685</f>
        <v>0</v>
      </c>
      <c r="O685" s="28">
        <f t="shared" ref="O685" si="3993">(D685*J682+E685*I682+F685*J685+G685*I685)</f>
        <v>-0.35155400890155747</v>
      </c>
      <c r="P685" s="26">
        <f t="shared" ref="P685" si="3994">D685*K682+F685*K685-E685*L682-G685*L685</f>
        <v>1</v>
      </c>
      <c r="Q685" s="27">
        <f t="shared" ref="Q685" si="3995">(D685*L682+E685*K682+F685*L685+G685*K685)</f>
        <v>0</v>
      </c>
      <c r="S685" s="24">
        <v>0</v>
      </c>
      <c r="T685" s="28">
        <v>0</v>
      </c>
      <c r="U685" s="26">
        <v>1</v>
      </c>
      <c r="V685" s="27">
        <v>0</v>
      </c>
      <c r="X685" s="24">
        <f t="shared" ref="X685" si="3996">N685*S682+P685*S685-O685*T682-Q685*T685</f>
        <v>0</v>
      </c>
      <c r="Y685" s="28">
        <f t="shared" ref="Y685" si="3997">(N685*T682+O685*S682+P685*T685+Q685*S685)</f>
        <v>-0.35155400890155747</v>
      </c>
      <c r="Z685" s="26">
        <f t="shared" ref="Z685" si="3998">N685*U682+P685*U685-O685*V682-Q685*V685</f>
        <v>-9.133809407041527</v>
      </c>
      <c r="AA685" s="27">
        <f t="shared" ref="AA685" si="3999">(N685*V682+O685*U682+P685*V685+Q685*U685)</f>
        <v>0</v>
      </c>
      <c r="AB685" s="8"/>
      <c r="AC685" s="24">
        <v>0</v>
      </c>
      <c r="AD685" s="28">
        <f t="shared" ref="AD685" si="4000">IF(0=(1-$AD$8*$AE$8*$B682^2),0,-1*(1-$AD$8*$AE$8*$B682^2)/($B682*$AD$8))</f>
        <v>-0.33065676902138408</v>
      </c>
      <c r="AE685" s="26">
        <v>1</v>
      </c>
      <c r="AF685" s="27">
        <v>0</v>
      </c>
      <c r="AH685" s="24">
        <f t="shared" ref="AH685" si="4001">X685*AC682+Z685*AC685-Y685*AD682-AA685*AD685</f>
        <v>0</v>
      </c>
      <c r="AI685" s="28">
        <f t="shared" ref="AI685" si="4002">(X685*AD682+Y685*AC682+Z685*AD685+AA685*AC685)</f>
        <v>2.6686018984879181</v>
      </c>
      <c r="AJ685" s="26">
        <f t="shared" ref="AJ685" si="4003">X685*AE682+Z685*AE685-Y685*AF682-AA685*AF685</f>
        <v>-9.133809407041527</v>
      </c>
      <c r="AK685" s="27">
        <f t="shared" ref="AK685" si="4004">(X685*AF682+Y685*AE682+Z685*AF685+AA685*AE685)</f>
        <v>0</v>
      </c>
      <c r="AL685" s="8"/>
      <c r="AM685" s="24">
        <v>0</v>
      </c>
      <c r="AN685" s="28">
        <v>0</v>
      </c>
      <c r="AO685" s="26">
        <v>1</v>
      </c>
      <c r="AP685" s="27">
        <v>0</v>
      </c>
      <c r="AR685" s="24">
        <f t="shared" ref="AR685" si="4005">AH685*AM682+AJ685*AM685-AI685*AN682-AK685*AN685</f>
        <v>0</v>
      </c>
      <c r="AS685" s="28">
        <f t="shared" ref="AS685" si="4006">(AH685*AN682+AI685*AM682+AJ685*AN685+AK685*AM685)</f>
        <v>2.6686018984879181</v>
      </c>
      <c r="AT685" s="26">
        <f t="shared" ref="AT685" si="4007">AH685*AO682+AJ685*AO685-AI685*AP682-AK685*AP685</f>
        <v>6.7667777243001712</v>
      </c>
      <c r="AU685" s="27">
        <f t="shared" ref="AU685" si="4008">(AH685*AP682+AI685*AO682+AJ685*AP685+AK685*AO685)</f>
        <v>0</v>
      </c>
      <c r="AV685" s="8"/>
      <c r="AW685" s="38">
        <f t="shared" ref="AW685" si="4009">(180/PI())*ATAN(-1*(($AR$8*AS682+AU682+$AR$8*AS685+AU685)/($AR$8*AR682+AT682+$AR$8*AR685+AT685)))</f>
        <v>47.896542762062801</v>
      </c>
      <c r="AY685" s="187">
        <f t="shared" ref="AY685" si="4010">20*LOG(((($AR$8*AR682+AT682-$AR$8*AR685-AT685)^2+($AR$8*AS682+AU682-$AR$8*AS685-AU685)^2)/(($AR$8*AR682+AT682+$AR$8*AR685+AT685)^2+($AR$8*AS682+AU682+$AR$8*AS685+AU685)^2))^0.5)</f>
        <v>-3.9257003542430773E-2</v>
      </c>
      <c r="AZ685" s="9"/>
      <c r="BA685" s="29"/>
      <c r="BB685" s="29"/>
      <c r="BC685" s="29"/>
      <c r="BD685" s="29"/>
    </row>
    <row r="686" spans="2:56" ht="18.649999999999999" customHeight="1">
      <c r="AY686" s="33"/>
    </row>
    <row r="687" spans="2:56" ht="18.649999999999999" customHeight="1" thickBot="1">
      <c r="E687" s="21" t="s">
        <v>68</v>
      </c>
      <c r="J687" s="21" t="s">
        <v>69</v>
      </c>
      <c r="O687" s="21" t="s">
        <v>70</v>
      </c>
      <c r="T687" s="21" t="s">
        <v>71</v>
      </c>
      <c r="Y687" s="21" t="s">
        <v>72</v>
      </c>
      <c r="AD687" s="21" t="s">
        <v>73</v>
      </c>
      <c r="AI687" s="21" t="s">
        <v>74</v>
      </c>
      <c r="AN687" s="21" t="s">
        <v>75</v>
      </c>
      <c r="AS687" s="21" t="s">
        <v>76</v>
      </c>
    </row>
    <row r="688" spans="2:56" ht="18.649999999999999" customHeight="1" thickBot="1">
      <c r="B688" s="20"/>
      <c r="D688" s="197" t="s">
        <v>77</v>
      </c>
      <c r="E688" s="198"/>
      <c r="F688" s="199" t="s">
        <v>78</v>
      </c>
      <c r="G688" s="200"/>
      <c r="I688" s="197" t="s">
        <v>79</v>
      </c>
      <c r="J688" s="198"/>
      <c r="K688" s="199" t="s">
        <v>80</v>
      </c>
      <c r="L688" s="200"/>
      <c r="N688" s="197" t="s">
        <v>81</v>
      </c>
      <c r="O688" s="198"/>
      <c r="P688" s="199" t="s">
        <v>82</v>
      </c>
      <c r="Q688" s="200"/>
      <c r="S688" s="197" t="s">
        <v>83</v>
      </c>
      <c r="T688" s="198"/>
      <c r="U688" s="199" t="s">
        <v>84</v>
      </c>
      <c r="V688" s="200"/>
      <c r="X688" s="197" t="s">
        <v>85</v>
      </c>
      <c r="Y688" s="198"/>
      <c r="Z688" s="199" t="s">
        <v>86</v>
      </c>
      <c r="AA688" s="200"/>
      <c r="AB688" s="4"/>
      <c r="AC688" s="197" t="s">
        <v>87</v>
      </c>
      <c r="AD688" s="198"/>
      <c r="AE688" s="199" t="s">
        <v>88</v>
      </c>
      <c r="AF688" s="200"/>
      <c r="AH688" s="197" t="s">
        <v>89</v>
      </c>
      <c r="AI688" s="198"/>
      <c r="AJ688" s="199" t="s">
        <v>90</v>
      </c>
      <c r="AK688" s="200"/>
      <c r="AL688" s="4"/>
      <c r="AM688" s="197" t="s">
        <v>91</v>
      </c>
      <c r="AN688" s="198"/>
      <c r="AO688" s="199" t="s">
        <v>92</v>
      </c>
      <c r="AP688" s="200"/>
      <c r="AR688" s="197" t="s">
        <v>93</v>
      </c>
      <c r="AS688" s="198"/>
      <c r="AT688" s="199" t="s">
        <v>94</v>
      </c>
      <c r="AU688" s="200"/>
      <c r="AV688" s="4"/>
      <c r="AW688" s="181" t="s">
        <v>95</v>
      </c>
      <c r="AY688" s="182" t="s">
        <v>22</v>
      </c>
      <c r="AZ688" s="9"/>
      <c r="BA688" s="29"/>
      <c r="BB688" s="29"/>
      <c r="BC688" s="29"/>
      <c r="BD688" s="29"/>
    </row>
    <row r="689" spans="2:56" ht="18.649999999999999" customHeight="1" thickTop="1" thickBot="1">
      <c r="B689" s="39">
        <f t="shared" ref="B689" si="4011">B682+$E$5</f>
        <v>0.93799999999999584</v>
      </c>
      <c r="D689" s="24">
        <v>1</v>
      </c>
      <c r="E689" s="25">
        <v>0</v>
      </c>
      <c r="F689" s="26">
        <v>0</v>
      </c>
      <c r="G689" s="27">
        <f t="shared" ref="G689" si="4012">-1/($E$8*$B689)</f>
        <v>-5.9558552012483741</v>
      </c>
      <c r="I689" s="24">
        <v>1</v>
      </c>
      <c r="J689" s="28">
        <v>0</v>
      </c>
      <c r="K689" s="26">
        <v>0</v>
      </c>
      <c r="L689" s="27">
        <v>0</v>
      </c>
      <c r="N689" s="24">
        <f t="shared" ref="N689" si="4013">D689*I689+F689*I692-E689*J689-G689*J692</f>
        <v>-1.0882006240498212</v>
      </c>
      <c r="O689" s="28">
        <f t="shared" ref="O689" si="4014">(D689*J689+E689*I689+F689*J692+G689*I692)</f>
        <v>0</v>
      </c>
      <c r="P689" s="26">
        <f t="shared" ref="P689" si="4015">D689*K689+F689*K692-E689*L689-G689*L692</f>
        <v>0</v>
      </c>
      <c r="Q689" s="27">
        <f t="shared" ref="Q689" si="4016">(D689*L689+E689*K689+F689*L692+G689*K692)</f>
        <v>-5.9558552012483741</v>
      </c>
      <c r="S689" s="24">
        <v>1</v>
      </c>
      <c r="T689" s="25">
        <v>0</v>
      </c>
      <c r="U689" s="26">
        <v>0</v>
      </c>
      <c r="V689" s="27">
        <f t="shared" ref="V689" si="4017">-1/($T$8*$B689)</f>
        <v>-28.813461649282676</v>
      </c>
      <c r="X689" s="24">
        <f t="shared" ref="X689" si="4018">N689*S689+P689*S692-O689*T689-Q689*T692</f>
        <v>-1.0882006240498212</v>
      </c>
      <c r="Y689" s="28">
        <f t="shared" ref="Y689" si="4019">(N689*T689+O689*S689+P689*T692+Q689*S692)</f>
        <v>0</v>
      </c>
      <c r="Z689" s="26">
        <f t="shared" ref="Z689" si="4020">N689*U689+P689*U692-O689*V689-Q689*V692</f>
        <v>0</v>
      </c>
      <c r="AA689" s="27">
        <f t="shared" ref="AA689" si="4021">(N689*V689+O689*U689+P689*V692+Q689*U692)</f>
        <v>25.398971746536624</v>
      </c>
      <c r="AB689" s="8"/>
      <c r="AC689" s="24">
        <v>1</v>
      </c>
      <c r="AD689" s="28">
        <v>0</v>
      </c>
      <c r="AE689" s="26">
        <v>0</v>
      </c>
      <c r="AF689" s="27">
        <v>0</v>
      </c>
      <c r="AH689" s="24">
        <f t="shared" ref="AH689" si="4022">X689*AC689+Z689*AC692-Y689*AD689-AA689*AD692</f>
        <v>7.2896173469491616</v>
      </c>
      <c r="AI689" s="28">
        <f t="shared" ref="AI689" si="4023">(X689*AD689+Y689*AC689+Z689*AD692+AA689*AC692)</f>
        <v>0</v>
      </c>
      <c r="AJ689" s="26">
        <f t="shared" ref="AJ689" si="4024">X689*AE689+Z689*AE692-Y689*AF689-AA689*AF692</f>
        <v>0</v>
      </c>
      <c r="AK689" s="27">
        <f t="shared" ref="AK689" si="4025">(X689*AF689+Y689*AE689+Z689*AF692+AA689*AE692)</f>
        <v>25.398971746536624</v>
      </c>
      <c r="AL689" s="8"/>
      <c r="AM689" s="24">
        <v>1</v>
      </c>
      <c r="AN689" s="25">
        <v>0</v>
      </c>
      <c r="AO689" s="26">
        <v>0</v>
      </c>
      <c r="AP689" s="27">
        <f t="shared" ref="AP689" si="4026">-1/($AN$8*$B689)</f>
        <v>-5.9558552012483741</v>
      </c>
      <c r="AR689" s="24">
        <f t="shared" ref="AR689" si="4027">AH689*AM689+AJ689*AM692-AI689*AN689-AK689*AN692</f>
        <v>7.2896173469491616</v>
      </c>
      <c r="AS689" s="28">
        <f t="shared" ref="AS689" si="4028">(AH689*AN689+AI689*AM689+AJ689*AN692+AK689*AM692)</f>
        <v>0</v>
      </c>
      <c r="AT689" s="26">
        <f t="shared" ref="AT689" si="4029">AH689*AO689+AJ689*AO692-AI689*AP689-AK689*AP692</f>
        <v>0</v>
      </c>
      <c r="AU689" s="27">
        <f t="shared" ref="AU689" si="4030">(AH689*AP689+AI689*AO689+AJ689*AP692+AK689*AO692)</f>
        <v>-18.016933644400915</v>
      </c>
      <c r="AV689" s="8"/>
      <c r="AW689" s="183">
        <f t="shared" ref="AW689" si="4031">20*LOG((2*$AR$8)/(($AR$8*AR689+AT689+$AR$8*AR692+AT692)^2+($AR$8*AS689+AU689+$AR$8*AS692+AU692)^2)^0.5)</f>
        <v>-20.329754087165284</v>
      </c>
      <c r="AY689" s="184">
        <f t="shared" ref="AY689" si="4032">((AS689^2+AR689^2)/(AS692^2+AR692^2))^0.5</f>
        <v>2.7489381402291779</v>
      </c>
      <c r="AZ689" s="9"/>
      <c r="BA689" s="29"/>
      <c r="BB689" s="29"/>
      <c r="BC689" s="29"/>
      <c r="BD689" s="29"/>
    </row>
    <row r="690" spans="2:56" ht="18.649999999999999" customHeight="1" thickBot="1">
      <c r="D690" s="30"/>
      <c r="G690" s="31"/>
      <c r="I690" s="30"/>
      <c r="L690" s="31"/>
      <c r="N690" s="30"/>
      <c r="Q690" s="31"/>
      <c r="S690" s="30"/>
      <c r="V690" s="31"/>
      <c r="X690" s="30"/>
      <c r="AA690" s="31"/>
      <c r="AC690" s="30"/>
      <c r="AF690" s="31"/>
      <c r="AH690" s="30"/>
      <c r="AK690" s="31"/>
      <c r="AM690" s="30"/>
      <c r="AP690" s="31"/>
      <c r="AR690" s="30"/>
      <c r="AU690" s="31"/>
      <c r="AY690" s="185"/>
      <c r="AZ690" s="9"/>
      <c r="BA690" s="29"/>
      <c r="BB690" s="29"/>
      <c r="BC690" s="29"/>
      <c r="BD690" s="29"/>
    </row>
    <row r="691" spans="2:56" ht="18.649999999999999" customHeight="1" thickBot="1">
      <c r="D691" s="197" t="s">
        <v>96</v>
      </c>
      <c r="E691" s="198"/>
      <c r="F691" s="199" t="s">
        <v>97</v>
      </c>
      <c r="G691" s="200"/>
      <c r="I691" s="197" t="s">
        <v>98</v>
      </c>
      <c r="J691" s="198"/>
      <c r="K691" s="199" t="s">
        <v>99</v>
      </c>
      <c r="L691" s="200"/>
      <c r="N691" s="197" t="s">
        <v>1</v>
      </c>
      <c r="O691" s="198"/>
      <c r="P691" s="199" t="s">
        <v>2</v>
      </c>
      <c r="Q691" s="200"/>
      <c r="S691" s="172" t="s">
        <v>100</v>
      </c>
      <c r="T691" s="173"/>
      <c r="U691" s="199" t="s">
        <v>101</v>
      </c>
      <c r="V691" s="200"/>
      <c r="X691" s="197" t="s">
        <v>102</v>
      </c>
      <c r="Y691" s="198"/>
      <c r="Z691" s="199" t="s">
        <v>103</v>
      </c>
      <c r="AA691" s="200"/>
      <c r="AB691" s="4"/>
      <c r="AC691" s="197" t="s">
        <v>104</v>
      </c>
      <c r="AD691" s="198"/>
      <c r="AE691" s="199" t="s">
        <v>105</v>
      </c>
      <c r="AF691" s="200"/>
      <c r="AH691" s="172" t="s">
        <v>106</v>
      </c>
      <c r="AI691" s="173"/>
      <c r="AJ691" s="199" t="s">
        <v>107</v>
      </c>
      <c r="AK691" s="200"/>
      <c r="AL691" s="4"/>
      <c r="AM691" s="197" t="s">
        <v>108</v>
      </c>
      <c r="AN691" s="198"/>
      <c r="AO691" s="199" t="s">
        <v>109</v>
      </c>
      <c r="AP691" s="200"/>
      <c r="AR691" s="197" t="s">
        <v>110</v>
      </c>
      <c r="AS691" s="198"/>
      <c r="AT691" s="199" t="s">
        <v>111</v>
      </c>
      <c r="AU691" s="200"/>
      <c r="AV691" s="4"/>
      <c r="AW691" s="36" t="s">
        <v>112</v>
      </c>
      <c r="AY691" s="186" t="s">
        <v>113</v>
      </c>
      <c r="AZ691" s="9"/>
      <c r="BA691" s="29"/>
      <c r="BB691" s="29"/>
      <c r="BC691" s="29"/>
      <c r="BD691" s="29"/>
    </row>
    <row r="692" spans="2:56" ht="18.649999999999999" customHeight="1" thickTop="1" thickBot="1">
      <c r="D692" s="24">
        <v>0</v>
      </c>
      <c r="E692" s="28">
        <v>0</v>
      </c>
      <c r="F692" s="26">
        <v>1</v>
      </c>
      <c r="G692" s="27">
        <v>0</v>
      </c>
      <c r="I692" s="24">
        <v>0</v>
      </c>
      <c r="J692" s="28">
        <f t="shared" ref="J692" si="4033">IF(0=(1-$J$8*$K$8*$B689^2),0,-1*(1-$J$8*$K$8*$B689^2)/($B689*$K$8))</f>
        <v>-0.35061306117921148</v>
      </c>
      <c r="K692" s="26">
        <v>1</v>
      </c>
      <c r="L692" s="27">
        <v>0</v>
      </c>
      <c r="N692" s="24">
        <f t="shared" ref="N692" si="4034">D692*I689+F692*I692-E692*J689-G692*J692</f>
        <v>0</v>
      </c>
      <c r="O692" s="28">
        <f t="shared" ref="O692" si="4035">(D692*J689+E692*I689+F692*J692+G692*I692)</f>
        <v>-0.35061306117921148</v>
      </c>
      <c r="P692" s="26">
        <f t="shared" ref="P692" si="4036">D692*K689+F692*K692-E692*L689-G692*L692</f>
        <v>1</v>
      </c>
      <c r="Q692" s="27">
        <f t="shared" ref="Q692" si="4037">(D692*L689+E692*K689+F692*L692+G692*K692)</f>
        <v>0</v>
      </c>
      <c r="S692" s="24">
        <v>0</v>
      </c>
      <c r="T692" s="28">
        <v>0</v>
      </c>
      <c r="U692" s="26">
        <v>1</v>
      </c>
      <c r="V692" s="27">
        <v>0</v>
      </c>
      <c r="X692" s="24">
        <f t="shared" ref="X692" si="4038">N692*S689+P692*S692-O692*T689-Q692*T692</f>
        <v>0</v>
      </c>
      <c r="Y692" s="28">
        <f t="shared" ref="Y692" si="4039">(N692*T689+O692*S689+P692*T692+Q692*S692)</f>
        <v>-0.35061306117921148</v>
      </c>
      <c r="Z692" s="26">
        <f t="shared" ref="Z692" si="4040">N692*U689+P692*U692-O692*V689-Q692*V692</f>
        <v>-9.1023759920248111</v>
      </c>
      <c r="AA692" s="27">
        <f t="shared" ref="AA692" si="4041">(N692*V689+O692*U689+P692*V692+Q692*U692)</f>
        <v>0</v>
      </c>
      <c r="AB692" s="8"/>
      <c r="AC692" s="24">
        <v>0</v>
      </c>
      <c r="AD692" s="28">
        <f t="shared" ref="AD692" si="4042">IF(0=(1-$AD$8*$AE$8*$B689^2),0,-1*(1-$AD$8*$AE$8*$B689^2)/($B689*$AD$8))</f>
        <v>-0.32984870626273965</v>
      </c>
      <c r="AE692" s="26">
        <v>1</v>
      </c>
      <c r="AF692" s="27">
        <v>0</v>
      </c>
      <c r="AH692" s="24">
        <f t="shared" ref="AH692" si="4043">X692*AC689+Z692*AC692-Y692*AD689-AA692*AD692</f>
        <v>0</v>
      </c>
      <c r="AI692" s="28">
        <f t="shared" ref="AI692" si="4044">(X692*AD689+Y692*AC689+Z692*AD692+AA692*AC692)</f>
        <v>2.6517938837071937</v>
      </c>
      <c r="AJ692" s="26">
        <f t="shared" ref="AJ692" si="4045">X692*AE689+Z692*AE692-Y692*AF689-AA692*AF692</f>
        <v>-9.1023759920248111</v>
      </c>
      <c r="AK692" s="27">
        <f t="shared" ref="AK692" si="4046">(X692*AF689+Y692*AE689+Z692*AF692+AA692*AE692)</f>
        <v>0</v>
      </c>
      <c r="AL692" s="8"/>
      <c r="AM692" s="24">
        <v>0</v>
      </c>
      <c r="AN692" s="28">
        <v>0</v>
      </c>
      <c r="AO692" s="26">
        <v>1</v>
      </c>
      <c r="AP692" s="27">
        <v>0</v>
      </c>
      <c r="AR692" s="24">
        <f t="shared" ref="AR692" si="4047">AH692*AM689+AJ692*AM692-AI692*AN689-AK692*AN692</f>
        <v>0</v>
      </c>
      <c r="AS692" s="28">
        <f t="shared" ref="AS692" si="4048">(AH692*AN689+AI692*AM689+AJ692*AN692+AK692*AM692)</f>
        <v>2.6517938837071937</v>
      </c>
      <c r="AT692" s="26">
        <f t="shared" ref="AT692" si="4049">AH692*AO689+AJ692*AO692-AI692*AP689-AK692*AP692</f>
        <v>6.6913244028913041</v>
      </c>
      <c r="AU692" s="27">
        <f t="shared" ref="AU692" si="4050">(AH692*AP689+AI692*AO689+AJ692*AP692+AK692*AO692)</f>
        <v>0</v>
      </c>
      <c r="AV692" s="8"/>
      <c r="AW692" s="38">
        <f t="shared" ref="AW692" si="4051">(180/PI())*ATAN(-1*(($AR$8*AS689+AU689+$AR$8*AS692+AU692)/($AR$8*AR689+AT689+$AR$8*AR692+AT692)))</f>
        <v>47.700529757263588</v>
      </c>
      <c r="AY692" s="187">
        <f t="shared" ref="AY692" si="4052">20*LOG(((($AR$8*AR689+AT689-$AR$8*AR692-AT692)^2+($AR$8*AS689+AU689-$AR$8*AS692-AU692)^2)/(($AR$8*AR689+AT689+$AR$8*AR692+AT692)^2+($AR$8*AS689+AU689+$AR$8*AS692+AU692)^2))^0.5)</f>
        <v>-4.0441701423200152E-2</v>
      </c>
      <c r="AZ692" s="9"/>
      <c r="BA692" s="29"/>
      <c r="BB692" s="29"/>
      <c r="BC692" s="29"/>
      <c r="BD692" s="29"/>
    </row>
    <row r="693" spans="2:56" ht="18.649999999999999" customHeight="1">
      <c r="AY693" s="33"/>
    </row>
    <row r="694" spans="2:56" ht="18.649999999999999" customHeight="1" thickBot="1">
      <c r="E694" s="21" t="s">
        <v>68</v>
      </c>
      <c r="J694" s="21" t="s">
        <v>69</v>
      </c>
      <c r="O694" s="21" t="s">
        <v>70</v>
      </c>
      <c r="T694" s="21" t="s">
        <v>71</v>
      </c>
      <c r="Y694" s="21" t="s">
        <v>72</v>
      </c>
      <c r="AD694" s="21" t="s">
        <v>73</v>
      </c>
      <c r="AI694" s="21" t="s">
        <v>74</v>
      </c>
      <c r="AN694" s="21" t="s">
        <v>75</v>
      </c>
      <c r="AS694" s="21" t="s">
        <v>76</v>
      </c>
    </row>
    <row r="695" spans="2:56" ht="18.649999999999999" customHeight="1" thickBot="1">
      <c r="B695" s="20"/>
      <c r="D695" s="197" t="s">
        <v>77</v>
      </c>
      <c r="E695" s="198"/>
      <c r="F695" s="199" t="s">
        <v>78</v>
      </c>
      <c r="G695" s="200"/>
      <c r="I695" s="197" t="s">
        <v>79</v>
      </c>
      <c r="J695" s="198"/>
      <c r="K695" s="199" t="s">
        <v>80</v>
      </c>
      <c r="L695" s="200"/>
      <c r="N695" s="197" t="s">
        <v>81</v>
      </c>
      <c r="O695" s="198"/>
      <c r="P695" s="199" t="s">
        <v>82</v>
      </c>
      <c r="Q695" s="200"/>
      <c r="S695" s="197" t="s">
        <v>83</v>
      </c>
      <c r="T695" s="198"/>
      <c r="U695" s="199" t="s">
        <v>84</v>
      </c>
      <c r="V695" s="200"/>
      <c r="X695" s="197" t="s">
        <v>85</v>
      </c>
      <c r="Y695" s="198"/>
      <c r="Z695" s="199" t="s">
        <v>86</v>
      </c>
      <c r="AA695" s="200"/>
      <c r="AB695" s="4"/>
      <c r="AC695" s="197" t="s">
        <v>87</v>
      </c>
      <c r="AD695" s="198"/>
      <c r="AE695" s="199" t="s">
        <v>88</v>
      </c>
      <c r="AF695" s="200"/>
      <c r="AH695" s="197" t="s">
        <v>89</v>
      </c>
      <c r="AI695" s="198"/>
      <c r="AJ695" s="199" t="s">
        <v>90</v>
      </c>
      <c r="AK695" s="200"/>
      <c r="AL695" s="4"/>
      <c r="AM695" s="197" t="s">
        <v>91</v>
      </c>
      <c r="AN695" s="198"/>
      <c r="AO695" s="199" t="s">
        <v>92</v>
      </c>
      <c r="AP695" s="200"/>
      <c r="AR695" s="197" t="s">
        <v>93</v>
      </c>
      <c r="AS695" s="198"/>
      <c r="AT695" s="199" t="s">
        <v>94</v>
      </c>
      <c r="AU695" s="200"/>
      <c r="AV695" s="4"/>
      <c r="AW695" s="181" t="s">
        <v>95</v>
      </c>
      <c r="AY695" s="182" t="s">
        <v>22</v>
      </c>
      <c r="AZ695" s="9"/>
      <c r="BA695" s="29"/>
      <c r="BB695" s="29"/>
      <c r="BC695" s="29"/>
      <c r="BD695" s="29"/>
    </row>
    <row r="696" spans="2:56" ht="18.649999999999999" customHeight="1" thickTop="1" thickBot="1">
      <c r="B696" s="39">
        <f t="shared" ref="B696" si="4053">B689+$E$5</f>
        <v>0.93839999999999579</v>
      </c>
      <c r="D696" s="24">
        <v>1</v>
      </c>
      <c r="E696" s="25">
        <v>0</v>
      </c>
      <c r="F696" s="26">
        <v>0</v>
      </c>
      <c r="G696" s="27">
        <f t="shared" ref="G696" si="4054">-1/($E$8*$B696)</f>
        <v>-5.9533164735411068</v>
      </c>
      <c r="I696" s="24">
        <v>1</v>
      </c>
      <c r="J696" s="28">
        <v>0</v>
      </c>
      <c r="K696" s="26">
        <v>0</v>
      </c>
      <c r="L696" s="27">
        <v>0</v>
      </c>
      <c r="N696" s="24">
        <f t="shared" ref="N696" si="4055">D696*I696+F696*I699-E696*J696-G696*J699</f>
        <v>-1.0817115211791402</v>
      </c>
      <c r="O696" s="28">
        <f t="shared" ref="O696" si="4056">(D696*J696+E696*I696+F696*J699+G696*I699)</f>
        <v>0</v>
      </c>
      <c r="P696" s="26">
        <f t="shared" ref="P696" si="4057">D696*K696+F696*K699-E696*L696-G696*L699</f>
        <v>0</v>
      </c>
      <c r="Q696" s="27">
        <f t="shared" ref="Q696" si="4058">(D696*L696+E696*K696+F696*L699+G696*K699)</f>
        <v>-5.9533164735411068</v>
      </c>
      <c r="S696" s="24">
        <v>1</v>
      </c>
      <c r="T696" s="25">
        <v>0</v>
      </c>
      <c r="U696" s="26">
        <v>0</v>
      </c>
      <c r="V696" s="27">
        <f t="shared" ref="V696" si="4059">-1/($T$8*$B696)</f>
        <v>-28.801179696320492</v>
      </c>
      <c r="X696" s="24">
        <f t="shared" ref="X696" si="4060">N696*S696+P696*S699-O696*T696-Q696*T699</f>
        <v>-1.0817115211791402</v>
      </c>
      <c r="Y696" s="28">
        <f t="shared" ref="Y696" si="4061">(N696*T696+O696*S696+P696*T699+Q696*S699)</f>
        <v>0</v>
      </c>
      <c r="Z696" s="26">
        <f t="shared" ref="Z696" si="4062">N696*U696+P696*U699-O696*V696-Q696*V699</f>
        <v>0</v>
      </c>
      <c r="AA696" s="27">
        <f t="shared" ref="AA696" si="4063">(N696*V696+O696*U696+P696*V699+Q696*U699)</f>
        <v>25.201251427519498</v>
      </c>
      <c r="AB696" s="8"/>
      <c r="AC696" s="24">
        <v>1</v>
      </c>
      <c r="AD696" s="28">
        <v>0</v>
      </c>
      <c r="AE696" s="26">
        <v>0</v>
      </c>
      <c r="AF696" s="27">
        <v>0</v>
      </c>
      <c r="AH696" s="24">
        <f t="shared" ref="AH696" si="4064">X696*AC696+Z696*AC699-Y696*AD696-AA696*AD699</f>
        <v>7.2105346592083821</v>
      </c>
      <c r="AI696" s="28">
        <f t="shared" ref="AI696" si="4065">(X696*AD696+Y696*AC696+Z696*AD699+AA696*AC699)</f>
        <v>0</v>
      </c>
      <c r="AJ696" s="26">
        <f t="shared" ref="AJ696" si="4066">X696*AE696+Z696*AE699-Y696*AF696-AA696*AF699</f>
        <v>0</v>
      </c>
      <c r="AK696" s="27">
        <f t="shared" ref="AK696" si="4067">(X696*AF696+Y696*AE696+Z696*AF699+AA696*AE699)</f>
        <v>25.201251427519498</v>
      </c>
      <c r="AL696" s="8"/>
      <c r="AM696" s="24">
        <v>1</v>
      </c>
      <c r="AN696" s="25">
        <v>0</v>
      </c>
      <c r="AO696" s="26">
        <v>0</v>
      </c>
      <c r="AP696" s="27">
        <f t="shared" ref="AP696" si="4068">-1/($AN$8*$B696)</f>
        <v>-5.9533164735411068</v>
      </c>
      <c r="AR696" s="24">
        <f t="shared" ref="AR696" si="4069">AH696*AM696+AJ696*AM699-AI696*AN696-AK696*AN699</f>
        <v>7.2105346592083821</v>
      </c>
      <c r="AS696" s="28">
        <f t="shared" ref="AS696" si="4070">(AH696*AN696+AI696*AM696+AJ696*AN699+AK696*AM699)</f>
        <v>0</v>
      </c>
      <c r="AT696" s="26">
        <f t="shared" ref="AT696" si="4071">AH696*AO696+AJ696*AO699-AI696*AP696-AK696*AP699</f>
        <v>0</v>
      </c>
      <c r="AU696" s="27">
        <f t="shared" ref="AU696" si="4072">(AH696*AP696+AI696*AO696+AJ696*AP699+AK696*AO699)</f>
        <v>-17.725343342184875</v>
      </c>
      <c r="AV696" s="8"/>
      <c r="AW696" s="183">
        <f t="shared" ref="AW696" si="4073">20*LOG((2*$AR$8)/(($AR$8*AR696+AT696+$AR$8*AR699+AT699)^2+($AR$8*AS696+AU696+$AR$8*AS699+AU699)^2)^0.5)</f>
        <v>-20.200491576368115</v>
      </c>
      <c r="AY696" s="184">
        <f t="shared" ref="AY696" si="4074">((AS696^2+AR696^2)/(AS699^2+AR699^2))^0.5</f>
        <v>2.736390651086436</v>
      </c>
      <c r="AZ696" s="9"/>
      <c r="BA696" s="29"/>
      <c r="BB696" s="29"/>
      <c r="BC696" s="29"/>
      <c r="BD696" s="29"/>
    </row>
    <row r="697" spans="2:56" ht="18.649999999999999" customHeight="1" thickBot="1">
      <c r="D697" s="30"/>
      <c r="G697" s="31"/>
      <c r="I697" s="30"/>
      <c r="L697" s="31"/>
      <c r="N697" s="30"/>
      <c r="Q697" s="31"/>
      <c r="S697" s="30"/>
      <c r="V697" s="31"/>
      <c r="X697" s="30"/>
      <c r="AA697" s="31"/>
      <c r="AC697" s="30"/>
      <c r="AF697" s="31"/>
      <c r="AH697" s="30"/>
      <c r="AK697" s="31"/>
      <c r="AM697" s="30"/>
      <c r="AP697" s="31"/>
      <c r="AR697" s="30"/>
      <c r="AU697" s="31"/>
      <c r="AY697" s="185"/>
      <c r="AZ697" s="9"/>
      <c r="BA697" s="29"/>
      <c r="BB697" s="29"/>
      <c r="BC697" s="29"/>
      <c r="BD697" s="29"/>
    </row>
    <row r="698" spans="2:56" ht="18.649999999999999" customHeight="1" thickBot="1">
      <c r="D698" s="197" t="s">
        <v>96</v>
      </c>
      <c r="E698" s="198"/>
      <c r="F698" s="199" t="s">
        <v>97</v>
      </c>
      <c r="G698" s="200"/>
      <c r="I698" s="197" t="s">
        <v>98</v>
      </c>
      <c r="J698" s="198"/>
      <c r="K698" s="199" t="s">
        <v>99</v>
      </c>
      <c r="L698" s="200"/>
      <c r="N698" s="197" t="s">
        <v>1</v>
      </c>
      <c r="O698" s="198"/>
      <c r="P698" s="199" t="s">
        <v>2</v>
      </c>
      <c r="Q698" s="200"/>
      <c r="S698" s="172" t="s">
        <v>100</v>
      </c>
      <c r="T698" s="173"/>
      <c r="U698" s="199" t="s">
        <v>101</v>
      </c>
      <c r="V698" s="200"/>
      <c r="X698" s="197" t="s">
        <v>102</v>
      </c>
      <c r="Y698" s="198"/>
      <c r="Z698" s="199" t="s">
        <v>103</v>
      </c>
      <c r="AA698" s="200"/>
      <c r="AB698" s="4"/>
      <c r="AC698" s="197" t="s">
        <v>104</v>
      </c>
      <c r="AD698" s="198"/>
      <c r="AE698" s="199" t="s">
        <v>105</v>
      </c>
      <c r="AF698" s="200"/>
      <c r="AH698" s="172" t="s">
        <v>106</v>
      </c>
      <c r="AI698" s="173"/>
      <c r="AJ698" s="199" t="s">
        <v>107</v>
      </c>
      <c r="AK698" s="200"/>
      <c r="AL698" s="4"/>
      <c r="AM698" s="197" t="s">
        <v>108</v>
      </c>
      <c r="AN698" s="198"/>
      <c r="AO698" s="199" t="s">
        <v>109</v>
      </c>
      <c r="AP698" s="200"/>
      <c r="AR698" s="197" t="s">
        <v>110</v>
      </c>
      <c r="AS698" s="198"/>
      <c r="AT698" s="199" t="s">
        <v>111</v>
      </c>
      <c r="AU698" s="200"/>
      <c r="AV698" s="4"/>
      <c r="AW698" s="36" t="s">
        <v>112</v>
      </c>
      <c r="AY698" s="186" t="s">
        <v>113</v>
      </c>
      <c r="AZ698" s="9"/>
      <c r="BA698" s="29"/>
      <c r="BB698" s="29"/>
      <c r="BC698" s="29"/>
      <c r="BD698" s="29"/>
    </row>
    <row r="699" spans="2:56" ht="18.649999999999999" customHeight="1" thickTop="1" thickBot="1">
      <c r="D699" s="24">
        <v>0</v>
      </c>
      <c r="E699" s="28">
        <v>0</v>
      </c>
      <c r="F699" s="26">
        <v>1</v>
      </c>
      <c r="G699" s="27">
        <v>0</v>
      </c>
      <c r="I699" s="24">
        <v>0</v>
      </c>
      <c r="J699" s="28">
        <f t="shared" ref="J699" si="4075">IF(0=(1-$J$8*$K$8*$B696^2),0,-1*(1-$J$8*$K$8*$B696^2)/($B696*$K$8))</f>
        <v>-0.34967257837393484</v>
      </c>
      <c r="K699" s="26">
        <v>1</v>
      </c>
      <c r="L699" s="27">
        <v>0</v>
      </c>
      <c r="N699" s="24">
        <f t="shared" ref="N699" si="4076">D699*I696+F699*I699-E699*J696-G699*J699</f>
        <v>0</v>
      </c>
      <c r="O699" s="28">
        <f t="shared" ref="O699" si="4077">(D699*J696+E699*I696+F699*J699+G699*I699)</f>
        <v>-0.34967257837393484</v>
      </c>
      <c r="P699" s="26">
        <f t="shared" ref="P699" si="4078">D699*K696+F699*K699-E699*L696-G699*L699</f>
        <v>1</v>
      </c>
      <c r="Q699" s="27">
        <f t="shared" ref="Q699" si="4079">(D699*L696+E699*K696+F699*L699+G699*K699)</f>
        <v>0</v>
      </c>
      <c r="S699" s="24">
        <v>0</v>
      </c>
      <c r="T699" s="28">
        <v>0</v>
      </c>
      <c r="U699" s="26">
        <v>1</v>
      </c>
      <c r="V699" s="27">
        <v>0</v>
      </c>
      <c r="X699" s="24">
        <f t="shared" ref="X699" si="4080">N699*S696+P699*S699-O699*T696-Q699*T699</f>
        <v>0</v>
      </c>
      <c r="Y699" s="28">
        <f t="shared" ref="Y699" si="4081">(N699*T696+O699*S696+P699*T699+Q699*S699)</f>
        <v>-0.34967257837393484</v>
      </c>
      <c r="Z699" s="26">
        <f t="shared" ref="Z699" si="4082">N699*U696+P699*U699-O699*V696-Q699*V699</f>
        <v>-9.0709827646234089</v>
      </c>
      <c r="AA699" s="27">
        <f t="shared" ref="AA699" si="4083">(N699*V696+O699*U696+P699*V699+Q699*U699)</f>
        <v>0</v>
      </c>
      <c r="AB699" s="8"/>
      <c r="AC699" s="24">
        <v>0</v>
      </c>
      <c r="AD699" s="28">
        <f t="shared" ref="AD699" si="4084">IF(0=(1-$AD$8*$AE$8*$B696^2),0,-1*(1-$AD$8*$AE$8*$B696^2)/($B696*$AD$8))</f>
        <v>-0.32904104799067552</v>
      </c>
      <c r="AE699" s="26">
        <v>1</v>
      </c>
      <c r="AF699" s="27">
        <v>0</v>
      </c>
      <c r="AH699" s="24">
        <f t="shared" ref="AH699" si="4085">X699*AC696+Z699*AC699-Y699*AD696-AA699*AD699</f>
        <v>0</v>
      </c>
      <c r="AI699" s="28">
        <f t="shared" ref="AI699" si="4086">(X699*AD696+Y699*AC696+Z699*AD699+AA699*AC699)</f>
        <v>2.6350530968031065</v>
      </c>
      <c r="AJ699" s="26">
        <f t="shared" ref="AJ699" si="4087">X699*AE696+Z699*AE699-Y699*AF696-AA699*AF699</f>
        <v>-9.0709827646234089</v>
      </c>
      <c r="AK699" s="27">
        <f t="shared" ref="AK699" si="4088">(X699*AF696+Y699*AE696+Z699*AF699+AA699*AE699)</f>
        <v>0</v>
      </c>
      <c r="AL699" s="8"/>
      <c r="AM699" s="24">
        <v>0</v>
      </c>
      <c r="AN699" s="28">
        <v>0</v>
      </c>
      <c r="AO699" s="26">
        <v>1</v>
      </c>
      <c r="AP699" s="27">
        <v>0</v>
      </c>
      <c r="AR699" s="24">
        <f t="shared" ref="AR699" si="4089">AH699*AM696+AJ699*AM699-AI699*AN696-AK699*AN699</f>
        <v>0</v>
      </c>
      <c r="AS699" s="28">
        <f t="shared" ref="AS699" si="4090">(AH699*AN696+AI699*AM696+AJ699*AN699+AK699*AM699)</f>
        <v>2.6350530968031065</v>
      </c>
      <c r="AT699" s="26">
        <f t="shared" ref="AT699" si="4091">AH699*AO696+AJ699*AO699-AI699*AP696-AK699*AP699</f>
        <v>6.6163222452300339</v>
      </c>
      <c r="AU699" s="27">
        <f t="shared" ref="AU699" si="4092">(AH699*AP696+AI699*AO696+AJ699*AP699+AK699*AO699)</f>
        <v>0</v>
      </c>
      <c r="AV699" s="8"/>
      <c r="AW699" s="38">
        <f t="shared" ref="AW699" si="4093">(180/PI())*ATAN(-1*(($AR$8*AS696+AU696+$AR$8*AS699+AU699)/($AR$8*AR696+AT696+$AR$8*AR699+AT699)))</f>
        <v>47.501747075735807</v>
      </c>
      <c r="AY699" s="187">
        <f t="shared" ref="AY699" si="4094">20*LOG(((($AR$8*AR696+AT696-$AR$8*AR699-AT699)^2+($AR$8*AS696+AU696-$AR$8*AS699-AU699)^2)/(($AR$8*AR696+AT696+$AR$8*AR699+AT699)^2+($AR$8*AS696+AU696+$AR$8*AS699+AU699)^2))^0.5)</f>
        <v>-4.166937211187411E-2</v>
      </c>
      <c r="AZ699" s="9"/>
      <c r="BA699" s="29"/>
      <c r="BB699" s="29"/>
      <c r="BC699" s="29"/>
      <c r="BD699" s="29"/>
    </row>
    <row r="700" spans="2:56" ht="18.649999999999999" customHeight="1">
      <c r="AY700" s="33"/>
    </row>
    <row r="701" spans="2:56" ht="18.649999999999999" customHeight="1" thickBot="1">
      <c r="E701" s="21" t="s">
        <v>68</v>
      </c>
      <c r="J701" s="21" t="s">
        <v>69</v>
      </c>
      <c r="O701" s="21" t="s">
        <v>70</v>
      </c>
      <c r="T701" s="21" t="s">
        <v>71</v>
      </c>
      <c r="Y701" s="21" t="s">
        <v>72</v>
      </c>
      <c r="AD701" s="21" t="s">
        <v>73</v>
      </c>
      <c r="AI701" s="21" t="s">
        <v>74</v>
      </c>
      <c r="AN701" s="21" t="s">
        <v>75</v>
      </c>
      <c r="AS701" s="21" t="s">
        <v>76</v>
      </c>
    </row>
    <row r="702" spans="2:56" ht="18.649999999999999" customHeight="1" thickBot="1">
      <c r="B702" s="20"/>
      <c r="D702" s="197" t="s">
        <v>77</v>
      </c>
      <c r="E702" s="198"/>
      <c r="F702" s="199" t="s">
        <v>78</v>
      </c>
      <c r="G702" s="200"/>
      <c r="I702" s="197" t="s">
        <v>79</v>
      </c>
      <c r="J702" s="198"/>
      <c r="K702" s="199" t="s">
        <v>80</v>
      </c>
      <c r="L702" s="200"/>
      <c r="N702" s="197" t="s">
        <v>81</v>
      </c>
      <c r="O702" s="198"/>
      <c r="P702" s="199" t="s">
        <v>82</v>
      </c>
      <c r="Q702" s="200"/>
      <c r="S702" s="197" t="s">
        <v>83</v>
      </c>
      <c r="T702" s="198"/>
      <c r="U702" s="199" t="s">
        <v>84</v>
      </c>
      <c r="V702" s="200"/>
      <c r="X702" s="197" t="s">
        <v>85</v>
      </c>
      <c r="Y702" s="198"/>
      <c r="Z702" s="199" t="s">
        <v>86</v>
      </c>
      <c r="AA702" s="200"/>
      <c r="AB702" s="4"/>
      <c r="AC702" s="197" t="s">
        <v>87</v>
      </c>
      <c r="AD702" s="198"/>
      <c r="AE702" s="199" t="s">
        <v>88</v>
      </c>
      <c r="AF702" s="200"/>
      <c r="AH702" s="197" t="s">
        <v>89</v>
      </c>
      <c r="AI702" s="198"/>
      <c r="AJ702" s="199" t="s">
        <v>90</v>
      </c>
      <c r="AK702" s="200"/>
      <c r="AL702" s="4"/>
      <c r="AM702" s="197" t="s">
        <v>91</v>
      </c>
      <c r="AN702" s="198"/>
      <c r="AO702" s="199" t="s">
        <v>92</v>
      </c>
      <c r="AP702" s="200"/>
      <c r="AR702" s="197" t="s">
        <v>93</v>
      </c>
      <c r="AS702" s="198"/>
      <c r="AT702" s="199" t="s">
        <v>94</v>
      </c>
      <c r="AU702" s="200"/>
      <c r="AV702" s="4"/>
      <c r="AW702" s="181" t="s">
        <v>95</v>
      </c>
      <c r="AY702" s="182" t="s">
        <v>22</v>
      </c>
      <c r="AZ702" s="9"/>
      <c r="BA702" s="29"/>
      <c r="BB702" s="29"/>
      <c r="BC702" s="29"/>
      <c r="BD702" s="29"/>
    </row>
    <row r="703" spans="2:56" ht="18.649999999999999" customHeight="1" thickTop="1" thickBot="1">
      <c r="B703" s="39">
        <f t="shared" ref="B703" si="4095">B696+$E$5</f>
        <v>0.93879999999999575</v>
      </c>
      <c r="D703" s="24">
        <v>1</v>
      </c>
      <c r="E703" s="25">
        <v>0</v>
      </c>
      <c r="F703" s="26">
        <v>0</v>
      </c>
      <c r="G703" s="27">
        <f t="shared" ref="G703" si="4096">-1/($E$8*$B703)</f>
        <v>-5.9507799092149289</v>
      </c>
      <c r="I703" s="24">
        <v>1</v>
      </c>
      <c r="J703" s="28">
        <v>0</v>
      </c>
      <c r="K703" s="26">
        <v>0</v>
      </c>
      <c r="L703" s="27">
        <v>0</v>
      </c>
      <c r="N703" s="24">
        <f t="shared" ref="N703" si="4097">D703*I703+F703*I706-E703*J703-G703*J706</f>
        <v>-1.0752307110911792</v>
      </c>
      <c r="O703" s="28">
        <f t="shared" ref="O703" si="4098">(D703*J703+E703*I703+F703*J706+G703*I706)</f>
        <v>0</v>
      </c>
      <c r="P703" s="26">
        <f t="shared" ref="P703" si="4099">D703*K703+F703*K706-E703*L703-G703*L706</f>
        <v>0</v>
      </c>
      <c r="Q703" s="27">
        <f t="shared" ref="Q703" si="4100">(D703*L703+E703*K703+F703*L706+G703*K706)</f>
        <v>-5.9507799092149289</v>
      </c>
      <c r="S703" s="24">
        <v>1</v>
      </c>
      <c r="T703" s="25">
        <v>0</v>
      </c>
      <c r="U703" s="26">
        <v>0</v>
      </c>
      <c r="V703" s="27">
        <f t="shared" ref="V703" si="4101">-1/($T$8*$B703)</f>
        <v>-28.7889082094452</v>
      </c>
      <c r="X703" s="24">
        <f t="shared" ref="X703" si="4102">N703*S703+P703*S706-O703*T703-Q703*T706</f>
        <v>-1.0752307110911792</v>
      </c>
      <c r="Y703" s="28">
        <f t="shared" ref="Y703" si="4103">(N703*T703+O703*S703+P703*T706+Q703*S706)</f>
        <v>0</v>
      </c>
      <c r="Z703" s="26">
        <f t="shared" ref="Z703" si="4104">N703*U703+P703*U706-O703*V703-Q703*V706</f>
        <v>0</v>
      </c>
      <c r="AA703" s="27">
        <f t="shared" ref="AA703" si="4105">(N703*V703+O703*U703+P703*V706+Q703*U706)</f>
        <v>25.003938336365518</v>
      </c>
      <c r="AB703" s="8"/>
      <c r="AC703" s="24">
        <v>1</v>
      </c>
      <c r="AD703" s="28">
        <v>0</v>
      </c>
      <c r="AE703" s="26">
        <v>0</v>
      </c>
      <c r="AF703" s="27">
        <v>0</v>
      </c>
      <c r="AH703" s="24">
        <f t="shared" ref="AH703" si="4106">X703*AC703+Z703*AC706-Y703*AD703-AA703*AD706</f>
        <v>7.1319068261990362</v>
      </c>
      <c r="AI703" s="28">
        <f t="shared" ref="AI703" si="4107">(X703*AD703+Y703*AC703+Z703*AD706+AA703*AC706)</f>
        <v>0</v>
      </c>
      <c r="AJ703" s="26">
        <f t="shared" ref="AJ703" si="4108">X703*AE703+Z703*AE706-Y703*AF703-AA703*AF706</f>
        <v>0</v>
      </c>
      <c r="AK703" s="27">
        <f t="shared" ref="AK703" si="4109">(X703*AF703+Y703*AE703+Z703*AF706+AA703*AE706)</f>
        <v>25.003938336365518</v>
      </c>
      <c r="AL703" s="8"/>
      <c r="AM703" s="24">
        <v>1</v>
      </c>
      <c r="AN703" s="25">
        <v>0</v>
      </c>
      <c r="AO703" s="26">
        <v>0</v>
      </c>
      <c r="AP703" s="27">
        <f t="shared" ref="AP703" si="4110">-1/($AN$8*$B703)</f>
        <v>-5.9507799092149289</v>
      </c>
      <c r="AR703" s="24">
        <f t="shared" ref="AR703" si="4111">AH703*AM703+AJ703*AM706-AI703*AN703-AK703*AN706</f>
        <v>7.1319068261990362</v>
      </c>
      <c r="AS703" s="28">
        <f t="shared" ref="AS703" si="4112">(AH703*AN703+AI703*AM703+AJ703*AN706+AK703*AM706)</f>
        <v>0</v>
      </c>
      <c r="AT703" s="26">
        <f t="shared" ref="AT703" si="4113">AH703*AO703+AJ703*AO706-AI703*AP703-AK703*AP706</f>
        <v>0</v>
      </c>
      <c r="AU703" s="27">
        <f t="shared" ref="AU703" si="4114">(AH703*AP703+AI703*AO703+AJ703*AP706+AK703*AO706)</f>
        <v>-17.436469519372512</v>
      </c>
      <c r="AV703" s="8"/>
      <c r="AW703" s="183">
        <f t="shared" ref="AW703" si="4115">20*LOG((2*$AR$8)/(($AR$8*AR703+AT703+$AR$8*AR706+AT706)^2+($AR$8*AS703+AU703+$AR$8*AS706+AU706)^2)^0.5)</f>
        <v>-20.070488742486809</v>
      </c>
      <c r="AY703" s="184">
        <f t="shared" ref="AY703" si="4116">((AS703^2+AR703^2)/(AS706^2+AR706^2))^0.5</f>
        <v>2.7237866644713074</v>
      </c>
      <c r="AZ703" s="9"/>
      <c r="BA703" s="29"/>
      <c r="BB703" s="29"/>
      <c r="BC703" s="29"/>
      <c r="BD703" s="29"/>
    </row>
    <row r="704" spans="2:56" ht="18.649999999999999" customHeight="1" thickBot="1">
      <c r="D704" s="30"/>
      <c r="G704" s="31"/>
      <c r="I704" s="30"/>
      <c r="L704" s="31"/>
      <c r="N704" s="30"/>
      <c r="Q704" s="31"/>
      <c r="S704" s="30"/>
      <c r="V704" s="31"/>
      <c r="X704" s="30"/>
      <c r="AA704" s="31"/>
      <c r="AC704" s="30"/>
      <c r="AF704" s="31"/>
      <c r="AH704" s="30"/>
      <c r="AK704" s="31"/>
      <c r="AM704" s="30"/>
      <c r="AP704" s="31"/>
      <c r="AR704" s="30"/>
      <c r="AU704" s="31"/>
      <c r="AY704" s="185"/>
      <c r="AZ704" s="9"/>
      <c r="BA704" s="29"/>
      <c r="BB704" s="29"/>
      <c r="BC704" s="29"/>
      <c r="BD704" s="29"/>
    </row>
    <row r="705" spans="2:56" ht="18.649999999999999" customHeight="1" thickBot="1">
      <c r="D705" s="197" t="s">
        <v>96</v>
      </c>
      <c r="E705" s="198"/>
      <c r="F705" s="199" t="s">
        <v>97</v>
      </c>
      <c r="G705" s="200"/>
      <c r="I705" s="197" t="s">
        <v>98</v>
      </c>
      <c r="J705" s="198"/>
      <c r="K705" s="199" t="s">
        <v>99</v>
      </c>
      <c r="L705" s="200"/>
      <c r="N705" s="197" t="s">
        <v>1</v>
      </c>
      <c r="O705" s="198"/>
      <c r="P705" s="199" t="s">
        <v>2</v>
      </c>
      <c r="Q705" s="200"/>
      <c r="S705" s="172" t="s">
        <v>100</v>
      </c>
      <c r="T705" s="173"/>
      <c r="U705" s="199" t="s">
        <v>101</v>
      </c>
      <c r="V705" s="200"/>
      <c r="X705" s="197" t="s">
        <v>102</v>
      </c>
      <c r="Y705" s="198"/>
      <c r="Z705" s="199" t="s">
        <v>103</v>
      </c>
      <c r="AA705" s="200"/>
      <c r="AB705" s="4"/>
      <c r="AC705" s="197" t="s">
        <v>104</v>
      </c>
      <c r="AD705" s="198"/>
      <c r="AE705" s="199" t="s">
        <v>105</v>
      </c>
      <c r="AF705" s="200"/>
      <c r="AH705" s="172" t="s">
        <v>106</v>
      </c>
      <c r="AI705" s="173"/>
      <c r="AJ705" s="199" t="s">
        <v>107</v>
      </c>
      <c r="AK705" s="200"/>
      <c r="AL705" s="4"/>
      <c r="AM705" s="197" t="s">
        <v>108</v>
      </c>
      <c r="AN705" s="198"/>
      <c r="AO705" s="199" t="s">
        <v>109</v>
      </c>
      <c r="AP705" s="200"/>
      <c r="AR705" s="197" t="s">
        <v>110</v>
      </c>
      <c r="AS705" s="198"/>
      <c r="AT705" s="199" t="s">
        <v>111</v>
      </c>
      <c r="AU705" s="200"/>
      <c r="AV705" s="4"/>
      <c r="AW705" s="36" t="s">
        <v>112</v>
      </c>
      <c r="AY705" s="186" t="s">
        <v>113</v>
      </c>
      <c r="AZ705" s="9"/>
      <c r="BA705" s="29"/>
      <c r="BB705" s="29"/>
      <c r="BC705" s="29"/>
      <c r="BD705" s="29"/>
    </row>
    <row r="706" spans="2:56" ht="18.649999999999999" customHeight="1" thickTop="1" thickBot="1">
      <c r="D706" s="24">
        <v>0</v>
      </c>
      <c r="E706" s="28">
        <v>0</v>
      </c>
      <c r="F706" s="26">
        <v>1</v>
      </c>
      <c r="G706" s="27">
        <v>0</v>
      </c>
      <c r="I706" s="24">
        <v>0</v>
      </c>
      <c r="J706" s="28">
        <f t="shared" ref="J706" si="4117">IF(0=(1-$J$8*$K$8*$B703^2),0,-1*(1-$J$8*$K$8*$B703^2)/($B703*$K$8))</f>
        <v>-0.34873255989145785</v>
      </c>
      <c r="K706" s="26">
        <v>1</v>
      </c>
      <c r="L706" s="27">
        <v>0</v>
      </c>
      <c r="N706" s="24">
        <f t="shared" ref="N706" si="4118">D706*I703+F706*I706-E706*J703-G706*J706</f>
        <v>0</v>
      </c>
      <c r="O706" s="28">
        <f t="shared" ref="O706" si="4119">(D706*J703+E706*I703+F706*J706+G706*I706)</f>
        <v>-0.34873255989145785</v>
      </c>
      <c r="P706" s="26">
        <f t="shared" ref="P706" si="4120">D706*K703+F706*K706-E706*L703-G706*L706</f>
        <v>1</v>
      </c>
      <c r="Q706" s="27">
        <f t="shared" ref="Q706" si="4121">(D706*L703+E706*K703+F706*L706+G706*K706)</f>
        <v>0</v>
      </c>
      <c r="S706" s="24">
        <v>0</v>
      </c>
      <c r="T706" s="28">
        <v>0</v>
      </c>
      <c r="U706" s="26">
        <v>1</v>
      </c>
      <c r="V706" s="27">
        <v>0</v>
      </c>
      <c r="X706" s="24">
        <f t="shared" ref="X706" si="4122">N706*S703+P706*S706-O706*T703-Q706*T706</f>
        <v>0</v>
      </c>
      <c r="Y706" s="28">
        <f t="shared" ref="Y706" si="4123">(N706*T703+O706*S703+P706*T706+Q706*S706)</f>
        <v>-0.34873255989145785</v>
      </c>
      <c r="Z706" s="26">
        <f t="shared" ref="Z706" si="4124">N706*U703+P706*U706-O706*V703-Q706*V706</f>
        <v>-9.0396296563600309</v>
      </c>
      <c r="AA706" s="27">
        <f t="shared" ref="AA706" si="4125">(N706*V703+O706*U703+P706*V706+Q706*U706)</f>
        <v>0</v>
      </c>
      <c r="AB706" s="8"/>
      <c r="AC706" s="24">
        <v>0</v>
      </c>
      <c r="AD706" s="28">
        <f t="shared" ref="AD706" si="4126">IF(0=(1-$AD$8*$AE$8*$B703^2),0,-1*(1-$AD$8*$AE$8*$B703^2)/($B703*$AD$8))</f>
        <v>-0.32823379368816563</v>
      </c>
      <c r="AE706" s="26">
        <v>1</v>
      </c>
      <c r="AF706" s="27">
        <v>0</v>
      </c>
      <c r="AH706" s="24">
        <f t="shared" ref="AH706" si="4127">X706*AC703+Z706*AC706-Y706*AD703-AA706*AD706</f>
        <v>0</v>
      </c>
      <c r="AI706" s="28">
        <f t="shared" ref="AI706" si="4128">(X706*AD703+Y706*AC703+Z706*AD706+AA706*AC706)</f>
        <v>2.6183793757516445</v>
      </c>
      <c r="AJ706" s="26">
        <f t="shared" ref="AJ706" si="4129">X706*AE703+Z706*AE706-Y706*AF703-AA706*AF706</f>
        <v>-9.0396296563600309</v>
      </c>
      <c r="AK706" s="27">
        <f t="shared" ref="AK706" si="4130">(X706*AF703+Y706*AE703+Z706*AF706+AA706*AE706)</f>
        <v>0</v>
      </c>
      <c r="AL706" s="8"/>
      <c r="AM706" s="24">
        <v>0</v>
      </c>
      <c r="AN706" s="28">
        <v>0</v>
      </c>
      <c r="AO706" s="26">
        <v>1</v>
      </c>
      <c r="AP706" s="27">
        <v>0</v>
      </c>
      <c r="AR706" s="24">
        <f t="shared" ref="AR706" si="4131">AH706*AM703+AJ706*AM706-AI706*AN703-AK706*AN706</f>
        <v>0</v>
      </c>
      <c r="AS706" s="28">
        <f t="shared" ref="AS706" si="4132">(AH706*AN703+AI706*AM703+AJ706*AN706+AK706*AM706)</f>
        <v>2.6183793757516445</v>
      </c>
      <c r="AT706" s="26">
        <f t="shared" ref="AT706" si="4133">AH706*AO703+AJ706*AO706-AI706*AP703-AK706*AP706</f>
        <v>6.5417697275655815</v>
      </c>
      <c r="AU706" s="27">
        <f t="shared" ref="AU706" si="4134">(AH706*AP703+AI706*AO703+AJ706*AP706+AK706*AO706)</f>
        <v>0</v>
      </c>
      <c r="AV706" s="8"/>
      <c r="AW706" s="38">
        <f t="shared" ref="AW706" si="4135">(180/PI())*ATAN(-1*(($AR$8*AS703+AU703+$AR$8*AS706+AU706)/($AR$8*AR703+AT703+$AR$8*AR706+AT706)))</f>
        <v>47.300132565517202</v>
      </c>
      <c r="AY706" s="187">
        <f t="shared" ref="AY706" si="4136">20*LOG(((($AR$8*AR703+AT703-$AR$8*AR706-AT706)^2+($AR$8*AS703+AU703-$AR$8*AS706-AU706)^2)/(($AR$8*AR703+AT703+$AR$8*AR706+AT706)^2+($AR$8*AS703+AU703+$AR$8*AS706+AU706)^2))^0.5)</f>
        <v>-4.2941850976792449E-2</v>
      </c>
      <c r="AZ706" s="9"/>
      <c r="BA706" s="29"/>
      <c r="BB706" s="29"/>
      <c r="BC706" s="29"/>
      <c r="BD706" s="29"/>
    </row>
    <row r="707" spans="2:56" ht="18.649999999999999" customHeight="1">
      <c r="AY707" s="33"/>
    </row>
    <row r="708" spans="2:56" ht="18.649999999999999" customHeight="1" thickBot="1">
      <c r="E708" s="21" t="s">
        <v>68</v>
      </c>
      <c r="J708" s="21" t="s">
        <v>69</v>
      </c>
      <c r="O708" s="21" t="s">
        <v>70</v>
      </c>
      <c r="T708" s="21" t="s">
        <v>71</v>
      </c>
      <c r="Y708" s="21" t="s">
        <v>72</v>
      </c>
      <c r="AD708" s="21" t="s">
        <v>73</v>
      </c>
      <c r="AI708" s="21" t="s">
        <v>74</v>
      </c>
      <c r="AN708" s="21" t="s">
        <v>75</v>
      </c>
      <c r="AS708" s="21" t="s">
        <v>76</v>
      </c>
    </row>
    <row r="709" spans="2:56" ht="18.649999999999999" customHeight="1" thickBot="1">
      <c r="B709" s="20"/>
      <c r="D709" s="197" t="s">
        <v>77</v>
      </c>
      <c r="E709" s="198"/>
      <c r="F709" s="199" t="s">
        <v>78</v>
      </c>
      <c r="G709" s="200"/>
      <c r="I709" s="197" t="s">
        <v>79</v>
      </c>
      <c r="J709" s="198"/>
      <c r="K709" s="199" t="s">
        <v>80</v>
      </c>
      <c r="L709" s="200"/>
      <c r="N709" s="197" t="s">
        <v>81</v>
      </c>
      <c r="O709" s="198"/>
      <c r="P709" s="199" t="s">
        <v>82</v>
      </c>
      <c r="Q709" s="200"/>
      <c r="S709" s="197" t="s">
        <v>83</v>
      </c>
      <c r="T709" s="198"/>
      <c r="U709" s="199" t="s">
        <v>84</v>
      </c>
      <c r="V709" s="200"/>
      <c r="X709" s="197" t="s">
        <v>85</v>
      </c>
      <c r="Y709" s="198"/>
      <c r="Z709" s="199" t="s">
        <v>86</v>
      </c>
      <c r="AA709" s="200"/>
      <c r="AB709" s="4"/>
      <c r="AC709" s="197" t="s">
        <v>87</v>
      </c>
      <c r="AD709" s="198"/>
      <c r="AE709" s="199" t="s">
        <v>88</v>
      </c>
      <c r="AF709" s="200"/>
      <c r="AH709" s="197" t="s">
        <v>89</v>
      </c>
      <c r="AI709" s="198"/>
      <c r="AJ709" s="199" t="s">
        <v>90</v>
      </c>
      <c r="AK709" s="200"/>
      <c r="AL709" s="4"/>
      <c r="AM709" s="197" t="s">
        <v>91</v>
      </c>
      <c r="AN709" s="198"/>
      <c r="AO709" s="199" t="s">
        <v>92</v>
      </c>
      <c r="AP709" s="200"/>
      <c r="AR709" s="197" t="s">
        <v>93</v>
      </c>
      <c r="AS709" s="198"/>
      <c r="AT709" s="199" t="s">
        <v>94</v>
      </c>
      <c r="AU709" s="200"/>
      <c r="AV709" s="4"/>
      <c r="AW709" s="181" t="s">
        <v>95</v>
      </c>
      <c r="AY709" s="182" t="s">
        <v>22</v>
      </c>
      <c r="AZ709" s="9"/>
      <c r="BA709" s="29"/>
      <c r="BB709" s="29"/>
      <c r="BC709" s="29"/>
      <c r="BD709" s="29"/>
    </row>
    <row r="710" spans="2:56" ht="18.649999999999999" customHeight="1" thickTop="1" thickBot="1">
      <c r="B710" s="39">
        <f t="shared" ref="B710" si="4137">B703+$E$5</f>
        <v>0.9391999999999957</v>
      </c>
      <c r="D710" s="24">
        <v>1</v>
      </c>
      <c r="E710" s="25">
        <v>0</v>
      </c>
      <c r="F710" s="26">
        <v>0</v>
      </c>
      <c r="G710" s="27">
        <f t="shared" ref="G710" si="4138">-1/($E$8*$B710)</f>
        <v>-5.9482455055057235</v>
      </c>
      <c r="I710" s="24">
        <v>1</v>
      </c>
      <c r="J710" s="28">
        <v>0</v>
      </c>
      <c r="K710" s="26">
        <v>0</v>
      </c>
      <c r="L710" s="27">
        <v>0</v>
      </c>
      <c r="N710" s="24">
        <f t="shared" ref="N710" si="4139">D710*I710+F710*I713-E710*J710-G710*J713</f>
        <v>-1.0687581796615486</v>
      </c>
      <c r="O710" s="28">
        <f t="shared" ref="O710" si="4140">(D710*J710+E710*I710+F710*J713+G710*I713)</f>
        <v>0</v>
      </c>
      <c r="P710" s="26">
        <f t="shared" ref="P710" si="4141">D710*K710+F710*K713-E710*L710-G710*L713</f>
        <v>0</v>
      </c>
      <c r="Q710" s="27">
        <f t="shared" ref="Q710" si="4142">(D710*L710+E710*K710+F710*L713+G710*K713)</f>
        <v>-5.9482455055057235</v>
      </c>
      <c r="S710" s="24">
        <v>1</v>
      </c>
      <c r="T710" s="25">
        <v>0</v>
      </c>
      <c r="U710" s="26">
        <v>0</v>
      </c>
      <c r="V710" s="27">
        <f t="shared" ref="V710" si="4143">-1/($T$8*$B710)</f>
        <v>-28.776647175284445</v>
      </c>
      <c r="X710" s="24">
        <f t="shared" ref="X710" si="4144">N710*S710+P710*S713-O710*T710-Q710*T713</f>
        <v>-1.0687581796615486</v>
      </c>
      <c r="Y710" s="28">
        <f t="shared" ref="Y710" si="4145">(N710*T710+O710*S710+P710*T713+Q710*S713)</f>
        <v>0</v>
      </c>
      <c r="Z710" s="26">
        <f t="shared" ref="Z710" si="4146">N710*U710+P710*U713-O710*V710-Q710*V713</f>
        <v>0</v>
      </c>
      <c r="AA710" s="27">
        <f t="shared" ref="AA710" si="4147">(N710*V710+O710*U710+P710*V713+Q710*U713)</f>
        <v>24.807031546313926</v>
      </c>
      <c r="AB710" s="8"/>
      <c r="AC710" s="24">
        <v>1</v>
      </c>
      <c r="AD710" s="28">
        <v>0</v>
      </c>
      <c r="AE710" s="26">
        <v>0</v>
      </c>
      <c r="AF710" s="27">
        <v>0</v>
      </c>
      <c r="AH710" s="24">
        <f t="shared" ref="AH710" si="4148">X710*AC710+Z710*AC713-Y710*AD710-AA710*AD713</f>
        <v>7.05373232046027</v>
      </c>
      <c r="AI710" s="28">
        <f t="shared" ref="AI710" si="4149">(X710*AD710+Y710*AC710+Z710*AD713+AA710*AC713)</f>
        <v>0</v>
      </c>
      <c r="AJ710" s="26">
        <f t="shared" ref="AJ710" si="4150">X710*AE710+Z710*AE713-Y710*AF710-AA710*AF713</f>
        <v>0</v>
      </c>
      <c r="AK710" s="27">
        <f t="shared" ref="AK710" si="4151">(X710*AF710+Y710*AE710+Z710*AF713+AA710*AE713)</f>
        <v>24.807031546313926</v>
      </c>
      <c r="AL710" s="8"/>
      <c r="AM710" s="24">
        <v>1</v>
      </c>
      <c r="AN710" s="25">
        <v>0</v>
      </c>
      <c r="AO710" s="26">
        <v>0</v>
      </c>
      <c r="AP710" s="27">
        <f t="shared" ref="AP710" si="4152">-1/($AN$8*$B710)</f>
        <v>-5.9482455055057235</v>
      </c>
      <c r="AR710" s="24">
        <f t="shared" ref="AR710" si="4153">AH710*AM710+AJ710*AM713-AI710*AN710-AK710*AN713</f>
        <v>7.05373232046027</v>
      </c>
      <c r="AS710" s="28">
        <f t="shared" ref="AS710" si="4154">(AH710*AN710+AI710*AM710+AJ710*AN713+AK710*AM713)</f>
        <v>0</v>
      </c>
      <c r="AT710" s="26">
        <f t="shared" ref="AT710" si="4155">AH710*AO710+AJ710*AO713-AI710*AP710-AK710*AP713</f>
        <v>0</v>
      </c>
      <c r="AU710" s="27">
        <f t="shared" ref="AU710" si="4156">(AH710*AP710+AI710*AO710+AJ710*AP713+AK710*AO713)</f>
        <v>-17.150300025904333</v>
      </c>
      <c r="AV710" s="8"/>
      <c r="AW710" s="183">
        <f t="shared" ref="AW710" si="4157">20*LOG((2*$AR$8)/(($AR$8*AR710+AT710+$AR$8*AR713+AT713)^2+($AR$8*AS710+AU710+$AR$8*AS713+AU713)^2)^0.5)</f>
        <v>-19.939736359034274</v>
      </c>
      <c r="AY710" s="184">
        <f t="shared" ref="AY710" si="4158">((AS710^2+AR710^2)/(AS713^2+AR713^2))^0.5</f>
        <v>2.7111256501458176</v>
      </c>
      <c r="AZ710" s="9"/>
      <c r="BA710" s="29"/>
      <c r="BB710" s="29"/>
      <c r="BC710" s="29"/>
      <c r="BD710" s="29"/>
    </row>
    <row r="711" spans="2:56" ht="18.649999999999999" customHeight="1" thickBot="1">
      <c r="D711" s="30"/>
      <c r="G711" s="31"/>
      <c r="I711" s="30"/>
      <c r="L711" s="31"/>
      <c r="N711" s="30"/>
      <c r="Q711" s="31"/>
      <c r="S711" s="30"/>
      <c r="V711" s="31"/>
      <c r="X711" s="30"/>
      <c r="AA711" s="31"/>
      <c r="AC711" s="30"/>
      <c r="AF711" s="31"/>
      <c r="AH711" s="30"/>
      <c r="AK711" s="31"/>
      <c r="AM711" s="30"/>
      <c r="AP711" s="31"/>
      <c r="AR711" s="30"/>
      <c r="AU711" s="31"/>
      <c r="AY711" s="185"/>
      <c r="AZ711" s="9"/>
      <c r="BA711" s="29"/>
      <c r="BB711" s="29"/>
      <c r="BC711" s="29"/>
      <c r="BD711" s="29"/>
    </row>
    <row r="712" spans="2:56" ht="18.649999999999999" customHeight="1" thickBot="1">
      <c r="D712" s="197" t="s">
        <v>96</v>
      </c>
      <c r="E712" s="198"/>
      <c r="F712" s="199" t="s">
        <v>97</v>
      </c>
      <c r="G712" s="200"/>
      <c r="I712" s="197" t="s">
        <v>98</v>
      </c>
      <c r="J712" s="198"/>
      <c r="K712" s="199" t="s">
        <v>99</v>
      </c>
      <c r="L712" s="200"/>
      <c r="N712" s="197" t="s">
        <v>1</v>
      </c>
      <c r="O712" s="198"/>
      <c r="P712" s="199" t="s">
        <v>2</v>
      </c>
      <c r="Q712" s="200"/>
      <c r="S712" s="172" t="s">
        <v>100</v>
      </c>
      <c r="T712" s="173"/>
      <c r="U712" s="199" t="s">
        <v>101</v>
      </c>
      <c r="V712" s="200"/>
      <c r="X712" s="197" t="s">
        <v>102</v>
      </c>
      <c r="Y712" s="198"/>
      <c r="Z712" s="199" t="s">
        <v>103</v>
      </c>
      <c r="AA712" s="200"/>
      <c r="AB712" s="4"/>
      <c r="AC712" s="197" t="s">
        <v>104</v>
      </c>
      <c r="AD712" s="198"/>
      <c r="AE712" s="199" t="s">
        <v>105</v>
      </c>
      <c r="AF712" s="200"/>
      <c r="AH712" s="172" t="s">
        <v>106</v>
      </c>
      <c r="AI712" s="173"/>
      <c r="AJ712" s="199" t="s">
        <v>107</v>
      </c>
      <c r="AK712" s="200"/>
      <c r="AL712" s="4"/>
      <c r="AM712" s="197" t="s">
        <v>108</v>
      </c>
      <c r="AN712" s="198"/>
      <c r="AO712" s="199" t="s">
        <v>109</v>
      </c>
      <c r="AP712" s="200"/>
      <c r="AR712" s="197" t="s">
        <v>110</v>
      </c>
      <c r="AS712" s="198"/>
      <c r="AT712" s="199" t="s">
        <v>111</v>
      </c>
      <c r="AU712" s="200"/>
      <c r="AV712" s="4"/>
      <c r="AW712" s="36" t="s">
        <v>112</v>
      </c>
      <c r="AY712" s="186" t="s">
        <v>113</v>
      </c>
      <c r="AZ712" s="9"/>
      <c r="BA712" s="29"/>
      <c r="BB712" s="29"/>
      <c r="BC712" s="29"/>
      <c r="BD712" s="29"/>
    </row>
    <row r="713" spans="2:56" ht="18.649999999999999" customHeight="1" thickTop="1" thickBot="1">
      <c r="D713" s="24">
        <v>0</v>
      </c>
      <c r="E713" s="28">
        <v>0</v>
      </c>
      <c r="F713" s="26">
        <v>1</v>
      </c>
      <c r="G713" s="27">
        <v>0</v>
      </c>
      <c r="I713" s="24">
        <v>0</v>
      </c>
      <c r="J713" s="28">
        <f t="shared" ref="J713" si="4159">IF(0=(1-$J$8*$K$8*$B710^2),0,-1*(1-$J$8*$K$8*$B710^2)/($B710*$K$8))</f>
        <v>-0.34779300513852301</v>
      </c>
      <c r="K713" s="26">
        <v>1</v>
      </c>
      <c r="L713" s="27">
        <v>0</v>
      </c>
      <c r="N713" s="24">
        <f t="shared" ref="N713" si="4160">D713*I710+F713*I713-E713*J710-G713*J713</f>
        <v>0</v>
      </c>
      <c r="O713" s="28">
        <f t="shared" ref="O713" si="4161">(D713*J710+E713*I710+F713*J713+G713*I713)</f>
        <v>-0.34779300513852301</v>
      </c>
      <c r="P713" s="26">
        <f t="shared" ref="P713" si="4162">D713*K710+F713*K713-E713*L710-G713*L713</f>
        <v>1</v>
      </c>
      <c r="Q713" s="27">
        <f t="shared" ref="Q713" si="4163">(D713*L710+E713*K710+F713*L713+G713*K713)</f>
        <v>0</v>
      </c>
      <c r="S713" s="24">
        <v>0</v>
      </c>
      <c r="T713" s="28">
        <v>0</v>
      </c>
      <c r="U713" s="26">
        <v>1</v>
      </c>
      <c r="V713" s="27">
        <v>0</v>
      </c>
      <c r="X713" s="24">
        <f t="shared" ref="X713" si="4164">N713*S710+P713*S713-O713*T710-Q713*T713</f>
        <v>0</v>
      </c>
      <c r="Y713" s="28">
        <f t="shared" ref="Y713" si="4165">(N713*T710+O713*S710+P713*T713+Q713*S713)</f>
        <v>-0.34779300513852301</v>
      </c>
      <c r="Z713" s="26">
        <f t="shared" ref="Z713" si="4166">N713*U710+P713*U713-O713*V710-Q713*V713</f>
        <v>-9.0083165989031677</v>
      </c>
      <c r="AA713" s="27">
        <f t="shared" ref="AA713" si="4167">(N713*V710+O713*U710+P713*V713+Q713*U713)</f>
        <v>0</v>
      </c>
      <c r="AB713" s="8"/>
      <c r="AC713" s="24">
        <v>0</v>
      </c>
      <c r="AD713" s="28">
        <f t="shared" ref="AD713" si="4168">IF(0=(1-$AD$8*$AE$8*$B710^2),0,-1*(1-$AD$8*$AE$8*$B710^2)/($B710*$AD$8))</f>
        <v>-0.32742694283906526</v>
      </c>
      <c r="AE713" s="26">
        <v>1</v>
      </c>
      <c r="AF713" s="27">
        <v>0</v>
      </c>
      <c r="AH713" s="24">
        <f t="shared" ref="AH713" si="4169">X713*AC710+Z713*AC713-Y713*AD710-AA713*AD713</f>
        <v>0</v>
      </c>
      <c r="AI713" s="28">
        <f t="shared" ref="AI713" si="4170">(X713*AD710+Y713*AC710+Z713*AD713+AA713*AC713)</f>
        <v>2.6017725589667471</v>
      </c>
      <c r="AJ713" s="26">
        <f t="shared" ref="AJ713" si="4171">X713*AE710+Z713*AE713-Y713*AF710-AA713*AF713</f>
        <v>-9.0083165989031677</v>
      </c>
      <c r="AK713" s="27">
        <f t="shared" ref="AK713" si="4172">(X713*AF710+Y713*AE710+Z713*AF713+AA713*AE713)</f>
        <v>0</v>
      </c>
      <c r="AL713" s="8"/>
      <c r="AM713" s="24">
        <v>0</v>
      </c>
      <c r="AN713" s="28">
        <v>0</v>
      </c>
      <c r="AO713" s="26">
        <v>1</v>
      </c>
      <c r="AP713" s="27">
        <v>0</v>
      </c>
      <c r="AR713" s="24">
        <f t="shared" ref="AR713" si="4173">AH713*AM710+AJ713*AM713-AI713*AN710-AK713*AN713</f>
        <v>0</v>
      </c>
      <c r="AS713" s="28">
        <f t="shared" ref="AS713" si="4174">(AH713*AN710+AI713*AM710+AJ713*AN713+AK713*AM713)</f>
        <v>2.6017725589667471</v>
      </c>
      <c r="AT713" s="26">
        <f t="shared" ref="AT713" si="4175">AH713*AO710+AJ713*AO713-AI713*AP710-AK713*AP713</f>
        <v>6.4676653313189103</v>
      </c>
      <c r="AU713" s="27">
        <f t="shared" ref="AU713" si="4176">(AH713*AP710+AI713*AO710+AJ713*AP713+AK713*AO713)</f>
        <v>0</v>
      </c>
      <c r="AV713" s="8"/>
      <c r="AW713" s="38">
        <f t="shared" ref="AW713" si="4177">(180/PI())*ATAN(-1*(($AR$8*AS710+AU710+$AR$8*AS713+AU713)/($AR$8*AR710+AT710+$AR$8*AR713+AT713)))</f>
        <v>47.095622207630882</v>
      </c>
      <c r="AY713" s="187">
        <f t="shared" ref="AY713" si="4178">20*LOG(((($AR$8*AR710+AT710-$AR$8*AR713-AT713)^2+($AR$8*AS710+AU710-$AR$8*AS713-AU713)^2)/(($AR$8*AR710+AT710+$AR$8*AR713+AT713)^2+($AR$8*AS710+AU710+$AR$8*AS713+AU713)^2))^0.5)</f>
        <v>-4.4261063925274097E-2</v>
      </c>
      <c r="AZ713" s="9"/>
      <c r="BA713" s="29"/>
      <c r="BB713" s="29"/>
      <c r="BC713" s="29"/>
      <c r="BD713" s="29"/>
    </row>
    <row r="714" spans="2:56" ht="18.649999999999999" customHeight="1">
      <c r="AY714" s="33"/>
    </row>
    <row r="715" spans="2:56" ht="18.649999999999999" customHeight="1" thickBot="1">
      <c r="E715" s="21" t="s">
        <v>68</v>
      </c>
      <c r="J715" s="21" t="s">
        <v>69</v>
      </c>
      <c r="O715" s="21" t="s">
        <v>70</v>
      </c>
      <c r="T715" s="21" t="s">
        <v>71</v>
      </c>
      <c r="Y715" s="21" t="s">
        <v>72</v>
      </c>
      <c r="AD715" s="21" t="s">
        <v>73</v>
      </c>
      <c r="AI715" s="21" t="s">
        <v>74</v>
      </c>
      <c r="AN715" s="21" t="s">
        <v>75</v>
      </c>
      <c r="AS715" s="21" t="s">
        <v>76</v>
      </c>
    </row>
    <row r="716" spans="2:56" ht="18.649999999999999" customHeight="1" thickBot="1">
      <c r="B716" s="20"/>
      <c r="D716" s="197" t="s">
        <v>77</v>
      </c>
      <c r="E716" s="198"/>
      <c r="F716" s="199" t="s">
        <v>78</v>
      </c>
      <c r="G716" s="200"/>
      <c r="I716" s="197" t="s">
        <v>79</v>
      </c>
      <c r="J716" s="198"/>
      <c r="K716" s="199" t="s">
        <v>80</v>
      </c>
      <c r="L716" s="200"/>
      <c r="N716" s="197" t="s">
        <v>81</v>
      </c>
      <c r="O716" s="198"/>
      <c r="P716" s="199" t="s">
        <v>82</v>
      </c>
      <c r="Q716" s="200"/>
      <c r="S716" s="197" t="s">
        <v>83</v>
      </c>
      <c r="T716" s="198"/>
      <c r="U716" s="199" t="s">
        <v>84</v>
      </c>
      <c r="V716" s="200"/>
      <c r="X716" s="197" t="s">
        <v>85</v>
      </c>
      <c r="Y716" s="198"/>
      <c r="Z716" s="199" t="s">
        <v>86</v>
      </c>
      <c r="AA716" s="200"/>
      <c r="AB716" s="4"/>
      <c r="AC716" s="197" t="s">
        <v>87</v>
      </c>
      <c r="AD716" s="198"/>
      <c r="AE716" s="199" t="s">
        <v>88</v>
      </c>
      <c r="AF716" s="200"/>
      <c r="AH716" s="197" t="s">
        <v>89</v>
      </c>
      <c r="AI716" s="198"/>
      <c r="AJ716" s="199" t="s">
        <v>90</v>
      </c>
      <c r="AK716" s="200"/>
      <c r="AL716" s="4"/>
      <c r="AM716" s="197" t="s">
        <v>91</v>
      </c>
      <c r="AN716" s="198"/>
      <c r="AO716" s="199" t="s">
        <v>92</v>
      </c>
      <c r="AP716" s="200"/>
      <c r="AR716" s="197" t="s">
        <v>93</v>
      </c>
      <c r="AS716" s="198"/>
      <c r="AT716" s="199" t="s">
        <v>94</v>
      </c>
      <c r="AU716" s="200"/>
      <c r="AV716" s="4"/>
      <c r="AW716" s="181" t="s">
        <v>95</v>
      </c>
      <c r="AY716" s="182" t="s">
        <v>22</v>
      </c>
      <c r="AZ716" s="9"/>
      <c r="BA716" s="29"/>
      <c r="BB716" s="29"/>
      <c r="BC716" s="29"/>
      <c r="BD716" s="29"/>
    </row>
    <row r="717" spans="2:56" ht="18.649999999999999" customHeight="1" thickTop="1" thickBot="1">
      <c r="B717" s="39">
        <f t="shared" ref="B717" si="4179">B710+$E$5</f>
        <v>0.93959999999999566</v>
      </c>
      <c r="D717" s="24">
        <v>1</v>
      </c>
      <c r="E717" s="25">
        <v>0</v>
      </c>
      <c r="F717" s="26">
        <v>0</v>
      </c>
      <c r="G717" s="27">
        <f t="shared" ref="G717" si="4180">-1/($E$8*$B717)</f>
        <v>-5.9457132596540827</v>
      </c>
      <c r="I717" s="24">
        <v>1</v>
      </c>
      <c r="J717" s="28">
        <v>0</v>
      </c>
      <c r="K717" s="26">
        <v>0</v>
      </c>
      <c r="L717" s="27">
        <v>0</v>
      </c>
      <c r="N717" s="24">
        <f t="shared" ref="N717" si="4181">D717*I717+F717*I720-E717*J717-G717*J720</f>
        <v>-1.0622939127959152</v>
      </c>
      <c r="O717" s="28">
        <f t="shared" ref="O717" si="4182">(D717*J717+E717*I717+F717*J720+G717*I720)</f>
        <v>0</v>
      </c>
      <c r="P717" s="26">
        <f t="shared" ref="P717" si="4183">D717*K717+F717*K720-E717*L717-G717*L720</f>
        <v>0</v>
      </c>
      <c r="Q717" s="27">
        <f t="shared" ref="Q717" si="4184">(D717*L717+E717*K717+F717*L720+G717*K720)</f>
        <v>-5.9457132596540827</v>
      </c>
      <c r="S717" s="24">
        <v>1</v>
      </c>
      <c r="T717" s="25">
        <v>0</v>
      </c>
      <c r="U717" s="26">
        <v>0</v>
      </c>
      <c r="V717" s="27">
        <f t="shared" ref="V717" si="4185">-1/($T$8*$B717)</f>
        <v>-28.764396580488668</v>
      </c>
      <c r="X717" s="24">
        <f t="shared" ref="X717" si="4186">N717*S717+P717*S720-O717*T717-Q717*T720</f>
        <v>-1.0622939127959152</v>
      </c>
      <c r="Y717" s="28">
        <f t="shared" ref="Y717" si="4187">(N717*T717+O717*S717+P717*T720+Q717*S720)</f>
        <v>0</v>
      </c>
      <c r="Z717" s="26">
        <f t="shared" ref="Z717" si="4188">N717*U717+P717*U720-O717*V717-Q717*V720</f>
        <v>0</v>
      </c>
      <c r="AA717" s="27">
        <f t="shared" ref="AA717" si="4189">(N717*V717+O717*U717+P717*V720+Q717*U720)</f>
        <v>24.610530133046666</v>
      </c>
      <c r="AB717" s="8"/>
      <c r="AC717" s="24">
        <v>1</v>
      </c>
      <c r="AD717" s="28">
        <v>0</v>
      </c>
      <c r="AE717" s="26">
        <v>0</v>
      </c>
      <c r="AF717" s="27">
        <v>0</v>
      </c>
      <c r="AH717" s="24">
        <f t="shared" ref="AH717" si="4190">X717*AC717+Z717*AC720-Y717*AD717-AA717*AD720</f>
        <v>6.9760096197028965</v>
      </c>
      <c r="AI717" s="28">
        <f t="shared" ref="AI717" si="4191">(X717*AD717+Y717*AC717+Z717*AD720+AA717*AC720)</f>
        <v>0</v>
      </c>
      <c r="AJ717" s="26">
        <f t="shared" ref="AJ717" si="4192">X717*AE717+Z717*AE720-Y717*AF717-AA717*AF720</f>
        <v>0</v>
      </c>
      <c r="AK717" s="27">
        <f t="shared" ref="AK717" si="4193">(X717*AF717+Y717*AE717+Z717*AF720+AA717*AE720)</f>
        <v>24.610530133046666</v>
      </c>
      <c r="AL717" s="8"/>
      <c r="AM717" s="24">
        <v>1</v>
      </c>
      <c r="AN717" s="25">
        <v>0</v>
      </c>
      <c r="AO717" s="26">
        <v>0</v>
      </c>
      <c r="AP717" s="27">
        <f t="shared" ref="AP717" si="4194">-1/($AN$8*$B717)</f>
        <v>-5.9457132596540827</v>
      </c>
      <c r="AR717" s="24">
        <f t="shared" ref="AR717" si="4195">AH717*AM717+AJ717*AM720-AI717*AN717-AK717*AN720</f>
        <v>6.9760096197028965</v>
      </c>
      <c r="AS717" s="28">
        <f t="shared" ref="AS717" si="4196">(AH717*AN717+AI717*AM717+AJ717*AN720+AK717*AM720)</f>
        <v>0</v>
      </c>
      <c r="AT717" s="26">
        <f t="shared" ref="AT717" si="4197">AH717*AO717+AJ717*AO720-AI717*AP717-AK717*AP720</f>
        <v>0</v>
      </c>
      <c r="AU717" s="27">
        <f t="shared" ref="AU717" si="4198">(AH717*AP717+AI717*AO717+AJ717*AP720+AK717*AO720)</f>
        <v>-16.866822762295278</v>
      </c>
      <c r="AV717" s="8"/>
      <c r="AW717" s="183">
        <f t="shared" ref="AW717" si="4199">20*LOG((2*$AR$8)/(($AR$8*AR717+AT717+$AR$8*AR720+AT720)^2+($AR$8*AS717+AU717+$AR$8*AS720+AU720)^2)^0.5)</f>
        <v>-19.808225053984405</v>
      </c>
      <c r="AY717" s="184">
        <f t="shared" ref="AY717" si="4200">((AS717^2+AR717^2)/(AS720^2+AR720^2))^0.5</f>
        <v>2.6984070714615802</v>
      </c>
      <c r="AZ717" s="9"/>
      <c r="BA717" s="29"/>
      <c r="BB717" s="29"/>
      <c r="BC717" s="29"/>
      <c r="BD717" s="29"/>
    </row>
    <row r="718" spans="2:56" ht="18.649999999999999" customHeight="1" thickBot="1">
      <c r="D718" s="30"/>
      <c r="G718" s="31"/>
      <c r="I718" s="30"/>
      <c r="L718" s="31"/>
      <c r="N718" s="30"/>
      <c r="Q718" s="31"/>
      <c r="S718" s="30"/>
      <c r="V718" s="31"/>
      <c r="X718" s="30"/>
      <c r="AA718" s="31"/>
      <c r="AC718" s="30"/>
      <c r="AF718" s="31"/>
      <c r="AH718" s="30"/>
      <c r="AK718" s="31"/>
      <c r="AM718" s="30"/>
      <c r="AP718" s="31"/>
      <c r="AR718" s="30"/>
      <c r="AU718" s="31"/>
      <c r="AY718" s="185"/>
      <c r="AZ718" s="9"/>
      <c r="BA718" s="29"/>
      <c r="BB718" s="29"/>
      <c r="BC718" s="29"/>
      <c r="BD718" s="29"/>
    </row>
    <row r="719" spans="2:56" ht="18.649999999999999" customHeight="1" thickBot="1">
      <c r="D719" s="197" t="s">
        <v>96</v>
      </c>
      <c r="E719" s="198"/>
      <c r="F719" s="199" t="s">
        <v>97</v>
      </c>
      <c r="G719" s="200"/>
      <c r="I719" s="197" t="s">
        <v>98</v>
      </c>
      <c r="J719" s="198"/>
      <c r="K719" s="199" t="s">
        <v>99</v>
      </c>
      <c r="L719" s="200"/>
      <c r="N719" s="197" t="s">
        <v>1</v>
      </c>
      <c r="O719" s="198"/>
      <c r="P719" s="199" t="s">
        <v>2</v>
      </c>
      <c r="Q719" s="200"/>
      <c r="S719" s="172" t="s">
        <v>100</v>
      </c>
      <c r="T719" s="173"/>
      <c r="U719" s="199" t="s">
        <v>101</v>
      </c>
      <c r="V719" s="200"/>
      <c r="X719" s="197" t="s">
        <v>102</v>
      </c>
      <c r="Y719" s="198"/>
      <c r="Z719" s="199" t="s">
        <v>103</v>
      </c>
      <c r="AA719" s="200"/>
      <c r="AB719" s="4"/>
      <c r="AC719" s="197" t="s">
        <v>104</v>
      </c>
      <c r="AD719" s="198"/>
      <c r="AE719" s="199" t="s">
        <v>105</v>
      </c>
      <c r="AF719" s="200"/>
      <c r="AH719" s="172" t="s">
        <v>106</v>
      </c>
      <c r="AI719" s="173"/>
      <c r="AJ719" s="199" t="s">
        <v>107</v>
      </c>
      <c r="AK719" s="200"/>
      <c r="AL719" s="4"/>
      <c r="AM719" s="197" t="s">
        <v>108</v>
      </c>
      <c r="AN719" s="198"/>
      <c r="AO719" s="199" t="s">
        <v>109</v>
      </c>
      <c r="AP719" s="200"/>
      <c r="AR719" s="197" t="s">
        <v>110</v>
      </c>
      <c r="AS719" s="198"/>
      <c r="AT719" s="199" t="s">
        <v>111</v>
      </c>
      <c r="AU719" s="200"/>
      <c r="AV719" s="4"/>
      <c r="AW719" s="36" t="s">
        <v>112</v>
      </c>
      <c r="AY719" s="186" t="s">
        <v>113</v>
      </c>
      <c r="AZ719" s="9"/>
      <c r="BA719" s="29"/>
      <c r="BB719" s="29"/>
      <c r="BC719" s="29"/>
      <c r="BD719" s="29"/>
    </row>
    <row r="720" spans="2:56" ht="18.649999999999999" customHeight="1" thickTop="1" thickBot="1">
      <c r="D720" s="24">
        <v>0</v>
      </c>
      <c r="E720" s="28">
        <v>0</v>
      </c>
      <c r="F720" s="26">
        <v>1</v>
      </c>
      <c r="G720" s="27">
        <v>0</v>
      </c>
      <c r="I720" s="24">
        <v>0</v>
      </c>
      <c r="J720" s="28">
        <f t="shared" ref="J720" si="4201">IF(0=(1-$J$8*$K$8*$B717^2),0,-1*(1-$J$8*$K$8*$B717^2)/($B717*$K$8))</f>
        <v>-0.34685391352288286</v>
      </c>
      <c r="K720" s="26">
        <v>1</v>
      </c>
      <c r="L720" s="27">
        <v>0</v>
      </c>
      <c r="N720" s="24">
        <f t="shared" ref="N720" si="4202">D720*I717+F720*I720-E720*J717-G720*J720</f>
        <v>0</v>
      </c>
      <c r="O720" s="28">
        <f t="shared" ref="O720" si="4203">(D720*J717+E720*I717+F720*J720+G720*I720)</f>
        <v>-0.34685391352288286</v>
      </c>
      <c r="P720" s="26">
        <f t="shared" ref="P720" si="4204">D720*K717+F720*K720-E720*L717-G720*L720</f>
        <v>1</v>
      </c>
      <c r="Q720" s="27">
        <f t="shared" ref="Q720" si="4205">(D720*L717+E720*K717+F720*L720+G720*K720)</f>
        <v>0</v>
      </c>
      <c r="S720" s="24">
        <v>0</v>
      </c>
      <c r="T720" s="28">
        <v>0</v>
      </c>
      <c r="U720" s="26">
        <v>1</v>
      </c>
      <c r="V720" s="27">
        <v>0</v>
      </c>
      <c r="X720" s="24">
        <f t="shared" ref="X720" si="4206">N720*S717+P720*S720-O720*T717-Q720*T720</f>
        <v>0</v>
      </c>
      <c r="Y720" s="28">
        <f t="shared" ref="Y720" si="4207">(N720*T717+O720*S717+P720*T720+Q720*S720)</f>
        <v>-0.34685391352288286</v>
      </c>
      <c r="Z720" s="26">
        <f t="shared" ref="Z720" si="4208">N720*U717+P720*U720-O720*V717-Q720*V720</f>
        <v>-8.9770435240667243</v>
      </c>
      <c r="AA720" s="27">
        <f t="shared" ref="AA720" si="4209">(N720*V717+O720*U717+P720*V720+Q720*U720)</f>
        <v>0</v>
      </c>
      <c r="AB720" s="8"/>
      <c r="AC720" s="24">
        <v>0</v>
      </c>
      <c r="AD720" s="28">
        <f t="shared" ref="AD720" si="4210">IF(0=(1-$AD$8*$AE$8*$B717^2),0,-1*(1-$AD$8*$AE$8*$B717^2)/($B717*$AD$8))</f>
        <v>-0.32662049492810774</v>
      </c>
      <c r="AE720" s="26">
        <v>1</v>
      </c>
      <c r="AF720" s="27">
        <v>0</v>
      </c>
      <c r="AH720" s="24">
        <f t="shared" ref="AH720" si="4211">X720*AC717+Z720*AC720-Y720*AD717-AA720*AD720</f>
        <v>0</v>
      </c>
      <c r="AI720" s="28">
        <f t="shared" ref="AI720" si="4212">(X720*AD717+Y720*AC717+Z720*AD720+AA720*AC720)</f>
        <v>2.5852324852989552</v>
      </c>
      <c r="AJ720" s="26">
        <f t="shared" ref="AJ720" si="4213">X720*AE717+Z720*AE720-Y720*AF717-AA720*AF720</f>
        <v>-8.9770435240667243</v>
      </c>
      <c r="AK720" s="27">
        <f t="shared" ref="AK720" si="4214">(X720*AF717+Y720*AE717+Z720*AF720+AA720*AE720)</f>
        <v>0</v>
      </c>
      <c r="AL720" s="8"/>
      <c r="AM720" s="24">
        <v>0</v>
      </c>
      <c r="AN720" s="28">
        <v>0</v>
      </c>
      <c r="AO720" s="26">
        <v>1</v>
      </c>
      <c r="AP720" s="27">
        <v>0</v>
      </c>
      <c r="AR720" s="24">
        <f t="shared" ref="AR720" si="4215">AH720*AM717+AJ720*AM720-AI720*AN717-AK720*AN720</f>
        <v>0</v>
      </c>
      <c r="AS720" s="28">
        <f t="shared" ref="AS720" si="4216">(AH720*AN717+AI720*AM717+AJ720*AN720+AK720*AM720)</f>
        <v>2.5852324852989552</v>
      </c>
      <c r="AT720" s="26">
        <f t="shared" ref="AT720" si="4217">AH720*AO717+AJ720*AO720-AI720*AP717-AK720*AP720</f>
        <v>6.3940075430637524</v>
      </c>
      <c r="AU720" s="27">
        <f t="shared" ref="AU720" si="4218">(AH720*AP717+AI720*AO717+AJ720*AP720+AK720*AO720)</f>
        <v>0</v>
      </c>
      <c r="AV720" s="8"/>
      <c r="AW720" s="38">
        <f t="shared" ref="AW720" si="4219">(180/PI())*ATAN(-1*(($AR$8*AS717+AU717+$AR$8*AS720+AU720)/($AR$8*AR717+AT717+$AR$8*AR720+AT720)))</f>
        <v>46.888150046777781</v>
      </c>
      <c r="AY720" s="187">
        <f t="shared" ref="AY720" si="4220">20*LOG(((($AR$8*AR717+AT717-$AR$8*AR720-AT720)^2+($AR$8*AS717+AU717-$AR$8*AS720-AU720)^2)/(($AR$8*AR717+AT717+$AR$8*AR720+AT720)^2+($AR$8*AS717+AU717+$AR$8*AS720+AU720)^2))^0.5)</f>
        <v>-4.5629032475352695E-2</v>
      </c>
      <c r="AZ720" s="9"/>
      <c r="BA720" s="29"/>
      <c r="BB720" s="29"/>
      <c r="BC720" s="29"/>
      <c r="BD720" s="29"/>
    </row>
    <row r="721" spans="2:56" ht="18.649999999999999" customHeight="1">
      <c r="AY721" s="33"/>
    </row>
    <row r="722" spans="2:56" ht="18.649999999999999" customHeight="1" thickBot="1">
      <c r="E722" s="21" t="s">
        <v>68</v>
      </c>
      <c r="J722" s="21" t="s">
        <v>69</v>
      </c>
      <c r="O722" s="21" t="s">
        <v>70</v>
      </c>
      <c r="T722" s="21" t="s">
        <v>71</v>
      </c>
      <c r="Y722" s="21" t="s">
        <v>72</v>
      </c>
      <c r="AD722" s="21" t="s">
        <v>73</v>
      </c>
      <c r="AI722" s="21" t="s">
        <v>74</v>
      </c>
      <c r="AN722" s="21" t="s">
        <v>75</v>
      </c>
      <c r="AS722" s="21" t="s">
        <v>76</v>
      </c>
    </row>
    <row r="723" spans="2:56" ht="18.649999999999999" customHeight="1" thickBot="1">
      <c r="B723" s="20"/>
      <c r="D723" s="197" t="s">
        <v>77</v>
      </c>
      <c r="E723" s="198"/>
      <c r="F723" s="199" t="s">
        <v>78</v>
      </c>
      <c r="G723" s="200"/>
      <c r="I723" s="197" t="s">
        <v>79</v>
      </c>
      <c r="J723" s="198"/>
      <c r="K723" s="199" t="s">
        <v>80</v>
      </c>
      <c r="L723" s="200"/>
      <c r="N723" s="197" t="s">
        <v>81</v>
      </c>
      <c r="O723" s="198"/>
      <c r="P723" s="199" t="s">
        <v>82</v>
      </c>
      <c r="Q723" s="200"/>
      <c r="S723" s="197" t="s">
        <v>83</v>
      </c>
      <c r="T723" s="198"/>
      <c r="U723" s="199" t="s">
        <v>84</v>
      </c>
      <c r="V723" s="200"/>
      <c r="X723" s="197" t="s">
        <v>85</v>
      </c>
      <c r="Y723" s="198"/>
      <c r="Z723" s="199" t="s">
        <v>86</v>
      </c>
      <c r="AA723" s="200"/>
      <c r="AB723" s="4"/>
      <c r="AC723" s="197" t="s">
        <v>87</v>
      </c>
      <c r="AD723" s="198"/>
      <c r="AE723" s="199" t="s">
        <v>88</v>
      </c>
      <c r="AF723" s="200"/>
      <c r="AH723" s="197" t="s">
        <v>89</v>
      </c>
      <c r="AI723" s="198"/>
      <c r="AJ723" s="199" t="s">
        <v>90</v>
      </c>
      <c r="AK723" s="200"/>
      <c r="AL723" s="4"/>
      <c r="AM723" s="197" t="s">
        <v>91</v>
      </c>
      <c r="AN723" s="198"/>
      <c r="AO723" s="199" t="s">
        <v>92</v>
      </c>
      <c r="AP723" s="200"/>
      <c r="AR723" s="197" t="s">
        <v>93</v>
      </c>
      <c r="AS723" s="198"/>
      <c r="AT723" s="199" t="s">
        <v>94</v>
      </c>
      <c r="AU723" s="200"/>
      <c r="AV723" s="4"/>
      <c r="AW723" s="181" t="s">
        <v>95</v>
      </c>
      <c r="AY723" s="182" t="s">
        <v>22</v>
      </c>
      <c r="AZ723" s="9"/>
      <c r="BA723" s="29"/>
      <c r="BB723" s="29"/>
      <c r="BC723" s="29"/>
      <c r="BD723" s="29"/>
    </row>
    <row r="724" spans="2:56" ht="18.649999999999999" customHeight="1" thickTop="1" thickBot="1">
      <c r="B724" s="39">
        <f t="shared" ref="B724" si="4221">B717+$E$5</f>
        <v>0.93999999999999562</v>
      </c>
      <c r="D724" s="24">
        <v>1</v>
      </c>
      <c r="E724" s="25">
        <v>0</v>
      </c>
      <c r="F724" s="26">
        <v>0</v>
      </c>
      <c r="G724" s="27">
        <f t="shared" ref="G724" si="4222">-1/($E$8*$B724)</f>
        <v>-5.9431831689052936</v>
      </c>
      <c r="I724" s="24">
        <v>1</v>
      </c>
      <c r="J724" s="28">
        <v>0</v>
      </c>
      <c r="K724" s="26">
        <v>0</v>
      </c>
      <c r="L724" s="27">
        <v>0</v>
      </c>
      <c r="N724" s="24">
        <f t="shared" ref="N724" si="4223">D724*I724+F724*I727-E724*J724-G724*J727</f>
        <v>-1.0558378964299324</v>
      </c>
      <c r="O724" s="28">
        <f t="shared" ref="O724" si="4224">(D724*J724+E724*I724+F724*J727+G724*I727)</f>
        <v>0</v>
      </c>
      <c r="P724" s="26">
        <f t="shared" ref="P724" si="4225">D724*K724+F724*K727-E724*L724-G724*L727</f>
        <v>0</v>
      </c>
      <c r="Q724" s="27">
        <f t="shared" ref="Q724" si="4226">(D724*L724+E724*K724+F724*L727+G724*K727)</f>
        <v>-5.9431831689052936</v>
      </c>
      <c r="S724" s="24">
        <v>1</v>
      </c>
      <c r="T724" s="25">
        <v>0</v>
      </c>
      <c r="U724" s="26">
        <v>0</v>
      </c>
      <c r="V724" s="27">
        <f t="shared" ref="V724" si="4227">-1/($T$8*$B724)</f>
        <v>-28.752156411731011</v>
      </c>
      <c r="X724" s="24">
        <f t="shared" ref="X724" si="4228">N724*S724+P724*S727-O724*T724-Q724*T727</f>
        <v>-1.0558378964299324</v>
      </c>
      <c r="Y724" s="28">
        <f t="shared" ref="Y724" si="4229">(N724*T724+O724*S724+P724*T727+Q724*S727)</f>
        <v>0</v>
      </c>
      <c r="Z724" s="26">
        <f t="shared" ref="Z724" si="4230">N724*U724+P724*U727-O724*V724-Q724*V727</f>
        <v>0</v>
      </c>
      <c r="AA724" s="27">
        <f t="shared" ref="AA724" si="4231">(N724*V724+O724*U724+P724*V727+Q724*U727)</f>
        <v>24.414433174681172</v>
      </c>
      <c r="AB724" s="8"/>
      <c r="AC724" s="24">
        <v>1</v>
      </c>
      <c r="AD724" s="28">
        <v>0</v>
      </c>
      <c r="AE724" s="26">
        <v>0</v>
      </c>
      <c r="AF724" s="27">
        <v>0</v>
      </c>
      <c r="AH724" s="24">
        <f t="shared" ref="AH724" si="4232">X724*AC724+Z724*AC727-Y724*AD724-AA724*AD727</f>
        <v>6.8987372067905683</v>
      </c>
      <c r="AI724" s="28">
        <f t="shared" ref="AI724" si="4233">(X724*AD724+Y724*AC724+Z724*AD727+AA724*AC727)</f>
        <v>0</v>
      </c>
      <c r="AJ724" s="26">
        <f t="shared" ref="AJ724" si="4234">X724*AE724+Z724*AE727-Y724*AF724-AA724*AF727</f>
        <v>0</v>
      </c>
      <c r="AK724" s="27">
        <f t="shared" ref="AK724" si="4235">(X724*AF724+Y724*AE724+Z724*AF727+AA724*AE727)</f>
        <v>24.414433174681172</v>
      </c>
      <c r="AL724" s="8"/>
      <c r="AM724" s="24">
        <v>1</v>
      </c>
      <c r="AN724" s="25">
        <v>0</v>
      </c>
      <c r="AO724" s="26">
        <v>0</v>
      </c>
      <c r="AP724" s="27">
        <f t="shared" ref="AP724" si="4236">-1/($AN$8*$B724)</f>
        <v>-5.9431831689052936</v>
      </c>
      <c r="AR724" s="24">
        <f t="shared" ref="AR724" si="4237">AH724*AM724+AJ724*AM727-AI724*AN724-AK724*AN727</f>
        <v>6.8987372067905683</v>
      </c>
      <c r="AS724" s="28">
        <f t="shared" ref="AS724" si="4238">(AH724*AN724+AI724*AM724+AJ724*AN727+AK724*AM727)</f>
        <v>0</v>
      </c>
      <c r="AT724" s="26">
        <f t="shared" ref="AT724" si="4239">AH724*AO724+AJ724*AO727-AI724*AP724-AK724*AP727</f>
        <v>0</v>
      </c>
      <c r="AU724" s="27">
        <f t="shared" ref="AU724" si="4240">(AH724*AP724+AI724*AO724+AJ724*AP727+AK724*AO727)</f>
        <v>-16.586025679417254</v>
      </c>
      <c r="AV724" s="8"/>
      <c r="AW724" s="183">
        <f t="shared" ref="AW724" si="4241">20*LOG((2*$AR$8)/(($AR$8*AR724+AT724+$AR$8*AR727+AT727)^2+($AR$8*AS724+AU724+$AR$8*AS727+AU727)^2)^0.5)</f>
        <v>-19.675945308043399</v>
      </c>
      <c r="AY724" s="184">
        <f t="shared" ref="AY724" si="4242">((AS724^2+AR724^2)/(AS727^2+AR727^2))^0.5</f>
        <v>2.6856303852610557</v>
      </c>
      <c r="AZ724" s="9"/>
      <c r="BA724" s="29"/>
      <c r="BB724" s="29"/>
      <c r="BC724" s="29"/>
      <c r="BD724" s="29"/>
    </row>
    <row r="725" spans="2:56" ht="18.649999999999999" customHeight="1" thickBot="1">
      <c r="D725" s="30"/>
      <c r="G725" s="31"/>
      <c r="I725" s="30"/>
      <c r="L725" s="31"/>
      <c r="N725" s="30"/>
      <c r="Q725" s="31"/>
      <c r="S725" s="30"/>
      <c r="V725" s="31"/>
      <c r="X725" s="30"/>
      <c r="AA725" s="31"/>
      <c r="AC725" s="30"/>
      <c r="AF725" s="31"/>
      <c r="AH725" s="30"/>
      <c r="AK725" s="31"/>
      <c r="AM725" s="30"/>
      <c r="AP725" s="31"/>
      <c r="AR725" s="30"/>
      <c r="AU725" s="31"/>
      <c r="AY725" s="185"/>
      <c r="AZ725" s="9"/>
      <c r="BA725" s="29"/>
      <c r="BB725" s="29"/>
      <c r="BC725" s="29"/>
      <c r="BD725" s="29"/>
    </row>
    <row r="726" spans="2:56" ht="18.649999999999999" customHeight="1" thickBot="1">
      <c r="D726" s="197" t="s">
        <v>96</v>
      </c>
      <c r="E726" s="198"/>
      <c r="F726" s="199" t="s">
        <v>97</v>
      </c>
      <c r="G726" s="200"/>
      <c r="I726" s="197" t="s">
        <v>98</v>
      </c>
      <c r="J726" s="198"/>
      <c r="K726" s="199" t="s">
        <v>99</v>
      </c>
      <c r="L726" s="200"/>
      <c r="N726" s="197" t="s">
        <v>1</v>
      </c>
      <c r="O726" s="198"/>
      <c r="P726" s="199" t="s">
        <v>2</v>
      </c>
      <c r="Q726" s="200"/>
      <c r="S726" s="172" t="s">
        <v>100</v>
      </c>
      <c r="T726" s="173"/>
      <c r="U726" s="199" t="s">
        <v>101</v>
      </c>
      <c r="V726" s="200"/>
      <c r="X726" s="197" t="s">
        <v>102</v>
      </c>
      <c r="Y726" s="198"/>
      <c r="Z726" s="199" t="s">
        <v>103</v>
      </c>
      <c r="AA726" s="200"/>
      <c r="AB726" s="4"/>
      <c r="AC726" s="197" t="s">
        <v>104</v>
      </c>
      <c r="AD726" s="198"/>
      <c r="AE726" s="199" t="s">
        <v>105</v>
      </c>
      <c r="AF726" s="200"/>
      <c r="AH726" s="172" t="s">
        <v>106</v>
      </c>
      <c r="AI726" s="173"/>
      <c r="AJ726" s="199" t="s">
        <v>107</v>
      </c>
      <c r="AK726" s="200"/>
      <c r="AL726" s="4"/>
      <c r="AM726" s="197" t="s">
        <v>108</v>
      </c>
      <c r="AN726" s="198"/>
      <c r="AO726" s="199" t="s">
        <v>109</v>
      </c>
      <c r="AP726" s="200"/>
      <c r="AR726" s="197" t="s">
        <v>110</v>
      </c>
      <c r="AS726" s="198"/>
      <c r="AT726" s="199" t="s">
        <v>111</v>
      </c>
      <c r="AU726" s="200"/>
      <c r="AV726" s="4"/>
      <c r="AW726" s="36" t="s">
        <v>112</v>
      </c>
      <c r="AY726" s="186" t="s">
        <v>113</v>
      </c>
      <c r="AZ726" s="9"/>
      <c r="BA726" s="29"/>
      <c r="BB726" s="29"/>
      <c r="BC726" s="29"/>
      <c r="BD726" s="29"/>
    </row>
    <row r="727" spans="2:56" ht="18.649999999999999" customHeight="1" thickTop="1" thickBot="1">
      <c r="D727" s="24">
        <v>0</v>
      </c>
      <c r="E727" s="28">
        <v>0</v>
      </c>
      <c r="F727" s="26">
        <v>1</v>
      </c>
      <c r="G727" s="27">
        <v>0</v>
      </c>
      <c r="I727" s="24">
        <v>0</v>
      </c>
      <c r="J727" s="28">
        <f t="shared" ref="J727" si="4243">IF(0=(1-$J$8*$K$8*$B724^2),0,-1*(1-$J$8*$K$8*$B724^2)/($B724*$K$8))</f>
        <v>-0.34591528445329883</v>
      </c>
      <c r="K727" s="26">
        <v>1</v>
      </c>
      <c r="L727" s="27">
        <v>0</v>
      </c>
      <c r="N727" s="24">
        <f t="shared" ref="N727" si="4244">D727*I724+F727*I727-E727*J724-G727*J727</f>
        <v>0</v>
      </c>
      <c r="O727" s="28">
        <f t="shared" ref="O727" si="4245">(D727*J724+E727*I724+F727*J727+G727*I727)</f>
        <v>-0.34591528445329883</v>
      </c>
      <c r="P727" s="26">
        <f t="shared" ref="P727" si="4246">D727*K724+F727*K727-E727*L724-G727*L727</f>
        <v>1</v>
      </c>
      <c r="Q727" s="27">
        <f t="shared" ref="Q727" si="4247">(D727*L724+E727*K724+F727*L727+G727*K727)</f>
        <v>0</v>
      </c>
      <c r="S727" s="24">
        <v>0</v>
      </c>
      <c r="T727" s="28">
        <v>0</v>
      </c>
      <c r="U727" s="26">
        <v>1</v>
      </c>
      <c r="V727" s="27">
        <v>0</v>
      </c>
      <c r="X727" s="24">
        <f t="shared" ref="X727" si="4248">N727*S724+P727*S727-O727*T724-Q727*T727</f>
        <v>0</v>
      </c>
      <c r="Y727" s="28">
        <f t="shared" ref="Y727" si="4249">(N727*T724+O727*S724+P727*T727+Q727*S727)</f>
        <v>-0.34591528445329883</v>
      </c>
      <c r="Z727" s="26">
        <f t="shared" ref="Z727" si="4250">N727*U724+P727*U727-O727*V724-Q727*V727</f>
        <v>-8.945810363809672</v>
      </c>
      <c r="AA727" s="27">
        <f t="shared" ref="AA727" si="4251">(N727*V724+O727*U724+P727*V727+Q727*U727)</f>
        <v>0</v>
      </c>
      <c r="AB727" s="8"/>
      <c r="AC727" s="24">
        <v>0</v>
      </c>
      <c r="AD727" s="28">
        <f t="shared" ref="AD727" si="4252">IF(0=(1-$AD$8*$AE$8*$B724^2),0,-1*(1-$AD$8*$AE$8*$B724^2)/($B724*$AD$8))</f>
        <v>-0.32581444944090454</v>
      </c>
      <c r="AE727" s="26">
        <v>1</v>
      </c>
      <c r="AF727" s="27">
        <v>0</v>
      </c>
      <c r="AH727" s="24">
        <f t="shared" ref="AH727" si="4253">X727*AC724+Z727*AC727-Y727*AD724-AA727*AD727</f>
        <v>0</v>
      </c>
      <c r="AI727" s="28">
        <f t="shared" ref="AI727" si="4254">(X727*AD724+Y727*AC724+Z727*AD727+AA727*AC727)</f>
        <v>2.5687589940340874</v>
      </c>
      <c r="AJ727" s="26">
        <f t="shared" ref="AJ727" si="4255">X727*AE724+Z727*AE727-Y727*AF724-AA727*AF727</f>
        <v>-8.945810363809672</v>
      </c>
      <c r="AK727" s="27">
        <f t="shared" ref="AK727" si="4256">(X727*AF724+Y727*AE724+Z727*AF727+AA727*AE727)</f>
        <v>0</v>
      </c>
      <c r="AL727" s="8"/>
      <c r="AM727" s="24">
        <v>0</v>
      </c>
      <c r="AN727" s="28">
        <v>0</v>
      </c>
      <c r="AO727" s="26">
        <v>1</v>
      </c>
      <c r="AP727" s="27">
        <v>0</v>
      </c>
      <c r="AR727" s="24">
        <f t="shared" ref="AR727" si="4257">AH727*AM724+AJ727*AM727-AI727*AN724-AK727*AN727</f>
        <v>0</v>
      </c>
      <c r="AS727" s="28">
        <f t="shared" ref="AS727" si="4258">(AH727*AN724+AI727*AM724+AJ727*AN727+AK727*AM727)</f>
        <v>2.5687589940340874</v>
      </c>
      <c r="AT727" s="26">
        <f t="shared" ref="AT727" si="4259">AH727*AO724+AJ727*AO727-AI727*AP724-AK727*AP727</f>
        <v>6.3207948545078096</v>
      </c>
      <c r="AU727" s="27">
        <f t="shared" ref="AU727" si="4260">(AH727*AP724+AI727*AO724+AJ727*AP727+AK727*AO727)</f>
        <v>0</v>
      </c>
      <c r="AV727" s="8"/>
      <c r="AW727" s="38">
        <f t="shared" ref="AW727" si="4261">(180/PI())*ATAN(-1*(($AR$8*AS724+AU724+$AR$8*AS727+AU727)/($AR$8*AR724+AT724+$AR$8*AR727+AT727)))</f>
        <v>46.677648119025015</v>
      </c>
      <c r="AY727" s="187">
        <f t="shared" ref="AY727" si="4262">20*LOG(((($AR$8*AR724+AT724-$AR$8*AR727-AT727)^2+($AR$8*AS724+AU724-$AR$8*AS727-AU727)^2)/(($AR$8*AR724+AT724+$AR$8*AR727+AT727)^2+($AR$8*AS724+AU724+$AR$8*AS727+AU727)^2))^0.5)</f>
        <v>-4.7047879145350413E-2</v>
      </c>
      <c r="AZ727" s="9"/>
      <c r="BA727" s="29"/>
      <c r="BB727" s="29"/>
      <c r="BC727" s="29"/>
      <c r="BD727" s="29"/>
    </row>
    <row r="728" spans="2:56" ht="18.649999999999999" customHeight="1">
      <c r="AY728" s="33"/>
    </row>
    <row r="729" spans="2:56" ht="18.649999999999999" customHeight="1" thickBot="1">
      <c r="E729" s="21" t="s">
        <v>68</v>
      </c>
      <c r="J729" s="21" t="s">
        <v>69</v>
      </c>
      <c r="O729" s="21" t="s">
        <v>70</v>
      </c>
      <c r="T729" s="21" t="s">
        <v>71</v>
      </c>
      <c r="Y729" s="21" t="s">
        <v>72</v>
      </c>
      <c r="AD729" s="21" t="s">
        <v>73</v>
      </c>
      <c r="AI729" s="21" t="s">
        <v>74</v>
      </c>
      <c r="AN729" s="21" t="s">
        <v>75</v>
      </c>
      <c r="AS729" s="21" t="s">
        <v>76</v>
      </c>
    </row>
    <row r="730" spans="2:56" ht="18.649999999999999" customHeight="1" thickBot="1">
      <c r="B730" s="20"/>
      <c r="D730" s="197" t="s">
        <v>77</v>
      </c>
      <c r="E730" s="198"/>
      <c r="F730" s="199" t="s">
        <v>78</v>
      </c>
      <c r="G730" s="200"/>
      <c r="I730" s="197" t="s">
        <v>79</v>
      </c>
      <c r="J730" s="198"/>
      <c r="K730" s="199" t="s">
        <v>80</v>
      </c>
      <c r="L730" s="200"/>
      <c r="N730" s="197" t="s">
        <v>81</v>
      </c>
      <c r="O730" s="198"/>
      <c r="P730" s="199" t="s">
        <v>82</v>
      </c>
      <c r="Q730" s="200"/>
      <c r="S730" s="197" t="s">
        <v>83</v>
      </c>
      <c r="T730" s="198"/>
      <c r="U730" s="199" t="s">
        <v>84</v>
      </c>
      <c r="V730" s="200"/>
      <c r="X730" s="197" t="s">
        <v>85</v>
      </c>
      <c r="Y730" s="198"/>
      <c r="Z730" s="199" t="s">
        <v>86</v>
      </c>
      <c r="AA730" s="200"/>
      <c r="AB730" s="4"/>
      <c r="AC730" s="197" t="s">
        <v>87</v>
      </c>
      <c r="AD730" s="198"/>
      <c r="AE730" s="199" t="s">
        <v>88</v>
      </c>
      <c r="AF730" s="200"/>
      <c r="AH730" s="197" t="s">
        <v>89</v>
      </c>
      <c r="AI730" s="198"/>
      <c r="AJ730" s="199" t="s">
        <v>90</v>
      </c>
      <c r="AK730" s="200"/>
      <c r="AL730" s="4"/>
      <c r="AM730" s="197" t="s">
        <v>91</v>
      </c>
      <c r="AN730" s="198"/>
      <c r="AO730" s="199" t="s">
        <v>92</v>
      </c>
      <c r="AP730" s="200"/>
      <c r="AR730" s="197" t="s">
        <v>93</v>
      </c>
      <c r="AS730" s="198"/>
      <c r="AT730" s="199" t="s">
        <v>94</v>
      </c>
      <c r="AU730" s="200"/>
      <c r="AV730" s="4"/>
      <c r="AW730" s="181" t="s">
        <v>95</v>
      </c>
      <c r="AY730" s="182" t="s">
        <v>22</v>
      </c>
      <c r="AZ730" s="9"/>
      <c r="BA730" s="29"/>
      <c r="BB730" s="29"/>
      <c r="BC730" s="29"/>
      <c r="BD730" s="29"/>
    </row>
    <row r="731" spans="2:56" ht="18.649999999999999" customHeight="1" thickTop="1" thickBot="1">
      <c r="B731" s="39">
        <f t="shared" ref="B731" si="4263">B724+$E$5</f>
        <v>0.94039999999999557</v>
      </c>
      <c r="D731" s="24">
        <v>1</v>
      </c>
      <c r="E731" s="25">
        <v>0</v>
      </c>
      <c r="F731" s="26">
        <v>0</v>
      </c>
      <c r="G731" s="27">
        <f t="shared" ref="G731" si="4264">-1/($E$8*$B731)</f>
        <v>-5.940655230509333</v>
      </c>
      <c r="I731" s="24">
        <v>1</v>
      </c>
      <c r="J731" s="28">
        <v>0</v>
      </c>
      <c r="K731" s="26">
        <v>0</v>
      </c>
      <c r="L731" s="27">
        <v>0</v>
      </c>
      <c r="N731" s="24">
        <f t="shared" ref="N731" si="4265">D731*I731+F731*I734-E731*J731-G731*J734</f>
        <v>-1.0493901165291546</v>
      </c>
      <c r="O731" s="28">
        <f t="shared" ref="O731" si="4266">(D731*J731+E731*I731+F731*J734+G731*I734)</f>
        <v>0</v>
      </c>
      <c r="P731" s="26">
        <f t="shared" ref="P731" si="4267">D731*K731+F731*K734-E731*L731-G731*L734</f>
        <v>0</v>
      </c>
      <c r="Q731" s="27">
        <f t="shared" ref="Q731" si="4268">(D731*L731+E731*K731+F731*L734+G731*K734)</f>
        <v>-5.940655230509333</v>
      </c>
      <c r="S731" s="24">
        <v>1</v>
      </c>
      <c r="T731" s="25">
        <v>0</v>
      </c>
      <c r="U731" s="26">
        <v>0</v>
      </c>
      <c r="V731" s="27">
        <f t="shared" ref="V731" si="4269">-1/($T$8*$B731)</f>
        <v>-28.739926655707311</v>
      </c>
      <c r="X731" s="24">
        <f t="shared" ref="X731" si="4270">N731*S731+P731*S734-O731*T731-Q731*T734</f>
        <v>-1.0493901165291546</v>
      </c>
      <c r="Y731" s="28">
        <f t="shared" ref="Y731" si="4271">(N731*T731+O731*S731+P731*T734+Q731*S734)</f>
        <v>0</v>
      </c>
      <c r="Z731" s="26">
        <f t="shared" ref="Z731" si="4272">N731*U731+P731*U734-O731*V731-Q731*V734</f>
        <v>0</v>
      </c>
      <c r="AA731" s="27">
        <f t="shared" ref="AA731" si="4273">(N731*V731+O731*U731+P731*V734+Q731*U734)</f>
        <v>24.218739751762719</v>
      </c>
      <c r="AB731" s="8"/>
      <c r="AC731" s="24">
        <v>1</v>
      </c>
      <c r="AD731" s="28">
        <v>0</v>
      </c>
      <c r="AE731" s="26">
        <v>0</v>
      </c>
      <c r="AF731" s="27">
        <v>0</v>
      </c>
      <c r="AH731" s="24">
        <f t="shared" ref="AH731" si="4274">X731*AC731+Z731*AC734-Y731*AD731-AA731*AD734</f>
        <v>6.8219135697208095</v>
      </c>
      <c r="AI731" s="28">
        <f t="shared" ref="AI731" si="4275">(X731*AD731+Y731*AC731+Z731*AD734+AA731*AC734)</f>
        <v>0</v>
      </c>
      <c r="AJ731" s="26">
        <f t="shared" ref="AJ731" si="4276">X731*AE731+Z731*AE734-Y731*AF731-AA731*AF734</f>
        <v>0</v>
      </c>
      <c r="AK731" s="27">
        <f t="shared" ref="AK731" si="4277">(X731*AF731+Y731*AE731+Z731*AF734+AA731*AE734)</f>
        <v>24.218739751762719</v>
      </c>
      <c r="AL731" s="8"/>
      <c r="AM731" s="24">
        <v>1</v>
      </c>
      <c r="AN731" s="25">
        <v>0</v>
      </c>
      <c r="AO731" s="26">
        <v>0</v>
      </c>
      <c r="AP731" s="27">
        <f t="shared" ref="AP731" si="4278">-1/($AN$8*$B731)</f>
        <v>-5.940655230509333</v>
      </c>
      <c r="AR731" s="24">
        <f t="shared" ref="AR731" si="4279">AH731*AM731+AJ731*AM734-AI731*AN731-AK731*AN734</f>
        <v>6.8219135697208095</v>
      </c>
      <c r="AS731" s="28">
        <f t="shared" ref="AS731" si="4280">(AH731*AN731+AI731*AM731+AJ731*AN734+AK731*AM734)</f>
        <v>0</v>
      </c>
      <c r="AT731" s="26">
        <f t="shared" ref="AT731" si="4281">AH731*AO731+AJ731*AO734-AI731*AP731-AK731*AP734</f>
        <v>0</v>
      </c>
      <c r="AU731" s="27">
        <f t="shared" ref="AU731" si="4282">(AH731*AP731+AI731*AO731+AJ731*AP734+AK731*AO734)</f>
        <v>-16.307896778281801</v>
      </c>
      <c r="AV731" s="8"/>
      <c r="AW731" s="183">
        <f t="shared" ref="AW731" si="4283">20*LOG((2*$AR$8)/(($AR$8*AR731+AT731+$AR$8*AR734+AT734)^2+($AR$8*AS731+AU731+$AR$8*AS734+AU734)^2)^0.5)</f>
        <v>-19.542887452992417</v>
      </c>
      <c r="AY731" s="184">
        <f t="shared" ref="AY731" si="4284">((AS731^2+AR731^2)/(AS734^2+AR734^2))^0.5</f>
        <v>2.6727950417769284</v>
      </c>
      <c r="AZ731" s="9"/>
      <c r="BA731" s="29"/>
      <c r="BB731" s="29"/>
      <c r="BC731" s="29"/>
      <c r="BD731" s="29"/>
    </row>
    <row r="732" spans="2:56" ht="18.649999999999999" customHeight="1" thickBot="1">
      <c r="D732" s="30"/>
      <c r="G732" s="31"/>
      <c r="I732" s="30"/>
      <c r="L732" s="31"/>
      <c r="N732" s="30"/>
      <c r="Q732" s="31"/>
      <c r="S732" s="30"/>
      <c r="V732" s="31"/>
      <c r="X732" s="30"/>
      <c r="AA732" s="31"/>
      <c r="AC732" s="30"/>
      <c r="AF732" s="31"/>
      <c r="AH732" s="30"/>
      <c r="AK732" s="31"/>
      <c r="AM732" s="30"/>
      <c r="AP732" s="31"/>
      <c r="AR732" s="30"/>
      <c r="AU732" s="31"/>
      <c r="AY732" s="185"/>
      <c r="AZ732" s="9"/>
      <c r="BA732" s="29"/>
      <c r="BB732" s="29"/>
      <c r="BC732" s="29"/>
      <c r="BD732" s="29"/>
    </row>
    <row r="733" spans="2:56" ht="18.649999999999999" customHeight="1" thickBot="1">
      <c r="D733" s="197" t="s">
        <v>96</v>
      </c>
      <c r="E733" s="198"/>
      <c r="F733" s="199" t="s">
        <v>97</v>
      </c>
      <c r="G733" s="200"/>
      <c r="I733" s="197" t="s">
        <v>98</v>
      </c>
      <c r="J733" s="198"/>
      <c r="K733" s="199" t="s">
        <v>99</v>
      </c>
      <c r="L733" s="200"/>
      <c r="N733" s="197" t="s">
        <v>1</v>
      </c>
      <c r="O733" s="198"/>
      <c r="P733" s="199" t="s">
        <v>2</v>
      </c>
      <c r="Q733" s="200"/>
      <c r="S733" s="172" t="s">
        <v>100</v>
      </c>
      <c r="T733" s="173"/>
      <c r="U733" s="199" t="s">
        <v>101</v>
      </c>
      <c r="V733" s="200"/>
      <c r="X733" s="197" t="s">
        <v>102</v>
      </c>
      <c r="Y733" s="198"/>
      <c r="Z733" s="199" t="s">
        <v>103</v>
      </c>
      <c r="AA733" s="200"/>
      <c r="AB733" s="4"/>
      <c r="AC733" s="197" t="s">
        <v>104</v>
      </c>
      <c r="AD733" s="198"/>
      <c r="AE733" s="199" t="s">
        <v>105</v>
      </c>
      <c r="AF733" s="200"/>
      <c r="AH733" s="172" t="s">
        <v>106</v>
      </c>
      <c r="AI733" s="173"/>
      <c r="AJ733" s="199" t="s">
        <v>107</v>
      </c>
      <c r="AK733" s="200"/>
      <c r="AL733" s="4"/>
      <c r="AM733" s="197" t="s">
        <v>108</v>
      </c>
      <c r="AN733" s="198"/>
      <c r="AO733" s="199" t="s">
        <v>109</v>
      </c>
      <c r="AP733" s="200"/>
      <c r="AR733" s="197" t="s">
        <v>110</v>
      </c>
      <c r="AS733" s="198"/>
      <c r="AT733" s="199" t="s">
        <v>111</v>
      </c>
      <c r="AU733" s="200"/>
      <c r="AV733" s="4"/>
      <c r="AW733" s="36" t="s">
        <v>112</v>
      </c>
      <c r="AY733" s="186" t="s">
        <v>113</v>
      </c>
      <c r="AZ733" s="9"/>
      <c r="BA733" s="29"/>
      <c r="BB733" s="29"/>
      <c r="BC733" s="29"/>
      <c r="BD733" s="29"/>
    </row>
    <row r="734" spans="2:56" ht="18.649999999999999" customHeight="1" thickTop="1" thickBot="1">
      <c r="D734" s="24">
        <v>0</v>
      </c>
      <c r="E734" s="28">
        <v>0</v>
      </c>
      <c r="F734" s="26">
        <v>1</v>
      </c>
      <c r="G734" s="27">
        <v>0</v>
      </c>
      <c r="I734" s="24">
        <v>0</v>
      </c>
      <c r="J734" s="28">
        <f t="shared" ref="J734" si="4285">IF(0=(1-$J$8*$K$8*$B731^2),0,-1*(1-$J$8*$K$8*$B731^2)/($B731*$K$8))</f>
        <v>-0.3449771173395374</v>
      </c>
      <c r="K734" s="26">
        <v>1</v>
      </c>
      <c r="L734" s="27">
        <v>0</v>
      </c>
      <c r="N734" s="24">
        <f t="shared" ref="N734" si="4286">D734*I731+F734*I734-E734*J731-G734*J734</f>
        <v>0</v>
      </c>
      <c r="O734" s="28">
        <f t="shared" ref="O734" si="4287">(D734*J731+E734*I731+F734*J734+G734*I734)</f>
        <v>-0.3449771173395374</v>
      </c>
      <c r="P734" s="26">
        <f t="shared" ref="P734" si="4288">D734*K731+F734*K734-E734*L731-G734*L734</f>
        <v>1</v>
      </c>
      <c r="Q734" s="27">
        <f t="shared" ref="Q734" si="4289">(D734*L731+E734*K731+F734*L734+G734*K734)</f>
        <v>0</v>
      </c>
      <c r="S734" s="24">
        <v>0</v>
      </c>
      <c r="T734" s="28">
        <v>0</v>
      </c>
      <c r="U734" s="26">
        <v>1</v>
      </c>
      <c r="V734" s="27">
        <v>0</v>
      </c>
      <c r="X734" s="24">
        <f t="shared" ref="X734" si="4290">N734*S731+P734*S734-O734*T731-Q734*T734</f>
        <v>0</v>
      </c>
      <c r="Y734" s="28">
        <f t="shared" ref="Y734" si="4291">(N734*T731+O734*S731+P734*T734+Q734*S734)</f>
        <v>-0.3449771173395374</v>
      </c>
      <c r="Z734" s="26">
        <f t="shared" ref="Z734" si="4292">N734*U731+P734*U734-O734*V731-Q734*V734</f>
        <v>-8.9146170502356394</v>
      </c>
      <c r="AA734" s="27">
        <f t="shared" ref="AA734" si="4293">(N734*V731+O734*U731+P734*V734+Q734*U734)</f>
        <v>0</v>
      </c>
      <c r="AB734" s="8"/>
      <c r="AC734" s="24">
        <v>0</v>
      </c>
      <c r="AD734" s="28">
        <f t="shared" ref="AD734" si="4294">IF(0=(1-$AD$8*$AE$8*$B731^2),0,-1*(1-$AD$8*$AE$8*$B731^2)/($B731*$AD$8))</f>
        <v>-0.32500880586394115</v>
      </c>
      <c r="AE734" s="26">
        <v>1</v>
      </c>
      <c r="AF734" s="27">
        <v>0</v>
      </c>
      <c r="AH734" s="24">
        <f t="shared" ref="AH734" si="4295">X734*AC731+Z734*AC734-Y734*AD731-AA734*AD734</f>
        <v>0</v>
      </c>
      <c r="AI734" s="28">
        <f t="shared" ref="AI734" si="4296">(X734*AD731+Y734*AC731+Z734*AD734+AA734*AC734)</f>
        <v>2.5523519248918776</v>
      </c>
      <c r="AJ734" s="26">
        <f t="shared" ref="AJ734" si="4297">X734*AE731+Z734*AE734-Y734*AF731-AA734*AF734</f>
        <v>-8.9146170502356394</v>
      </c>
      <c r="AK734" s="27">
        <f t="shared" ref="AK734" si="4298">(X734*AF731+Y734*AE731+Z734*AF734+AA734*AE734)</f>
        <v>0</v>
      </c>
      <c r="AL734" s="8"/>
      <c r="AM734" s="24">
        <v>0</v>
      </c>
      <c r="AN734" s="28">
        <v>0</v>
      </c>
      <c r="AO734" s="26">
        <v>1</v>
      </c>
      <c r="AP734" s="27">
        <v>0</v>
      </c>
      <c r="AR734" s="24">
        <f t="shared" ref="AR734" si="4299">AH734*AM731+AJ734*AM734-AI734*AN731-AK734*AN734</f>
        <v>0</v>
      </c>
      <c r="AS734" s="28">
        <f t="shared" ref="AS734" si="4300">(AH734*AN731+AI734*AM731+AJ734*AN734+AK734*AM734)</f>
        <v>2.5523519248918776</v>
      </c>
      <c r="AT734" s="26">
        <f t="shared" ref="AT734" si="4301">AH734*AO731+AJ734*AO734-AI734*AP731-AK734*AP734</f>
        <v>6.2480257624738567</v>
      </c>
      <c r="AU734" s="27">
        <f t="shared" ref="AU734" si="4302">(AH734*AP731+AI734*AO731+AJ734*AP734+AK734*AO734)</f>
        <v>0</v>
      </c>
      <c r="AV734" s="8"/>
      <c r="AW734" s="38">
        <f t="shared" ref="AW734" si="4303">(180/PI())*ATAN(-1*(($AR$8*AS731+AU731+$AR$8*AS734+AU734)/($AR$8*AR731+AT731+$AR$8*AR734+AT734)))</f>
        <v>46.464046376343966</v>
      </c>
      <c r="AY734" s="187">
        <f t="shared" ref="AY734" si="4304">20*LOG(((($AR$8*AR731+AT731-$AR$8*AR734-AT734)^2+($AR$8*AS731+AU731-$AR$8*AS734-AU734)^2)/(($AR$8*AR731+AT731+$AR$8*AR734+AT734)^2+($AR$8*AS731+AU731+$AR$8*AS734+AU734)^2))^0.5)</f>
        <v>-4.8519833183315958E-2</v>
      </c>
      <c r="AZ734" s="9"/>
      <c r="BA734" s="29"/>
      <c r="BB734" s="29"/>
      <c r="BC734" s="29"/>
      <c r="BD734" s="29"/>
    </row>
    <row r="735" spans="2:56" ht="18.649999999999999" customHeight="1">
      <c r="AY735" s="33"/>
    </row>
    <row r="736" spans="2:56" ht="18.649999999999999" customHeight="1" thickBot="1">
      <c r="E736" s="21" t="s">
        <v>68</v>
      </c>
      <c r="J736" s="21" t="s">
        <v>69</v>
      </c>
      <c r="O736" s="21" t="s">
        <v>70</v>
      </c>
      <c r="T736" s="21" t="s">
        <v>71</v>
      </c>
      <c r="Y736" s="21" t="s">
        <v>72</v>
      </c>
      <c r="AD736" s="21" t="s">
        <v>73</v>
      </c>
      <c r="AI736" s="21" t="s">
        <v>74</v>
      </c>
      <c r="AN736" s="21" t="s">
        <v>75</v>
      </c>
      <c r="AS736" s="21" t="s">
        <v>76</v>
      </c>
    </row>
    <row r="737" spans="2:56" ht="18.649999999999999" customHeight="1" thickBot="1">
      <c r="B737" s="20"/>
      <c r="D737" s="197" t="s">
        <v>77</v>
      </c>
      <c r="E737" s="198"/>
      <c r="F737" s="199" t="s">
        <v>78</v>
      </c>
      <c r="G737" s="200"/>
      <c r="I737" s="197" t="s">
        <v>79</v>
      </c>
      <c r="J737" s="198"/>
      <c r="K737" s="199" t="s">
        <v>80</v>
      </c>
      <c r="L737" s="200"/>
      <c r="N737" s="197" t="s">
        <v>81</v>
      </c>
      <c r="O737" s="198"/>
      <c r="P737" s="199" t="s">
        <v>82</v>
      </c>
      <c r="Q737" s="200"/>
      <c r="S737" s="197" t="s">
        <v>83</v>
      </c>
      <c r="T737" s="198"/>
      <c r="U737" s="199" t="s">
        <v>84</v>
      </c>
      <c r="V737" s="200"/>
      <c r="X737" s="197" t="s">
        <v>85</v>
      </c>
      <c r="Y737" s="198"/>
      <c r="Z737" s="199" t="s">
        <v>86</v>
      </c>
      <c r="AA737" s="200"/>
      <c r="AB737" s="4"/>
      <c r="AC737" s="197" t="s">
        <v>87</v>
      </c>
      <c r="AD737" s="198"/>
      <c r="AE737" s="199" t="s">
        <v>88</v>
      </c>
      <c r="AF737" s="200"/>
      <c r="AH737" s="197" t="s">
        <v>89</v>
      </c>
      <c r="AI737" s="198"/>
      <c r="AJ737" s="199" t="s">
        <v>90</v>
      </c>
      <c r="AK737" s="200"/>
      <c r="AL737" s="4"/>
      <c r="AM737" s="197" t="s">
        <v>91</v>
      </c>
      <c r="AN737" s="198"/>
      <c r="AO737" s="199" t="s">
        <v>92</v>
      </c>
      <c r="AP737" s="200"/>
      <c r="AR737" s="197" t="s">
        <v>93</v>
      </c>
      <c r="AS737" s="198"/>
      <c r="AT737" s="199" t="s">
        <v>94</v>
      </c>
      <c r="AU737" s="200"/>
      <c r="AV737" s="4"/>
      <c r="AW737" s="181" t="s">
        <v>95</v>
      </c>
      <c r="AY737" s="182" t="s">
        <v>22</v>
      </c>
      <c r="AZ737" s="9"/>
      <c r="BA737" s="29"/>
      <c r="BB737" s="29"/>
      <c r="BC737" s="29"/>
      <c r="BD737" s="29"/>
    </row>
    <row r="738" spans="2:56" ht="18.649999999999999" customHeight="1" thickTop="1" thickBot="1">
      <c r="B738" s="39">
        <f t="shared" ref="B738" si="4305">B731+$E$5</f>
        <v>0.94079999999999553</v>
      </c>
      <c r="D738" s="24">
        <v>1</v>
      </c>
      <c r="E738" s="25">
        <v>0</v>
      </c>
      <c r="F738" s="26">
        <v>0</v>
      </c>
      <c r="G738" s="27">
        <f t="shared" ref="G738" si="4306">-1/($E$8*$B738)</f>
        <v>-5.938129441720851</v>
      </c>
      <c r="I738" s="24">
        <v>1</v>
      </c>
      <c r="J738" s="28">
        <v>0</v>
      </c>
      <c r="K738" s="26">
        <v>0</v>
      </c>
      <c r="L738" s="27">
        <v>0</v>
      </c>
      <c r="N738" s="24">
        <f t="shared" ref="N738" si="4307">D738*I738+F738*I741-E738*J738-G738*J741</f>
        <v>-1.0429505590889661</v>
      </c>
      <c r="O738" s="28">
        <f t="shared" ref="O738" si="4308">(D738*J738+E738*I738+F738*J741+G738*I741)</f>
        <v>0</v>
      </c>
      <c r="P738" s="26">
        <f t="shared" ref="P738" si="4309">D738*K738+F738*K741-E738*L738-G738*L741</f>
        <v>0</v>
      </c>
      <c r="Q738" s="27">
        <f t="shared" ref="Q738" si="4310">(D738*L738+E738*K738+F738*L741+G738*K741)</f>
        <v>-5.938129441720851</v>
      </c>
      <c r="S738" s="24">
        <v>1</v>
      </c>
      <c r="T738" s="25">
        <v>0</v>
      </c>
      <c r="U738" s="26">
        <v>0</v>
      </c>
      <c r="V738" s="27">
        <f t="shared" ref="V738" si="4311">-1/($T$8*$B738)</f>
        <v>-28.727707299136011</v>
      </c>
      <c r="X738" s="24">
        <f t="shared" ref="X738" si="4312">N738*S738+P738*S741-O738*T738-Q738*T741</f>
        <v>-1.0429505590889661</v>
      </c>
      <c r="Y738" s="28">
        <f t="shared" ref="Y738" si="4313">(N738*T738+O738*S738+P738*T741+Q738*S741)</f>
        <v>0</v>
      </c>
      <c r="Z738" s="26">
        <f t="shared" ref="Z738" si="4314">N738*U738+P738*U741-O738*V738-Q738*V741</f>
        <v>0</v>
      </c>
      <c r="AA738" s="27">
        <f t="shared" ref="AA738" si="4315">(N738*V738+O738*U738+P738*V741+Q738*U741)</f>
        <v>24.023448947257222</v>
      </c>
      <c r="AB738" s="8"/>
      <c r="AC738" s="24">
        <v>1</v>
      </c>
      <c r="AD738" s="28">
        <v>0</v>
      </c>
      <c r="AE738" s="26">
        <v>0</v>
      </c>
      <c r="AF738" s="27">
        <v>0</v>
      </c>
      <c r="AH738" s="24">
        <f t="shared" ref="AH738" si="4316">X738*AC738+Z738*AC741-Y738*AD738-AA738*AD741</f>
        <v>6.7455372016063357</v>
      </c>
      <c r="AI738" s="28">
        <f t="shared" ref="AI738" si="4317">(X738*AD738+Y738*AC738+Z738*AD741+AA738*AC741)</f>
        <v>0</v>
      </c>
      <c r="AJ738" s="26">
        <f t="shared" ref="AJ738" si="4318">X738*AE738+Z738*AE741-Y738*AF738-AA738*AF741</f>
        <v>0</v>
      </c>
      <c r="AK738" s="27">
        <f t="shared" ref="AK738" si="4319">(X738*AF738+Y738*AE738+Z738*AF741+AA738*AE741)</f>
        <v>24.023448947257222</v>
      </c>
      <c r="AL738" s="8"/>
      <c r="AM738" s="24">
        <v>1</v>
      </c>
      <c r="AN738" s="25">
        <v>0</v>
      </c>
      <c r="AO738" s="26">
        <v>0</v>
      </c>
      <c r="AP738" s="27">
        <f t="shared" ref="AP738" si="4320">-1/($AN$8*$B738)</f>
        <v>-5.938129441720851</v>
      </c>
      <c r="AR738" s="24">
        <f t="shared" ref="AR738" si="4321">AH738*AM738+AJ738*AM741-AI738*AN738-AK738*AN741</f>
        <v>6.7455372016063357</v>
      </c>
      <c r="AS738" s="28">
        <f t="shared" ref="AS738" si="4322">(AH738*AN738+AI738*AM738+AJ738*AN741+AK738*AM741)</f>
        <v>0</v>
      </c>
      <c r="AT738" s="26">
        <f t="shared" ref="AT738" si="4323">AH738*AO738+AJ738*AO741-AI738*AP738-AK738*AP741</f>
        <v>0</v>
      </c>
      <c r="AU738" s="27">
        <f t="shared" ref="AU738" si="4324">(AH738*AP738+AI738*AO738+AJ738*AP741+AK738*AO741)</f>
        <v>-16.032424109824639</v>
      </c>
      <c r="AV738" s="8"/>
      <c r="AW738" s="183">
        <f t="shared" ref="AW738" si="4325">20*LOG((2*$AR$8)/(($AR$8*AR738+AT738+$AR$8*AR741+AT741)^2+($AR$8*AS738+AU738+$AR$8*AS741+AU741)^2)^0.5)</f>
        <v>-19.409041670113687</v>
      </c>
      <c r="AY738" s="184">
        <f t="shared" ref="AY738" si="4326">((AS738^2+AR738^2)/(AS741^2+AR741^2))^0.5</f>
        <v>2.6599004845296301</v>
      </c>
      <c r="AZ738" s="9"/>
      <c r="BA738" s="29"/>
      <c r="BB738" s="29"/>
      <c r="BC738" s="29"/>
      <c r="BD738" s="29"/>
    </row>
    <row r="739" spans="2:56" ht="18.649999999999999" customHeight="1" thickBot="1">
      <c r="D739" s="30"/>
      <c r="G739" s="31"/>
      <c r="I739" s="30"/>
      <c r="L739" s="31"/>
      <c r="N739" s="30"/>
      <c r="Q739" s="31"/>
      <c r="S739" s="30"/>
      <c r="V739" s="31"/>
      <c r="X739" s="30"/>
      <c r="AA739" s="31"/>
      <c r="AC739" s="30"/>
      <c r="AF739" s="31"/>
      <c r="AH739" s="30"/>
      <c r="AK739" s="31"/>
      <c r="AM739" s="30"/>
      <c r="AP739" s="31"/>
      <c r="AR739" s="30"/>
      <c r="AU739" s="31"/>
      <c r="AY739" s="185"/>
      <c r="AZ739" s="9"/>
      <c r="BA739" s="29"/>
      <c r="BB739" s="29"/>
      <c r="BC739" s="29"/>
      <c r="BD739" s="29"/>
    </row>
    <row r="740" spans="2:56" ht="18.649999999999999" customHeight="1" thickBot="1">
      <c r="D740" s="197" t="s">
        <v>96</v>
      </c>
      <c r="E740" s="198"/>
      <c r="F740" s="199" t="s">
        <v>97</v>
      </c>
      <c r="G740" s="200"/>
      <c r="I740" s="197" t="s">
        <v>98</v>
      </c>
      <c r="J740" s="198"/>
      <c r="K740" s="199" t="s">
        <v>99</v>
      </c>
      <c r="L740" s="200"/>
      <c r="N740" s="197" t="s">
        <v>1</v>
      </c>
      <c r="O740" s="198"/>
      <c r="P740" s="199" t="s">
        <v>2</v>
      </c>
      <c r="Q740" s="200"/>
      <c r="S740" s="172" t="s">
        <v>100</v>
      </c>
      <c r="T740" s="173"/>
      <c r="U740" s="199" t="s">
        <v>101</v>
      </c>
      <c r="V740" s="200"/>
      <c r="X740" s="197" t="s">
        <v>102</v>
      </c>
      <c r="Y740" s="198"/>
      <c r="Z740" s="199" t="s">
        <v>103</v>
      </c>
      <c r="AA740" s="200"/>
      <c r="AB740" s="4"/>
      <c r="AC740" s="197" t="s">
        <v>104</v>
      </c>
      <c r="AD740" s="198"/>
      <c r="AE740" s="199" t="s">
        <v>105</v>
      </c>
      <c r="AF740" s="200"/>
      <c r="AH740" s="172" t="s">
        <v>106</v>
      </c>
      <c r="AI740" s="173"/>
      <c r="AJ740" s="199" t="s">
        <v>107</v>
      </c>
      <c r="AK740" s="200"/>
      <c r="AL740" s="4"/>
      <c r="AM740" s="197" t="s">
        <v>108</v>
      </c>
      <c r="AN740" s="198"/>
      <c r="AO740" s="199" t="s">
        <v>109</v>
      </c>
      <c r="AP740" s="200"/>
      <c r="AR740" s="197" t="s">
        <v>110</v>
      </c>
      <c r="AS740" s="198"/>
      <c r="AT740" s="199" t="s">
        <v>111</v>
      </c>
      <c r="AU740" s="200"/>
      <c r="AV740" s="4"/>
      <c r="AW740" s="36" t="s">
        <v>112</v>
      </c>
      <c r="AY740" s="186" t="s">
        <v>113</v>
      </c>
      <c r="AZ740" s="9"/>
      <c r="BA740" s="29"/>
      <c r="BB740" s="29"/>
      <c r="BC740" s="29"/>
      <c r="BD740" s="29"/>
    </row>
    <row r="741" spans="2:56" ht="18.649999999999999" customHeight="1" thickTop="1" thickBot="1">
      <c r="D741" s="24">
        <v>0</v>
      </c>
      <c r="E741" s="28">
        <v>0</v>
      </c>
      <c r="F741" s="26">
        <v>1</v>
      </c>
      <c r="G741" s="27">
        <v>0</v>
      </c>
      <c r="I741" s="24">
        <v>0</v>
      </c>
      <c r="J741" s="28">
        <f t="shared" ref="J741" si="4327">IF(0=(1-$J$8*$K$8*$B738^2),0,-1*(1-$J$8*$K$8*$B738^2)/($B738*$K$8))</f>
        <v>-0.34403941159236934</v>
      </c>
      <c r="K741" s="26">
        <v>1</v>
      </c>
      <c r="L741" s="27">
        <v>0</v>
      </c>
      <c r="N741" s="24">
        <f t="shared" ref="N741" si="4328">D741*I738+F741*I741-E741*J738-G741*J741</f>
        <v>0</v>
      </c>
      <c r="O741" s="28">
        <f t="shared" ref="O741" si="4329">(D741*J738+E741*I738+F741*J741+G741*I741)</f>
        <v>-0.34403941159236934</v>
      </c>
      <c r="P741" s="26">
        <f t="shared" ref="P741" si="4330">D741*K738+F741*K741-E741*L738-G741*L741</f>
        <v>1</v>
      </c>
      <c r="Q741" s="27">
        <f t="shared" ref="Q741" si="4331">(D741*L738+E741*K738+F741*L741+G741*K741)</f>
        <v>0</v>
      </c>
      <c r="S741" s="24">
        <v>0</v>
      </c>
      <c r="T741" s="28">
        <v>0</v>
      </c>
      <c r="U741" s="26">
        <v>1</v>
      </c>
      <c r="V741" s="27">
        <v>0</v>
      </c>
      <c r="X741" s="24">
        <f t="shared" ref="X741" si="4332">N741*S738+P741*S741-O741*T738-Q741*T741</f>
        <v>0</v>
      </c>
      <c r="Y741" s="28">
        <f t="shared" ref="Y741" si="4333">(N741*T738+O741*S738+P741*T741+Q741*S741)</f>
        <v>-0.34403941159236934</v>
      </c>
      <c r="Z741" s="26">
        <f t="shared" ref="Z741" si="4334">N741*U738+P741*U741-O741*V738-Q741*V741</f>
        <v>-8.8834635155925668</v>
      </c>
      <c r="AA741" s="27">
        <f t="shared" ref="AA741" si="4335">(N741*V738+O741*U738+P741*V741+Q741*U741)</f>
        <v>0</v>
      </c>
      <c r="AB741" s="8"/>
      <c r="AC741" s="24">
        <v>0</v>
      </c>
      <c r="AD741" s="28">
        <f t="shared" ref="AD741" si="4336">IF(0=(1-$AD$8*$AE$8*$B738^2),0,-1*(1-$AD$8*$AE$8*$B738^2)/($B738*$AD$8))</f>
        <v>-0.32420356368457742</v>
      </c>
      <c r="AE741" s="26">
        <v>1</v>
      </c>
      <c r="AF741" s="27">
        <v>0</v>
      </c>
      <c r="AH741" s="24">
        <f t="shared" ref="AH741" si="4337">X741*AC738+Z741*AC741-Y741*AD738-AA741*AD741</f>
        <v>0</v>
      </c>
      <c r="AI741" s="28">
        <f t="shared" ref="AI741" si="4338">(X741*AD738+Y741*AC738+Z741*AD741+AA741*AC741)</f>
        <v>2.5360111180246654</v>
      </c>
      <c r="AJ741" s="26">
        <f t="shared" ref="AJ741" si="4339">X741*AE738+Z741*AE741-Y741*AF738-AA741*AF741</f>
        <v>-8.8834635155925668</v>
      </c>
      <c r="AK741" s="27">
        <f t="shared" ref="AK741" si="4340">(X741*AF738+Y741*AE738+Z741*AF741+AA741*AE741)</f>
        <v>0</v>
      </c>
      <c r="AL741" s="8"/>
      <c r="AM741" s="24">
        <v>0</v>
      </c>
      <c r="AN741" s="28">
        <v>0</v>
      </c>
      <c r="AO741" s="26">
        <v>1</v>
      </c>
      <c r="AP741" s="27">
        <v>0</v>
      </c>
      <c r="AR741" s="24">
        <f t="shared" ref="AR741" si="4341">AH741*AM738+AJ741*AM741-AI741*AN738-AK741*AN741</f>
        <v>0</v>
      </c>
      <c r="AS741" s="28">
        <f t="shared" ref="AS741" si="4342">(AH741*AN738+AI741*AM738+AJ741*AN741+AK741*AM741)</f>
        <v>2.5360111180246654</v>
      </c>
      <c r="AT741" s="26">
        <f t="shared" ref="AT741" si="4343">AH741*AO738+AJ741*AO741-AI741*AP738-AK741*AP741</f>
        <v>6.1756987688811105</v>
      </c>
      <c r="AU741" s="27">
        <f t="shared" ref="AU741" si="4344">(AH741*AP738+AI741*AO738+AJ741*AP741+AK741*AO741)</f>
        <v>0</v>
      </c>
      <c r="AV741" s="8"/>
      <c r="AW741" s="38">
        <f t="shared" ref="AW741" si="4345">(180/PI())*ATAN(-1*(($AR$8*AS738+AU738+$AR$8*AS741+AU741)/($AR$8*AR738+AT738+$AR$8*AR741+AT741)))</f>
        <v>46.247272607847229</v>
      </c>
      <c r="AY741" s="187">
        <f t="shared" ref="AY741" si="4346">20*LOG(((($AR$8*AR738+AT738-$AR$8*AR741-AT741)^2+($AR$8*AS738+AU738-$AR$8*AS741-AU741)^2)/(($AR$8*AR738+AT738+$AR$8*AR741+AT741)^2+($AR$8*AS738+AU738+$AR$8*AS741+AU741)^2))^0.5)</f>
        <v>-5.0047236659932284E-2</v>
      </c>
      <c r="AZ741" s="9"/>
      <c r="BA741" s="29"/>
      <c r="BB741" s="29"/>
      <c r="BC741" s="29"/>
      <c r="BD741" s="29"/>
    </row>
    <row r="742" spans="2:56" ht="18.649999999999999" customHeight="1">
      <c r="AY742" s="33"/>
    </row>
    <row r="743" spans="2:56" ht="18.649999999999999" customHeight="1" thickBot="1">
      <c r="E743" s="21" t="s">
        <v>68</v>
      </c>
      <c r="J743" s="21" t="s">
        <v>69</v>
      </c>
      <c r="O743" s="21" t="s">
        <v>70</v>
      </c>
      <c r="T743" s="21" t="s">
        <v>71</v>
      </c>
      <c r="Y743" s="21" t="s">
        <v>72</v>
      </c>
      <c r="AD743" s="21" t="s">
        <v>73</v>
      </c>
      <c r="AI743" s="21" t="s">
        <v>74</v>
      </c>
      <c r="AN743" s="21" t="s">
        <v>75</v>
      </c>
      <c r="AS743" s="21" t="s">
        <v>76</v>
      </c>
    </row>
    <row r="744" spans="2:56" ht="18.649999999999999" customHeight="1" thickBot="1">
      <c r="B744" s="20"/>
      <c r="D744" s="197" t="s">
        <v>77</v>
      </c>
      <c r="E744" s="198"/>
      <c r="F744" s="199" t="s">
        <v>78</v>
      </c>
      <c r="G744" s="200"/>
      <c r="I744" s="197" t="s">
        <v>79</v>
      </c>
      <c r="J744" s="198"/>
      <c r="K744" s="199" t="s">
        <v>80</v>
      </c>
      <c r="L744" s="200"/>
      <c r="N744" s="197" t="s">
        <v>81</v>
      </c>
      <c r="O744" s="198"/>
      <c r="P744" s="199" t="s">
        <v>82</v>
      </c>
      <c r="Q744" s="200"/>
      <c r="S744" s="197" t="s">
        <v>83</v>
      </c>
      <c r="T744" s="198"/>
      <c r="U744" s="199" t="s">
        <v>84</v>
      </c>
      <c r="V744" s="200"/>
      <c r="X744" s="197" t="s">
        <v>85</v>
      </c>
      <c r="Y744" s="198"/>
      <c r="Z744" s="199" t="s">
        <v>86</v>
      </c>
      <c r="AA744" s="200"/>
      <c r="AB744" s="4"/>
      <c r="AC744" s="197" t="s">
        <v>87</v>
      </c>
      <c r="AD744" s="198"/>
      <c r="AE744" s="199" t="s">
        <v>88</v>
      </c>
      <c r="AF744" s="200"/>
      <c r="AH744" s="197" t="s">
        <v>89</v>
      </c>
      <c r="AI744" s="198"/>
      <c r="AJ744" s="199" t="s">
        <v>90</v>
      </c>
      <c r="AK744" s="200"/>
      <c r="AL744" s="4"/>
      <c r="AM744" s="197" t="s">
        <v>91</v>
      </c>
      <c r="AN744" s="198"/>
      <c r="AO744" s="199" t="s">
        <v>92</v>
      </c>
      <c r="AP744" s="200"/>
      <c r="AR744" s="197" t="s">
        <v>93</v>
      </c>
      <c r="AS744" s="198"/>
      <c r="AT744" s="199" t="s">
        <v>94</v>
      </c>
      <c r="AU744" s="200"/>
      <c r="AV744" s="4"/>
      <c r="AW744" s="181" t="s">
        <v>95</v>
      </c>
      <c r="AY744" s="182" t="s">
        <v>22</v>
      </c>
      <c r="AZ744" s="9"/>
      <c r="BA744" s="29"/>
      <c r="BB744" s="29"/>
      <c r="BC744" s="29"/>
      <c r="BD744" s="29"/>
    </row>
    <row r="745" spans="2:56" ht="18.649999999999999" customHeight="1" thickTop="1" thickBot="1">
      <c r="B745" s="39">
        <f t="shared" ref="B745" si="4347">B738+$E$5</f>
        <v>0.94119999999999548</v>
      </c>
      <c r="D745" s="24">
        <v>1</v>
      </c>
      <c r="E745" s="25">
        <v>0</v>
      </c>
      <c r="F745" s="26">
        <v>0</v>
      </c>
      <c r="G745" s="27">
        <f t="shared" ref="G745" si="4348">-1/($E$8*$B745)</f>
        <v>-5.935605799799168</v>
      </c>
      <c r="I745" s="24">
        <v>1</v>
      </c>
      <c r="J745" s="28">
        <v>0</v>
      </c>
      <c r="K745" s="26">
        <v>0</v>
      </c>
      <c r="L745" s="27">
        <v>0</v>
      </c>
      <c r="N745" s="24">
        <f t="shared" ref="N745" si="4349">D745*I745+F745*I748-E745*J745-G745*J748</f>
        <v>-1.0365192101345047</v>
      </c>
      <c r="O745" s="28">
        <f t="shared" ref="O745" si="4350">(D745*J745+E745*I745+F745*J748+G745*I748)</f>
        <v>0</v>
      </c>
      <c r="P745" s="26">
        <f t="shared" ref="P745" si="4351">D745*K745+F745*K748-E745*L745-G745*L748</f>
        <v>0</v>
      </c>
      <c r="Q745" s="27">
        <f t="shared" ref="Q745" si="4352">(D745*L745+E745*K745+F745*L748+G745*K748)</f>
        <v>-5.935605799799168</v>
      </c>
      <c r="S745" s="24">
        <v>1</v>
      </c>
      <c r="T745" s="25">
        <v>0</v>
      </c>
      <c r="U745" s="26">
        <v>0</v>
      </c>
      <c r="V745" s="27">
        <f t="shared" ref="V745" si="4353">-1/($T$8*$B745)</f>
        <v>-28.715498328758137</v>
      </c>
      <c r="X745" s="24">
        <f t="shared" ref="X745" si="4354">N745*S745+P745*S748-O745*T745-Q745*T748</f>
        <v>-1.0365192101345047</v>
      </c>
      <c r="Y745" s="28">
        <f t="shared" ref="Y745" si="4355">(N745*T745+O745*S745+P745*T748+Q745*S748)</f>
        <v>0</v>
      </c>
      <c r="Z745" s="26">
        <f t="shared" ref="Z745" si="4356">N745*U745+P745*U748-O745*V745-Q745*V748</f>
        <v>0</v>
      </c>
      <c r="AA745" s="27">
        <f t="shared" ref="AA745" si="4357">(N745*V745+O745*U745+P745*V748+Q745*U748)</f>
        <v>23.828559846543904</v>
      </c>
      <c r="AB745" s="8"/>
      <c r="AC745" s="24">
        <v>1</v>
      </c>
      <c r="AD745" s="28">
        <v>0</v>
      </c>
      <c r="AE745" s="26">
        <v>0</v>
      </c>
      <c r="AF745" s="27">
        <v>0</v>
      </c>
      <c r="AH745" s="24">
        <f t="shared" ref="AH745" si="4358">X745*AC745+Z745*AC748-Y745*AD745-AA745*AD748</f>
        <v>6.6696066006563228</v>
      </c>
      <c r="AI745" s="28">
        <f t="shared" ref="AI745" si="4359">(X745*AD745+Y745*AC745+Z745*AD748+AA745*AC748)</f>
        <v>0</v>
      </c>
      <c r="AJ745" s="26">
        <f t="shared" ref="AJ745" si="4360">X745*AE745+Z745*AE748-Y745*AF745-AA745*AF748</f>
        <v>0</v>
      </c>
      <c r="AK745" s="27">
        <f t="shared" ref="AK745" si="4361">(X745*AF745+Y745*AE745+Z745*AF748+AA745*AE748)</f>
        <v>23.828559846543904</v>
      </c>
      <c r="AL745" s="8"/>
      <c r="AM745" s="24">
        <v>1</v>
      </c>
      <c r="AN745" s="25">
        <v>0</v>
      </c>
      <c r="AO745" s="26">
        <v>0</v>
      </c>
      <c r="AP745" s="27">
        <f t="shared" ref="AP745" si="4362">-1/($AN$8*$B745)</f>
        <v>-5.935605799799168</v>
      </c>
      <c r="AR745" s="24">
        <f t="shared" ref="AR745" si="4363">AH745*AM745+AJ745*AM748-AI745*AN745-AK745*AN748</f>
        <v>6.6696066006563228</v>
      </c>
      <c r="AS745" s="28">
        <f t="shared" ref="AS745" si="4364">(AH745*AN745+AI745*AM745+AJ745*AN748+AK745*AM748)</f>
        <v>0</v>
      </c>
      <c r="AT745" s="26">
        <f t="shared" ref="AT745" si="4365">AH745*AO745+AJ745*AO748-AI745*AP745-AK745*AP748</f>
        <v>0</v>
      </c>
      <c r="AU745" s="27">
        <f t="shared" ref="AU745" si="4366">(AH745*AP745+AI745*AO745+AJ745*AP748+AK745*AO748)</f>
        <v>-15.759595774690581</v>
      </c>
      <c r="AV745" s="8"/>
      <c r="AW745" s="183">
        <f t="shared" ref="AW745" si="4367">20*LOG((2*$AR$8)/(($AR$8*AR745+AT745+$AR$8*AR748+AT748)^2+($AR$8*AS745+AU745+$AR$8*AS748+AU748)^2)^0.5)</f>
        <v>-19.274397988711776</v>
      </c>
      <c r="AY745" s="184">
        <f t="shared" ref="AY745" si="4368">((AS745^2+AR745^2)/(AS748^2+AR748^2))^0.5</f>
        <v>2.6469461502229263</v>
      </c>
      <c r="AZ745" s="9"/>
      <c r="BA745" s="29"/>
      <c r="BB745" s="29"/>
      <c r="BC745" s="29"/>
      <c r="BD745" s="29"/>
    </row>
    <row r="746" spans="2:56" ht="18.649999999999999" customHeight="1" thickBot="1">
      <c r="D746" s="30"/>
      <c r="G746" s="31"/>
      <c r="I746" s="30"/>
      <c r="L746" s="31"/>
      <c r="N746" s="30"/>
      <c r="Q746" s="31"/>
      <c r="S746" s="30"/>
      <c r="V746" s="31"/>
      <c r="X746" s="30"/>
      <c r="AA746" s="31"/>
      <c r="AC746" s="30"/>
      <c r="AF746" s="31"/>
      <c r="AH746" s="30"/>
      <c r="AK746" s="31"/>
      <c r="AM746" s="30"/>
      <c r="AP746" s="31"/>
      <c r="AR746" s="30"/>
      <c r="AU746" s="31"/>
      <c r="AY746" s="185"/>
      <c r="AZ746" s="9"/>
      <c r="BA746" s="29"/>
      <c r="BB746" s="29"/>
      <c r="BC746" s="29"/>
      <c r="BD746" s="29"/>
    </row>
    <row r="747" spans="2:56" ht="18.649999999999999" customHeight="1" thickBot="1">
      <c r="D747" s="197" t="s">
        <v>96</v>
      </c>
      <c r="E747" s="198"/>
      <c r="F747" s="199" t="s">
        <v>97</v>
      </c>
      <c r="G747" s="200"/>
      <c r="I747" s="197" t="s">
        <v>98</v>
      </c>
      <c r="J747" s="198"/>
      <c r="K747" s="199" t="s">
        <v>99</v>
      </c>
      <c r="L747" s="200"/>
      <c r="N747" s="197" t="s">
        <v>1</v>
      </c>
      <c r="O747" s="198"/>
      <c r="P747" s="199" t="s">
        <v>2</v>
      </c>
      <c r="Q747" s="200"/>
      <c r="S747" s="172" t="s">
        <v>100</v>
      </c>
      <c r="T747" s="173"/>
      <c r="U747" s="199" t="s">
        <v>101</v>
      </c>
      <c r="V747" s="200"/>
      <c r="X747" s="197" t="s">
        <v>102</v>
      </c>
      <c r="Y747" s="198"/>
      <c r="Z747" s="199" t="s">
        <v>103</v>
      </c>
      <c r="AA747" s="200"/>
      <c r="AB747" s="4"/>
      <c r="AC747" s="197" t="s">
        <v>104</v>
      </c>
      <c r="AD747" s="198"/>
      <c r="AE747" s="199" t="s">
        <v>105</v>
      </c>
      <c r="AF747" s="200"/>
      <c r="AH747" s="172" t="s">
        <v>106</v>
      </c>
      <c r="AI747" s="173"/>
      <c r="AJ747" s="199" t="s">
        <v>107</v>
      </c>
      <c r="AK747" s="200"/>
      <c r="AL747" s="4"/>
      <c r="AM747" s="197" t="s">
        <v>108</v>
      </c>
      <c r="AN747" s="198"/>
      <c r="AO747" s="199" t="s">
        <v>109</v>
      </c>
      <c r="AP747" s="200"/>
      <c r="AR747" s="197" t="s">
        <v>110</v>
      </c>
      <c r="AS747" s="198"/>
      <c r="AT747" s="199" t="s">
        <v>111</v>
      </c>
      <c r="AU747" s="200"/>
      <c r="AV747" s="4"/>
      <c r="AW747" s="36" t="s">
        <v>112</v>
      </c>
      <c r="AY747" s="186" t="s">
        <v>113</v>
      </c>
      <c r="AZ747" s="9"/>
      <c r="BA747" s="29"/>
      <c r="BB747" s="29"/>
      <c r="BC747" s="29"/>
      <c r="BD747" s="29"/>
    </row>
    <row r="748" spans="2:56" ht="18.649999999999999" customHeight="1" thickTop="1" thickBot="1">
      <c r="D748" s="24">
        <v>0</v>
      </c>
      <c r="E748" s="28">
        <v>0</v>
      </c>
      <c r="F748" s="26">
        <v>1</v>
      </c>
      <c r="G748" s="27">
        <v>0</v>
      </c>
      <c r="I748" s="24">
        <v>0</v>
      </c>
      <c r="J748" s="28">
        <f t="shared" ref="J748" si="4369">IF(0=(1-$J$8*$K$8*$B745^2),0,-1*(1-$J$8*$K$8*$B745^2)/($B745*$K$8))</f>
        <v>-0.34310216662356696</v>
      </c>
      <c r="K748" s="26">
        <v>1</v>
      </c>
      <c r="L748" s="27">
        <v>0</v>
      </c>
      <c r="N748" s="24">
        <f t="shared" ref="N748" si="4370">D748*I745+F748*I748-E748*J745-G748*J748</f>
        <v>0</v>
      </c>
      <c r="O748" s="28">
        <f t="shared" ref="O748" si="4371">(D748*J745+E748*I745+F748*J748+G748*I748)</f>
        <v>-0.34310216662356696</v>
      </c>
      <c r="P748" s="26">
        <f t="shared" ref="P748" si="4372">D748*K745+F748*K748-E748*L745-G748*L748</f>
        <v>1</v>
      </c>
      <c r="Q748" s="27">
        <f t="shared" ref="Q748" si="4373">(D748*L745+E748*K745+F748*L748+G748*K748)</f>
        <v>0</v>
      </c>
      <c r="S748" s="24">
        <v>0</v>
      </c>
      <c r="T748" s="28">
        <v>0</v>
      </c>
      <c r="U748" s="26">
        <v>1</v>
      </c>
      <c r="V748" s="27">
        <v>0</v>
      </c>
      <c r="X748" s="24">
        <f t="shared" ref="X748" si="4374">N748*S745+P748*S748-O748*T745-Q748*T748</f>
        <v>0</v>
      </c>
      <c r="Y748" s="28">
        <f t="shared" ref="Y748" si="4375">(N748*T745+O748*S745+P748*T748+Q748*S748)</f>
        <v>-0.34310216662356696</v>
      </c>
      <c r="Z748" s="26">
        <f t="shared" ref="Z748" si="4376">N748*U745+P748*U748-O748*V745-Q748*V748</f>
        <v>-8.8523496922723339</v>
      </c>
      <c r="AA748" s="27">
        <f t="shared" ref="AA748" si="4377">(N748*V745+O748*U745+P748*V748+Q748*U748)</f>
        <v>0</v>
      </c>
      <c r="AB748" s="8"/>
      <c r="AC748" s="24">
        <v>0</v>
      </c>
      <c r="AD748" s="28">
        <f t="shared" ref="AD748" si="4378">IF(0=(1-$AD$8*$AE$8*$B745^2),0,-1*(1-$AD$8*$AE$8*$B745^2)/($B745*$AD$8))</f>
        <v>-0.32339872239104389</v>
      </c>
      <c r="AE748" s="26">
        <v>1</v>
      </c>
      <c r="AF748" s="27">
        <v>0</v>
      </c>
      <c r="AH748" s="24">
        <f t="shared" ref="AH748" si="4379">X748*AC745+Z748*AC748-Y748*AD745-AA748*AD748</f>
        <v>0</v>
      </c>
      <c r="AI748" s="28">
        <f t="shared" ref="AI748" si="4380">(X748*AD745+Y748*AC745+Z748*AD748+AA748*AC748)</f>
        <v>2.5197364140160565</v>
      </c>
      <c r="AJ748" s="26">
        <f t="shared" ref="AJ748" si="4381">X748*AE745+Z748*AE748-Y748*AF745-AA748*AF748</f>
        <v>-8.8523496922723339</v>
      </c>
      <c r="AK748" s="27">
        <f t="shared" ref="AK748" si="4382">(X748*AF745+Y748*AE745+Z748*AF748+AA748*AE748)</f>
        <v>0</v>
      </c>
      <c r="AL748" s="8"/>
      <c r="AM748" s="24">
        <v>0</v>
      </c>
      <c r="AN748" s="28">
        <v>0</v>
      </c>
      <c r="AO748" s="26">
        <v>1</v>
      </c>
      <c r="AP748" s="27">
        <v>0</v>
      </c>
      <c r="AR748" s="24">
        <f t="shared" ref="AR748" si="4383">AH748*AM745+AJ748*AM748-AI748*AN745-AK748*AN748</f>
        <v>0</v>
      </c>
      <c r="AS748" s="28">
        <f t="shared" ref="AS748" si="4384">(AH748*AN745+AI748*AM745+AJ748*AN748+AK748*AM748)</f>
        <v>2.5197364140160565</v>
      </c>
      <c r="AT748" s="26">
        <f t="shared" ref="AT748" si="4385">AH748*AO745+AJ748*AO748-AI748*AP745-AK748*AP748</f>
        <v>6.103812380726529</v>
      </c>
      <c r="AU748" s="27">
        <f t="shared" ref="AU748" si="4386">(AH748*AP745+AI748*AO745+AJ748*AP748+AK748*AO748)</f>
        <v>0</v>
      </c>
      <c r="AV748" s="8"/>
      <c r="AW748" s="38">
        <f t="shared" ref="AW748" si="4387">(180/PI())*ATAN(-1*(($AR$8*AS745+AU745+$AR$8*AS748+AU748)/($AR$8*AR745+AT745+$AR$8*AR748+AT748)))</f>
        <v>46.027252357563</v>
      </c>
      <c r="AY748" s="187">
        <f t="shared" ref="AY748" si="4388">20*LOG(((($AR$8*AR745+AT745-$AR$8*AR748-AT748)^2+($AR$8*AS745+AU745-$AR$8*AS748-AU748)^2)/(($AR$8*AR745+AT745+$AR$8*AR748+AT748)^2+($AR$8*AS745+AU745+$AR$8*AS748+AU748)^2))^0.5)</f>
        <v>-5.163255095039547E-2</v>
      </c>
      <c r="AZ748" s="9"/>
      <c r="BA748" s="29"/>
      <c r="BB748" s="29"/>
      <c r="BC748" s="29"/>
      <c r="BD748" s="29"/>
    </row>
    <row r="749" spans="2:56" ht="18.649999999999999" customHeight="1">
      <c r="AY749" s="33"/>
    </row>
    <row r="750" spans="2:56" ht="18.649999999999999" customHeight="1" thickBot="1">
      <c r="E750" s="21" t="s">
        <v>68</v>
      </c>
      <c r="J750" s="21" t="s">
        <v>69</v>
      </c>
      <c r="O750" s="21" t="s">
        <v>70</v>
      </c>
      <c r="T750" s="21" t="s">
        <v>71</v>
      </c>
      <c r="Y750" s="21" t="s">
        <v>72</v>
      </c>
      <c r="AD750" s="21" t="s">
        <v>73</v>
      </c>
      <c r="AI750" s="21" t="s">
        <v>74</v>
      </c>
      <c r="AN750" s="21" t="s">
        <v>75</v>
      </c>
      <c r="AS750" s="21" t="s">
        <v>76</v>
      </c>
    </row>
    <row r="751" spans="2:56" ht="18.649999999999999" customHeight="1" thickBot="1">
      <c r="B751" s="20"/>
      <c r="D751" s="197" t="s">
        <v>77</v>
      </c>
      <c r="E751" s="198"/>
      <c r="F751" s="199" t="s">
        <v>78</v>
      </c>
      <c r="G751" s="200"/>
      <c r="I751" s="197" t="s">
        <v>79</v>
      </c>
      <c r="J751" s="198"/>
      <c r="K751" s="199" t="s">
        <v>80</v>
      </c>
      <c r="L751" s="200"/>
      <c r="N751" s="197" t="s">
        <v>81</v>
      </c>
      <c r="O751" s="198"/>
      <c r="P751" s="199" t="s">
        <v>82</v>
      </c>
      <c r="Q751" s="200"/>
      <c r="S751" s="197" t="s">
        <v>83</v>
      </c>
      <c r="T751" s="198"/>
      <c r="U751" s="199" t="s">
        <v>84</v>
      </c>
      <c r="V751" s="200"/>
      <c r="X751" s="197" t="s">
        <v>85</v>
      </c>
      <c r="Y751" s="198"/>
      <c r="Z751" s="199" t="s">
        <v>86</v>
      </c>
      <c r="AA751" s="200"/>
      <c r="AB751" s="4"/>
      <c r="AC751" s="197" t="s">
        <v>87</v>
      </c>
      <c r="AD751" s="198"/>
      <c r="AE751" s="199" t="s">
        <v>88</v>
      </c>
      <c r="AF751" s="200"/>
      <c r="AH751" s="197" t="s">
        <v>89</v>
      </c>
      <c r="AI751" s="198"/>
      <c r="AJ751" s="199" t="s">
        <v>90</v>
      </c>
      <c r="AK751" s="200"/>
      <c r="AL751" s="4"/>
      <c r="AM751" s="197" t="s">
        <v>91</v>
      </c>
      <c r="AN751" s="198"/>
      <c r="AO751" s="199" t="s">
        <v>92</v>
      </c>
      <c r="AP751" s="200"/>
      <c r="AR751" s="197" t="s">
        <v>93</v>
      </c>
      <c r="AS751" s="198"/>
      <c r="AT751" s="199" t="s">
        <v>94</v>
      </c>
      <c r="AU751" s="200"/>
      <c r="AV751" s="4"/>
      <c r="AW751" s="181" t="s">
        <v>95</v>
      </c>
      <c r="AY751" s="182" t="s">
        <v>22</v>
      </c>
      <c r="AZ751" s="9"/>
      <c r="BA751" s="29"/>
      <c r="BB751" s="29"/>
      <c r="BC751" s="29"/>
      <c r="BD751" s="29"/>
    </row>
    <row r="752" spans="2:56" ht="18.649999999999999" customHeight="1" thickTop="1" thickBot="1">
      <c r="B752" s="39">
        <f t="shared" ref="B752" si="4389">B745+$E$5</f>
        <v>0.94159999999999544</v>
      </c>
      <c r="D752" s="24">
        <v>1</v>
      </c>
      <c r="E752" s="25">
        <v>0</v>
      </c>
      <c r="F752" s="26">
        <v>0</v>
      </c>
      <c r="G752" s="27">
        <f t="shared" ref="G752" si="4390">-1/($E$8*$B752)</f>
        <v>-5.9330843020082593</v>
      </c>
      <c r="I752" s="24">
        <v>1</v>
      </c>
      <c r="J752" s="28">
        <v>0</v>
      </c>
      <c r="K752" s="26">
        <v>0</v>
      </c>
      <c r="L752" s="27">
        <v>0</v>
      </c>
      <c r="N752" s="24">
        <f t="shared" ref="N752" si="4391">D752*I752+F752*I755-E752*J752-G752*J755</f>
        <v>-1.0300960557205823</v>
      </c>
      <c r="O752" s="28">
        <f t="shared" ref="O752" si="4392">(D752*J752+E752*I752+F752*J755+G752*I755)</f>
        <v>0</v>
      </c>
      <c r="P752" s="26">
        <f t="shared" ref="P752" si="4393">D752*K752+F752*K755-E752*L752-G752*L755</f>
        <v>0</v>
      </c>
      <c r="Q752" s="27">
        <f t="shared" ref="Q752" si="4394">(D752*L752+E752*K752+F752*L755+G752*K755)</f>
        <v>-5.9330843020082593</v>
      </c>
      <c r="S752" s="24">
        <v>1</v>
      </c>
      <c r="T752" s="25">
        <v>0</v>
      </c>
      <c r="U752" s="26">
        <v>0</v>
      </c>
      <c r="V752" s="27">
        <f t="shared" ref="V752" si="4395">-1/($T$8*$B752)</f>
        <v>-28.703299731337257</v>
      </c>
      <c r="X752" s="24">
        <f t="shared" ref="X752" si="4396">N752*S752+P752*S755-O752*T752-Q752*T755</f>
        <v>-1.0300960557205823</v>
      </c>
      <c r="Y752" s="28">
        <f t="shared" ref="Y752" si="4397">(N752*T752+O752*S752+P752*T755+Q752*S755)</f>
        <v>0</v>
      </c>
      <c r="Z752" s="26">
        <f t="shared" ref="Z752" si="4398">N752*U752+P752*U755-O752*V752-Q752*V755</f>
        <v>0</v>
      </c>
      <c r="AA752" s="27">
        <f t="shared" ref="AA752" si="4399">(N752*V752+O752*U752+P752*V755+Q752*U755)</f>
        <v>23.634071537407898</v>
      </c>
      <c r="AB752" s="8"/>
      <c r="AC752" s="24">
        <v>1</v>
      </c>
      <c r="AD752" s="28">
        <v>0</v>
      </c>
      <c r="AE752" s="26">
        <v>0</v>
      </c>
      <c r="AF752" s="27">
        <v>0</v>
      </c>
      <c r="AH752" s="24">
        <f t="shared" ref="AH752" si="4400">X752*AC752+Z752*AC755-Y752*AD752-AA752*AD755</f>
        <v>6.5941202701577923</v>
      </c>
      <c r="AI752" s="28">
        <f t="shared" ref="AI752" si="4401">(X752*AD752+Y752*AC752+Z752*AD755+AA752*AC755)</f>
        <v>0</v>
      </c>
      <c r="AJ752" s="26">
        <f t="shared" ref="AJ752" si="4402">X752*AE752+Z752*AE755-Y752*AF752-AA752*AF755</f>
        <v>0</v>
      </c>
      <c r="AK752" s="27">
        <f t="shared" ref="AK752" si="4403">(X752*AF752+Y752*AE752+Z752*AF755+AA752*AE755)</f>
        <v>23.634071537407898</v>
      </c>
      <c r="AL752" s="8"/>
      <c r="AM752" s="24">
        <v>1</v>
      </c>
      <c r="AN752" s="25">
        <v>0</v>
      </c>
      <c r="AO752" s="26">
        <v>0</v>
      </c>
      <c r="AP752" s="27">
        <f t="shared" ref="AP752" si="4404">-1/($AN$8*$B752)</f>
        <v>-5.9330843020082593</v>
      </c>
      <c r="AR752" s="24">
        <f t="shared" ref="AR752" si="4405">AH752*AM752+AJ752*AM755-AI752*AN752-AK752*AN755</f>
        <v>6.5941202701577923</v>
      </c>
      <c r="AS752" s="28">
        <f t="shared" ref="AS752" si="4406">(AH752*AN752+AI752*AM752+AJ752*AN755+AK752*AM755)</f>
        <v>0</v>
      </c>
      <c r="AT752" s="26">
        <f t="shared" ref="AT752" si="4407">AH752*AO752+AJ752*AO755-AI752*AP752-AK752*AP755</f>
        <v>0</v>
      </c>
      <c r="AU752" s="27">
        <f t="shared" ref="AU752" si="4408">(AH752*AP752+AI752*AO752+AJ752*AP755+AK752*AO755)</f>
        <v>-15.489399923019761</v>
      </c>
      <c r="AV752" s="8"/>
      <c r="AW752" s="183">
        <f t="shared" ref="AW752" si="4409">20*LOG((2*$AR$8)/(($AR$8*AR752+AT752+$AR$8*AR755+AT755)^2+($AR$8*AS752+AU752+$AR$8*AS755+AU755)^2)^0.5)</f>
        <v>-19.138946284744122</v>
      </c>
      <c r="AY752" s="184">
        <f t="shared" ref="AY752" si="4410">((AS752^2+AR752^2)/(AS755^2+AR755^2))^0.5</f>
        <v>2.6339314686375364</v>
      </c>
      <c r="AZ752" s="9"/>
      <c r="BA752" s="29"/>
      <c r="BB752" s="29"/>
      <c r="BC752" s="29"/>
      <c r="BD752" s="29"/>
    </row>
    <row r="753" spans="2:56" ht="18.649999999999999" customHeight="1" thickBot="1">
      <c r="D753" s="30"/>
      <c r="G753" s="31"/>
      <c r="I753" s="30"/>
      <c r="L753" s="31"/>
      <c r="N753" s="30"/>
      <c r="Q753" s="31"/>
      <c r="S753" s="30"/>
      <c r="V753" s="31"/>
      <c r="X753" s="30"/>
      <c r="AA753" s="31"/>
      <c r="AC753" s="30"/>
      <c r="AF753" s="31"/>
      <c r="AH753" s="30"/>
      <c r="AK753" s="31"/>
      <c r="AM753" s="30"/>
      <c r="AP753" s="31"/>
      <c r="AR753" s="30"/>
      <c r="AU753" s="31"/>
      <c r="AY753" s="185"/>
      <c r="AZ753" s="9"/>
      <c r="BA753" s="29"/>
      <c r="BB753" s="29"/>
      <c r="BC753" s="29"/>
      <c r="BD753" s="29"/>
    </row>
    <row r="754" spans="2:56" ht="18.649999999999999" customHeight="1" thickBot="1">
      <c r="D754" s="197" t="s">
        <v>96</v>
      </c>
      <c r="E754" s="198"/>
      <c r="F754" s="199" t="s">
        <v>97</v>
      </c>
      <c r="G754" s="200"/>
      <c r="I754" s="197" t="s">
        <v>98</v>
      </c>
      <c r="J754" s="198"/>
      <c r="K754" s="199" t="s">
        <v>99</v>
      </c>
      <c r="L754" s="200"/>
      <c r="N754" s="197" t="s">
        <v>1</v>
      </c>
      <c r="O754" s="198"/>
      <c r="P754" s="199" t="s">
        <v>2</v>
      </c>
      <c r="Q754" s="200"/>
      <c r="S754" s="172" t="s">
        <v>100</v>
      </c>
      <c r="T754" s="173"/>
      <c r="U754" s="199" t="s">
        <v>101</v>
      </c>
      <c r="V754" s="200"/>
      <c r="X754" s="197" t="s">
        <v>102</v>
      </c>
      <c r="Y754" s="198"/>
      <c r="Z754" s="199" t="s">
        <v>103</v>
      </c>
      <c r="AA754" s="200"/>
      <c r="AB754" s="4"/>
      <c r="AC754" s="197" t="s">
        <v>104</v>
      </c>
      <c r="AD754" s="198"/>
      <c r="AE754" s="199" t="s">
        <v>105</v>
      </c>
      <c r="AF754" s="200"/>
      <c r="AH754" s="172" t="s">
        <v>106</v>
      </c>
      <c r="AI754" s="173"/>
      <c r="AJ754" s="199" t="s">
        <v>107</v>
      </c>
      <c r="AK754" s="200"/>
      <c r="AL754" s="4"/>
      <c r="AM754" s="197" t="s">
        <v>108</v>
      </c>
      <c r="AN754" s="198"/>
      <c r="AO754" s="199" t="s">
        <v>109</v>
      </c>
      <c r="AP754" s="200"/>
      <c r="AR754" s="197" t="s">
        <v>110</v>
      </c>
      <c r="AS754" s="198"/>
      <c r="AT754" s="199" t="s">
        <v>111</v>
      </c>
      <c r="AU754" s="200"/>
      <c r="AV754" s="4"/>
      <c r="AW754" s="36" t="s">
        <v>112</v>
      </c>
      <c r="AY754" s="186" t="s">
        <v>113</v>
      </c>
      <c r="AZ754" s="9"/>
      <c r="BA754" s="29"/>
      <c r="BB754" s="29"/>
      <c r="BC754" s="29"/>
      <c r="BD754" s="29"/>
    </row>
    <row r="755" spans="2:56" ht="18.649999999999999" customHeight="1" thickTop="1" thickBot="1">
      <c r="D755" s="24">
        <v>0</v>
      </c>
      <c r="E755" s="28">
        <v>0</v>
      </c>
      <c r="F755" s="26">
        <v>1</v>
      </c>
      <c r="G755" s="27">
        <v>0</v>
      </c>
      <c r="I755" s="24">
        <v>0</v>
      </c>
      <c r="J755" s="28">
        <f t="shared" ref="J755" si="4411">IF(0=(1-$J$8*$K$8*$B752^2),0,-1*(1-$J$8*$K$8*$B752^2)/($B752*$K$8))</f>
        <v>-0.34216538184590189</v>
      </c>
      <c r="K755" s="26">
        <v>1</v>
      </c>
      <c r="L755" s="27">
        <v>0</v>
      </c>
      <c r="N755" s="24">
        <f t="shared" ref="N755" si="4412">D755*I752+F755*I755-E755*J752-G755*J755</f>
        <v>0</v>
      </c>
      <c r="O755" s="28">
        <f t="shared" ref="O755" si="4413">(D755*J752+E755*I752+F755*J755+G755*I755)</f>
        <v>-0.34216538184590189</v>
      </c>
      <c r="P755" s="26">
        <f t="shared" ref="P755" si="4414">D755*K752+F755*K755-E755*L752-G755*L755</f>
        <v>1</v>
      </c>
      <c r="Q755" s="27">
        <f t="shared" ref="Q755" si="4415">(D755*L752+E755*K752+F755*L755+G755*K755)</f>
        <v>0</v>
      </c>
      <c r="S755" s="24">
        <v>0</v>
      </c>
      <c r="T755" s="28">
        <v>0</v>
      </c>
      <c r="U755" s="26">
        <v>1</v>
      </c>
      <c r="V755" s="27">
        <v>0</v>
      </c>
      <c r="X755" s="24">
        <f t="shared" ref="X755" si="4416">N755*S752+P755*S755-O755*T752-Q755*T755</f>
        <v>0</v>
      </c>
      <c r="Y755" s="28">
        <f t="shared" ref="Y755" si="4417">(N755*T752+O755*S752+P755*T755+Q755*S755)</f>
        <v>-0.34216538184590189</v>
      </c>
      <c r="Z755" s="26">
        <f t="shared" ref="Z755" si="4418">N755*U752+P755*U755-O755*V752-Q755*V755</f>
        <v>-8.8212755128103861</v>
      </c>
      <c r="AA755" s="27">
        <f t="shared" ref="AA755" si="4419">(N755*V752+O755*U752+P755*V755+Q755*U755)</f>
        <v>0</v>
      </c>
      <c r="AB755" s="8"/>
      <c r="AC755" s="24">
        <v>0</v>
      </c>
      <c r="AD755" s="28">
        <f t="shared" ref="AD755" si="4420">IF(0=(1-$AD$8*$AE$8*$B752^2),0,-1*(1-$AD$8*$AE$8*$B752^2)/($B752*$AD$8))</f>
        <v>-0.32259428147244118</v>
      </c>
      <c r="AE755" s="26">
        <v>1</v>
      </c>
      <c r="AF755" s="27">
        <v>0</v>
      </c>
      <c r="AH755" s="24">
        <f t="shared" ref="AH755" si="4421">X755*AC752+Z755*AC755-Y755*AD752-AA755*AD755</f>
        <v>0</v>
      </c>
      <c r="AI755" s="28">
        <f t="shared" ref="AI755" si="4422">(X755*AD752+Y755*AC752+Z755*AD755+AA755*AC755)</f>
        <v>2.5035276538796047</v>
      </c>
      <c r="AJ755" s="26">
        <f t="shared" ref="AJ755" si="4423">X755*AE752+Z755*AE755-Y755*AF752-AA755*AF755</f>
        <v>-8.8212755128103861</v>
      </c>
      <c r="AK755" s="27">
        <f t="shared" ref="AK755" si="4424">(X755*AF752+Y755*AE752+Z755*AF755+AA755*AE755)</f>
        <v>0</v>
      </c>
      <c r="AL755" s="8"/>
      <c r="AM755" s="24">
        <v>0</v>
      </c>
      <c r="AN755" s="28">
        <v>0</v>
      </c>
      <c r="AO755" s="26">
        <v>1</v>
      </c>
      <c r="AP755" s="27">
        <v>0</v>
      </c>
      <c r="AR755" s="24">
        <f t="shared" ref="AR755" si="4425">AH755*AM752+AJ755*AM755-AI755*AN752-AK755*AN755</f>
        <v>0</v>
      </c>
      <c r="AS755" s="28">
        <f t="shared" ref="AS755" si="4426">(AH755*AN752+AI755*AM752+AJ755*AN755+AK755*AM755)</f>
        <v>2.5035276538796047</v>
      </c>
      <c r="AT755" s="26">
        <f t="shared" ref="AT755" si="4427">AH755*AO752+AJ755*AO755-AI755*AP752-AK755*AP755</f>
        <v>6.0323651100662641</v>
      </c>
      <c r="AU755" s="27">
        <f t="shared" ref="AU755" si="4428">(AH755*AP752+AI755*AO752+AJ755*AP755+AK755*AO755)</f>
        <v>0</v>
      </c>
      <c r="AV755" s="8"/>
      <c r="AW755" s="38">
        <f t="shared" ref="AW755" si="4429">(180/PI())*ATAN(-1*(($AR$8*AS752+AU752+$AR$8*AS755+AU755)/($AR$8*AR752+AT752+$AR$8*AR755+AT755)))</f>
        <v>45.803908838579645</v>
      </c>
      <c r="AY755" s="187">
        <f t="shared" ref="AY755" si="4430">20*LOG(((($AR$8*AR752+AT752-$AR$8*AR755-AT755)^2+($AR$8*AS752+AU752-$AR$8*AS755-AU755)^2)/(($AR$8*AR752+AT752+$AR$8*AR755+AT755)^2+($AR$8*AS752+AU752+$AR$8*AS755+AU755)^2))^0.5)</f>
        <v>-5.3278363632581052E-2</v>
      </c>
      <c r="AZ755" s="9"/>
      <c r="BA755" s="29"/>
      <c r="BB755" s="29"/>
      <c r="BC755" s="29"/>
      <c r="BD755" s="29"/>
    </row>
    <row r="756" spans="2:56" ht="18.649999999999999" customHeight="1">
      <c r="AY756" s="33"/>
    </row>
    <row r="757" spans="2:56" ht="18.649999999999999" customHeight="1" thickBot="1">
      <c r="E757" s="21" t="s">
        <v>68</v>
      </c>
      <c r="J757" s="21" t="s">
        <v>69</v>
      </c>
      <c r="O757" s="21" t="s">
        <v>70</v>
      </c>
      <c r="T757" s="21" t="s">
        <v>71</v>
      </c>
      <c r="Y757" s="21" t="s">
        <v>72</v>
      </c>
      <c r="AD757" s="21" t="s">
        <v>73</v>
      </c>
      <c r="AI757" s="21" t="s">
        <v>74</v>
      </c>
      <c r="AN757" s="21" t="s">
        <v>75</v>
      </c>
      <c r="AS757" s="21" t="s">
        <v>76</v>
      </c>
    </row>
    <row r="758" spans="2:56" ht="18.649999999999999" customHeight="1" thickBot="1">
      <c r="B758" s="20"/>
      <c r="D758" s="197" t="s">
        <v>77</v>
      </c>
      <c r="E758" s="198"/>
      <c r="F758" s="199" t="s">
        <v>78</v>
      </c>
      <c r="G758" s="200"/>
      <c r="I758" s="197" t="s">
        <v>79</v>
      </c>
      <c r="J758" s="198"/>
      <c r="K758" s="199" t="s">
        <v>80</v>
      </c>
      <c r="L758" s="200"/>
      <c r="N758" s="197" t="s">
        <v>81</v>
      </c>
      <c r="O758" s="198"/>
      <c r="P758" s="199" t="s">
        <v>82</v>
      </c>
      <c r="Q758" s="200"/>
      <c r="S758" s="197" t="s">
        <v>83</v>
      </c>
      <c r="T758" s="198"/>
      <c r="U758" s="199" t="s">
        <v>84</v>
      </c>
      <c r="V758" s="200"/>
      <c r="X758" s="197" t="s">
        <v>85</v>
      </c>
      <c r="Y758" s="198"/>
      <c r="Z758" s="199" t="s">
        <v>86</v>
      </c>
      <c r="AA758" s="200"/>
      <c r="AB758" s="4"/>
      <c r="AC758" s="197" t="s">
        <v>87</v>
      </c>
      <c r="AD758" s="198"/>
      <c r="AE758" s="199" t="s">
        <v>88</v>
      </c>
      <c r="AF758" s="200"/>
      <c r="AH758" s="197" t="s">
        <v>89</v>
      </c>
      <c r="AI758" s="198"/>
      <c r="AJ758" s="199" t="s">
        <v>90</v>
      </c>
      <c r="AK758" s="200"/>
      <c r="AL758" s="4"/>
      <c r="AM758" s="197" t="s">
        <v>91</v>
      </c>
      <c r="AN758" s="198"/>
      <c r="AO758" s="199" t="s">
        <v>92</v>
      </c>
      <c r="AP758" s="200"/>
      <c r="AR758" s="197" t="s">
        <v>93</v>
      </c>
      <c r="AS758" s="198"/>
      <c r="AT758" s="199" t="s">
        <v>94</v>
      </c>
      <c r="AU758" s="200"/>
      <c r="AV758" s="4"/>
      <c r="AW758" s="181" t="s">
        <v>95</v>
      </c>
      <c r="AY758" s="182" t="s">
        <v>22</v>
      </c>
      <c r="AZ758" s="9"/>
      <c r="BA758" s="29"/>
      <c r="BB758" s="29"/>
      <c r="BC758" s="29"/>
      <c r="BD758" s="29"/>
    </row>
    <row r="759" spans="2:56" ht="18.649999999999999" customHeight="1" thickTop="1" thickBot="1">
      <c r="B759" s="39">
        <f t="shared" ref="B759" si="4431">B752+$E$5</f>
        <v>0.9419999999999954</v>
      </c>
      <c r="D759" s="24">
        <v>1</v>
      </c>
      <c r="E759" s="25">
        <v>0</v>
      </c>
      <c r="F759" s="26">
        <v>0</v>
      </c>
      <c r="G759" s="27">
        <f t="shared" ref="G759" si="4432">-1/($E$8*$B759)</f>
        <v>-5.9305649456167489</v>
      </c>
      <c r="I759" s="24">
        <v>1</v>
      </c>
      <c r="J759" s="28">
        <v>0</v>
      </c>
      <c r="K759" s="26">
        <v>0</v>
      </c>
      <c r="L759" s="27">
        <v>0</v>
      </c>
      <c r="N759" s="24">
        <f t="shared" ref="N759" si="4433">D759*I759+F759*I762-E759*J759-G759*J762</f>
        <v>-1.0236810819316169</v>
      </c>
      <c r="O759" s="28">
        <f t="shared" ref="O759" si="4434">(D759*J759+E759*I759+F759*J762+G759*I762)</f>
        <v>0</v>
      </c>
      <c r="P759" s="26">
        <f t="shared" ref="P759" si="4435">D759*K759+F759*K762-E759*L759-G759*L762</f>
        <v>0</v>
      </c>
      <c r="Q759" s="27">
        <f t="shared" ref="Q759" si="4436">(D759*L759+E759*K759+F759*L762+G759*K762)</f>
        <v>-5.9305649456167489</v>
      </c>
      <c r="S759" s="24">
        <v>1</v>
      </c>
      <c r="T759" s="25">
        <v>0</v>
      </c>
      <c r="U759" s="26">
        <v>0</v>
      </c>
      <c r="V759" s="27">
        <f t="shared" ref="V759" si="4437">-1/($T$8*$B759)</f>
        <v>-28.691111493659406</v>
      </c>
      <c r="X759" s="24">
        <f t="shared" ref="X759" si="4438">N759*S759+P759*S762-O759*T759-Q759*T762</f>
        <v>-1.0236810819316169</v>
      </c>
      <c r="Y759" s="28">
        <f t="shared" ref="Y759" si="4439">(N759*T759+O759*S759+P759*T762+Q759*S762)</f>
        <v>0</v>
      </c>
      <c r="Z759" s="26">
        <f t="shared" ref="Z759" si="4440">N759*U759+P759*U762-O759*V759-Q759*V762</f>
        <v>0</v>
      </c>
      <c r="AA759" s="27">
        <f t="shared" ref="AA759" si="4441">(N759*V759+O759*U759+P759*V762+Q759*U762)</f>
        <v>23.439983110033161</v>
      </c>
      <c r="AB759" s="8"/>
      <c r="AC759" s="24">
        <v>1</v>
      </c>
      <c r="AD759" s="28">
        <v>0</v>
      </c>
      <c r="AE759" s="26">
        <v>0</v>
      </c>
      <c r="AF759" s="27">
        <v>0</v>
      </c>
      <c r="AH759" s="24">
        <f t="shared" ref="AH759" si="4442">X759*AC759+Z759*AC762-Y759*AD759-AA759*AD762</f>
        <v>6.5190767184570975</v>
      </c>
      <c r="AI759" s="28">
        <f t="shared" ref="AI759" si="4443">(X759*AD759+Y759*AC759+Z759*AD762+AA759*AC762)</f>
        <v>0</v>
      </c>
      <c r="AJ759" s="26">
        <f t="shared" ref="AJ759" si="4444">X759*AE759+Z759*AE762-Y759*AF759-AA759*AF762</f>
        <v>0</v>
      </c>
      <c r="AK759" s="27">
        <f t="shared" ref="AK759" si="4445">(X759*AF759+Y759*AE759+Z759*AF762+AA759*AE762)</f>
        <v>23.439983110033161</v>
      </c>
      <c r="AL759" s="8"/>
      <c r="AM759" s="24">
        <v>1</v>
      </c>
      <c r="AN759" s="25">
        <v>0</v>
      </c>
      <c r="AO759" s="26">
        <v>0</v>
      </c>
      <c r="AP759" s="27">
        <f t="shared" ref="AP759" si="4446">-1/($AN$8*$B759)</f>
        <v>-5.9305649456167489</v>
      </c>
      <c r="AR759" s="24">
        <f t="shared" ref="AR759" si="4447">AH759*AM759+AJ759*AM762-AI759*AN759-AK759*AN762</f>
        <v>6.5190767184570975</v>
      </c>
      <c r="AS759" s="28">
        <f t="shared" ref="AS759" si="4448">(AH759*AN759+AI759*AM759+AJ759*AN762+AK759*AM762)</f>
        <v>0</v>
      </c>
      <c r="AT759" s="26">
        <f t="shared" ref="AT759" si="4449">AH759*AO759+AJ759*AO762-AI759*AP759-AK759*AP762</f>
        <v>0</v>
      </c>
      <c r="AU759" s="27">
        <f t="shared" ref="AU759" si="4450">(AH759*AP759+AI759*AO759+AJ759*AP762+AK759*AO762)</f>
        <v>-15.221824754234767</v>
      </c>
      <c r="AV759" s="8"/>
      <c r="AW759" s="183">
        <f t="shared" ref="AW759" si="4451">20*LOG((2*$AR$8)/(($AR$8*AR759+AT759+$AR$8*AR762+AT762)^2+($AR$8*AS759+AU759+$AR$8*AS762+AU762)^2)^0.5)</f>
        <v>-19.002676279575685</v>
      </c>
      <c r="AY759" s="184">
        <f t="shared" ref="AY759" si="4452">((AS759^2+AR759^2)/(AS762^2+AR762^2))^0.5</f>
        <v>2.6208558625227454</v>
      </c>
      <c r="AZ759" s="9"/>
      <c r="BA759" s="29"/>
      <c r="BB759" s="29"/>
      <c r="BC759" s="29"/>
      <c r="BD759" s="29"/>
    </row>
    <row r="760" spans="2:56" ht="18.649999999999999" customHeight="1" thickBot="1">
      <c r="D760" s="30"/>
      <c r="G760" s="31"/>
      <c r="I760" s="30"/>
      <c r="L760" s="31"/>
      <c r="N760" s="30"/>
      <c r="Q760" s="31"/>
      <c r="S760" s="30"/>
      <c r="V760" s="31"/>
      <c r="X760" s="30"/>
      <c r="AA760" s="31"/>
      <c r="AC760" s="30"/>
      <c r="AF760" s="31"/>
      <c r="AH760" s="30"/>
      <c r="AK760" s="31"/>
      <c r="AM760" s="30"/>
      <c r="AP760" s="31"/>
      <c r="AR760" s="30"/>
      <c r="AU760" s="31"/>
      <c r="AY760" s="185"/>
      <c r="AZ760" s="9"/>
      <c r="BA760" s="29"/>
      <c r="BB760" s="29"/>
      <c r="BC760" s="29"/>
      <c r="BD760" s="29"/>
    </row>
    <row r="761" spans="2:56" ht="18.649999999999999" customHeight="1" thickBot="1">
      <c r="D761" s="197" t="s">
        <v>96</v>
      </c>
      <c r="E761" s="198"/>
      <c r="F761" s="199" t="s">
        <v>97</v>
      </c>
      <c r="G761" s="200"/>
      <c r="I761" s="197" t="s">
        <v>98</v>
      </c>
      <c r="J761" s="198"/>
      <c r="K761" s="199" t="s">
        <v>99</v>
      </c>
      <c r="L761" s="200"/>
      <c r="N761" s="197" t="s">
        <v>1</v>
      </c>
      <c r="O761" s="198"/>
      <c r="P761" s="199" t="s">
        <v>2</v>
      </c>
      <c r="Q761" s="200"/>
      <c r="S761" s="172" t="s">
        <v>100</v>
      </c>
      <c r="T761" s="173"/>
      <c r="U761" s="199" t="s">
        <v>101</v>
      </c>
      <c r="V761" s="200"/>
      <c r="X761" s="197" t="s">
        <v>102</v>
      </c>
      <c r="Y761" s="198"/>
      <c r="Z761" s="199" t="s">
        <v>103</v>
      </c>
      <c r="AA761" s="200"/>
      <c r="AB761" s="4"/>
      <c r="AC761" s="197" t="s">
        <v>104</v>
      </c>
      <c r="AD761" s="198"/>
      <c r="AE761" s="199" t="s">
        <v>105</v>
      </c>
      <c r="AF761" s="200"/>
      <c r="AH761" s="172" t="s">
        <v>106</v>
      </c>
      <c r="AI761" s="173"/>
      <c r="AJ761" s="199" t="s">
        <v>107</v>
      </c>
      <c r="AK761" s="200"/>
      <c r="AL761" s="4"/>
      <c r="AM761" s="197" t="s">
        <v>108</v>
      </c>
      <c r="AN761" s="198"/>
      <c r="AO761" s="199" t="s">
        <v>109</v>
      </c>
      <c r="AP761" s="200"/>
      <c r="AR761" s="197" t="s">
        <v>110</v>
      </c>
      <c r="AS761" s="198"/>
      <c r="AT761" s="199" t="s">
        <v>111</v>
      </c>
      <c r="AU761" s="200"/>
      <c r="AV761" s="4"/>
      <c r="AW761" s="36" t="s">
        <v>112</v>
      </c>
      <c r="AY761" s="186" t="s">
        <v>113</v>
      </c>
      <c r="AZ761" s="9"/>
      <c r="BA761" s="29"/>
      <c r="BB761" s="29"/>
      <c r="BC761" s="29"/>
      <c r="BD761" s="29"/>
    </row>
    <row r="762" spans="2:56" ht="18.649999999999999" customHeight="1" thickTop="1" thickBot="1">
      <c r="D762" s="24">
        <v>0</v>
      </c>
      <c r="E762" s="28">
        <v>0</v>
      </c>
      <c r="F762" s="26">
        <v>1</v>
      </c>
      <c r="G762" s="27">
        <v>0</v>
      </c>
      <c r="I762" s="24">
        <v>0</v>
      </c>
      <c r="J762" s="28">
        <f t="shared" ref="J762" si="4453">IF(0=(1-$J$8*$K$8*$B759^2),0,-1*(1-$J$8*$K$8*$B759^2)/($B759*$K$8))</f>
        <v>-0.34122905667314368</v>
      </c>
      <c r="K762" s="26">
        <v>1</v>
      </c>
      <c r="L762" s="27">
        <v>0</v>
      </c>
      <c r="N762" s="24">
        <f t="shared" ref="N762" si="4454">D762*I759+F762*I762-E762*J759-G762*J762</f>
        <v>0</v>
      </c>
      <c r="O762" s="28">
        <f t="shared" ref="O762" si="4455">(D762*J759+E762*I759+F762*J762+G762*I762)</f>
        <v>-0.34122905667314368</v>
      </c>
      <c r="P762" s="26">
        <f t="shared" ref="P762" si="4456">D762*K759+F762*K762-E762*L759-G762*L762</f>
        <v>1</v>
      </c>
      <c r="Q762" s="27">
        <f t="shared" ref="Q762" si="4457">(D762*L759+E762*K759+F762*L762+G762*K762)</f>
        <v>0</v>
      </c>
      <c r="S762" s="24">
        <v>0</v>
      </c>
      <c r="T762" s="28">
        <v>0</v>
      </c>
      <c r="U762" s="26">
        <v>1</v>
      </c>
      <c r="V762" s="27">
        <v>0</v>
      </c>
      <c r="X762" s="24">
        <f t="shared" ref="X762" si="4458">N762*S759+P762*S762-O762*T759-Q762*T762</f>
        <v>0</v>
      </c>
      <c r="Y762" s="28">
        <f t="shared" ref="Y762" si="4459">(N762*T759+O762*S759+P762*T762+Q762*S762)</f>
        <v>-0.34122905667314368</v>
      </c>
      <c r="Z762" s="26">
        <f t="shared" ref="Z762" si="4460">N762*U759+P762*U762-O762*V759-Q762*V762</f>
        <v>-8.7902409098853891</v>
      </c>
      <c r="AA762" s="27">
        <f t="shared" ref="AA762" si="4461">(N762*V759+O762*U759+P762*V762+Q762*U762)</f>
        <v>0</v>
      </c>
      <c r="AB762" s="8"/>
      <c r="AC762" s="24">
        <v>0</v>
      </c>
      <c r="AD762" s="28">
        <f t="shared" ref="AD762" si="4462">IF(0=(1-$AD$8*$AE$8*$B759^2),0,-1*(1-$AD$8*$AE$8*$B759^2)/($B759*$AD$8))</f>
        <v>-0.32179024041873738</v>
      </c>
      <c r="AE762" s="26">
        <v>1</v>
      </c>
      <c r="AF762" s="27">
        <v>0</v>
      </c>
      <c r="AH762" s="24">
        <f t="shared" ref="AH762" si="4463">X762*AC759+Z762*AC762-Y762*AD759-AA762*AD762</f>
        <v>0</v>
      </c>
      <c r="AI762" s="28">
        <f t="shared" ref="AI762" si="4464">(X762*AD759+Y762*AC759+Z762*AD762+AA762*AC762)</f>
        <v>2.4873846790574965</v>
      </c>
      <c r="AJ762" s="26">
        <f t="shared" ref="AJ762" si="4465">X762*AE759+Z762*AE762-Y762*AF759-AA762*AF762</f>
        <v>-8.7902409098853891</v>
      </c>
      <c r="AK762" s="27">
        <f t="shared" ref="AK762" si="4466">(X762*AF759+Y762*AE759+Z762*AF762+AA762*AE762)</f>
        <v>0</v>
      </c>
      <c r="AL762" s="8"/>
      <c r="AM762" s="24">
        <v>0</v>
      </c>
      <c r="AN762" s="28">
        <v>0</v>
      </c>
      <c r="AO762" s="26">
        <v>1</v>
      </c>
      <c r="AP762" s="27">
        <v>0</v>
      </c>
      <c r="AR762" s="24">
        <f t="shared" ref="AR762" si="4467">AH762*AM759+AJ762*AM762-AI762*AN759-AK762*AN762</f>
        <v>0</v>
      </c>
      <c r="AS762" s="28">
        <f t="shared" ref="AS762" si="4468">(AH762*AN759+AI762*AM759+AJ762*AN762+AK762*AM762)</f>
        <v>2.4873846790574965</v>
      </c>
      <c r="AT762" s="26">
        <f t="shared" ref="AT762" si="4469">AH762*AO759+AJ762*AO762-AI762*AP759-AK762*AP762</f>
        <v>5.9613554739971661</v>
      </c>
      <c r="AU762" s="27">
        <f t="shared" ref="AU762" si="4470">(AH762*AP759+AI762*AO759+AJ762*AP762+AK762*AO762)</f>
        <v>0</v>
      </c>
      <c r="AV762" s="8"/>
      <c r="AW762" s="38">
        <f t="shared" ref="AW762" si="4471">(180/PI())*ATAN(-1*(($AR$8*AS759+AU759+$AR$8*AS762+AU762)/($AR$8*AR759+AT759+$AR$8*AR762+AT762)))</f>
        <v>45.577162843383221</v>
      </c>
      <c r="AY762" s="187">
        <f t="shared" ref="AY762" si="4472">20*LOG(((($AR$8*AR759+AT759-$AR$8*AR762-AT762)^2+($AR$8*AS759+AU759-$AR$8*AS762-AU762)^2)/(($AR$8*AR759+AT759+$AR$8*AR762+AT762)^2+($AR$8*AS759+AU759+$AR$8*AS762+AU762)^2))^0.5)</f>
        <v>-5.4987395831063608E-2</v>
      </c>
      <c r="AZ762" s="9"/>
      <c r="BA762" s="29"/>
      <c r="BB762" s="29"/>
      <c r="BC762" s="29"/>
      <c r="BD762" s="29"/>
    </row>
    <row r="763" spans="2:56" ht="18.649999999999999" customHeight="1">
      <c r="AY763" s="33"/>
    </row>
    <row r="764" spans="2:56" ht="18.649999999999999" customHeight="1" thickBot="1">
      <c r="E764" s="21" t="s">
        <v>68</v>
      </c>
      <c r="J764" s="21" t="s">
        <v>69</v>
      </c>
      <c r="O764" s="21" t="s">
        <v>70</v>
      </c>
      <c r="T764" s="21" t="s">
        <v>71</v>
      </c>
      <c r="Y764" s="21" t="s">
        <v>72</v>
      </c>
      <c r="AD764" s="21" t="s">
        <v>73</v>
      </c>
      <c r="AI764" s="21" t="s">
        <v>74</v>
      </c>
      <c r="AN764" s="21" t="s">
        <v>75</v>
      </c>
      <c r="AS764" s="21" t="s">
        <v>76</v>
      </c>
    </row>
    <row r="765" spans="2:56" ht="18.649999999999999" customHeight="1" thickBot="1">
      <c r="B765" s="20"/>
      <c r="D765" s="197" t="s">
        <v>77</v>
      </c>
      <c r="E765" s="198"/>
      <c r="F765" s="199" t="s">
        <v>78</v>
      </c>
      <c r="G765" s="200"/>
      <c r="I765" s="197" t="s">
        <v>79</v>
      </c>
      <c r="J765" s="198"/>
      <c r="K765" s="199" t="s">
        <v>80</v>
      </c>
      <c r="L765" s="200"/>
      <c r="N765" s="197" t="s">
        <v>81</v>
      </c>
      <c r="O765" s="198"/>
      <c r="P765" s="199" t="s">
        <v>82</v>
      </c>
      <c r="Q765" s="200"/>
      <c r="S765" s="197" t="s">
        <v>83</v>
      </c>
      <c r="T765" s="198"/>
      <c r="U765" s="199" t="s">
        <v>84</v>
      </c>
      <c r="V765" s="200"/>
      <c r="X765" s="197" t="s">
        <v>85</v>
      </c>
      <c r="Y765" s="198"/>
      <c r="Z765" s="199" t="s">
        <v>86</v>
      </c>
      <c r="AA765" s="200"/>
      <c r="AB765" s="4"/>
      <c r="AC765" s="197" t="s">
        <v>87</v>
      </c>
      <c r="AD765" s="198"/>
      <c r="AE765" s="199" t="s">
        <v>88</v>
      </c>
      <c r="AF765" s="200"/>
      <c r="AH765" s="197" t="s">
        <v>89</v>
      </c>
      <c r="AI765" s="198"/>
      <c r="AJ765" s="199" t="s">
        <v>90</v>
      </c>
      <c r="AK765" s="200"/>
      <c r="AL765" s="4"/>
      <c r="AM765" s="197" t="s">
        <v>91</v>
      </c>
      <c r="AN765" s="198"/>
      <c r="AO765" s="199" t="s">
        <v>92</v>
      </c>
      <c r="AP765" s="200"/>
      <c r="AR765" s="197" t="s">
        <v>93</v>
      </c>
      <c r="AS765" s="198"/>
      <c r="AT765" s="199" t="s">
        <v>94</v>
      </c>
      <c r="AU765" s="200"/>
      <c r="AV765" s="4"/>
      <c r="AW765" s="181" t="s">
        <v>95</v>
      </c>
      <c r="AY765" s="182" t="s">
        <v>22</v>
      </c>
      <c r="AZ765" s="9"/>
      <c r="BA765" s="29"/>
      <c r="BB765" s="29"/>
      <c r="BC765" s="29"/>
      <c r="BD765" s="29"/>
    </row>
    <row r="766" spans="2:56" ht="18.649999999999999" customHeight="1" thickTop="1" thickBot="1">
      <c r="B766" s="39">
        <f t="shared" ref="B766" si="4473">B759+$E$5</f>
        <v>0.94239999999999535</v>
      </c>
      <c r="D766" s="24">
        <v>1</v>
      </c>
      <c r="E766" s="25">
        <v>0</v>
      </c>
      <c r="F766" s="26">
        <v>0</v>
      </c>
      <c r="G766" s="27">
        <f t="shared" ref="G766" si="4474">-1/($E$8*$B766)</f>
        <v>-5.928047727897896</v>
      </c>
      <c r="I766" s="24">
        <v>1</v>
      </c>
      <c r="J766" s="28">
        <v>0</v>
      </c>
      <c r="K766" s="26">
        <v>0</v>
      </c>
      <c r="L766" s="27">
        <v>0</v>
      </c>
      <c r="N766" s="24">
        <f t="shared" ref="N766" si="4475">D766*I766+F766*I769-E766*J766-G766*J769</f>
        <v>-1.0172742748815478</v>
      </c>
      <c r="O766" s="28">
        <f t="shared" ref="O766" si="4476">(D766*J766+E766*I766+F766*J769+G766*I769)</f>
        <v>0</v>
      </c>
      <c r="P766" s="26">
        <f t="shared" ref="P766" si="4477">D766*K766+F766*K769-E766*L766-G766*L769</f>
        <v>0</v>
      </c>
      <c r="Q766" s="27">
        <f t="shared" ref="Q766" si="4478">(D766*L766+E766*K766+F766*L769+G766*K769)</f>
        <v>-5.928047727897896</v>
      </c>
      <c r="S766" s="24">
        <v>1</v>
      </c>
      <c r="T766" s="25">
        <v>0</v>
      </c>
      <c r="U766" s="26">
        <v>0</v>
      </c>
      <c r="V766" s="27">
        <f t="shared" ref="V766" si="4479">-1/($T$8*$B766)</f>
        <v>-28.678933602533068</v>
      </c>
      <c r="X766" s="24">
        <f t="shared" ref="X766" si="4480">N766*S766+P766*S769-O766*T766-Q766*T769</f>
        <v>-1.0172742748815478</v>
      </c>
      <c r="Y766" s="28">
        <f t="shared" ref="Y766" si="4481">(N766*T766+O766*S766+P766*T769+Q766*S769)</f>
        <v>0</v>
      </c>
      <c r="Z766" s="26">
        <f t="shared" ref="Z766" si="4482">N766*U766+P766*U769-O766*V766-Q766*V769</f>
        <v>0</v>
      </c>
      <c r="AA766" s="27">
        <f t="shared" ref="AA766" si="4483">(N766*V766+O766*U766+P766*V769+Q766*U769)</f>
        <v>23.246293656994986</v>
      </c>
      <c r="AB766" s="8"/>
      <c r="AC766" s="24">
        <v>1</v>
      </c>
      <c r="AD766" s="28">
        <v>0</v>
      </c>
      <c r="AE766" s="26">
        <v>0</v>
      </c>
      <c r="AF766" s="27">
        <v>0</v>
      </c>
      <c r="AH766" s="24">
        <f t="shared" ref="AH766" si="4484">X766*AC766+Z766*AC769-Y766*AD766-AA766*AD769</f>
        <v>6.4444744589414125</v>
      </c>
      <c r="AI766" s="28">
        <f t="shared" ref="AI766" si="4485">(X766*AD766+Y766*AC766+Z766*AD769+AA766*AC769)</f>
        <v>0</v>
      </c>
      <c r="AJ766" s="26">
        <f t="shared" ref="AJ766" si="4486">X766*AE766+Z766*AE769-Y766*AF766-AA766*AF769</f>
        <v>0</v>
      </c>
      <c r="AK766" s="27">
        <f t="shared" ref="AK766" si="4487">(X766*AF766+Y766*AE766+Z766*AF769+AA766*AE769)</f>
        <v>23.246293656994986</v>
      </c>
      <c r="AL766" s="8"/>
      <c r="AM766" s="24">
        <v>1</v>
      </c>
      <c r="AN766" s="25">
        <v>0</v>
      </c>
      <c r="AO766" s="26">
        <v>0</v>
      </c>
      <c r="AP766" s="27">
        <f t="shared" ref="AP766" si="4488">-1/($AN$8*$B766)</f>
        <v>-5.928047727897896</v>
      </c>
      <c r="AR766" s="24">
        <f t="shared" ref="AR766" si="4489">AH766*AM766+AJ766*AM769-AI766*AN766-AK766*AN769</f>
        <v>6.4444744589414125</v>
      </c>
      <c r="AS766" s="28">
        <f t="shared" ref="AS766" si="4490">(AH766*AN766+AI766*AM766+AJ766*AN769+AK766*AM769)</f>
        <v>0</v>
      </c>
      <c r="AT766" s="26">
        <f t="shared" ref="AT766" si="4491">AH766*AO766+AJ766*AO769-AI766*AP766-AK766*AP769</f>
        <v>0</v>
      </c>
      <c r="AU766" s="27">
        <f t="shared" ref="AU766" si="4492">(AH766*AP766+AI766*AO766+AJ766*AP769+AK766*AO769)</f>
        <v>-14.956858516828675</v>
      </c>
      <c r="AV766" s="8"/>
      <c r="AW766" s="183">
        <f t="shared" ref="AW766" si="4493">20*LOG((2*$AR$8)/(($AR$8*AR766+AT766+$AR$8*AR769+AT769)^2+($AR$8*AS766+AU766+$AR$8*AS769+AU769)^2)^0.5)</f>
        <v>-18.865577538874081</v>
      </c>
      <c r="AY766" s="184">
        <f t="shared" ref="AY766" si="4494">((AS766^2+AR766^2)/(AS769^2+AR769^2))^0.5</f>
        <v>2.6077187474859493</v>
      </c>
      <c r="AZ766" s="9"/>
      <c r="BA766" s="29"/>
      <c r="BB766" s="29"/>
      <c r="BC766" s="29"/>
      <c r="BD766" s="29"/>
    </row>
    <row r="767" spans="2:56" ht="18.649999999999999" customHeight="1" thickBot="1">
      <c r="D767" s="30"/>
      <c r="G767" s="31"/>
      <c r="I767" s="30"/>
      <c r="L767" s="31"/>
      <c r="N767" s="30"/>
      <c r="Q767" s="31"/>
      <c r="S767" s="30"/>
      <c r="V767" s="31"/>
      <c r="X767" s="30"/>
      <c r="AA767" s="31"/>
      <c r="AC767" s="30"/>
      <c r="AF767" s="31"/>
      <c r="AH767" s="30"/>
      <c r="AK767" s="31"/>
      <c r="AM767" s="30"/>
      <c r="AP767" s="31"/>
      <c r="AR767" s="30"/>
      <c r="AU767" s="31"/>
      <c r="AY767" s="185"/>
      <c r="AZ767" s="9"/>
      <c r="BA767" s="29"/>
      <c r="BB767" s="29"/>
      <c r="BC767" s="29"/>
      <c r="BD767" s="29"/>
    </row>
    <row r="768" spans="2:56" ht="18.649999999999999" customHeight="1" thickBot="1">
      <c r="D768" s="197" t="s">
        <v>96</v>
      </c>
      <c r="E768" s="198"/>
      <c r="F768" s="199" t="s">
        <v>97</v>
      </c>
      <c r="G768" s="200"/>
      <c r="I768" s="197" t="s">
        <v>98</v>
      </c>
      <c r="J768" s="198"/>
      <c r="K768" s="199" t="s">
        <v>99</v>
      </c>
      <c r="L768" s="200"/>
      <c r="N768" s="197" t="s">
        <v>1</v>
      </c>
      <c r="O768" s="198"/>
      <c r="P768" s="199" t="s">
        <v>2</v>
      </c>
      <c r="Q768" s="200"/>
      <c r="S768" s="172" t="s">
        <v>100</v>
      </c>
      <c r="T768" s="173"/>
      <c r="U768" s="199" t="s">
        <v>101</v>
      </c>
      <c r="V768" s="200"/>
      <c r="X768" s="197" t="s">
        <v>102</v>
      </c>
      <c r="Y768" s="198"/>
      <c r="Z768" s="199" t="s">
        <v>103</v>
      </c>
      <c r="AA768" s="200"/>
      <c r="AB768" s="4"/>
      <c r="AC768" s="197" t="s">
        <v>104</v>
      </c>
      <c r="AD768" s="198"/>
      <c r="AE768" s="199" t="s">
        <v>105</v>
      </c>
      <c r="AF768" s="200"/>
      <c r="AH768" s="172" t="s">
        <v>106</v>
      </c>
      <c r="AI768" s="173"/>
      <c r="AJ768" s="199" t="s">
        <v>107</v>
      </c>
      <c r="AK768" s="200"/>
      <c r="AL768" s="4"/>
      <c r="AM768" s="197" t="s">
        <v>108</v>
      </c>
      <c r="AN768" s="198"/>
      <c r="AO768" s="199" t="s">
        <v>109</v>
      </c>
      <c r="AP768" s="200"/>
      <c r="AR768" s="197" t="s">
        <v>110</v>
      </c>
      <c r="AS768" s="198"/>
      <c r="AT768" s="199" t="s">
        <v>111</v>
      </c>
      <c r="AU768" s="200"/>
      <c r="AV768" s="4"/>
      <c r="AW768" s="36" t="s">
        <v>112</v>
      </c>
      <c r="AY768" s="186" t="s">
        <v>113</v>
      </c>
      <c r="AZ768" s="9"/>
      <c r="BA768" s="29"/>
      <c r="BB768" s="29"/>
      <c r="BC768" s="29"/>
      <c r="BD768" s="29"/>
    </row>
    <row r="769" spans="2:56" ht="18.649999999999999" customHeight="1" thickTop="1" thickBot="1">
      <c r="D769" s="24">
        <v>0</v>
      </c>
      <c r="E769" s="28">
        <v>0</v>
      </c>
      <c r="F769" s="26">
        <v>1</v>
      </c>
      <c r="G769" s="27">
        <v>0</v>
      </c>
      <c r="I769" s="24">
        <v>0</v>
      </c>
      <c r="J769" s="28">
        <f t="shared" ref="J769" si="4495">IF(0=(1-$J$8*$K$8*$B766^2),0,-1*(1-$J$8*$K$8*$B766^2)/($B766*$K$8))</f>
        <v>-0.34029319052005669</v>
      </c>
      <c r="K769" s="26">
        <v>1</v>
      </c>
      <c r="L769" s="27">
        <v>0</v>
      </c>
      <c r="N769" s="24">
        <f t="shared" ref="N769" si="4496">D769*I766+F769*I769-E769*J766-G769*J769</f>
        <v>0</v>
      </c>
      <c r="O769" s="28">
        <f t="shared" ref="O769" si="4497">(D769*J766+E769*I766+F769*J769+G769*I769)</f>
        <v>-0.34029319052005669</v>
      </c>
      <c r="P769" s="26">
        <f t="shared" ref="P769" si="4498">D769*K766+F769*K769-E769*L766-G769*L769</f>
        <v>1</v>
      </c>
      <c r="Q769" s="27">
        <f t="shared" ref="Q769" si="4499">(D769*L766+E769*K766+F769*L769+G769*K769)</f>
        <v>0</v>
      </c>
      <c r="S769" s="24">
        <v>0</v>
      </c>
      <c r="T769" s="28">
        <v>0</v>
      </c>
      <c r="U769" s="26">
        <v>1</v>
      </c>
      <c r="V769" s="27">
        <v>0</v>
      </c>
      <c r="X769" s="24">
        <f t="shared" ref="X769" si="4500">N769*S766+P769*S769-O769*T766-Q769*T769</f>
        <v>0</v>
      </c>
      <c r="Y769" s="28">
        <f t="shared" ref="Y769" si="4501">(N769*T766+O769*S766+P769*T769+Q769*S769)</f>
        <v>-0.34029319052005669</v>
      </c>
      <c r="Z769" s="26">
        <f t="shared" ref="Z769" si="4502">N769*U766+P769*U769-O769*V766-Q769*V769</f>
        <v>-8.75924581631884</v>
      </c>
      <c r="AA769" s="27">
        <f t="shared" ref="AA769" si="4503">(N769*V766+O769*U766+P769*V769+Q769*U769)</f>
        <v>0</v>
      </c>
      <c r="AB769" s="8"/>
      <c r="AC769" s="24">
        <v>0</v>
      </c>
      <c r="AD769" s="28">
        <f t="shared" ref="AD769" si="4504">IF(0=(1-$AD$8*$AE$8*$B766^2),0,-1*(1-$AD$8*$AE$8*$B766^2)/($B766*$AD$8))</f>
        <v>-0.32098659872076696</v>
      </c>
      <c r="AE769" s="26">
        <v>1</v>
      </c>
      <c r="AF769" s="27">
        <v>0</v>
      </c>
      <c r="AH769" s="24">
        <f t="shared" ref="AH769" si="4505">X769*AC766+Z769*AC769-Y769*AD766-AA769*AD769</f>
        <v>0</v>
      </c>
      <c r="AI769" s="28">
        <f t="shared" ref="AI769" si="4506">(X769*AD766+Y769*AC766+Z769*AD769+AA769*AC769)</f>
        <v>2.4713073314192355</v>
      </c>
      <c r="AJ769" s="26">
        <f t="shared" ref="AJ769" si="4507">X769*AE766+Z769*AE769-Y769*AF766-AA769*AF769</f>
        <v>-8.75924581631884</v>
      </c>
      <c r="AK769" s="27">
        <f t="shared" ref="AK769" si="4508">(X769*AF766+Y769*AE766+Z769*AF769+AA769*AE769)</f>
        <v>0</v>
      </c>
      <c r="AL769" s="8"/>
      <c r="AM769" s="24">
        <v>0</v>
      </c>
      <c r="AN769" s="28">
        <v>0</v>
      </c>
      <c r="AO769" s="26">
        <v>1</v>
      </c>
      <c r="AP769" s="27">
        <v>0</v>
      </c>
      <c r="AR769" s="24">
        <f t="shared" ref="AR769" si="4509">AH769*AM766+AJ769*AM769-AI769*AN766-AK769*AN769</f>
        <v>0</v>
      </c>
      <c r="AS769" s="28">
        <f t="shared" ref="AS769" si="4510">(AH769*AN766+AI769*AM766+AJ769*AN769+AK769*AM769)</f>
        <v>2.4713073314192355</v>
      </c>
      <c r="AT769" s="26">
        <f t="shared" ref="AT769" si="4511">AH769*AO766+AJ769*AO769-AI769*AP766-AK769*AP769</f>
        <v>5.8907819946383722</v>
      </c>
      <c r="AU769" s="27">
        <f t="shared" ref="AU769" si="4512">(AH769*AP766+AI769*AO766+AJ769*AP769+AK769*AO769)</f>
        <v>0</v>
      </c>
      <c r="AV769" s="8"/>
      <c r="AW769" s="38">
        <f t="shared" ref="AW769" si="4513">(180/PI())*ATAN(-1*(($AR$8*AS766+AU766+$AR$8*AS769+AU769)/($AR$8*AR766+AT766+$AR$8*AR769+AT769)))</f>
        <v>45.346932650202447</v>
      </c>
      <c r="AY769" s="187">
        <f t="shared" ref="AY769" si="4514">20*LOG(((($AR$8*AR766+AT766-$AR$8*AR769-AT769)^2+($AR$8*AS766+AU766-$AR$8*AS769-AU769)^2)/(($AR$8*AR766+AT766+$AR$8*AR769+AT769)^2+($AR$8*AS766+AU766+$AR$8*AS769+AU769)^2))^0.5)</f>
        <v>-5.6762510038673691E-2</v>
      </c>
      <c r="AZ769" s="9"/>
      <c r="BA769" s="29"/>
      <c r="BB769" s="29"/>
      <c r="BC769" s="29"/>
      <c r="BD769" s="29"/>
    </row>
    <row r="770" spans="2:56" ht="18.649999999999999" customHeight="1">
      <c r="AY770" s="33"/>
    </row>
    <row r="771" spans="2:56" ht="18.649999999999999" customHeight="1" thickBot="1">
      <c r="E771" s="21" t="s">
        <v>68</v>
      </c>
      <c r="J771" s="21" t="s">
        <v>69</v>
      </c>
      <c r="O771" s="21" t="s">
        <v>70</v>
      </c>
      <c r="T771" s="21" t="s">
        <v>71</v>
      </c>
      <c r="Y771" s="21" t="s">
        <v>72</v>
      </c>
      <c r="AD771" s="21" t="s">
        <v>73</v>
      </c>
      <c r="AI771" s="21" t="s">
        <v>74</v>
      </c>
      <c r="AN771" s="21" t="s">
        <v>75</v>
      </c>
      <c r="AS771" s="21" t="s">
        <v>76</v>
      </c>
    </row>
    <row r="772" spans="2:56" ht="18.649999999999999" customHeight="1" thickBot="1">
      <c r="B772" s="20"/>
      <c r="D772" s="197" t="s">
        <v>77</v>
      </c>
      <c r="E772" s="198"/>
      <c r="F772" s="199" t="s">
        <v>78</v>
      </c>
      <c r="G772" s="200"/>
      <c r="I772" s="197" t="s">
        <v>79</v>
      </c>
      <c r="J772" s="198"/>
      <c r="K772" s="199" t="s">
        <v>80</v>
      </c>
      <c r="L772" s="200"/>
      <c r="N772" s="197" t="s">
        <v>81</v>
      </c>
      <c r="O772" s="198"/>
      <c r="P772" s="199" t="s">
        <v>82</v>
      </c>
      <c r="Q772" s="200"/>
      <c r="S772" s="197" t="s">
        <v>83</v>
      </c>
      <c r="T772" s="198"/>
      <c r="U772" s="199" t="s">
        <v>84</v>
      </c>
      <c r="V772" s="200"/>
      <c r="X772" s="197" t="s">
        <v>85</v>
      </c>
      <c r="Y772" s="198"/>
      <c r="Z772" s="199" t="s">
        <v>86</v>
      </c>
      <c r="AA772" s="200"/>
      <c r="AB772" s="4"/>
      <c r="AC772" s="197" t="s">
        <v>87</v>
      </c>
      <c r="AD772" s="198"/>
      <c r="AE772" s="199" t="s">
        <v>88</v>
      </c>
      <c r="AF772" s="200"/>
      <c r="AH772" s="197" t="s">
        <v>89</v>
      </c>
      <c r="AI772" s="198"/>
      <c r="AJ772" s="199" t="s">
        <v>90</v>
      </c>
      <c r="AK772" s="200"/>
      <c r="AL772" s="4"/>
      <c r="AM772" s="197" t="s">
        <v>91</v>
      </c>
      <c r="AN772" s="198"/>
      <c r="AO772" s="199" t="s">
        <v>92</v>
      </c>
      <c r="AP772" s="200"/>
      <c r="AR772" s="197" t="s">
        <v>93</v>
      </c>
      <c r="AS772" s="198"/>
      <c r="AT772" s="199" t="s">
        <v>94</v>
      </c>
      <c r="AU772" s="200"/>
      <c r="AV772" s="4"/>
      <c r="AW772" s="181" t="s">
        <v>95</v>
      </c>
      <c r="AY772" s="182" t="s">
        <v>22</v>
      </c>
      <c r="AZ772" s="9"/>
      <c r="BA772" s="29"/>
      <c r="BB772" s="29"/>
      <c r="BC772" s="29"/>
      <c r="BD772" s="29"/>
    </row>
    <row r="773" spans="2:56" ht="18.649999999999999" customHeight="1" thickTop="1" thickBot="1">
      <c r="B773" s="39">
        <f t="shared" ref="B773" si="4515">B766+$E$5</f>
        <v>0.94279999999999531</v>
      </c>
      <c r="D773" s="24">
        <v>1</v>
      </c>
      <c r="E773" s="25">
        <v>0</v>
      </c>
      <c r="F773" s="26">
        <v>0</v>
      </c>
      <c r="G773" s="27">
        <f t="shared" ref="G773" si="4516">-1/($E$8*$B773)</f>
        <v>-5.9255326461295912</v>
      </c>
      <c r="I773" s="24">
        <v>1</v>
      </c>
      <c r="J773" s="28">
        <v>0</v>
      </c>
      <c r="K773" s="26">
        <v>0</v>
      </c>
      <c r="L773" s="27">
        <v>0</v>
      </c>
      <c r="N773" s="24">
        <f t="shared" ref="N773" si="4517">D773*I773+F773*I776-E773*J773-G773*J776</f>
        <v>-1.0108756207137688</v>
      </c>
      <c r="O773" s="28">
        <f t="shared" ref="O773" si="4518">(D773*J773+E773*I773+F773*J776+G773*I776)</f>
        <v>0</v>
      </c>
      <c r="P773" s="26">
        <f t="shared" ref="P773" si="4519">D773*K773+F773*K776-E773*L773-G773*L776</f>
        <v>0</v>
      </c>
      <c r="Q773" s="27">
        <f t="shared" ref="Q773" si="4520">(D773*L773+E773*K773+F773*L776+G773*K776)</f>
        <v>-5.9255326461295912</v>
      </c>
      <c r="S773" s="24">
        <v>1</v>
      </c>
      <c r="T773" s="25">
        <v>0</v>
      </c>
      <c r="U773" s="26">
        <v>0</v>
      </c>
      <c r="V773" s="27">
        <f t="shared" ref="V773" si="4521">-1/($T$8*$B773)</f>
        <v>-28.666766044789096</v>
      </c>
      <c r="X773" s="24">
        <f t="shared" ref="X773" si="4522">N773*S773+P773*S776-O773*T773-Q773*T776</f>
        <v>-1.0108756207137688</v>
      </c>
      <c r="Y773" s="28">
        <f t="shared" ref="Y773" si="4523">(N773*T773+O773*S773+P773*T776+Q773*S776)</f>
        <v>0</v>
      </c>
      <c r="Z773" s="26">
        <f t="shared" ref="Z773" si="4524">N773*U773+P773*U776-O773*V773-Q773*V776</f>
        <v>0</v>
      </c>
      <c r="AA773" s="27">
        <f t="shared" ref="AA773" si="4525">(N773*V773+O773*U773+P773*V776+Q773*U776)</f>
        <v>23.053002273252979</v>
      </c>
      <c r="AB773" s="8"/>
      <c r="AC773" s="24">
        <v>1</v>
      </c>
      <c r="AD773" s="28">
        <v>0</v>
      </c>
      <c r="AE773" s="26">
        <v>0</v>
      </c>
      <c r="AF773" s="27">
        <v>0</v>
      </c>
      <c r="AH773" s="24">
        <f t="shared" ref="AH773" si="4526">X773*AC773+Z773*AC776-Y773*AD773-AA773*AD776</f>
        <v>6.3703120100203598</v>
      </c>
      <c r="AI773" s="28">
        <f t="shared" ref="AI773" si="4527">(X773*AD773+Y773*AC773+Z773*AD776+AA773*AC776)</f>
        <v>0</v>
      </c>
      <c r="AJ773" s="26">
        <f t="shared" ref="AJ773" si="4528">X773*AE773+Z773*AE776-Y773*AF773-AA773*AF776</f>
        <v>0</v>
      </c>
      <c r="AK773" s="27">
        <f t="shared" ref="AK773" si="4529">(X773*AF773+Y773*AE773+Z773*AF776+AA773*AE776)</f>
        <v>23.053002273252979</v>
      </c>
      <c r="AL773" s="8"/>
      <c r="AM773" s="24">
        <v>1</v>
      </c>
      <c r="AN773" s="25">
        <v>0</v>
      </c>
      <c r="AO773" s="26">
        <v>0</v>
      </c>
      <c r="AP773" s="27">
        <f t="shared" ref="AP773" si="4530">-1/($AN$8*$B773)</f>
        <v>-5.9255326461295912</v>
      </c>
      <c r="AR773" s="24">
        <f t="shared" ref="AR773" si="4531">AH773*AM773+AJ773*AM776-AI773*AN773-AK773*AN776</f>
        <v>6.3703120100203598</v>
      </c>
      <c r="AS773" s="28">
        <f t="shared" ref="AS773" si="4532">(AH773*AN773+AI773*AM773+AJ773*AN776+AK773*AM776)</f>
        <v>0</v>
      </c>
      <c r="AT773" s="26">
        <f t="shared" ref="AT773" si="4533">AH773*AO773+AJ773*AO776-AI773*AP773-AK773*AP776</f>
        <v>0</v>
      </c>
      <c r="AU773" s="27">
        <f t="shared" ref="AU773" si="4534">(AH773*AP773+AI773*AO773+AJ773*AP776+AK773*AO776)</f>
        <v>-14.694489508154078</v>
      </c>
      <c r="AV773" s="8"/>
      <c r="AW773" s="183">
        <f t="shared" ref="AW773" si="4535">20*LOG((2*$AR$8)/(($AR$8*AR773+AT773+$AR$8*AR776+AT776)^2+($AR$8*AS773+AU773+$AR$8*AS776+AU776)^2)^0.5)</f>
        <v>-18.727639471663377</v>
      </c>
      <c r="AY773" s="184">
        <f t="shared" ref="AY773" si="4536">((AS773^2+AR773^2)/(AS776^2+AR776^2))^0.5</f>
        <v>2.5945195318801137</v>
      </c>
      <c r="AZ773" s="9"/>
      <c r="BA773" s="29"/>
      <c r="BB773" s="29"/>
      <c r="BC773" s="29"/>
      <c r="BD773" s="29"/>
    </row>
    <row r="774" spans="2:56" ht="18.649999999999999" customHeight="1" thickBot="1">
      <c r="D774" s="30"/>
      <c r="G774" s="31"/>
      <c r="I774" s="30"/>
      <c r="L774" s="31"/>
      <c r="N774" s="30"/>
      <c r="Q774" s="31"/>
      <c r="S774" s="30"/>
      <c r="V774" s="31"/>
      <c r="X774" s="30"/>
      <c r="AA774" s="31"/>
      <c r="AC774" s="30"/>
      <c r="AF774" s="31"/>
      <c r="AH774" s="30"/>
      <c r="AK774" s="31"/>
      <c r="AM774" s="30"/>
      <c r="AP774" s="31"/>
      <c r="AR774" s="30"/>
      <c r="AU774" s="31"/>
      <c r="AY774" s="185"/>
      <c r="AZ774" s="9"/>
      <c r="BA774" s="29"/>
      <c r="BB774" s="29"/>
      <c r="BC774" s="29"/>
      <c r="BD774" s="29"/>
    </row>
    <row r="775" spans="2:56" ht="18.649999999999999" customHeight="1" thickBot="1">
      <c r="D775" s="197" t="s">
        <v>96</v>
      </c>
      <c r="E775" s="198"/>
      <c r="F775" s="199" t="s">
        <v>97</v>
      </c>
      <c r="G775" s="200"/>
      <c r="I775" s="197" t="s">
        <v>98</v>
      </c>
      <c r="J775" s="198"/>
      <c r="K775" s="199" t="s">
        <v>99</v>
      </c>
      <c r="L775" s="200"/>
      <c r="N775" s="197" t="s">
        <v>1</v>
      </c>
      <c r="O775" s="198"/>
      <c r="P775" s="199" t="s">
        <v>2</v>
      </c>
      <c r="Q775" s="200"/>
      <c r="S775" s="172" t="s">
        <v>100</v>
      </c>
      <c r="T775" s="173"/>
      <c r="U775" s="199" t="s">
        <v>101</v>
      </c>
      <c r="V775" s="200"/>
      <c r="X775" s="197" t="s">
        <v>102</v>
      </c>
      <c r="Y775" s="198"/>
      <c r="Z775" s="199" t="s">
        <v>103</v>
      </c>
      <c r="AA775" s="200"/>
      <c r="AB775" s="4"/>
      <c r="AC775" s="197" t="s">
        <v>104</v>
      </c>
      <c r="AD775" s="198"/>
      <c r="AE775" s="199" t="s">
        <v>105</v>
      </c>
      <c r="AF775" s="200"/>
      <c r="AH775" s="172" t="s">
        <v>106</v>
      </c>
      <c r="AI775" s="173"/>
      <c r="AJ775" s="199" t="s">
        <v>107</v>
      </c>
      <c r="AK775" s="200"/>
      <c r="AL775" s="4"/>
      <c r="AM775" s="197" t="s">
        <v>108</v>
      </c>
      <c r="AN775" s="198"/>
      <c r="AO775" s="199" t="s">
        <v>109</v>
      </c>
      <c r="AP775" s="200"/>
      <c r="AR775" s="197" t="s">
        <v>110</v>
      </c>
      <c r="AS775" s="198"/>
      <c r="AT775" s="199" t="s">
        <v>111</v>
      </c>
      <c r="AU775" s="200"/>
      <c r="AV775" s="4"/>
      <c r="AW775" s="36" t="s">
        <v>112</v>
      </c>
      <c r="AY775" s="186" t="s">
        <v>113</v>
      </c>
      <c r="AZ775" s="9"/>
      <c r="BA775" s="29"/>
      <c r="BB775" s="29"/>
      <c r="BC775" s="29"/>
      <c r="BD775" s="29"/>
    </row>
    <row r="776" spans="2:56" ht="18.649999999999999" customHeight="1" thickTop="1" thickBot="1">
      <c r="D776" s="24">
        <v>0</v>
      </c>
      <c r="E776" s="28">
        <v>0</v>
      </c>
      <c r="F776" s="26">
        <v>1</v>
      </c>
      <c r="G776" s="27">
        <v>0</v>
      </c>
      <c r="I776" s="24">
        <v>0</v>
      </c>
      <c r="J776" s="28">
        <f t="shared" ref="J776" si="4537">IF(0=(1-$J$8*$K$8*$B773^2),0,-1*(1-$J$8*$K$8*$B773^2)/($B773*$K$8))</f>
        <v>-0.33935778280239876</v>
      </c>
      <c r="K776" s="26">
        <v>1</v>
      </c>
      <c r="L776" s="27">
        <v>0</v>
      </c>
      <c r="N776" s="24">
        <f t="shared" ref="N776" si="4538">D776*I773+F776*I776-E776*J773-G776*J776</f>
        <v>0</v>
      </c>
      <c r="O776" s="28">
        <f t="shared" ref="O776" si="4539">(D776*J773+E776*I773+F776*J776+G776*I776)</f>
        <v>-0.33935778280239876</v>
      </c>
      <c r="P776" s="26">
        <f t="shared" ref="P776" si="4540">D776*K773+F776*K776-E776*L773-G776*L776</f>
        <v>1</v>
      </c>
      <c r="Q776" s="27">
        <f t="shared" ref="Q776" si="4541">(D776*L773+E776*K773+F776*L776+G776*K776)</f>
        <v>0</v>
      </c>
      <c r="S776" s="24">
        <v>0</v>
      </c>
      <c r="T776" s="28">
        <v>0</v>
      </c>
      <c r="U776" s="26">
        <v>1</v>
      </c>
      <c r="V776" s="27">
        <v>0</v>
      </c>
      <c r="X776" s="24">
        <f t="shared" ref="X776" si="4542">N776*S773+P776*S776-O776*T773-Q776*T776</f>
        <v>0</v>
      </c>
      <c r="Y776" s="28">
        <f t="shared" ref="Y776" si="4543">(N776*T773+O776*S773+P776*T776+Q776*S776)</f>
        <v>-0.33935778280239876</v>
      </c>
      <c r="Z776" s="26">
        <f t="shared" ref="Z776" si="4544">N776*U773+P776*U776-O776*V773-Q776*V776</f>
        <v>-8.7282901650747178</v>
      </c>
      <c r="AA776" s="27">
        <f t="shared" ref="AA776" si="4545">(N776*V773+O776*U773+P776*V776+Q776*U776)</f>
        <v>0</v>
      </c>
      <c r="AB776" s="8"/>
      <c r="AC776" s="24">
        <v>0</v>
      </c>
      <c r="AD776" s="28">
        <f t="shared" ref="AD776" si="4546">IF(0=(1-$AD$8*$AE$8*$B773^2),0,-1*(1-$AD$8*$AE$8*$B773^2)/($B773*$AD$8))</f>
        <v>-0.32018335587022778</v>
      </c>
      <c r="AE776" s="26">
        <v>1</v>
      </c>
      <c r="AF776" s="27">
        <v>0</v>
      </c>
      <c r="AH776" s="24">
        <f t="shared" ref="AH776" si="4547">X776*AC773+Z776*AC776-Y776*AD773-AA776*AD776</f>
        <v>0</v>
      </c>
      <c r="AI776" s="28">
        <f t="shared" ref="AI776" si="4548">(X776*AD773+Y776*AC773+Z776*AD776+AA776*AC776)</f>
        <v>2.4552954532603288</v>
      </c>
      <c r="AJ776" s="26">
        <f t="shared" ref="AJ776" si="4549">X776*AE773+Z776*AE776-Y776*AF773-AA776*AF776</f>
        <v>-8.7282901650747178</v>
      </c>
      <c r="AK776" s="27">
        <f t="shared" ref="AK776" si="4550">(X776*AF773+Y776*AE773+Z776*AF776+AA776*AE776)</f>
        <v>0</v>
      </c>
      <c r="AL776" s="8"/>
      <c r="AM776" s="24">
        <v>0</v>
      </c>
      <c r="AN776" s="28">
        <v>0</v>
      </c>
      <c r="AO776" s="26">
        <v>1</v>
      </c>
      <c r="AP776" s="27">
        <v>0</v>
      </c>
      <c r="AR776" s="24">
        <f t="shared" ref="AR776" si="4551">AH776*AM773+AJ776*AM776-AI776*AN773-AK776*AN776</f>
        <v>0</v>
      </c>
      <c r="AS776" s="28">
        <f t="shared" ref="AS776" si="4552">(AH776*AN773+AI776*AM773+AJ776*AN776+AK776*AM776)</f>
        <v>2.4552954532603288</v>
      </c>
      <c r="AT776" s="26">
        <f t="shared" ref="AT776" si="4553">AH776*AO773+AJ776*AO776-AI776*AP773-AK776*AP776</f>
        <v>5.8206431991129133</v>
      </c>
      <c r="AU776" s="27">
        <f t="shared" ref="AU776" si="4554">(AH776*AP773+AI776*AO773+AJ776*AP776+AK776*AO776)</f>
        <v>0</v>
      </c>
      <c r="AV776" s="8"/>
      <c r="AW776" s="38">
        <f t="shared" ref="AW776" si="4555">(180/PI())*ATAN(-1*(($AR$8*AS773+AU773+$AR$8*AS776+AU776)/($AR$8*AR773+AT773+$AR$8*AR776+AT776)))</f>
        <v>45.11313392516626</v>
      </c>
      <c r="AY776" s="187">
        <f t="shared" ref="AY776" si="4556">20*LOG(((($AR$8*AR773+AT773-$AR$8*AR776-AT776)^2+($AR$8*AS773+AU773-$AR$8*AS776-AU776)^2)/(($AR$8*AR773+AT773+$AR$8*AR776+AT776)^2+($AR$8*AS773+AU773+$AR$8*AS776+AU776)^2))^0.5)</f>
        <v>-5.8606718449885742E-2</v>
      </c>
      <c r="AZ776" s="9"/>
      <c r="BA776" s="29"/>
      <c r="BB776" s="29"/>
      <c r="BC776" s="29"/>
      <c r="BD776" s="29"/>
    </row>
    <row r="777" spans="2:56" ht="18.649999999999999" customHeight="1">
      <c r="AY777" s="33"/>
    </row>
    <row r="778" spans="2:56" ht="18.649999999999999" customHeight="1" thickBot="1">
      <c r="E778" s="21" t="s">
        <v>68</v>
      </c>
      <c r="J778" s="21" t="s">
        <v>69</v>
      </c>
      <c r="O778" s="21" t="s">
        <v>70</v>
      </c>
      <c r="T778" s="21" t="s">
        <v>71</v>
      </c>
      <c r="Y778" s="21" t="s">
        <v>72</v>
      </c>
      <c r="AD778" s="21" t="s">
        <v>73</v>
      </c>
      <c r="AI778" s="21" t="s">
        <v>74</v>
      </c>
      <c r="AN778" s="21" t="s">
        <v>75</v>
      </c>
      <c r="AS778" s="21" t="s">
        <v>76</v>
      </c>
    </row>
    <row r="779" spans="2:56" ht="18.649999999999999" customHeight="1" thickBot="1">
      <c r="B779" s="20"/>
      <c r="D779" s="197" t="s">
        <v>77</v>
      </c>
      <c r="E779" s="198"/>
      <c r="F779" s="199" t="s">
        <v>78</v>
      </c>
      <c r="G779" s="200"/>
      <c r="I779" s="197" t="s">
        <v>79</v>
      </c>
      <c r="J779" s="198"/>
      <c r="K779" s="199" t="s">
        <v>80</v>
      </c>
      <c r="L779" s="200"/>
      <c r="N779" s="197" t="s">
        <v>81</v>
      </c>
      <c r="O779" s="198"/>
      <c r="P779" s="199" t="s">
        <v>82</v>
      </c>
      <c r="Q779" s="200"/>
      <c r="S779" s="197" t="s">
        <v>83</v>
      </c>
      <c r="T779" s="198"/>
      <c r="U779" s="199" t="s">
        <v>84</v>
      </c>
      <c r="V779" s="200"/>
      <c r="X779" s="197" t="s">
        <v>85</v>
      </c>
      <c r="Y779" s="198"/>
      <c r="Z779" s="199" t="s">
        <v>86</v>
      </c>
      <c r="AA779" s="200"/>
      <c r="AB779" s="4"/>
      <c r="AC779" s="197" t="s">
        <v>87</v>
      </c>
      <c r="AD779" s="198"/>
      <c r="AE779" s="199" t="s">
        <v>88</v>
      </c>
      <c r="AF779" s="200"/>
      <c r="AH779" s="197" t="s">
        <v>89</v>
      </c>
      <c r="AI779" s="198"/>
      <c r="AJ779" s="199" t="s">
        <v>90</v>
      </c>
      <c r="AK779" s="200"/>
      <c r="AL779" s="4"/>
      <c r="AM779" s="197" t="s">
        <v>91</v>
      </c>
      <c r="AN779" s="198"/>
      <c r="AO779" s="199" t="s">
        <v>92</v>
      </c>
      <c r="AP779" s="200"/>
      <c r="AR779" s="197" t="s">
        <v>93</v>
      </c>
      <c r="AS779" s="198"/>
      <c r="AT779" s="199" t="s">
        <v>94</v>
      </c>
      <c r="AU779" s="200"/>
      <c r="AV779" s="4"/>
      <c r="AW779" s="181" t="s">
        <v>95</v>
      </c>
      <c r="AY779" s="182" t="s">
        <v>22</v>
      </c>
      <c r="AZ779" s="9"/>
      <c r="BA779" s="29"/>
      <c r="BB779" s="29"/>
      <c r="BC779" s="29"/>
      <c r="BD779" s="29"/>
    </row>
    <row r="780" spans="2:56" ht="18.649999999999999" customHeight="1" thickTop="1" thickBot="1">
      <c r="B780" s="39">
        <f t="shared" ref="B780" si="4557">B773+$E$5</f>
        <v>0.94319999999999526</v>
      </c>
      <c r="D780" s="24">
        <v>1</v>
      </c>
      <c r="E780" s="25">
        <v>0</v>
      </c>
      <c r="F780" s="26">
        <v>0</v>
      </c>
      <c r="G780" s="27">
        <f t="shared" ref="G780" si="4558">-1/($E$8*$B780)</f>
        <v>-5.9230196975943361</v>
      </c>
      <c r="I780" s="24">
        <v>1</v>
      </c>
      <c r="J780" s="28">
        <v>0</v>
      </c>
      <c r="K780" s="26">
        <v>0</v>
      </c>
      <c r="L780" s="27">
        <v>0</v>
      </c>
      <c r="N780" s="24">
        <f t="shared" ref="N780" si="4559">D780*I780+F780*I783-E780*J780-G780*J783</f>
        <v>-1.0044851056010469</v>
      </c>
      <c r="O780" s="28">
        <f t="shared" ref="O780" si="4560">(D780*J780+E780*I780+F780*J783+G780*I783)</f>
        <v>0</v>
      </c>
      <c r="P780" s="26">
        <f t="shared" ref="P780" si="4561">D780*K780+F780*K783-E780*L780-G780*L783</f>
        <v>0</v>
      </c>
      <c r="Q780" s="27">
        <f t="shared" ref="Q780" si="4562">(D780*L780+E780*K780+F780*L783+G780*K783)</f>
        <v>-5.9230196975943361</v>
      </c>
      <c r="S780" s="24">
        <v>1</v>
      </c>
      <c r="T780" s="25">
        <v>0</v>
      </c>
      <c r="U780" s="26">
        <v>0</v>
      </c>
      <c r="V780" s="27">
        <f t="shared" ref="V780" si="4563">-1/($T$8*$B780)</f>
        <v>-28.654608807280709</v>
      </c>
      <c r="X780" s="24">
        <f t="shared" ref="X780" si="4564">N780*S780+P780*S783-O780*T780-Q780*T783</f>
        <v>-1.0044851056010469</v>
      </c>
      <c r="Y780" s="28">
        <f t="shared" ref="Y780" si="4565">(N780*T780+O780*S780+P780*T783+Q780*S783)</f>
        <v>0</v>
      </c>
      <c r="Z780" s="26">
        <f t="shared" ref="Z780" si="4566">N780*U780+P780*U783-O780*V780-Q780*V783</f>
        <v>0</v>
      </c>
      <c r="AA780" s="27">
        <f t="shared" ref="AA780" si="4567">(N780*V780+O780*U780+P780*V783+Q780*U783)</f>
        <v>22.860108056143716</v>
      </c>
      <c r="AB780" s="8"/>
      <c r="AC780" s="24">
        <v>1</v>
      </c>
      <c r="AD780" s="28">
        <v>0</v>
      </c>
      <c r="AE780" s="26">
        <v>0</v>
      </c>
      <c r="AF780" s="27">
        <v>0</v>
      </c>
      <c r="AH780" s="24">
        <f t="shared" ref="AH780" si="4568">X780*AC780+Z780*AC783-Y780*AD780-AA780*AD783</f>
        <v>6.2965878951076926</v>
      </c>
      <c r="AI780" s="28">
        <f t="shared" ref="AI780" si="4569">(X780*AD780+Y780*AC780+Z780*AD783+AA780*AC783)</f>
        <v>0</v>
      </c>
      <c r="AJ780" s="26">
        <f t="shared" ref="AJ780" si="4570">X780*AE780+Z780*AE783-Y780*AF780-AA780*AF783</f>
        <v>0</v>
      </c>
      <c r="AK780" s="27">
        <f t="shared" ref="AK780" si="4571">(X780*AF780+Y780*AE780+Z780*AF783+AA780*AE783)</f>
        <v>22.860108056143716</v>
      </c>
      <c r="AL780" s="8"/>
      <c r="AM780" s="24">
        <v>1</v>
      </c>
      <c r="AN780" s="25">
        <v>0</v>
      </c>
      <c r="AO780" s="26">
        <v>0</v>
      </c>
      <c r="AP780" s="27">
        <f t="shared" ref="AP780" si="4572">-1/($AN$8*$B780)</f>
        <v>-5.9230196975943361</v>
      </c>
      <c r="AR780" s="24">
        <f t="shared" ref="AR780" si="4573">AH780*AM780+AJ780*AM783-AI780*AN780-AK780*AN783</f>
        <v>6.2965878951076926</v>
      </c>
      <c r="AS780" s="28">
        <f t="shared" ref="AS780" si="4574">(AH780*AN780+AI780*AM780+AJ780*AN783+AK780*AM783)</f>
        <v>0</v>
      </c>
      <c r="AT780" s="26">
        <f t="shared" ref="AT780" si="4575">AH780*AO780+AJ780*AO783-AI780*AP780-AK780*AP783</f>
        <v>0</v>
      </c>
      <c r="AU780" s="27">
        <f t="shared" ref="AU780" si="4576">(AH780*AP780+AI780*AO780+AJ780*AP783+AK780*AO783)</f>
        <v>-14.43470607421321</v>
      </c>
      <c r="AV780" s="8"/>
      <c r="AW780" s="183">
        <f t="shared" ref="AW780" si="4577">20*LOG((2*$AR$8)/(($AR$8*AR780+AT780+$AR$8*AR783+AT783)^2+($AR$8*AS780+AU780+$AR$8*AS783+AU783)^2)^0.5)</f>
        <v>-18.588851329556356</v>
      </c>
      <c r="AY780" s="184">
        <f t="shared" ref="AY780" si="4578">((AS780^2+AR780^2)/(AS783^2+AR783^2))^0.5</f>
        <v>2.5812576166890668</v>
      </c>
      <c r="AZ780" s="9"/>
      <c r="BA780" s="29"/>
      <c r="BB780" s="29"/>
      <c r="BC780" s="29"/>
      <c r="BD780" s="29"/>
    </row>
    <row r="781" spans="2:56" ht="18.649999999999999" customHeight="1" thickBot="1">
      <c r="D781" s="30"/>
      <c r="G781" s="31"/>
      <c r="I781" s="30"/>
      <c r="L781" s="31"/>
      <c r="N781" s="30"/>
      <c r="Q781" s="31"/>
      <c r="S781" s="30"/>
      <c r="V781" s="31"/>
      <c r="X781" s="30"/>
      <c r="AA781" s="31"/>
      <c r="AC781" s="30"/>
      <c r="AF781" s="31"/>
      <c r="AH781" s="30"/>
      <c r="AK781" s="31"/>
      <c r="AM781" s="30"/>
      <c r="AP781" s="31"/>
      <c r="AR781" s="30"/>
      <c r="AU781" s="31"/>
      <c r="AY781" s="185"/>
      <c r="AZ781" s="9"/>
      <c r="BA781" s="29"/>
      <c r="BB781" s="29"/>
      <c r="BC781" s="29"/>
      <c r="BD781" s="29"/>
    </row>
    <row r="782" spans="2:56" ht="18.649999999999999" customHeight="1" thickBot="1">
      <c r="D782" s="197" t="s">
        <v>96</v>
      </c>
      <c r="E782" s="198"/>
      <c r="F782" s="199" t="s">
        <v>97</v>
      </c>
      <c r="G782" s="200"/>
      <c r="I782" s="197" t="s">
        <v>98</v>
      </c>
      <c r="J782" s="198"/>
      <c r="K782" s="199" t="s">
        <v>99</v>
      </c>
      <c r="L782" s="200"/>
      <c r="N782" s="197" t="s">
        <v>1</v>
      </c>
      <c r="O782" s="198"/>
      <c r="P782" s="199" t="s">
        <v>2</v>
      </c>
      <c r="Q782" s="200"/>
      <c r="S782" s="172" t="s">
        <v>100</v>
      </c>
      <c r="T782" s="173"/>
      <c r="U782" s="199" t="s">
        <v>101</v>
      </c>
      <c r="V782" s="200"/>
      <c r="X782" s="197" t="s">
        <v>102</v>
      </c>
      <c r="Y782" s="198"/>
      <c r="Z782" s="199" t="s">
        <v>103</v>
      </c>
      <c r="AA782" s="200"/>
      <c r="AB782" s="4"/>
      <c r="AC782" s="197" t="s">
        <v>104</v>
      </c>
      <c r="AD782" s="198"/>
      <c r="AE782" s="199" t="s">
        <v>105</v>
      </c>
      <c r="AF782" s="200"/>
      <c r="AH782" s="172" t="s">
        <v>106</v>
      </c>
      <c r="AI782" s="173"/>
      <c r="AJ782" s="199" t="s">
        <v>107</v>
      </c>
      <c r="AK782" s="200"/>
      <c r="AL782" s="4"/>
      <c r="AM782" s="197" t="s">
        <v>108</v>
      </c>
      <c r="AN782" s="198"/>
      <c r="AO782" s="199" t="s">
        <v>109</v>
      </c>
      <c r="AP782" s="200"/>
      <c r="AR782" s="197" t="s">
        <v>110</v>
      </c>
      <c r="AS782" s="198"/>
      <c r="AT782" s="199" t="s">
        <v>111</v>
      </c>
      <c r="AU782" s="200"/>
      <c r="AV782" s="4"/>
      <c r="AW782" s="36" t="s">
        <v>112</v>
      </c>
      <c r="AY782" s="186" t="s">
        <v>113</v>
      </c>
      <c r="AZ782" s="9"/>
      <c r="BA782" s="29"/>
      <c r="BB782" s="29"/>
      <c r="BC782" s="29"/>
      <c r="BD782" s="29"/>
    </row>
    <row r="783" spans="2:56" ht="18.649999999999999" customHeight="1" thickTop="1" thickBot="1">
      <c r="D783" s="24">
        <v>0</v>
      </c>
      <c r="E783" s="28">
        <v>0</v>
      </c>
      <c r="F783" s="26">
        <v>1</v>
      </c>
      <c r="G783" s="27">
        <v>0</v>
      </c>
      <c r="I783" s="24">
        <v>0</v>
      </c>
      <c r="J783" s="28">
        <f t="shared" ref="J783" si="4579">IF(0=(1-$J$8*$K$8*$B780^2),0,-1*(1-$J$8*$K$8*$B780^2)/($B780*$K$8))</f>
        <v>-0.33842283293691872</v>
      </c>
      <c r="K783" s="26">
        <v>1</v>
      </c>
      <c r="L783" s="27">
        <v>0</v>
      </c>
      <c r="N783" s="24">
        <f t="shared" ref="N783" si="4580">D783*I780+F783*I783-E783*J780-G783*J783</f>
        <v>0</v>
      </c>
      <c r="O783" s="28">
        <f t="shared" ref="O783" si="4581">(D783*J780+E783*I780+F783*J783+G783*I783)</f>
        <v>-0.33842283293691872</v>
      </c>
      <c r="P783" s="26">
        <f t="shared" ref="P783" si="4582">D783*K780+F783*K783-E783*L780-G783*L783</f>
        <v>1</v>
      </c>
      <c r="Q783" s="27">
        <f t="shared" ref="Q783" si="4583">(D783*L780+E783*K780+F783*L783+G783*K783)</f>
        <v>0</v>
      </c>
      <c r="S783" s="24">
        <v>0</v>
      </c>
      <c r="T783" s="28">
        <v>0</v>
      </c>
      <c r="U783" s="26">
        <v>1</v>
      </c>
      <c r="V783" s="27">
        <v>0</v>
      </c>
      <c r="X783" s="24">
        <f t="shared" ref="X783" si="4584">N783*S780+P783*S783-O783*T780-Q783*T783</f>
        <v>0</v>
      </c>
      <c r="Y783" s="28">
        <f t="shared" ref="Y783" si="4585">(N783*T780+O783*S780+P783*T783+Q783*S783)</f>
        <v>-0.33842283293691872</v>
      </c>
      <c r="Z783" s="26">
        <f t="shared" ref="Z783" si="4586">N783*U780+P783*U783-O783*V780-Q783*V783</f>
        <v>-8.6973738892591186</v>
      </c>
      <c r="AA783" s="27">
        <f t="shared" ref="AA783" si="4587">(N783*V780+O783*U780+P783*V783+Q783*U783)</f>
        <v>0</v>
      </c>
      <c r="AB783" s="8"/>
      <c r="AC783" s="24">
        <v>0</v>
      </c>
      <c r="AD783" s="28">
        <f t="shared" ref="AD783" si="4588">IF(0=(1-$AD$8*$AE$8*$B780^2),0,-1*(1-$AD$8*$AE$8*$B780^2)/($B780*$AD$8))</f>
        <v>-0.31938051135968082</v>
      </c>
      <c r="AE783" s="26">
        <v>1</v>
      </c>
      <c r="AF783" s="27">
        <v>0</v>
      </c>
      <c r="AH783" s="24">
        <f t="shared" ref="AH783" si="4589">X783*AC780+Z783*AC783-Y783*AD780-AA783*AD783</f>
        <v>0</v>
      </c>
      <c r="AI783" s="28">
        <f t="shared" ref="AI783" si="4590">(X783*AD780+Y783*AC780+Z783*AD783+AA783*AC783)</f>
        <v>2.4393488873009948</v>
      </c>
      <c r="AJ783" s="26">
        <f t="shared" ref="AJ783" si="4591">X783*AE780+Z783*AE783-Y783*AF780-AA783*AF783</f>
        <v>-8.6973738892591186</v>
      </c>
      <c r="AK783" s="27">
        <f t="shared" ref="AK783" si="4592">(X783*AF780+Y783*AE780+Z783*AF783+AA783*AE783)</f>
        <v>0</v>
      </c>
      <c r="AL783" s="8"/>
      <c r="AM783" s="24">
        <v>0</v>
      </c>
      <c r="AN783" s="28">
        <v>0</v>
      </c>
      <c r="AO783" s="26">
        <v>1</v>
      </c>
      <c r="AP783" s="27">
        <v>0</v>
      </c>
      <c r="AR783" s="24">
        <f t="shared" ref="AR783" si="4593">AH783*AM780+AJ783*AM783-AI783*AN780-AK783*AN783</f>
        <v>0</v>
      </c>
      <c r="AS783" s="28">
        <f t="shared" ref="AS783" si="4594">(AH783*AN780+AI783*AM780+AJ783*AN783+AK783*AM783)</f>
        <v>2.4393488873009948</v>
      </c>
      <c r="AT783" s="26">
        <f t="shared" ref="AT783" si="4595">AH783*AO780+AJ783*AO783-AI783*AP780-AK783*AP783</f>
        <v>5.7509376195295001</v>
      </c>
      <c r="AU783" s="27">
        <f t="shared" ref="AU783" si="4596">(AH783*AP780+AI783*AO780+AJ783*AP783+AK783*AO783)</f>
        <v>0</v>
      </c>
      <c r="AV783" s="8"/>
      <c r="AW783" s="38">
        <f t="shared" ref="AW783" si="4597">(180/PI())*ATAN(-1*(($AR$8*AS780+AU780+$AR$8*AS783+AU783)/($AR$8*AR780+AT780+$AR$8*AR783+AT783)))</f>
        <v>44.875679620069263</v>
      </c>
      <c r="AY783" s="187">
        <f t="shared" ref="AY783" si="4598">20*LOG(((($AR$8*AR780+AT780-$AR$8*AR783-AT783)^2+($AR$8*AS780+AU780-$AR$8*AS783-AU783)^2)/(($AR$8*AR780+AT780+$AR$8*AR783+AT783)^2+($AR$8*AS780+AU780+$AR$8*AS783+AU783)^2))^0.5)</f>
        <v>-6.0523191842868362E-2</v>
      </c>
      <c r="AZ783" s="9"/>
      <c r="BA783" s="29"/>
      <c r="BB783" s="29"/>
      <c r="BC783" s="29"/>
      <c r="BD783" s="29"/>
    </row>
    <row r="784" spans="2:56" ht="18.649999999999999" customHeight="1">
      <c r="AY784" s="33"/>
    </row>
    <row r="785" spans="2:56" ht="18.649999999999999" customHeight="1" thickBot="1">
      <c r="E785" s="21" t="s">
        <v>68</v>
      </c>
      <c r="J785" s="21" t="s">
        <v>69</v>
      </c>
      <c r="O785" s="21" t="s">
        <v>70</v>
      </c>
      <c r="T785" s="21" t="s">
        <v>71</v>
      </c>
      <c r="Y785" s="21" t="s">
        <v>72</v>
      </c>
      <c r="AD785" s="21" t="s">
        <v>73</v>
      </c>
      <c r="AI785" s="21" t="s">
        <v>74</v>
      </c>
      <c r="AN785" s="21" t="s">
        <v>75</v>
      </c>
      <c r="AS785" s="21" t="s">
        <v>76</v>
      </c>
    </row>
    <row r="786" spans="2:56" ht="18.649999999999999" customHeight="1" thickBot="1">
      <c r="B786" s="20"/>
      <c r="D786" s="197" t="s">
        <v>77</v>
      </c>
      <c r="E786" s="198"/>
      <c r="F786" s="199" t="s">
        <v>78</v>
      </c>
      <c r="G786" s="200"/>
      <c r="I786" s="197" t="s">
        <v>79</v>
      </c>
      <c r="J786" s="198"/>
      <c r="K786" s="199" t="s">
        <v>80</v>
      </c>
      <c r="L786" s="200"/>
      <c r="N786" s="197" t="s">
        <v>81</v>
      </c>
      <c r="O786" s="198"/>
      <c r="P786" s="199" t="s">
        <v>82</v>
      </c>
      <c r="Q786" s="200"/>
      <c r="S786" s="197" t="s">
        <v>83</v>
      </c>
      <c r="T786" s="198"/>
      <c r="U786" s="199" t="s">
        <v>84</v>
      </c>
      <c r="V786" s="200"/>
      <c r="X786" s="197" t="s">
        <v>85</v>
      </c>
      <c r="Y786" s="198"/>
      <c r="Z786" s="199" t="s">
        <v>86</v>
      </c>
      <c r="AA786" s="200"/>
      <c r="AB786" s="4"/>
      <c r="AC786" s="197" t="s">
        <v>87</v>
      </c>
      <c r="AD786" s="198"/>
      <c r="AE786" s="199" t="s">
        <v>88</v>
      </c>
      <c r="AF786" s="200"/>
      <c r="AH786" s="197" t="s">
        <v>89</v>
      </c>
      <c r="AI786" s="198"/>
      <c r="AJ786" s="199" t="s">
        <v>90</v>
      </c>
      <c r="AK786" s="200"/>
      <c r="AL786" s="4"/>
      <c r="AM786" s="197" t="s">
        <v>91</v>
      </c>
      <c r="AN786" s="198"/>
      <c r="AO786" s="199" t="s">
        <v>92</v>
      </c>
      <c r="AP786" s="200"/>
      <c r="AR786" s="197" t="s">
        <v>93</v>
      </c>
      <c r="AS786" s="198"/>
      <c r="AT786" s="199" t="s">
        <v>94</v>
      </c>
      <c r="AU786" s="200"/>
      <c r="AV786" s="4"/>
      <c r="AW786" s="181" t="s">
        <v>95</v>
      </c>
      <c r="AY786" s="182" t="s">
        <v>22</v>
      </c>
      <c r="AZ786" s="9"/>
      <c r="BA786" s="29"/>
      <c r="BB786" s="29"/>
      <c r="BC786" s="29"/>
      <c r="BD786" s="29"/>
    </row>
    <row r="787" spans="2:56" ht="18.649999999999999" customHeight="1" thickTop="1" thickBot="1">
      <c r="B787" s="39">
        <f t="shared" ref="B787" si="4599">B780+$E$5</f>
        <v>0.94359999999999522</v>
      </c>
      <c r="D787" s="24">
        <v>1</v>
      </c>
      <c r="E787" s="25">
        <v>0</v>
      </c>
      <c r="F787" s="26">
        <v>0</v>
      </c>
      <c r="G787" s="27">
        <f t="shared" ref="G787" si="4600">-1/($E$8*$B787)</f>
        <v>-5.9205088795792475</v>
      </c>
      <c r="I787" s="24">
        <v>1</v>
      </c>
      <c r="J787" s="28">
        <v>0</v>
      </c>
      <c r="K787" s="26">
        <v>0</v>
      </c>
      <c r="L787" s="27">
        <v>0</v>
      </c>
      <c r="N787" s="24">
        <f t="shared" ref="N787" si="4601">D787*I787+F787*I790-E787*J787-G787*J790</f>
        <v>-0.99810271574544984</v>
      </c>
      <c r="O787" s="28">
        <f t="shared" ref="O787" si="4602">(D787*J787+E787*I787+F787*J790+G787*I790)</f>
        <v>0</v>
      </c>
      <c r="P787" s="26">
        <f t="shared" ref="P787" si="4603">D787*K787+F787*K790-E787*L787-G787*L790</f>
        <v>0</v>
      </c>
      <c r="Q787" s="27">
        <f t="shared" ref="Q787" si="4604">(D787*L787+E787*K787+F787*L790+G787*K790)</f>
        <v>-5.9205088795792475</v>
      </c>
      <c r="S787" s="24">
        <v>1</v>
      </c>
      <c r="T787" s="25">
        <v>0</v>
      </c>
      <c r="U787" s="26">
        <v>0</v>
      </c>
      <c r="V787" s="27">
        <f t="shared" ref="V787" si="4605">-1/($T$8*$B787)</f>
        <v>-28.642461876883392</v>
      </c>
      <c r="X787" s="24">
        <f t="shared" ref="X787" si="4606">N787*S787+P787*S790-O787*T787-Q787*T790</f>
        <v>-0.99810271574544984</v>
      </c>
      <c r="Y787" s="28">
        <f t="shared" ref="Y787" si="4607">(N787*T787+O787*S787+P787*T790+Q787*S790)</f>
        <v>0</v>
      </c>
      <c r="Z787" s="26">
        <f t="shared" ref="Z787" si="4608">N787*U787+P787*U790-O787*V787-Q787*V790</f>
        <v>0</v>
      </c>
      <c r="AA787" s="27">
        <f t="shared" ref="AA787" si="4609">(N787*V787+O787*U787+P787*V790+Q787*U790)</f>
        <v>22.66761010537358</v>
      </c>
      <c r="AB787" s="8"/>
      <c r="AC787" s="24">
        <v>1</v>
      </c>
      <c r="AD787" s="28">
        <v>0</v>
      </c>
      <c r="AE787" s="26">
        <v>0</v>
      </c>
      <c r="AF787" s="27">
        <v>0</v>
      </c>
      <c r="AH787" s="24">
        <f t="shared" ref="AH787" si="4610">X787*AC787+Z787*AC790-Y787*AD787-AA787*AD790</f>
        <v>6.223300642603002</v>
      </c>
      <c r="AI787" s="28">
        <f t="shared" ref="AI787" si="4611">(X787*AD787+Y787*AC787+Z787*AD790+AA787*AC790)</f>
        <v>0</v>
      </c>
      <c r="AJ787" s="26">
        <f t="shared" ref="AJ787" si="4612">X787*AE787+Z787*AE790-Y787*AF787-AA787*AF790</f>
        <v>0</v>
      </c>
      <c r="AK787" s="27">
        <f t="shared" ref="AK787" si="4613">(X787*AF787+Y787*AE787+Z787*AF790+AA787*AE790)</f>
        <v>22.66761010537358</v>
      </c>
      <c r="AL787" s="8"/>
      <c r="AM787" s="24">
        <v>1</v>
      </c>
      <c r="AN787" s="25">
        <v>0</v>
      </c>
      <c r="AO787" s="26">
        <v>0</v>
      </c>
      <c r="AP787" s="27">
        <f t="shared" ref="AP787" si="4614">-1/($AN$8*$B787)</f>
        <v>-5.9205088795792475</v>
      </c>
      <c r="AR787" s="24">
        <f t="shared" ref="AR787" si="4615">AH787*AM787+AJ787*AM790-AI787*AN787-AK787*AN790</f>
        <v>6.223300642603002</v>
      </c>
      <c r="AS787" s="28">
        <f t="shared" ref="AS787" si="4616">(AH787*AN787+AI787*AM787+AJ787*AN790+AK787*AM790)</f>
        <v>0</v>
      </c>
      <c r="AT787" s="26">
        <f t="shared" ref="AT787" si="4617">AH787*AO787+AJ787*AO790-AI787*AP787-AK787*AP790</f>
        <v>0</v>
      </c>
      <c r="AU787" s="27">
        <f t="shared" ref="AU787" si="4618">(AH787*AP787+AI787*AO787+AJ787*AP790+AK787*AO790)</f>
        <v>-14.177496609448728</v>
      </c>
      <c r="AV787" s="8"/>
      <c r="AW787" s="183">
        <f t="shared" ref="AW787" si="4619">20*LOG((2*$AR$8)/(($AR$8*AR787+AT787+$AR$8*AR790+AT790)^2+($AR$8*AS787+AU787+$AR$8*AS790+AU790)^2)^0.5)</f>
        <v>-18.449202206186783</v>
      </c>
      <c r="AY787" s="184">
        <f t="shared" ref="AY787" si="4620">((AS787^2+AR787^2)/(AS790^2+AR790^2))^0.5</f>
        <v>2.5679323954106028</v>
      </c>
      <c r="AZ787" s="9"/>
      <c r="BA787" s="29"/>
      <c r="BB787" s="29"/>
      <c r="BC787" s="29"/>
      <c r="BD787" s="29"/>
    </row>
    <row r="788" spans="2:56" ht="18.649999999999999" customHeight="1" thickBot="1">
      <c r="D788" s="30"/>
      <c r="G788" s="31"/>
      <c r="I788" s="30"/>
      <c r="L788" s="31"/>
      <c r="N788" s="30"/>
      <c r="Q788" s="31"/>
      <c r="S788" s="30"/>
      <c r="V788" s="31"/>
      <c r="X788" s="30"/>
      <c r="AA788" s="31"/>
      <c r="AC788" s="30"/>
      <c r="AF788" s="31"/>
      <c r="AH788" s="30"/>
      <c r="AK788" s="31"/>
      <c r="AM788" s="30"/>
      <c r="AP788" s="31"/>
      <c r="AR788" s="30"/>
      <c r="AU788" s="31"/>
      <c r="AY788" s="185"/>
      <c r="AZ788" s="9"/>
      <c r="BA788" s="29"/>
      <c r="BB788" s="29"/>
      <c r="BC788" s="29"/>
      <c r="BD788" s="29"/>
    </row>
    <row r="789" spans="2:56" ht="18.649999999999999" customHeight="1" thickBot="1">
      <c r="D789" s="197" t="s">
        <v>96</v>
      </c>
      <c r="E789" s="198"/>
      <c r="F789" s="199" t="s">
        <v>97</v>
      </c>
      <c r="G789" s="200"/>
      <c r="I789" s="197" t="s">
        <v>98</v>
      </c>
      <c r="J789" s="198"/>
      <c r="K789" s="199" t="s">
        <v>99</v>
      </c>
      <c r="L789" s="200"/>
      <c r="N789" s="197" t="s">
        <v>1</v>
      </c>
      <c r="O789" s="198"/>
      <c r="P789" s="199" t="s">
        <v>2</v>
      </c>
      <c r="Q789" s="200"/>
      <c r="S789" s="172" t="s">
        <v>100</v>
      </c>
      <c r="T789" s="173"/>
      <c r="U789" s="199" t="s">
        <v>101</v>
      </c>
      <c r="V789" s="200"/>
      <c r="X789" s="197" t="s">
        <v>102</v>
      </c>
      <c r="Y789" s="198"/>
      <c r="Z789" s="199" t="s">
        <v>103</v>
      </c>
      <c r="AA789" s="200"/>
      <c r="AB789" s="4"/>
      <c r="AC789" s="197" t="s">
        <v>104</v>
      </c>
      <c r="AD789" s="198"/>
      <c r="AE789" s="199" t="s">
        <v>105</v>
      </c>
      <c r="AF789" s="200"/>
      <c r="AH789" s="172" t="s">
        <v>106</v>
      </c>
      <c r="AI789" s="173"/>
      <c r="AJ789" s="199" t="s">
        <v>107</v>
      </c>
      <c r="AK789" s="200"/>
      <c r="AL789" s="4"/>
      <c r="AM789" s="197" t="s">
        <v>108</v>
      </c>
      <c r="AN789" s="198"/>
      <c r="AO789" s="199" t="s">
        <v>109</v>
      </c>
      <c r="AP789" s="200"/>
      <c r="AR789" s="197" t="s">
        <v>110</v>
      </c>
      <c r="AS789" s="198"/>
      <c r="AT789" s="199" t="s">
        <v>111</v>
      </c>
      <c r="AU789" s="200"/>
      <c r="AV789" s="4"/>
      <c r="AW789" s="36" t="s">
        <v>112</v>
      </c>
      <c r="AY789" s="186" t="s">
        <v>113</v>
      </c>
      <c r="AZ789" s="9"/>
      <c r="BA789" s="29"/>
      <c r="BB789" s="29"/>
      <c r="BC789" s="29"/>
      <c r="BD789" s="29"/>
    </row>
    <row r="790" spans="2:56" ht="18.649999999999999" customHeight="1" thickTop="1" thickBot="1">
      <c r="D790" s="24">
        <v>0</v>
      </c>
      <c r="E790" s="28">
        <v>0</v>
      </c>
      <c r="F790" s="26">
        <v>1</v>
      </c>
      <c r="G790" s="27">
        <v>0</v>
      </c>
      <c r="I790" s="24">
        <v>0</v>
      </c>
      <c r="J790" s="28">
        <f t="shared" ref="J790" si="4621">IF(0=(1-$J$8*$K$8*$B787^2),0,-1*(1-$J$8*$K$8*$B787^2)/($B787*$K$8))</f>
        <v>-0.33748834034135405</v>
      </c>
      <c r="K790" s="26">
        <v>1</v>
      </c>
      <c r="L790" s="27">
        <v>0</v>
      </c>
      <c r="N790" s="24">
        <f t="shared" ref="N790" si="4622">D790*I787+F790*I790-E790*J787-G790*J790</f>
        <v>0</v>
      </c>
      <c r="O790" s="28">
        <f t="shared" ref="O790" si="4623">(D790*J787+E790*I787+F790*J790+G790*I790)</f>
        <v>-0.33748834034135405</v>
      </c>
      <c r="P790" s="26">
        <f t="shared" ref="P790" si="4624">D790*K787+F790*K790-E790*L787-G790*L790</f>
        <v>1</v>
      </c>
      <c r="Q790" s="27">
        <f t="shared" ref="Q790" si="4625">(D790*L787+E790*K787+F790*L790+G790*K790)</f>
        <v>0</v>
      </c>
      <c r="S790" s="24">
        <v>0</v>
      </c>
      <c r="T790" s="28">
        <v>0</v>
      </c>
      <c r="U790" s="26">
        <v>1</v>
      </c>
      <c r="V790" s="27">
        <v>0</v>
      </c>
      <c r="X790" s="24">
        <f t="shared" ref="X790" si="4626">N790*S787+P790*S790-O790*T787-Q790*T790</f>
        <v>0</v>
      </c>
      <c r="Y790" s="28">
        <f t="shared" ref="Y790" si="4627">(N790*T787+O790*S787+P790*T790+Q790*S790)</f>
        <v>-0.33748834034135405</v>
      </c>
      <c r="Z790" s="26">
        <f t="shared" ref="Z790" si="4628">N790*U787+P790*U790-O790*V787-Q790*V790</f>
        <v>-8.6664969221198813</v>
      </c>
      <c r="AA790" s="27">
        <f t="shared" ref="AA790" si="4629">(N790*V787+O790*U787+P790*V790+Q790*U790)</f>
        <v>0</v>
      </c>
      <c r="AB790" s="8"/>
      <c r="AC790" s="24">
        <v>0</v>
      </c>
      <c r="AD790" s="28">
        <f t="shared" ref="AD790" si="4630">IF(0=(1-$AD$8*$AE$8*$B787^2),0,-1*(1-$AD$8*$AE$8*$B787^2)/($B787*$AD$8))</f>
        <v>-0.31857806468254662</v>
      </c>
      <c r="AE790" s="26">
        <v>1</v>
      </c>
      <c r="AF790" s="27">
        <v>0</v>
      </c>
      <c r="AH790" s="24">
        <f t="shared" ref="AH790" si="4631">X790*AC787+Z790*AC790-Y790*AD787-AA790*AD790</f>
        <v>0</v>
      </c>
      <c r="AI790" s="28">
        <f t="shared" ref="AI790" si="4632">(X790*AD787+Y790*AC787+Z790*AD790+AA790*AC790)</f>
        <v>2.4234674766848445</v>
      </c>
      <c r="AJ790" s="26">
        <f t="shared" ref="AJ790" si="4633">X790*AE787+Z790*AE790-Y790*AF787-AA790*AF790</f>
        <v>-8.6664969221198813</v>
      </c>
      <c r="AK790" s="27">
        <f t="shared" ref="AK790" si="4634">(X790*AF787+Y790*AE787+Z790*AF790+AA790*AE790)</f>
        <v>0</v>
      </c>
      <c r="AL790" s="8"/>
      <c r="AM790" s="24">
        <v>0</v>
      </c>
      <c r="AN790" s="28">
        <v>0</v>
      </c>
      <c r="AO790" s="26">
        <v>1</v>
      </c>
      <c r="AP790" s="27">
        <v>0</v>
      </c>
      <c r="AR790" s="24">
        <f t="shared" ref="AR790" si="4635">AH790*AM787+AJ790*AM790-AI790*AN787-AK790*AN790</f>
        <v>0</v>
      </c>
      <c r="AS790" s="28">
        <f t="shared" ref="AS790" si="4636">(AH790*AN787+AI790*AM787+AJ790*AN790+AK790*AM790)</f>
        <v>2.4234674766848445</v>
      </c>
      <c r="AT790" s="26">
        <f t="shared" ref="AT790" si="4637">AH790*AO787+AJ790*AO790-AI790*AP787-AK790*AP790</f>
        <v>5.6816637929642546</v>
      </c>
      <c r="AU790" s="27">
        <f t="shared" ref="AU790" si="4638">(AH790*AP787+AI790*AO787+AJ790*AP790+AK790*AO790)</f>
        <v>0</v>
      </c>
      <c r="AV790" s="8"/>
      <c r="AW790" s="38">
        <f t="shared" ref="AW790" si="4639">(180/PI())*ATAN(-1*(($AR$8*AS787+AU787+$AR$8*AS790+AU790)/($AR$8*AR787+AT787+$AR$8*AR790+AT790)))</f>
        <v>44.634479865530061</v>
      </c>
      <c r="AY790" s="187">
        <f t="shared" ref="AY790" si="4640">20*LOG(((($AR$8*AR787+AT787-$AR$8*AR790-AT790)^2+($AR$8*AS787+AU787-$AR$8*AS790-AU790)^2)/(($AR$8*AR787+AT787+$AR$8*AR790+AT790)^2+($AR$8*AS787+AU787+$AR$8*AS790+AU790)^2))^0.5)</f>
        <v>-6.2515269050003985E-2</v>
      </c>
      <c r="AZ790" s="9"/>
      <c r="BA790" s="29"/>
      <c r="BB790" s="29"/>
      <c r="BC790" s="29"/>
      <c r="BD790" s="29"/>
    </row>
    <row r="791" spans="2:56" ht="18.649999999999999" customHeight="1">
      <c r="AY791" s="33"/>
    </row>
    <row r="792" spans="2:56" ht="18.649999999999999" customHeight="1" thickBot="1">
      <c r="E792" s="21" t="s">
        <v>68</v>
      </c>
      <c r="J792" s="21" t="s">
        <v>69</v>
      </c>
      <c r="O792" s="21" t="s">
        <v>70</v>
      </c>
      <c r="T792" s="21" t="s">
        <v>71</v>
      </c>
      <c r="Y792" s="21" t="s">
        <v>72</v>
      </c>
      <c r="AD792" s="21" t="s">
        <v>73</v>
      </c>
      <c r="AI792" s="21" t="s">
        <v>74</v>
      </c>
      <c r="AN792" s="21" t="s">
        <v>75</v>
      </c>
      <c r="AS792" s="21" t="s">
        <v>76</v>
      </c>
    </row>
    <row r="793" spans="2:56" ht="18.649999999999999" customHeight="1" thickBot="1">
      <c r="B793" s="20"/>
      <c r="D793" s="197" t="s">
        <v>77</v>
      </c>
      <c r="E793" s="198"/>
      <c r="F793" s="199" t="s">
        <v>78</v>
      </c>
      <c r="G793" s="200"/>
      <c r="I793" s="197" t="s">
        <v>79</v>
      </c>
      <c r="J793" s="198"/>
      <c r="K793" s="199" t="s">
        <v>80</v>
      </c>
      <c r="L793" s="200"/>
      <c r="N793" s="197" t="s">
        <v>81</v>
      </c>
      <c r="O793" s="198"/>
      <c r="P793" s="199" t="s">
        <v>82</v>
      </c>
      <c r="Q793" s="200"/>
      <c r="S793" s="197" t="s">
        <v>83</v>
      </c>
      <c r="T793" s="198"/>
      <c r="U793" s="199" t="s">
        <v>84</v>
      </c>
      <c r="V793" s="200"/>
      <c r="X793" s="197" t="s">
        <v>85</v>
      </c>
      <c r="Y793" s="198"/>
      <c r="Z793" s="199" t="s">
        <v>86</v>
      </c>
      <c r="AA793" s="200"/>
      <c r="AB793" s="4"/>
      <c r="AC793" s="197" t="s">
        <v>87</v>
      </c>
      <c r="AD793" s="198"/>
      <c r="AE793" s="199" t="s">
        <v>88</v>
      </c>
      <c r="AF793" s="200"/>
      <c r="AH793" s="197" t="s">
        <v>89</v>
      </c>
      <c r="AI793" s="198"/>
      <c r="AJ793" s="199" t="s">
        <v>90</v>
      </c>
      <c r="AK793" s="200"/>
      <c r="AL793" s="4"/>
      <c r="AM793" s="197" t="s">
        <v>91</v>
      </c>
      <c r="AN793" s="198"/>
      <c r="AO793" s="199" t="s">
        <v>92</v>
      </c>
      <c r="AP793" s="200"/>
      <c r="AR793" s="197" t="s">
        <v>93</v>
      </c>
      <c r="AS793" s="198"/>
      <c r="AT793" s="199" t="s">
        <v>94</v>
      </c>
      <c r="AU793" s="200"/>
      <c r="AV793" s="4"/>
      <c r="AW793" s="181" t="s">
        <v>95</v>
      </c>
      <c r="AY793" s="182" t="s">
        <v>22</v>
      </c>
      <c r="AZ793" s="9"/>
      <c r="BA793" s="29"/>
      <c r="BB793" s="29"/>
      <c r="BC793" s="29"/>
      <c r="BD793" s="29"/>
    </row>
    <row r="794" spans="2:56" ht="18.649999999999999" customHeight="1" thickTop="1" thickBot="1">
      <c r="B794" s="39">
        <f t="shared" ref="B794" si="4641">B787+$E$5</f>
        <v>0.94399999999999518</v>
      </c>
      <c r="D794" s="24">
        <v>1</v>
      </c>
      <c r="E794" s="25">
        <v>0</v>
      </c>
      <c r="F794" s="26">
        <v>0</v>
      </c>
      <c r="G794" s="27">
        <f t="shared" ref="G794" si="4642">-1/($E$8*$B794)</f>
        <v>-5.9180001893760368</v>
      </c>
      <c r="I794" s="24">
        <v>1</v>
      </c>
      <c r="J794" s="28">
        <v>0</v>
      </c>
      <c r="K794" s="26">
        <v>0</v>
      </c>
      <c r="L794" s="27">
        <v>0</v>
      </c>
      <c r="N794" s="24">
        <f t="shared" ref="N794" si="4643">D794*I794+F794*I797-E794*J794-G794*J797</f>
        <v>-0.99172843737827643</v>
      </c>
      <c r="O794" s="28">
        <f t="shared" ref="O794" si="4644">(D794*J794+E794*I794+F794*J797+G794*I797)</f>
        <v>0</v>
      </c>
      <c r="P794" s="26">
        <f t="shared" ref="P794" si="4645">D794*K794+F794*K797-E794*L794-G794*L797</f>
        <v>0</v>
      </c>
      <c r="Q794" s="27">
        <f t="shared" ref="Q794" si="4646">(D794*L794+E794*K794+F794*L797+G794*K797)</f>
        <v>-5.9180001893760368</v>
      </c>
      <c r="S794" s="24">
        <v>1</v>
      </c>
      <c r="T794" s="25">
        <v>0</v>
      </c>
      <c r="U794" s="26">
        <v>0</v>
      </c>
      <c r="V794" s="27">
        <f t="shared" ref="V794" si="4647">-1/($T$8*$B794)</f>
        <v>-28.63032524049488</v>
      </c>
      <c r="X794" s="24">
        <f t="shared" ref="X794" si="4648">N794*S794+P794*S797-O794*T794-Q794*T797</f>
        <v>-0.99172843737827643</v>
      </c>
      <c r="Y794" s="28">
        <f t="shared" ref="Y794" si="4649">(N794*T794+O794*S794+P794*T797+Q794*S797)</f>
        <v>0</v>
      </c>
      <c r="Z794" s="26">
        <f t="shared" ref="Z794" si="4650">N794*U794+P794*U797-O794*V794-Q794*V797</f>
        <v>0</v>
      </c>
      <c r="AA794" s="27">
        <f t="shared" ref="AA794" si="4651">(N794*V794+O794*U794+P794*V797+Q794*U797)</f>
        <v>22.475507523011775</v>
      </c>
      <c r="AB794" s="8"/>
      <c r="AC794" s="24">
        <v>1</v>
      </c>
      <c r="AD794" s="28">
        <v>0</v>
      </c>
      <c r="AE794" s="26">
        <v>0</v>
      </c>
      <c r="AF794" s="27">
        <v>0</v>
      </c>
      <c r="AH794" s="24">
        <f t="shared" ref="AH794" si="4652">X794*AC794+Z794*AC797-Y794*AD794-AA794*AD797</f>
        <v>6.1504487858736283</v>
      </c>
      <c r="AI794" s="28">
        <f t="shared" ref="AI794" si="4653">(X794*AD794+Y794*AC794+Z794*AD797+AA794*AC797)</f>
        <v>0</v>
      </c>
      <c r="AJ794" s="26">
        <f t="shared" ref="AJ794" si="4654">X794*AE794+Z794*AE797-Y794*AF794-AA794*AF797</f>
        <v>0</v>
      </c>
      <c r="AK794" s="27">
        <f t="shared" ref="AK794" si="4655">(X794*AF794+Y794*AE794+Z794*AF797+AA794*AE797)</f>
        <v>22.475507523011775</v>
      </c>
      <c r="AL794" s="8"/>
      <c r="AM794" s="24">
        <v>1</v>
      </c>
      <c r="AN794" s="25">
        <v>0</v>
      </c>
      <c r="AO794" s="26">
        <v>0</v>
      </c>
      <c r="AP794" s="27">
        <f t="shared" ref="AP794" si="4656">-1/($AN$8*$B794)</f>
        <v>-5.9180001893760368</v>
      </c>
      <c r="AR794" s="24">
        <f t="shared" ref="AR794" si="4657">AH794*AM794+AJ794*AM797-AI794*AN794-AK794*AN797</f>
        <v>6.1504487858736283</v>
      </c>
      <c r="AS794" s="28">
        <f t="shared" ref="AS794" si="4658">(AH794*AN794+AI794*AM794+AJ794*AN797+AK794*AM797)</f>
        <v>0</v>
      </c>
      <c r="AT794" s="26">
        <f t="shared" ref="AT794" si="4659">AH794*AO794+AJ794*AO797-AI794*AP794-AK794*AP797</f>
        <v>0</v>
      </c>
      <c r="AU794" s="27">
        <f t="shared" ref="AU794" si="4660">(AH794*AP794+AI794*AO794+AJ794*AP797+AK794*AO797)</f>
        <v>-13.922849556535976</v>
      </c>
      <c r="AV794" s="8"/>
      <c r="AW794" s="183">
        <f t="shared" ref="AW794" si="4661">20*LOG((2*$AR$8)/(($AR$8*AR794+AT794+$AR$8*AR797+AT797)^2+($AR$8*AS794+AU794+$AR$8*AS797+AU797)^2)^0.5)</f>
        <v>-18.30868103686581</v>
      </c>
      <c r="AY794" s="184">
        <f t="shared" ref="AY794" si="4662">((AS794^2+AR794^2)/(AS797^2+AR797^2))^0.5</f>
        <v>2.55454325393735</v>
      </c>
      <c r="AZ794" s="9"/>
      <c r="BA794" s="29"/>
      <c r="BB794" s="29"/>
      <c r="BC794" s="29"/>
      <c r="BD794" s="29"/>
    </row>
    <row r="795" spans="2:56" ht="18.649999999999999" customHeight="1" thickBot="1">
      <c r="D795" s="30"/>
      <c r="G795" s="31"/>
      <c r="I795" s="30"/>
      <c r="L795" s="31"/>
      <c r="N795" s="30"/>
      <c r="Q795" s="31"/>
      <c r="S795" s="30"/>
      <c r="V795" s="31"/>
      <c r="X795" s="30"/>
      <c r="AA795" s="31"/>
      <c r="AC795" s="30"/>
      <c r="AF795" s="31"/>
      <c r="AH795" s="30"/>
      <c r="AK795" s="31"/>
      <c r="AM795" s="30"/>
      <c r="AP795" s="31"/>
      <c r="AR795" s="30"/>
      <c r="AU795" s="31"/>
      <c r="AY795" s="185"/>
      <c r="AZ795" s="9"/>
      <c r="BA795" s="29"/>
      <c r="BB795" s="29"/>
      <c r="BC795" s="29"/>
      <c r="BD795" s="29"/>
    </row>
    <row r="796" spans="2:56" ht="18.649999999999999" customHeight="1" thickBot="1">
      <c r="D796" s="197" t="s">
        <v>96</v>
      </c>
      <c r="E796" s="198"/>
      <c r="F796" s="199" t="s">
        <v>97</v>
      </c>
      <c r="G796" s="200"/>
      <c r="I796" s="197" t="s">
        <v>98</v>
      </c>
      <c r="J796" s="198"/>
      <c r="K796" s="199" t="s">
        <v>99</v>
      </c>
      <c r="L796" s="200"/>
      <c r="N796" s="197" t="s">
        <v>1</v>
      </c>
      <c r="O796" s="198"/>
      <c r="P796" s="199" t="s">
        <v>2</v>
      </c>
      <c r="Q796" s="200"/>
      <c r="S796" s="172" t="s">
        <v>100</v>
      </c>
      <c r="T796" s="173"/>
      <c r="U796" s="199" t="s">
        <v>101</v>
      </c>
      <c r="V796" s="200"/>
      <c r="X796" s="197" t="s">
        <v>102</v>
      </c>
      <c r="Y796" s="198"/>
      <c r="Z796" s="199" t="s">
        <v>103</v>
      </c>
      <c r="AA796" s="200"/>
      <c r="AB796" s="4"/>
      <c r="AC796" s="197" t="s">
        <v>104</v>
      </c>
      <c r="AD796" s="198"/>
      <c r="AE796" s="199" t="s">
        <v>105</v>
      </c>
      <c r="AF796" s="200"/>
      <c r="AH796" s="172" t="s">
        <v>106</v>
      </c>
      <c r="AI796" s="173"/>
      <c r="AJ796" s="199" t="s">
        <v>107</v>
      </c>
      <c r="AK796" s="200"/>
      <c r="AL796" s="4"/>
      <c r="AM796" s="197" t="s">
        <v>108</v>
      </c>
      <c r="AN796" s="198"/>
      <c r="AO796" s="199" t="s">
        <v>109</v>
      </c>
      <c r="AP796" s="200"/>
      <c r="AR796" s="197" t="s">
        <v>110</v>
      </c>
      <c r="AS796" s="198"/>
      <c r="AT796" s="199" t="s">
        <v>111</v>
      </c>
      <c r="AU796" s="200"/>
      <c r="AV796" s="4"/>
      <c r="AW796" s="36" t="s">
        <v>112</v>
      </c>
      <c r="AY796" s="186" t="s">
        <v>113</v>
      </c>
      <c r="AZ796" s="9"/>
      <c r="BA796" s="29"/>
      <c r="BB796" s="29"/>
      <c r="BC796" s="29"/>
      <c r="BD796" s="29"/>
    </row>
    <row r="797" spans="2:56" ht="18.649999999999999" customHeight="1" thickTop="1" thickBot="1">
      <c r="D797" s="24">
        <v>0</v>
      </c>
      <c r="E797" s="28">
        <v>0</v>
      </c>
      <c r="F797" s="26">
        <v>1</v>
      </c>
      <c r="G797" s="27">
        <v>0</v>
      </c>
      <c r="I797" s="24">
        <v>0</v>
      </c>
      <c r="J797" s="28">
        <f t="shared" ref="J797" si="4663">IF(0=(1-$J$8*$K$8*$B794^2),0,-1*(1-$J$8*$K$8*$B794^2)/($B794*$K$8))</f>
        <v>-0.33655430443442991</v>
      </c>
      <c r="K797" s="26">
        <v>1</v>
      </c>
      <c r="L797" s="27">
        <v>0</v>
      </c>
      <c r="N797" s="24">
        <f t="shared" ref="N797" si="4664">D797*I794+F797*I797-E797*J794-G797*J797</f>
        <v>0</v>
      </c>
      <c r="O797" s="28">
        <f t="shared" ref="O797" si="4665">(D797*J794+E797*I794+F797*J797+G797*I797)</f>
        <v>-0.33655430443442991</v>
      </c>
      <c r="P797" s="26">
        <f t="shared" ref="P797" si="4666">D797*K794+F797*K797-E797*L794-G797*L797</f>
        <v>1</v>
      </c>
      <c r="Q797" s="27">
        <f t="shared" ref="Q797" si="4667">(D797*L794+E797*K794+F797*L797+G797*K797)</f>
        <v>0</v>
      </c>
      <c r="S797" s="24">
        <v>0</v>
      </c>
      <c r="T797" s="28">
        <v>0</v>
      </c>
      <c r="U797" s="26">
        <v>1</v>
      </c>
      <c r="V797" s="27">
        <v>0</v>
      </c>
      <c r="X797" s="24">
        <f t="shared" ref="X797" si="4668">N797*S794+P797*S797-O797*T794-Q797*T797</f>
        <v>0</v>
      </c>
      <c r="Y797" s="28">
        <f t="shared" ref="Y797" si="4669">(N797*T794+O797*S794+P797*T797+Q797*S797)</f>
        <v>-0.33655430443442991</v>
      </c>
      <c r="Z797" s="26">
        <f t="shared" ref="Z797" si="4670">N797*U794+P797*U797-O797*V794-Q797*V797</f>
        <v>-8.6356591970462571</v>
      </c>
      <c r="AA797" s="27">
        <f t="shared" ref="AA797" si="4671">(N797*V794+O797*U794+P797*V797+Q797*U797)</f>
        <v>0</v>
      </c>
      <c r="AB797" s="8"/>
      <c r="AC797" s="24">
        <v>0</v>
      </c>
      <c r="AD797" s="28">
        <f t="shared" ref="AD797" si="4672">IF(0=(1-$AD$8*$AE$8*$B794^2),0,-1*(1-$AD$8*$AE$8*$B794^2)/($B794*$AD$8))</f>
        <v>-0.3177760153331049</v>
      </c>
      <c r="AE797" s="26">
        <v>1</v>
      </c>
      <c r="AF797" s="27">
        <v>0</v>
      </c>
      <c r="AH797" s="24">
        <f t="shared" ref="AH797" si="4673">X797*AC794+Z797*AC797-Y797*AD794-AA797*AD797</f>
        <v>0</v>
      </c>
      <c r="AI797" s="28">
        <f t="shared" ref="AI797" si="4674">(X797*AD794+Y797*AC794+Z797*AD797+AA797*AC797)</f>
        <v>2.4076510649776095</v>
      </c>
      <c r="AJ797" s="26">
        <f t="shared" ref="AJ797" si="4675">X797*AE794+Z797*AE797-Y797*AF794-AA797*AF797</f>
        <v>-8.6356591970462571</v>
      </c>
      <c r="AK797" s="27">
        <f t="shared" ref="AK797" si="4676">(X797*AF794+Y797*AE794+Z797*AF797+AA797*AE797)</f>
        <v>0</v>
      </c>
      <c r="AL797" s="8"/>
      <c r="AM797" s="24">
        <v>0</v>
      </c>
      <c r="AN797" s="28">
        <v>0</v>
      </c>
      <c r="AO797" s="26">
        <v>1</v>
      </c>
      <c r="AP797" s="27">
        <v>0</v>
      </c>
      <c r="AR797" s="24">
        <f t="shared" ref="AR797" si="4677">AH797*AM794+AJ797*AM797-AI797*AN794-AK797*AN797</f>
        <v>0</v>
      </c>
      <c r="AS797" s="28">
        <f t="shared" ref="AS797" si="4678">(AH797*AN794+AI797*AM794+AJ797*AN797+AK797*AM797)</f>
        <v>2.4076510649776095</v>
      </c>
      <c r="AT797" s="26">
        <f t="shared" ref="AT797" si="4679">AH797*AO794+AJ797*AO797-AI797*AP794-AK797*AP797</f>
        <v>5.6128202614426534</v>
      </c>
      <c r="AU797" s="27">
        <f t="shared" ref="AU797" si="4680">(AH797*AP794+AI797*AO794+AJ797*AP797+AK797*AO797)</f>
        <v>0</v>
      </c>
      <c r="AV797" s="8"/>
      <c r="AW797" s="38">
        <f t="shared" ref="AW797" si="4681">(180/PI())*ATAN(-1*(($AR$8*AS794+AU794+$AR$8*AS797+AU797)/($AR$8*AR794+AT794+$AR$8*AR797+AT797)))</f>
        <v>44.389441859317685</v>
      </c>
      <c r="AY797" s="187">
        <f t="shared" ref="AY797" si="4682">20*LOG(((($AR$8*AR794+AT794-$AR$8*AR797-AT797)^2+($AR$8*AS794+AU794-$AR$8*AS797-AU797)^2)/(($AR$8*AR794+AT794+$AR$8*AR797+AT797)^2+($AR$8*AS794+AU794+$AR$8*AS797+AU797)^2))^0.5)</f>
        <v>-6.4586467059811081E-2</v>
      </c>
      <c r="AZ797" s="9"/>
      <c r="BA797" s="29"/>
      <c r="BB797" s="29"/>
      <c r="BC797" s="29"/>
      <c r="BD797" s="29"/>
    </row>
    <row r="798" spans="2:56" ht="18.649999999999999" customHeight="1">
      <c r="AY798" s="33"/>
    </row>
    <row r="799" spans="2:56" ht="18.649999999999999" customHeight="1" thickBot="1">
      <c r="E799" s="21" t="s">
        <v>68</v>
      </c>
      <c r="J799" s="21" t="s">
        <v>69</v>
      </c>
      <c r="O799" s="21" t="s">
        <v>70</v>
      </c>
      <c r="T799" s="21" t="s">
        <v>71</v>
      </c>
      <c r="Y799" s="21" t="s">
        <v>72</v>
      </c>
      <c r="AD799" s="21" t="s">
        <v>73</v>
      </c>
      <c r="AI799" s="21" t="s">
        <v>74</v>
      </c>
      <c r="AN799" s="21" t="s">
        <v>75</v>
      </c>
      <c r="AS799" s="21" t="s">
        <v>76</v>
      </c>
    </row>
    <row r="800" spans="2:56" ht="18.649999999999999" customHeight="1" thickBot="1">
      <c r="B800" s="20"/>
      <c r="D800" s="197" t="s">
        <v>77</v>
      </c>
      <c r="E800" s="198"/>
      <c r="F800" s="199" t="s">
        <v>78</v>
      </c>
      <c r="G800" s="200"/>
      <c r="I800" s="197" t="s">
        <v>79</v>
      </c>
      <c r="J800" s="198"/>
      <c r="K800" s="199" t="s">
        <v>80</v>
      </c>
      <c r="L800" s="200"/>
      <c r="N800" s="197" t="s">
        <v>81</v>
      </c>
      <c r="O800" s="198"/>
      <c r="P800" s="199" t="s">
        <v>82</v>
      </c>
      <c r="Q800" s="200"/>
      <c r="S800" s="197" t="s">
        <v>83</v>
      </c>
      <c r="T800" s="198"/>
      <c r="U800" s="199" t="s">
        <v>84</v>
      </c>
      <c r="V800" s="200"/>
      <c r="X800" s="197" t="s">
        <v>85</v>
      </c>
      <c r="Y800" s="198"/>
      <c r="Z800" s="199" t="s">
        <v>86</v>
      </c>
      <c r="AA800" s="200"/>
      <c r="AB800" s="4"/>
      <c r="AC800" s="197" t="s">
        <v>87</v>
      </c>
      <c r="AD800" s="198"/>
      <c r="AE800" s="199" t="s">
        <v>88</v>
      </c>
      <c r="AF800" s="200"/>
      <c r="AH800" s="197" t="s">
        <v>89</v>
      </c>
      <c r="AI800" s="198"/>
      <c r="AJ800" s="199" t="s">
        <v>90</v>
      </c>
      <c r="AK800" s="200"/>
      <c r="AL800" s="4"/>
      <c r="AM800" s="197" t="s">
        <v>91</v>
      </c>
      <c r="AN800" s="198"/>
      <c r="AO800" s="199" t="s">
        <v>92</v>
      </c>
      <c r="AP800" s="200"/>
      <c r="AR800" s="197" t="s">
        <v>93</v>
      </c>
      <c r="AS800" s="198"/>
      <c r="AT800" s="199" t="s">
        <v>94</v>
      </c>
      <c r="AU800" s="200"/>
      <c r="AV800" s="4"/>
      <c r="AW800" s="181" t="s">
        <v>95</v>
      </c>
      <c r="AY800" s="182" t="s">
        <v>22</v>
      </c>
      <c r="AZ800" s="9"/>
      <c r="BA800" s="29"/>
      <c r="BB800" s="29"/>
      <c r="BC800" s="29"/>
      <c r="BD800" s="29"/>
    </row>
    <row r="801" spans="2:56" ht="18.649999999999999" customHeight="1" thickTop="1" thickBot="1">
      <c r="B801" s="39">
        <f t="shared" ref="B801" si="4683">B794+$E$5</f>
        <v>0.94439999999999513</v>
      </c>
      <c r="D801" s="24">
        <v>1</v>
      </c>
      <c r="E801" s="25">
        <v>0</v>
      </c>
      <c r="F801" s="26">
        <v>0</v>
      </c>
      <c r="G801" s="27">
        <f t="shared" ref="G801" si="4684">-1/($E$8*$B801)</f>
        <v>-5.9154936242810026</v>
      </c>
      <c r="I801" s="24">
        <v>1</v>
      </c>
      <c r="J801" s="28">
        <v>0</v>
      </c>
      <c r="K801" s="26">
        <v>0</v>
      </c>
      <c r="L801" s="27">
        <v>0</v>
      </c>
      <c r="N801" s="24">
        <f t="shared" ref="N801" si="4685">D801*I801+F801*I804-E801*J801-G801*J804</f>
        <v>-0.98536225675997269</v>
      </c>
      <c r="O801" s="28">
        <f t="shared" ref="O801" si="4686">(D801*J801+E801*I801+F801*J804+G801*I804)</f>
        <v>0</v>
      </c>
      <c r="P801" s="26">
        <f t="shared" ref="P801" si="4687">D801*K801+F801*K804-E801*L801-G801*L804</f>
        <v>0</v>
      </c>
      <c r="Q801" s="27">
        <f t="shared" ref="Q801" si="4688">(D801*L801+E801*K801+F801*L804+G801*K804)</f>
        <v>-5.9154936242810026</v>
      </c>
      <c r="S801" s="24">
        <v>1</v>
      </c>
      <c r="T801" s="25">
        <v>0</v>
      </c>
      <c r="U801" s="26">
        <v>0</v>
      </c>
      <c r="V801" s="27">
        <f t="shared" ref="V801" si="4689">-1/($T$8*$B801)</f>
        <v>-28.618198885035124</v>
      </c>
      <c r="X801" s="24">
        <f t="shared" ref="X801" si="4690">N801*S801+P801*S804-O801*T801-Q801*T804</f>
        <v>-0.98536225675997269</v>
      </c>
      <c r="Y801" s="28">
        <f t="shared" ref="Y801" si="4691">(N801*T801+O801*S801+P801*T804+Q801*S804)</f>
        <v>0</v>
      </c>
      <c r="Z801" s="26">
        <f t="shared" ref="Z801" si="4692">N801*U801+P801*U804-O801*V801-Q801*V804</f>
        <v>0</v>
      </c>
      <c r="AA801" s="27">
        <f t="shared" ref="AA801" si="4693">(N801*V801+O801*U801+P801*V804+Q801*U804)</f>
        <v>22.283799413482942</v>
      </c>
      <c r="AB801" s="8"/>
      <c r="AC801" s="24">
        <v>1</v>
      </c>
      <c r="AD801" s="28">
        <v>0</v>
      </c>
      <c r="AE801" s="26">
        <v>0</v>
      </c>
      <c r="AF801" s="27">
        <v>0</v>
      </c>
      <c r="AH801" s="24">
        <f t="shared" ref="AH801" si="4694">X801*AC801+Z801*AC804-Y801*AD801-AA801*AD804</f>
        <v>6.0780308632364646</v>
      </c>
      <c r="AI801" s="28">
        <f t="shared" ref="AI801" si="4695">(X801*AD801+Y801*AC801+Z801*AD804+AA801*AC804)</f>
        <v>0</v>
      </c>
      <c r="AJ801" s="26">
        <f t="shared" ref="AJ801" si="4696">X801*AE801+Z801*AE804-Y801*AF801-AA801*AF804</f>
        <v>0</v>
      </c>
      <c r="AK801" s="27">
        <f t="shared" ref="AK801" si="4697">(X801*AF801+Y801*AE801+Z801*AF804+AA801*AE804)</f>
        <v>22.283799413482942</v>
      </c>
      <c r="AL801" s="8"/>
      <c r="AM801" s="24">
        <v>1</v>
      </c>
      <c r="AN801" s="25">
        <v>0</v>
      </c>
      <c r="AO801" s="26">
        <v>0</v>
      </c>
      <c r="AP801" s="27">
        <f t="shared" ref="AP801" si="4698">-1/($AN$8*$B801)</f>
        <v>-5.9154936242810026</v>
      </c>
      <c r="AR801" s="24">
        <f t="shared" ref="AR801" si="4699">AH801*AM801+AJ801*AM804-AI801*AN801-AK801*AN804</f>
        <v>6.0780308632364646</v>
      </c>
      <c r="AS801" s="28">
        <f t="shared" ref="AS801" si="4700">(AH801*AN801+AI801*AM801+AJ801*AN804+AK801*AM804)</f>
        <v>0</v>
      </c>
      <c r="AT801" s="26">
        <f t="shared" ref="AT801" si="4701">AH801*AO801+AJ801*AO804-AI801*AP801-AK801*AP804</f>
        <v>0</v>
      </c>
      <c r="AU801" s="27">
        <f t="shared" ref="AU801" si="4702">(AH801*AP801+AI801*AO801+AJ801*AP804+AK801*AO804)</f>
        <v>-13.670753406175525</v>
      </c>
      <c r="AV801" s="8"/>
      <c r="AW801" s="183">
        <f t="shared" ref="AW801" si="4703">20*LOG((2*$AR$8)/(($AR$8*AR801+AT801+$AR$8*AR804+AT804)^2+($AR$8*AS801+AU801+$AR$8*AS804+AU804)^2)^0.5)</f>
        <v>-18.167276598488122</v>
      </c>
      <c r="AY801" s="184">
        <f t="shared" ref="AY801" si="4704">((AS801^2+AR801^2)/(AS804^2+AR804^2))^0.5</f>
        <v>2.541089570435306</v>
      </c>
      <c r="AZ801" s="9"/>
      <c r="BA801" s="29"/>
      <c r="BB801" s="29"/>
      <c r="BC801" s="29"/>
      <c r="BD801" s="29"/>
    </row>
    <row r="802" spans="2:56" ht="18.649999999999999" customHeight="1" thickBot="1">
      <c r="D802" s="30"/>
      <c r="G802" s="31"/>
      <c r="I802" s="30"/>
      <c r="L802" s="31"/>
      <c r="N802" s="30"/>
      <c r="Q802" s="31"/>
      <c r="S802" s="30"/>
      <c r="V802" s="31"/>
      <c r="X802" s="30"/>
      <c r="AA802" s="31"/>
      <c r="AC802" s="30"/>
      <c r="AF802" s="31"/>
      <c r="AH802" s="30"/>
      <c r="AK802" s="31"/>
      <c r="AM802" s="30"/>
      <c r="AP802" s="31"/>
      <c r="AR802" s="30"/>
      <c r="AU802" s="31"/>
      <c r="AY802" s="185"/>
      <c r="AZ802" s="9"/>
      <c r="BA802" s="29"/>
      <c r="BB802" s="29"/>
      <c r="BC802" s="29"/>
      <c r="BD802" s="29"/>
    </row>
    <row r="803" spans="2:56" ht="18.649999999999999" customHeight="1" thickBot="1">
      <c r="D803" s="197" t="s">
        <v>96</v>
      </c>
      <c r="E803" s="198"/>
      <c r="F803" s="199" t="s">
        <v>97</v>
      </c>
      <c r="G803" s="200"/>
      <c r="I803" s="197" t="s">
        <v>98</v>
      </c>
      <c r="J803" s="198"/>
      <c r="K803" s="199" t="s">
        <v>99</v>
      </c>
      <c r="L803" s="200"/>
      <c r="N803" s="197" t="s">
        <v>1</v>
      </c>
      <c r="O803" s="198"/>
      <c r="P803" s="199" t="s">
        <v>2</v>
      </c>
      <c r="Q803" s="200"/>
      <c r="S803" s="172" t="s">
        <v>100</v>
      </c>
      <c r="T803" s="173"/>
      <c r="U803" s="199" t="s">
        <v>101</v>
      </c>
      <c r="V803" s="200"/>
      <c r="X803" s="197" t="s">
        <v>102</v>
      </c>
      <c r="Y803" s="198"/>
      <c r="Z803" s="199" t="s">
        <v>103</v>
      </c>
      <c r="AA803" s="200"/>
      <c r="AB803" s="4"/>
      <c r="AC803" s="197" t="s">
        <v>104</v>
      </c>
      <c r="AD803" s="198"/>
      <c r="AE803" s="199" t="s">
        <v>105</v>
      </c>
      <c r="AF803" s="200"/>
      <c r="AH803" s="172" t="s">
        <v>106</v>
      </c>
      <c r="AI803" s="173"/>
      <c r="AJ803" s="199" t="s">
        <v>107</v>
      </c>
      <c r="AK803" s="200"/>
      <c r="AL803" s="4"/>
      <c r="AM803" s="197" t="s">
        <v>108</v>
      </c>
      <c r="AN803" s="198"/>
      <c r="AO803" s="199" t="s">
        <v>109</v>
      </c>
      <c r="AP803" s="200"/>
      <c r="AR803" s="197" t="s">
        <v>110</v>
      </c>
      <c r="AS803" s="198"/>
      <c r="AT803" s="199" t="s">
        <v>111</v>
      </c>
      <c r="AU803" s="200"/>
      <c r="AV803" s="4"/>
      <c r="AW803" s="36" t="s">
        <v>112</v>
      </c>
      <c r="AY803" s="186" t="s">
        <v>113</v>
      </c>
      <c r="AZ803" s="9"/>
      <c r="BA803" s="29"/>
      <c r="BB803" s="29"/>
      <c r="BC803" s="29"/>
      <c r="BD803" s="29"/>
    </row>
    <row r="804" spans="2:56" ht="18.649999999999999" customHeight="1" thickTop="1" thickBot="1">
      <c r="D804" s="24">
        <v>0</v>
      </c>
      <c r="E804" s="28">
        <v>0</v>
      </c>
      <c r="F804" s="26">
        <v>1</v>
      </c>
      <c r="G804" s="27">
        <v>0</v>
      </c>
      <c r="I804" s="24">
        <v>0</v>
      </c>
      <c r="J804" s="28">
        <f t="shared" ref="J804" si="4705">IF(0=(1-$J$8*$K$8*$B801^2),0,-1*(1-$J$8*$K$8*$B801^2)/($B801*$K$8))</f>
        <v>-0.33562072463585541</v>
      </c>
      <c r="K804" s="26">
        <v>1</v>
      </c>
      <c r="L804" s="27">
        <v>0</v>
      </c>
      <c r="N804" s="24">
        <f t="shared" ref="N804" si="4706">D804*I801+F804*I804-E804*J801-G804*J804</f>
        <v>0</v>
      </c>
      <c r="O804" s="28">
        <f t="shared" ref="O804" si="4707">(D804*J801+E804*I801+F804*J804+G804*I804)</f>
        <v>-0.33562072463585541</v>
      </c>
      <c r="P804" s="26">
        <f t="shared" ref="P804" si="4708">D804*K801+F804*K804-E804*L801-G804*L804</f>
        <v>1</v>
      </c>
      <c r="Q804" s="27">
        <f t="shared" ref="Q804" si="4709">(D804*L801+E804*K801+F804*L804+G804*K804)</f>
        <v>0</v>
      </c>
      <c r="S804" s="24">
        <v>0</v>
      </c>
      <c r="T804" s="28">
        <v>0</v>
      </c>
      <c r="U804" s="26">
        <v>1</v>
      </c>
      <c r="V804" s="27">
        <v>0</v>
      </c>
      <c r="X804" s="24">
        <f t="shared" ref="X804" si="4710">N804*S801+P804*S804-O804*T801-Q804*T804</f>
        <v>0</v>
      </c>
      <c r="Y804" s="28">
        <f t="shared" ref="Y804" si="4711">(N804*T801+O804*S801+P804*T804+Q804*S804)</f>
        <v>-0.33562072463585541</v>
      </c>
      <c r="Z804" s="26">
        <f t="shared" ref="Z804" si="4712">N804*U801+P804*U804-O804*V801-Q804*V804</f>
        <v>-8.6048606475685183</v>
      </c>
      <c r="AA804" s="27">
        <f t="shared" ref="AA804" si="4713">(N804*V801+O804*U801+P804*V804+Q804*U804)</f>
        <v>0</v>
      </c>
      <c r="AB804" s="8"/>
      <c r="AC804" s="24">
        <v>0</v>
      </c>
      <c r="AD804" s="28">
        <f t="shared" ref="AD804" si="4714">IF(0=(1-$AD$8*$AE$8*$B801^2),0,-1*(1-$AD$8*$AE$8*$B801^2)/($B801*$AD$8))</f>
        <v>-0.31697436280649205</v>
      </c>
      <c r="AE804" s="26">
        <v>1</v>
      </c>
      <c r="AF804" s="27">
        <v>0</v>
      </c>
      <c r="AH804" s="24">
        <f t="shared" ref="AH804" si="4715">X804*AC801+Z804*AC804-Y804*AD801-AA804*AD804</f>
        <v>0</v>
      </c>
      <c r="AI804" s="28">
        <f t="shared" ref="AI804" si="4716">(X804*AD801+Y804*AC801+Z804*AD804+AA804*AC804)</f>
        <v>2.3918994961658342</v>
      </c>
      <c r="AJ804" s="26">
        <f t="shared" ref="AJ804" si="4717">X804*AE801+Z804*AE804-Y804*AF801-AA804*AF804</f>
        <v>-8.6048606475685183</v>
      </c>
      <c r="AK804" s="27">
        <f t="shared" ref="AK804" si="4718">(X804*AF801+Y804*AE801+Z804*AF804+AA804*AE804)</f>
        <v>0</v>
      </c>
      <c r="AL804" s="8"/>
      <c r="AM804" s="24">
        <v>0</v>
      </c>
      <c r="AN804" s="28">
        <v>0</v>
      </c>
      <c r="AO804" s="26">
        <v>1</v>
      </c>
      <c r="AP804" s="27">
        <v>0</v>
      </c>
      <c r="AR804" s="24">
        <f t="shared" ref="AR804" si="4719">AH804*AM801+AJ804*AM804-AI804*AN801-AK804*AN804</f>
        <v>0</v>
      </c>
      <c r="AS804" s="28">
        <f t="shared" ref="AS804" si="4720">(AH804*AN801+AI804*AM801+AJ804*AN804+AK804*AM804)</f>
        <v>2.3918994961658342</v>
      </c>
      <c r="AT804" s="26">
        <f t="shared" ref="AT804" si="4721">AH804*AO801+AJ804*AO804-AI804*AP801-AK804*AP804</f>
        <v>5.5444055719214163</v>
      </c>
      <c r="AU804" s="27">
        <f t="shared" ref="AU804" si="4722">(AH804*AP801+AI804*AO801+AJ804*AP804+AK804*AO804)</f>
        <v>0</v>
      </c>
      <c r="AV804" s="8"/>
      <c r="AW804" s="38">
        <f t="shared" ref="AW804" si="4723">(180/PI())*ATAN(-1*(($AR$8*AS801+AU801+$AR$8*AS804+AU804)/($AR$8*AR801+AT801+$AR$8*AR804+AT804)))</f>
        <v>44.140469749608464</v>
      </c>
      <c r="AY804" s="187">
        <f t="shared" ref="AY804" si="4724">20*LOG(((($AR$8*AR801+AT801-$AR$8*AR804-AT804)^2+($AR$8*AS801+AU801-$AR$8*AS804-AU804)^2)/(($AR$8*AR801+AT801+$AR$8*AR804+AT804)^2+($AR$8*AS801+AU801+$AR$8*AS804+AU804)^2))^0.5)</f>
        <v>-6.6740491796521917E-2</v>
      </c>
      <c r="AZ804" s="9"/>
      <c r="BA804" s="29"/>
      <c r="BB804" s="29"/>
      <c r="BC804" s="29"/>
      <c r="BD804" s="29"/>
    </row>
    <row r="805" spans="2:56" ht="18.649999999999999" customHeight="1">
      <c r="AY805" s="33"/>
    </row>
    <row r="806" spans="2:56" ht="18.649999999999999" customHeight="1" thickBot="1">
      <c r="E806" s="21" t="s">
        <v>68</v>
      </c>
      <c r="J806" s="21" t="s">
        <v>69</v>
      </c>
      <c r="O806" s="21" t="s">
        <v>70</v>
      </c>
      <c r="T806" s="21" t="s">
        <v>71</v>
      </c>
      <c r="Y806" s="21" t="s">
        <v>72</v>
      </c>
      <c r="AD806" s="21" t="s">
        <v>73</v>
      </c>
      <c r="AI806" s="21" t="s">
        <v>74</v>
      </c>
      <c r="AN806" s="21" t="s">
        <v>75</v>
      </c>
      <c r="AS806" s="21" t="s">
        <v>76</v>
      </c>
    </row>
    <row r="807" spans="2:56" ht="18.649999999999999" customHeight="1" thickBot="1">
      <c r="B807" s="20"/>
      <c r="D807" s="197" t="s">
        <v>77</v>
      </c>
      <c r="E807" s="198"/>
      <c r="F807" s="199" t="s">
        <v>78</v>
      </c>
      <c r="G807" s="200"/>
      <c r="I807" s="197" t="s">
        <v>79</v>
      </c>
      <c r="J807" s="198"/>
      <c r="K807" s="199" t="s">
        <v>80</v>
      </c>
      <c r="L807" s="200"/>
      <c r="N807" s="197" t="s">
        <v>81</v>
      </c>
      <c r="O807" s="198"/>
      <c r="P807" s="199" t="s">
        <v>82</v>
      </c>
      <c r="Q807" s="200"/>
      <c r="S807" s="197" t="s">
        <v>83</v>
      </c>
      <c r="T807" s="198"/>
      <c r="U807" s="199" t="s">
        <v>84</v>
      </c>
      <c r="V807" s="200"/>
      <c r="X807" s="197" t="s">
        <v>85</v>
      </c>
      <c r="Y807" s="198"/>
      <c r="Z807" s="199" t="s">
        <v>86</v>
      </c>
      <c r="AA807" s="200"/>
      <c r="AB807" s="4"/>
      <c r="AC807" s="197" t="s">
        <v>87</v>
      </c>
      <c r="AD807" s="198"/>
      <c r="AE807" s="199" t="s">
        <v>88</v>
      </c>
      <c r="AF807" s="200"/>
      <c r="AH807" s="197" t="s">
        <v>89</v>
      </c>
      <c r="AI807" s="198"/>
      <c r="AJ807" s="199" t="s">
        <v>90</v>
      </c>
      <c r="AK807" s="200"/>
      <c r="AL807" s="4"/>
      <c r="AM807" s="197" t="s">
        <v>91</v>
      </c>
      <c r="AN807" s="198"/>
      <c r="AO807" s="199" t="s">
        <v>92</v>
      </c>
      <c r="AP807" s="200"/>
      <c r="AR807" s="197" t="s">
        <v>93</v>
      </c>
      <c r="AS807" s="198"/>
      <c r="AT807" s="199" t="s">
        <v>94</v>
      </c>
      <c r="AU807" s="200"/>
      <c r="AV807" s="4"/>
      <c r="AW807" s="181" t="s">
        <v>95</v>
      </c>
      <c r="AY807" s="182" t="s">
        <v>22</v>
      </c>
      <c r="AZ807" s="9"/>
      <c r="BA807" s="29"/>
      <c r="BB807" s="29"/>
      <c r="BC807" s="29"/>
      <c r="BD807" s="29"/>
    </row>
    <row r="808" spans="2:56" ht="18.649999999999999" customHeight="1" thickTop="1" thickBot="1">
      <c r="B808" s="39">
        <f t="shared" ref="B808" si="4725">B801+$E$5</f>
        <v>0.94479999999999509</v>
      </c>
      <c r="D808" s="24">
        <v>1</v>
      </c>
      <c r="E808" s="25">
        <v>0</v>
      </c>
      <c r="F808" s="26">
        <v>0</v>
      </c>
      <c r="G808" s="27">
        <f t="shared" ref="G808" si="4726">-1/($E$8*$B808)</f>
        <v>-5.9129891815950248</v>
      </c>
      <c r="I808" s="24">
        <v>1</v>
      </c>
      <c r="J808" s="28">
        <v>0</v>
      </c>
      <c r="K808" s="26">
        <v>0</v>
      </c>
      <c r="L808" s="27">
        <v>0</v>
      </c>
      <c r="N808" s="24">
        <f t="shared" ref="N808" si="4727">D808*I808+F808*I811-E808*J808-G808*J811</f>
        <v>-0.97900416018006697</v>
      </c>
      <c r="O808" s="28">
        <f t="shared" ref="O808" si="4728">(D808*J808+E808*I808+F808*J811+G808*I811)</f>
        <v>0</v>
      </c>
      <c r="P808" s="26">
        <f t="shared" ref="P808" si="4729">D808*K808+F808*K811-E808*L808-G808*L811</f>
        <v>0</v>
      </c>
      <c r="Q808" s="27">
        <f t="shared" ref="Q808" si="4730">(D808*L808+E808*K808+F808*L811+G808*K811)</f>
        <v>-5.9129891815950248</v>
      </c>
      <c r="S808" s="24">
        <v>1</v>
      </c>
      <c r="T808" s="25">
        <v>0</v>
      </c>
      <c r="U808" s="26">
        <v>0</v>
      </c>
      <c r="V808" s="27">
        <f t="shared" ref="V808" si="4731">-1/($T$8*$B808)</f>
        <v>-28.606082797446199</v>
      </c>
      <c r="X808" s="24">
        <f t="shared" ref="X808" si="4732">N808*S808+P808*S811-O808*T808-Q808*T811</f>
        <v>-0.97900416018006697</v>
      </c>
      <c r="Y808" s="28">
        <f t="shared" ref="Y808" si="4733">(N808*T808+O808*S808+P808*T811+Q808*S811)</f>
        <v>0</v>
      </c>
      <c r="Z808" s="26">
        <f t="shared" ref="Z808" si="4734">N808*U808+P808*U811-O808*V808-Q808*V811</f>
        <v>0</v>
      </c>
      <c r="AA808" s="27">
        <f t="shared" ref="AA808" si="4735">(N808*V808+O808*U808+P808*V811+Q808*U811)</f>
        <v>22.092484883560253</v>
      </c>
      <c r="AB808" s="8"/>
      <c r="AC808" s="24">
        <v>1</v>
      </c>
      <c r="AD808" s="28">
        <v>0</v>
      </c>
      <c r="AE808" s="26">
        <v>0</v>
      </c>
      <c r="AF808" s="27">
        <v>0</v>
      </c>
      <c r="AH808" s="24">
        <f t="shared" ref="AH808" si="4736">X808*AC808+Z808*AC811-Y808*AD808-AA808*AD811</f>
        <v>6.0060454179399843</v>
      </c>
      <c r="AI808" s="28">
        <f t="shared" ref="AI808" si="4737">(X808*AD808+Y808*AC808+Z808*AD811+AA808*AC811)</f>
        <v>0</v>
      </c>
      <c r="AJ808" s="26">
        <f t="shared" ref="AJ808" si="4738">X808*AE808+Z808*AE811-Y808*AF808-AA808*AF811</f>
        <v>0</v>
      </c>
      <c r="AK808" s="27">
        <f t="shared" ref="AK808" si="4739">(X808*AF808+Y808*AE808+Z808*AF811+AA808*AE811)</f>
        <v>22.092484883560253</v>
      </c>
      <c r="AL808" s="8"/>
      <c r="AM808" s="24">
        <v>1</v>
      </c>
      <c r="AN808" s="25">
        <v>0</v>
      </c>
      <c r="AO808" s="26">
        <v>0</v>
      </c>
      <c r="AP808" s="27">
        <f t="shared" ref="AP808" si="4740">-1/($AN$8*$B808)</f>
        <v>-5.9129891815950248</v>
      </c>
      <c r="AR808" s="24">
        <f t="shared" ref="AR808" si="4741">AH808*AM808+AJ808*AM811-AI808*AN808-AK808*AN811</f>
        <v>6.0060454179399843</v>
      </c>
      <c r="AS808" s="28">
        <f t="shared" ref="AS808" si="4742">(AH808*AN808+AI808*AM808+AJ808*AN811+AK808*AM811)</f>
        <v>0</v>
      </c>
      <c r="AT808" s="26">
        <f t="shared" ref="AT808" si="4743">AH808*AO808+AJ808*AO811-AI808*AP808-AK808*AP811</f>
        <v>0</v>
      </c>
      <c r="AU808" s="27">
        <f t="shared" ref="AU808" si="4744">(AH808*AP808+AI808*AO808+AJ808*AP811+AK808*AO811)</f>
        <v>-13.421196696887243</v>
      </c>
      <c r="AV808" s="8"/>
      <c r="AW808" s="183">
        <f t="shared" ref="AW808" si="4745">20*LOG((2*$AR$8)/(($AR$8*AR808+AT808+$AR$8*AR811+AT811)^2+($AR$8*AS808+AU808+$AR$8*AS811+AU811)^2)^0.5)</f>
        <v>-18.024977509716877</v>
      </c>
      <c r="AY808" s="184">
        <f t="shared" ref="AY808" si="4746">((AS808^2+AR808^2)/(AS811^2+AR811^2))^0.5</f>
        <v>2.5275707152200653</v>
      </c>
      <c r="AZ808" s="9"/>
      <c r="BA808" s="29"/>
      <c r="BB808" s="29"/>
      <c r="BC808" s="29"/>
      <c r="BD808" s="29"/>
    </row>
    <row r="809" spans="2:56" ht="18.649999999999999" customHeight="1" thickBot="1">
      <c r="D809" s="30"/>
      <c r="G809" s="31"/>
      <c r="I809" s="30"/>
      <c r="L809" s="31"/>
      <c r="N809" s="30"/>
      <c r="Q809" s="31"/>
      <c r="S809" s="30"/>
      <c r="V809" s="31"/>
      <c r="X809" s="30"/>
      <c r="AA809" s="31"/>
      <c r="AC809" s="30"/>
      <c r="AF809" s="31"/>
      <c r="AH809" s="30"/>
      <c r="AK809" s="31"/>
      <c r="AM809" s="30"/>
      <c r="AP809" s="31"/>
      <c r="AR809" s="30"/>
      <c r="AU809" s="31"/>
      <c r="AY809" s="185"/>
      <c r="AZ809" s="9"/>
      <c r="BA809" s="29"/>
      <c r="BB809" s="29"/>
      <c r="BC809" s="29"/>
      <c r="BD809" s="29"/>
    </row>
    <row r="810" spans="2:56" ht="18.649999999999999" customHeight="1" thickBot="1">
      <c r="D810" s="197" t="s">
        <v>96</v>
      </c>
      <c r="E810" s="198"/>
      <c r="F810" s="199" t="s">
        <v>97</v>
      </c>
      <c r="G810" s="200"/>
      <c r="I810" s="197" t="s">
        <v>98</v>
      </c>
      <c r="J810" s="198"/>
      <c r="K810" s="199" t="s">
        <v>99</v>
      </c>
      <c r="L810" s="200"/>
      <c r="N810" s="197" t="s">
        <v>1</v>
      </c>
      <c r="O810" s="198"/>
      <c r="P810" s="199" t="s">
        <v>2</v>
      </c>
      <c r="Q810" s="200"/>
      <c r="S810" s="172" t="s">
        <v>100</v>
      </c>
      <c r="T810" s="173"/>
      <c r="U810" s="199" t="s">
        <v>101</v>
      </c>
      <c r="V810" s="200"/>
      <c r="X810" s="197" t="s">
        <v>102</v>
      </c>
      <c r="Y810" s="198"/>
      <c r="Z810" s="199" t="s">
        <v>103</v>
      </c>
      <c r="AA810" s="200"/>
      <c r="AB810" s="4"/>
      <c r="AC810" s="197" t="s">
        <v>104</v>
      </c>
      <c r="AD810" s="198"/>
      <c r="AE810" s="199" t="s">
        <v>105</v>
      </c>
      <c r="AF810" s="200"/>
      <c r="AH810" s="172" t="s">
        <v>106</v>
      </c>
      <c r="AI810" s="173"/>
      <c r="AJ810" s="199" t="s">
        <v>107</v>
      </c>
      <c r="AK810" s="200"/>
      <c r="AL810" s="4"/>
      <c r="AM810" s="197" t="s">
        <v>108</v>
      </c>
      <c r="AN810" s="198"/>
      <c r="AO810" s="199" t="s">
        <v>109</v>
      </c>
      <c r="AP810" s="200"/>
      <c r="AR810" s="197" t="s">
        <v>110</v>
      </c>
      <c r="AS810" s="198"/>
      <c r="AT810" s="199" t="s">
        <v>111</v>
      </c>
      <c r="AU810" s="200"/>
      <c r="AV810" s="4"/>
      <c r="AW810" s="36" t="s">
        <v>112</v>
      </c>
      <c r="AY810" s="186" t="s">
        <v>113</v>
      </c>
      <c r="AZ810" s="9"/>
      <c r="BA810" s="29"/>
      <c r="BB810" s="29"/>
      <c r="BC810" s="29"/>
      <c r="BD810" s="29"/>
    </row>
    <row r="811" spans="2:56" ht="18.649999999999999" customHeight="1" thickTop="1" thickBot="1">
      <c r="D811" s="24">
        <v>0</v>
      </c>
      <c r="E811" s="28">
        <v>0</v>
      </c>
      <c r="F811" s="26">
        <v>1</v>
      </c>
      <c r="G811" s="27">
        <v>0</v>
      </c>
      <c r="I811" s="24">
        <v>0</v>
      </c>
      <c r="J811" s="28">
        <f t="shared" ref="J811" si="4747">IF(0=(1-$J$8*$K$8*$B808^2),0,-1*(1-$J$8*$K$8*$B808^2)/($B808*$K$8))</f>
        <v>-0.334687600366323</v>
      </c>
      <c r="K811" s="26">
        <v>1</v>
      </c>
      <c r="L811" s="27">
        <v>0</v>
      </c>
      <c r="N811" s="24">
        <f t="shared" ref="N811" si="4748">D811*I808+F811*I811-E811*J808-G811*J811</f>
        <v>0</v>
      </c>
      <c r="O811" s="28">
        <f t="shared" ref="O811" si="4749">(D811*J808+E811*I808+F811*J811+G811*I811)</f>
        <v>-0.334687600366323</v>
      </c>
      <c r="P811" s="26">
        <f t="shared" ref="P811" si="4750">D811*K808+F811*K811-E811*L808-G811*L811</f>
        <v>1</v>
      </c>
      <c r="Q811" s="27">
        <f t="shared" ref="Q811" si="4751">(D811*L808+E811*K808+F811*L811+G811*K811)</f>
        <v>0</v>
      </c>
      <c r="S811" s="24">
        <v>0</v>
      </c>
      <c r="T811" s="28">
        <v>0</v>
      </c>
      <c r="U811" s="26">
        <v>1</v>
      </c>
      <c r="V811" s="27">
        <v>0</v>
      </c>
      <c r="X811" s="24">
        <f t="shared" ref="X811" si="4752">N811*S808+P811*S811-O811*T808-Q811*T811</f>
        <v>0</v>
      </c>
      <c r="Y811" s="28">
        <f t="shared" ref="Y811" si="4753">(N811*T808+O811*S808+P811*T811+Q811*S811)</f>
        <v>-0.334687600366323</v>
      </c>
      <c r="Z811" s="26">
        <f t="shared" ref="Z811" si="4754">N811*U808+P811*U811-O811*V808-Q811*V811</f>
        <v>-8.5741012073576197</v>
      </c>
      <c r="AA811" s="27">
        <f t="shared" ref="AA811" si="4755">(N811*V808+O811*U808+P811*V811+Q811*U811)</f>
        <v>0</v>
      </c>
      <c r="AB811" s="8"/>
      <c r="AC811" s="24">
        <v>0</v>
      </c>
      <c r="AD811" s="28">
        <f t="shared" ref="AD811" si="4756">IF(0=(1-$AD$8*$AE$8*$B808^2),0,-1*(1-$AD$8*$AE$8*$B808^2)/($B808*$AD$8))</f>
        <v>-0.3161731065986994</v>
      </c>
      <c r="AE811" s="26">
        <v>1</v>
      </c>
      <c r="AF811" s="27">
        <v>0</v>
      </c>
      <c r="AH811" s="24">
        <f t="shared" ref="AH811" si="4757">X811*AC808+Z811*AC811-Y811*AD808-AA811*AD811</f>
        <v>0</v>
      </c>
      <c r="AI811" s="28">
        <f t="shared" ref="AI811" si="4758">(X811*AD808+Y811*AC808+Z811*AD811+AA811*AC811)</f>
        <v>2.3762126146555951</v>
      </c>
      <c r="AJ811" s="26">
        <f t="shared" ref="AJ811" si="4759">X811*AE808+Z811*AE811-Y811*AF808-AA811*AF811</f>
        <v>-8.5741012073576197</v>
      </c>
      <c r="AK811" s="27">
        <f t="shared" ref="AK811" si="4760">(X811*AF808+Y811*AE808+Z811*AF811+AA811*AE811)</f>
        <v>0</v>
      </c>
      <c r="AL811" s="8"/>
      <c r="AM811" s="24">
        <v>0</v>
      </c>
      <c r="AN811" s="28">
        <v>0</v>
      </c>
      <c r="AO811" s="26">
        <v>1</v>
      </c>
      <c r="AP811" s="27">
        <v>0</v>
      </c>
      <c r="AR811" s="24">
        <f t="shared" ref="AR811" si="4761">AH811*AM808+AJ811*AM811-AI811*AN808-AK811*AN811</f>
        <v>0</v>
      </c>
      <c r="AS811" s="28">
        <f t="shared" ref="AS811" si="4762">(AH811*AN808+AI811*AM808+AJ811*AN811+AK811*AM811)</f>
        <v>2.3762126146555951</v>
      </c>
      <c r="AT811" s="26">
        <f t="shared" ref="AT811" si="4763">AH811*AO808+AJ811*AO811-AI811*AP808-AK811*AP811</f>
        <v>5.4764182762705413</v>
      </c>
      <c r="AU811" s="27">
        <f t="shared" ref="AU811" si="4764">(AH811*AP808+AI811*AO808+AJ811*AP811+AK811*AO811)</f>
        <v>0</v>
      </c>
      <c r="AV811" s="8"/>
      <c r="AW811" s="38">
        <f t="shared" ref="AW811" si="4765">(180/PI())*ATAN(-1*(($AR$8*AS808+AU808+$AR$8*AS811+AU811)/($AR$8*AR808+AT808+$AR$8*AR811+AT811)))</f>
        <v>43.887464512926904</v>
      </c>
      <c r="AY811" s="187">
        <f t="shared" ref="AY811" si="4766">20*LOG(((($AR$8*AR808+AT808-$AR$8*AR811-AT811)^2+($AR$8*AS808+AU808-$AR$8*AS811-AU811)^2)/(($AR$8*AR808+AT808+$AR$8*AR811+AT811)^2+($AR$8*AS808+AU808+$AR$8*AS811+AU811)^2))^0.5)</f>
        <v>-6.8981249627367139E-2</v>
      </c>
      <c r="AZ811" s="9"/>
      <c r="BA811" s="29"/>
      <c r="BB811" s="29"/>
      <c r="BC811" s="29"/>
      <c r="BD811" s="29"/>
    </row>
    <row r="812" spans="2:56" ht="18.649999999999999" customHeight="1">
      <c r="AY812" s="33"/>
    </row>
    <row r="813" spans="2:56" ht="18.649999999999999" customHeight="1" thickBot="1">
      <c r="E813" s="21" t="s">
        <v>68</v>
      </c>
      <c r="J813" s="21" t="s">
        <v>69</v>
      </c>
      <c r="O813" s="21" t="s">
        <v>70</v>
      </c>
      <c r="T813" s="21" t="s">
        <v>71</v>
      </c>
      <c r="Y813" s="21" t="s">
        <v>72</v>
      </c>
      <c r="AD813" s="21" t="s">
        <v>73</v>
      </c>
      <c r="AI813" s="21" t="s">
        <v>74</v>
      </c>
      <c r="AN813" s="21" t="s">
        <v>75</v>
      </c>
      <c r="AS813" s="21" t="s">
        <v>76</v>
      </c>
    </row>
    <row r="814" spans="2:56" ht="18.649999999999999" customHeight="1" thickBot="1">
      <c r="B814" s="20"/>
      <c r="D814" s="197" t="s">
        <v>77</v>
      </c>
      <c r="E814" s="198"/>
      <c r="F814" s="199" t="s">
        <v>78</v>
      </c>
      <c r="G814" s="200"/>
      <c r="I814" s="197" t="s">
        <v>79</v>
      </c>
      <c r="J814" s="198"/>
      <c r="K814" s="199" t="s">
        <v>80</v>
      </c>
      <c r="L814" s="200"/>
      <c r="N814" s="197" t="s">
        <v>81</v>
      </c>
      <c r="O814" s="198"/>
      <c r="P814" s="199" t="s">
        <v>82</v>
      </c>
      <c r="Q814" s="200"/>
      <c r="S814" s="197" t="s">
        <v>83</v>
      </c>
      <c r="T814" s="198"/>
      <c r="U814" s="199" t="s">
        <v>84</v>
      </c>
      <c r="V814" s="200"/>
      <c r="X814" s="197" t="s">
        <v>85</v>
      </c>
      <c r="Y814" s="198"/>
      <c r="Z814" s="199" t="s">
        <v>86</v>
      </c>
      <c r="AA814" s="200"/>
      <c r="AB814" s="4"/>
      <c r="AC814" s="197" t="s">
        <v>87</v>
      </c>
      <c r="AD814" s="198"/>
      <c r="AE814" s="199" t="s">
        <v>88</v>
      </c>
      <c r="AF814" s="200"/>
      <c r="AH814" s="197" t="s">
        <v>89</v>
      </c>
      <c r="AI814" s="198"/>
      <c r="AJ814" s="199" t="s">
        <v>90</v>
      </c>
      <c r="AK814" s="200"/>
      <c r="AL814" s="4"/>
      <c r="AM814" s="197" t="s">
        <v>91</v>
      </c>
      <c r="AN814" s="198"/>
      <c r="AO814" s="199" t="s">
        <v>92</v>
      </c>
      <c r="AP814" s="200"/>
      <c r="AR814" s="197" t="s">
        <v>93</v>
      </c>
      <c r="AS814" s="198"/>
      <c r="AT814" s="199" t="s">
        <v>94</v>
      </c>
      <c r="AU814" s="200"/>
      <c r="AV814" s="4"/>
      <c r="AW814" s="181" t="s">
        <v>95</v>
      </c>
      <c r="AY814" s="182" t="s">
        <v>22</v>
      </c>
      <c r="AZ814" s="9"/>
      <c r="BA814" s="29"/>
      <c r="BB814" s="29"/>
      <c r="BC814" s="29"/>
      <c r="BD814" s="29"/>
    </row>
    <row r="815" spans="2:56" ht="18.649999999999999" customHeight="1" thickTop="1" thickBot="1">
      <c r="B815" s="39">
        <f t="shared" ref="B815" si="4767">B808+$E$5</f>
        <v>0.94519999999999504</v>
      </c>
      <c r="D815" s="24">
        <v>1</v>
      </c>
      <c r="E815" s="25">
        <v>0</v>
      </c>
      <c r="F815" s="26">
        <v>0</v>
      </c>
      <c r="G815" s="27">
        <f t="shared" ref="G815" si="4768">-1/($E$8*$B815)</f>
        <v>-5.9104868586235497</v>
      </c>
      <c r="I815" s="24">
        <v>1</v>
      </c>
      <c r="J815" s="28">
        <v>0</v>
      </c>
      <c r="K815" s="26">
        <v>0</v>
      </c>
      <c r="L815" s="27">
        <v>0</v>
      </c>
      <c r="N815" s="24">
        <f t="shared" ref="N815" si="4769">D815*I815+F815*I818-E815*J815-G815*J818</f>
        <v>-0.97265413395708999</v>
      </c>
      <c r="O815" s="28">
        <f t="shared" ref="O815" si="4770">(D815*J815+E815*I815+F815*J818+G815*I818)</f>
        <v>0</v>
      </c>
      <c r="P815" s="26">
        <f t="shared" ref="P815" si="4771">D815*K815+F815*K818-E815*L815-G815*L818</f>
        <v>0</v>
      </c>
      <c r="Q815" s="27">
        <f t="shared" ref="Q815" si="4772">(D815*L815+E815*K815+F815*L818+G815*K818)</f>
        <v>-5.9104868586235497</v>
      </c>
      <c r="S815" s="24">
        <v>1</v>
      </c>
      <c r="T815" s="25">
        <v>0</v>
      </c>
      <c r="U815" s="26">
        <v>0</v>
      </c>
      <c r="V815" s="27">
        <f t="shared" ref="V815" si="4773">-1/($T$8*$B815)</f>
        <v>-28.59397696469231</v>
      </c>
      <c r="X815" s="24">
        <f t="shared" ref="X815" si="4774">N815*S815+P815*S818-O815*T815-Q815*T818</f>
        <v>-0.97265413395708999</v>
      </c>
      <c r="Y815" s="28">
        <f t="shared" ref="Y815" si="4775">(N815*T815+O815*S815+P815*T818+Q815*S818)</f>
        <v>0</v>
      </c>
      <c r="Z815" s="26">
        <f t="shared" ref="Z815" si="4776">N815*U815+P815*U818-O815*V815-Q815*V818</f>
        <v>0</v>
      </c>
      <c r="AA815" s="27">
        <f t="shared" ref="AA815" si="4777">(N815*V815+O815*U815+P815*V818+Q815*U818)</f>
        <v>21.90156304235823</v>
      </c>
      <c r="AB815" s="8"/>
      <c r="AC815" s="24">
        <v>1</v>
      </c>
      <c r="AD815" s="28">
        <v>0</v>
      </c>
      <c r="AE815" s="26">
        <v>0</v>
      </c>
      <c r="AF815" s="27">
        <v>0</v>
      </c>
      <c r="AH815" s="24">
        <f t="shared" ref="AH815" si="4778">X815*AC815+Z815*AC818-Y815*AD815-AA815*AD818</f>
        <v>5.9344909981462557</v>
      </c>
      <c r="AI815" s="28">
        <f t="shared" ref="AI815" si="4779">(X815*AD815+Y815*AC815+Z815*AD818+AA815*AC818)</f>
        <v>0</v>
      </c>
      <c r="AJ815" s="26">
        <f t="shared" ref="AJ815" si="4780">X815*AE815+Z815*AE818-Y815*AF815-AA815*AF818</f>
        <v>0</v>
      </c>
      <c r="AK815" s="27">
        <f t="shared" ref="AK815" si="4781">(X815*AF815+Y815*AE815+Z815*AF818+AA815*AE818)</f>
        <v>21.90156304235823</v>
      </c>
      <c r="AL815" s="8"/>
      <c r="AM815" s="24">
        <v>1</v>
      </c>
      <c r="AN815" s="25">
        <v>0</v>
      </c>
      <c r="AO815" s="26">
        <v>0</v>
      </c>
      <c r="AP815" s="27">
        <f t="shared" ref="AP815" si="4782">-1/($AN$8*$B815)</f>
        <v>-5.9104868586235497</v>
      </c>
      <c r="AR815" s="24">
        <f t="shared" ref="AR815" si="4783">AH815*AM815+AJ815*AM818-AI815*AN815-AK815*AN818</f>
        <v>5.9344909981462557</v>
      </c>
      <c r="AS815" s="28">
        <f t="shared" ref="AS815" si="4784">(AH815*AN815+AI815*AM815+AJ815*AN818+AK815*AM818)</f>
        <v>0</v>
      </c>
      <c r="AT815" s="26">
        <f t="shared" ref="AT815" si="4785">AH815*AO815+AJ815*AO818-AI815*AP815-AK815*AP818</f>
        <v>0</v>
      </c>
      <c r="AU815" s="27">
        <f t="shared" ref="AU815" si="4786">(AH815*AP815+AI815*AO815+AJ815*AP818+AK815*AO818)</f>
        <v>-13.174168014804966</v>
      </c>
      <c r="AV815" s="8"/>
      <c r="AW815" s="183">
        <f t="shared" ref="AW815" si="4787">20*LOG((2*$AR$8)/(($AR$8*AR815+AT815+$AR$8*AR818+AT818)^2+($AR$8*AS815+AU815+$AR$8*AS818+AU818)^2)^0.5)</f>
        <v>-17.881772231478344</v>
      </c>
      <c r="AY815" s="184">
        <f t="shared" ref="AY815" si="4788">((AS815^2+AR815^2)/(AS818^2+AR818^2))^0.5</f>
        <v>2.5139860506306078</v>
      </c>
      <c r="AZ815" s="9"/>
      <c r="BA815" s="29"/>
      <c r="BB815" s="29"/>
      <c r="BC815" s="29"/>
      <c r="BD815" s="29"/>
    </row>
    <row r="816" spans="2:56" ht="18.649999999999999" customHeight="1" thickBot="1">
      <c r="D816" s="30"/>
      <c r="G816" s="31"/>
      <c r="I816" s="30"/>
      <c r="L816" s="31"/>
      <c r="N816" s="30"/>
      <c r="Q816" s="31"/>
      <c r="S816" s="30"/>
      <c r="V816" s="31"/>
      <c r="X816" s="30"/>
      <c r="AA816" s="31"/>
      <c r="AC816" s="30"/>
      <c r="AF816" s="31"/>
      <c r="AH816" s="30"/>
      <c r="AK816" s="31"/>
      <c r="AM816" s="30"/>
      <c r="AP816" s="31"/>
      <c r="AR816" s="30"/>
      <c r="AU816" s="31"/>
      <c r="AY816" s="185"/>
      <c r="AZ816" s="9"/>
      <c r="BA816" s="29"/>
      <c r="BB816" s="29"/>
      <c r="BC816" s="29"/>
      <c r="BD816" s="29"/>
    </row>
    <row r="817" spans="2:56" ht="18.649999999999999" customHeight="1" thickBot="1">
      <c r="D817" s="197" t="s">
        <v>96</v>
      </c>
      <c r="E817" s="198"/>
      <c r="F817" s="199" t="s">
        <v>97</v>
      </c>
      <c r="G817" s="200"/>
      <c r="I817" s="197" t="s">
        <v>98</v>
      </c>
      <c r="J817" s="198"/>
      <c r="K817" s="199" t="s">
        <v>99</v>
      </c>
      <c r="L817" s="200"/>
      <c r="N817" s="197" t="s">
        <v>1</v>
      </c>
      <c r="O817" s="198"/>
      <c r="P817" s="199" t="s">
        <v>2</v>
      </c>
      <c r="Q817" s="200"/>
      <c r="S817" s="172" t="s">
        <v>100</v>
      </c>
      <c r="T817" s="173"/>
      <c r="U817" s="199" t="s">
        <v>101</v>
      </c>
      <c r="V817" s="200"/>
      <c r="X817" s="197" t="s">
        <v>102</v>
      </c>
      <c r="Y817" s="198"/>
      <c r="Z817" s="199" t="s">
        <v>103</v>
      </c>
      <c r="AA817" s="200"/>
      <c r="AB817" s="4"/>
      <c r="AC817" s="197" t="s">
        <v>104</v>
      </c>
      <c r="AD817" s="198"/>
      <c r="AE817" s="199" t="s">
        <v>105</v>
      </c>
      <c r="AF817" s="200"/>
      <c r="AH817" s="172" t="s">
        <v>106</v>
      </c>
      <c r="AI817" s="173"/>
      <c r="AJ817" s="199" t="s">
        <v>107</v>
      </c>
      <c r="AK817" s="200"/>
      <c r="AL817" s="4"/>
      <c r="AM817" s="197" t="s">
        <v>108</v>
      </c>
      <c r="AN817" s="198"/>
      <c r="AO817" s="199" t="s">
        <v>109</v>
      </c>
      <c r="AP817" s="200"/>
      <c r="AR817" s="197" t="s">
        <v>110</v>
      </c>
      <c r="AS817" s="198"/>
      <c r="AT817" s="199" t="s">
        <v>111</v>
      </c>
      <c r="AU817" s="200"/>
      <c r="AV817" s="4"/>
      <c r="AW817" s="36" t="s">
        <v>112</v>
      </c>
      <c r="AY817" s="186" t="s">
        <v>113</v>
      </c>
      <c r="AZ817" s="9"/>
      <c r="BA817" s="29"/>
      <c r="BB817" s="29"/>
      <c r="BC817" s="29"/>
      <c r="BD817" s="29"/>
    </row>
    <row r="818" spans="2:56" ht="18.649999999999999" customHeight="1" thickTop="1" thickBot="1">
      <c r="D818" s="24">
        <v>0</v>
      </c>
      <c r="E818" s="28">
        <v>0</v>
      </c>
      <c r="F818" s="26">
        <v>1</v>
      </c>
      <c r="G818" s="27">
        <v>0</v>
      </c>
      <c r="I818" s="24">
        <v>0</v>
      </c>
      <c r="J818" s="28">
        <f t="shared" ref="J818" si="4789">IF(0=(1-$J$8*$K$8*$B815^2),0,-1*(1-$J$8*$K$8*$B815^2)/($B815*$K$8))</f>
        <v>-0.33375493104750548</v>
      </c>
      <c r="K818" s="26">
        <v>1</v>
      </c>
      <c r="L818" s="27">
        <v>0</v>
      </c>
      <c r="N818" s="24">
        <f t="shared" ref="N818" si="4790">D818*I815+F818*I818-E818*J815-G818*J818</f>
        <v>0</v>
      </c>
      <c r="O818" s="28">
        <f t="shared" ref="O818" si="4791">(D818*J815+E818*I815+F818*J818+G818*I818)</f>
        <v>-0.33375493104750548</v>
      </c>
      <c r="P818" s="26">
        <f t="shared" ref="P818" si="4792">D818*K815+F818*K818-E818*L815-G818*L818</f>
        <v>1</v>
      </c>
      <c r="Q818" s="27">
        <f t="shared" ref="Q818" si="4793">(D818*L815+E818*K815+F818*L818+G818*K818)</f>
        <v>0</v>
      </c>
      <c r="S818" s="24">
        <v>0</v>
      </c>
      <c r="T818" s="28">
        <v>0</v>
      </c>
      <c r="U818" s="26">
        <v>1</v>
      </c>
      <c r="V818" s="27">
        <v>0</v>
      </c>
      <c r="X818" s="24">
        <f t="shared" ref="X818" si="4794">N818*S815+P818*S818-O818*T815-Q818*T818</f>
        <v>0</v>
      </c>
      <c r="Y818" s="28">
        <f t="shared" ref="Y818" si="4795">(N818*T815+O818*S815+P818*T818+Q818*S818)</f>
        <v>-0.33375493104750548</v>
      </c>
      <c r="Z818" s="26">
        <f t="shared" ref="Z818" si="4796">N818*U815+P818*U818-O818*V815-Q818*V818</f>
        <v>-8.543380810224841</v>
      </c>
      <c r="AA818" s="27">
        <f t="shared" ref="AA818" si="4797">(N818*V815+O818*U815+P818*V818+Q818*U818)</f>
        <v>0</v>
      </c>
      <c r="AB818" s="8"/>
      <c r="AC818" s="24">
        <v>0</v>
      </c>
      <c r="AD818" s="28">
        <f t="shared" ref="AD818" si="4798">IF(0=(1-$AD$8*$AE$8*$B815^2),0,-1*(1-$AD$8*$AE$8*$B815^2)/($B815*$AD$8))</f>
        <v>-0.31537224620657145</v>
      </c>
      <c r="AE818" s="26">
        <v>1</v>
      </c>
      <c r="AF818" s="27">
        <v>0</v>
      </c>
      <c r="AH818" s="24">
        <f t="shared" ref="AH818" si="4799">X818*AC815+Z818*AC818-Y818*AD815-AA818*AD818</f>
        <v>0</v>
      </c>
      <c r="AI818" s="28">
        <f t="shared" ref="AI818" si="4800">(X818*AD815+Y818*AC815+Z818*AD818+AA818*AC818)</f>
        <v>2.3605902652712207</v>
      </c>
      <c r="AJ818" s="26">
        <f t="shared" ref="AJ818" si="4801">X818*AE815+Z818*AE818-Y818*AF815-AA818*AF818</f>
        <v>-8.543380810224841</v>
      </c>
      <c r="AK818" s="27">
        <f t="shared" ref="AK818" si="4802">(X818*AF815+Y818*AE815+Z818*AF818+AA818*AE818)</f>
        <v>0</v>
      </c>
      <c r="AL818" s="8"/>
      <c r="AM818" s="24">
        <v>0</v>
      </c>
      <c r="AN818" s="28">
        <v>0</v>
      </c>
      <c r="AO818" s="26">
        <v>1</v>
      </c>
      <c r="AP818" s="27">
        <v>0</v>
      </c>
      <c r="AR818" s="24">
        <f t="shared" ref="AR818" si="4803">AH818*AM815+AJ818*AM818-AI818*AN815-AK818*AN818</f>
        <v>0</v>
      </c>
      <c r="AS818" s="28">
        <f t="shared" ref="AS818" si="4804">(AH818*AN815+AI818*AM815+AJ818*AN818+AK818*AM818)</f>
        <v>2.3605902652712207</v>
      </c>
      <c r="AT818" s="26">
        <f t="shared" ref="AT818" si="4805">AH818*AO815+AJ818*AO818-AI818*AP815-AK818*AP818</f>
        <v>5.4088569312553876</v>
      </c>
      <c r="AU818" s="27">
        <f t="shared" ref="AU818" si="4806">(AH818*AP815+AI818*AO815+AJ818*AP818+AK818*AO818)</f>
        <v>0</v>
      </c>
      <c r="AV818" s="8"/>
      <c r="AW818" s="38">
        <f t="shared" ref="AW818" si="4807">(180/PI())*ATAN(-1*(($AR$8*AS815+AU815+$AR$8*AS818+AU818)/($AR$8*AR815+AT815+$AR$8*AR818+AT818)))</f>
        <v>43.630323826509674</v>
      </c>
      <c r="AY818" s="187">
        <f t="shared" ref="AY818" si="4808">20*LOG(((($AR$8*AR815+AT815-$AR$8*AR818-AT818)^2+($AR$8*AS815+AU815-$AR$8*AS818-AU818)^2)/(($AR$8*AR815+AT815+$AR$8*AR818+AT818)^2+($AR$8*AS815+AU815+$AR$8*AS818+AU818)^2))^0.5)</f>
        <v>-7.1312859651523564E-2</v>
      </c>
      <c r="AZ818" s="9"/>
      <c r="BA818" s="29"/>
      <c r="BB818" s="29"/>
      <c r="BC818" s="29"/>
      <c r="BD818" s="29"/>
    </row>
    <row r="819" spans="2:56" ht="18.649999999999999" customHeight="1">
      <c r="AY819" s="33"/>
    </row>
    <row r="820" spans="2:56" ht="18.649999999999999" customHeight="1" thickBot="1">
      <c r="E820" s="21" t="s">
        <v>68</v>
      </c>
      <c r="J820" s="21" t="s">
        <v>69</v>
      </c>
      <c r="O820" s="21" t="s">
        <v>70</v>
      </c>
      <c r="T820" s="21" t="s">
        <v>71</v>
      </c>
      <c r="Y820" s="21" t="s">
        <v>72</v>
      </c>
      <c r="AD820" s="21" t="s">
        <v>73</v>
      </c>
      <c r="AI820" s="21" t="s">
        <v>74</v>
      </c>
      <c r="AN820" s="21" t="s">
        <v>75</v>
      </c>
      <c r="AS820" s="21" t="s">
        <v>76</v>
      </c>
    </row>
    <row r="821" spans="2:56" ht="18.649999999999999" customHeight="1" thickBot="1">
      <c r="B821" s="20"/>
      <c r="D821" s="197" t="s">
        <v>77</v>
      </c>
      <c r="E821" s="198"/>
      <c r="F821" s="199" t="s">
        <v>78</v>
      </c>
      <c r="G821" s="200"/>
      <c r="I821" s="197" t="s">
        <v>79</v>
      </c>
      <c r="J821" s="198"/>
      <c r="K821" s="199" t="s">
        <v>80</v>
      </c>
      <c r="L821" s="200"/>
      <c r="N821" s="197" t="s">
        <v>81</v>
      </c>
      <c r="O821" s="198"/>
      <c r="P821" s="199" t="s">
        <v>82</v>
      </c>
      <c r="Q821" s="200"/>
      <c r="S821" s="197" t="s">
        <v>83</v>
      </c>
      <c r="T821" s="198"/>
      <c r="U821" s="199" t="s">
        <v>84</v>
      </c>
      <c r="V821" s="200"/>
      <c r="X821" s="197" t="s">
        <v>85</v>
      </c>
      <c r="Y821" s="198"/>
      <c r="Z821" s="199" t="s">
        <v>86</v>
      </c>
      <c r="AA821" s="200"/>
      <c r="AB821" s="4"/>
      <c r="AC821" s="197" t="s">
        <v>87</v>
      </c>
      <c r="AD821" s="198"/>
      <c r="AE821" s="199" t="s">
        <v>88</v>
      </c>
      <c r="AF821" s="200"/>
      <c r="AH821" s="197" t="s">
        <v>89</v>
      </c>
      <c r="AI821" s="198"/>
      <c r="AJ821" s="199" t="s">
        <v>90</v>
      </c>
      <c r="AK821" s="200"/>
      <c r="AL821" s="4"/>
      <c r="AM821" s="197" t="s">
        <v>91</v>
      </c>
      <c r="AN821" s="198"/>
      <c r="AO821" s="199" t="s">
        <v>92</v>
      </c>
      <c r="AP821" s="200"/>
      <c r="AR821" s="197" t="s">
        <v>93</v>
      </c>
      <c r="AS821" s="198"/>
      <c r="AT821" s="199" t="s">
        <v>94</v>
      </c>
      <c r="AU821" s="200"/>
      <c r="AV821" s="4"/>
      <c r="AW821" s="181" t="s">
        <v>95</v>
      </c>
      <c r="AY821" s="182" t="s">
        <v>22</v>
      </c>
      <c r="AZ821" s="9"/>
      <c r="BA821" s="29"/>
      <c r="BB821" s="29"/>
      <c r="BC821" s="29"/>
      <c r="BD821" s="29"/>
    </row>
    <row r="822" spans="2:56" ht="18.649999999999999" customHeight="1" thickTop="1" thickBot="1">
      <c r="B822" s="39">
        <f t="shared" ref="B822" si="4809">B815+$E$5</f>
        <v>0.945599999999995</v>
      </c>
      <c r="D822" s="24">
        <v>1</v>
      </c>
      <c r="E822" s="25">
        <v>0</v>
      </c>
      <c r="F822" s="26">
        <v>0</v>
      </c>
      <c r="G822" s="27">
        <f t="shared" ref="G822" si="4810">-1/($E$8*$B822)</f>
        <v>-5.9079866526765858</v>
      </c>
      <c r="I822" s="24">
        <v>1</v>
      </c>
      <c r="J822" s="28">
        <v>0</v>
      </c>
      <c r="K822" s="26">
        <v>0</v>
      </c>
      <c r="L822" s="27">
        <v>0</v>
      </c>
      <c r="N822" s="24">
        <f t="shared" ref="N822" si="4811">D822*I822+F822*I825-E822*J822-G822*J825</f>
        <v>-0.96631216443850332</v>
      </c>
      <c r="O822" s="28">
        <f t="shared" ref="O822" si="4812">(D822*J822+E822*I822+F822*J825+G822*I825)</f>
        <v>0</v>
      </c>
      <c r="P822" s="26">
        <f t="shared" ref="P822" si="4813">D822*K822+F822*K825-E822*L822-G822*L825</f>
        <v>0</v>
      </c>
      <c r="Q822" s="27">
        <f t="shared" ref="Q822" si="4814">(D822*L822+E822*K822+F822*L825+G822*K825)</f>
        <v>-5.9079866526765858</v>
      </c>
      <c r="S822" s="24">
        <v>1</v>
      </c>
      <c r="T822" s="25">
        <v>0</v>
      </c>
      <c r="U822" s="26">
        <v>0</v>
      </c>
      <c r="V822" s="27">
        <f t="shared" ref="V822" si="4815">-1/($T$8*$B822)</f>
        <v>-28.581881373759696</v>
      </c>
      <c r="X822" s="24">
        <f t="shared" ref="X822" si="4816">N822*S822+P822*S825-O822*T822-Q822*T825</f>
        <v>-0.96631216443850332</v>
      </c>
      <c r="Y822" s="28">
        <f t="shared" ref="Y822" si="4817">(N822*T822+O822*S822+P822*T825+Q822*S825)</f>
        <v>0</v>
      </c>
      <c r="Z822" s="26">
        <f t="shared" ref="Z822" si="4818">N822*U822+P822*U825-O822*V822-Q822*V825</f>
        <v>0</v>
      </c>
      <c r="AA822" s="27">
        <f t="shared" ref="AA822" si="4819">(N822*V822+O822*U822+P822*V825+Q822*U825)</f>
        <v>21.711033001325688</v>
      </c>
      <c r="AB822" s="8"/>
      <c r="AC822" s="24">
        <v>1</v>
      </c>
      <c r="AD822" s="28">
        <v>0</v>
      </c>
      <c r="AE822" s="26">
        <v>0</v>
      </c>
      <c r="AF822" s="27">
        <v>0</v>
      </c>
      <c r="AH822" s="24">
        <f t="shared" ref="AH822" si="4820">X822*AC822+Z822*AC825-Y822*AD822-AA822*AD825</f>
        <v>5.863366156913048</v>
      </c>
      <c r="AI822" s="28">
        <f t="shared" ref="AI822" si="4821">(X822*AD822+Y822*AC822+Z822*AD825+AA822*AC825)</f>
        <v>0</v>
      </c>
      <c r="AJ822" s="26">
        <f t="shared" ref="AJ822" si="4822">X822*AE822+Z822*AE825-Y822*AF822-AA822*AF825</f>
        <v>0</v>
      </c>
      <c r="AK822" s="27">
        <f t="shared" ref="AK822" si="4823">(X822*AF822+Y822*AE822+Z822*AF825+AA822*AE825)</f>
        <v>21.711033001325688</v>
      </c>
      <c r="AL822" s="8"/>
      <c r="AM822" s="24">
        <v>1</v>
      </c>
      <c r="AN822" s="25">
        <v>0</v>
      </c>
      <c r="AO822" s="26">
        <v>0</v>
      </c>
      <c r="AP822" s="27">
        <f t="shared" ref="AP822" si="4824">-1/($AN$8*$B822)</f>
        <v>-5.9079866526765858</v>
      </c>
      <c r="AR822" s="24">
        <f t="shared" ref="AR822" si="4825">AH822*AM822+AJ822*AM825-AI822*AN822-AK822*AN825</f>
        <v>5.863366156913048</v>
      </c>
      <c r="AS822" s="28">
        <f t="shared" ref="AS822" si="4826">(AH822*AN822+AI822*AM822+AJ822*AN825+AK822*AM825)</f>
        <v>0</v>
      </c>
      <c r="AT822" s="26">
        <f t="shared" ref="AT822" si="4827">AH822*AO822+AJ822*AO825-AI822*AP822-AK822*AP825</f>
        <v>0</v>
      </c>
      <c r="AU822" s="27">
        <f t="shared" ref="AU822" si="4828">(AH822*AP822+AI822*AO822+AJ822*AP825+AK822*AO825)</f>
        <v>-12.92965599347221</v>
      </c>
      <c r="AV822" s="8"/>
      <c r="AW822" s="183">
        <f t="shared" ref="AW822" si="4829">20*LOG((2*$AR$8)/(($AR$8*AR822+AT822+$AR$8*AR825+AT825)^2+($AR$8*AS822+AU822+$AR$8*AS825+AU825)^2)^0.5)</f>
        <v>-17.73764906780081</v>
      </c>
      <c r="AY822" s="184">
        <f t="shared" ref="AY822" si="4830">((AS822^2+AR822^2)/(AS825^2+AR825^2))^0.5</f>
        <v>2.5003349309006495</v>
      </c>
      <c r="AZ822" s="9"/>
      <c r="BA822" s="29"/>
      <c r="BB822" s="29"/>
      <c r="BC822" s="29"/>
      <c r="BD822" s="29"/>
    </row>
    <row r="823" spans="2:56" ht="18.649999999999999" customHeight="1" thickBot="1">
      <c r="D823" s="30"/>
      <c r="G823" s="31"/>
      <c r="I823" s="30"/>
      <c r="L823" s="31"/>
      <c r="N823" s="30"/>
      <c r="Q823" s="31"/>
      <c r="S823" s="30"/>
      <c r="V823" s="31"/>
      <c r="X823" s="30"/>
      <c r="AA823" s="31"/>
      <c r="AC823" s="30"/>
      <c r="AF823" s="31"/>
      <c r="AH823" s="30"/>
      <c r="AK823" s="31"/>
      <c r="AM823" s="30"/>
      <c r="AP823" s="31"/>
      <c r="AR823" s="30"/>
      <c r="AU823" s="31"/>
      <c r="AY823" s="185"/>
      <c r="AZ823" s="9"/>
      <c r="BA823" s="29"/>
      <c r="BB823" s="29"/>
      <c r="BC823" s="29"/>
      <c r="BD823" s="29"/>
    </row>
    <row r="824" spans="2:56" ht="18.649999999999999" customHeight="1" thickBot="1">
      <c r="D824" s="197" t="s">
        <v>96</v>
      </c>
      <c r="E824" s="198"/>
      <c r="F824" s="199" t="s">
        <v>97</v>
      </c>
      <c r="G824" s="200"/>
      <c r="I824" s="197" t="s">
        <v>98</v>
      </c>
      <c r="J824" s="198"/>
      <c r="K824" s="199" t="s">
        <v>99</v>
      </c>
      <c r="L824" s="200"/>
      <c r="N824" s="197" t="s">
        <v>1</v>
      </c>
      <c r="O824" s="198"/>
      <c r="P824" s="199" t="s">
        <v>2</v>
      </c>
      <c r="Q824" s="200"/>
      <c r="S824" s="172" t="s">
        <v>100</v>
      </c>
      <c r="T824" s="173"/>
      <c r="U824" s="199" t="s">
        <v>101</v>
      </c>
      <c r="V824" s="200"/>
      <c r="X824" s="197" t="s">
        <v>102</v>
      </c>
      <c r="Y824" s="198"/>
      <c r="Z824" s="199" t="s">
        <v>103</v>
      </c>
      <c r="AA824" s="200"/>
      <c r="AB824" s="4"/>
      <c r="AC824" s="197" t="s">
        <v>104</v>
      </c>
      <c r="AD824" s="198"/>
      <c r="AE824" s="199" t="s">
        <v>105</v>
      </c>
      <c r="AF824" s="200"/>
      <c r="AH824" s="172" t="s">
        <v>106</v>
      </c>
      <c r="AI824" s="173"/>
      <c r="AJ824" s="199" t="s">
        <v>107</v>
      </c>
      <c r="AK824" s="200"/>
      <c r="AL824" s="4"/>
      <c r="AM824" s="197" t="s">
        <v>108</v>
      </c>
      <c r="AN824" s="198"/>
      <c r="AO824" s="199" t="s">
        <v>109</v>
      </c>
      <c r="AP824" s="200"/>
      <c r="AR824" s="197" t="s">
        <v>110</v>
      </c>
      <c r="AS824" s="198"/>
      <c r="AT824" s="199" t="s">
        <v>111</v>
      </c>
      <c r="AU824" s="200"/>
      <c r="AV824" s="4"/>
      <c r="AW824" s="36" t="s">
        <v>112</v>
      </c>
      <c r="AY824" s="186" t="s">
        <v>113</v>
      </c>
      <c r="AZ824" s="9"/>
      <c r="BA824" s="29"/>
      <c r="BB824" s="29"/>
      <c r="BC824" s="29"/>
      <c r="BD824" s="29"/>
    </row>
    <row r="825" spans="2:56" ht="18.649999999999999" customHeight="1" thickTop="1" thickBot="1">
      <c r="D825" s="24">
        <v>0</v>
      </c>
      <c r="E825" s="28">
        <v>0</v>
      </c>
      <c r="F825" s="26">
        <v>1</v>
      </c>
      <c r="G825" s="27">
        <v>0</v>
      </c>
      <c r="I825" s="24">
        <v>0</v>
      </c>
      <c r="J825" s="28">
        <f t="shared" ref="J825" si="4831">IF(0=(1-$J$8*$K$8*$B822^2),0,-1*(1-$J$8*$K$8*$B822^2)/($B822*$K$8))</f>
        <v>-0.33282271610205394</v>
      </c>
      <c r="K825" s="26">
        <v>1</v>
      </c>
      <c r="L825" s="27">
        <v>0</v>
      </c>
      <c r="N825" s="24">
        <f t="shared" ref="N825" si="4832">D825*I822+F825*I825-E825*J822-G825*J825</f>
        <v>0</v>
      </c>
      <c r="O825" s="28">
        <f t="shared" ref="O825" si="4833">(D825*J822+E825*I822+F825*J825+G825*I825)</f>
        <v>-0.33282271610205394</v>
      </c>
      <c r="P825" s="26">
        <f t="shared" ref="P825" si="4834">D825*K822+F825*K825-E825*L822-G825*L825</f>
        <v>1</v>
      </c>
      <c r="Q825" s="27">
        <f t="shared" ref="Q825" si="4835">(D825*L822+E825*K822+F825*L825+G825*K825)</f>
        <v>0</v>
      </c>
      <c r="S825" s="24">
        <v>0</v>
      </c>
      <c r="T825" s="28">
        <v>0</v>
      </c>
      <c r="U825" s="26">
        <v>1</v>
      </c>
      <c r="V825" s="27">
        <v>0</v>
      </c>
      <c r="X825" s="24">
        <f t="shared" ref="X825" si="4836">N825*S822+P825*S825-O825*T822-Q825*T825</f>
        <v>0</v>
      </c>
      <c r="Y825" s="28">
        <f t="shared" ref="Y825" si="4837">(N825*T822+O825*S822+P825*T825+Q825*S825)</f>
        <v>-0.33282271610205394</v>
      </c>
      <c r="Z825" s="26">
        <f t="shared" ref="Z825" si="4838">N825*U822+P825*U825-O825*V822-Q825*V825</f>
        <v>-8.5126993901214068</v>
      </c>
      <c r="AA825" s="27">
        <f t="shared" ref="AA825" si="4839">(N825*V822+O825*U822+P825*V825+Q825*U825)</f>
        <v>0</v>
      </c>
      <c r="AB825" s="8"/>
      <c r="AC825" s="24">
        <v>0</v>
      </c>
      <c r="AD825" s="28">
        <f t="shared" ref="AD825" si="4840">IF(0=(1-$AD$8*$AE$8*$B822^2),0,-1*(1-$AD$8*$AE$8*$B822^2)/($B822*$AD$8))</f>
        <v>-0.31457178112780387</v>
      </c>
      <c r="AE825" s="26">
        <v>1</v>
      </c>
      <c r="AF825" s="27">
        <v>0</v>
      </c>
      <c r="AH825" s="24">
        <f t="shared" ref="AH825" si="4841">X825*AC822+Z825*AC825-Y825*AD822-AA825*AD825</f>
        <v>0</v>
      </c>
      <c r="AI825" s="28">
        <f t="shared" ref="AI825" si="4842">(X825*AD822+Y825*AC822+Z825*AD825+AA825*AC825)</f>
        <v>2.3450322932540066</v>
      </c>
      <c r="AJ825" s="26">
        <f t="shared" ref="AJ825" si="4843">X825*AE822+Z825*AE825-Y825*AF822-AA825*AF825</f>
        <v>-8.5126993901214068</v>
      </c>
      <c r="AK825" s="27">
        <f t="shared" ref="AK825" si="4844">(X825*AF822+Y825*AE822+Z825*AF825+AA825*AE825)</f>
        <v>0</v>
      </c>
      <c r="AL825" s="8"/>
      <c r="AM825" s="24">
        <v>0</v>
      </c>
      <c r="AN825" s="28">
        <v>0</v>
      </c>
      <c r="AO825" s="26">
        <v>1</v>
      </c>
      <c r="AP825" s="27">
        <v>0</v>
      </c>
      <c r="AR825" s="24">
        <f t="shared" ref="AR825" si="4845">AH825*AM822+AJ825*AM825-AI825*AN822-AK825*AN825</f>
        <v>0</v>
      </c>
      <c r="AS825" s="28">
        <f t="shared" ref="AS825" si="4846">(AH825*AN822+AI825*AM822+AJ825*AN825+AK825*AM825)</f>
        <v>2.3450322932540066</v>
      </c>
      <c r="AT825" s="26">
        <f t="shared" ref="AT825" si="4847">AH825*AO822+AJ825*AO825-AI825*AP822-AK825*AP825</f>
        <v>5.3417200985188291</v>
      </c>
      <c r="AU825" s="27">
        <f t="shared" ref="AU825" si="4848">(AH825*AP822+AI825*AO822+AJ825*AP825+AK825*AO825)</f>
        <v>0</v>
      </c>
      <c r="AV825" s="8"/>
      <c r="AW825" s="38">
        <f t="shared" ref="AW825" si="4849">(180/PI())*ATAN(-1*(($AR$8*AS822+AU822+$AR$8*AS825+AU825)/($AR$8*AR822+AT822+$AR$8*AR825+AT825)))</f>
        <v>43.368941934821031</v>
      </c>
      <c r="AY825" s="187">
        <f t="shared" ref="AY825" si="4850">20*LOG(((($AR$8*AR822+AT822-$AR$8*AR825-AT825)^2+($AR$8*AS822+AU822-$AR$8*AS825-AU825)^2)/(($AR$8*AR822+AT822+$AR$8*AR825+AT825)^2+($AR$8*AS822+AU822+$AR$8*AS825+AU825)^2))^0.5)</f>
        <v>-7.3739666829093761E-2</v>
      </c>
      <c r="AZ825" s="9"/>
      <c r="BA825" s="29"/>
      <c r="BB825" s="29"/>
      <c r="BC825" s="29"/>
      <c r="BD825" s="29"/>
    </row>
    <row r="826" spans="2:56" ht="18.649999999999999" customHeight="1">
      <c r="AY826" s="33"/>
    </row>
    <row r="827" spans="2:56" ht="18.649999999999999" customHeight="1" thickBot="1">
      <c r="E827" s="21" t="s">
        <v>68</v>
      </c>
      <c r="J827" s="21" t="s">
        <v>69</v>
      </c>
      <c r="O827" s="21" t="s">
        <v>70</v>
      </c>
      <c r="T827" s="21" t="s">
        <v>71</v>
      </c>
      <c r="Y827" s="21" t="s">
        <v>72</v>
      </c>
      <c r="AD827" s="21" t="s">
        <v>73</v>
      </c>
      <c r="AI827" s="21" t="s">
        <v>74</v>
      </c>
      <c r="AN827" s="21" t="s">
        <v>75</v>
      </c>
      <c r="AS827" s="21" t="s">
        <v>76</v>
      </c>
    </row>
    <row r="828" spans="2:56" ht="18.649999999999999" customHeight="1" thickBot="1">
      <c r="B828" s="20"/>
      <c r="D828" s="197" t="s">
        <v>77</v>
      </c>
      <c r="E828" s="198"/>
      <c r="F828" s="199" t="s">
        <v>78</v>
      </c>
      <c r="G828" s="200"/>
      <c r="I828" s="197" t="s">
        <v>79</v>
      </c>
      <c r="J828" s="198"/>
      <c r="K828" s="199" t="s">
        <v>80</v>
      </c>
      <c r="L828" s="200"/>
      <c r="N828" s="197" t="s">
        <v>81</v>
      </c>
      <c r="O828" s="198"/>
      <c r="P828" s="199" t="s">
        <v>82</v>
      </c>
      <c r="Q828" s="200"/>
      <c r="S828" s="197" t="s">
        <v>83</v>
      </c>
      <c r="T828" s="198"/>
      <c r="U828" s="199" t="s">
        <v>84</v>
      </c>
      <c r="V828" s="200"/>
      <c r="X828" s="197" t="s">
        <v>85</v>
      </c>
      <c r="Y828" s="198"/>
      <c r="Z828" s="199" t="s">
        <v>86</v>
      </c>
      <c r="AA828" s="200"/>
      <c r="AB828" s="4"/>
      <c r="AC828" s="197" t="s">
        <v>87</v>
      </c>
      <c r="AD828" s="198"/>
      <c r="AE828" s="199" t="s">
        <v>88</v>
      </c>
      <c r="AF828" s="200"/>
      <c r="AH828" s="197" t="s">
        <v>89</v>
      </c>
      <c r="AI828" s="198"/>
      <c r="AJ828" s="199" t="s">
        <v>90</v>
      </c>
      <c r="AK828" s="200"/>
      <c r="AL828" s="4"/>
      <c r="AM828" s="197" t="s">
        <v>91</v>
      </c>
      <c r="AN828" s="198"/>
      <c r="AO828" s="199" t="s">
        <v>92</v>
      </c>
      <c r="AP828" s="200"/>
      <c r="AR828" s="197" t="s">
        <v>93</v>
      </c>
      <c r="AS828" s="198"/>
      <c r="AT828" s="199" t="s">
        <v>94</v>
      </c>
      <c r="AU828" s="200"/>
      <c r="AV828" s="4"/>
      <c r="AW828" s="181" t="s">
        <v>95</v>
      </c>
      <c r="AY828" s="182" t="s">
        <v>22</v>
      </c>
      <c r="AZ828" s="9"/>
      <c r="BA828" s="29"/>
      <c r="BB828" s="29"/>
      <c r="BC828" s="29"/>
      <c r="BD828" s="29"/>
    </row>
    <row r="829" spans="2:56" ht="18.649999999999999" customHeight="1" thickTop="1" thickBot="1">
      <c r="B829" s="39">
        <f t="shared" ref="B829" si="4851">B822+$E$5</f>
        <v>0.94599999999999496</v>
      </c>
      <c r="D829" s="24">
        <v>1</v>
      </c>
      <c r="E829" s="25">
        <v>0</v>
      </c>
      <c r="F829" s="26">
        <v>0</v>
      </c>
      <c r="G829" s="27">
        <f t="shared" ref="G829" si="4852">-1/($E$8*$B829)</f>
        <v>-5.9054885610686885</v>
      </c>
      <c r="I829" s="24">
        <v>1</v>
      </c>
      <c r="J829" s="28">
        <v>0</v>
      </c>
      <c r="K829" s="26">
        <v>0</v>
      </c>
      <c r="L829" s="27">
        <v>0</v>
      </c>
      <c r="N829" s="24">
        <f t="shared" ref="N829" si="4853">D829*I829+F829*I832-E829*J829-G829*J832</f>
        <v>-0.9599782380006272</v>
      </c>
      <c r="O829" s="28">
        <f t="shared" ref="O829" si="4854">(D829*J829+E829*I829+F829*J832+G829*I832)</f>
        <v>0</v>
      </c>
      <c r="P829" s="26">
        <f t="shared" ref="P829" si="4855">D829*K829+F829*K832-E829*L829-G829*L832</f>
        <v>0</v>
      </c>
      <c r="Q829" s="27">
        <f t="shared" ref="Q829" si="4856">(D829*L829+E829*K829+F829*L832+G829*K832)</f>
        <v>-5.9054885610686885</v>
      </c>
      <c r="S829" s="24">
        <v>1</v>
      </c>
      <c r="T829" s="25">
        <v>0</v>
      </c>
      <c r="U829" s="26">
        <v>0</v>
      </c>
      <c r="V829" s="27">
        <f t="shared" ref="V829" si="4857">-1/($T$8*$B829)</f>
        <v>-28.569796011656631</v>
      </c>
      <c r="X829" s="24">
        <f t="shared" ref="X829" si="4858">N829*S829+P829*S832-O829*T829-Q829*T832</f>
        <v>-0.9599782380006272</v>
      </c>
      <c r="Y829" s="28">
        <f t="shared" ref="Y829" si="4859">(N829*T829+O829*S829+P829*T832+Q829*S832)</f>
        <v>0</v>
      </c>
      <c r="Z829" s="26">
        <f t="shared" ref="Z829" si="4860">N829*U829+P829*U832-O829*V829-Q829*V832</f>
        <v>0</v>
      </c>
      <c r="AA829" s="27">
        <f t="shared" ref="AA829" si="4861">(N829*V829+O829*U829+P829*V832+Q829*U832)</f>
        <v>21.520893874238794</v>
      </c>
      <c r="AB829" s="8"/>
      <c r="AC829" s="24">
        <v>1</v>
      </c>
      <c r="AD829" s="28">
        <v>0</v>
      </c>
      <c r="AE829" s="26">
        <v>0</v>
      </c>
      <c r="AF829" s="27">
        <v>0</v>
      </c>
      <c r="AH829" s="24">
        <f t="shared" ref="AH829" si="4862">X829*AC829+Z829*AC832-Y829*AD829-AA829*AD832</f>
        <v>5.7926694521760531</v>
      </c>
      <c r="AI829" s="28">
        <f t="shared" ref="AI829" si="4863">(X829*AD829+Y829*AC829+Z829*AD832+AA829*AC832)</f>
        <v>0</v>
      </c>
      <c r="AJ829" s="26">
        <f t="shared" ref="AJ829" si="4864">X829*AE829+Z829*AE832-Y829*AF829-AA829*AF832</f>
        <v>0</v>
      </c>
      <c r="AK829" s="27">
        <f t="shared" ref="AK829" si="4865">(X829*AF829+Y829*AE829+Z829*AF832+AA829*AE832)</f>
        <v>21.520893874238794</v>
      </c>
      <c r="AL829" s="8"/>
      <c r="AM829" s="24">
        <v>1</v>
      </c>
      <c r="AN829" s="25">
        <v>0</v>
      </c>
      <c r="AO829" s="26">
        <v>0</v>
      </c>
      <c r="AP829" s="27">
        <f t="shared" ref="AP829" si="4866">-1/($AN$8*$B829)</f>
        <v>-5.9054885610686885</v>
      </c>
      <c r="AR829" s="24">
        <f t="shared" ref="AR829" si="4867">AH829*AM829+AJ829*AM832-AI829*AN829-AK829*AN832</f>
        <v>5.7926694521760531</v>
      </c>
      <c r="AS829" s="28">
        <f t="shared" ref="AS829" si="4868">(AH829*AN829+AI829*AM829+AJ829*AN832+AK829*AM832)</f>
        <v>0</v>
      </c>
      <c r="AT829" s="26">
        <f t="shared" ref="AT829" si="4869">AH829*AO829+AJ829*AO832-AI829*AP829-AK829*AP832</f>
        <v>0</v>
      </c>
      <c r="AU829" s="27">
        <f t="shared" ref="AU829" si="4870">(AH829*AP829+AI829*AO829+AJ829*AP832+AK829*AO832)</f>
        <v>-12.687649313638914</v>
      </c>
      <c r="AV829" s="8"/>
      <c r="AW829" s="183">
        <f t="shared" ref="AW829" si="4871">20*LOG((2*$AR$8)/(($AR$8*AR829+AT829+$AR$8*AR832+AT832)^2+($AR$8*AS829+AU829+$AR$8*AS832+AU832)^2)^0.5)</f>
        <v>-17.592596167035104</v>
      </c>
      <c r="AY829" s="184">
        <f t="shared" ref="AY829" si="4872">((AS829^2+AR829^2)/(AS832^2+AR832^2))^0.5</f>
        <v>2.486616702027471</v>
      </c>
      <c r="AZ829" s="9"/>
      <c r="BA829" s="29"/>
      <c r="BB829" s="29"/>
      <c r="BC829" s="29"/>
      <c r="BD829" s="29"/>
    </row>
    <row r="830" spans="2:56" ht="18.649999999999999" customHeight="1" thickBot="1">
      <c r="D830" s="30"/>
      <c r="G830" s="31"/>
      <c r="I830" s="30"/>
      <c r="L830" s="31"/>
      <c r="N830" s="30"/>
      <c r="Q830" s="31"/>
      <c r="S830" s="30"/>
      <c r="V830" s="31"/>
      <c r="X830" s="30"/>
      <c r="AA830" s="31"/>
      <c r="AC830" s="30"/>
      <c r="AF830" s="31"/>
      <c r="AH830" s="30"/>
      <c r="AK830" s="31"/>
      <c r="AM830" s="30"/>
      <c r="AP830" s="31"/>
      <c r="AR830" s="30"/>
      <c r="AU830" s="31"/>
      <c r="AY830" s="185"/>
      <c r="AZ830" s="9"/>
      <c r="BA830" s="29"/>
      <c r="BB830" s="29"/>
      <c r="BC830" s="29"/>
      <c r="BD830" s="29"/>
    </row>
    <row r="831" spans="2:56" ht="18.649999999999999" customHeight="1" thickBot="1">
      <c r="D831" s="197" t="s">
        <v>96</v>
      </c>
      <c r="E831" s="198"/>
      <c r="F831" s="199" t="s">
        <v>97</v>
      </c>
      <c r="G831" s="200"/>
      <c r="I831" s="197" t="s">
        <v>98</v>
      </c>
      <c r="J831" s="198"/>
      <c r="K831" s="199" t="s">
        <v>99</v>
      </c>
      <c r="L831" s="200"/>
      <c r="N831" s="197" t="s">
        <v>1</v>
      </c>
      <c r="O831" s="198"/>
      <c r="P831" s="199" t="s">
        <v>2</v>
      </c>
      <c r="Q831" s="200"/>
      <c r="S831" s="172" t="s">
        <v>100</v>
      </c>
      <c r="T831" s="173"/>
      <c r="U831" s="199" t="s">
        <v>101</v>
      </c>
      <c r="V831" s="200"/>
      <c r="X831" s="197" t="s">
        <v>102</v>
      </c>
      <c r="Y831" s="198"/>
      <c r="Z831" s="199" t="s">
        <v>103</v>
      </c>
      <c r="AA831" s="200"/>
      <c r="AB831" s="4"/>
      <c r="AC831" s="197" t="s">
        <v>104</v>
      </c>
      <c r="AD831" s="198"/>
      <c r="AE831" s="199" t="s">
        <v>105</v>
      </c>
      <c r="AF831" s="200"/>
      <c r="AH831" s="172" t="s">
        <v>106</v>
      </c>
      <c r="AI831" s="173"/>
      <c r="AJ831" s="199" t="s">
        <v>107</v>
      </c>
      <c r="AK831" s="200"/>
      <c r="AL831" s="4"/>
      <c r="AM831" s="197" t="s">
        <v>108</v>
      </c>
      <c r="AN831" s="198"/>
      <c r="AO831" s="199" t="s">
        <v>109</v>
      </c>
      <c r="AP831" s="200"/>
      <c r="AR831" s="197" t="s">
        <v>110</v>
      </c>
      <c r="AS831" s="198"/>
      <c r="AT831" s="199" t="s">
        <v>111</v>
      </c>
      <c r="AU831" s="200"/>
      <c r="AV831" s="4"/>
      <c r="AW831" s="36" t="s">
        <v>112</v>
      </c>
      <c r="AY831" s="186" t="s">
        <v>113</v>
      </c>
      <c r="AZ831" s="9"/>
      <c r="BA831" s="29"/>
      <c r="BB831" s="29"/>
      <c r="BC831" s="29"/>
      <c r="BD831" s="29"/>
    </row>
    <row r="832" spans="2:56" ht="18.649999999999999" customHeight="1" thickTop="1" thickBot="1">
      <c r="D832" s="24">
        <v>0</v>
      </c>
      <c r="E832" s="28">
        <v>0</v>
      </c>
      <c r="F832" s="26">
        <v>1</v>
      </c>
      <c r="G832" s="27">
        <v>0</v>
      </c>
      <c r="I832" s="24">
        <v>0</v>
      </c>
      <c r="J832" s="28">
        <f t="shared" ref="J832" si="4873">IF(0=(1-$J$8*$K$8*$B829^2),0,-1*(1-$J$8*$K$8*$B829^2)/($B829*$K$8))</f>
        <v>-0.33189095495359644</v>
      </c>
      <c r="K832" s="26">
        <v>1</v>
      </c>
      <c r="L832" s="27">
        <v>0</v>
      </c>
      <c r="N832" s="24">
        <f t="shared" ref="N832" si="4874">D832*I829+F832*I832-E832*J829-G832*J832</f>
        <v>0</v>
      </c>
      <c r="O832" s="28">
        <f t="shared" ref="O832" si="4875">(D832*J829+E832*I829+F832*J832+G832*I832)</f>
        <v>-0.33189095495359644</v>
      </c>
      <c r="P832" s="26">
        <f t="shared" ref="P832" si="4876">D832*K829+F832*K832-E832*L829-G832*L832</f>
        <v>1</v>
      </c>
      <c r="Q832" s="27">
        <f t="shared" ref="Q832" si="4877">(D832*L829+E832*K829+F832*L832+G832*K832)</f>
        <v>0</v>
      </c>
      <c r="S832" s="24">
        <v>0</v>
      </c>
      <c r="T832" s="28">
        <v>0</v>
      </c>
      <c r="U832" s="26">
        <v>1</v>
      </c>
      <c r="V832" s="27">
        <v>0</v>
      </c>
      <c r="X832" s="24">
        <f t="shared" ref="X832" si="4878">N832*S829+P832*S832-O832*T829-Q832*T832</f>
        <v>0</v>
      </c>
      <c r="Y832" s="28">
        <f t="shared" ref="Y832" si="4879">(N832*T829+O832*S829+P832*T832+Q832*S832)</f>
        <v>-0.33189095495359644</v>
      </c>
      <c r="Z832" s="26">
        <f t="shared" ref="Z832" si="4880">N832*U829+P832*U832-O832*V829-Q832*V832</f>
        <v>-8.4820568811381705</v>
      </c>
      <c r="AA832" s="27">
        <f t="shared" ref="AA832" si="4881">(N832*V829+O832*U829+P832*V832+Q832*U832)</f>
        <v>0</v>
      </c>
      <c r="AB832" s="8"/>
      <c r="AC832" s="24">
        <v>0</v>
      </c>
      <c r="AD832" s="28">
        <f t="shared" ref="AD832" si="4882">IF(0=(1-$AD$8*$AE$8*$B829^2),0,-1*(1-$AD$8*$AE$8*$B829^2)/($B829*$AD$8))</f>
        <v>-0.31377171086094235</v>
      </c>
      <c r="AE832" s="26">
        <v>1</v>
      </c>
      <c r="AF832" s="27">
        <v>0</v>
      </c>
      <c r="AH832" s="24">
        <f t="shared" ref="AH832" si="4883">X832*AC829+Z832*AC832-Y832*AD829-AA832*AD832</f>
        <v>0</v>
      </c>
      <c r="AI832" s="28">
        <f t="shared" ref="AI832" si="4884">(X832*AD829+Y832*AC829+Z832*AD832+AA832*AC832)</f>
        <v>2.3295385442609557</v>
      </c>
      <c r="AJ832" s="26">
        <f t="shared" ref="AJ832" si="4885">X832*AE829+Z832*AE832-Y832*AF829-AA832*AF832</f>
        <v>-8.4820568811381705</v>
      </c>
      <c r="AK832" s="27">
        <f t="shared" ref="AK832" si="4886">(X832*AF829+Y832*AE829+Z832*AF832+AA832*AE832)</f>
        <v>0</v>
      </c>
      <c r="AL832" s="8"/>
      <c r="AM832" s="24">
        <v>0</v>
      </c>
      <c r="AN832" s="28">
        <v>0</v>
      </c>
      <c r="AO832" s="26">
        <v>1</v>
      </c>
      <c r="AP832" s="27">
        <v>0</v>
      </c>
      <c r="AR832" s="24">
        <f t="shared" ref="AR832" si="4887">AH832*AM829+AJ832*AM832-AI832*AN829-AK832*AN832</f>
        <v>0</v>
      </c>
      <c r="AS832" s="28">
        <f t="shared" ref="AS832" si="4888">(AH832*AN829+AI832*AM829+AJ832*AN832+AK832*AM832)</f>
        <v>2.3295385442609557</v>
      </c>
      <c r="AT832" s="26">
        <f t="shared" ref="AT832" si="4889">AH832*AO829+AJ832*AO832-AI832*AP829-AK832*AP832</f>
        <v>5.2750063445635078</v>
      </c>
      <c r="AU832" s="27">
        <f t="shared" ref="AU832" si="4890">(AH832*AP829+AI832*AO829+AJ832*AP832+AK832*AO832)</f>
        <v>0</v>
      </c>
      <c r="AV832" s="8"/>
      <c r="AW832" s="38">
        <f t="shared" ref="AW832" si="4891">(180/PI())*ATAN(-1*(($AR$8*AS829+AU829+$AR$8*AS832+AU832)/($AR$8*AR829+AT829+$AR$8*AR832+AT832)))</f>
        <v>43.10320950993497</v>
      </c>
      <c r="AY832" s="187">
        <f t="shared" ref="AY832" si="4892">20*LOG(((($AR$8*AR829+AT829-$AR$8*AR832-AT832)^2+($AR$8*AS829+AU829-$AR$8*AS832-AU832)^2)/(($AR$8*AR829+AT829+$AR$8*AR832+AT832)^2+($AR$8*AS829+AU829+$AR$8*AS832+AU832)^2))^0.5)</f>
        <v>-7.6266256013120926E-2</v>
      </c>
      <c r="AZ832" s="9"/>
      <c r="BA832" s="29"/>
      <c r="BB832" s="29"/>
      <c r="BC832" s="29"/>
      <c r="BD832" s="29"/>
    </row>
    <row r="833" spans="2:56" ht="18.649999999999999" customHeight="1">
      <c r="AY833" s="33"/>
    </row>
    <row r="834" spans="2:56" ht="18.649999999999999" customHeight="1" thickBot="1">
      <c r="E834" s="21" t="s">
        <v>68</v>
      </c>
      <c r="J834" s="21" t="s">
        <v>69</v>
      </c>
      <c r="O834" s="21" t="s">
        <v>70</v>
      </c>
      <c r="T834" s="21" t="s">
        <v>71</v>
      </c>
      <c r="Y834" s="21" t="s">
        <v>72</v>
      </c>
      <c r="AD834" s="21" t="s">
        <v>73</v>
      </c>
      <c r="AI834" s="21" t="s">
        <v>74</v>
      </c>
      <c r="AN834" s="21" t="s">
        <v>75</v>
      </c>
      <c r="AS834" s="21" t="s">
        <v>76</v>
      </c>
    </row>
    <row r="835" spans="2:56" ht="18.649999999999999" customHeight="1" thickBot="1">
      <c r="B835" s="20"/>
      <c r="D835" s="197" t="s">
        <v>77</v>
      </c>
      <c r="E835" s="198"/>
      <c r="F835" s="199" t="s">
        <v>78</v>
      </c>
      <c r="G835" s="200"/>
      <c r="I835" s="197" t="s">
        <v>79</v>
      </c>
      <c r="J835" s="198"/>
      <c r="K835" s="199" t="s">
        <v>80</v>
      </c>
      <c r="L835" s="200"/>
      <c r="N835" s="197" t="s">
        <v>81</v>
      </c>
      <c r="O835" s="198"/>
      <c r="P835" s="199" t="s">
        <v>82</v>
      </c>
      <c r="Q835" s="200"/>
      <c r="S835" s="197" t="s">
        <v>83</v>
      </c>
      <c r="T835" s="198"/>
      <c r="U835" s="199" t="s">
        <v>84</v>
      </c>
      <c r="V835" s="200"/>
      <c r="X835" s="197" t="s">
        <v>85</v>
      </c>
      <c r="Y835" s="198"/>
      <c r="Z835" s="199" t="s">
        <v>86</v>
      </c>
      <c r="AA835" s="200"/>
      <c r="AB835" s="4"/>
      <c r="AC835" s="197" t="s">
        <v>87</v>
      </c>
      <c r="AD835" s="198"/>
      <c r="AE835" s="199" t="s">
        <v>88</v>
      </c>
      <c r="AF835" s="200"/>
      <c r="AH835" s="197" t="s">
        <v>89</v>
      </c>
      <c r="AI835" s="198"/>
      <c r="AJ835" s="199" t="s">
        <v>90</v>
      </c>
      <c r="AK835" s="200"/>
      <c r="AL835" s="4"/>
      <c r="AM835" s="197" t="s">
        <v>91</v>
      </c>
      <c r="AN835" s="198"/>
      <c r="AO835" s="199" t="s">
        <v>92</v>
      </c>
      <c r="AP835" s="200"/>
      <c r="AR835" s="197" t="s">
        <v>93</v>
      </c>
      <c r="AS835" s="198"/>
      <c r="AT835" s="199" t="s">
        <v>94</v>
      </c>
      <c r="AU835" s="200"/>
      <c r="AV835" s="4"/>
      <c r="AW835" s="181" t="s">
        <v>95</v>
      </c>
      <c r="AY835" s="182" t="s">
        <v>22</v>
      </c>
      <c r="AZ835" s="9"/>
      <c r="BA835" s="29"/>
      <c r="BB835" s="29"/>
      <c r="BC835" s="29"/>
      <c r="BD835" s="29"/>
    </row>
    <row r="836" spans="2:56" ht="18.649999999999999" customHeight="1" thickTop="1" thickBot="1">
      <c r="B836" s="39">
        <f t="shared" ref="B836" si="4893">B829+$E$5</f>
        <v>0.94639999999999491</v>
      </c>
      <c r="D836" s="24">
        <v>1</v>
      </c>
      <c r="E836" s="25">
        <v>0</v>
      </c>
      <c r="F836" s="26">
        <v>0</v>
      </c>
      <c r="G836" s="27">
        <f t="shared" ref="G836" si="4894">-1/($E$8*$B836)</f>
        <v>-5.9029925811189567</v>
      </c>
      <c r="I836" s="24">
        <v>1</v>
      </c>
      <c r="J836" s="28">
        <v>0</v>
      </c>
      <c r="K836" s="26">
        <v>0</v>
      </c>
      <c r="L836" s="27">
        <v>0</v>
      </c>
      <c r="N836" s="24">
        <f t="shared" ref="N836" si="4895">D836*I836+F836*I839-E836*J836-G836*J839</f>
        <v>-0.95365234104856733</v>
      </c>
      <c r="O836" s="28">
        <f t="shared" ref="O836" si="4896">(D836*J836+E836*I836+F836*J839+G836*I839)</f>
        <v>0</v>
      </c>
      <c r="P836" s="26">
        <f t="shared" ref="P836" si="4897">D836*K836+F836*K839-E836*L836-G836*L839</f>
        <v>0</v>
      </c>
      <c r="Q836" s="27">
        <f t="shared" ref="Q836" si="4898">(D836*L836+E836*K836+F836*L839+G836*K839)</f>
        <v>-5.9029925811189567</v>
      </c>
      <c r="S836" s="24">
        <v>1</v>
      </c>
      <c r="T836" s="25">
        <v>0</v>
      </c>
      <c r="U836" s="26">
        <v>0</v>
      </c>
      <c r="V836" s="27">
        <f t="shared" ref="V836" si="4899">-1/($T$8*$B836)</f>
        <v>-28.557720865413327</v>
      </c>
      <c r="X836" s="24">
        <f t="shared" ref="X836" si="4900">N836*S836+P836*S839-O836*T836-Q836*T839</f>
        <v>-0.95365234104856733</v>
      </c>
      <c r="Y836" s="28">
        <f t="shared" ref="Y836" si="4901">(N836*T836+O836*S836+P836*T839+Q836*S839)</f>
        <v>0</v>
      </c>
      <c r="Z836" s="26">
        <f t="shared" ref="Z836" si="4902">N836*U836+P836*U839-O836*V836-Q836*V839</f>
        <v>0</v>
      </c>
      <c r="AA836" s="27">
        <f t="shared" ref="AA836" si="4903">(N836*V836+O836*U836+P836*V839+Q836*U839)</f>
        <v>21.331144777193977</v>
      </c>
      <c r="AB836" s="8"/>
      <c r="AC836" s="24">
        <v>1</v>
      </c>
      <c r="AD836" s="28">
        <v>0</v>
      </c>
      <c r="AE836" s="26">
        <v>0</v>
      </c>
      <c r="AF836" s="27">
        <v>0</v>
      </c>
      <c r="AH836" s="24">
        <f t="shared" ref="AH836" si="4904">X836*AC836+Z836*AC839-Y836*AD836-AA836*AD839</f>
        <v>5.7223994467310986</v>
      </c>
      <c r="AI836" s="28">
        <f t="shared" ref="AI836" si="4905">(X836*AD836+Y836*AC836+Z836*AD839+AA836*AC839)</f>
        <v>0</v>
      </c>
      <c r="AJ836" s="26">
        <f t="shared" ref="AJ836" si="4906">X836*AE836+Z836*AE839-Y836*AF836-AA836*AF839</f>
        <v>0</v>
      </c>
      <c r="AK836" s="27">
        <f t="shared" ref="AK836" si="4907">(X836*AF836+Y836*AE836+Z836*AF839+AA836*AE839)</f>
        <v>21.331144777193977</v>
      </c>
      <c r="AL836" s="8"/>
      <c r="AM836" s="24">
        <v>1</v>
      </c>
      <c r="AN836" s="25">
        <v>0</v>
      </c>
      <c r="AO836" s="26">
        <v>0</v>
      </c>
      <c r="AP836" s="27">
        <f t="shared" ref="AP836" si="4908">-1/($AN$8*$B836)</f>
        <v>-5.9029925811189567</v>
      </c>
      <c r="AR836" s="24">
        <f t="shared" ref="AR836" si="4909">AH836*AM836+AJ836*AM839-AI836*AN836-AK836*AN839</f>
        <v>5.7223994467310986</v>
      </c>
      <c r="AS836" s="28">
        <f t="shared" ref="AS836" si="4910">(AH836*AN836+AI836*AM836+AJ836*AN839+AK836*AM839)</f>
        <v>0</v>
      </c>
      <c r="AT836" s="26">
        <f t="shared" ref="AT836" si="4911">AH836*AO836+AJ836*AO839-AI836*AP836-AK836*AP839</f>
        <v>0</v>
      </c>
      <c r="AU836" s="27">
        <f t="shared" ref="AU836" si="4912">(AH836*AP836+AI836*AO836+AJ836*AP839+AK836*AO839)</f>
        <v>-12.448136703058921</v>
      </c>
      <c r="AV836" s="8"/>
      <c r="AW836" s="183">
        <f t="shared" ref="AW836" si="4913">20*LOG((2*$AR$8)/(($AR$8*AR836+AT836+$AR$8*AR839+AT839)^2+($AR$8*AS836+AU836+$AR$8*AS839+AU839)^2)^0.5)</f>
        <v>-17.446601523497844</v>
      </c>
      <c r="AY836" s="184">
        <f t="shared" ref="AY836" si="4914">((AS836^2+AR836^2)/(AS839^2+AR839^2))^0.5</f>
        <v>2.4728307016381716</v>
      </c>
      <c r="AZ836" s="9"/>
      <c r="BA836" s="29"/>
      <c r="BB836" s="29"/>
      <c r="BC836" s="29"/>
      <c r="BD836" s="29"/>
    </row>
    <row r="837" spans="2:56" ht="18.649999999999999" customHeight="1" thickBot="1">
      <c r="D837" s="30"/>
      <c r="G837" s="31"/>
      <c r="I837" s="30"/>
      <c r="L837" s="31"/>
      <c r="N837" s="30"/>
      <c r="Q837" s="31"/>
      <c r="S837" s="30"/>
      <c r="V837" s="31"/>
      <c r="X837" s="30"/>
      <c r="AA837" s="31"/>
      <c r="AC837" s="30"/>
      <c r="AF837" s="31"/>
      <c r="AH837" s="30"/>
      <c r="AK837" s="31"/>
      <c r="AM837" s="30"/>
      <c r="AP837" s="31"/>
      <c r="AR837" s="30"/>
      <c r="AU837" s="31"/>
      <c r="AY837" s="185"/>
      <c r="AZ837" s="9"/>
      <c r="BA837" s="29"/>
      <c r="BB837" s="29"/>
      <c r="BC837" s="29"/>
      <c r="BD837" s="29"/>
    </row>
    <row r="838" spans="2:56" ht="18.649999999999999" customHeight="1" thickBot="1">
      <c r="D838" s="197" t="s">
        <v>96</v>
      </c>
      <c r="E838" s="198"/>
      <c r="F838" s="199" t="s">
        <v>97</v>
      </c>
      <c r="G838" s="200"/>
      <c r="I838" s="197" t="s">
        <v>98</v>
      </c>
      <c r="J838" s="198"/>
      <c r="K838" s="199" t="s">
        <v>99</v>
      </c>
      <c r="L838" s="200"/>
      <c r="N838" s="197" t="s">
        <v>1</v>
      </c>
      <c r="O838" s="198"/>
      <c r="P838" s="199" t="s">
        <v>2</v>
      </c>
      <c r="Q838" s="200"/>
      <c r="S838" s="172" t="s">
        <v>100</v>
      </c>
      <c r="T838" s="173"/>
      <c r="U838" s="199" t="s">
        <v>101</v>
      </c>
      <c r="V838" s="200"/>
      <c r="X838" s="197" t="s">
        <v>102</v>
      </c>
      <c r="Y838" s="198"/>
      <c r="Z838" s="199" t="s">
        <v>103</v>
      </c>
      <c r="AA838" s="200"/>
      <c r="AB838" s="4"/>
      <c r="AC838" s="197" t="s">
        <v>104</v>
      </c>
      <c r="AD838" s="198"/>
      <c r="AE838" s="199" t="s">
        <v>105</v>
      </c>
      <c r="AF838" s="200"/>
      <c r="AH838" s="172" t="s">
        <v>106</v>
      </c>
      <c r="AI838" s="173"/>
      <c r="AJ838" s="199" t="s">
        <v>107</v>
      </c>
      <c r="AK838" s="200"/>
      <c r="AL838" s="4"/>
      <c r="AM838" s="197" t="s">
        <v>108</v>
      </c>
      <c r="AN838" s="198"/>
      <c r="AO838" s="199" t="s">
        <v>109</v>
      </c>
      <c r="AP838" s="200"/>
      <c r="AR838" s="197" t="s">
        <v>110</v>
      </c>
      <c r="AS838" s="198"/>
      <c r="AT838" s="199" t="s">
        <v>111</v>
      </c>
      <c r="AU838" s="200"/>
      <c r="AV838" s="4"/>
      <c r="AW838" s="36" t="s">
        <v>112</v>
      </c>
      <c r="AY838" s="186" t="s">
        <v>113</v>
      </c>
      <c r="AZ838" s="9"/>
      <c r="BA838" s="29"/>
      <c r="BB838" s="29"/>
      <c r="BC838" s="29"/>
      <c r="BD838" s="29"/>
    </row>
    <row r="839" spans="2:56" ht="18.649999999999999" customHeight="1" thickTop="1" thickBot="1">
      <c r="D839" s="24">
        <v>0</v>
      </c>
      <c r="E839" s="28">
        <v>0</v>
      </c>
      <c r="F839" s="26">
        <v>1</v>
      </c>
      <c r="G839" s="27">
        <v>0</v>
      </c>
      <c r="I839" s="24">
        <v>0</v>
      </c>
      <c r="J839" s="28">
        <f t="shared" ref="J839" si="4915">IF(0=(1-$J$8*$K$8*$B836^2),0,-1*(1-$J$8*$K$8*$B836^2)/($B836*$K$8))</f>
        <v>-0.33095964702673536</v>
      </c>
      <c r="K839" s="26">
        <v>1</v>
      </c>
      <c r="L839" s="27">
        <v>0</v>
      </c>
      <c r="N839" s="24">
        <f t="shared" ref="N839" si="4916">D839*I836+F839*I839-E839*J836-G839*J839</f>
        <v>0</v>
      </c>
      <c r="O839" s="28">
        <f t="shared" ref="O839" si="4917">(D839*J836+E839*I836+F839*J839+G839*I839)</f>
        <v>-0.33095964702673536</v>
      </c>
      <c r="P839" s="26">
        <f t="shared" ref="P839" si="4918">D839*K836+F839*K839-E839*L836-G839*L839</f>
        <v>1</v>
      </c>
      <c r="Q839" s="27">
        <f t="shared" ref="Q839" si="4919">(D839*L836+E839*K836+F839*L839+G839*K839)</f>
        <v>0</v>
      </c>
      <c r="S839" s="24">
        <v>0</v>
      </c>
      <c r="T839" s="28">
        <v>0</v>
      </c>
      <c r="U839" s="26">
        <v>1</v>
      </c>
      <c r="V839" s="27">
        <v>0</v>
      </c>
      <c r="X839" s="24">
        <f t="shared" ref="X839" si="4920">N839*S836+P839*S839-O839*T836-Q839*T839</f>
        <v>0</v>
      </c>
      <c r="Y839" s="28">
        <f t="shared" ref="Y839" si="4921">(N839*T836+O839*S836+P839*T839+Q839*S839)</f>
        <v>-0.33095964702673536</v>
      </c>
      <c r="Z839" s="26">
        <f t="shared" ref="Z839" si="4922">N839*U836+P839*U839-O839*V836-Q839*V839</f>
        <v>-8.4514532175052306</v>
      </c>
      <c r="AA839" s="27">
        <f t="shared" ref="AA839" si="4923">(N839*V836+O839*U836+P839*V839+Q839*U839)</f>
        <v>0</v>
      </c>
      <c r="AB839" s="8"/>
      <c r="AC839" s="24">
        <v>0</v>
      </c>
      <c r="AD839" s="28">
        <f t="shared" ref="AD839" si="4924">IF(0=(1-$AD$8*$AE$8*$B836^2),0,-1*(1-$AD$8*$AE$8*$B836^2)/($B836*$AD$8))</f>
        <v>-0.31297203490537989</v>
      </c>
      <c r="AE839" s="26">
        <v>1</v>
      </c>
      <c r="AF839" s="27">
        <v>0</v>
      </c>
      <c r="AH839" s="24">
        <f t="shared" ref="AH839" si="4925">X839*AC836+Z839*AC839-Y839*AD836-AA839*AD839</f>
        <v>0</v>
      </c>
      <c r="AI839" s="28">
        <f t="shared" ref="AI839" si="4926">(X839*AD836+Y839*AC836+Z839*AD839+AA839*AC839)</f>
        <v>2.3141088643634968</v>
      </c>
      <c r="AJ839" s="26">
        <f t="shared" ref="AJ839" si="4927">X839*AE836+Z839*AE839-Y839*AF836-AA839*AF839</f>
        <v>-8.4514532175052306</v>
      </c>
      <c r="AK839" s="27">
        <f t="shared" ref="AK839" si="4928">(X839*AF836+Y839*AE836+Z839*AF839+AA839*AE839)</f>
        <v>0</v>
      </c>
      <c r="AL839" s="8"/>
      <c r="AM839" s="24">
        <v>0</v>
      </c>
      <c r="AN839" s="28">
        <v>0</v>
      </c>
      <c r="AO839" s="26">
        <v>1</v>
      </c>
      <c r="AP839" s="27">
        <v>0</v>
      </c>
      <c r="AR839" s="24">
        <f t="shared" ref="AR839" si="4929">AH839*AM836+AJ839*AM839-AI839*AN836-AK839*AN839</f>
        <v>0</v>
      </c>
      <c r="AS839" s="28">
        <f t="shared" ref="AS839" si="4930">(AH839*AN836+AI839*AM836+AJ839*AN839+AK839*AM839)</f>
        <v>2.3141088643634968</v>
      </c>
      <c r="AT839" s="26">
        <f t="shared" ref="AT839" si="4931">AH839*AO836+AJ839*AO839-AI839*AP836-AK839*AP839</f>
        <v>5.2087142407341052</v>
      </c>
      <c r="AU839" s="27">
        <f t="shared" ref="AU839" si="4932">(AH839*AP836+AI839*AO836+AJ839*AP839+AK839*AO839)</f>
        <v>0</v>
      </c>
      <c r="AV839" s="8"/>
      <c r="AW839" s="38">
        <f t="shared" ref="AW839" si="4933">(180/PI())*ATAN(-1*(($AR$8*AS836+AU836+$AR$8*AS839+AU839)/($AR$8*AR836+AT836+$AR$8*AR839+AT839)))</f>
        <v>42.833013505485873</v>
      </c>
      <c r="AY839" s="187">
        <f t="shared" ref="AY839" si="4934">20*LOG(((($AR$8*AR836+AT836-$AR$8*AR839-AT839)^2+($AR$8*AS836+AU836-$AR$8*AS839-AU839)^2)/(($AR$8*AR836+AT836+$AR$8*AR839+AT839)^2+($AR$8*AS836+AU836+$AR$8*AS839+AU839)^2))^0.5)</f>
        <v>-7.8897466952829454E-2</v>
      </c>
      <c r="AZ839" s="9"/>
      <c r="BA839" s="29"/>
      <c r="BB839" s="29"/>
      <c r="BC839" s="29"/>
      <c r="BD839" s="29"/>
    </row>
    <row r="840" spans="2:56" ht="18.649999999999999" customHeight="1">
      <c r="AY840" s="33"/>
    </row>
    <row r="841" spans="2:56" ht="18.649999999999999" customHeight="1" thickBot="1">
      <c r="E841" s="21" t="s">
        <v>68</v>
      </c>
      <c r="J841" s="21" t="s">
        <v>69</v>
      </c>
      <c r="O841" s="21" t="s">
        <v>70</v>
      </c>
      <c r="T841" s="21" t="s">
        <v>71</v>
      </c>
      <c r="Y841" s="21" t="s">
        <v>72</v>
      </c>
      <c r="AD841" s="21" t="s">
        <v>73</v>
      </c>
      <c r="AI841" s="21" t="s">
        <v>74</v>
      </c>
      <c r="AN841" s="21" t="s">
        <v>75</v>
      </c>
      <c r="AS841" s="21" t="s">
        <v>76</v>
      </c>
    </row>
    <row r="842" spans="2:56" ht="18.649999999999999" customHeight="1" thickBot="1">
      <c r="B842" s="20"/>
      <c r="D842" s="197" t="s">
        <v>77</v>
      </c>
      <c r="E842" s="198"/>
      <c r="F842" s="199" t="s">
        <v>78</v>
      </c>
      <c r="G842" s="200"/>
      <c r="I842" s="197" t="s">
        <v>79</v>
      </c>
      <c r="J842" s="198"/>
      <c r="K842" s="199" t="s">
        <v>80</v>
      </c>
      <c r="L842" s="200"/>
      <c r="N842" s="197" t="s">
        <v>81</v>
      </c>
      <c r="O842" s="198"/>
      <c r="P842" s="199" t="s">
        <v>82</v>
      </c>
      <c r="Q842" s="200"/>
      <c r="S842" s="197" t="s">
        <v>83</v>
      </c>
      <c r="T842" s="198"/>
      <c r="U842" s="199" t="s">
        <v>84</v>
      </c>
      <c r="V842" s="200"/>
      <c r="X842" s="197" t="s">
        <v>85</v>
      </c>
      <c r="Y842" s="198"/>
      <c r="Z842" s="199" t="s">
        <v>86</v>
      </c>
      <c r="AA842" s="200"/>
      <c r="AB842" s="4"/>
      <c r="AC842" s="197" t="s">
        <v>87</v>
      </c>
      <c r="AD842" s="198"/>
      <c r="AE842" s="199" t="s">
        <v>88</v>
      </c>
      <c r="AF842" s="200"/>
      <c r="AH842" s="197" t="s">
        <v>89</v>
      </c>
      <c r="AI842" s="198"/>
      <c r="AJ842" s="199" t="s">
        <v>90</v>
      </c>
      <c r="AK842" s="200"/>
      <c r="AL842" s="4"/>
      <c r="AM842" s="197" t="s">
        <v>91</v>
      </c>
      <c r="AN842" s="198"/>
      <c r="AO842" s="199" t="s">
        <v>92</v>
      </c>
      <c r="AP842" s="200"/>
      <c r="AR842" s="197" t="s">
        <v>93</v>
      </c>
      <c r="AS842" s="198"/>
      <c r="AT842" s="199" t="s">
        <v>94</v>
      </c>
      <c r="AU842" s="200"/>
      <c r="AV842" s="4"/>
      <c r="AW842" s="181" t="s">
        <v>95</v>
      </c>
      <c r="AY842" s="182" t="s">
        <v>22</v>
      </c>
      <c r="AZ842" s="9"/>
      <c r="BA842" s="29"/>
      <c r="BB842" s="29"/>
      <c r="BC842" s="29"/>
      <c r="BD842" s="29"/>
    </row>
    <row r="843" spans="2:56" ht="18.649999999999999" customHeight="1" thickTop="1" thickBot="1">
      <c r="B843" s="39">
        <f t="shared" ref="B843" si="4935">B836+$E$5</f>
        <v>0.94679999999999487</v>
      </c>
      <c r="D843" s="24">
        <v>1</v>
      </c>
      <c r="E843" s="25">
        <v>0</v>
      </c>
      <c r="F843" s="26">
        <v>0</v>
      </c>
      <c r="G843" s="27">
        <f t="shared" ref="G843" si="4936">-1/($E$8*$B843)</f>
        <v>-5.9004987101510142</v>
      </c>
      <c r="I843" s="24">
        <v>1</v>
      </c>
      <c r="J843" s="28">
        <v>0</v>
      </c>
      <c r="K843" s="26">
        <v>0</v>
      </c>
      <c r="L843" s="27">
        <v>0</v>
      </c>
      <c r="N843" s="24">
        <f t="shared" ref="N843" si="4937">D843*I843+F843*I846-E843*J843-G843*J846</f>
        <v>-0.94733446001613908</v>
      </c>
      <c r="O843" s="28">
        <f t="shared" ref="O843" si="4938">(D843*J843+E843*I843+F843*J846+G843*I846)</f>
        <v>0</v>
      </c>
      <c r="P843" s="26">
        <f t="shared" ref="P843" si="4939">D843*K843+F843*K846-E843*L843-G843*L846</f>
        <v>0</v>
      </c>
      <c r="Q843" s="27">
        <f t="shared" ref="Q843" si="4940">(D843*L843+E843*K843+F843*L846+G843*K846)</f>
        <v>-5.9004987101510142</v>
      </c>
      <c r="S843" s="24">
        <v>1</v>
      </c>
      <c r="T843" s="25">
        <v>0</v>
      </c>
      <c r="U843" s="26">
        <v>0</v>
      </c>
      <c r="V843" s="27">
        <f t="shared" ref="V843" si="4941">-1/($T$8*$B843)</f>
        <v>-28.545655922081934</v>
      </c>
      <c r="X843" s="24">
        <f t="shared" ref="X843" si="4942">N843*S843+P843*S846-O843*T843-Q843*T846</f>
        <v>-0.94733446001613908</v>
      </c>
      <c r="Y843" s="28">
        <f t="shared" ref="Y843" si="4943">(N843*T843+O843*S843+P843*T846+Q843*S846)</f>
        <v>0</v>
      </c>
      <c r="Z843" s="26">
        <f t="shared" ref="Z843" si="4944">N843*U843+P843*U846-O843*V843-Q843*V846</f>
        <v>0</v>
      </c>
      <c r="AA843" s="27">
        <f t="shared" ref="AA843" si="4945">(N843*V843+O843*U843+P843*V846+Q843*U846)</f>
        <v>21.141784828600976</v>
      </c>
      <c r="AB843" s="8"/>
      <c r="AC843" s="24">
        <v>1</v>
      </c>
      <c r="AD843" s="28">
        <v>0</v>
      </c>
      <c r="AE843" s="26">
        <v>0</v>
      </c>
      <c r="AF843" s="27">
        <v>0</v>
      </c>
      <c r="AH843" s="24">
        <f t="shared" ref="AH843" si="4946">X843*AC843+Z843*AC846-Y843*AD843-AA843*AD846</f>
        <v>5.6525547082164973</v>
      </c>
      <c r="AI843" s="28">
        <f t="shared" ref="AI843" si="4947">(X843*AD843+Y843*AC843+Z843*AD846+AA843*AC846)</f>
        <v>0</v>
      </c>
      <c r="AJ843" s="26">
        <f t="shared" ref="AJ843" si="4948">X843*AE843+Z843*AE846-Y843*AF843-AA843*AF846</f>
        <v>0</v>
      </c>
      <c r="AK843" s="27">
        <f t="shared" ref="AK843" si="4949">(X843*AF843+Y843*AE843+Z843*AF846+AA843*AE846)</f>
        <v>21.141784828600976</v>
      </c>
      <c r="AL843" s="8"/>
      <c r="AM843" s="24">
        <v>1</v>
      </c>
      <c r="AN843" s="25">
        <v>0</v>
      </c>
      <c r="AO843" s="26">
        <v>0</v>
      </c>
      <c r="AP843" s="27">
        <f t="shared" ref="AP843" si="4950">-1/($AN$8*$B843)</f>
        <v>-5.9004987101510142</v>
      </c>
      <c r="AR843" s="24">
        <f t="shared" ref="AR843" si="4951">AH843*AM843+AJ843*AM846-AI843*AN843-AK843*AN846</f>
        <v>5.6525547082164973</v>
      </c>
      <c r="AS843" s="28">
        <f t="shared" ref="AS843" si="4952">(AH843*AN843+AI843*AM843+AJ843*AN846+AK843*AM846)</f>
        <v>0</v>
      </c>
      <c r="AT843" s="26">
        <f t="shared" ref="AT843" si="4953">AH843*AO843+AJ843*AO846-AI843*AP843-AK843*AP846</f>
        <v>0</v>
      </c>
      <c r="AU843" s="27">
        <f t="shared" ref="AU843" si="4954">(AH843*AP843+AI843*AO843+AJ843*AP846+AK843*AO846)</f>
        <v>-12.211106936288509</v>
      </c>
      <c r="AV843" s="8"/>
      <c r="AW843" s="183">
        <f t="shared" ref="AW843" si="4955">20*LOG((2*$AR$8)/(($AR$8*AR843+AT843+$AR$8*AR846+AT846)^2+($AR$8*AS843+AU843+$AR$8*AS846+AU846)^2)^0.5)</f>
        <v>-17.299652979582451</v>
      </c>
      <c r="AY843" s="184">
        <f t="shared" ref="AY843" si="4956">((AS843^2+AR843^2)/(AS846^2+AR846^2))^0.5</f>
        <v>2.4589762588532933</v>
      </c>
      <c r="AZ843" s="9"/>
      <c r="BA843" s="29"/>
      <c r="BB843" s="29"/>
      <c r="BC843" s="29"/>
      <c r="BD843" s="29"/>
    </row>
    <row r="844" spans="2:56" ht="18.649999999999999" customHeight="1" thickBot="1">
      <c r="D844" s="30"/>
      <c r="G844" s="31"/>
      <c r="I844" s="30"/>
      <c r="L844" s="31"/>
      <c r="N844" s="30"/>
      <c r="Q844" s="31"/>
      <c r="S844" s="30"/>
      <c r="V844" s="31"/>
      <c r="X844" s="30"/>
      <c r="AA844" s="31"/>
      <c r="AC844" s="30"/>
      <c r="AF844" s="31"/>
      <c r="AH844" s="30"/>
      <c r="AK844" s="31"/>
      <c r="AM844" s="30"/>
      <c r="AP844" s="31"/>
      <c r="AR844" s="30"/>
      <c r="AU844" s="31"/>
      <c r="AY844" s="185"/>
      <c r="AZ844" s="9"/>
      <c r="BA844" s="29"/>
      <c r="BB844" s="29"/>
      <c r="BC844" s="29"/>
      <c r="BD844" s="29"/>
    </row>
    <row r="845" spans="2:56" ht="18.649999999999999" customHeight="1" thickBot="1">
      <c r="D845" s="197" t="s">
        <v>96</v>
      </c>
      <c r="E845" s="198"/>
      <c r="F845" s="199" t="s">
        <v>97</v>
      </c>
      <c r="G845" s="200"/>
      <c r="I845" s="197" t="s">
        <v>98</v>
      </c>
      <c r="J845" s="198"/>
      <c r="K845" s="199" t="s">
        <v>99</v>
      </c>
      <c r="L845" s="200"/>
      <c r="N845" s="197" t="s">
        <v>1</v>
      </c>
      <c r="O845" s="198"/>
      <c r="P845" s="199" t="s">
        <v>2</v>
      </c>
      <c r="Q845" s="200"/>
      <c r="S845" s="172" t="s">
        <v>100</v>
      </c>
      <c r="T845" s="173"/>
      <c r="U845" s="199" t="s">
        <v>101</v>
      </c>
      <c r="V845" s="200"/>
      <c r="X845" s="197" t="s">
        <v>102</v>
      </c>
      <c r="Y845" s="198"/>
      <c r="Z845" s="199" t="s">
        <v>103</v>
      </c>
      <c r="AA845" s="200"/>
      <c r="AB845" s="4"/>
      <c r="AC845" s="197" t="s">
        <v>104</v>
      </c>
      <c r="AD845" s="198"/>
      <c r="AE845" s="199" t="s">
        <v>105</v>
      </c>
      <c r="AF845" s="200"/>
      <c r="AH845" s="172" t="s">
        <v>106</v>
      </c>
      <c r="AI845" s="173"/>
      <c r="AJ845" s="199" t="s">
        <v>107</v>
      </c>
      <c r="AK845" s="200"/>
      <c r="AL845" s="4"/>
      <c r="AM845" s="197" t="s">
        <v>108</v>
      </c>
      <c r="AN845" s="198"/>
      <c r="AO845" s="199" t="s">
        <v>109</v>
      </c>
      <c r="AP845" s="200"/>
      <c r="AR845" s="197" t="s">
        <v>110</v>
      </c>
      <c r="AS845" s="198"/>
      <c r="AT845" s="199" t="s">
        <v>111</v>
      </c>
      <c r="AU845" s="200"/>
      <c r="AV845" s="4"/>
      <c r="AW845" s="36" t="s">
        <v>112</v>
      </c>
      <c r="AY845" s="186" t="s">
        <v>113</v>
      </c>
      <c r="AZ845" s="9"/>
      <c r="BA845" s="29"/>
      <c r="BB845" s="29"/>
      <c r="BC845" s="29"/>
      <c r="BD845" s="29"/>
    </row>
    <row r="846" spans="2:56" ht="18.649999999999999" customHeight="1" thickTop="1" thickBot="1">
      <c r="D846" s="24">
        <v>0</v>
      </c>
      <c r="E846" s="28">
        <v>0</v>
      </c>
      <c r="F846" s="26">
        <v>1</v>
      </c>
      <c r="G846" s="27">
        <v>0</v>
      </c>
      <c r="I846" s="24">
        <v>0</v>
      </c>
      <c r="J846" s="28">
        <f t="shared" ref="J846" si="4957">IF(0=(1-$J$8*$K$8*$B843^2),0,-1*(1-$J$8*$K$8*$B843^2)/($B843*$K$8))</f>
        <v>-0.33002879174704541</v>
      </c>
      <c r="K846" s="26">
        <v>1</v>
      </c>
      <c r="L846" s="27">
        <v>0</v>
      </c>
      <c r="N846" s="24">
        <f t="shared" ref="N846" si="4958">D846*I843+F846*I846-E846*J843-G846*J846</f>
        <v>0</v>
      </c>
      <c r="O846" s="28">
        <f t="shared" ref="O846" si="4959">(D846*J843+E846*I843+F846*J846+G846*I846)</f>
        <v>-0.33002879174704541</v>
      </c>
      <c r="P846" s="26">
        <f t="shared" ref="P846" si="4960">D846*K843+F846*K846-E846*L843-G846*L846</f>
        <v>1</v>
      </c>
      <c r="Q846" s="27">
        <f t="shared" ref="Q846" si="4961">(D846*L843+E846*K843+F846*L846+G846*K846)</f>
        <v>0</v>
      </c>
      <c r="S846" s="24">
        <v>0</v>
      </c>
      <c r="T846" s="28">
        <v>0</v>
      </c>
      <c r="U846" s="26">
        <v>1</v>
      </c>
      <c r="V846" s="27">
        <v>0</v>
      </c>
      <c r="X846" s="24">
        <f t="shared" ref="X846" si="4962">N846*S843+P846*S846-O846*T843-Q846*T846</f>
        <v>0</v>
      </c>
      <c r="Y846" s="28">
        <f t="shared" ref="Y846" si="4963">(N846*T843+O846*S843+P846*T846+Q846*S846)</f>
        <v>-0.33002879174704541</v>
      </c>
      <c r="Z846" s="26">
        <f t="shared" ref="Z846" si="4964">N846*U843+P846*U846-O846*V843-Q846*V846</f>
        <v>-8.4208883335915932</v>
      </c>
      <c r="AA846" s="27">
        <f t="shared" ref="AA846" si="4965">(N846*V843+O846*U843+P846*V846+Q846*U846)</f>
        <v>0</v>
      </c>
      <c r="AB846" s="8"/>
      <c r="AC846" s="24">
        <v>0</v>
      </c>
      <c r="AD846" s="28">
        <f t="shared" ref="AD846" si="4966">IF(0=(1-$AD$8*$AE$8*$B843^2),0,-1*(1-$AD$8*$AE$8*$B843^2)/($B843*$AD$8))</f>
        <v>-0.31217275276135581</v>
      </c>
      <c r="AE846" s="26">
        <v>1</v>
      </c>
      <c r="AF846" s="27">
        <v>0</v>
      </c>
      <c r="AH846" s="24">
        <f t="shared" ref="AH846" si="4967">X846*AC843+Z846*AC846-Y846*AD843-AA846*AD846</f>
        <v>0</v>
      </c>
      <c r="AI846" s="28">
        <f t="shared" ref="AI846" si="4968">(X846*AD843+Y846*AC843+Z846*AD846+AA846*AC846)</f>
        <v>2.2987431000462286</v>
      </c>
      <c r="AJ846" s="26">
        <f t="shared" ref="AJ846" si="4969">X846*AE843+Z846*AE846-Y846*AF843-AA846*AF846</f>
        <v>-8.4208883335915932</v>
      </c>
      <c r="AK846" s="27">
        <f t="shared" ref="AK846" si="4970">(X846*AF843+Y846*AE843+Z846*AF846+AA846*AE846)</f>
        <v>0</v>
      </c>
      <c r="AL846" s="8"/>
      <c r="AM846" s="24">
        <v>0</v>
      </c>
      <c r="AN846" s="28">
        <v>0</v>
      </c>
      <c r="AO846" s="26">
        <v>1</v>
      </c>
      <c r="AP846" s="27">
        <v>0</v>
      </c>
      <c r="AR846" s="24">
        <f t="shared" ref="AR846" si="4971">AH846*AM843+AJ846*AM846-AI846*AN843-AK846*AN846</f>
        <v>0</v>
      </c>
      <c r="AS846" s="28">
        <f t="shared" ref="AS846" si="4972">(AH846*AN843+AI846*AM843+AJ846*AN846+AK846*AM846)</f>
        <v>2.2987431000462286</v>
      </c>
      <c r="AT846" s="26">
        <f t="shared" ref="AT846" si="4973">AH846*AO843+AJ846*AO846-AI846*AP843-AK846*AP846</f>
        <v>5.1428423631997227</v>
      </c>
      <c r="AU846" s="27">
        <f t="shared" ref="AU846" si="4974">(AH846*AP843+AI846*AO843+AJ846*AP846+AK846*AO846)</f>
        <v>0</v>
      </c>
      <c r="AV846" s="8"/>
      <c r="AW846" s="38">
        <f t="shared" ref="AW846" si="4975">(180/PI())*ATAN(-1*(($AR$8*AS843+AU843+$AR$8*AS846+AU846)/($AR$8*AR843+AT843+$AR$8*AR846+AT846)))</f>
        <v>42.558237003876464</v>
      </c>
      <c r="AY846" s="187">
        <f t="shared" ref="AY846" si="4976">20*LOG(((($AR$8*AR843+AT843-$AR$8*AR846-AT846)^2+($AR$8*AS843+AU843-$AR$8*AS846-AU846)^2)/(($AR$8*AR843+AT843+$AR$8*AR846+AT846)^2+($AR$8*AS843+AU843+$AR$8*AS846+AU846)^2))^0.5)</f>
        <v>-8.1638410341830725E-2</v>
      </c>
      <c r="AZ846" s="9"/>
      <c r="BA846" s="29"/>
      <c r="BB846" s="29"/>
      <c r="BC846" s="29"/>
      <c r="BD846" s="29"/>
    </row>
    <row r="847" spans="2:56" ht="18.649999999999999" customHeight="1">
      <c r="AY847" s="33"/>
    </row>
    <row r="848" spans="2:56" ht="18.649999999999999" customHeight="1" thickBot="1">
      <c r="E848" s="21" t="s">
        <v>68</v>
      </c>
      <c r="J848" s="21" t="s">
        <v>69</v>
      </c>
      <c r="O848" s="21" t="s">
        <v>70</v>
      </c>
      <c r="T848" s="21" t="s">
        <v>71</v>
      </c>
      <c r="Y848" s="21" t="s">
        <v>72</v>
      </c>
      <c r="AD848" s="21" t="s">
        <v>73</v>
      </c>
      <c r="AI848" s="21" t="s">
        <v>74</v>
      </c>
      <c r="AN848" s="21" t="s">
        <v>75</v>
      </c>
      <c r="AS848" s="21" t="s">
        <v>76</v>
      </c>
    </row>
    <row r="849" spans="2:56" ht="18.649999999999999" customHeight="1" thickBot="1">
      <c r="B849" s="20"/>
      <c r="D849" s="197" t="s">
        <v>77</v>
      </c>
      <c r="E849" s="198"/>
      <c r="F849" s="199" t="s">
        <v>78</v>
      </c>
      <c r="G849" s="200"/>
      <c r="I849" s="197" t="s">
        <v>79</v>
      </c>
      <c r="J849" s="198"/>
      <c r="K849" s="199" t="s">
        <v>80</v>
      </c>
      <c r="L849" s="200"/>
      <c r="N849" s="197" t="s">
        <v>81</v>
      </c>
      <c r="O849" s="198"/>
      <c r="P849" s="199" t="s">
        <v>82</v>
      </c>
      <c r="Q849" s="200"/>
      <c r="S849" s="197" t="s">
        <v>83</v>
      </c>
      <c r="T849" s="198"/>
      <c r="U849" s="199" t="s">
        <v>84</v>
      </c>
      <c r="V849" s="200"/>
      <c r="X849" s="197" t="s">
        <v>85</v>
      </c>
      <c r="Y849" s="198"/>
      <c r="Z849" s="199" t="s">
        <v>86</v>
      </c>
      <c r="AA849" s="200"/>
      <c r="AB849" s="4"/>
      <c r="AC849" s="197" t="s">
        <v>87</v>
      </c>
      <c r="AD849" s="198"/>
      <c r="AE849" s="199" t="s">
        <v>88</v>
      </c>
      <c r="AF849" s="200"/>
      <c r="AH849" s="197" t="s">
        <v>89</v>
      </c>
      <c r="AI849" s="198"/>
      <c r="AJ849" s="199" t="s">
        <v>90</v>
      </c>
      <c r="AK849" s="200"/>
      <c r="AL849" s="4"/>
      <c r="AM849" s="197" t="s">
        <v>91</v>
      </c>
      <c r="AN849" s="198"/>
      <c r="AO849" s="199" t="s">
        <v>92</v>
      </c>
      <c r="AP849" s="200"/>
      <c r="AR849" s="197" t="s">
        <v>93</v>
      </c>
      <c r="AS849" s="198"/>
      <c r="AT849" s="199" t="s">
        <v>94</v>
      </c>
      <c r="AU849" s="200"/>
      <c r="AV849" s="4"/>
      <c r="AW849" s="181" t="s">
        <v>95</v>
      </c>
      <c r="AY849" s="182" t="s">
        <v>22</v>
      </c>
      <c r="AZ849" s="9"/>
      <c r="BA849" s="29"/>
      <c r="BB849" s="29"/>
      <c r="BC849" s="29"/>
      <c r="BD849" s="29"/>
    </row>
    <row r="850" spans="2:56" ht="18.649999999999999" customHeight="1" thickTop="1" thickBot="1">
      <c r="B850" s="39">
        <f t="shared" ref="B850" si="4977">B843+$E$5</f>
        <v>0.94719999999999482</v>
      </c>
      <c r="D850" s="24">
        <v>1</v>
      </c>
      <c r="E850" s="25">
        <v>0</v>
      </c>
      <c r="F850" s="26">
        <v>0</v>
      </c>
      <c r="G850" s="27">
        <f t="shared" ref="G850" si="4978">-1/($E$8*$B850)</f>
        <v>-5.8980069454930115</v>
      </c>
      <c r="I850" s="24">
        <v>1</v>
      </c>
      <c r="J850" s="28">
        <v>0</v>
      </c>
      <c r="K850" s="26">
        <v>0</v>
      </c>
      <c r="L850" s="27">
        <v>0</v>
      </c>
      <c r="N850" s="24">
        <f t="shared" ref="N850" si="4979">D850*I850+F850*I853-E850*J850-G850*J853</f>
        <v>-0.94102458136579537</v>
      </c>
      <c r="O850" s="28">
        <f t="shared" ref="O850" si="4980">(D850*J850+E850*I850+F850*J853+G850*I853)</f>
        <v>0</v>
      </c>
      <c r="P850" s="26">
        <f t="shared" ref="P850" si="4981">D850*K850+F850*K853-E850*L850-G850*L853</f>
        <v>0</v>
      </c>
      <c r="Q850" s="27">
        <f t="shared" ref="Q850" si="4982">(D850*L850+E850*K850+F850*L853+G850*K853)</f>
        <v>-5.8980069454930115</v>
      </c>
      <c r="S850" s="24">
        <v>1</v>
      </c>
      <c r="T850" s="25">
        <v>0</v>
      </c>
      <c r="U850" s="26">
        <v>0</v>
      </c>
      <c r="V850" s="27">
        <f t="shared" ref="V850" si="4983">-1/($T$8*$B850)</f>
        <v>-28.533601168736464</v>
      </c>
      <c r="X850" s="24">
        <f t="shared" ref="X850" si="4984">N850*S850+P850*S853-O850*T850-Q850*T853</f>
        <v>-0.94102458136579537</v>
      </c>
      <c r="Y850" s="28">
        <f t="shared" ref="Y850" si="4985">(N850*T850+O850*S850+P850*T853+Q850*S853)</f>
        <v>0</v>
      </c>
      <c r="Z850" s="26">
        <f t="shared" ref="Z850" si="4986">N850*U850+P850*U853-O850*V850-Q850*V853</f>
        <v>0</v>
      </c>
      <c r="AA850" s="27">
        <f t="shared" ref="AA850" si="4987">(N850*V850+O850*U850+P850*V853+Q850*U853)</f>
        <v>20.952813149175789</v>
      </c>
      <c r="AB850" s="8"/>
      <c r="AC850" s="24">
        <v>1</v>
      </c>
      <c r="AD850" s="28">
        <v>0</v>
      </c>
      <c r="AE850" s="26">
        <v>0</v>
      </c>
      <c r="AF850" s="27">
        <v>0</v>
      </c>
      <c r="AH850" s="24">
        <f t="shared" ref="AH850" si="4988">X850*AC850+Z850*AC853-Y850*AD850-AA850*AD853</f>
        <v>5.5831338090954024</v>
      </c>
      <c r="AI850" s="28">
        <f t="shared" ref="AI850" si="4989">(X850*AD850+Y850*AC850+Z850*AD853+AA850*AC853)</f>
        <v>0</v>
      </c>
      <c r="AJ850" s="26">
        <f t="shared" ref="AJ850" si="4990">X850*AE850+Z850*AE853-Y850*AF850-AA850*AF853</f>
        <v>0</v>
      </c>
      <c r="AK850" s="27">
        <f t="shared" ref="AK850" si="4991">(X850*AF850+Y850*AE850+Z850*AF853+AA850*AE853)</f>
        <v>20.952813149175789</v>
      </c>
      <c r="AL850" s="8"/>
      <c r="AM850" s="24">
        <v>1</v>
      </c>
      <c r="AN850" s="25">
        <v>0</v>
      </c>
      <c r="AO850" s="26">
        <v>0</v>
      </c>
      <c r="AP850" s="27">
        <f t="shared" ref="AP850" si="4992">-1/($AN$8*$B850)</f>
        <v>-5.8980069454930115</v>
      </c>
      <c r="AR850" s="24">
        <f t="shared" ref="AR850" si="4993">AH850*AM850+AJ850*AM853-AI850*AN850-AK850*AN853</f>
        <v>5.5831338090954024</v>
      </c>
      <c r="AS850" s="28">
        <f t="shared" ref="AS850" si="4994">(AH850*AN850+AI850*AM850+AJ850*AN853+AK850*AM853)</f>
        <v>0</v>
      </c>
      <c r="AT850" s="26">
        <f t="shared" ref="AT850" si="4995">AH850*AO850+AJ850*AO853-AI850*AP850-AK850*AP853</f>
        <v>0</v>
      </c>
      <c r="AU850" s="27">
        <f t="shared" ref="AU850" si="4996">(AH850*AP850+AI850*AO850+AJ850*AP853+AK850*AO853)</f>
        <v>-11.976548834485747</v>
      </c>
      <c r="AV850" s="8"/>
      <c r="AW850" s="183">
        <f t="shared" ref="AW850" si="4997">20*LOG((2*$AR$8)/(($AR$8*AR850+AT850+$AR$8*AR853+AT853)^2+($AR$8*AS850+AU850+$AR$8*AS853+AU853)^2)^0.5)</f>
        <v>-17.151738228387128</v>
      </c>
      <c r="AY850" s="184">
        <f t="shared" ref="AY850" si="4998">((AS850^2+AR850^2)/(AS853^2+AR853^2))^0.5</f>
        <v>2.4450526941477428</v>
      </c>
      <c r="AZ850" s="9"/>
      <c r="BA850" s="29"/>
      <c r="BB850" s="29"/>
      <c r="BC850" s="29"/>
      <c r="BD850" s="29"/>
    </row>
    <row r="851" spans="2:56" ht="18.649999999999999" customHeight="1" thickBot="1">
      <c r="D851" s="30"/>
      <c r="G851" s="31"/>
      <c r="I851" s="30"/>
      <c r="L851" s="31"/>
      <c r="N851" s="30"/>
      <c r="Q851" s="31"/>
      <c r="S851" s="30"/>
      <c r="V851" s="31"/>
      <c r="X851" s="30"/>
      <c r="AA851" s="31"/>
      <c r="AC851" s="30"/>
      <c r="AF851" s="31"/>
      <c r="AH851" s="30"/>
      <c r="AK851" s="31"/>
      <c r="AM851" s="30"/>
      <c r="AP851" s="31"/>
      <c r="AR851" s="30"/>
      <c r="AU851" s="31"/>
      <c r="AY851" s="185"/>
      <c r="AZ851" s="9"/>
      <c r="BA851" s="29"/>
      <c r="BB851" s="29"/>
      <c r="BC851" s="29"/>
      <c r="BD851" s="29"/>
    </row>
    <row r="852" spans="2:56" ht="18.649999999999999" customHeight="1" thickBot="1">
      <c r="D852" s="197" t="s">
        <v>96</v>
      </c>
      <c r="E852" s="198"/>
      <c r="F852" s="199" t="s">
        <v>97</v>
      </c>
      <c r="G852" s="200"/>
      <c r="I852" s="197" t="s">
        <v>98</v>
      </c>
      <c r="J852" s="198"/>
      <c r="K852" s="199" t="s">
        <v>99</v>
      </c>
      <c r="L852" s="200"/>
      <c r="N852" s="197" t="s">
        <v>1</v>
      </c>
      <c r="O852" s="198"/>
      <c r="P852" s="199" t="s">
        <v>2</v>
      </c>
      <c r="Q852" s="200"/>
      <c r="S852" s="172" t="s">
        <v>100</v>
      </c>
      <c r="T852" s="173"/>
      <c r="U852" s="199" t="s">
        <v>101</v>
      </c>
      <c r="V852" s="200"/>
      <c r="X852" s="197" t="s">
        <v>102</v>
      </c>
      <c r="Y852" s="198"/>
      <c r="Z852" s="199" t="s">
        <v>103</v>
      </c>
      <c r="AA852" s="200"/>
      <c r="AB852" s="4"/>
      <c r="AC852" s="197" t="s">
        <v>104</v>
      </c>
      <c r="AD852" s="198"/>
      <c r="AE852" s="199" t="s">
        <v>105</v>
      </c>
      <c r="AF852" s="200"/>
      <c r="AH852" s="172" t="s">
        <v>106</v>
      </c>
      <c r="AI852" s="173"/>
      <c r="AJ852" s="199" t="s">
        <v>107</v>
      </c>
      <c r="AK852" s="200"/>
      <c r="AL852" s="4"/>
      <c r="AM852" s="197" t="s">
        <v>108</v>
      </c>
      <c r="AN852" s="198"/>
      <c r="AO852" s="199" t="s">
        <v>109</v>
      </c>
      <c r="AP852" s="200"/>
      <c r="AR852" s="197" t="s">
        <v>110</v>
      </c>
      <c r="AS852" s="198"/>
      <c r="AT852" s="199" t="s">
        <v>111</v>
      </c>
      <c r="AU852" s="200"/>
      <c r="AV852" s="4"/>
      <c r="AW852" s="36" t="s">
        <v>112</v>
      </c>
      <c r="AY852" s="186" t="s">
        <v>113</v>
      </c>
      <c r="AZ852" s="9"/>
      <c r="BA852" s="29"/>
      <c r="BB852" s="29"/>
      <c r="BC852" s="29"/>
      <c r="BD852" s="29"/>
    </row>
    <row r="853" spans="2:56" ht="18.649999999999999" customHeight="1" thickTop="1" thickBot="1">
      <c r="D853" s="24">
        <v>0</v>
      </c>
      <c r="E853" s="28">
        <v>0</v>
      </c>
      <c r="F853" s="26">
        <v>1</v>
      </c>
      <c r="G853" s="27">
        <v>0</v>
      </c>
      <c r="I853" s="24">
        <v>0</v>
      </c>
      <c r="J853" s="28">
        <f t="shared" ref="J853" si="4999">IF(0=(1-$J$8*$K$8*$B850^2),0,-1*(1-$J$8*$K$8*$B850^2)/($B850*$K$8))</f>
        <v>-0.32909838854107115</v>
      </c>
      <c r="K853" s="26">
        <v>1</v>
      </c>
      <c r="L853" s="27">
        <v>0</v>
      </c>
      <c r="N853" s="24">
        <f t="shared" ref="N853" si="5000">D853*I850+F853*I853-E853*J850-G853*J853</f>
        <v>0</v>
      </c>
      <c r="O853" s="28">
        <f t="shared" ref="O853" si="5001">(D853*J850+E853*I850+F853*J853+G853*I853)</f>
        <v>-0.32909838854107115</v>
      </c>
      <c r="P853" s="26">
        <f t="shared" ref="P853" si="5002">D853*K850+F853*K853-E853*L850-G853*L853</f>
        <v>1</v>
      </c>
      <c r="Q853" s="27">
        <f t="shared" ref="Q853" si="5003">(D853*L850+E853*K850+F853*L853+G853*K853)</f>
        <v>0</v>
      </c>
      <c r="S853" s="24">
        <v>0</v>
      </c>
      <c r="T853" s="28">
        <v>0</v>
      </c>
      <c r="U853" s="26">
        <v>1</v>
      </c>
      <c r="V853" s="27">
        <v>0</v>
      </c>
      <c r="X853" s="24">
        <f t="shared" ref="X853" si="5004">N853*S850+P853*S853-O853*T850-Q853*T853</f>
        <v>0</v>
      </c>
      <c r="Y853" s="28">
        <f t="shared" ref="Y853" si="5005">(N853*T850+O853*S850+P853*T853+Q853*S853)</f>
        <v>-0.32909838854107115</v>
      </c>
      <c r="Z853" s="26">
        <f t="shared" ref="Z853" si="5006">N853*U850+P853*U853-O853*V850-Q853*V853</f>
        <v>-8.3903621639047952</v>
      </c>
      <c r="AA853" s="27">
        <f t="shared" ref="AA853" si="5007">(N853*V850+O853*U850+P853*V853+Q853*U853)</f>
        <v>0</v>
      </c>
      <c r="AB853" s="8"/>
      <c r="AC853" s="24">
        <v>0</v>
      </c>
      <c r="AD853" s="28">
        <f t="shared" ref="AD853" si="5008">IF(0=(1-$AD$8*$AE$8*$B850^2),0,-1*(1-$AD$8*$AE$8*$B850^2)/($B850*$AD$8))</f>
        <v>-0.31137386392995325</v>
      </c>
      <c r="AE853" s="26">
        <v>1</v>
      </c>
      <c r="AF853" s="27">
        <v>0</v>
      </c>
      <c r="AH853" s="24">
        <f t="shared" ref="AH853" si="5009">X853*AC850+Z853*AC853-Y853*AD850-AA853*AD853</f>
        <v>0</v>
      </c>
      <c r="AI853" s="28">
        <f t="shared" ref="AI853" si="5010">(X853*AD850+Y853*AC850+Z853*AD853+AA853*AC853)</f>
        <v>2.2834410982056488</v>
      </c>
      <c r="AJ853" s="26">
        <f t="shared" ref="AJ853" si="5011">X853*AE850+Z853*AE853-Y853*AF850-AA853*AF853</f>
        <v>-8.3903621639047952</v>
      </c>
      <c r="AK853" s="27">
        <f t="shared" ref="AK853" si="5012">(X853*AF850+Y853*AE850+Z853*AF853+AA853*AE853)</f>
        <v>0</v>
      </c>
      <c r="AL853" s="8"/>
      <c r="AM853" s="24">
        <v>0</v>
      </c>
      <c r="AN853" s="28">
        <v>0</v>
      </c>
      <c r="AO853" s="26">
        <v>1</v>
      </c>
      <c r="AP853" s="27">
        <v>0</v>
      </c>
      <c r="AR853" s="24">
        <f t="shared" ref="AR853" si="5013">AH853*AM850+AJ853*AM853-AI853*AN850-AK853*AN853</f>
        <v>0</v>
      </c>
      <c r="AS853" s="28">
        <f t="shared" ref="AS853" si="5014">(AH853*AN850+AI853*AM850+AJ853*AN853+AK853*AM853)</f>
        <v>2.2834410982056488</v>
      </c>
      <c r="AT853" s="26">
        <f t="shared" ref="AT853" si="5015">AH853*AO850+AJ853*AO853-AI853*AP850-AK853*AP853</f>
        <v>5.0773892929363118</v>
      </c>
      <c r="AU853" s="27">
        <f t="shared" ref="AU853" si="5016">(AH853*AP850+AI853*AO850+AJ853*AP853+AK853*AO853)</f>
        <v>0</v>
      </c>
      <c r="AV853" s="8"/>
      <c r="AW853" s="38">
        <f t="shared" ref="AW853" si="5017">(180/PI())*ATAN(-1*(($AR$8*AS850+AU850+$AR$8*AS853+AU853)/($AR$8*AR850+AT850+$AR$8*AR853+AT853)))</f>
        <v>42.278759056417854</v>
      </c>
      <c r="AY853" s="187">
        <f t="shared" ref="AY853" si="5018">20*LOG(((($AR$8*AR850+AT850-$AR$8*AR853-AT853)^2+($AR$8*AS850+AU850-$AR$8*AS853-AU853)^2)/(($AR$8*AR850+AT850+$AR$8*AR853+AT853)^2+($AR$8*AS850+AU850+$AR$8*AS853+AU853)^2))^0.5)</f>
        <v>-8.4494484991019914E-2</v>
      </c>
      <c r="AZ853" s="9"/>
      <c r="BA853" s="29"/>
      <c r="BB853" s="29"/>
      <c r="BC853" s="29"/>
      <c r="BD853" s="29"/>
    </row>
    <row r="854" spans="2:56" ht="18.649999999999999" customHeight="1">
      <c r="AY854" s="33"/>
    </row>
    <row r="855" spans="2:56" ht="18.649999999999999" customHeight="1" thickBot="1">
      <c r="E855" s="21" t="s">
        <v>68</v>
      </c>
      <c r="J855" s="21" t="s">
        <v>69</v>
      </c>
      <c r="O855" s="21" t="s">
        <v>70</v>
      </c>
      <c r="T855" s="21" t="s">
        <v>71</v>
      </c>
      <c r="Y855" s="21" t="s">
        <v>72</v>
      </c>
      <c r="AD855" s="21" t="s">
        <v>73</v>
      </c>
      <c r="AI855" s="21" t="s">
        <v>74</v>
      </c>
      <c r="AN855" s="21" t="s">
        <v>75</v>
      </c>
      <c r="AS855" s="21" t="s">
        <v>76</v>
      </c>
    </row>
    <row r="856" spans="2:56" ht="18.649999999999999" customHeight="1" thickBot="1">
      <c r="B856" s="20"/>
      <c r="D856" s="197" t="s">
        <v>77</v>
      </c>
      <c r="E856" s="198"/>
      <c r="F856" s="199" t="s">
        <v>78</v>
      </c>
      <c r="G856" s="200"/>
      <c r="I856" s="197" t="s">
        <v>79</v>
      </c>
      <c r="J856" s="198"/>
      <c r="K856" s="199" t="s">
        <v>80</v>
      </c>
      <c r="L856" s="200"/>
      <c r="N856" s="197" t="s">
        <v>81</v>
      </c>
      <c r="O856" s="198"/>
      <c r="P856" s="199" t="s">
        <v>82</v>
      </c>
      <c r="Q856" s="200"/>
      <c r="S856" s="197" t="s">
        <v>83</v>
      </c>
      <c r="T856" s="198"/>
      <c r="U856" s="199" t="s">
        <v>84</v>
      </c>
      <c r="V856" s="200"/>
      <c r="X856" s="197" t="s">
        <v>85</v>
      </c>
      <c r="Y856" s="198"/>
      <c r="Z856" s="199" t="s">
        <v>86</v>
      </c>
      <c r="AA856" s="200"/>
      <c r="AB856" s="4"/>
      <c r="AC856" s="197" t="s">
        <v>87</v>
      </c>
      <c r="AD856" s="198"/>
      <c r="AE856" s="199" t="s">
        <v>88</v>
      </c>
      <c r="AF856" s="200"/>
      <c r="AH856" s="197" t="s">
        <v>89</v>
      </c>
      <c r="AI856" s="198"/>
      <c r="AJ856" s="199" t="s">
        <v>90</v>
      </c>
      <c r="AK856" s="200"/>
      <c r="AL856" s="4"/>
      <c r="AM856" s="197" t="s">
        <v>91</v>
      </c>
      <c r="AN856" s="198"/>
      <c r="AO856" s="199" t="s">
        <v>92</v>
      </c>
      <c r="AP856" s="200"/>
      <c r="AR856" s="197" t="s">
        <v>93</v>
      </c>
      <c r="AS856" s="198"/>
      <c r="AT856" s="199" t="s">
        <v>94</v>
      </c>
      <c r="AU856" s="200"/>
      <c r="AV856" s="4"/>
      <c r="AW856" s="181" t="s">
        <v>95</v>
      </c>
      <c r="AY856" s="182" t="s">
        <v>22</v>
      </c>
      <c r="AZ856" s="9"/>
      <c r="BA856" s="29"/>
      <c r="BB856" s="29"/>
      <c r="BC856" s="29"/>
      <c r="BD856" s="29"/>
    </row>
    <row r="857" spans="2:56" ht="18.649999999999999" customHeight="1" thickTop="1" thickBot="1">
      <c r="B857" s="39">
        <f t="shared" ref="B857" si="5019">B850+$E$5</f>
        <v>0.94759999999999478</v>
      </c>
      <c r="D857" s="24">
        <v>1</v>
      </c>
      <c r="E857" s="25">
        <v>0</v>
      </c>
      <c r="F857" s="26">
        <v>0</v>
      </c>
      <c r="G857" s="27">
        <f t="shared" ref="G857" si="5020">-1/($E$8*$B857)</f>
        <v>-5.8955172844776076</v>
      </c>
      <c r="I857" s="24">
        <v>1</v>
      </c>
      <c r="J857" s="28">
        <v>0</v>
      </c>
      <c r="K857" s="26">
        <v>0</v>
      </c>
      <c r="L857" s="27">
        <v>0</v>
      </c>
      <c r="N857" s="24">
        <f t="shared" ref="N857" si="5021">D857*I857+F857*I860-E857*J857-G857*J860</f>
        <v>-0.93472269158855892</v>
      </c>
      <c r="O857" s="28">
        <f t="shared" ref="O857" si="5022">(D857*J857+E857*I857+F857*J860+G857*I860)</f>
        <v>0</v>
      </c>
      <c r="P857" s="26">
        <f t="shared" ref="P857" si="5023">D857*K857+F857*K860-E857*L857-G857*L860</f>
        <v>0</v>
      </c>
      <c r="Q857" s="27">
        <f t="shared" ref="Q857" si="5024">(D857*L857+E857*K857+F857*L860+G857*K860)</f>
        <v>-5.8955172844776076</v>
      </c>
      <c r="S857" s="24">
        <v>1</v>
      </c>
      <c r="T857" s="25">
        <v>0</v>
      </c>
      <c r="U857" s="26">
        <v>0</v>
      </c>
      <c r="V857" s="27">
        <f t="shared" ref="V857" si="5025">-1/($T$8*$B857)</f>
        <v>-28.521556592472749</v>
      </c>
      <c r="X857" s="24">
        <f t="shared" ref="X857" si="5026">N857*S857+P857*S860-O857*T857-Q857*T860</f>
        <v>-0.93472269158855892</v>
      </c>
      <c r="Y857" s="28">
        <f t="shared" ref="Y857" si="5027">(N857*T857+O857*S857+P857*T860+Q857*S860)</f>
        <v>0</v>
      </c>
      <c r="Z857" s="26">
        <f t="shared" ref="Z857" si="5028">N857*U857+P857*U860-O857*V857-Q857*V860</f>
        <v>0</v>
      </c>
      <c r="AA857" s="27">
        <f t="shared" ref="AA857" si="5029">(N857*V857+O857*U857+P857*V860+Q857*U860)</f>
        <v>20.76422886193393</v>
      </c>
      <c r="AB857" s="8"/>
      <c r="AC857" s="24">
        <v>1</v>
      </c>
      <c r="AD857" s="28">
        <v>0</v>
      </c>
      <c r="AE857" s="26">
        <v>0</v>
      </c>
      <c r="AF857" s="27">
        <v>0</v>
      </c>
      <c r="AH857" s="24">
        <f t="shared" ref="AH857" si="5030">X857*AC857+Z857*AC860-Y857*AD857-AA857*AD860</f>
        <v>5.5141353266383426</v>
      </c>
      <c r="AI857" s="28">
        <f t="shared" ref="AI857" si="5031">(X857*AD857+Y857*AC857+Z857*AD860+AA857*AC860)</f>
        <v>0</v>
      </c>
      <c r="AJ857" s="26">
        <f t="shared" ref="AJ857" si="5032">X857*AE857+Z857*AE860-Y857*AF857-AA857*AF860</f>
        <v>0</v>
      </c>
      <c r="AK857" s="27">
        <f t="shared" ref="AK857" si="5033">(X857*AF857+Y857*AE857+Z857*AF860+AA857*AE860)</f>
        <v>20.76422886193393</v>
      </c>
      <c r="AL857" s="8"/>
      <c r="AM857" s="24">
        <v>1</v>
      </c>
      <c r="AN857" s="25">
        <v>0</v>
      </c>
      <c r="AO857" s="26">
        <v>0</v>
      </c>
      <c r="AP857" s="27">
        <f t="shared" ref="AP857" si="5034">-1/($AN$8*$B857)</f>
        <v>-5.8955172844776076</v>
      </c>
      <c r="AR857" s="24">
        <f t="shared" ref="AR857" si="5035">AH857*AM857+AJ857*AM860-AI857*AN857-AK857*AN860</f>
        <v>5.5141353266383426</v>
      </c>
      <c r="AS857" s="28">
        <f t="shared" ref="AS857" si="5036">(AH857*AN857+AI857*AM857+AJ857*AN860+AK857*AM860)</f>
        <v>0</v>
      </c>
      <c r="AT857" s="26">
        <f t="shared" ref="AT857" si="5037">AH857*AO857+AJ857*AO860-AI857*AP857-AK857*AP860</f>
        <v>0</v>
      </c>
      <c r="AU857" s="27">
        <f t="shared" ref="AU857" si="5038">(AH857*AP857+AI857*AO857+AJ857*AP860+AK857*AO860)</f>
        <v>-11.744451265210998</v>
      </c>
      <c r="AV857" s="8"/>
      <c r="AW857" s="183">
        <f t="shared" ref="AW857" si="5039">20*LOG((2*$AR$8)/(($AR$8*AR857+AT857+$AR$8*AR860+AT860)^2+($AR$8*AS857+AU857+$AR$8*AS860+AU860)^2)^0.5)</f>
        <v>-17.002844816913779</v>
      </c>
      <c r="AY857" s="184">
        <f t="shared" ref="AY857" si="5040">((AS857^2+AR857^2)/(AS860^2+AR860^2))^0.5</f>
        <v>2.4310593192089769</v>
      </c>
      <c r="AZ857" s="9"/>
      <c r="BA857" s="29"/>
      <c r="BB857" s="29"/>
      <c r="BC857" s="29"/>
      <c r="BD857" s="29"/>
    </row>
    <row r="858" spans="2:56" ht="18.649999999999999" customHeight="1" thickBot="1">
      <c r="D858" s="30"/>
      <c r="G858" s="31"/>
      <c r="I858" s="30"/>
      <c r="L858" s="31"/>
      <c r="N858" s="30"/>
      <c r="Q858" s="31"/>
      <c r="S858" s="30"/>
      <c r="V858" s="31"/>
      <c r="X858" s="30"/>
      <c r="AA858" s="31"/>
      <c r="AC858" s="30"/>
      <c r="AF858" s="31"/>
      <c r="AH858" s="30"/>
      <c r="AK858" s="31"/>
      <c r="AM858" s="30"/>
      <c r="AP858" s="31"/>
      <c r="AR858" s="30"/>
      <c r="AU858" s="31"/>
      <c r="AY858" s="185"/>
      <c r="AZ858" s="9"/>
      <c r="BA858" s="29"/>
      <c r="BB858" s="29"/>
      <c r="BC858" s="29"/>
      <c r="BD858" s="29"/>
    </row>
    <row r="859" spans="2:56" ht="18.649999999999999" customHeight="1" thickBot="1">
      <c r="D859" s="197" t="s">
        <v>96</v>
      </c>
      <c r="E859" s="198"/>
      <c r="F859" s="199" t="s">
        <v>97</v>
      </c>
      <c r="G859" s="200"/>
      <c r="I859" s="197" t="s">
        <v>98</v>
      </c>
      <c r="J859" s="198"/>
      <c r="K859" s="199" t="s">
        <v>99</v>
      </c>
      <c r="L859" s="200"/>
      <c r="N859" s="197" t="s">
        <v>1</v>
      </c>
      <c r="O859" s="198"/>
      <c r="P859" s="199" t="s">
        <v>2</v>
      </c>
      <c r="Q859" s="200"/>
      <c r="S859" s="172" t="s">
        <v>100</v>
      </c>
      <c r="T859" s="173"/>
      <c r="U859" s="199" t="s">
        <v>101</v>
      </c>
      <c r="V859" s="200"/>
      <c r="X859" s="197" t="s">
        <v>102</v>
      </c>
      <c r="Y859" s="198"/>
      <c r="Z859" s="199" t="s">
        <v>103</v>
      </c>
      <c r="AA859" s="200"/>
      <c r="AB859" s="4"/>
      <c r="AC859" s="197" t="s">
        <v>104</v>
      </c>
      <c r="AD859" s="198"/>
      <c r="AE859" s="199" t="s">
        <v>105</v>
      </c>
      <c r="AF859" s="200"/>
      <c r="AH859" s="172" t="s">
        <v>106</v>
      </c>
      <c r="AI859" s="173"/>
      <c r="AJ859" s="199" t="s">
        <v>107</v>
      </c>
      <c r="AK859" s="200"/>
      <c r="AL859" s="4"/>
      <c r="AM859" s="197" t="s">
        <v>108</v>
      </c>
      <c r="AN859" s="198"/>
      <c r="AO859" s="199" t="s">
        <v>109</v>
      </c>
      <c r="AP859" s="200"/>
      <c r="AR859" s="197" t="s">
        <v>110</v>
      </c>
      <c r="AS859" s="198"/>
      <c r="AT859" s="199" t="s">
        <v>111</v>
      </c>
      <c r="AU859" s="200"/>
      <c r="AV859" s="4"/>
      <c r="AW859" s="36" t="s">
        <v>112</v>
      </c>
      <c r="AY859" s="186" t="s">
        <v>113</v>
      </c>
      <c r="AZ859" s="9"/>
      <c r="BA859" s="29"/>
      <c r="BB859" s="29"/>
      <c r="BC859" s="29"/>
      <c r="BD859" s="29"/>
    </row>
    <row r="860" spans="2:56" ht="18.649999999999999" customHeight="1" thickTop="1" thickBot="1">
      <c r="D860" s="24">
        <v>0</v>
      </c>
      <c r="E860" s="28">
        <v>0</v>
      </c>
      <c r="F860" s="26">
        <v>1</v>
      </c>
      <c r="G860" s="27">
        <v>0</v>
      </c>
      <c r="I860" s="24">
        <v>0</v>
      </c>
      <c r="J860" s="28">
        <f t="shared" ref="J860" si="5041">IF(0=(1-$J$8*$K$8*$B857^2),0,-1*(1-$J$8*$K$8*$B857^2)/($B857*$K$8))</f>
        <v>-0.32816843683632618</v>
      </c>
      <c r="K860" s="26">
        <v>1</v>
      </c>
      <c r="L860" s="27">
        <v>0</v>
      </c>
      <c r="N860" s="24">
        <f t="shared" ref="N860" si="5042">D860*I857+F860*I860-E860*J857-G860*J860</f>
        <v>0</v>
      </c>
      <c r="O860" s="28">
        <f t="shared" ref="O860" si="5043">(D860*J857+E860*I857+F860*J860+G860*I860)</f>
        <v>-0.32816843683632618</v>
      </c>
      <c r="P860" s="26">
        <f t="shared" ref="P860" si="5044">D860*K857+F860*K860-E860*L857-G860*L860</f>
        <v>1</v>
      </c>
      <c r="Q860" s="27">
        <f t="shared" ref="Q860" si="5045">(D860*L857+E860*K857+F860*L860+G860*K860)</f>
        <v>0</v>
      </c>
      <c r="S860" s="24">
        <v>0</v>
      </c>
      <c r="T860" s="28">
        <v>0</v>
      </c>
      <c r="U860" s="26">
        <v>1</v>
      </c>
      <c r="V860" s="27">
        <v>0</v>
      </c>
      <c r="X860" s="24">
        <f t="shared" ref="X860" si="5046">N860*S857+P860*S860-O860*T857-Q860*T860</f>
        <v>0</v>
      </c>
      <c r="Y860" s="28">
        <f t="shared" ref="Y860" si="5047">(N860*T857+O860*S857+P860*T860+Q860*S860)</f>
        <v>-0.32816843683632618</v>
      </c>
      <c r="Z860" s="26">
        <f t="shared" ref="Z860" si="5048">N860*U857+P860*U860-O860*V857-Q860*V860</f>
        <v>-8.3598746430905955</v>
      </c>
      <c r="AA860" s="27">
        <f t="shared" ref="AA860" si="5049">(N860*V857+O860*U857+P860*V860+Q860*U860)</f>
        <v>0</v>
      </c>
      <c r="AB860" s="8"/>
      <c r="AC860" s="24">
        <v>0</v>
      </c>
      <c r="AD860" s="28">
        <f t="shared" ref="AD860" si="5050">IF(0=(1-$AD$8*$AE$8*$B857^2),0,-1*(1-$AD$8*$AE$8*$B857^2)/($B857*$AD$8))</f>
        <v>-0.31057536791309814</v>
      </c>
      <c r="AE860" s="26">
        <v>1</v>
      </c>
      <c r="AF860" s="27">
        <v>0</v>
      </c>
      <c r="AH860" s="24">
        <f t="shared" ref="AH860" si="5051">X860*AC857+Z860*AC860-Y860*AD857-AA860*AD860</f>
        <v>0</v>
      </c>
      <c r="AI860" s="28">
        <f t="shared" ref="AI860" si="5052">(X860*AD857+Y860*AC857+Z860*AD860+AA860*AC860)</f>
        <v>2.2682027061489158</v>
      </c>
      <c r="AJ860" s="26">
        <f t="shared" ref="AJ860" si="5053">X860*AE857+Z860*AE860-Y860*AF857-AA860*AF860</f>
        <v>-8.3598746430905955</v>
      </c>
      <c r="AK860" s="27">
        <f t="shared" ref="AK860" si="5054">(X860*AF857+Y860*AE857+Z860*AF860+AA860*AE860)</f>
        <v>0</v>
      </c>
      <c r="AL860" s="8"/>
      <c r="AM860" s="24">
        <v>0</v>
      </c>
      <c r="AN860" s="28">
        <v>0</v>
      </c>
      <c r="AO860" s="26">
        <v>1</v>
      </c>
      <c r="AP860" s="27">
        <v>0</v>
      </c>
      <c r="AR860" s="24">
        <f t="shared" ref="AR860" si="5055">AH860*AM857+AJ860*AM860-AI860*AN857-AK860*AN860</f>
        <v>0</v>
      </c>
      <c r="AS860" s="28">
        <f t="shared" ref="AS860" si="5056">(AH860*AN857+AI860*AM857+AJ860*AN860+AK860*AM860)</f>
        <v>2.2682027061489158</v>
      </c>
      <c r="AT860" s="26">
        <f t="shared" ref="AT860" si="5057">AH860*AO857+AJ860*AO860-AI860*AP857-AK860*AP860</f>
        <v>5.0123536157092214</v>
      </c>
      <c r="AU860" s="27">
        <f t="shared" ref="AU860" si="5058">(AH860*AP857+AI860*AO857+AJ860*AP860+AK860*AO860)</f>
        <v>0</v>
      </c>
      <c r="AV860" s="8"/>
      <c r="AW860" s="38">
        <f t="shared" ref="AW860" si="5059">(180/PI())*ATAN(-1*(($AR$8*AS857+AU857+$AR$8*AS860+AU860)/($AR$8*AR857+AT857+$AR$8*AR860+AT860)))</f>
        <v>41.99445451606271</v>
      </c>
      <c r="AY860" s="187">
        <f t="shared" ref="AY860" si="5060">20*LOG(((($AR$8*AR857+AT857-$AR$8*AR860-AT860)^2+($AR$8*AS857+AU857-$AR$8*AS860-AU860)^2)/(($AR$8*AR857+AT857+$AR$8*AR860+AT860)^2+($AR$8*AS857+AU857+$AR$8*AS860+AU860)^2))^0.5)</f>
        <v>-8.7471396212541741E-2</v>
      </c>
      <c r="AZ860" s="9"/>
      <c r="BA860" s="29"/>
      <c r="BB860" s="29"/>
      <c r="BC860" s="29"/>
      <c r="BD860" s="29"/>
    </row>
    <row r="861" spans="2:56" ht="18.649999999999999" customHeight="1">
      <c r="AY861" s="33"/>
    </row>
    <row r="862" spans="2:56" ht="18.649999999999999" customHeight="1" thickBot="1">
      <c r="E862" s="21" t="s">
        <v>68</v>
      </c>
      <c r="J862" s="21" t="s">
        <v>69</v>
      </c>
      <c r="O862" s="21" t="s">
        <v>70</v>
      </c>
      <c r="T862" s="21" t="s">
        <v>71</v>
      </c>
      <c r="Y862" s="21" t="s">
        <v>72</v>
      </c>
      <c r="AD862" s="21" t="s">
        <v>73</v>
      </c>
      <c r="AI862" s="21" t="s">
        <v>74</v>
      </c>
      <c r="AN862" s="21" t="s">
        <v>75</v>
      </c>
      <c r="AS862" s="21" t="s">
        <v>76</v>
      </c>
    </row>
    <row r="863" spans="2:56" ht="18.649999999999999" customHeight="1" thickBot="1">
      <c r="B863" s="20"/>
      <c r="D863" s="197" t="s">
        <v>77</v>
      </c>
      <c r="E863" s="198"/>
      <c r="F863" s="199" t="s">
        <v>78</v>
      </c>
      <c r="G863" s="200"/>
      <c r="I863" s="197" t="s">
        <v>79</v>
      </c>
      <c r="J863" s="198"/>
      <c r="K863" s="199" t="s">
        <v>80</v>
      </c>
      <c r="L863" s="200"/>
      <c r="N863" s="197" t="s">
        <v>81</v>
      </c>
      <c r="O863" s="198"/>
      <c r="P863" s="199" t="s">
        <v>82</v>
      </c>
      <c r="Q863" s="200"/>
      <c r="S863" s="197" t="s">
        <v>83</v>
      </c>
      <c r="T863" s="198"/>
      <c r="U863" s="199" t="s">
        <v>84</v>
      </c>
      <c r="V863" s="200"/>
      <c r="X863" s="197" t="s">
        <v>85</v>
      </c>
      <c r="Y863" s="198"/>
      <c r="Z863" s="199" t="s">
        <v>86</v>
      </c>
      <c r="AA863" s="200"/>
      <c r="AB863" s="4"/>
      <c r="AC863" s="197" t="s">
        <v>87</v>
      </c>
      <c r="AD863" s="198"/>
      <c r="AE863" s="199" t="s">
        <v>88</v>
      </c>
      <c r="AF863" s="200"/>
      <c r="AH863" s="197" t="s">
        <v>89</v>
      </c>
      <c r="AI863" s="198"/>
      <c r="AJ863" s="199" t="s">
        <v>90</v>
      </c>
      <c r="AK863" s="200"/>
      <c r="AL863" s="4"/>
      <c r="AM863" s="197" t="s">
        <v>91</v>
      </c>
      <c r="AN863" s="198"/>
      <c r="AO863" s="199" t="s">
        <v>92</v>
      </c>
      <c r="AP863" s="200"/>
      <c r="AR863" s="197" t="s">
        <v>93</v>
      </c>
      <c r="AS863" s="198"/>
      <c r="AT863" s="199" t="s">
        <v>94</v>
      </c>
      <c r="AU863" s="200"/>
      <c r="AV863" s="4"/>
      <c r="AW863" s="181" t="s">
        <v>95</v>
      </c>
      <c r="AY863" s="182" t="s">
        <v>22</v>
      </c>
      <c r="AZ863" s="9"/>
      <c r="BA863" s="29"/>
      <c r="BB863" s="29"/>
      <c r="BC863" s="29"/>
      <c r="BD863" s="29"/>
    </row>
    <row r="864" spans="2:56" ht="18.649999999999999" customHeight="1" thickTop="1" thickBot="1">
      <c r="B864" s="39">
        <f t="shared" ref="B864" si="5061">B857+$E$5</f>
        <v>0.94799999999999474</v>
      </c>
      <c r="D864" s="24">
        <v>1</v>
      </c>
      <c r="E864" s="25">
        <v>0</v>
      </c>
      <c r="F864" s="26">
        <v>0</v>
      </c>
      <c r="G864" s="27">
        <f t="shared" ref="G864" si="5062">-1/($E$8*$B864)</f>
        <v>-5.8930297244419636</v>
      </c>
      <c r="I864" s="24">
        <v>1</v>
      </c>
      <c r="J864" s="28">
        <v>0</v>
      </c>
      <c r="K864" s="26">
        <v>0</v>
      </c>
      <c r="L864" s="27">
        <v>0</v>
      </c>
      <c r="N864" s="24">
        <f t="shared" ref="N864" si="5063">D864*I864+F864*I867-E864*J864-G864*J867</f>
        <v>-0.9284287772039439</v>
      </c>
      <c r="O864" s="28">
        <f t="shared" ref="O864" si="5064">(D864*J864+E864*I864+F864*J867+G864*I867)</f>
        <v>0</v>
      </c>
      <c r="P864" s="26">
        <f t="shared" ref="P864" si="5065">D864*K864+F864*K867-E864*L864-G864*L867</f>
        <v>0</v>
      </c>
      <c r="Q864" s="27">
        <f t="shared" ref="Q864" si="5066">(D864*L864+E864*K864+F864*L867+G864*K867)</f>
        <v>-5.8930297244419636</v>
      </c>
      <c r="S864" s="24">
        <v>1</v>
      </c>
      <c r="T864" s="25">
        <v>0</v>
      </c>
      <c r="U864" s="26">
        <v>0</v>
      </c>
      <c r="V864" s="27">
        <f t="shared" ref="V864" si="5067">-1/($T$8*$B864)</f>
        <v>-28.509522180408418</v>
      </c>
      <c r="X864" s="24">
        <f t="shared" ref="X864" si="5068">N864*S864+P864*S867-O864*T864-Q864*T867</f>
        <v>-0.9284287772039439</v>
      </c>
      <c r="Y864" s="28">
        <f t="shared" ref="Y864" si="5069">(N864*T864+O864*S864+P864*T867+Q864*S867)</f>
        <v>0</v>
      </c>
      <c r="Z864" s="26">
        <f t="shared" ref="Z864" si="5070">N864*U864+P864*U867-O864*V864-Q864*V867</f>
        <v>0</v>
      </c>
      <c r="AA864" s="27">
        <f t="shared" ref="AA864" si="5071">(N864*V864+O864*U864+P864*V867+Q864*U867)</f>
        <v>20.576031092183342</v>
      </c>
      <c r="AB864" s="8"/>
      <c r="AC864" s="24">
        <v>1</v>
      </c>
      <c r="AD864" s="28">
        <v>0</v>
      </c>
      <c r="AE864" s="26">
        <v>0</v>
      </c>
      <c r="AF864" s="27">
        <v>0</v>
      </c>
      <c r="AH864" s="24">
        <f t="shared" ref="AH864" si="5072">X864*AC864+Z864*AC867-Y864*AD864-AA864*AD867</f>
        <v>5.4455578429056954</v>
      </c>
      <c r="AI864" s="28">
        <f t="shared" ref="AI864" si="5073">(X864*AD864+Y864*AC864+Z864*AD867+AA864*AC867)</f>
        <v>0</v>
      </c>
      <c r="AJ864" s="26">
        <f t="shared" ref="AJ864" si="5074">X864*AE864+Z864*AE867-Y864*AF864-AA864*AF867</f>
        <v>0</v>
      </c>
      <c r="AK864" s="27">
        <f t="shared" ref="AK864" si="5075">(X864*AF864+Y864*AE864+Z864*AF867+AA864*AE867)</f>
        <v>20.576031092183342</v>
      </c>
      <c r="AL864" s="8"/>
      <c r="AM864" s="24">
        <v>1</v>
      </c>
      <c r="AN864" s="25">
        <v>0</v>
      </c>
      <c r="AO864" s="26">
        <v>0</v>
      </c>
      <c r="AP864" s="27">
        <f t="shared" ref="AP864" si="5076">-1/($AN$8*$B864)</f>
        <v>-5.8930297244419636</v>
      </c>
      <c r="AR864" s="24">
        <f t="shared" ref="AR864" si="5077">AH864*AM864+AJ864*AM867-AI864*AN864-AK864*AN867</f>
        <v>5.4455578429056954</v>
      </c>
      <c r="AS864" s="28">
        <f t="shared" ref="AS864" si="5078">(AH864*AN864+AI864*AM864+AJ864*AN867+AK864*AM867)</f>
        <v>0</v>
      </c>
      <c r="AT864" s="26">
        <f t="shared" ref="AT864" si="5079">AH864*AO864+AJ864*AO867-AI864*AP864-AK864*AP867</f>
        <v>0</v>
      </c>
      <c r="AU864" s="27">
        <f t="shared" ref="AU864" si="5080">(AH864*AP864+AI864*AO864+AJ864*AP867+AK864*AO867)</f>
        <v>-11.514803142227983</v>
      </c>
      <c r="AV864" s="8"/>
      <c r="AW864" s="183">
        <f t="shared" ref="AW864" si="5081">20*LOG((2*$AR$8)/(($AR$8*AR864+AT864+$AR$8*AR867+AT867)^2+($AR$8*AS864+AU864+$AR$8*AS867+AU867)^2)^0.5)</f>
        <v>-16.852960149896589</v>
      </c>
      <c r="AY864" s="184">
        <f t="shared" ref="AY864" si="5082">((AS864^2+AR864^2)/(AS867^2+AR867^2))^0.5</f>
        <v>2.4169954367923432</v>
      </c>
      <c r="AZ864" s="9"/>
      <c r="BA864" s="29"/>
      <c r="BB864" s="29"/>
      <c r="BC864" s="29"/>
      <c r="BD864" s="29"/>
    </row>
    <row r="865" spans="2:56" ht="18.649999999999999" customHeight="1" thickBot="1">
      <c r="D865" s="30"/>
      <c r="G865" s="31"/>
      <c r="I865" s="30"/>
      <c r="L865" s="31"/>
      <c r="N865" s="30"/>
      <c r="Q865" s="31"/>
      <c r="S865" s="30"/>
      <c r="V865" s="31"/>
      <c r="X865" s="30"/>
      <c r="AA865" s="31"/>
      <c r="AC865" s="30"/>
      <c r="AF865" s="31"/>
      <c r="AH865" s="30"/>
      <c r="AK865" s="31"/>
      <c r="AM865" s="30"/>
      <c r="AP865" s="31"/>
      <c r="AR865" s="30"/>
      <c r="AU865" s="31"/>
      <c r="AY865" s="185"/>
      <c r="AZ865" s="9"/>
      <c r="BA865" s="29"/>
      <c r="BB865" s="29"/>
      <c r="BC865" s="29"/>
      <c r="BD865" s="29"/>
    </row>
    <row r="866" spans="2:56" ht="18.649999999999999" customHeight="1" thickBot="1">
      <c r="D866" s="197" t="s">
        <v>96</v>
      </c>
      <c r="E866" s="198"/>
      <c r="F866" s="199" t="s">
        <v>97</v>
      </c>
      <c r="G866" s="200"/>
      <c r="I866" s="197" t="s">
        <v>98</v>
      </c>
      <c r="J866" s="198"/>
      <c r="K866" s="199" t="s">
        <v>99</v>
      </c>
      <c r="L866" s="200"/>
      <c r="N866" s="197" t="s">
        <v>1</v>
      </c>
      <c r="O866" s="198"/>
      <c r="P866" s="199" t="s">
        <v>2</v>
      </c>
      <c r="Q866" s="200"/>
      <c r="S866" s="172" t="s">
        <v>100</v>
      </c>
      <c r="T866" s="173"/>
      <c r="U866" s="199" t="s">
        <v>101</v>
      </c>
      <c r="V866" s="200"/>
      <c r="X866" s="197" t="s">
        <v>102</v>
      </c>
      <c r="Y866" s="198"/>
      <c r="Z866" s="199" t="s">
        <v>103</v>
      </c>
      <c r="AA866" s="200"/>
      <c r="AB866" s="4"/>
      <c r="AC866" s="197" t="s">
        <v>104</v>
      </c>
      <c r="AD866" s="198"/>
      <c r="AE866" s="199" t="s">
        <v>105</v>
      </c>
      <c r="AF866" s="200"/>
      <c r="AH866" s="172" t="s">
        <v>106</v>
      </c>
      <c r="AI866" s="173"/>
      <c r="AJ866" s="199" t="s">
        <v>107</v>
      </c>
      <c r="AK866" s="200"/>
      <c r="AL866" s="4"/>
      <c r="AM866" s="197" t="s">
        <v>108</v>
      </c>
      <c r="AN866" s="198"/>
      <c r="AO866" s="199" t="s">
        <v>109</v>
      </c>
      <c r="AP866" s="200"/>
      <c r="AR866" s="197" t="s">
        <v>110</v>
      </c>
      <c r="AS866" s="198"/>
      <c r="AT866" s="199" t="s">
        <v>111</v>
      </c>
      <c r="AU866" s="200"/>
      <c r="AV866" s="4"/>
      <c r="AW866" s="36" t="s">
        <v>112</v>
      </c>
      <c r="AY866" s="186" t="s">
        <v>113</v>
      </c>
      <c r="AZ866" s="9"/>
      <c r="BA866" s="29"/>
      <c r="BB866" s="29"/>
      <c r="BC866" s="29"/>
      <c r="BD866" s="29"/>
    </row>
    <row r="867" spans="2:56" ht="18.649999999999999" customHeight="1" thickTop="1" thickBot="1">
      <c r="D867" s="24">
        <v>0</v>
      </c>
      <c r="E867" s="28">
        <v>0</v>
      </c>
      <c r="F867" s="26">
        <v>1</v>
      </c>
      <c r="G867" s="27">
        <v>0</v>
      </c>
      <c r="I867" s="24">
        <v>0</v>
      </c>
      <c r="J867" s="28">
        <f t="shared" ref="J867" si="5083">IF(0=(1-$J$8*$K$8*$B864^2),0,-1*(1-$J$8*$K$8*$B864^2)/($B864*$K$8))</f>
        <v>-0.32723893606128979</v>
      </c>
      <c r="K867" s="26">
        <v>1</v>
      </c>
      <c r="L867" s="27">
        <v>0</v>
      </c>
      <c r="N867" s="24">
        <f t="shared" ref="N867" si="5084">D867*I864+F867*I867-E867*J864-G867*J867</f>
        <v>0</v>
      </c>
      <c r="O867" s="28">
        <f t="shared" ref="O867" si="5085">(D867*J864+E867*I864+F867*J867+G867*I867)</f>
        <v>-0.32723893606128979</v>
      </c>
      <c r="P867" s="26">
        <f t="shared" ref="P867" si="5086">D867*K864+F867*K867-E867*L864-G867*L867</f>
        <v>1</v>
      </c>
      <c r="Q867" s="27">
        <f t="shared" ref="Q867" si="5087">(D867*L864+E867*K864+F867*L867+G867*K867)</f>
        <v>0</v>
      </c>
      <c r="S867" s="24">
        <v>0</v>
      </c>
      <c r="T867" s="28">
        <v>0</v>
      </c>
      <c r="U867" s="26">
        <v>1</v>
      </c>
      <c r="V867" s="27">
        <v>0</v>
      </c>
      <c r="X867" s="24">
        <f t="shared" ref="X867" si="5088">N867*S864+P867*S867-O867*T864-Q867*T867</f>
        <v>0</v>
      </c>
      <c r="Y867" s="28">
        <f t="shared" ref="Y867" si="5089">(N867*T864+O867*S864+P867*T867+Q867*S867)</f>
        <v>-0.32723893606128979</v>
      </c>
      <c r="Z867" s="26">
        <f t="shared" ref="Z867" si="5090">N867*U864+P867*U867-O867*V864-Q867*V867</f>
        <v>-8.3294257059325929</v>
      </c>
      <c r="AA867" s="27">
        <f t="shared" ref="AA867" si="5091">(N867*V864+O867*U864+P867*V867+Q867*U867)</f>
        <v>0</v>
      </c>
      <c r="AB867" s="8"/>
      <c r="AC867" s="24">
        <v>0</v>
      </c>
      <c r="AD867" s="28">
        <f t="shared" ref="AD867" si="5092">IF(0=(1-$AD$8*$AE$8*$B864^2),0,-1*(1-$AD$8*$AE$8*$B864^2)/($B864*$AD$8))</f>
        <v>-0.30977726421355684</v>
      </c>
      <c r="AE867" s="26">
        <v>1</v>
      </c>
      <c r="AF867" s="27">
        <v>0</v>
      </c>
      <c r="AH867" s="24">
        <f t="shared" ref="AH867" si="5093">X867*AC864+Z867*AC867-Y867*AD864-AA867*AD867</f>
        <v>0</v>
      </c>
      <c r="AI867" s="28">
        <f t="shared" ref="AI867" si="5094">(X867*AD864+Y867*AC864+Z867*AD867+AA867*AC867)</f>
        <v>2.2530277715925831</v>
      </c>
      <c r="AJ867" s="26">
        <f t="shared" ref="AJ867" si="5095">X867*AE864+Z867*AE867-Y867*AF864-AA867*AF867</f>
        <v>-8.3294257059325929</v>
      </c>
      <c r="AK867" s="27">
        <f t="shared" ref="AK867" si="5096">(X867*AF864+Y867*AE864+Z867*AF867+AA867*AE867)</f>
        <v>0</v>
      </c>
      <c r="AL867" s="8"/>
      <c r="AM867" s="24">
        <v>0</v>
      </c>
      <c r="AN867" s="28">
        <v>0</v>
      </c>
      <c r="AO867" s="26">
        <v>1</v>
      </c>
      <c r="AP867" s="27">
        <v>0</v>
      </c>
      <c r="AR867" s="24">
        <f t="shared" ref="AR867" si="5097">AH867*AM864+AJ867*AM867-AI867*AN864-AK867*AN867</f>
        <v>0</v>
      </c>
      <c r="AS867" s="28">
        <f t="shared" ref="AS867" si="5098">(AH867*AN864+AI867*AM864+AJ867*AN867+AK867*AM867)</f>
        <v>2.2530277715925831</v>
      </c>
      <c r="AT867" s="26">
        <f t="shared" ref="AT867" si="5099">AH867*AO864+AJ867*AO867-AI867*AP864-AK867*AP867</f>
        <v>4.9477339220557379</v>
      </c>
      <c r="AU867" s="27">
        <f t="shared" ref="AU867" si="5100">(AH867*AP864+AI867*AO864+AJ867*AP867+AK867*AO867)</f>
        <v>0</v>
      </c>
      <c r="AV867" s="8"/>
      <c r="AW867" s="38">
        <f t="shared" ref="AW867" si="5101">(180/PI())*ATAN(-1*(($AR$8*AS864+AU864+$AR$8*AS867+AU867)/($AR$8*AR864+AT864+$AR$8*AR867+AT867)))</f>
        <v>41.70519386237752</v>
      </c>
      <c r="AY867" s="187">
        <f t="shared" ref="AY867" si="5102">20*LOG(((($AR$8*AR864+AT864-$AR$8*AR867-AT867)^2+($AR$8*AS864+AU864-$AR$8*AS867-AU867)^2)/(($AR$8*AR864+AT864+$AR$8*AR867+AT867)^2+($AR$8*AS864+AU864+$AR$8*AS867+AU867)^2))^0.5)</f>
        <v>-9.0575175508274139E-2</v>
      </c>
      <c r="AZ867" s="9"/>
      <c r="BA867" s="29"/>
      <c r="BB867" s="29"/>
      <c r="BC867" s="29"/>
      <c r="BD867" s="29"/>
    </row>
    <row r="868" spans="2:56" ht="18.649999999999999" customHeight="1">
      <c r="AY868" s="33"/>
    </row>
    <row r="869" spans="2:56" ht="18.649999999999999" customHeight="1" thickBot="1">
      <c r="E869" s="21" t="s">
        <v>68</v>
      </c>
      <c r="J869" s="21" t="s">
        <v>69</v>
      </c>
      <c r="O869" s="21" t="s">
        <v>70</v>
      </c>
      <c r="T869" s="21" t="s">
        <v>71</v>
      </c>
      <c r="Y869" s="21" t="s">
        <v>72</v>
      </c>
      <c r="AD869" s="21" t="s">
        <v>73</v>
      </c>
      <c r="AI869" s="21" t="s">
        <v>74</v>
      </c>
      <c r="AN869" s="21" t="s">
        <v>75</v>
      </c>
      <c r="AS869" s="21" t="s">
        <v>76</v>
      </c>
    </row>
    <row r="870" spans="2:56" ht="18.649999999999999" customHeight="1" thickBot="1">
      <c r="B870" s="20"/>
      <c r="D870" s="197" t="s">
        <v>77</v>
      </c>
      <c r="E870" s="198"/>
      <c r="F870" s="199" t="s">
        <v>78</v>
      </c>
      <c r="G870" s="200"/>
      <c r="I870" s="197" t="s">
        <v>79</v>
      </c>
      <c r="J870" s="198"/>
      <c r="K870" s="199" t="s">
        <v>80</v>
      </c>
      <c r="L870" s="200"/>
      <c r="N870" s="197" t="s">
        <v>81</v>
      </c>
      <c r="O870" s="198"/>
      <c r="P870" s="199" t="s">
        <v>82</v>
      </c>
      <c r="Q870" s="200"/>
      <c r="S870" s="197" t="s">
        <v>83</v>
      </c>
      <c r="T870" s="198"/>
      <c r="U870" s="199" t="s">
        <v>84</v>
      </c>
      <c r="V870" s="200"/>
      <c r="X870" s="197" t="s">
        <v>85</v>
      </c>
      <c r="Y870" s="198"/>
      <c r="Z870" s="199" t="s">
        <v>86</v>
      </c>
      <c r="AA870" s="200"/>
      <c r="AB870" s="4"/>
      <c r="AC870" s="197" t="s">
        <v>87</v>
      </c>
      <c r="AD870" s="198"/>
      <c r="AE870" s="199" t="s">
        <v>88</v>
      </c>
      <c r="AF870" s="200"/>
      <c r="AH870" s="197" t="s">
        <v>89</v>
      </c>
      <c r="AI870" s="198"/>
      <c r="AJ870" s="199" t="s">
        <v>90</v>
      </c>
      <c r="AK870" s="200"/>
      <c r="AL870" s="4"/>
      <c r="AM870" s="197" t="s">
        <v>91</v>
      </c>
      <c r="AN870" s="198"/>
      <c r="AO870" s="199" t="s">
        <v>92</v>
      </c>
      <c r="AP870" s="200"/>
      <c r="AR870" s="197" t="s">
        <v>93</v>
      </c>
      <c r="AS870" s="198"/>
      <c r="AT870" s="199" t="s">
        <v>94</v>
      </c>
      <c r="AU870" s="200"/>
      <c r="AV870" s="4"/>
      <c r="AW870" s="181" t="s">
        <v>95</v>
      </c>
      <c r="AY870" s="182" t="s">
        <v>22</v>
      </c>
      <c r="AZ870" s="9"/>
      <c r="BA870" s="29"/>
      <c r="BB870" s="29"/>
      <c r="BC870" s="29"/>
      <c r="BD870" s="29"/>
    </row>
    <row r="871" spans="2:56" ht="18.649999999999999" customHeight="1" thickTop="1" thickBot="1">
      <c r="B871" s="39">
        <f t="shared" ref="B871" si="5103">B864+$E$5</f>
        <v>0.94839999999999469</v>
      </c>
      <c r="D871" s="24">
        <v>1</v>
      </c>
      <c r="E871" s="25">
        <v>0</v>
      </c>
      <c r="F871" s="26">
        <v>0</v>
      </c>
      <c r="G871" s="27">
        <f t="shared" ref="G871" si="5104">-1/($E$8*$B871)</f>
        <v>-5.8905442627277322</v>
      </c>
      <c r="I871" s="24">
        <v>1</v>
      </c>
      <c r="J871" s="28">
        <v>0</v>
      </c>
      <c r="K871" s="26">
        <v>0</v>
      </c>
      <c r="L871" s="27">
        <v>0</v>
      </c>
      <c r="N871" s="24">
        <f t="shared" ref="N871" si="5105">D871*I871+F871*I874-E871*J871-G871*J874</f>
        <v>-0.92214282475988796</v>
      </c>
      <c r="O871" s="28">
        <f t="shared" ref="O871" si="5106">(D871*J871+E871*I871+F871*J874+G871*I874)</f>
        <v>0</v>
      </c>
      <c r="P871" s="26">
        <f t="shared" ref="P871" si="5107">D871*K871+F871*K874-E871*L871-G871*L874</f>
        <v>0</v>
      </c>
      <c r="Q871" s="27">
        <f t="shared" ref="Q871" si="5108">(D871*L871+E871*K871+F871*L874+G871*K874)</f>
        <v>-5.8905442627277322</v>
      </c>
      <c r="S871" s="24">
        <v>1</v>
      </c>
      <c r="T871" s="25">
        <v>0</v>
      </c>
      <c r="U871" s="26">
        <v>0</v>
      </c>
      <c r="V871" s="27">
        <f t="shared" ref="V871" si="5109">-1/($T$8*$B871)</f>
        <v>-28.497497919682811</v>
      </c>
      <c r="X871" s="24">
        <f t="shared" ref="X871" si="5110">N871*S871+P871*S874-O871*T871-Q871*T874</f>
        <v>-0.92214282475988796</v>
      </c>
      <c r="Y871" s="28">
        <f t="shared" ref="Y871" si="5111">(N871*T871+O871*S871+P871*T874+Q871*S874)</f>
        <v>0</v>
      </c>
      <c r="Z871" s="26">
        <f t="shared" ref="Z871" si="5112">N871*U871+P871*U874-O871*V871-Q871*V874</f>
        <v>0</v>
      </c>
      <c r="AA871" s="27">
        <f t="shared" ref="AA871" si="5113">(N871*V871+O871*U871+P871*V874+Q871*U874)</f>
        <v>20.388218967517606</v>
      </c>
      <c r="AB871" s="8"/>
      <c r="AC871" s="24">
        <v>1</v>
      </c>
      <c r="AD871" s="28">
        <v>0</v>
      </c>
      <c r="AE871" s="26">
        <v>0</v>
      </c>
      <c r="AF871" s="27">
        <v>0</v>
      </c>
      <c r="AH871" s="24">
        <f t="shared" ref="AH871" si="5114">X871*AC871+Z871*AC874-Y871*AD871-AA871*AD874</f>
        <v>5.3773999447303229</v>
      </c>
      <c r="AI871" s="28">
        <f t="shared" ref="AI871" si="5115">(X871*AD871+Y871*AC871+Z871*AD874+AA871*AC874)</f>
        <v>0</v>
      </c>
      <c r="AJ871" s="26">
        <f t="shared" ref="AJ871" si="5116">X871*AE871+Z871*AE874-Y871*AF871-AA871*AF874</f>
        <v>0</v>
      </c>
      <c r="AK871" s="27">
        <f t="shared" ref="AK871" si="5117">(X871*AF871+Y871*AE871+Z871*AF874+AA871*AE874)</f>
        <v>20.388218967517606</v>
      </c>
      <c r="AL871" s="8"/>
      <c r="AM871" s="24">
        <v>1</v>
      </c>
      <c r="AN871" s="25">
        <v>0</v>
      </c>
      <c r="AO871" s="26">
        <v>0</v>
      </c>
      <c r="AP871" s="27">
        <f t="shared" ref="AP871" si="5118">-1/($AN$8*$B871)</f>
        <v>-5.8905442627277322</v>
      </c>
      <c r="AR871" s="24">
        <f t="shared" ref="AR871" si="5119">AH871*AM871+AJ871*AM874-AI871*AN871-AK871*AN874</f>
        <v>5.3773999447303229</v>
      </c>
      <c r="AS871" s="28">
        <f t="shared" ref="AS871" si="5120">(AH871*AN871+AI871*AM871+AJ871*AN874+AK871*AM874)</f>
        <v>0</v>
      </c>
      <c r="AT871" s="26">
        <f t="shared" ref="AT871" si="5121">AH871*AO871+AJ871*AO874-AI871*AP871-AK871*AP874</f>
        <v>0</v>
      </c>
      <c r="AU871" s="27">
        <f t="shared" ref="AU871" si="5122">(AH871*AP871+AI871*AO871+AJ871*AP874+AK871*AO874)</f>
        <v>-11.287593425306021</v>
      </c>
      <c r="AV871" s="8"/>
      <c r="AW871" s="183">
        <f t="shared" ref="AW871" si="5123">20*LOG((2*$AR$8)/(($AR$8*AR871+AT871+$AR$8*AR874+AT874)^2+($AR$8*AS871+AU871+$AR$8*AS874+AU874)^2)^0.5)</f>
        <v>-16.702071494325132</v>
      </c>
      <c r="AY871" s="184">
        <f t="shared" ref="AY871" si="5124">((AS871^2+AR871^2)/(AS874^2+AR874^2))^0.5</f>
        <v>2.4028603405735525</v>
      </c>
      <c r="AZ871" s="9"/>
      <c r="BA871" s="29"/>
      <c r="BB871" s="29"/>
      <c r="BC871" s="29"/>
      <c r="BD871" s="29"/>
    </row>
    <row r="872" spans="2:56" ht="18.649999999999999" customHeight="1" thickBot="1">
      <c r="D872" s="30"/>
      <c r="G872" s="31"/>
      <c r="I872" s="30"/>
      <c r="L872" s="31"/>
      <c r="N872" s="30"/>
      <c r="Q872" s="31"/>
      <c r="S872" s="30"/>
      <c r="V872" s="31"/>
      <c r="X872" s="30"/>
      <c r="AA872" s="31"/>
      <c r="AC872" s="30"/>
      <c r="AF872" s="31"/>
      <c r="AH872" s="30"/>
      <c r="AK872" s="31"/>
      <c r="AM872" s="30"/>
      <c r="AP872" s="31"/>
      <c r="AR872" s="30"/>
      <c r="AU872" s="31"/>
      <c r="AY872" s="185"/>
      <c r="AZ872" s="9"/>
      <c r="BA872" s="29"/>
      <c r="BB872" s="29"/>
      <c r="BC872" s="29"/>
      <c r="BD872" s="29"/>
    </row>
    <row r="873" spans="2:56" ht="18.649999999999999" customHeight="1" thickBot="1">
      <c r="D873" s="197" t="s">
        <v>96</v>
      </c>
      <c r="E873" s="198"/>
      <c r="F873" s="199" t="s">
        <v>97</v>
      </c>
      <c r="G873" s="200"/>
      <c r="I873" s="197" t="s">
        <v>98</v>
      </c>
      <c r="J873" s="198"/>
      <c r="K873" s="199" t="s">
        <v>99</v>
      </c>
      <c r="L873" s="200"/>
      <c r="N873" s="197" t="s">
        <v>1</v>
      </c>
      <c r="O873" s="198"/>
      <c r="P873" s="199" t="s">
        <v>2</v>
      </c>
      <c r="Q873" s="200"/>
      <c r="S873" s="172" t="s">
        <v>100</v>
      </c>
      <c r="T873" s="173"/>
      <c r="U873" s="199" t="s">
        <v>101</v>
      </c>
      <c r="V873" s="200"/>
      <c r="X873" s="197" t="s">
        <v>102</v>
      </c>
      <c r="Y873" s="198"/>
      <c r="Z873" s="199" t="s">
        <v>103</v>
      </c>
      <c r="AA873" s="200"/>
      <c r="AB873" s="4"/>
      <c r="AC873" s="197" t="s">
        <v>104</v>
      </c>
      <c r="AD873" s="198"/>
      <c r="AE873" s="199" t="s">
        <v>105</v>
      </c>
      <c r="AF873" s="200"/>
      <c r="AH873" s="172" t="s">
        <v>106</v>
      </c>
      <c r="AI873" s="173"/>
      <c r="AJ873" s="199" t="s">
        <v>107</v>
      </c>
      <c r="AK873" s="200"/>
      <c r="AL873" s="4"/>
      <c r="AM873" s="197" t="s">
        <v>108</v>
      </c>
      <c r="AN873" s="198"/>
      <c r="AO873" s="199" t="s">
        <v>109</v>
      </c>
      <c r="AP873" s="200"/>
      <c r="AR873" s="197" t="s">
        <v>110</v>
      </c>
      <c r="AS873" s="198"/>
      <c r="AT873" s="199" t="s">
        <v>111</v>
      </c>
      <c r="AU873" s="200"/>
      <c r="AV873" s="4"/>
      <c r="AW873" s="36" t="s">
        <v>112</v>
      </c>
      <c r="AY873" s="186" t="s">
        <v>113</v>
      </c>
      <c r="AZ873" s="9"/>
      <c r="BA873" s="29"/>
      <c r="BB873" s="29"/>
      <c r="BC873" s="29"/>
      <c r="BD873" s="29"/>
    </row>
    <row r="874" spans="2:56" ht="18.649999999999999" customHeight="1" thickTop="1" thickBot="1">
      <c r="D874" s="24">
        <v>0</v>
      </c>
      <c r="E874" s="28">
        <v>0</v>
      </c>
      <c r="F874" s="26">
        <v>1</v>
      </c>
      <c r="G874" s="27">
        <v>0</v>
      </c>
      <c r="I874" s="24">
        <v>0</v>
      </c>
      <c r="J874" s="28">
        <f t="shared" ref="J874" si="5125">IF(0=(1-$J$8*$K$8*$B871^2),0,-1*(1-$J$8*$K$8*$B871^2)/($B871*$K$8))</f>
        <v>-0.32630988564540586</v>
      </c>
      <c r="K874" s="26">
        <v>1</v>
      </c>
      <c r="L874" s="27">
        <v>0</v>
      </c>
      <c r="N874" s="24">
        <f t="shared" ref="N874" si="5126">D874*I871+F874*I874-E874*J871-G874*J874</f>
        <v>0</v>
      </c>
      <c r="O874" s="28">
        <f t="shared" ref="O874" si="5127">(D874*J871+E874*I871+F874*J874+G874*I874)</f>
        <v>-0.32630988564540586</v>
      </c>
      <c r="P874" s="26">
        <f t="shared" ref="P874" si="5128">D874*K871+F874*K874-E874*L871-G874*L874</f>
        <v>1</v>
      </c>
      <c r="Q874" s="27">
        <f t="shared" ref="Q874" si="5129">(D874*L871+E874*K871+F874*L874+G874*K874)</f>
        <v>0</v>
      </c>
      <c r="S874" s="24">
        <v>0</v>
      </c>
      <c r="T874" s="28">
        <v>0</v>
      </c>
      <c r="U874" s="26">
        <v>1</v>
      </c>
      <c r="V874" s="27">
        <v>0</v>
      </c>
      <c r="X874" s="24">
        <f t="shared" ref="X874" si="5130">N874*S871+P874*S874-O874*T871-Q874*T874</f>
        <v>0</v>
      </c>
      <c r="Y874" s="28">
        <f t="shared" ref="Y874" si="5131">(N874*T871+O874*S871+P874*T874+Q874*S874)</f>
        <v>-0.32630988564540586</v>
      </c>
      <c r="Z874" s="26">
        <f t="shared" ref="Z874" si="5132">N874*U871+P874*U874-O874*V871-Q874*V874</f>
        <v>-8.2990152873518888</v>
      </c>
      <c r="AA874" s="27">
        <f t="shared" ref="AA874" si="5133">(N874*V871+O874*U871+P874*V874+Q874*U874)</f>
        <v>0</v>
      </c>
      <c r="AB874" s="8"/>
      <c r="AC874" s="24">
        <v>0</v>
      </c>
      <c r="AD874" s="28">
        <f t="shared" ref="AD874" si="5134">IF(0=(1-$AD$8*$AE$8*$B871^2),0,-1*(1-$AD$8*$AE$8*$B871^2)/($B871*$AD$8))</f>
        <v>-0.30897955233493452</v>
      </c>
      <c r="AE874" s="26">
        <v>1</v>
      </c>
      <c r="AF874" s="27">
        <v>0</v>
      </c>
      <c r="AH874" s="24">
        <f t="shared" ref="AH874" si="5135">X874*AC871+Z874*AC874-Y874*AD871-AA874*AD874</f>
        <v>0</v>
      </c>
      <c r="AI874" s="28">
        <f t="shared" ref="AI874" si="5136">(X874*AD871+Y874*AC871+Z874*AD874+AA874*AC874)</f>
        <v>2.2379161426613585</v>
      </c>
      <c r="AJ874" s="26">
        <f t="shared" ref="AJ874" si="5137">X874*AE871+Z874*AE874-Y874*AF871-AA874*AF874</f>
        <v>-8.2990152873518888</v>
      </c>
      <c r="AK874" s="27">
        <f t="shared" ref="AK874" si="5138">(X874*AF871+Y874*AE871+Z874*AF874+AA874*AE874)</f>
        <v>0</v>
      </c>
      <c r="AL874" s="8"/>
      <c r="AM874" s="24">
        <v>0</v>
      </c>
      <c r="AN874" s="28">
        <v>0</v>
      </c>
      <c r="AO874" s="26">
        <v>1</v>
      </c>
      <c r="AP874" s="27">
        <v>0</v>
      </c>
      <c r="AR874" s="24">
        <f t="shared" ref="AR874" si="5139">AH874*AM871+AJ874*AM874-AI874*AN871-AK874*AN874</f>
        <v>0</v>
      </c>
      <c r="AS874" s="28">
        <f t="shared" ref="AS874" si="5140">(AH874*AN871+AI874*AM871+AJ874*AN874+AK874*AM874)</f>
        <v>2.2379161426613585</v>
      </c>
      <c r="AT874" s="26">
        <f t="shared" ref="AT874" si="5141">AH874*AO871+AJ874*AO874-AI874*AP871-AK874*AP874</f>
        <v>4.8835288072677532</v>
      </c>
      <c r="AU874" s="27">
        <f t="shared" ref="AU874" si="5142">(AH874*AP871+AI874*AO871+AJ874*AP874+AK874*AO874)</f>
        <v>0</v>
      </c>
      <c r="AV874" s="8"/>
      <c r="AW874" s="38">
        <f t="shared" ref="AW874" si="5143">(180/PI())*ATAN(-1*(($AR$8*AS871+AU871+$AR$8*AS874+AU874)/($AR$8*AR871+AT871+$AR$8*AR874+AT874)))</f>
        <v>41.410843018386814</v>
      </c>
      <c r="AY874" s="187">
        <f t="shared" ref="AY874" si="5144">20*LOG(((($AR$8*AR871+AT871-$AR$8*AR874-AT874)^2+($AR$8*AS871+AU871-$AR$8*AS874-AU874)^2)/(($AR$8*AR871+AT871+$AR$8*AR874+AT874)^2+($AR$8*AS871+AU871+$AR$8*AS874+AU874)^2))^0.5)</f>
        <v>-9.3812201664102951E-2</v>
      </c>
      <c r="AZ874" s="9"/>
      <c r="BA874" s="29"/>
      <c r="BB874" s="29"/>
      <c r="BC874" s="29"/>
      <c r="BD874" s="29"/>
    </row>
    <row r="875" spans="2:56" ht="18.649999999999999" customHeight="1">
      <c r="AY875" s="33"/>
    </row>
    <row r="876" spans="2:56" ht="18.649999999999999" customHeight="1" thickBot="1">
      <c r="E876" s="21" t="s">
        <v>68</v>
      </c>
      <c r="J876" s="21" t="s">
        <v>69</v>
      </c>
      <c r="O876" s="21" t="s">
        <v>70</v>
      </c>
      <c r="T876" s="21" t="s">
        <v>71</v>
      </c>
      <c r="Y876" s="21" t="s">
        <v>72</v>
      </c>
      <c r="AD876" s="21" t="s">
        <v>73</v>
      </c>
      <c r="AI876" s="21" t="s">
        <v>74</v>
      </c>
      <c r="AN876" s="21" t="s">
        <v>75</v>
      </c>
      <c r="AS876" s="21" t="s">
        <v>76</v>
      </c>
    </row>
    <row r="877" spans="2:56" ht="18.649999999999999" customHeight="1" thickBot="1">
      <c r="B877" s="20"/>
      <c r="D877" s="197" t="s">
        <v>77</v>
      </c>
      <c r="E877" s="198"/>
      <c r="F877" s="199" t="s">
        <v>78</v>
      </c>
      <c r="G877" s="200"/>
      <c r="I877" s="197" t="s">
        <v>79</v>
      </c>
      <c r="J877" s="198"/>
      <c r="K877" s="199" t="s">
        <v>80</v>
      </c>
      <c r="L877" s="200"/>
      <c r="N877" s="197" t="s">
        <v>81</v>
      </c>
      <c r="O877" s="198"/>
      <c r="P877" s="199" t="s">
        <v>82</v>
      </c>
      <c r="Q877" s="200"/>
      <c r="S877" s="197" t="s">
        <v>83</v>
      </c>
      <c r="T877" s="198"/>
      <c r="U877" s="199" t="s">
        <v>84</v>
      </c>
      <c r="V877" s="200"/>
      <c r="X877" s="197" t="s">
        <v>85</v>
      </c>
      <c r="Y877" s="198"/>
      <c r="Z877" s="199" t="s">
        <v>86</v>
      </c>
      <c r="AA877" s="200"/>
      <c r="AB877" s="4"/>
      <c r="AC877" s="197" t="s">
        <v>87</v>
      </c>
      <c r="AD877" s="198"/>
      <c r="AE877" s="199" t="s">
        <v>88</v>
      </c>
      <c r="AF877" s="200"/>
      <c r="AH877" s="197" t="s">
        <v>89</v>
      </c>
      <c r="AI877" s="198"/>
      <c r="AJ877" s="199" t="s">
        <v>90</v>
      </c>
      <c r="AK877" s="200"/>
      <c r="AL877" s="4"/>
      <c r="AM877" s="197" t="s">
        <v>91</v>
      </c>
      <c r="AN877" s="198"/>
      <c r="AO877" s="199" t="s">
        <v>92</v>
      </c>
      <c r="AP877" s="200"/>
      <c r="AR877" s="197" t="s">
        <v>93</v>
      </c>
      <c r="AS877" s="198"/>
      <c r="AT877" s="199" t="s">
        <v>94</v>
      </c>
      <c r="AU877" s="200"/>
      <c r="AV877" s="4"/>
      <c r="AW877" s="181" t="s">
        <v>95</v>
      </c>
      <c r="AY877" s="182" t="s">
        <v>22</v>
      </c>
      <c r="AZ877" s="9"/>
      <c r="BA877" s="29"/>
      <c r="BB877" s="29"/>
      <c r="BC877" s="29"/>
      <c r="BD877" s="29"/>
    </row>
    <row r="878" spans="2:56" ht="18.649999999999999" customHeight="1" thickTop="1" thickBot="1">
      <c r="B878" s="39">
        <f t="shared" ref="B878" si="5145">B871+$E$5</f>
        <v>0.94879999999999465</v>
      </c>
      <c r="D878" s="24">
        <v>1</v>
      </c>
      <c r="E878" s="25">
        <v>0</v>
      </c>
      <c r="F878" s="26">
        <v>0</v>
      </c>
      <c r="G878" s="27">
        <f t="shared" ref="G878" si="5146">-1/($E$8*$B878)</f>
        <v>-5.8880608966810506</v>
      </c>
      <c r="I878" s="24">
        <v>1</v>
      </c>
      <c r="J878" s="28">
        <v>0</v>
      </c>
      <c r="K878" s="26">
        <v>0</v>
      </c>
      <c r="L878" s="27">
        <v>0</v>
      </c>
      <c r="N878" s="24">
        <f t="shared" ref="N878" si="5147">D878*I878+F878*I881-E878*J878-G878*J881</f>
        <v>-0.91586482083267584</v>
      </c>
      <c r="O878" s="28">
        <f t="shared" ref="O878" si="5148">(D878*J878+E878*I878+F878*J881+G878*I881)</f>
        <v>0</v>
      </c>
      <c r="P878" s="26">
        <f t="shared" ref="P878" si="5149">D878*K878+F878*K881-E878*L878-G878*L881</f>
        <v>0</v>
      </c>
      <c r="Q878" s="27">
        <f t="shared" ref="Q878" si="5150">(D878*L878+E878*K878+F878*L881+G878*K881)</f>
        <v>-5.8880608966810506</v>
      </c>
      <c r="S878" s="24">
        <v>1</v>
      </c>
      <c r="T878" s="25">
        <v>0</v>
      </c>
      <c r="U878" s="26">
        <v>0</v>
      </c>
      <c r="V878" s="27">
        <f t="shared" ref="V878" si="5151">-1/($T$8*$B878)</f>
        <v>-28.485483797456979</v>
      </c>
      <c r="X878" s="24">
        <f t="shared" ref="X878" si="5152">N878*S878+P878*S881-O878*T878-Q878*T881</f>
        <v>-0.91586482083267584</v>
      </c>
      <c r="Y878" s="28">
        <f t="shared" ref="Y878" si="5153">(N878*T878+O878*S878+P878*T881+Q878*S881)</f>
        <v>0</v>
      </c>
      <c r="Z878" s="26">
        <f t="shared" ref="Z878" si="5154">N878*U878+P878*U881-O878*V878-Q878*V881</f>
        <v>0</v>
      </c>
      <c r="AA878" s="27">
        <f t="shared" ref="AA878" si="5155">(N878*V878+O878*U878+P878*V881+Q878*U881)</f>
        <v>20.200791617808974</v>
      </c>
      <c r="AB878" s="8"/>
      <c r="AC878" s="24">
        <v>1</v>
      </c>
      <c r="AD878" s="28">
        <v>0</v>
      </c>
      <c r="AE878" s="26">
        <v>0</v>
      </c>
      <c r="AF878" s="27">
        <v>0</v>
      </c>
      <c r="AH878" s="24">
        <f t="shared" ref="AH878" si="5156">X878*AC878+Z878*AC881-Y878*AD878-AA878*AD881</f>
        <v>5.3096602237002219</v>
      </c>
      <c r="AI878" s="28">
        <f t="shared" ref="AI878" si="5157">(X878*AD878+Y878*AC878+Z878*AD881+AA878*AC881)</f>
        <v>0</v>
      </c>
      <c r="AJ878" s="26">
        <f t="shared" ref="AJ878" si="5158">X878*AE878+Z878*AE881-Y878*AF878-AA878*AF881</f>
        <v>0</v>
      </c>
      <c r="AK878" s="27">
        <f t="shared" ref="AK878" si="5159">(X878*AF878+Y878*AE878+Z878*AF881+AA878*AE881)</f>
        <v>20.200791617808974</v>
      </c>
      <c r="AL878" s="8"/>
      <c r="AM878" s="24">
        <v>1</v>
      </c>
      <c r="AN878" s="25">
        <v>0</v>
      </c>
      <c r="AO878" s="26">
        <v>0</v>
      </c>
      <c r="AP878" s="27">
        <f t="shared" ref="AP878" si="5160">-1/($AN$8*$B878)</f>
        <v>-5.8880608966810506</v>
      </c>
      <c r="AR878" s="24">
        <f t="shared" ref="AR878" si="5161">AH878*AM878+AJ878*AM881-AI878*AN878-AK878*AN881</f>
        <v>5.3096602237002219</v>
      </c>
      <c r="AS878" s="28">
        <f t="shared" ref="AS878" si="5162">(AH878*AN878+AI878*AM878+AJ878*AN881+AK878*AM881)</f>
        <v>0</v>
      </c>
      <c r="AT878" s="26">
        <f t="shared" ref="AT878" si="5163">AH878*AO878+AJ878*AO881-AI878*AP878-AK878*AP881</f>
        <v>0</v>
      </c>
      <c r="AU878" s="27">
        <f t="shared" ref="AU878" si="5164">(AH878*AP878+AI878*AO878+AJ878*AP881+AK878*AO881)</f>
        <v>-11.062811120023063</v>
      </c>
      <c r="AV878" s="8"/>
      <c r="AW878" s="183">
        <f t="shared" ref="AW878" si="5165">20*LOG((2*$AR$8)/(($AR$8*AR878+AT878+$AR$8*AR881+AT881)^2+($AR$8*AS878+AU878+$AR$8*AS881+AU881)^2)^0.5)</f>
        <v>-16.550165984732331</v>
      </c>
      <c r="AY878" s="184">
        <f t="shared" ref="AY878" si="5166">((AS878^2+AR878^2)/(AS881^2+AR881^2))^0.5</f>
        <v>2.3886533149981797</v>
      </c>
      <c r="AZ878" s="9"/>
      <c r="BA878" s="29"/>
      <c r="BB878" s="29"/>
      <c r="BC878" s="29"/>
      <c r="BD878" s="29"/>
    </row>
    <row r="879" spans="2:56" ht="18.649999999999999" customHeight="1" thickBot="1">
      <c r="D879" s="30"/>
      <c r="G879" s="31"/>
      <c r="I879" s="30"/>
      <c r="L879" s="31"/>
      <c r="N879" s="30"/>
      <c r="Q879" s="31"/>
      <c r="S879" s="30"/>
      <c r="V879" s="31"/>
      <c r="X879" s="30"/>
      <c r="AA879" s="31"/>
      <c r="AC879" s="30"/>
      <c r="AF879" s="31"/>
      <c r="AH879" s="30"/>
      <c r="AK879" s="31"/>
      <c r="AM879" s="30"/>
      <c r="AP879" s="31"/>
      <c r="AR879" s="30"/>
      <c r="AU879" s="31"/>
      <c r="AY879" s="185"/>
      <c r="AZ879" s="9"/>
      <c r="BA879" s="29"/>
      <c r="BB879" s="29"/>
      <c r="BC879" s="29"/>
      <c r="BD879" s="29"/>
    </row>
    <row r="880" spans="2:56" ht="18.649999999999999" customHeight="1" thickBot="1">
      <c r="D880" s="197" t="s">
        <v>96</v>
      </c>
      <c r="E880" s="198"/>
      <c r="F880" s="199" t="s">
        <v>97</v>
      </c>
      <c r="G880" s="200"/>
      <c r="I880" s="197" t="s">
        <v>98</v>
      </c>
      <c r="J880" s="198"/>
      <c r="K880" s="199" t="s">
        <v>99</v>
      </c>
      <c r="L880" s="200"/>
      <c r="N880" s="197" t="s">
        <v>1</v>
      </c>
      <c r="O880" s="198"/>
      <c r="P880" s="199" t="s">
        <v>2</v>
      </c>
      <c r="Q880" s="200"/>
      <c r="S880" s="172" t="s">
        <v>100</v>
      </c>
      <c r="T880" s="173"/>
      <c r="U880" s="199" t="s">
        <v>101</v>
      </c>
      <c r="V880" s="200"/>
      <c r="X880" s="197" t="s">
        <v>102</v>
      </c>
      <c r="Y880" s="198"/>
      <c r="Z880" s="199" t="s">
        <v>103</v>
      </c>
      <c r="AA880" s="200"/>
      <c r="AB880" s="4"/>
      <c r="AC880" s="197" t="s">
        <v>104</v>
      </c>
      <c r="AD880" s="198"/>
      <c r="AE880" s="199" t="s">
        <v>105</v>
      </c>
      <c r="AF880" s="200"/>
      <c r="AH880" s="172" t="s">
        <v>106</v>
      </c>
      <c r="AI880" s="173"/>
      <c r="AJ880" s="199" t="s">
        <v>107</v>
      </c>
      <c r="AK880" s="200"/>
      <c r="AL880" s="4"/>
      <c r="AM880" s="197" t="s">
        <v>108</v>
      </c>
      <c r="AN880" s="198"/>
      <c r="AO880" s="199" t="s">
        <v>109</v>
      </c>
      <c r="AP880" s="200"/>
      <c r="AR880" s="197" t="s">
        <v>110</v>
      </c>
      <c r="AS880" s="198"/>
      <c r="AT880" s="199" t="s">
        <v>111</v>
      </c>
      <c r="AU880" s="200"/>
      <c r="AV880" s="4"/>
      <c r="AW880" s="36" t="s">
        <v>112</v>
      </c>
      <c r="AY880" s="186" t="s">
        <v>113</v>
      </c>
      <c r="AZ880" s="9"/>
      <c r="BA880" s="29"/>
      <c r="BB880" s="29"/>
      <c r="BC880" s="29"/>
      <c r="BD880" s="29"/>
    </row>
    <row r="881" spans="2:56" ht="18.649999999999999" customHeight="1" thickTop="1" thickBot="1">
      <c r="D881" s="24">
        <v>0</v>
      </c>
      <c r="E881" s="28">
        <v>0</v>
      </c>
      <c r="F881" s="26">
        <v>1</v>
      </c>
      <c r="G881" s="27">
        <v>0</v>
      </c>
      <c r="I881" s="24">
        <v>0</v>
      </c>
      <c r="J881" s="28">
        <f t="shared" ref="J881" si="5167">IF(0=(1-$J$8*$K$8*$B878^2),0,-1*(1-$J$8*$K$8*$B878^2)/($B878*$K$8))</f>
        <v>-0.32538128501907987</v>
      </c>
      <c r="K881" s="26">
        <v>1</v>
      </c>
      <c r="L881" s="27">
        <v>0</v>
      </c>
      <c r="N881" s="24">
        <f t="shared" ref="N881" si="5168">D881*I878+F881*I881-E881*J878-G881*J881</f>
        <v>0</v>
      </c>
      <c r="O881" s="28">
        <f t="shared" ref="O881" si="5169">(D881*J878+E881*I878+F881*J881+G881*I881)</f>
        <v>-0.32538128501907987</v>
      </c>
      <c r="P881" s="26">
        <f t="shared" ref="P881" si="5170">D881*K878+F881*K881-E881*L878-G881*L881</f>
        <v>1</v>
      </c>
      <c r="Q881" s="27">
        <f t="shared" ref="Q881" si="5171">(D881*L878+E881*K878+F881*L881+G881*K881)</f>
        <v>0</v>
      </c>
      <c r="S881" s="24">
        <v>0</v>
      </c>
      <c r="T881" s="28">
        <v>0</v>
      </c>
      <c r="U881" s="26">
        <v>1</v>
      </c>
      <c r="V881" s="27">
        <v>0</v>
      </c>
      <c r="X881" s="24">
        <f t="shared" ref="X881" si="5172">N881*S878+P881*S881-O881*T878-Q881*T881</f>
        <v>0</v>
      </c>
      <c r="Y881" s="28">
        <f t="shared" ref="Y881" si="5173">(N881*T878+O881*S878+P881*T881+Q881*S881)</f>
        <v>-0.32538128501907987</v>
      </c>
      <c r="Z881" s="26">
        <f t="shared" ref="Z881" si="5174">N881*U878+P881*U881-O881*V878-Q881*V881</f>
        <v>-8.2686433224067315</v>
      </c>
      <c r="AA881" s="27">
        <f t="shared" ref="AA881" si="5175">(N881*V878+O881*U878+P881*V881+Q881*U881)</f>
        <v>0</v>
      </c>
      <c r="AB881" s="8"/>
      <c r="AC881" s="24">
        <v>0</v>
      </c>
      <c r="AD881" s="28">
        <f t="shared" ref="AD881" si="5176">IF(0=(1-$AD$8*$AE$8*$B878^2),0,-1*(1-$AD$8*$AE$8*$B878^2)/($B878*$AD$8))</f>
        <v>-0.30818223178167375</v>
      </c>
      <c r="AE881" s="26">
        <v>1</v>
      </c>
      <c r="AF881" s="27">
        <v>0</v>
      </c>
      <c r="AH881" s="24">
        <f t="shared" ref="AH881" si="5177">X881*AC878+Z881*AC881-Y881*AD878-AA881*AD881</f>
        <v>0</v>
      </c>
      <c r="AI881" s="28">
        <f t="shared" ref="AI881" si="5178">(X881*AD878+Y881*AC878+Z881*AD881+AA881*AC881)</f>
        <v>2.2228676678868604</v>
      </c>
      <c r="AJ881" s="26">
        <f t="shared" ref="AJ881" si="5179">X881*AE878+Z881*AE881-Y881*AF878-AA881*AF881</f>
        <v>-8.2686433224067315</v>
      </c>
      <c r="AK881" s="27">
        <f t="shared" ref="AK881" si="5180">(X881*AF878+Y881*AE878+Z881*AF881+AA881*AE881)</f>
        <v>0</v>
      </c>
      <c r="AL881" s="8"/>
      <c r="AM881" s="24">
        <v>0</v>
      </c>
      <c r="AN881" s="28">
        <v>0</v>
      </c>
      <c r="AO881" s="26">
        <v>1</v>
      </c>
      <c r="AP881" s="27">
        <v>0</v>
      </c>
      <c r="AR881" s="24">
        <f t="shared" ref="AR881" si="5181">AH881*AM878+AJ881*AM881-AI881*AN878-AK881*AN881</f>
        <v>0</v>
      </c>
      <c r="AS881" s="28">
        <f t="shared" ref="AS881" si="5182">(AH881*AN878+AI881*AM878+AJ881*AN881+AK881*AM881)</f>
        <v>2.2228676678868604</v>
      </c>
      <c r="AT881" s="26">
        <f t="shared" ref="AT881" si="5183">AH881*AO878+AJ881*AO881-AI881*AP878-AK881*AP881</f>
        <v>4.8197368713744915</v>
      </c>
      <c r="AU881" s="27">
        <f t="shared" ref="AU881" si="5184">(AH881*AP878+AI881*AO878+AJ881*AP881+AK881*AO881)</f>
        <v>0</v>
      </c>
      <c r="AV881" s="8"/>
      <c r="AW881" s="38">
        <f t="shared" ref="AW881" si="5185">(180/PI())*ATAN(-1*(($AR$8*AS878+AU878+$AR$8*AS881+AU881)/($AR$8*AR878+AT878+$AR$8*AR881+AT881)))</f>
        <v>41.111263158906851</v>
      </c>
      <c r="AY881" s="187">
        <f t="shared" ref="AY881" si="5186">20*LOG(((($AR$8*AR878+AT878-$AR$8*AR881-AT881)^2+($AR$8*AS878+AU878-$AR$8*AS881-AU881)^2)/(($AR$8*AR878+AT878+$AR$8*AR881+AT881)^2+($AR$8*AS878+AU878+$AR$8*AS881+AU881)^2))^0.5)</f>
        <v>-9.718922335964536E-2</v>
      </c>
      <c r="AZ881" s="9"/>
      <c r="BA881" s="29"/>
      <c r="BB881" s="29"/>
      <c r="BC881" s="29"/>
      <c r="BD881" s="29"/>
    </row>
    <row r="882" spans="2:56" ht="18.649999999999999" customHeight="1">
      <c r="AY882" s="33"/>
    </row>
    <row r="883" spans="2:56" ht="18.649999999999999" customHeight="1" thickBot="1">
      <c r="E883" s="21" t="s">
        <v>68</v>
      </c>
      <c r="J883" s="21" t="s">
        <v>69</v>
      </c>
      <c r="O883" s="21" t="s">
        <v>70</v>
      </c>
      <c r="T883" s="21" t="s">
        <v>71</v>
      </c>
      <c r="Y883" s="21" t="s">
        <v>72</v>
      </c>
      <c r="AD883" s="21" t="s">
        <v>73</v>
      </c>
      <c r="AI883" s="21" t="s">
        <v>74</v>
      </c>
      <c r="AN883" s="21" t="s">
        <v>75</v>
      </c>
      <c r="AS883" s="21" t="s">
        <v>76</v>
      </c>
    </row>
    <row r="884" spans="2:56" ht="18.649999999999999" customHeight="1" thickBot="1">
      <c r="B884" s="20"/>
      <c r="D884" s="197" t="s">
        <v>77</v>
      </c>
      <c r="E884" s="198"/>
      <c r="F884" s="199" t="s">
        <v>78</v>
      </c>
      <c r="G884" s="200"/>
      <c r="I884" s="197" t="s">
        <v>79</v>
      </c>
      <c r="J884" s="198"/>
      <c r="K884" s="199" t="s">
        <v>80</v>
      </c>
      <c r="L884" s="200"/>
      <c r="N884" s="197" t="s">
        <v>81</v>
      </c>
      <c r="O884" s="198"/>
      <c r="P884" s="199" t="s">
        <v>82</v>
      </c>
      <c r="Q884" s="200"/>
      <c r="S884" s="197" t="s">
        <v>83</v>
      </c>
      <c r="T884" s="198"/>
      <c r="U884" s="199" t="s">
        <v>84</v>
      </c>
      <c r="V884" s="200"/>
      <c r="X884" s="197" t="s">
        <v>85</v>
      </c>
      <c r="Y884" s="198"/>
      <c r="Z884" s="199" t="s">
        <v>86</v>
      </c>
      <c r="AA884" s="200"/>
      <c r="AB884" s="4"/>
      <c r="AC884" s="197" t="s">
        <v>87</v>
      </c>
      <c r="AD884" s="198"/>
      <c r="AE884" s="199" t="s">
        <v>88</v>
      </c>
      <c r="AF884" s="200"/>
      <c r="AH884" s="197" t="s">
        <v>89</v>
      </c>
      <c r="AI884" s="198"/>
      <c r="AJ884" s="199" t="s">
        <v>90</v>
      </c>
      <c r="AK884" s="200"/>
      <c r="AL884" s="4"/>
      <c r="AM884" s="197" t="s">
        <v>91</v>
      </c>
      <c r="AN884" s="198"/>
      <c r="AO884" s="199" t="s">
        <v>92</v>
      </c>
      <c r="AP884" s="200"/>
      <c r="AR884" s="197" t="s">
        <v>93</v>
      </c>
      <c r="AS884" s="198"/>
      <c r="AT884" s="199" t="s">
        <v>94</v>
      </c>
      <c r="AU884" s="200"/>
      <c r="AV884" s="4"/>
      <c r="AW884" s="181" t="s">
        <v>95</v>
      </c>
      <c r="AY884" s="182" t="s">
        <v>22</v>
      </c>
      <c r="AZ884" s="9"/>
      <c r="BA884" s="29"/>
      <c r="BB884" s="29"/>
      <c r="BC884" s="29"/>
      <c r="BD884" s="29"/>
    </row>
    <row r="885" spans="2:56" ht="18.649999999999999" customHeight="1" thickTop="1" thickBot="1">
      <c r="B885" s="39">
        <f t="shared" ref="B885" si="5187">B878+$E$5</f>
        <v>0.9491999999999946</v>
      </c>
      <c r="D885" s="24">
        <v>1</v>
      </c>
      <c r="E885" s="25">
        <v>0</v>
      </c>
      <c r="F885" s="26">
        <v>0</v>
      </c>
      <c r="G885" s="27">
        <f t="shared" ref="G885" si="5188">-1/($E$8*$B885)</f>
        <v>-5.8855796236525304</v>
      </c>
      <c r="I885" s="24">
        <v>1</v>
      </c>
      <c r="J885" s="28">
        <v>0</v>
      </c>
      <c r="K885" s="26">
        <v>0</v>
      </c>
      <c r="L885" s="27">
        <v>0</v>
      </c>
      <c r="N885" s="24">
        <f t="shared" ref="N885" si="5189">D885*I885+F885*I888-E885*J885-G885*J888</f>
        <v>-0.90959475202687412</v>
      </c>
      <c r="O885" s="28">
        <f t="shared" ref="O885" si="5190">(D885*J885+E885*I885+F885*J888+G885*I888)</f>
        <v>0</v>
      </c>
      <c r="P885" s="26">
        <f t="shared" ref="P885" si="5191">D885*K885+F885*K888-E885*L885-G885*L888</f>
        <v>0</v>
      </c>
      <c r="Q885" s="27">
        <f t="shared" ref="Q885" si="5192">(D885*L885+E885*K885+F885*L888+G885*K888)</f>
        <v>-5.8855796236525304</v>
      </c>
      <c r="S885" s="24">
        <v>1</v>
      </c>
      <c r="T885" s="25">
        <v>0</v>
      </c>
      <c r="U885" s="26">
        <v>0</v>
      </c>
      <c r="V885" s="27">
        <f t="shared" ref="V885" si="5193">-1/($T$8*$B885)</f>
        <v>-28.473479800913591</v>
      </c>
      <c r="X885" s="24">
        <f t="shared" ref="X885" si="5194">N885*S885+P885*S888-O885*T885-Q885*T888</f>
        <v>-0.90959475202687412</v>
      </c>
      <c r="Y885" s="28">
        <f t="shared" ref="Y885" si="5195">(N885*T885+O885*S885+P885*T888+Q885*S888)</f>
        <v>0</v>
      </c>
      <c r="Z885" s="26">
        <f t="shared" ref="Z885" si="5196">N885*U885+P885*U888-O885*V885-Q885*V888</f>
        <v>0</v>
      </c>
      <c r="AA885" s="27">
        <f t="shared" ref="AA885" si="5197">(N885*V885+O885*U885+P885*V888+Q885*U888)</f>
        <v>20.013748175201677</v>
      </c>
      <c r="AB885" s="8"/>
      <c r="AC885" s="24">
        <v>1</v>
      </c>
      <c r="AD885" s="28">
        <v>0</v>
      </c>
      <c r="AE885" s="26">
        <v>0</v>
      </c>
      <c r="AF885" s="27">
        <v>0</v>
      </c>
      <c r="AH885" s="24">
        <f t="shared" ref="AH885" si="5198">X885*AC885+Z885*AC888-Y885*AD885-AA885*AD888</f>
        <v>5.2423372761412939</v>
      </c>
      <c r="AI885" s="28">
        <f t="shared" ref="AI885" si="5199">(X885*AD885+Y885*AC885+Z885*AD888+AA885*AC888)</f>
        <v>0</v>
      </c>
      <c r="AJ885" s="26">
        <f t="shared" ref="AJ885" si="5200">X885*AE885+Z885*AE888-Y885*AF885-AA885*AF888</f>
        <v>0</v>
      </c>
      <c r="AK885" s="27">
        <f t="shared" ref="AK885" si="5201">(X885*AF885+Y885*AE885+Z885*AF888+AA885*AE888)</f>
        <v>20.013748175201677</v>
      </c>
      <c r="AL885" s="8"/>
      <c r="AM885" s="24">
        <v>1</v>
      </c>
      <c r="AN885" s="25">
        <v>0</v>
      </c>
      <c r="AO885" s="26">
        <v>0</v>
      </c>
      <c r="AP885" s="27">
        <f t="shared" ref="AP885" si="5202">-1/($AN$8*$B885)</f>
        <v>-5.8855796236525304</v>
      </c>
      <c r="AR885" s="24">
        <f t="shared" ref="AR885" si="5203">AH885*AM885+AJ885*AM888-AI885*AN885-AK885*AN888</f>
        <v>5.2423372761412939</v>
      </c>
      <c r="AS885" s="28">
        <f t="shared" ref="AS885" si="5204">(AH885*AN885+AI885*AM885+AJ885*AN888+AK885*AM888)</f>
        <v>0</v>
      </c>
      <c r="AT885" s="26">
        <f t="shared" ref="AT885" si="5205">AH885*AO885+AJ885*AO888-AI885*AP885-AK885*AP888</f>
        <v>0</v>
      </c>
      <c r="AU885" s="27">
        <f t="shared" ref="AU885" si="5206">(AH885*AP885+AI885*AO885+AJ885*AP888+AK885*AO888)</f>
        <v>-10.840445277569632</v>
      </c>
      <c r="AV885" s="8"/>
      <c r="AW885" s="183">
        <f t="shared" ref="AW885" si="5207">20*LOG((2*$AR$8)/(($AR$8*AR885+AT885+$AR$8*AR888+AT888)^2+($AR$8*AS885+AU885+$AR$8*AS888+AU888)^2)^0.5)</f>
        <v>-16.397230629324685</v>
      </c>
      <c r="AY885" s="184">
        <f t="shared" ref="AY885" si="5208">((AS885^2+AR885^2)/(AS888^2+AR888^2))^0.5</f>
        <v>2.3743736351281695</v>
      </c>
      <c r="AZ885" s="9"/>
      <c r="BA885" s="29"/>
      <c r="BB885" s="29"/>
      <c r="BC885" s="29"/>
      <c r="BD885" s="29"/>
    </row>
    <row r="886" spans="2:56" ht="18.649999999999999" customHeight="1" thickBot="1">
      <c r="D886" s="30"/>
      <c r="G886" s="31"/>
      <c r="I886" s="30"/>
      <c r="L886" s="31"/>
      <c r="N886" s="30"/>
      <c r="Q886" s="31"/>
      <c r="S886" s="30"/>
      <c r="V886" s="31"/>
      <c r="X886" s="30"/>
      <c r="AA886" s="31"/>
      <c r="AC886" s="30"/>
      <c r="AF886" s="31"/>
      <c r="AH886" s="30"/>
      <c r="AK886" s="31"/>
      <c r="AM886" s="30"/>
      <c r="AP886" s="31"/>
      <c r="AR886" s="30"/>
      <c r="AU886" s="31"/>
      <c r="AY886" s="185"/>
      <c r="AZ886" s="9"/>
      <c r="BA886" s="29"/>
      <c r="BB886" s="29"/>
      <c r="BC886" s="29"/>
      <c r="BD886" s="29"/>
    </row>
    <row r="887" spans="2:56" ht="18.649999999999999" customHeight="1" thickBot="1">
      <c r="D887" s="197" t="s">
        <v>96</v>
      </c>
      <c r="E887" s="198"/>
      <c r="F887" s="199" t="s">
        <v>97</v>
      </c>
      <c r="G887" s="200"/>
      <c r="I887" s="197" t="s">
        <v>98</v>
      </c>
      <c r="J887" s="198"/>
      <c r="K887" s="199" t="s">
        <v>99</v>
      </c>
      <c r="L887" s="200"/>
      <c r="N887" s="197" t="s">
        <v>1</v>
      </c>
      <c r="O887" s="198"/>
      <c r="P887" s="199" t="s">
        <v>2</v>
      </c>
      <c r="Q887" s="200"/>
      <c r="S887" s="172" t="s">
        <v>100</v>
      </c>
      <c r="T887" s="173"/>
      <c r="U887" s="199" t="s">
        <v>101</v>
      </c>
      <c r="V887" s="200"/>
      <c r="X887" s="197" t="s">
        <v>102</v>
      </c>
      <c r="Y887" s="198"/>
      <c r="Z887" s="199" t="s">
        <v>103</v>
      </c>
      <c r="AA887" s="200"/>
      <c r="AB887" s="4"/>
      <c r="AC887" s="197" t="s">
        <v>104</v>
      </c>
      <c r="AD887" s="198"/>
      <c r="AE887" s="199" t="s">
        <v>105</v>
      </c>
      <c r="AF887" s="200"/>
      <c r="AH887" s="172" t="s">
        <v>106</v>
      </c>
      <c r="AI887" s="173"/>
      <c r="AJ887" s="199" t="s">
        <v>107</v>
      </c>
      <c r="AK887" s="200"/>
      <c r="AL887" s="4"/>
      <c r="AM887" s="197" t="s">
        <v>108</v>
      </c>
      <c r="AN887" s="198"/>
      <c r="AO887" s="199" t="s">
        <v>109</v>
      </c>
      <c r="AP887" s="200"/>
      <c r="AR887" s="197" t="s">
        <v>110</v>
      </c>
      <c r="AS887" s="198"/>
      <c r="AT887" s="199" t="s">
        <v>111</v>
      </c>
      <c r="AU887" s="200"/>
      <c r="AV887" s="4"/>
      <c r="AW887" s="36" t="s">
        <v>112</v>
      </c>
      <c r="AY887" s="186" t="s">
        <v>113</v>
      </c>
      <c r="AZ887" s="9"/>
      <c r="BA887" s="29"/>
      <c r="BB887" s="29"/>
      <c r="BC887" s="29"/>
      <c r="BD887" s="29"/>
    </row>
    <row r="888" spans="2:56" ht="18.649999999999999" customHeight="1" thickTop="1" thickBot="1">
      <c r="D888" s="24">
        <v>0</v>
      </c>
      <c r="E888" s="28">
        <v>0</v>
      </c>
      <c r="F888" s="26">
        <v>1</v>
      </c>
      <c r="G888" s="27">
        <v>0</v>
      </c>
      <c r="I888" s="24">
        <v>0</v>
      </c>
      <c r="J888" s="28">
        <f t="shared" ref="J888" si="5209">IF(0=(1-$J$8*$K$8*$B885^2),0,-1*(1-$J$8*$K$8*$B885^2)/($B885*$K$8))</f>
        <v>-0.32445313361367784</v>
      </c>
      <c r="K888" s="26">
        <v>1</v>
      </c>
      <c r="L888" s="27">
        <v>0</v>
      </c>
      <c r="N888" s="24">
        <f t="shared" ref="N888" si="5210">D888*I885+F888*I888-E888*J885-G888*J888</f>
        <v>0</v>
      </c>
      <c r="O888" s="28">
        <f t="shared" ref="O888" si="5211">(D888*J885+E888*I885+F888*J888+G888*I888)</f>
        <v>-0.32445313361367784</v>
      </c>
      <c r="P888" s="26">
        <f t="shared" ref="P888" si="5212">D888*K885+F888*K888-E888*L885-G888*L888</f>
        <v>1</v>
      </c>
      <c r="Q888" s="27">
        <f t="shared" ref="Q888" si="5213">(D888*L885+E888*K885+F888*L888+G888*K888)</f>
        <v>0</v>
      </c>
      <c r="S888" s="24">
        <v>0</v>
      </c>
      <c r="T888" s="28">
        <v>0</v>
      </c>
      <c r="U888" s="26">
        <v>1</v>
      </c>
      <c r="V888" s="27">
        <v>0</v>
      </c>
      <c r="X888" s="24">
        <f t="shared" ref="X888" si="5214">N888*S885+P888*S888-O888*T885-Q888*T888</f>
        <v>0</v>
      </c>
      <c r="Y888" s="28">
        <f t="shared" ref="Y888" si="5215">(N888*T885+O888*S885+P888*T888+Q888*S888)</f>
        <v>-0.32445313361367784</v>
      </c>
      <c r="Z888" s="26">
        <f t="shared" ref="Z888" si="5216">N888*U885+P888*U888-O888*V885-Q888*V888</f>
        <v>-8.2383097462921739</v>
      </c>
      <c r="AA888" s="27">
        <f t="shared" ref="AA888" si="5217">(N888*V885+O888*U885+P888*V888+Q888*U888)</f>
        <v>0</v>
      </c>
      <c r="AB888" s="8"/>
      <c r="AC888" s="24">
        <v>0</v>
      </c>
      <c r="AD888" s="28">
        <f t="shared" ref="AD888" si="5218">IF(0=(1-$AD$8*$AE$8*$B885^2),0,-1*(1-$AD$8*$AE$8*$B885^2)/($B885*$AD$8))</f>
        <v>-0.30738530205905196</v>
      </c>
      <c r="AE888" s="26">
        <v>1</v>
      </c>
      <c r="AF888" s="27">
        <v>0</v>
      </c>
      <c r="AH888" s="24">
        <f t="shared" ref="AH888" si="5219">X888*AC885+Z888*AC888-Y888*AD885-AA888*AD888</f>
        <v>0</v>
      </c>
      <c r="AI888" s="28">
        <f t="shared" ref="AI888" si="5220">(X888*AD885+Y888*AC885+Z888*AD888+AA888*AC888)</f>
        <v>2.2078821962063735</v>
      </c>
      <c r="AJ888" s="26">
        <f t="shared" ref="AJ888" si="5221">X888*AE885+Z888*AE888-Y888*AF885-AA888*AF888</f>
        <v>-8.2383097462921739</v>
      </c>
      <c r="AK888" s="27">
        <f t="shared" ref="AK888" si="5222">(X888*AF885+Y888*AE885+Z888*AF888+AA888*AE888)</f>
        <v>0</v>
      </c>
      <c r="AL888" s="8"/>
      <c r="AM888" s="24">
        <v>0</v>
      </c>
      <c r="AN888" s="28">
        <v>0</v>
      </c>
      <c r="AO888" s="26">
        <v>1</v>
      </c>
      <c r="AP888" s="27">
        <v>0</v>
      </c>
      <c r="AR888" s="24">
        <f t="shared" ref="AR888" si="5223">AH888*AM885+AJ888*AM888-AI888*AN885-AK888*AN888</f>
        <v>0</v>
      </c>
      <c r="AS888" s="28">
        <f t="shared" ref="AS888" si="5224">(AH888*AN885+AI888*AM885+AJ888*AN888+AK888*AM888)</f>
        <v>2.2078821962063735</v>
      </c>
      <c r="AT888" s="26">
        <f t="shared" ref="AT888" si="5225">AH888*AO885+AJ888*AO888-AI888*AP885-AK888*AP888</f>
        <v>4.7563567191252556</v>
      </c>
      <c r="AU888" s="27">
        <f t="shared" ref="AU888" si="5226">(AH888*AP885+AI888*AO885+AJ888*AP888+AK888*AO888)</f>
        <v>0</v>
      </c>
      <c r="AV888" s="8"/>
      <c r="AW888" s="38">
        <f t="shared" ref="AW888" si="5227">(180/PI())*ATAN(-1*(($AR$8*AS885+AU885+$AR$8*AS888+AU888)/($AR$8*AR885+AT885+$AR$8*AR888+AT888)))</f>
        <v>40.806310509972185</v>
      </c>
      <c r="AY888" s="187">
        <f t="shared" ref="AY888" si="5228">20*LOG(((($AR$8*AR885+AT885-$AR$8*AR888-AT888)^2+($AR$8*AS885+AU885-$AR$8*AS888-AU888)^2)/(($AR$8*AR885+AT885+$AR$8*AR888+AT888)^2+($AR$8*AS885+AU885+$AR$8*AS888+AU888)^2))^0.5)</f>
        <v>-0.10071338341234054</v>
      </c>
      <c r="AZ888" s="9"/>
      <c r="BA888" s="29"/>
      <c r="BB888" s="29"/>
      <c r="BC888" s="29"/>
      <c r="BD888" s="29"/>
    </row>
    <row r="889" spans="2:56" ht="18.649999999999999" customHeight="1">
      <c r="AY889" s="33"/>
    </row>
    <row r="890" spans="2:56" ht="18.649999999999999" customHeight="1" thickBot="1">
      <c r="E890" s="21" t="s">
        <v>68</v>
      </c>
      <c r="J890" s="21" t="s">
        <v>69</v>
      </c>
      <c r="O890" s="21" t="s">
        <v>70</v>
      </c>
      <c r="T890" s="21" t="s">
        <v>71</v>
      </c>
      <c r="Y890" s="21" t="s">
        <v>72</v>
      </c>
      <c r="AD890" s="21" t="s">
        <v>73</v>
      </c>
      <c r="AI890" s="21" t="s">
        <v>74</v>
      </c>
      <c r="AN890" s="21" t="s">
        <v>75</v>
      </c>
      <c r="AS890" s="21" t="s">
        <v>76</v>
      </c>
    </row>
    <row r="891" spans="2:56" ht="18.649999999999999" customHeight="1" thickBot="1">
      <c r="B891" s="20"/>
      <c r="D891" s="197" t="s">
        <v>77</v>
      </c>
      <c r="E891" s="198"/>
      <c r="F891" s="199" t="s">
        <v>78</v>
      </c>
      <c r="G891" s="200"/>
      <c r="I891" s="197" t="s">
        <v>79</v>
      </c>
      <c r="J891" s="198"/>
      <c r="K891" s="199" t="s">
        <v>80</v>
      </c>
      <c r="L891" s="200"/>
      <c r="N891" s="197" t="s">
        <v>81</v>
      </c>
      <c r="O891" s="198"/>
      <c r="P891" s="199" t="s">
        <v>82</v>
      </c>
      <c r="Q891" s="200"/>
      <c r="S891" s="197" t="s">
        <v>83</v>
      </c>
      <c r="T891" s="198"/>
      <c r="U891" s="199" t="s">
        <v>84</v>
      </c>
      <c r="V891" s="200"/>
      <c r="X891" s="197" t="s">
        <v>85</v>
      </c>
      <c r="Y891" s="198"/>
      <c r="Z891" s="199" t="s">
        <v>86</v>
      </c>
      <c r="AA891" s="200"/>
      <c r="AB891" s="4"/>
      <c r="AC891" s="197" t="s">
        <v>87</v>
      </c>
      <c r="AD891" s="198"/>
      <c r="AE891" s="199" t="s">
        <v>88</v>
      </c>
      <c r="AF891" s="200"/>
      <c r="AH891" s="197" t="s">
        <v>89</v>
      </c>
      <c r="AI891" s="198"/>
      <c r="AJ891" s="199" t="s">
        <v>90</v>
      </c>
      <c r="AK891" s="200"/>
      <c r="AL891" s="4"/>
      <c r="AM891" s="197" t="s">
        <v>91</v>
      </c>
      <c r="AN891" s="198"/>
      <c r="AO891" s="199" t="s">
        <v>92</v>
      </c>
      <c r="AP891" s="200"/>
      <c r="AR891" s="197" t="s">
        <v>93</v>
      </c>
      <c r="AS891" s="198"/>
      <c r="AT891" s="199" t="s">
        <v>94</v>
      </c>
      <c r="AU891" s="200"/>
      <c r="AV891" s="4"/>
      <c r="AW891" s="181" t="s">
        <v>95</v>
      </c>
      <c r="AY891" s="182" t="s">
        <v>22</v>
      </c>
      <c r="AZ891" s="9"/>
      <c r="BA891" s="29"/>
      <c r="BB891" s="29"/>
      <c r="BC891" s="29"/>
      <c r="BD891" s="29"/>
    </row>
    <row r="892" spans="2:56" ht="18.649999999999999" customHeight="1" thickTop="1" thickBot="1">
      <c r="B892" s="39">
        <f t="shared" ref="B892" si="5229">B885+$E$5</f>
        <v>0.94959999999999456</v>
      </c>
      <c r="D892" s="24">
        <v>1</v>
      </c>
      <c r="E892" s="25">
        <v>0</v>
      </c>
      <c r="F892" s="26">
        <v>0</v>
      </c>
      <c r="G892" s="27">
        <f t="shared" ref="G892" si="5230">-1/($E$8*$B892)</f>
        <v>-5.8831004409972429</v>
      </c>
      <c r="I892" s="24">
        <v>1</v>
      </c>
      <c r="J892" s="28">
        <v>0</v>
      </c>
      <c r="K892" s="26">
        <v>0</v>
      </c>
      <c r="L892" s="27">
        <v>0</v>
      </c>
      <c r="N892" s="24">
        <f t="shared" ref="N892" si="5231">D892*I892+F892*I895-E892*J892-G892*J895</f>
        <v>-0.90333260497525436</v>
      </c>
      <c r="O892" s="28">
        <f t="shared" ref="O892" si="5232">(D892*J892+E892*I892+F892*J895+G892*I895)</f>
        <v>0</v>
      </c>
      <c r="P892" s="26">
        <f t="shared" ref="P892" si="5233">D892*K892+F892*K895-E892*L892-G892*L895</f>
        <v>0</v>
      </c>
      <c r="Q892" s="27">
        <f t="shared" ref="Q892" si="5234">(D892*L892+E892*K892+F892*L895+G892*K895)</f>
        <v>-5.8831004409972429</v>
      </c>
      <c r="S892" s="24">
        <v>1</v>
      </c>
      <c r="T892" s="25">
        <v>0</v>
      </c>
      <c r="U892" s="26">
        <v>0</v>
      </c>
      <c r="V892" s="27">
        <f t="shared" ref="V892" si="5235">-1/($T$8*$B892)</f>
        <v>-28.461485917256933</v>
      </c>
      <c r="X892" s="24">
        <f t="shared" ref="X892" si="5236">N892*S892+P892*S895-O892*T892-Q892*T895</f>
        <v>-0.90333260497525436</v>
      </c>
      <c r="Y892" s="28">
        <f t="shared" ref="Y892" si="5237">(N892*T892+O892*S892+P892*T895+Q892*S895)</f>
        <v>0</v>
      </c>
      <c r="Z892" s="26">
        <f t="shared" ref="Z892" si="5238">N892*U892+P892*U895-O892*V892-Q892*V895</f>
        <v>0</v>
      </c>
      <c r="AA892" s="27">
        <f t="shared" ref="AA892" si="5239">(N892*V892+O892*U892+P892*V895+Q892*U895)</f>
        <v>19.827087774104978</v>
      </c>
      <c r="AB892" s="8"/>
      <c r="AC892" s="24">
        <v>1</v>
      </c>
      <c r="AD892" s="28">
        <v>0</v>
      </c>
      <c r="AE892" s="26">
        <v>0</v>
      </c>
      <c r="AF892" s="27">
        <v>0</v>
      </c>
      <c r="AH892" s="24">
        <f t="shared" ref="AH892" si="5240">X892*AC892+Z892*AC895-Y892*AD892-AA892*AD895</f>
        <v>5.1754297031001357</v>
      </c>
      <c r="AI892" s="28">
        <f t="shared" ref="AI892" si="5241">(X892*AD892+Y892*AC892+Z892*AD895+AA892*AC895)</f>
        <v>0</v>
      </c>
      <c r="AJ892" s="26">
        <f t="shared" ref="AJ892" si="5242">X892*AE892+Z892*AE895-Y892*AF892-AA892*AF895</f>
        <v>0</v>
      </c>
      <c r="AK892" s="27">
        <f t="shared" ref="AK892" si="5243">(X892*AF892+Y892*AE892+Z892*AF895+AA892*AE895)</f>
        <v>19.827087774104978</v>
      </c>
      <c r="AL892" s="8"/>
      <c r="AM892" s="24">
        <v>1</v>
      </c>
      <c r="AN892" s="25">
        <v>0</v>
      </c>
      <c r="AO892" s="26">
        <v>0</v>
      </c>
      <c r="AP892" s="27">
        <f t="shared" ref="AP892" si="5244">-1/($AN$8*$B892)</f>
        <v>-5.8831004409972429</v>
      </c>
      <c r="AR892" s="24">
        <f t="shared" ref="AR892" si="5245">AH892*AM892+AJ892*AM895-AI892*AN892-AK892*AN895</f>
        <v>5.1754297031001357</v>
      </c>
      <c r="AS892" s="28">
        <f t="shared" ref="AS892" si="5246">(AH892*AN892+AI892*AM892+AJ892*AN895+AK892*AM895)</f>
        <v>0</v>
      </c>
      <c r="AT892" s="26">
        <f t="shared" ref="AT892" si="5247">AH892*AO892+AJ892*AO895-AI892*AP892-AK892*AP895</f>
        <v>0</v>
      </c>
      <c r="AU892" s="27">
        <f t="shared" ref="AU892" si="5248">(AH892*AP892+AI892*AO892+AJ892*AP895+AK892*AO895)</f>
        <v>-10.62048499455366</v>
      </c>
      <c r="AV892" s="8"/>
      <c r="AW892" s="183">
        <f t="shared" ref="AW892" si="5249">20*LOG((2*$AR$8)/(($AR$8*AR892+AT892+$AR$8*AR895+AT895)^2+($AR$8*AS892+AU892+$AR$8*AS895+AU895)^2)^0.5)</f>
        <v>-16.243252317039211</v>
      </c>
      <c r="AY892" s="184">
        <f t="shared" ref="AY892" si="5250">((AS892^2+AR892^2)/(AS895^2+AR895^2))^0.5</f>
        <v>2.3600205664852023</v>
      </c>
      <c r="AZ892" s="9"/>
      <c r="BA892" s="29"/>
      <c r="BB892" s="29"/>
      <c r="BC892" s="29"/>
      <c r="BD892" s="29"/>
    </row>
    <row r="893" spans="2:56" ht="18.649999999999999" customHeight="1" thickBot="1">
      <c r="D893" s="30"/>
      <c r="G893" s="31"/>
      <c r="I893" s="30"/>
      <c r="L893" s="31"/>
      <c r="N893" s="30"/>
      <c r="Q893" s="31"/>
      <c r="S893" s="30"/>
      <c r="V893" s="31"/>
      <c r="X893" s="30"/>
      <c r="AA893" s="31"/>
      <c r="AC893" s="30"/>
      <c r="AF893" s="31"/>
      <c r="AH893" s="30"/>
      <c r="AK893" s="31"/>
      <c r="AM893" s="30"/>
      <c r="AP893" s="31"/>
      <c r="AR893" s="30"/>
      <c r="AU893" s="31"/>
      <c r="AY893" s="185"/>
      <c r="AZ893" s="9"/>
      <c r="BA893" s="29"/>
      <c r="BB893" s="29"/>
      <c r="BC893" s="29"/>
      <c r="BD893" s="29"/>
    </row>
    <row r="894" spans="2:56" ht="18.649999999999999" customHeight="1" thickBot="1">
      <c r="D894" s="197" t="s">
        <v>96</v>
      </c>
      <c r="E894" s="198"/>
      <c r="F894" s="199" t="s">
        <v>97</v>
      </c>
      <c r="G894" s="200"/>
      <c r="I894" s="197" t="s">
        <v>98</v>
      </c>
      <c r="J894" s="198"/>
      <c r="K894" s="199" t="s">
        <v>99</v>
      </c>
      <c r="L894" s="200"/>
      <c r="N894" s="197" t="s">
        <v>1</v>
      </c>
      <c r="O894" s="198"/>
      <c r="P894" s="199" t="s">
        <v>2</v>
      </c>
      <c r="Q894" s="200"/>
      <c r="S894" s="172" t="s">
        <v>100</v>
      </c>
      <c r="T894" s="173"/>
      <c r="U894" s="199" t="s">
        <v>101</v>
      </c>
      <c r="V894" s="200"/>
      <c r="X894" s="197" t="s">
        <v>102</v>
      </c>
      <c r="Y894" s="198"/>
      <c r="Z894" s="199" t="s">
        <v>103</v>
      </c>
      <c r="AA894" s="200"/>
      <c r="AB894" s="4"/>
      <c r="AC894" s="197" t="s">
        <v>104</v>
      </c>
      <c r="AD894" s="198"/>
      <c r="AE894" s="199" t="s">
        <v>105</v>
      </c>
      <c r="AF894" s="200"/>
      <c r="AH894" s="172" t="s">
        <v>106</v>
      </c>
      <c r="AI894" s="173"/>
      <c r="AJ894" s="199" t="s">
        <v>107</v>
      </c>
      <c r="AK894" s="200"/>
      <c r="AL894" s="4"/>
      <c r="AM894" s="197" t="s">
        <v>108</v>
      </c>
      <c r="AN894" s="198"/>
      <c r="AO894" s="199" t="s">
        <v>109</v>
      </c>
      <c r="AP894" s="200"/>
      <c r="AR894" s="197" t="s">
        <v>110</v>
      </c>
      <c r="AS894" s="198"/>
      <c r="AT894" s="199" t="s">
        <v>111</v>
      </c>
      <c r="AU894" s="200"/>
      <c r="AV894" s="4"/>
      <c r="AW894" s="36" t="s">
        <v>112</v>
      </c>
      <c r="AY894" s="186" t="s">
        <v>113</v>
      </c>
      <c r="AZ894" s="9"/>
      <c r="BA894" s="29"/>
      <c r="BB894" s="29"/>
      <c r="BC894" s="29"/>
      <c r="BD894" s="29"/>
    </row>
    <row r="895" spans="2:56" ht="18.649999999999999" customHeight="1" thickTop="1" thickBot="1">
      <c r="D895" s="24">
        <v>0</v>
      </c>
      <c r="E895" s="28">
        <v>0</v>
      </c>
      <c r="F895" s="26">
        <v>1</v>
      </c>
      <c r="G895" s="27">
        <v>0</v>
      </c>
      <c r="I895" s="24">
        <v>0</v>
      </c>
      <c r="J895" s="28">
        <f t="shared" ref="J895" si="5251">IF(0=(1-$J$8*$K$8*$B892^2),0,-1*(1-$J$8*$K$8*$B892^2)/($B892*$K$8))</f>
        <v>-0.32352543086152391</v>
      </c>
      <c r="K895" s="26">
        <v>1</v>
      </c>
      <c r="L895" s="27">
        <v>0</v>
      </c>
      <c r="N895" s="24">
        <f t="shared" ref="N895" si="5252">D895*I892+F895*I895-E895*J892-G895*J895</f>
        <v>0</v>
      </c>
      <c r="O895" s="28">
        <f t="shared" ref="O895" si="5253">(D895*J892+E895*I892+F895*J895+G895*I895)</f>
        <v>-0.32352543086152391</v>
      </c>
      <c r="P895" s="26">
        <f t="shared" ref="P895" si="5254">D895*K892+F895*K895-E895*L892-G895*L895</f>
        <v>1</v>
      </c>
      <c r="Q895" s="27">
        <f t="shared" ref="Q895" si="5255">(D895*L892+E895*K892+F895*L895+G895*K895)</f>
        <v>0</v>
      </c>
      <c r="S895" s="24">
        <v>0</v>
      </c>
      <c r="T895" s="28">
        <v>0</v>
      </c>
      <c r="U895" s="26">
        <v>1</v>
      </c>
      <c r="V895" s="27">
        <v>0</v>
      </c>
      <c r="X895" s="24">
        <f t="shared" ref="X895" si="5256">N895*S892+P895*S895-O895*T892-Q895*T895</f>
        <v>0</v>
      </c>
      <c r="Y895" s="28">
        <f t="shared" ref="Y895" si="5257">(N895*T892+O895*S892+P895*T895+Q895*S895)</f>
        <v>-0.32352543086152391</v>
      </c>
      <c r="Z895" s="26">
        <f t="shared" ref="Z895" si="5258">N895*U892+P895*U895-O895*V892-Q895*V895</f>
        <v>-8.2080144943397446</v>
      </c>
      <c r="AA895" s="27">
        <f t="shared" ref="AA895" si="5259">(N895*V892+O895*U892+P895*V895+Q895*U895)</f>
        <v>0</v>
      </c>
      <c r="AB895" s="8"/>
      <c r="AC895" s="24">
        <v>0</v>
      </c>
      <c r="AD895" s="28">
        <f t="shared" ref="AD895" si="5260">IF(0=(1-$AD$8*$AE$8*$B892^2),0,-1*(1-$AD$8*$AE$8*$B892^2)/($B892*$AD$8))</f>
        <v>-0.30658876267318053</v>
      </c>
      <c r="AE895" s="26">
        <v>1</v>
      </c>
      <c r="AF895" s="27">
        <v>0</v>
      </c>
      <c r="AH895" s="24">
        <f t="shared" ref="AH895" si="5261">X895*AC892+Z895*AC895-Y895*AD892-AA895*AD895</f>
        <v>0</v>
      </c>
      <c r="AI895" s="28">
        <f t="shared" ref="AI895" si="5262">(X895*AD892+Y895*AC892+Z895*AD895+AA895*AC895)</f>
        <v>2.1929595769616301</v>
      </c>
      <c r="AJ895" s="26">
        <f t="shared" ref="AJ895" si="5263">X895*AE892+Z895*AE895-Y895*AF892-AA895*AF895</f>
        <v>-8.2080144943397446</v>
      </c>
      <c r="AK895" s="27">
        <f t="shared" ref="AK895" si="5264">(X895*AF892+Y895*AE892+Z895*AF895+AA895*AE895)</f>
        <v>0</v>
      </c>
      <c r="AL895" s="8"/>
      <c r="AM895" s="24">
        <v>0</v>
      </c>
      <c r="AN895" s="28">
        <v>0</v>
      </c>
      <c r="AO895" s="26">
        <v>1</v>
      </c>
      <c r="AP895" s="27">
        <v>0</v>
      </c>
      <c r="AR895" s="24">
        <f t="shared" ref="AR895" si="5265">AH895*AM892+AJ895*AM895-AI895*AN892-AK895*AN895</f>
        <v>0</v>
      </c>
      <c r="AS895" s="28">
        <f t="shared" ref="AS895" si="5266">(AH895*AN892+AI895*AM892+AJ895*AN895+AK895*AM895)</f>
        <v>2.1929595769616301</v>
      </c>
      <c r="AT895" s="26">
        <f t="shared" ref="AT895" si="5267">AH895*AO892+AJ895*AO895-AI895*AP892-AK895*AP895</f>
        <v>4.693386959972349</v>
      </c>
      <c r="AU895" s="27">
        <f t="shared" ref="AU895" si="5268">(AH895*AP892+AI895*AO892+AJ895*AP895+AK895*AO895)</f>
        <v>0</v>
      </c>
      <c r="AV895" s="8"/>
      <c r="AW895" s="38">
        <f t="shared" ref="AW895" si="5269">(180/PI())*ATAN(-1*(($AR$8*AS892+AU892+$AR$8*AS895+AU895)/($AR$8*AR892+AT892+$AR$8*AR895+AT895)))</f>
        <v>40.495836138944597</v>
      </c>
      <c r="AY895" s="187">
        <f t="shared" ref="AY895" si="5270">20*LOG(((($AR$8*AR892+AT892-$AR$8*AR895-AT895)^2+($AR$8*AS892+AU892-$AR$8*AS895-AU895)^2)/(($AR$8*AR892+AT892+$AR$8*AR895+AT895)^2+($AR$8*AS892+AU892+$AR$8*AS895+AU895)^2))^0.5)</f>
        <v>-0.10439224478480148</v>
      </c>
      <c r="AZ895" s="9"/>
      <c r="BA895" s="29"/>
      <c r="BB895" s="29"/>
      <c r="BC895" s="29"/>
      <c r="BD895" s="29"/>
    </row>
    <row r="896" spans="2:56" ht="18.649999999999999" customHeight="1">
      <c r="AY896" s="33"/>
    </row>
    <row r="897" spans="2:56" ht="18.649999999999999" customHeight="1" thickBot="1">
      <c r="E897" s="21" t="s">
        <v>68</v>
      </c>
      <c r="J897" s="21" t="s">
        <v>69</v>
      </c>
      <c r="O897" s="21" t="s">
        <v>70</v>
      </c>
      <c r="T897" s="21" t="s">
        <v>71</v>
      </c>
      <c r="Y897" s="21" t="s">
        <v>72</v>
      </c>
      <c r="AD897" s="21" t="s">
        <v>73</v>
      </c>
      <c r="AI897" s="21" t="s">
        <v>74</v>
      </c>
      <c r="AN897" s="21" t="s">
        <v>75</v>
      </c>
      <c r="AS897" s="21" t="s">
        <v>76</v>
      </c>
    </row>
    <row r="898" spans="2:56" ht="18.649999999999999" customHeight="1" thickBot="1">
      <c r="B898" s="20"/>
      <c r="D898" s="197" t="s">
        <v>77</v>
      </c>
      <c r="E898" s="198"/>
      <c r="F898" s="199" t="s">
        <v>78</v>
      </c>
      <c r="G898" s="200"/>
      <c r="I898" s="197" t="s">
        <v>79</v>
      </c>
      <c r="J898" s="198"/>
      <c r="K898" s="199" t="s">
        <v>80</v>
      </c>
      <c r="L898" s="200"/>
      <c r="N898" s="197" t="s">
        <v>81</v>
      </c>
      <c r="O898" s="198"/>
      <c r="P898" s="199" t="s">
        <v>82</v>
      </c>
      <c r="Q898" s="200"/>
      <c r="S898" s="197" t="s">
        <v>83</v>
      </c>
      <c r="T898" s="198"/>
      <c r="U898" s="199" t="s">
        <v>84</v>
      </c>
      <c r="V898" s="200"/>
      <c r="X898" s="197" t="s">
        <v>85</v>
      </c>
      <c r="Y898" s="198"/>
      <c r="Z898" s="199" t="s">
        <v>86</v>
      </c>
      <c r="AA898" s="200"/>
      <c r="AB898" s="4"/>
      <c r="AC898" s="197" t="s">
        <v>87</v>
      </c>
      <c r="AD898" s="198"/>
      <c r="AE898" s="199" t="s">
        <v>88</v>
      </c>
      <c r="AF898" s="200"/>
      <c r="AH898" s="197" t="s">
        <v>89</v>
      </c>
      <c r="AI898" s="198"/>
      <c r="AJ898" s="199" t="s">
        <v>90</v>
      </c>
      <c r="AK898" s="200"/>
      <c r="AL898" s="4"/>
      <c r="AM898" s="197" t="s">
        <v>91</v>
      </c>
      <c r="AN898" s="198"/>
      <c r="AO898" s="199" t="s">
        <v>92</v>
      </c>
      <c r="AP898" s="200"/>
      <c r="AR898" s="197" t="s">
        <v>93</v>
      </c>
      <c r="AS898" s="198"/>
      <c r="AT898" s="199" t="s">
        <v>94</v>
      </c>
      <c r="AU898" s="200"/>
      <c r="AV898" s="4"/>
      <c r="AW898" s="181" t="s">
        <v>95</v>
      </c>
      <c r="AY898" s="182" t="s">
        <v>22</v>
      </c>
      <c r="AZ898" s="9"/>
      <c r="BA898" s="29"/>
      <c r="BB898" s="29"/>
      <c r="BC898" s="29"/>
      <c r="BD898" s="29"/>
    </row>
    <row r="899" spans="2:56" ht="18.649999999999999" customHeight="1" thickTop="1" thickBot="1">
      <c r="B899" s="39">
        <f t="shared" ref="B899" si="5271">B892+$E$5</f>
        <v>0.94999999999999452</v>
      </c>
      <c r="D899" s="24">
        <v>1</v>
      </c>
      <c r="E899" s="25">
        <v>0</v>
      </c>
      <c r="F899" s="26">
        <v>0</v>
      </c>
      <c r="G899" s="27">
        <f t="shared" ref="G899" si="5272">-1/($E$8*$B899)</f>
        <v>-5.8806233460747181</v>
      </c>
      <c r="I899" s="24">
        <v>1</v>
      </c>
      <c r="J899" s="28">
        <v>0</v>
      </c>
      <c r="K899" s="26">
        <v>0</v>
      </c>
      <c r="L899" s="27">
        <v>0</v>
      </c>
      <c r="N899" s="24">
        <f t="shared" ref="N899" si="5273">D899*I899+F899*I902-E899*J899-G899*J902</f>
        <v>-0.89707836633872495</v>
      </c>
      <c r="O899" s="28">
        <f t="shared" ref="O899" si="5274">(D899*J899+E899*I899+F899*J902+G899*I902)</f>
        <v>0</v>
      </c>
      <c r="P899" s="26">
        <f t="shared" ref="P899" si="5275">D899*K899+F899*K902-E899*L899-G899*L902</f>
        <v>0</v>
      </c>
      <c r="Q899" s="27">
        <f t="shared" ref="Q899" si="5276">(D899*L899+E899*K899+F899*L902+G899*K902)</f>
        <v>-5.8806233460747181</v>
      </c>
      <c r="S899" s="24">
        <v>1</v>
      </c>
      <c r="T899" s="25">
        <v>0</v>
      </c>
      <c r="U899" s="26">
        <v>0</v>
      </c>
      <c r="V899" s="27">
        <f t="shared" ref="V899" si="5277">-1/($T$8*$B899)</f>
        <v>-28.449502133712826</v>
      </c>
      <c r="X899" s="24">
        <f t="shared" ref="X899" si="5278">N899*S899+P899*S902-O899*T899-Q899*T902</f>
        <v>-0.89707836633872495</v>
      </c>
      <c r="Y899" s="28">
        <f t="shared" ref="Y899" si="5279">(N899*T899+O899*S899+P899*T902+Q899*S902)</f>
        <v>0</v>
      </c>
      <c r="Z899" s="26">
        <f t="shared" ref="Z899" si="5280">N899*U899+P899*U902-O899*V899-Q899*V902</f>
        <v>0</v>
      </c>
      <c r="AA899" s="27">
        <f t="shared" ref="AA899" si="5281">(N899*V899+O899*U899+P899*V902+Q899*U902)</f>
        <v>19.640809551186454</v>
      </c>
      <c r="AB899" s="8"/>
      <c r="AC899" s="24">
        <v>1</v>
      </c>
      <c r="AD899" s="28">
        <v>0</v>
      </c>
      <c r="AE899" s="26">
        <v>0</v>
      </c>
      <c r="AF899" s="27">
        <v>0</v>
      </c>
      <c r="AH899" s="24">
        <f t="shared" ref="AH899" si="5282">X899*AC899+Z899*AC902-Y899*AD899-AA899*AD902</f>
        <v>5.1089361103269324</v>
      </c>
      <c r="AI899" s="28">
        <f t="shared" ref="AI899" si="5283">(X899*AD899+Y899*AC899+Z899*AD902+AA899*AC902)</f>
        <v>0</v>
      </c>
      <c r="AJ899" s="26">
        <f t="shared" ref="AJ899" si="5284">X899*AE899+Z899*AE902-Y899*AF899-AA899*AF902</f>
        <v>0</v>
      </c>
      <c r="AK899" s="27">
        <f t="shared" ref="AK899" si="5285">(X899*AF899+Y899*AE899+Z899*AF902+AA899*AE902)</f>
        <v>19.640809551186454</v>
      </c>
      <c r="AL899" s="8"/>
      <c r="AM899" s="24">
        <v>1</v>
      </c>
      <c r="AN899" s="25">
        <v>0</v>
      </c>
      <c r="AO899" s="26">
        <v>0</v>
      </c>
      <c r="AP899" s="27">
        <f t="shared" ref="AP899" si="5286">-1/($AN$8*$B899)</f>
        <v>-5.8806233460747181</v>
      </c>
      <c r="AR899" s="24">
        <f t="shared" ref="AR899" si="5287">AH899*AM899+AJ899*AM902-AI899*AN899-AK899*AN902</f>
        <v>5.1089361103269324</v>
      </c>
      <c r="AS899" s="28">
        <f t="shared" ref="AS899" si="5288">(AH899*AN899+AI899*AM899+AJ899*AN902+AK899*AM902)</f>
        <v>0</v>
      </c>
      <c r="AT899" s="26">
        <f t="shared" ref="AT899" si="5289">AH899*AO899+AJ899*AO902-AI899*AP899-AK899*AP902</f>
        <v>0</v>
      </c>
      <c r="AU899" s="27">
        <f t="shared" ref="AU899" si="5290">(AH899*AP899+AI899*AO899+AJ899*AP902+AK899*AO902)</f>
        <v>-10.402919412806266</v>
      </c>
      <c r="AV899" s="8"/>
      <c r="AW899" s="183">
        <f t="shared" ref="AW899" si="5291">20*LOG((2*$AR$8)/(($AR$8*AR899+AT899+$AR$8*AR902+AT902)^2+($AR$8*AS899+AU899+$AR$8*AS902+AU902)^2)^0.5)</f>
        <v>-16.088217825619566</v>
      </c>
      <c r="AY899" s="184">
        <f t="shared" ref="AY899" si="5292">((AS899^2+AR899^2)/(AS902^2+AR902^2))^0.5</f>
        <v>2.3455933648909393</v>
      </c>
      <c r="AZ899" s="9"/>
      <c r="BA899" s="29"/>
      <c r="BB899" s="29"/>
      <c r="BC899" s="29"/>
      <c r="BD899" s="29"/>
    </row>
    <row r="900" spans="2:56" ht="18.649999999999999" customHeight="1" thickBot="1">
      <c r="D900" s="30"/>
      <c r="G900" s="31"/>
      <c r="I900" s="30"/>
      <c r="L900" s="31"/>
      <c r="N900" s="30"/>
      <c r="Q900" s="31"/>
      <c r="S900" s="30"/>
      <c r="V900" s="31"/>
      <c r="X900" s="30"/>
      <c r="AA900" s="31"/>
      <c r="AC900" s="30"/>
      <c r="AF900" s="31"/>
      <c r="AH900" s="30"/>
      <c r="AK900" s="31"/>
      <c r="AM900" s="30"/>
      <c r="AP900" s="31"/>
      <c r="AR900" s="30"/>
      <c r="AU900" s="31"/>
      <c r="AY900" s="185"/>
      <c r="AZ900" s="9"/>
      <c r="BA900" s="29"/>
      <c r="BB900" s="29"/>
      <c r="BC900" s="29"/>
      <c r="BD900" s="29"/>
    </row>
    <row r="901" spans="2:56" ht="18.649999999999999" customHeight="1" thickBot="1">
      <c r="D901" s="197" t="s">
        <v>96</v>
      </c>
      <c r="E901" s="198"/>
      <c r="F901" s="199" t="s">
        <v>97</v>
      </c>
      <c r="G901" s="200"/>
      <c r="I901" s="197" t="s">
        <v>98</v>
      </c>
      <c r="J901" s="198"/>
      <c r="K901" s="199" t="s">
        <v>99</v>
      </c>
      <c r="L901" s="200"/>
      <c r="N901" s="197" t="s">
        <v>1</v>
      </c>
      <c r="O901" s="198"/>
      <c r="P901" s="199" t="s">
        <v>2</v>
      </c>
      <c r="Q901" s="200"/>
      <c r="S901" s="172" t="s">
        <v>100</v>
      </c>
      <c r="T901" s="173"/>
      <c r="U901" s="199" t="s">
        <v>101</v>
      </c>
      <c r="V901" s="200"/>
      <c r="X901" s="197" t="s">
        <v>102</v>
      </c>
      <c r="Y901" s="198"/>
      <c r="Z901" s="199" t="s">
        <v>103</v>
      </c>
      <c r="AA901" s="200"/>
      <c r="AB901" s="4"/>
      <c r="AC901" s="197" t="s">
        <v>104</v>
      </c>
      <c r="AD901" s="198"/>
      <c r="AE901" s="199" t="s">
        <v>105</v>
      </c>
      <c r="AF901" s="200"/>
      <c r="AH901" s="172" t="s">
        <v>106</v>
      </c>
      <c r="AI901" s="173"/>
      <c r="AJ901" s="199" t="s">
        <v>107</v>
      </c>
      <c r="AK901" s="200"/>
      <c r="AL901" s="4"/>
      <c r="AM901" s="197" t="s">
        <v>108</v>
      </c>
      <c r="AN901" s="198"/>
      <c r="AO901" s="199" t="s">
        <v>109</v>
      </c>
      <c r="AP901" s="200"/>
      <c r="AR901" s="197" t="s">
        <v>110</v>
      </c>
      <c r="AS901" s="198"/>
      <c r="AT901" s="199" t="s">
        <v>111</v>
      </c>
      <c r="AU901" s="200"/>
      <c r="AV901" s="4"/>
      <c r="AW901" s="36" t="s">
        <v>112</v>
      </c>
      <c r="AY901" s="186" t="s">
        <v>113</v>
      </c>
      <c r="AZ901" s="9"/>
      <c r="BA901" s="29"/>
      <c r="BB901" s="29"/>
      <c r="BC901" s="29"/>
      <c r="BD901" s="29"/>
    </row>
    <row r="902" spans="2:56" ht="18.649999999999999" customHeight="1" thickTop="1" thickBot="1">
      <c r="D902" s="24">
        <v>0</v>
      </c>
      <c r="E902" s="28">
        <v>0</v>
      </c>
      <c r="F902" s="26">
        <v>1</v>
      </c>
      <c r="G902" s="27">
        <v>0</v>
      </c>
      <c r="I902" s="24">
        <v>0</v>
      </c>
      <c r="J902" s="28">
        <f t="shared" ref="J902" si="5293">IF(0=(1-$J$8*$K$8*$B899^2),0,-1*(1-$J$8*$K$8*$B899^2)/($B899*$K$8))</f>
        <v>-0.32259817619589831</v>
      </c>
      <c r="K902" s="26">
        <v>1</v>
      </c>
      <c r="L902" s="27">
        <v>0</v>
      </c>
      <c r="N902" s="24">
        <f t="shared" ref="N902" si="5294">D902*I899+F902*I902-E902*J899-G902*J902</f>
        <v>0</v>
      </c>
      <c r="O902" s="28">
        <f t="shared" ref="O902" si="5295">(D902*J899+E902*I899+F902*J902+G902*I902)</f>
        <v>-0.32259817619589831</v>
      </c>
      <c r="P902" s="26">
        <f t="shared" ref="P902" si="5296">D902*K899+F902*K902-E902*L899-G902*L902</f>
        <v>1</v>
      </c>
      <c r="Q902" s="27">
        <f t="shared" ref="Q902" si="5297">(D902*L899+E902*K899+F902*L902+G902*K902)</f>
        <v>0</v>
      </c>
      <c r="S902" s="24">
        <v>0</v>
      </c>
      <c r="T902" s="28">
        <v>0</v>
      </c>
      <c r="U902" s="26">
        <v>1</v>
      </c>
      <c r="V902" s="27">
        <v>0</v>
      </c>
      <c r="X902" s="24">
        <f t="shared" ref="X902" si="5298">N902*S899+P902*S902-O902*T899-Q902*T902</f>
        <v>0</v>
      </c>
      <c r="Y902" s="28">
        <f t="shared" ref="Y902" si="5299">(N902*T899+O902*S899+P902*T902+Q902*S902)</f>
        <v>-0.32259817619589831</v>
      </c>
      <c r="Z902" s="26">
        <f t="shared" ref="Z902" si="5300">N902*U899+P902*U902-O902*V899-Q902*V902</f>
        <v>-8.1777575020170747</v>
      </c>
      <c r="AA902" s="27">
        <f t="shared" ref="AA902" si="5301">(N902*V899+O902*U899+P902*V902+Q902*U902)</f>
        <v>0</v>
      </c>
      <c r="AB902" s="8"/>
      <c r="AC902" s="24">
        <v>0</v>
      </c>
      <c r="AD902" s="28">
        <f t="shared" ref="AD902" si="5302">IF(0=(1-$AD$8*$AE$8*$B899^2),0,-1*(1-$AD$8*$AE$8*$B899^2)/($B899*$AD$8))</f>
        <v>-0.30579261313100248</v>
      </c>
      <c r="AE902" s="26">
        <v>1</v>
      </c>
      <c r="AF902" s="27">
        <v>0</v>
      </c>
      <c r="AH902" s="24">
        <f t="shared" ref="AH902" si="5303">X902*AC899+Z902*AC902-Y902*AD899-AA902*AD902</f>
        <v>0</v>
      </c>
      <c r="AI902" s="28">
        <f t="shared" ref="AI902" si="5304">(X902*AD899+Y902*AC899+Z902*AD902+AA902*AC902)</f>
        <v>2.1780996598975619</v>
      </c>
      <c r="AJ902" s="26">
        <f t="shared" ref="AJ902" si="5305">X902*AE899+Z902*AE902-Y902*AF899-AA902*AF902</f>
        <v>-8.1777575020170747</v>
      </c>
      <c r="AK902" s="27">
        <f t="shared" ref="AK902" si="5306">(X902*AF899+Y902*AE899+Z902*AF902+AA902*AE902)</f>
        <v>0</v>
      </c>
      <c r="AL902" s="8"/>
      <c r="AM902" s="24">
        <v>0</v>
      </c>
      <c r="AN902" s="28">
        <v>0</v>
      </c>
      <c r="AO902" s="26">
        <v>1</v>
      </c>
      <c r="AP902" s="27">
        <v>0</v>
      </c>
      <c r="AR902" s="24">
        <f t="shared" ref="AR902" si="5307">AH902*AM899+AJ902*AM902-AI902*AN899-AK902*AN902</f>
        <v>0</v>
      </c>
      <c r="AS902" s="28">
        <f t="shared" ref="AS902" si="5308">(AH902*AN899+AI902*AM899+AJ902*AN902+AK902*AM902)</f>
        <v>2.1780996598975619</v>
      </c>
      <c r="AT902" s="26">
        <f t="shared" ref="AT902" si="5309">AH902*AO899+AJ902*AO902-AI902*AP899-AK902*AP902</f>
        <v>4.6308262080539322</v>
      </c>
      <c r="AU902" s="27">
        <f t="shared" ref="AU902" si="5310">(AH902*AP899+AI902*AO899+AJ902*AP902+AK902*AO902)</f>
        <v>0</v>
      </c>
      <c r="AV902" s="8"/>
      <c r="AW902" s="38">
        <f t="shared" ref="AW902" si="5311">(180/PI())*ATAN(-1*(($AR$8*AS899+AU899+$AR$8*AS902+AU902)/($AR$8*AR899+AT899+$AR$8*AR902+AT902)))</f>
        <v>40.179685734880763</v>
      </c>
      <c r="AY902" s="187">
        <f t="shared" ref="AY902" si="5312">20*LOG(((($AR$8*AR899+AT899-$AR$8*AR902-AT902)^2+($AR$8*AS899+AU899-$AR$8*AS902-AU902)^2)/(($AR$8*AR899+AT899+$AR$8*AR902+AT902)^2+($AR$8*AS899+AU899+$AR$8*AS902+AU902)^2))^0.5)</f>
        <v>-0.10823381849515291</v>
      </c>
      <c r="AZ902" s="9"/>
      <c r="BA902" s="29"/>
      <c r="BB902" s="29"/>
      <c r="BC902" s="29"/>
      <c r="BD902" s="29"/>
    </row>
    <row r="903" spans="2:56" ht="18.649999999999999" customHeight="1">
      <c r="AY903" s="33"/>
    </row>
    <row r="904" spans="2:56" ht="18.649999999999999" customHeight="1" thickBot="1">
      <c r="E904" s="21" t="s">
        <v>68</v>
      </c>
      <c r="J904" s="21" t="s">
        <v>69</v>
      </c>
      <c r="O904" s="21" t="s">
        <v>70</v>
      </c>
      <c r="T904" s="21" t="s">
        <v>71</v>
      </c>
      <c r="Y904" s="21" t="s">
        <v>72</v>
      </c>
      <c r="AD904" s="21" t="s">
        <v>73</v>
      </c>
      <c r="AI904" s="21" t="s">
        <v>74</v>
      </c>
      <c r="AN904" s="21" t="s">
        <v>75</v>
      </c>
      <c r="AS904" s="21" t="s">
        <v>76</v>
      </c>
    </row>
    <row r="905" spans="2:56" ht="18.649999999999999" customHeight="1" thickBot="1">
      <c r="B905" s="20"/>
      <c r="D905" s="197" t="s">
        <v>77</v>
      </c>
      <c r="E905" s="198"/>
      <c r="F905" s="199" t="s">
        <v>78</v>
      </c>
      <c r="G905" s="200"/>
      <c r="I905" s="197" t="s">
        <v>79</v>
      </c>
      <c r="J905" s="198"/>
      <c r="K905" s="199" t="s">
        <v>80</v>
      </c>
      <c r="L905" s="200"/>
      <c r="N905" s="197" t="s">
        <v>81</v>
      </c>
      <c r="O905" s="198"/>
      <c r="P905" s="199" t="s">
        <v>82</v>
      </c>
      <c r="Q905" s="200"/>
      <c r="S905" s="197" t="s">
        <v>83</v>
      </c>
      <c r="T905" s="198"/>
      <c r="U905" s="199" t="s">
        <v>84</v>
      </c>
      <c r="V905" s="200"/>
      <c r="X905" s="197" t="s">
        <v>85</v>
      </c>
      <c r="Y905" s="198"/>
      <c r="Z905" s="199" t="s">
        <v>86</v>
      </c>
      <c r="AA905" s="200"/>
      <c r="AB905" s="4"/>
      <c r="AC905" s="197" t="s">
        <v>87</v>
      </c>
      <c r="AD905" s="198"/>
      <c r="AE905" s="199" t="s">
        <v>88</v>
      </c>
      <c r="AF905" s="200"/>
      <c r="AH905" s="197" t="s">
        <v>89</v>
      </c>
      <c r="AI905" s="198"/>
      <c r="AJ905" s="199" t="s">
        <v>90</v>
      </c>
      <c r="AK905" s="200"/>
      <c r="AL905" s="4"/>
      <c r="AM905" s="197" t="s">
        <v>91</v>
      </c>
      <c r="AN905" s="198"/>
      <c r="AO905" s="199" t="s">
        <v>92</v>
      </c>
      <c r="AP905" s="200"/>
      <c r="AR905" s="197" t="s">
        <v>93</v>
      </c>
      <c r="AS905" s="198"/>
      <c r="AT905" s="199" t="s">
        <v>94</v>
      </c>
      <c r="AU905" s="200"/>
      <c r="AV905" s="4"/>
      <c r="AW905" s="181" t="s">
        <v>95</v>
      </c>
      <c r="AY905" s="182" t="s">
        <v>22</v>
      </c>
      <c r="AZ905" s="9"/>
      <c r="BA905" s="29"/>
      <c r="BB905" s="29"/>
      <c r="BC905" s="29"/>
      <c r="BD905" s="29"/>
    </row>
    <row r="906" spans="2:56" ht="18.649999999999999" customHeight="1" thickTop="1" thickBot="1">
      <c r="B906" s="39">
        <f t="shared" ref="B906" si="5313">B899+$E$5</f>
        <v>0.95039999999999447</v>
      </c>
      <c r="D906" s="24">
        <v>1</v>
      </c>
      <c r="E906" s="25">
        <v>0</v>
      </c>
      <c r="F906" s="26">
        <v>0</v>
      </c>
      <c r="G906" s="27">
        <f t="shared" ref="G906" si="5314">-1/($E$8*$B906)</f>
        <v>-5.8781483362489286</v>
      </c>
      <c r="I906" s="24">
        <v>1</v>
      </c>
      <c r="J906" s="28">
        <v>0</v>
      </c>
      <c r="K906" s="26">
        <v>0</v>
      </c>
      <c r="L906" s="27">
        <v>0</v>
      </c>
      <c r="N906" s="24">
        <f t="shared" ref="N906" si="5315">D906*I906+F906*I909-E906*J906-G906*J909</f>
        <v>-0.89083202280625429</v>
      </c>
      <c r="O906" s="28">
        <f t="shared" ref="O906" si="5316">(D906*J906+E906*I906+F906*J909+G906*I909)</f>
        <v>0</v>
      </c>
      <c r="P906" s="26">
        <f t="shared" ref="P906" si="5317">D906*K906+F906*K909-E906*L906-G906*L909</f>
        <v>0</v>
      </c>
      <c r="Q906" s="27">
        <f t="shared" ref="Q906" si="5318">(D906*L906+E906*K906+F906*L909+G906*K909)</f>
        <v>-5.8781483362489286</v>
      </c>
      <c r="S906" s="24">
        <v>1</v>
      </c>
      <c r="T906" s="25">
        <v>0</v>
      </c>
      <c r="U906" s="26">
        <v>0</v>
      </c>
      <c r="V906" s="27">
        <f t="shared" ref="V906" si="5319">-1/($T$8*$B906)</f>
        <v>-28.437528437528602</v>
      </c>
      <c r="X906" s="24">
        <f t="shared" ref="X906" si="5320">N906*S906+P906*S909-O906*T906-Q906*T909</f>
        <v>-0.89083202280625429</v>
      </c>
      <c r="Y906" s="28">
        <f t="shared" ref="Y906" si="5321">(N906*T906+O906*S906+P906*T909+Q906*S909)</f>
        <v>0</v>
      </c>
      <c r="Z906" s="26">
        <f t="shared" ref="Z906" si="5322">N906*U906+P906*U909-O906*V906-Q906*V909</f>
        <v>0</v>
      </c>
      <c r="AA906" s="27">
        <f t="shared" ref="AA906" si="5323">(N906*V906+O906*U906+P906*V909+Q906*U909)</f>
        <v>19.454912645365056</v>
      </c>
      <c r="AB906" s="8"/>
      <c r="AC906" s="24">
        <v>1</v>
      </c>
      <c r="AD906" s="28">
        <v>0</v>
      </c>
      <c r="AE906" s="26">
        <v>0</v>
      </c>
      <c r="AF906" s="27">
        <v>0</v>
      </c>
      <c r="AH906" s="24">
        <f t="shared" ref="AH906" si="5324">X906*AC906+Z906*AC909-Y906*AD906-AA906*AD909</f>
        <v>5.0428551082583537</v>
      </c>
      <c r="AI906" s="28">
        <f t="shared" ref="AI906" si="5325">(X906*AD906+Y906*AC906+Z906*AD909+AA906*AC909)</f>
        <v>0</v>
      </c>
      <c r="AJ906" s="26">
        <f t="shared" ref="AJ906" si="5326">X906*AE906+Z906*AE909-Y906*AF906-AA906*AF909</f>
        <v>0</v>
      </c>
      <c r="AK906" s="27">
        <f t="shared" ref="AK906" si="5327">(X906*AF906+Y906*AE906+Z906*AF909+AA906*AE909)</f>
        <v>19.454912645365056</v>
      </c>
      <c r="AL906" s="8"/>
      <c r="AM906" s="24">
        <v>1</v>
      </c>
      <c r="AN906" s="25">
        <v>0</v>
      </c>
      <c r="AO906" s="26">
        <v>0</v>
      </c>
      <c r="AP906" s="27">
        <f t="shared" ref="AP906" si="5328">-1/($AN$8*$B906)</f>
        <v>-5.8781483362489286</v>
      </c>
      <c r="AR906" s="24">
        <f t="shared" ref="AR906" si="5329">AH906*AM906+AJ906*AM909-AI906*AN906-AK906*AN909</f>
        <v>5.0428551082583537</v>
      </c>
      <c r="AS906" s="28">
        <f t="shared" ref="AS906" si="5330">(AH906*AN906+AI906*AM906+AJ906*AN909+AK906*AM909)</f>
        <v>0</v>
      </c>
      <c r="AT906" s="26">
        <f t="shared" ref="AT906" si="5331">AH906*AO906+AJ906*AO909-AI906*AP906-AK906*AP909</f>
        <v>0</v>
      </c>
      <c r="AU906" s="27">
        <f t="shared" ref="AU906" si="5332">(AH906*AP906+AI906*AO906+AJ906*AP909+AK906*AO909)</f>
        <v>-10.187737719188195</v>
      </c>
      <c r="AV906" s="8"/>
      <c r="AW906" s="183">
        <f t="shared" ref="AW906" si="5333">20*LOG((2*$AR$8)/(($AR$8*AR906+AT906+$AR$8*AR909+AT909)^2+($AR$8*AS906+AU906+$AR$8*AS909+AU909)^2)^0.5)</f>
        <v>-15.9321138308123</v>
      </c>
      <c r="AY906" s="184">
        <f t="shared" ref="AY906" si="5334">((AS906^2+AR906^2)/(AS909^2+AR909^2))^0.5</f>
        <v>2.3310912763039706</v>
      </c>
      <c r="AZ906" s="9"/>
      <c r="BA906" s="29"/>
      <c r="BB906" s="29"/>
      <c r="BC906" s="29"/>
      <c r="BD906" s="29"/>
    </row>
    <row r="907" spans="2:56" ht="18.649999999999999" customHeight="1" thickBot="1">
      <c r="D907" s="30"/>
      <c r="G907" s="31"/>
      <c r="I907" s="30"/>
      <c r="L907" s="31"/>
      <c r="N907" s="30"/>
      <c r="Q907" s="31"/>
      <c r="S907" s="30"/>
      <c r="V907" s="31"/>
      <c r="X907" s="30"/>
      <c r="AA907" s="31"/>
      <c r="AC907" s="30"/>
      <c r="AF907" s="31"/>
      <c r="AH907" s="30"/>
      <c r="AK907" s="31"/>
      <c r="AM907" s="30"/>
      <c r="AP907" s="31"/>
      <c r="AR907" s="30"/>
      <c r="AU907" s="31"/>
      <c r="AY907" s="185"/>
      <c r="AZ907" s="9"/>
      <c r="BA907" s="29"/>
      <c r="BB907" s="29"/>
      <c r="BC907" s="29"/>
      <c r="BD907" s="29"/>
    </row>
    <row r="908" spans="2:56" ht="18.649999999999999" customHeight="1" thickBot="1">
      <c r="D908" s="197" t="s">
        <v>96</v>
      </c>
      <c r="E908" s="198"/>
      <c r="F908" s="199" t="s">
        <v>97</v>
      </c>
      <c r="G908" s="200"/>
      <c r="I908" s="197" t="s">
        <v>98</v>
      </c>
      <c r="J908" s="198"/>
      <c r="K908" s="199" t="s">
        <v>99</v>
      </c>
      <c r="L908" s="200"/>
      <c r="N908" s="197" t="s">
        <v>1</v>
      </c>
      <c r="O908" s="198"/>
      <c r="P908" s="199" t="s">
        <v>2</v>
      </c>
      <c r="Q908" s="200"/>
      <c r="S908" s="172" t="s">
        <v>100</v>
      </c>
      <c r="T908" s="173"/>
      <c r="U908" s="199" t="s">
        <v>101</v>
      </c>
      <c r="V908" s="200"/>
      <c r="X908" s="197" t="s">
        <v>102</v>
      </c>
      <c r="Y908" s="198"/>
      <c r="Z908" s="199" t="s">
        <v>103</v>
      </c>
      <c r="AA908" s="200"/>
      <c r="AB908" s="4"/>
      <c r="AC908" s="197" t="s">
        <v>104</v>
      </c>
      <c r="AD908" s="198"/>
      <c r="AE908" s="199" t="s">
        <v>105</v>
      </c>
      <c r="AF908" s="200"/>
      <c r="AH908" s="172" t="s">
        <v>106</v>
      </c>
      <c r="AI908" s="173"/>
      <c r="AJ908" s="199" t="s">
        <v>107</v>
      </c>
      <c r="AK908" s="200"/>
      <c r="AL908" s="4"/>
      <c r="AM908" s="197" t="s">
        <v>108</v>
      </c>
      <c r="AN908" s="198"/>
      <c r="AO908" s="199" t="s">
        <v>109</v>
      </c>
      <c r="AP908" s="200"/>
      <c r="AR908" s="197" t="s">
        <v>110</v>
      </c>
      <c r="AS908" s="198"/>
      <c r="AT908" s="199" t="s">
        <v>111</v>
      </c>
      <c r="AU908" s="200"/>
      <c r="AV908" s="4"/>
      <c r="AW908" s="36" t="s">
        <v>112</v>
      </c>
      <c r="AY908" s="186" t="s">
        <v>113</v>
      </c>
      <c r="AZ908" s="9"/>
      <c r="BA908" s="29"/>
      <c r="BB908" s="29"/>
      <c r="BC908" s="29"/>
      <c r="BD908" s="29"/>
    </row>
    <row r="909" spans="2:56" ht="18.649999999999999" customHeight="1" thickTop="1" thickBot="1">
      <c r="D909" s="24">
        <v>0</v>
      </c>
      <c r="E909" s="28">
        <v>0</v>
      </c>
      <c r="F909" s="26">
        <v>1</v>
      </c>
      <c r="G909" s="27">
        <v>0</v>
      </c>
      <c r="I909" s="24">
        <v>0</v>
      </c>
      <c r="J909" s="28">
        <f t="shared" ref="J909" si="5335">IF(0=(1-$J$8*$K$8*$B906^2),0,-1*(1-$J$8*$K$8*$B906^2)/($B906*$K$8))</f>
        <v>-0.32167136905103461</v>
      </c>
      <c r="K909" s="26">
        <v>1</v>
      </c>
      <c r="L909" s="27">
        <v>0</v>
      </c>
      <c r="N909" s="24">
        <f t="shared" ref="N909" si="5336">D909*I906+F909*I909-E909*J906-G909*J909</f>
        <v>0</v>
      </c>
      <c r="O909" s="28">
        <f t="shared" ref="O909" si="5337">(D909*J906+E909*I906+F909*J909+G909*I909)</f>
        <v>-0.32167136905103461</v>
      </c>
      <c r="P909" s="26">
        <f t="shared" ref="P909" si="5338">D909*K906+F909*K909-E909*L906-G909*L909</f>
        <v>1</v>
      </c>
      <c r="Q909" s="27">
        <f t="shared" ref="Q909" si="5339">(D909*L906+E909*K906+F909*L909+G909*K909)</f>
        <v>0</v>
      </c>
      <c r="S909" s="24">
        <v>0</v>
      </c>
      <c r="T909" s="28">
        <v>0</v>
      </c>
      <c r="U909" s="26">
        <v>1</v>
      </c>
      <c r="V909" s="27">
        <v>0</v>
      </c>
      <c r="X909" s="24">
        <f t="shared" ref="X909" si="5340">N909*S906+P909*S909-O909*T906-Q909*T909</f>
        <v>0</v>
      </c>
      <c r="Y909" s="28">
        <f t="shared" ref="Y909" si="5341">(N909*T906+O909*S906+P909*T909+Q909*S909)</f>
        <v>-0.32167136905103461</v>
      </c>
      <c r="Z909" s="26">
        <f t="shared" ref="Z909" si="5342">N909*U906+P909*U909-O909*V906-Q909*V909</f>
        <v>-8.1475387049275536</v>
      </c>
      <c r="AA909" s="27">
        <f t="shared" ref="AA909" si="5343">(N909*V906+O909*U906+P909*V909+Q909*U909)</f>
        <v>0</v>
      </c>
      <c r="AB909" s="8"/>
      <c r="AC909" s="24">
        <v>0</v>
      </c>
      <c r="AD909" s="28">
        <f t="shared" ref="AD909" si="5344">IF(0=(1-$AD$8*$AE$8*$B906^2),0,-1*(1-$AD$8*$AE$8*$B906^2)/($B906*$AD$8))</f>
        <v>-0.30499685294029072</v>
      </c>
      <c r="AE909" s="26">
        <v>1</v>
      </c>
      <c r="AF909" s="27">
        <v>0</v>
      </c>
      <c r="AH909" s="24">
        <f t="shared" ref="AH909" si="5345">X909*AC906+Z909*AC909-Y909*AD906-AA909*AD909</f>
        <v>0</v>
      </c>
      <c r="AI909" s="28">
        <f t="shared" ref="AI909" si="5346">(X909*AD906+Y909*AC906+Z909*AD909+AA909*AC909)</f>
        <v>2.1633022951610812</v>
      </c>
      <c r="AJ909" s="26">
        <f t="shared" ref="AJ909" si="5347">X909*AE906+Z909*AE909-Y909*AF906-AA909*AF909</f>
        <v>-8.1475387049275536</v>
      </c>
      <c r="AK909" s="27">
        <f t="shared" ref="AK909" si="5348">(X909*AF906+Y909*AE906+Z909*AF909+AA909*AE909)</f>
        <v>0</v>
      </c>
      <c r="AL909" s="8"/>
      <c r="AM909" s="24">
        <v>0</v>
      </c>
      <c r="AN909" s="28">
        <v>0</v>
      </c>
      <c r="AO909" s="26">
        <v>1</v>
      </c>
      <c r="AP909" s="27">
        <v>0</v>
      </c>
      <c r="AR909" s="24">
        <f t="shared" ref="AR909" si="5349">AH909*AM906+AJ909*AM909-AI909*AN906-AK909*AN909</f>
        <v>0</v>
      </c>
      <c r="AS909" s="28">
        <f t="shared" ref="AS909" si="5350">(AH909*AN906+AI909*AM906+AJ909*AN909+AK909*AM909)</f>
        <v>2.1633022951610812</v>
      </c>
      <c r="AT909" s="26">
        <f t="shared" ref="AT909" si="5351">AH909*AO906+AJ909*AO909-AI909*AP906-AK909*AP909</f>
        <v>4.5686730821770443</v>
      </c>
      <c r="AU909" s="27">
        <f t="shared" ref="AU909" si="5352">(AH909*AP906+AI909*AO906+AJ909*AP909+AK909*AO909)</f>
        <v>0</v>
      </c>
      <c r="AV909" s="8"/>
      <c r="AW909" s="38">
        <f t="shared" ref="AW909" si="5353">(180/PI())*ATAN(-1*(($AR$8*AS906+AU906+$AR$8*AS909+AU909)/($AR$8*AR906+AT906+$AR$8*AR909+AT909)))</f>
        <v>39.857699378720078</v>
      </c>
      <c r="AY909" s="187">
        <f t="shared" ref="AY909" si="5354">20*LOG(((($AR$8*AR906+AT906-$AR$8*AR909-AT909)^2+($AR$8*AS906+AU906-$AR$8*AS909-AU909)^2)/(($AR$8*AR906+AT906+$AR$8*AR909+AT909)^2+($AR$8*AS906+AU906+$AR$8*AS909+AU909)^2))^0.5)</f>
        <v>-0.1122465935820611</v>
      </c>
      <c r="AZ909" s="9"/>
      <c r="BA909" s="29"/>
      <c r="BB909" s="29"/>
      <c r="BC909" s="29"/>
      <c r="BD909" s="29"/>
    </row>
    <row r="910" spans="2:56" ht="18.649999999999999" customHeight="1">
      <c r="AY910" s="33"/>
    </row>
    <row r="911" spans="2:56" ht="18.649999999999999" customHeight="1" thickBot="1">
      <c r="E911" s="21" t="s">
        <v>68</v>
      </c>
      <c r="J911" s="21" t="s">
        <v>69</v>
      </c>
      <c r="O911" s="21" t="s">
        <v>70</v>
      </c>
      <c r="T911" s="21" t="s">
        <v>71</v>
      </c>
      <c r="Y911" s="21" t="s">
        <v>72</v>
      </c>
      <c r="AD911" s="21" t="s">
        <v>73</v>
      </c>
      <c r="AI911" s="21" t="s">
        <v>74</v>
      </c>
      <c r="AN911" s="21" t="s">
        <v>75</v>
      </c>
      <c r="AS911" s="21" t="s">
        <v>76</v>
      </c>
    </row>
    <row r="912" spans="2:56" ht="18.649999999999999" customHeight="1" thickBot="1">
      <c r="B912" s="20"/>
      <c r="D912" s="197" t="s">
        <v>77</v>
      </c>
      <c r="E912" s="198"/>
      <c r="F912" s="199" t="s">
        <v>78</v>
      </c>
      <c r="G912" s="200"/>
      <c r="I912" s="197" t="s">
        <v>79</v>
      </c>
      <c r="J912" s="198"/>
      <c r="K912" s="199" t="s">
        <v>80</v>
      </c>
      <c r="L912" s="200"/>
      <c r="N912" s="197" t="s">
        <v>81</v>
      </c>
      <c r="O912" s="198"/>
      <c r="P912" s="199" t="s">
        <v>82</v>
      </c>
      <c r="Q912" s="200"/>
      <c r="S912" s="197" t="s">
        <v>83</v>
      </c>
      <c r="T912" s="198"/>
      <c r="U912" s="199" t="s">
        <v>84</v>
      </c>
      <c r="V912" s="200"/>
      <c r="X912" s="197" t="s">
        <v>85</v>
      </c>
      <c r="Y912" s="198"/>
      <c r="Z912" s="199" t="s">
        <v>86</v>
      </c>
      <c r="AA912" s="200"/>
      <c r="AB912" s="4"/>
      <c r="AC912" s="197" t="s">
        <v>87</v>
      </c>
      <c r="AD912" s="198"/>
      <c r="AE912" s="199" t="s">
        <v>88</v>
      </c>
      <c r="AF912" s="200"/>
      <c r="AH912" s="197" t="s">
        <v>89</v>
      </c>
      <c r="AI912" s="198"/>
      <c r="AJ912" s="199" t="s">
        <v>90</v>
      </c>
      <c r="AK912" s="200"/>
      <c r="AL912" s="4"/>
      <c r="AM912" s="197" t="s">
        <v>91</v>
      </c>
      <c r="AN912" s="198"/>
      <c r="AO912" s="199" t="s">
        <v>92</v>
      </c>
      <c r="AP912" s="200"/>
      <c r="AR912" s="197" t="s">
        <v>93</v>
      </c>
      <c r="AS912" s="198"/>
      <c r="AT912" s="199" t="s">
        <v>94</v>
      </c>
      <c r="AU912" s="200"/>
      <c r="AV912" s="4"/>
      <c r="AW912" s="181" t="s">
        <v>95</v>
      </c>
      <c r="AY912" s="182" t="s">
        <v>22</v>
      </c>
      <c r="AZ912" s="9"/>
      <c r="BA912" s="29"/>
      <c r="BB912" s="29"/>
      <c r="BC912" s="29"/>
      <c r="BD912" s="29"/>
    </row>
    <row r="913" spans="2:56" ht="18.649999999999999" customHeight="1" thickTop="1" thickBot="1">
      <c r="B913" s="39">
        <f t="shared" ref="B913" si="5355">B906+$E$5</f>
        <v>0.95079999999999443</v>
      </c>
      <c r="D913" s="24">
        <v>1</v>
      </c>
      <c r="E913" s="25">
        <v>0</v>
      </c>
      <c r="F913" s="26">
        <v>0</v>
      </c>
      <c r="G913" s="27">
        <f t="shared" ref="G913" si="5356">-1/($E$8*$B913)</f>
        <v>-5.875675408888287</v>
      </c>
      <c r="I913" s="24">
        <v>1</v>
      </c>
      <c r="J913" s="28">
        <v>0</v>
      </c>
      <c r="K913" s="26">
        <v>0</v>
      </c>
      <c r="L913" s="27">
        <v>0</v>
      </c>
      <c r="N913" s="24">
        <f t="shared" ref="N913" si="5357">D913*I913+F913*I916-E913*J913-G913*J916</f>
        <v>-0.88459356109481302</v>
      </c>
      <c r="O913" s="28">
        <f t="shared" ref="O913" si="5358">(D913*J913+E913*I913+F913*J916+G913*I916)</f>
        <v>0</v>
      </c>
      <c r="P913" s="26">
        <f t="shared" ref="P913" si="5359">D913*K913+F913*K916-E913*L913-G913*L916</f>
        <v>0</v>
      </c>
      <c r="Q913" s="27">
        <f t="shared" ref="Q913" si="5360">(D913*L913+E913*K913+F913*L916+G913*K916)</f>
        <v>-5.875675408888287</v>
      </c>
      <c r="S913" s="24">
        <v>1</v>
      </c>
      <c r="T913" s="25">
        <v>0</v>
      </c>
      <c r="U913" s="26">
        <v>0</v>
      </c>
      <c r="V913" s="27">
        <f t="shared" ref="V913" si="5361">-1/($T$8*$B913)</f>
        <v>-28.425564815973061</v>
      </c>
      <c r="X913" s="24">
        <f t="shared" ref="X913" si="5362">N913*S913+P913*S916-O913*T913-Q913*T916</f>
        <v>-0.88459356109481302</v>
      </c>
      <c r="Y913" s="28">
        <f t="shared" ref="Y913" si="5363">(N913*T913+O913*S913+P913*T916+Q913*S916)</f>
        <v>0</v>
      </c>
      <c r="Z913" s="26">
        <f t="shared" ref="Z913" si="5364">N913*U913+P913*U916-O913*V913-Q913*V916</f>
        <v>0</v>
      </c>
      <c r="AA913" s="27">
        <f t="shared" ref="AA913" si="5365">(N913*V913+O913*U913+P913*V916+Q913*U916)</f>
        <v>19.269396197804745</v>
      </c>
      <c r="AB913" s="8"/>
      <c r="AC913" s="24">
        <v>1</v>
      </c>
      <c r="AD913" s="28">
        <v>0</v>
      </c>
      <c r="AE913" s="26">
        <v>0</v>
      </c>
      <c r="AF913" s="27">
        <v>0</v>
      </c>
      <c r="AH913" s="24">
        <f t="shared" ref="AH913" si="5366">X913*AC913+Z913*AC916-Y913*AD913-AA913*AD916</f>
        <v>4.9771853120006915</v>
      </c>
      <c r="AI913" s="28">
        <f t="shared" ref="AI913" si="5367">(X913*AD913+Y913*AC913+Z913*AD916+AA913*AC916)</f>
        <v>0</v>
      </c>
      <c r="AJ913" s="26">
        <f t="shared" ref="AJ913" si="5368">X913*AE913+Z913*AE916-Y913*AF913-AA913*AF916</f>
        <v>0</v>
      </c>
      <c r="AK913" s="27">
        <f t="shared" ref="AK913" si="5369">(X913*AF913+Y913*AE913+Z913*AF916+AA913*AE916)</f>
        <v>19.269396197804745</v>
      </c>
      <c r="AL913" s="8"/>
      <c r="AM913" s="24">
        <v>1</v>
      </c>
      <c r="AN913" s="25">
        <v>0</v>
      </c>
      <c r="AO913" s="26">
        <v>0</v>
      </c>
      <c r="AP913" s="27">
        <f t="shared" ref="AP913" si="5370">-1/($AN$8*$B913)</f>
        <v>-5.875675408888287</v>
      </c>
      <c r="AR913" s="24">
        <f t="shared" ref="AR913" si="5371">AH913*AM913+AJ913*AM916-AI913*AN913-AK913*AN916</f>
        <v>4.9771853120006915</v>
      </c>
      <c r="AS913" s="28">
        <f t="shared" ref="AS913" si="5372">(AH913*AN913+AI913*AM913+AJ913*AN916+AK913*AM916)</f>
        <v>0</v>
      </c>
      <c r="AT913" s="26">
        <f t="shared" ref="AT913" si="5373">AH913*AO913+AJ913*AO916-AI913*AP913-AK913*AP916</f>
        <v>0</v>
      </c>
      <c r="AU913" s="27">
        <f t="shared" ref="AU913" si="5374">(AH913*AP913+AI913*AO913+AJ913*AP916+AK913*AO916)</f>
        <v>-9.9749291453976952</v>
      </c>
      <c r="AV913" s="8"/>
      <c r="AW913" s="183">
        <f t="shared" ref="AW913" si="5375">20*LOG((2*$AR$8)/(($AR$8*AR913+AT913+$AR$8*AR916+AT916)^2+($AR$8*AS913+AU913+$AR$8*AS916+AU916)^2)^0.5)</f>
        <v>-15.774926916794346</v>
      </c>
      <c r="AY913" s="184">
        <f t="shared" ref="AY913" si="5376">((AS913^2+AR913^2)/(AS916^2+AR916^2))^0.5</f>
        <v>2.3165135366535097</v>
      </c>
      <c r="AZ913" s="9"/>
      <c r="BA913" s="29"/>
      <c r="BB913" s="29"/>
      <c r="BC913" s="29"/>
      <c r="BD913" s="29"/>
    </row>
    <row r="914" spans="2:56" ht="18.649999999999999" customHeight="1" thickBot="1">
      <c r="D914" s="30"/>
      <c r="G914" s="31"/>
      <c r="I914" s="30"/>
      <c r="L914" s="31"/>
      <c r="N914" s="30"/>
      <c r="Q914" s="31"/>
      <c r="S914" s="30"/>
      <c r="V914" s="31"/>
      <c r="X914" s="30"/>
      <c r="AA914" s="31"/>
      <c r="AC914" s="30"/>
      <c r="AF914" s="31"/>
      <c r="AH914" s="30"/>
      <c r="AK914" s="31"/>
      <c r="AM914" s="30"/>
      <c r="AP914" s="31"/>
      <c r="AR914" s="30"/>
      <c r="AU914" s="31"/>
      <c r="AY914" s="185"/>
      <c r="AZ914" s="9"/>
      <c r="BA914" s="29"/>
      <c r="BB914" s="29"/>
      <c r="BC914" s="29"/>
      <c r="BD914" s="29"/>
    </row>
    <row r="915" spans="2:56" ht="18.649999999999999" customHeight="1" thickBot="1">
      <c r="D915" s="197" t="s">
        <v>96</v>
      </c>
      <c r="E915" s="198"/>
      <c r="F915" s="199" t="s">
        <v>97</v>
      </c>
      <c r="G915" s="200"/>
      <c r="I915" s="197" t="s">
        <v>98</v>
      </c>
      <c r="J915" s="198"/>
      <c r="K915" s="199" t="s">
        <v>99</v>
      </c>
      <c r="L915" s="200"/>
      <c r="N915" s="197" t="s">
        <v>1</v>
      </c>
      <c r="O915" s="198"/>
      <c r="P915" s="199" t="s">
        <v>2</v>
      </c>
      <c r="Q915" s="200"/>
      <c r="S915" s="172" t="s">
        <v>100</v>
      </c>
      <c r="T915" s="173"/>
      <c r="U915" s="199" t="s">
        <v>101</v>
      </c>
      <c r="V915" s="200"/>
      <c r="X915" s="197" t="s">
        <v>102</v>
      </c>
      <c r="Y915" s="198"/>
      <c r="Z915" s="199" t="s">
        <v>103</v>
      </c>
      <c r="AA915" s="200"/>
      <c r="AB915" s="4"/>
      <c r="AC915" s="197" t="s">
        <v>104</v>
      </c>
      <c r="AD915" s="198"/>
      <c r="AE915" s="199" t="s">
        <v>105</v>
      </c>
      <c r="AF915" s="200"/>
      <c r="AH915" s="172" t="s">
        <v>106</v>
      </c>
      <c r="AI915" s="173"/>
      <c r="AJ915" s="199" t="s">
        <v>107</v>
      </c>
      <c r="AK915" s="200"/>
      <c r="AL915" s="4"/>
      <c r="AM915" s="197" t="s">
        <v>108</v>
      </c>
      <c r="AN915" s="198"/>
      <c r="AO915" s="199" t="s">
        <v>109</v>
      </c>
      <c r="AP915" s="200"/>
      <c r="AR915" s="197" t="s">
        <v>110</v>
      </c>
      <c r="AS915" s="198"/>
      <c r="AT915" s="199" t="s">
        <v>111</v>
      </c>
      <c r="AU915" s="200"/>
      <c r="AV915" s="4"/>
      <c r="AW915" s="36" t="s">
        <v>112</v>
      </c>
      <c r="AY915" s="186" t="s">
        <v>113</v>
      </c>
      <c r="AZ915" s="9"/>
      <c r="BA915" s="29"/>
      <c r="BB915" s="29"/>
      <c r="BC915" s="29"/>
      <c r="BD915" s="29"/>
    </row>
    <row r="916" spans="2:56" ht="18.649999999999999" customHeight="1" thickTop="1" thickBot="1">
      <c r="D916" s="24">
        <v>0</v>
      </c>
      <c r="E916" s="28">
        <v>0</v>
      </c>
      <c r="F916" s="26">
        <v>1</v>
      </c>
      <c r="G916" s="27">
        <v>0</v>
      </c>
      <c r="I916" s="24">
        <v>0</v>
      </c>
      <c r="J916" s="28">
        <f t="shared" ref="J916" si="5377">IF(0=(1-$J$8*$K$8*$B913^2),0,-1*(1-$J$8*$K$8*$B913^2)/($B913*$K$8))</f>
        <v>-0.32074500886211982</v>
      </c>
      <c r="K916" s="26">
        <v>1</v>
      </c>
      <c r="L916" s="27">
        <v>0</v>
      </c>
      <c r="N916" s="24">
        <f t="shared" ref="N916" si="5378">D916*I913+F916*I916-E916*J913-G916*J916</f>
        <v>0</v>
      </c>
      <c r="O916" s="28">
        <f t="shared" ref="O916" si="5379">(D916*J913+E916*I913+F916*J916+G916*I916)</f>
        <v>-0.32074500886211982</v>
      </c>
      <c r="P916" s="26">
        <f t="shared" ref="P916" si="5380">D916*K913+F916*K916-E916*L913-G916*L916</f>
        <v>1</v>
      </c>
      <c r="Q916" s="27">
        <f t="shared" ref="Q916" si="5381">(D916*L913+E916*K913+F916*L916+G916*K916)</f>
        <v>0</v>
      </c>
      <c r="S916" s="24">
        <v>0</v>
      </c>
      <c r="T916" s="28">
        <v>0</v>
      </c>
      <c r="U916" s="26">
        <v>1</v>
      </c>
      <c r="V916" s="27">
        <v>0</v>
      </c>
      <c r="X916" s="24">
        <f t="shared" ref="X916" si="5382">N916*S913+P916*S916-O916*T913-Q916*T916</f>
        <v>0</v>
      </c>
      <c r="Y916" s="28">
        <f t="shared" ref="Y916" si="5383">(N916*T913+O916*S913+P916*T916+Q916*S916)</f>
        <v>-0.32074500886211982</v>
      </c>
      <c r="Z916" s="26">
        <f t="shared" ref="Z916" si="5384">N916*U913+P916*U916-O916*V913-Q916*V916</f>
        <v>-8.1173580388100408</v>
      </c>
      <c r="AA916" s="27">
        <f t="shared" ref="AA916" si="5385">(N916*V913+O916*U913+P916*V916+Q916*U916)</f>
        <v>0</v>
      </c>
      <c r="AB916" s="8"/>
      <c r="AC916" s="24">
        <v>0</v>
      </c>
      <c r="AD916" s="28">
        <f t="shared" ref="AD916" si="5386">IF(0=(1-$AD$8*$AE$8*$B913^2),0,-1*(1-$AD$8*$AE$8*$B913^2)/($B913*$AD$8))</f>
        <v>-0.30420148160964711</v>
      </c>
      <c r="AE916" s="26">
        <v>1</v>
      </c>
      <c r="AF916" s="27">
        <v>0</v>
      </c>
      <c r="AH916" s="24">
        <f t="shared" ref="AH916" si="5387">X916*AC913+Z916*AC916-Y916*AD913-AA916*AD916</f>
        <v>0</v>
      </c>
      <c r="AI916" s="28">
        <f t="shared" ref="AI916" si="5388">(X916*AD913+Y916*AC913+Z916*AD916+AA916*AC916)</f>
        <v>2.1485673332998738</v>
      </c>
      <c r="AJ916" s="26">
        <f t="shared" ref="AJ916" si="5389">X916*AE913+Z916*AE916-Y916*AF913-AA916*AF916</f>
        <v>-8.1173580388100408</v>
      </c>
      <c r="AK916" s="27">
        <f t="shared" ref="AK916" si="5390">(X916*AF913+Y916*AE913+Z916*AF916+AA916*AE916)</f>
        <v>0</v>
      </c>
      <c r="AL916" s="8"/>
      <c r="AM916" s="24">
        <v>0</v>
      </c>
      <c r="AN916" s="28">
        <v>0</v>
      </c>
      <c r="AO916" s="26">
        <v>1</v>
      </c>
      <c r="AP916" s="27">
        <v>0</v>
      </c>
      <c r="AR916" s="24">
        <f t="shared" ref="AR916" si="5391">AH916*AM913+AJ916*AM916-AI916*AN913-AK916*AN916</f>
        <v>0</v>
      </c>
      <c r="AS916" s="28">
        <f t="shared" ref="AS916" si="5392">(AH916*AN913+AI916*AM913+AJ916*AN916+AK916*AM916)</f>
        <v>2.1485673332998738</v>
      </c>
      <c r="AT916" s="26">
        <f t="shared" ref="AT916" si="5393">AH916*AO913+AJ916*AO916-AI916*AP913-AK916*AP916</f>
        <v>4.5069262058007116</v>
      </c>
      <c r="AU916" s="27">
        <f t="shared" ref="AU916" si="5394">(AH916*AP913+AI916*AO913+AJ916*AP916+AK916*AO916)</f>
        <v>0</v>
      </c>
      <c r="AV916" s="8"/>
      <c r="AW916" s="38">
        <f t="shared" ref="AW916" si="5395">(180/PI())*ATAN(-1*(($AR$8*AS913+AU913+$AR$8*AS916+AU916)/($AR$8*AR913+AT913+$AR$8*AR916+AT916)))</f>
        <v>39.529711302845485</v>
      </c>
      <c r="AY916" s="187">
        <f t="shared" ref="AY916" si="5396">20*LOG(((($AR$8*AR913+AT913-$AR$8*AR916-AT916)^2+($AR$8*AS913+AU913-$AR$8*AS916-AU916)^2)/(($AR$8*AR913+AT913+$AR$8*AR916+AT916)^2+($AR$8*AS913+AU913+$AR$8*AS916+AU916)^2))^0.5)</f>
        <v>-0.11643956928890575</v>
      </c>
      <c r="AZ916" s="9"/>
      <c r="BA916" s="29"/>
      <c r="BB916" s="29"/>
      <c r="BC916" s="29"/>
      <c r="BD916" s="29"/>
    </row>
    <row r="917" spans="2:56" ht="18.649999999999999" customHeight="1">
      <c r="AY917" s="33"/>
    </row>
    <row r="918" spans="2:56" ht="18.649999999999999" customHeight="1" thickBot="1">
      <c r="E918" s="21" t="s">
        <v>68</v>
      </c>
      <c r="J918" s="21" t="s">
        <v>69</v>
      </c>
      <c r="O918" s="21" t="s">
        <v>70</v>
      </c>
      <c r="T918" s="21" t="s">
        <v>71</v>
      </c>
      <c r="Y918" s="21" t="s">
        <v>72</v>
      </c>
      <c r="AD918" s="21" t="s">
        <v>73</v>
      </c>
      <c r="AI918" s="21" t="s">
        <v>74</v>
      </c>
      <c r="AN918" s="21" t="s">
        <v>75</v>
      </c>
      <c r="AS918" s="21" t="s">
        <v>76</v>
      </c>
    </row>
    <row r="919" spans="2:56" ht="18.649999999999999" customHeight="1" thickBot="1">
      <c r="B919" s="20"/>
      <c r="D919" s="197" t="s">
        <v>77</v>
      </c>
      <c r="E919" s="198"/>
      <c r="F919" s="199" t="s">
        <v>78</v>
      </c>
      <c r="G919" s="200"/>
      <c r="I919" s="197" t="s">
        <v>79</v>
      </c>
      <c r="J919" s="198"/>
      <c r="K919" s="199" t="s">
        <v>80</v>
      </c>
      <c r="L919" s="200"/>
      <c r="N919" s="197" t="s">
        <v>81</v>
      </c>
      <c r="O919" s="198"/>
      <c r="P919" s="199" t="s">
        <v>82</v>
      </c>
      <c r="Q919" s="200"/>
      <c r="S919" s="197" t="s">
        <v>83</v>
      </c>
      <c r="T919" s="198"/>
      <c r="U919" s="199" t="s">
        <v>84</v>
      </c>
      <c r="V919" s="200"/>
      <c r="X919" s="197" t="s">
        <v>85</v>
      </c>
      <c r="Y919" s="198"/>
      <c r="Z919" s="199" t="s">
        <v>86</v>
      </c>
      <c r="AA919" s="200"/>
      <c r="AB919" s="4"/>
      <c r="AC919" s="197" t="s">
        <v>87</v>
      </c>
      <c r="AD919" s="198"/>
      <c r="AE919" s="199" t="s">
        <v>88</v>
      </c>
      <c r="AF919" s="200"/>
      <c r="AH919" s="197" t="s">
        <v>89</v>
      </c>
      <c r="AI919" s="198"/>
      <c r="AJ919" s="199" t="s">
        <v>90</v>
      </c>
      <c r="AK919" s="200"/>
      <c r="AL919" s="4"/>
      <c r="AM919" s="197" t="s">
        <v>91</v>
      </c>
      <c r="AN919" s="198"/>
      <c r="AO919" s="199" t="s">
        <v>92</v>
      </c>
      <c r="AP919" s="200"/>
      <c r="AR919" s="197" t="s">
        <v>93</v>
      </c>
      <c r="AS919" s="198"/>
      <c r="AT919" s="199" t="s">
        <v>94</v>
      </c>
      <c r="AU919" s="200"/>
      <c r="AV919" s="4"/>
      <c r="AW919" s="181" t="s">
        <v>95</v>
      </c>
      <c r="AY919" s="182" t="s">
        <v>22</v>
      </c>
      <c r="AZ919" s="9"/>
      <c r="BA919" s="29"/>
      <c r="BB919" s="29"/>
      <c r="BC919" s="29"/>
      <c r="BD919" s="29"/>
    </row>
    <row r="920" spans="2:56" ht="18.649999999999999" customHeight="1" thickTop="1" thickBot="1">
      <c r="B920" s="39">
        <f t="shared" ref="B920" si="5397">B913+$E$5</f>
        <v>0.95119999999999438</v>
      </c>
      <c r="D920" s="24">
        <v>1</v>
      </c>
      <c r="E920" s="25">
        <v>0</v>
      </c>
      <c r="F920" s="26">
        <v>0</v>
      </c>
      <c r="G920" s="27">
        <f t="shared" ref="G920" si="5398">-1/($E$8*$B920)</f>
        <v>-5.8732045613656254</v>
      </c>
      <c r="I920" s="24">
        <v>1</v>
      </c>
      <c r="J920" s="28">
        <v>0</v>
      </c>
      <c r="K920" s="26">
        <v>0</v>
      </c>
      <c r="L920" s="27">
        <v>0</v>
      </c>
      <c r="N920" s="24">
        <f t="shared" ref="N920" si="5399">D920*I920+F920*I923-E920*J920-G920*J923</f>
        <v>-0.87836296794928614</v>
      </c>
      <c r="O920" s="28">
        <f t="shared" ref="O920" si="5400">(D920*J920+E920*I920+F920*J923+G920*I923)</f>
        <v>0</v>
      </c>
      <c r="P920" s="26">
        <f t="shared" ref="P920" si="5401">D920*K920+F920*K923-E920*L920-G920*L923</f>
        <v>0</v>
      </c>
      <c r="Q920" s="27">
        <f t="shared" ref="Q920" si="5402">(D920*L920+E920*K920+F920*L923+G920*K923)</f>
        <v>-5.8732045613656254</v>
      </c>
      <c r="S920" s="24">
        <v>1</v>
      </c>
      <c r="T920" s="25">
        <v>0</v>
      </c>
      <c r="U920" s="26">
        <v>0</v>
      </c>
      <c r="V920" s="27">
        <f t="shared" ref="V920" si="5403">-1/($T$8*$B920)</f>
        <v>-28.413611256336402</v>
      </c>
      <c r="X920" s="24">
        <f t="shared" ref="X920" si="5404">N920*S920+P920*S923-O920*T920-Q920*T923</f>
        <v>-0.87836296794928614</v>
      </c>
      <c r="Y920" s="28">
        <f t="shared" ref="Y920" si="5405">(N920*T920+O920*S920+P920*T923+Q920*S923)</f>
        <v>0</v>
      </c>
      <c r="Z920" s="26">
        <f t="shared" ref="Z920" si="5406">N920*U920+P920*U923-O920*V920-Q920*V923</f>
        <v>0</v>
      </c>
      <c r="AA920" s="27">
        <f t="shared" ref="AA920" si="5407">(N920*V920+O920*U920+P920*V923+Q920*U923)</f>
        <v>19.084259351907264</v>
      </c>
      <c r="AB920" s="8"/>
      <c r="AC920" s="24">
        <v>1</v>
      </c>
      <c r="AD920" s="28">
        <v>0</v>
      </c>
      <c r="AE920" s="26">
        <v>0</v>
      </c>
      <c r="AF920" s="27">
        <v>0</v>
      </c>
      <c r="AH920" s="24">
        <f t="shared" ref="AH920" si="5408">X920*AC920+Z920*AC923-Y920*AD920-AA920*AD923</f>
        <v>4.9119253413127755</v>
      </c>
      <c r="AI920" s="28">
        <f t="shared" ref="AI920" si="5409">(X920*AD920+Y920*AC920+Z920*AD923+AA920*AC923)</f>
        <v>0</v>
      </c>
      <c r="AJ920" s="26">
        <f t="shared" ref="AJ920" si="5410">X920*AE920+Z920*AE923-Y920*AF920-AA920*AF923</f>
        <v>0</v>
      </c>
      <c r="AK920" s="27">
        <f t="shared" ref="AK920" si="5411">(X920*AF920+Y920*AE920+Z920*AF923+AA920*AE923)</f>
        <v>19.084259351907264</v>
      </c>
      <c r="AL920" s="8"/>
      <c r="AM920" s="24">
        <v>1</v>
      </c>
      <c r="AN920" s="25">
        <v>0</v>
      </c>
      <c r="AO920" s="26">
        <v>0</v>
      </c>
      <c r="AP920" s="27">
        <f t="shared" ref="AP920" si="5412">-1/($AN$8*$B920)</f>
        <v>-5.8732045613656254</v>
      </c>
      <c r="AR920" s="24">
        <f t="shared" ref="AR920" si="5413">AH920*AM920+AJ920*AM923-AI920*AN920-AK920*AN923</f>
        <v>4.9119253413127755</v>
      </c>
      <c r="AS920" s="28">
        <f t="shared" ref="AS920" si="5414">(AH920*AN920+AI920*AM920+AJ920*AN923+AK920*AM923)</f>
        <v>0</v>
      </c>
      <c r="AT920" s="26">
        <f t="shared" ref="AT920" si="5415">AH920*AO920+AJ920*AO923-AI920*AP920-AK920*AP923</f>
        <v>0</v>
      </c>
      <c r="AU920" s="27">
        <f t="shared" ref="AU920" si="5416">(AH920*AP920+AI920*AO920+AJ920*AP923+AK920*AO923)</f>
        <v>-9.7644829677783349</v>
      </c>
      <c r="AV920" s="8"/>
      <c r="AW920" s="183">
        <f t="shared" ref="AW920" si="5417">20*LOG((2*$AR$8)/(($AR$8*AR920+AT920+$AR$8*AR923+AT923)^2+($AR$8*AS920+AU920+$AR$8*AS923+AU923)^2)^0.5)</f>
        <v>-15.616643587951637</v>
      </c>
      <c r="AY920" s="184">
        <f t="shared" ref="AY920" si="5418">((AS920^2+AR920^2)/(AS923^2+AR923^2))^0.5</f>
        <v>2.3018593716696012</v>
      </c>
      <c r="AZ920" s="9"/>
      <c r="BA920" s="29"/>
      <c r="BB920" s="29"/>
      <c r="BC920" s="29"/>
      <c r="BD920" s="29"/>
    </row>
    <row r="921" spans="2:56" ht="18.649999999999999" customHeight="1" thickBot="1">
      <c r="D921" s="30"/>
      <c r="G921" s="31"/>
      <c r="I921" s="30"/>
      <c r="L921" s="31"/>
      <c r="N921" s="30"/>
      <c r="Q921" s="31"/>
      <c r="S921" s="30"/>
      <c r="V921" s="31"/>
      <c r="X921" s="30"/>
      <c r="AA921" s="31"/>
      <c r="AC921" s="30"/>
      <c r="AF921" s="31"/>
      <c r="AH921" s="30"/>
      <c r="AK921" s="31"/>
      <c r="AM921" s="30"/>
      <c r="AP921" s="31"/>
      <c r="AR921" s="30"/>
      <c r="AU921" s="31"/>
      <c r="AY921" s="185"/>
      <c r="AZ921" s="9"/>
      <c r="BA921" s="29"/>
      <c r="BB921" s="29"/>
      <c r="BC921" s="29"/>
      <c r="BD921" s="29"/>
    </row>
    <row r="922" spans="2:56" ht="18.649999999999999" customHeight="1" thickBot="1">
      <c r="D922" s="197" t="s">
        <v>96</v>
      </c>
      <c r="E922" s="198"/>
      <c r="F922" s="199" t="s">
        <v>97</v>
      </c>
      <c r="G922" s="200"/>
      <c r="I922" s="197" t="s">
        <v>98</v>
      </c>
      <c r="J922" s="198"/>
      <c r="K922" s="199" t="s">
        <v>99</v>
      </c>
      <c r="L922" s="200"/>
      <c r="N922" s="197" t="s">
        <v>1</v>
      </c>
      <c r="O922" s="198"/>
      <c r="P922" s="199" t="s">
        <v>2</v>
      </c>
      <c r="Q922" s="200"/>
      <c r="S922" s="172" t="s">
        <v>100</v>
      </c>
      <c r="T922" s="173"/>
      <c r="U922" s="199" t="s">
        <v>101</v>
      </c>
      <c r="V922" s="200"/>
      <c r="X922" s="197" t="s">
        <v>102</v>
      </c>
      <c r="Y922" s="198"/>
      <c r="Z922" s="199" t="s">
        <v>103</v>
      </c>
      <c r="AA922" s="200"/>
      <c r="AB922" s="4"/>
      <c r="AC922" s="197" t="s">
        <v>104</v>
      </c>
      <c r="AD922" s="198"/>
      <c r="AE922" s="199" t="s">
        <v>105</v>
      </c>
      <c r="AF922" s="200"/>
      <c r="AH922" s="172" t="s">
        <v>106</v>
      </c>
      <c r="AI922" s="173"/>
      <c r="AJ922" s="199" t="s">
        <v>107</v>
      </c>
      <c r="AK922" s="200"/>
      <c r="AL922" s="4"/>
      <c r="AM922" s="197" t="s">
        <v>108</v>
      </c>
      <c r="AN922" s="198"/>
      <c r="AO922" s="199" t="s">
        <v>109</v>
      </c>
      <c r="AP922" s="200"/>
      <c r="AR922" s="197" t="s">
        <v>110</v>
      </c>
      <c r="AS922" s="198"/>
      <c r="AT922" s="199" t="s">
        <v>111</v>
      </c>
      <c r="AU922" s="200"/>
      <c r="AV922" s="4"/>
      <c r="AW922" s="36" t="s">
        <v>112</v>
      </c>
      <c r="AY922" s="186" t="s">
        <v>113</v>
      </c>
      <c r="AZ922" s="9"/>
      <c r="BA922" s="29"/>
      <c r="BB922" s="29"/>
      <c r="BC922" s="29"/>
      <c r="BD922" s="29"/>
    </row>
    <row r="923" spans="2:56" ht="18.649999999999999" customHeight="1" thickTop="1" thickBot="1">
      <c r="D923" s="24">
        <v>0</v>
      </c>
      <c r="E923" s="28">
        <v>0</v>
      </c>
      <c r="F923" s="26">
        <v>1</v>
      </c>
      <c r="G923" s="27">
        <v>0</v>
      </c>
      <c r="I923" s="24">
        <v>0</v>
      </c>
      <c r="J923" s="28">
        <f t="shared" ref="J923" si="5419">IF(0=(1-$J$8*$K$8*$B920^2),0,-1*(1-$J$8*$K$8*$B920^2)/($B920*$K$8))</f>
        <v>-0.31981909506528972</v>
      </c>
      <c r="K923" s="26">
        <v>1</v>
      </c>
      <c r="L923" s="27">
        <v>0</v>
      </c>
      <c r="N923" s="24">
        <f t="shared" ref="N923" si="5420">D923*I920+F923*I923-E923*J920-G923*J923</f>
        <v>0</v>
      </c>
      <c r="O923" s="28">
        <f t="shared" ref="O923" si="5421">(D923*J920+E923*I920+F923*J923+G923*I923)</f>
        <v>-0.31981909506528972</v>
      </c>
      <c r="P923" s="26">
        <f t="shared" ref="P923" si="5422">D923*K920+F923*K923-E923*L920-G923*L923</f>
        <v>1</v>
      </c>
      <c r="Q923" s="27">
        <f t="shared" ref="Q923" si="5423">(D923*L920+E923*K920+F923*L923+G923*K923)</f>
        <v>0</v>
      </c>
      <c r="S923" s="24">
        <v>0</v>
      </c>
      <c r="T923" s="28">
        <v>0</v>
      </c>
      <c r="U923" s="26">
        <v>1</v>
      </c>
      <c r="V923" s="27">
        <v>0</v>
      </c>
      <c r="X923" s="24">
        <f t="shared" ref="X923" si="5424">N923*S920+P923*S923-O923*T920-Q923*T923</f>
        <v>0</v>
      </c>
      <c r="Y923" s="28">
        <f t="shared" ref="Y923" si="5425">(N923*T920+O923*S920+P923*T923+Q923*S923)</f>
        <v>-0.31981909506528972</v>
      </c>
      <c r="Z923" s="26">
        <f t="shared" ref="Z923" si="5426">N923*U920+P923*U923-O923*V920-Q923*V923</f>
        <v>-8.0872154395384381</v>
      </c>
      <c r="AA923" s="27">
        <f t="shared" ref="AA923" si="5427">(N923*V920+O923*U920+P923*V923+Q923*U923)</f>
        <v>0</v>
      </c>
      <c r="AB923" s="8"/>
      <c r="AC923" s="24">
        <v>0</v>
      </c>
      <c r="AD923" s="28">
        <f t="shared" ref="AD923" si="5428">IF(0=(1-$AD$8*$AE$8*$B920^2),0,-1*(1-$AD$8*$AE$8*$B920^2)/($B920*$AD$8))</f>
        <v>-0.30340649864849933</v>
      </c>
      <c r="AE923" s="26">
        <v>1</v>
      </c>
      <c r="AF923" s="27">
        <v>0</v>
      </c>
      <c r="AH923" s="24">
        <f t="shared" ref="AH923" si="5429">X923*AC920+Z923*AC923-Y923*AD920-AA923*AD923</f>
        <v>0</v>
      </c>
      <c r="AI923" s="28">
        <f t="shared" ref="AI923" si="5430">(X923*AD920+Y923*AC920+Z923*AD923+AA923*AC923)</f>
        <v>2.1338946252611524</v>
      </c>
      <c r="AJ923" s="26">
        <f t="shared" ref="AJ923" si="5431">X923*AE920+Z923*AE923-Y923*AF920-AA923*AF923</f>
        <v>-8.0872154395384381</v>
      </c>
      <c r="AK923" s="27">
        <f t="shared" ref="AK923" si="5432">(X923*AF920+Y923*AE920+Z923*AF923+AA923*AE923)</f>
        <v>0</v>
      </c>
      <c r="AL923" s="8"/>
      <c r="AM923" s="24">
        <v>0</v>
      </c>
      <c r="AN923" s="28">
        <v>0</v>
      </c>
      <c r="AO923" s="26">
        <v>1</v>
      </c>
      <c r="AP923" s="27">
        <v>0</v>
      </c>
      <c r="AR923" s="24">
        <f t="shared" ref="AR923" si="5433">AH923*AM920+AJ923*AM923-AI923*AN920-AK923*AN923</f>
        <v>0</v>
      </c>
      <c r="AS923" s="28">
        <f t="shared" ref="AS923" si="5434">(AH923*AN920+AI923*AM920+AJ923*AN923+AK923*AM923)</f>
        <v>2.1338946252611524</v>
      </c>
      <c r="AT923" s="26">
        <f t="shared" ref="AT923" si="5435">AH923*AO920+AJ923*AO923-AI923*AP920-AK923*AP923</f>
        <v>4.4455842070189533</v>
      </c>
      <c r="AU923" s="27">
        <f t="shared" ref="AU923" si="5436">(AH923*AP920+AI923*AO920+AJ923*AP923+AK923*AO923)</f>
        <v>0</v>
      </c>
      <c r="AV923" s="8"/>
      <c r="AW923" s="38">
        <f t="shared" ref="AW923" si="5437">(180/PI())*ATAN(-1*(($AR$8*AS920+AU920+$AR$8*AS923+AU923)/($AR$8*AR920+AT920+$AR$8*AR923+AT923)))</f>
        <v>39.195549639553903</v>
      </c>
      <c r="AY923" s="187">
        <f t="shared" ref="AY923" si="5438">20*LOG(((($AR$8*AR920+AT920-$AR$8*AR923-AT923)^2+($AR$8*AS920+AU920-$AR$8*AS923-AU923)^2)/(($AR$8*AR920+AT920+$AR$8*AR923+AT923)^2+($AR$8*AS920+AU920+$AR$8*AS923+AU923)^2))^0.5)</f>
        <v>-0.12082228964572508</v>
      </c>
      <c r="AZ923" s="9"/>
      <c r="BA923" s="29"/>
      <c r="BB923" s="29"/>
      <c r="BC923" s="29"/>
      <c r="BD923" s="29"/>
    </row>
    <row r="924" spans="2:56" ht="18.649999999999999" customHeight="1">
      <c r="AY924" s="33"/>
    </row>
    <row r="925" spans="2:56" ht="18.649999999999999" customHeight="1" thickBot="1">
      <c r="E925" s="21" t="s">
        <v>68</v>
      </c>
      <c r="J925" s="21" t="s">
        <v>69</v>
      </c>
      <c r="O925" s="21" t="s">
        <v>70</v>
      </c>
      <c r="T925" s="21" t="s">
        <v>71</v>
      </c>
      <c r="Y925" s="21" t="s">
        <v>72</v>
      </c>
      <c r="AD925" s="21" t="s">
        <v>73</v>
      </c>
      <c r="AI925" s="21" t="s">
        <v>74</v>
      </c>
      <c r="AN925" s="21" t="s">
        <v>75</v>
      </c>
      <c r="AS925" s="21" t="s">
        <v>76</v>
      </c>
    </row>
    <row r="926" spans="2:56" ht="18.649999999999999" customHeight="1" thickBot="1">
      <c r="B926" s="20"/>
      <c r="D926" s="197" t="s">
        <v>77</v>
      </c>
      <c r="E926" s="198"/>
      <c r="F926" s="199" t="s">
        <v>78</v>
      </c>
      <c r="G926" s="200"/>
      <c r="I926" s="197" t="s">
        <v>79</v>
      </c>
      <c r="J926" s="198"/>
      <c r="K926" s="199" t="s">
        <v>80</v>
      </c>
      <c r="L926" s="200"/>
      <c r="N926" s="197" t="s">
        <v>81</v>
      </c>
      <c r="O926" s="198"/>
      <c r="P926" s="199" t="s">
        <v>82</v>
      </c>
      <c r="Q926" s="200"/>
      <c r="S926" s="197" t="s">
        <v>83</v>
      </c>
      <c r="T926" s="198"/>
      <c r="U926" s="199" t="s">
        <v>84</v>
      </c>
      <c r="V926" s="200"/>
      <c r="X926" s="197" t="s">
        <v>85</v>
      </c>
      <c r="Y926" s="198"/>
      <c r="Z926" s="199" t="s">
        <v>86</v>
      </c>
      <c r="AA926" s="200"/>
      <c r="AB926" s="4"/>
      <c r="AC926" s="197" t="s">
        <v>87</v>
      </c>
      <c r="AD926" s="198"/>
      <c r="AE926" s="199" t="s">
        <v>88</v>
      </c>
      <c r="AF926" s="200"/>
      <c r="AH926" s="197" t="s">
        <v>89</v>
      </c>
      <c r="AI926" s="198"/>
      <c r="AJ926" s="199" t="s">
        <v>90</v>
      </c>
      <c r="AK926" s="200"/>
      <c r="AL926" s="4"/>
      <c r="AM926" s="197" t="s">
        <v>91</v>
      </c>
      <c r="AN926" s="198"/>
      <c r="AO926" s="199" t="s">
        <v>92</v>
      </c>
      <c r="AP926" s="200"/>
      <c r="AR926" s="197" t="s">
        <v>93</v>
      </c>
      <c r="AS926" s="198"/>
      <c r="AT926" s="199" t="s">
        <v>94</v>
      </c>
      <c r="AU926" s="200"/>
      <c r="AV926" s="4"/>
      <c r="AW926" s="181" t="s">
        <v>95</v>
      </c>
      <c r="AY926" s="182" t="s">
        <v>22</v>
      </c>
      <c r="AZ926" s="9"/>
      <c r="BA926" s="29"/>
      <c r="BB926" s="29"/>
      <c r="BC926" s="29"/>
      <c r="BD926" s="29"/>
    </row>
    <row r="927" spans="2:56" ht="18.649999999999999" customHeight="1" thickTop="1" thickBot="1">
      <c r="B927" s="39">
        <f t="shared" ref="B927" si="5439">B920+$E$5</f>
        <v>0.95159999999999434</v>
      </c>
      <c r="D927" s="24">
        <v>1</v>
      </c>
      <c r="E927" s="25">
        <v>0</v>
      </c>
      <c r="F927" s="26">
        <v>0</v>
      </c>
      <c r="G927" s="27">
        <f t="shared" ref="G927" si="5440">-1/($E$8*$B927)</f>
        <v>-5.8707357910582001</v>
      </c>
      <c r="I927" s="24">
        <v>1</v>
      </c>
      <c r="J927" s="28">
        <v>0</v>
      </c>
      <c r="K927" s="26">
        <v>0</v>
      </c>
      <c r="L927" s="27">
        <v>0</v>
      </c>
      <c r="N927" s="24">
        <f t="shared" ref="N927" si="5441">D927*I927+F927*I930-E927*J927-G927*J930</f>
        <v>-0.87214023014241682</v>
      </c>
      <c r="O927" s="28">
        <f t="shared" ref="O927" si="5442">(D927*J927+E927*I927+F927*J930+G927*I930)</f>
        <v>0</v>
      </c>
      <c r="P927" s="26">
        <f t="shared" ref="P927" si="5443">D927*K927+F927*K930-E927*L927-G927*L930</f>
        <v>0</v>
      </c>
      <c r="Q927" s="27">
        <f t="shared" ref="Q927" si="5444">(D927*L927+E927*K927+F927*L930+G927*K930)</f>
        <v>-5.8707357910582001</v>
      </c>
      <c r="S927" s="24">
        <v>1</v>
      </c>
      <c r="T927" s="25">
        <v>0</v>
      </c>
      <c r="U927" s="26">
        <v>0</v>
      </c>
      <c r="V927" s="27">
        <f t="shared" ref="V927" si="5445">-1/($T$8*$B927)</f>
        <v>-28.401667745930212</v>
      </c>
      <c r="X927" s="24">
        <f t="shared" ref="X927" si="5446">N927*S927+P927*S930-O927*T927-Q927*T930</f>
        <v>-0.87214023014241682</v>
      </c>
      <c r="Y927" s="28">
        <f t="shared" ref="Y927" si="5447">(N927*T927+O927*S927+P927*T930+Q927*S930)</f>
        <v>0</v>
      </c>
      <c r="Z927" s="26">
        <f t="shared" ref="Z927" si="5448">N927*U927+P927*U930-O927*V927-Q927*V930</f>
        <v>0</v>
      </c>
      <c r="AA927" s="27">
        <f t="shared" ref="AA927" si="5449">(N927*V927+O927*U927+P927*V930+Q927*U930)</f>
        <v>18.899501253305829</v>
      </c>
      <c r="AB927" s="8"/>
      <c r="AC927" s="24">
        <v>1</v>
      </c>
      <c r="AD927" s="28">
        <v>0</v>
      </c>
      <c r="AE927" s="26">
        <v>0</v>
      </c>
      <c r="AF927" s="27">
        <v>0</v>
      </c>
      <c r="AH927" s="24">
        <f t="shared" ref="AH927" si="5450">X927*AC927+Z927*AC930-Y927*AD927-AA927*AD930</f>
        <v>4.847073820589257</v>
      </c>
      <c r="AI927" s="28">
        <f t="shared" ref="AI927" si="5451">(X927*AD927+Y927*AC927+Z927*AD930+AA927*AC930)</f>
        <v>0</v>
      </c>
      <c r="AJ927" s="26">
        <f t="shared" ref="AJ927" si="5452">X927*AE927+Z927*AE930-Y927*AF927-AA927*AF930</f>
        <v>0</v>
      </c>
      <c r="AK927" s="27">
        <f t="shared" ref="AK927" si="5453">(X927*AF927+Y927*AE927+Z927*AF930+AA927*AE930)</f>
        <v>18.899501253305829</v>
      </c>
      <c r="AL927" s="8"/>
      <c r="AM927" s="24">
        <v>1</v>
      </c>
      <c r="AN927" s="25">
        <v>0</v>
      </c>
      <c r="AO927" s="26">
        <v>0</v>
      </c>
      <c r="AP927" s="27">
        <f t="shared" ref="AP927" si="5454">-1/($AN$8*$B927)</f>
        <v>-5.8707357910582001</v>
      </c>
      <c r="AR927" s="24">
        <f t="shared" ref="AR927" si="5455">AH927*AM927+AJ927*AM930-AI927*AN927-AK927*AN930</f>
        <v>4.847073820589257</v>
      </c>
      <c r="AS927" s="28">
        <f t="shared" ref="AS927" si="5456">(AH927*AN927+AI927*AM927+AJ927*AN930+AK927*AM930)</f>
        <v>0</v>
      </c>
      <c r="AT927" s="26">
        <f t="shared" ref="AT927" si="5457">AH927*AO927+AJ927*AO930-AI927*AP927-AK927*AP930</f>
        <v>0</v>
      </c>
      <c r="AU927" s="27">
        <f t="shared" ref="AU927" si="5458">(AH927*AP927+AI927*AO927+AJ927*AP930+AK927*AO930)</f>
        <v>-9.5563885071287338</v>
      </c>
      <c r="AV927" s="8"/>
      <c r="AW927" s="183">
        <f t="shared" ref="AW927" si="5459">20*LOG((2*$AR$8)/(($AR$8*AR927+AT927+$AR$8*AR930+AT930)^2+($AR$8*AS927+AU927+$AR$8*AS930+AU930)^2)^0.5)</f>
        <v>-15.457250282142445</v>
      </c>
      <c r="AY927" s="184">
        <f t="shared" ref="AY927" si="5460">((AS927^2+AR927^2)/(AS930^2+AR930^2))^0.5</f>
        <v>2.2871279967099216</v>
      </c>
      <c r="AZ927" s="9"/>
      <c r="BA927" s="29"/>
      <c r="BB927" s="29"/>
      <c r="BC927" s="29"/>
      <c r="BD927" s="29"/>
    </row>
    <row r="928" spans="2:56" ht="18.649999999999999" customHeight="1" thickBot="1">
      <c r="D928" s="30"/>
      <c r="G928" s="31"/>
      <c r="I928" s="30"/>
      <c r="L928" s="31"/>
      <c r="N928" s="30"/>
      <c r="Q928" s="31"/>
      <c r="S928" s="30"/>
      <c r="V928" s="31"/>
      <c r="X928" s="30"/>
      <c r="AA928" s="31"/>
      <c r="AC928" s="30"/>
      <c r="AF928" s="31"/>
      <c r="AH928" s="30"/>
      <c r="AK928" s="31"/>
      <c r="AM928" s="30"/>
      <c r="AP928" s="31"/>
      <c r="AR928" s="30"/>
      <c r="AU928" s="31"/>
      <c r="AY928" s="185"/>
      <c r="AZ928" s="9"/>
      <c r="BA928" s="29"/>
      <c r="BB928" s="29"/>
      <c r="BC928" s="29"/>
      <c r="BD928" s="29"/>
    </row>
    <row r="929" spans="2:56" ht="18.649999999999999" customHeight="1" thickBot="1">
      <c r="D929" s="197" t="s">
        <v>96</v>
      </c>
      <c r="E929" s="198"/>
      <c r="F929" s="199" t="s">
        <v>97</v>
      </c>
      <c r="G929" s="200"/>
      <c r="I929" s="197" t="s">
        <v>98</v>
      </c>
      <c r="J929" s="198"/>
      <c r="K929" s="199" t="s">
        <v>99</v>
      </c>
      <c r="L929" s="200"/>
      <c r="N929" s="197" t="s">
        <v>1</v>
      </c>
      <c r="O929" s="198"/>
      <c r="P929" s="199" t="s">
        <v>2</v>
      </c>
      <c r="Q929" s="200"/>
      <c r="S929" s="172" t="s">
        <v>100</v>
      </c>
      <c r="T929" s="173"/>
      <c r="U929" s="199" t="s">
        <v>101</v>
      </c>
      <c r="V929" s="200"/>
      <c r="X929" s="197" t="s">
        <v>102</v>
      </c>
      <c r="Y929" s="198"/>
      <c r="Z929" s="199" t="s">
        <v>103</v>
      </c>
      <c r="AA929" s="200"/>
      <c r="AB929" s="4"/>
      <c r="AC929" s="197" t="s">
        <v>104</v>
      </c>
      <c r="AD929" s="198"/>
      <c r="AE929" s="199" t="s">
        <v>105</v>
      </c>
      <c r="AF929" s="200"/>
      <c r="AH929" s="172" t="s">
        <v>106</v>
      </c>
      <c r="AI929" s="173"/>
      <c r="AJ929" s="199" t="s">
        <v>107</v>
      </c>
      <c r="AK929" s="200"/>
      <c r="AL929" s="4"/>
      <c r="AM929" s="197" t="s">
        <v>108</v>
      </c>
      <c r="AN929" s="198"/>
      <c r="AO929" s="199" t="s">
        <v>109</v>
      </c>
      <c r="AP929" s="200"/>
      <c r="AR929" s="197" t="s">
        <v>110</v>
      </c>
      <c r="AS929" s="198"/>
      <c r="AT929" s="199" t="s">
        <v>111</v>
      </c>
      <c r="AU929" s="200"/>
      <c r="AV929" s="4"/>
      <c r="AW929" s="36" t="s">
        <v>112</v>
      </c>
      <c r="AY929" s="186" t="s">
        <v>113</v>
      </c>
      <c r="AZ929" s="9"/>
      <c r="BA929" s="29"/>
      <c r="BB929" s="29"/>
      <c r="BC929" s="29"/>
      <c r="BD929" s="29"/>
    </row>
    <row r="930" spans="2:56" ht="18.649999999999999" customHeight="1" thickTop="1" thickBot="1">
      <c r="D930" s="24">
        <v>0</v>
      </c>
      <c r="E930" s="28">
        <v>0</v>
      </c>
      <c r="F930" s="26">
        <v>1</v>
      </c>
      <c r="G930" s="27">
        <v>0</v>
      </c>
      <c r="I930" s="24">
        <v>0</v>
      </c>
      <c r="J930" s="28">
        <f t="shared" ref="J930" si="5461">IF(0=(1-$J$8*$K$8*$B927^2),0,-1*(1-$J$8*$K$8*$B927^2)/($B927*$K$8))</f>
        <v>-0.31889362709762886</v>
      </c>
      <c r="K930" s="26">
        <v>1</v>
      </c>
      <c r="L930" s="27">
        <v>0</v>
      </c>
      <c r="N930" s="24">
        <f t="shared" ref="N930" si="5462">D930*I927+F930*I930-E930*J927-G930*J930</f>
        <v>0</v>
      </c>
      <c r="O930" s="28">
        <f t="shared" ref="O930" si="5463">(D930*J927+E930*I927+F930*J930+G930*I930)</f>
        <v>-0.31889362709762886</v>
      </c>
      <c r="P930" s="26">
        <f t="shared" ref="P930" si="5464">D930*K927+F930*K930-E930*L927-G930*L930</f>
        <v>1</v>
      </c>
      <c r="Q930" s="27">
        <f t="shared" ref="Q930" si="5465">(D930*L927+E930*K927+F930*L930+G930*K930)</f>
        <v>0</v>
      </c>
      <c r="S930" s="24">
        <v>0</v>
      </c>
      <c r="T930" s="28">
        <v>0</v>
      </c>
      <c r="U930" s="26">
        <v>1</v>
      </c>
      <c r="V930" s="27">
        <v>0</v>
      </c>
      <c r="X930" s="24">
        <f t="shared" ref="X930" si="5466">N930*S927+P930*S930-O930*T927-Q930*T930</f>
        <v>0</v>
      </c>
      <c r="Y930" s="28">
        <f t="shared" ref="Y930" si="5467">(N930*T927+O930*S927+P930*T930+Q930*S930)</f>
        <v>-0.31889362709762886</v>
      </c>
      <c r="Z930" s="26">
        <f t="shared" ref="Z930" si="5468">N930*U927+P930*U930-O930*V927-Q930*V930</f>
        <v>-8.0571108431214213</v>
      </c>
      <c r="AA930" s="27">
        <f t="shared" ref="AA930" si="5469">(N930*V927+O930*U927+P930*V930+Q930*U930)</f>
        <v>0</v>
      </c>
      <c r="AB930" s="8"/>
      <c r="AC930" s="24">
        <v>0</v>
      </c>
      <c r="AD930" s="28">
        <f t="shared" ref="AD930" si="5470">IF(0=(1-$AD$8*$AE$8*$B927^2),0,-1*(1-$AD$8*$AE$8*$B927^2)/($B927*$AD$8))</f>
        <v>-0.30261190356710027</v>
      </c>
      <c r="AE930" s="26">
        <v>1</v>
      </c>
      <c r="AF930" s="27">
        <v>0</v>
      </c>
      <c r="AH930" s="24">
        <f t="shared" ref="AH930" si="5471">X930*AC927+Z930*AC930-Y930*AD927-AA930*AD930</f>
        <v>0</v>
      </c>
      <c r="AI930" s="28">
        <f t="shared" ref="AI930" si="5472">(X930*AD927+Y930*AC927+Z930*AD930+AA930*AC930)</f>
        <v>2.1192840223904685</v>
      </c>
      <c r="AJ930" s="26">
        <f t="shared" ref="AJ930" si="5473">X930*AE927+Z930*AE930-Y930*AF927-AA930*AF930</f>
        <v>-8.0571108431214213</v>
      </c>
      <c r="AK930" s="27">
        <f t="shared" ref="AK930" si="5474">(X930*AF927+Y930*AE927+Z930*AF930+AA930*AE930)</f>
        <v>0</v>
      </c>
      <c r="AL930" s="8"/>
      <c r="AM930" s="24">
        <v>0</v>
      </c>
      <c r="AN930" s="28">
        <v>0</v>
      </c>
      <c r="AO930" s="26">
        <v>1</v>
      </c>
      <c r="AP930" s="27">
        <v>0</v>
      </c>
      <c r="AR930" s="24">
        <f t="shared" ref="AR930" si="5475">AH930*AM927+AJ930*AM930-AI930*AN927-AK930*AN930</f>
        <v>0</v>
      </c>
      <c r="AS930" s="28">
        <f t="shared" ref="AS930" si="5476">(AH930*AN927+AI930*AM927+AJ930*AN930+AK930*AM930)</f>
        <v>2.1192840223904685</v>
      </c>
      <c r="AT930" s="26">
        <f t="shared" ref="AT930" si="5477">AH930*AO927+AJ930*AO930-AI930*AP927-AK930*AP930</f>
        <v>4.3846457185440908</v>
      </c>
      <c r="AU930" s="27">
        <f t="shared" ref="AU930" si="5478">(AH930*AP927+AI930*AO927+AJ930*AP930+AK930*AO930)</f>
        <v>0</v>
      </c>
      <c r="AV930" s="8"/>
      <c r="AW930" s="38">
        <f t="shared" ref="AW930" si="5479">(180/PI())*ATAN(-1*(($AR$8*AS927+AU927+$AR$8*AS930+AU930)/($AR$8*AR927+AT927+$AR$8*AR930+AT930)))</f>
        <v>38.855036157970019</v>
      </c>
      <c r="AY930" s="187">
        <f t="shared" ref="AY930" si="5480">20*LOG(((($AR$8*AR927+AT927-$AR$8*AR930-AT930)^2+($AR$8*AS927+AU927-$AR$8*AS930-AU930)^2)/(($AR$8*AR927+AT927+$AR$8*AR930+AT930)^2+($AR$8*AS927+AU927+$AR$8*AS930+AU930)^2))^0.5)</f>
        <v>-0.12540488064276828</v>
      </c>
      <c r="AZ930" s="9"/>
      <c r="BA930" s="29"/>
      <c r="BB930" s="29"/>
      <c r="BC930" s="29"/>
      <c r="BD930" s="29"/>
    </row>
    <row r="931" spans="2:56" ht="18.649999999999999" customHeight="1">
      <c r="AY931" s="33"/>
    </row>
    <row r="932" spans="2:56" ht="18.649999999999999" customHeight="1" thickBot="1">
      <c r="E932" s="21" t="s">
        <v>68</v>
      </c>
      <c r="J932" s="21" t="s">
        <v>69</v>
      </c>
      <c r="O932" s="21" t="s">
        <v>70</v>
      </c>
      <c r="T932" s="21" t="s">
        <v>71</v>
      </c>
      <c r="Y932" s="21" t="s">
        <v>72</v>
      </c>
      <c r="AD932" s="21" t="s">
        <v>73</v>
      </c>
      <c r="AI932" s="21" t="s">
        <v>74</v>
      </c>
      <c r="AN932" s="21" t="s">
        <v>75</v>
      </c>
      <c r="AS932" s="21" t="s">
        <v>76</v>
      </c>
    </row>
    <row r="933" spans="2:56" ht="18.649999999999999" customHeight="1" thickBot="1">
      <c r="B933" s="20"/>
      <c r="D933" s="197" t="s">
        <v>77</v>
      </c>
      <c r="E933" s="198"/>
      <c r="F933" s="199" t="s">
        <v>78</v>
      </c>
      <c r="G933" s="200"/>
      <c r="I933" s="197" t="s">
        <v>79</v>
      </c>
      <c r="J933" s="198"/>
      <c r="K933" s="199" t="s">
        <v>80</v>
      </c>
      <c r="L933" s="200"/>
      <c r="N933" s="197" t="s">
        <v>81</v>
      </c>
      <c r="O933" s="198"/>
      <c r="P933" s="199" t="s">
        <v>82</v>
      </c>
      <c r="Q933" s="200"/>
      <c r="S933" s="197" t="s">
        <v>83</v>
      </c>
      <c r="T933" s="198"/>
      <c r="U933" s="199" t="s">
        <v>84</v>
      </c>
      <c r="V933" s="200"/>
      <c r="X933" s="197" t="s">
        <v>85</v>
      </c>
      <c r="Y933" s="198"/>
      <c r="Z933" s="199" t="s">
        <v>86</v>
      </c>
      <c r="AA933" s="200"/>
      <c r="AB933" s="4"/>
      <c r="AC933" s="197" t="s">
        <v>87</v>
      </c>
      <c r="AD933" s="198"/>
      <c r="AE933" s="199" t="s">
        <v>88</v>
      </c>
      <c r="AF933" s="200"/>
      <c r="AH933" s="197" t="s">
        <v>89</v>
      </c>
      <c r="AI933" s="198"/>
      <c r="AJ933" s="199" t="s">
        <v>90</v>
      </c>
      <c r="AK933" s="200"/>
      <c r="AL933" s="4"/>
      <c r="AM933" s="197" t="s">
        <v>91</v>
      </c>
      <c r="AN933" s="198"/>
      <c r="AO933" s="199" t="s">
        <v>92</v>
      </c>
      <c r="AP933" s="200"/>
      <c r="AR933" s="197" t="s">
        <v>93</v>
      </c>
      <c r="AS933" s="198"/>
      <c r="AT933" s="199" t="s">
        <v>94</v>
      </c>
      <c r="AU933" s="200"/>
      <c r="AV933" s="4"/>
      <c r="AW933" s="181" t="s">
        <v>95</v>
      </c>
      <c r="AY933" s="182" t="s">
        <v>22</v>
      </c>
      <c r="AZ933" s="9"/>
      <c r="BA933" s="29"/>
      <c r="BB933" s="29"/>
      <c r="BC933" s="29"/>
      <c r="BD933" s="29"/>
    </row>
    <row r="934" spans="2:56" ht="18.649999999999999" customHeight="1" thickTop="1" thickBot="1">
      <c r="B934" s="39">
        <f t="shared" ref="B934" si="5481">B927+$E$5</f>
        <v>0.9519999999999943</v>
      </c>
      <c r="D934" s="24">
        <v>1</v>
      </c>
      <c r="E934" s="25">
        <v>0</v>
      </c>
      <c r="F934" s="26">
        <v>0</v>
      </c>
      <c r="G934" s="27">
        <f t="shared" ref="G934" si="5482">-1/($E$8*$B934)</f>
        <v>-5.8682690953476717</v>
      </c>
      <c r="I934" s="24">
        <v>1</v>
      </c>
      <c r="J934" s="28">
        <v>0</v>
      </c>
      <c r="K934" s="26">
        <v>0</v>
      </c>
      <c r="L934" s="27">
        <v>0</v>
      </c>
      <c r="N934" s="24">
        <f t="shared" ref="N934" si="5483">D934*I934+F934*I937-E934*J934-G934*J937</f>
        <v>-0.86592533447472975</v>
      </c>
      <c r="O934" s="28">
        <f t="shared" ref="O934" si="5484">(D934*J934+E934*I934+F934*J937+G934*I937)</f>
        <v>0</v>
      </c>
      <c r="P934" s="26">
        <f t="shared" ref="P934" si="5485">D934*K934+F934*K937-E934*L934-G934*L937</f>
        <v>0</v>
      </c>
      <c r="Q934" s="27">
        <f t="shared" ref="Q934" si="5486">(D934*L934+E934*K934+F934*L937+G934*K937)</f>
        <v>-5.8682690953476717</v>
      </c>
      <c r="S934" s="24">
        <v>1</v>
      </c>
      <c r="T934" s="25">
        <v>0</v>
      </c>
      <c r="U934" s="26">
        <v>0</v>
      </c>
      <c r="V934" s="27">
        <f t="shared" ref="V934" si="5487">-1/($T$8*$B934)</f>
        <v>-28.389734272087381</v>
      </c>
      <c r="X934" s="24">
        <f t="shared" ref="X934" si="5488">N934*S934+P934*S937-O934*T934-Q934*T937</f>
        <v>-0.86592533447472975</v>
      </c>
      <c r="Y934" s="28">
        <f t="shared" ref="Y934" si="5489">(N934*T934+O934*S934+P934*T937+Q934*S937)</f>
        <v>0</v>
      </c>
      <c r="Z934" s="26">
        <f t="shared" ref="Z934" si="5490">N934*U934+P934*U937-O934*V934-Q934*V937</f>
        <v>0</v>
      </c>
      <c r="AA934" s="27">
        <f t="shared" ref="AA934" si="5491">(N934*V934+O934*U934+P934*V937+Q934*U937)</f>
        <v>18.715121049858293</v>
      </c>
      <c r="AB934" s="8"/>
      <c r="AC934" s="24">
        <v>1</v>
      </c>
      <c r="AD934" s="28">
        <v>0</v>
      </c>
      <c r="AE934" s="26">
        <v>0</v>
      </c>
      <c r="AF934" s="27">
        <v>0</v>
      </c>
      <c r="AH934" s="24">
        <f t="shared" ref="AH934" si="5492">X934*AC934+Z934*AC937-Y934*AD934-AA934*AD937</f>
        <v>4.7826293788437697</v>
      </c>
      <c r="AI934" s="28">
        <f t="shared" ref="AI934" si="5493">(X934*AD934+Y934*AC934+Z934*AD937+AA934*AC937)</f>
        <v>0</v>
      </c>
      <c r="AJ934" s="26">
        <f t="shared" ref="AJ934" si="5494">X934*AE934+Z934*AE937-Y934*AF934-AA934*AF937</f>
        <v>0</v>
      </c>
      <c r="AK934" s="27">
        <f t="shared" ref="AK934" si="5495">(X934*AF934+Y934*AE934+Z934*AF937+AA934*AE937)</f>
        <v>18.715121049858293</v>
      </c>
      <c r="AL934" s="8"/>
      <c r="AM934" s="24">
        <v>1</v>
      </c>
      <c r="AN934" s="25">
        <v>0</v>
      </c>
      <c r="AO934" s="26">
        <v>0</v>
      </c>
      <c r="AP934" s="27">
        <f t="shared" ref="AP934" si="5496">-1/($AN$8*$B934)</f>
        <v>-5.8682690953476717</v>
      </c>
      <c r="AR934" s="24">
        <f t="shared" ref="AR934" si="5497">AH934*AM934+AJ934*AM937-AI934*AN934-AK934*AN937</f>
        <v>4.7826293788437697</v>
      </c>
      <c r="AS934" s="28">
        <f t="shared" ref="AS934" si="5498">(AH934*AN934+AI934*AM934+AJ934*AN937+AK934*AM937)</f>
        <v>0</v>
      </c>
      <c r="AT934" s="26">
        <f t="shared" ref="AT934" si="5499">AH934*AO934+AJ934*AO937-AI934*AP934-AK934*AP937</f>
        <v>0</v>
      </c>
      <c r="AU934" s="27">
        <f t="shared" ref="AU934" si="5500">(AH934*AP934+AI934*AO934+AJ934*AP937+AK934*AO937)</f>
        <v>-9.3506351285124332</v>
      </c>
      <c r="AV934" s="8"/>
      <c r="AW934" s="183">
        <f t="shared" ref="AW934" si="5501">20*LOG((2*$AR$8)/(($AR$8*AR934+AT934+$AR$8*AR937+AT937)^2+($AR$8*AS934+AU934+$AR$8*AS937+AU937)^2)^0.5)</f>
        <v>-15.296733385588777</v>
      </c>
      <c r="AY934" s="184">
        <f t="shared" ref="AY934" si="5502">((AS934^2+AR934^2)/(AS937^2+AR937^2))^0.5</f>
        <v>2.272318616582965</v>
      </c>
      <c r="AZ934" s="9"/>
      <c r="BA934" s="29"/>
      <c r="BB934" s="29"/>
      <c r="BC934" s="29"/>
      <c r="BD934" s="29"/>
    </row>
    <row r="935" spans="2:56" ht="18.649999999999999" customHeight="1" thickBot="1">
      <c r="D935" s="30"/>
      <c r="G935" s="31"/>
      <c r="I935" s="30"/>
      <c r="L935" s="31"/>
      <c r="N935" s="30"/>
      <c r="Q935" s="31"/>
      <c r="S935" s="30"/>
      <c r="V935" s="31"/>
      <c r="X935" s="30"/>
      <c r="AA935" s="31"/>
      <c r="AC935" s="30"/>
      <c r="AF935" s="31"/>
      <c r="AH935" s="30"/>
      <c r="AK935" s="31"/>
      <c r="AM935" s="30"/>
      <c r="AP935" s="31"/>
      <c r="AR935" s="30"/>
      <c r="AU935" s="31"/>
      <c r="AY935" s="185"/>
      <c r="AZ935" s="9"/>
      <c r="BA935" s="29"/>
      <c r="BB935" s="29"/>
      <c r="BC935" s="29"/>
      <c r="BD935" s="29"/>
    </row>
    <row r="936" spans="2:56" ht="18.649999999999999" customHeight="1" thickBot="1">
      <c r="D936" s="197" t="s">
        <v>96</v>
      </c>
      <c r="E936" s="198"/>
      <c r="F936" s="199" t="s">
        <v>97</v>
      </c>
      <c r="G936" s="200"/>
      <c r="I936" s="197" t="s">
        <v>98</v>
      </c>
      <c r="J936" s="198"/>
      <c r="K936" s="199" t="s">
        <v>99</v>
      </c>
      <c r="L936" s="200"/>
      <c r="N936" s="197" t="s">
        <v>1</v>
      </c>
      <c r="O936" s="198"/>
      <c r="P936" s="199" t="s">
        <v>2</v>
      </c>
      <c r="Q936" s="200"/>
      <c r="S936" s="172" t="s">
        <v>100</v>
      </c>
      <c r="T936" s="173"/>
      <c r="U936" s="199" t="s">
        <v>101</v>
      </c>
      <c r="V936" s="200"/>
      <c r="X936" s="197" t="s">
        <v>102</v>
      </c>
      <c r="Y936" s="198"/>
      <c r="Z936" s="199" t="s">
        <v>103</v>
      </c>
      <c r="AA936" s="200"/>
      <c r="AB936" s="4"/>
      <c r="AC936" s="197" t="s">
        <v>104</v>
      </c>
      <c r="AD936" s="198"/>
      <c r="AE936" s="199" t="s">
        <v>105</v>
      </c>
      <c r="AF936" s="200"/>
      <c r="AH936" s="172" t="s">
        <v>106</v>
      </c>
      <c r="AI936" s="173"/>
      <c r="AJ936" s="199" t="s">
        <v>107</v>
      </c>
      <c r="AK936" s="200"/>
      <c r="AL936" s="4"/>
      <c r="AM936" s="197" t="s">
        <v>108</v>
      </c>
      <c r="AN936" s="198"/>
      <c r="AO936" s="199" t="s">
        <v>109</v>
      </c>
      <c r="AP936" s="200"/>
      <c r="AR936" s="197" t="s">
        <v>110</v>
      </c>
      <c r="AS936" s="198"/>
      <c r="AT936" s="199" t="s">
        <v>111</v>
      </c>
      <c r="AU936" s="200"/>
      <c r="AV936" s="4"/>
      <c r="AW936" s="36" t="s">
        <v>112</v>
      </c>
      <c r="AY936" s="186" t="s">
        <v>113</v>
      </c>
      <c r="AZ936" s="9"/>
      <c r="BA936" s="29"/>
      <c r="BB936" s="29"/>
      <c r="BC936" s="29"/>
      <c r="BD936" s="29"/>
    </row>
    <row r="937" spans="2:56" ht="18.649999999999999" customHeight="1" thickTop="1" thickBot="1">
      <c r="D937" s="24">
        <v>0</v>
      </c>
      <c r="E937" s="28">
        <v>0</v>
      </c>
      <c r="F937" s="26">
        <v>1</v>
      </c>
      <c r="G937" s="27">
        <v>0</v>
      </c>
      <c r="I937" s="24">
        <v>0</v>
      </c>
      <c r="J937" s="28">
        <f t="shared" ref="J937" si="5503">IF(0=(1-$J$8*$K$8*$B934^2),0,-1*(1-$J$8*$K$8*$B934^2)/($B934*$K$8))</f>
        <v>-0.31796860439716784</v>
      </c>
      <c r="K937" s="26">
        <v>1</v>
      </c>
      <c r="L937" s="27">
        <v>0</v>
      </c>
      <c r="N937" s="24">
        <f t="shared" ref="N937" si="5504">D937*I934+F937*I937-E937*J934-G937*J937</f>
        <v>0</v>
      </c>
      <c r="O937" s="28">
        <f t="shared" ref="O937" si="5505">(D937*J934+E937*I934+F937*J937+G937*I937)</f>
        <v>-0.31796860439716784</v>
      </c>
      <c r="P937" s="26">
        <f t="shared" ref="P937" si="5506">D937*K934+F937*K937-E937*L934-G937*L937</f>
        <v>1</v>
      </c>
      <c r="Q937" s="27">
        <f t="shared" ref="Q937" si="5507">(D937*L934+E937*K934+F937*L937+G937*K937)</f>
        <v>0</v>
      </c>
      <c r="S937" s="24">
        <v>0</v>
      </c>
      <c r="T937" s="28">
        <v>0</v>
      </c>
      <c r="U937" s="26">
        <v>1</v>
      </c>
      <c r="V937" s="27">
        <v>0</v>
      </c>
      <c r="X937" s="24">
        <f t="shared" ref="X937" si="5508">N937*S934+P937*S937-O937*T934-Q937*T937</f>
        <v>0</v>
      </c>
      <c r="Y937" s="28">
        <f t="shared" ref="Y937" si="5509">(N937*T934+O937*S934+P937*T937+Q937*S937)</f>
        <v>-0.31796860439716784</v>
      </c>
      <c r="Z937" s="26">
        <f t="shared" ref="Z937" si="5510">N937*U934+P937*U937-O937*V934-Q937*V937</f>
        <v>-8.0270441857020707</v>
      </c>
      <c r="AA937" s="27">
        <f t="shared" ref="AA937" si="5511">(N937*V934+O937*U934+P937*V937+Q937*U937)</f>
        <v>0</v>
      </c>
      <c r="AB937" s="8"/>
      <c r="AC937" s="24">
        <v>0</v>
      </c>
      <c r="AD937" s="28">
        <f t="shared" ref="AD937" si="5512">IF(0=(1-$AD$8*$AE$8*$B934^2),0,-1*(1-$AD$8*$AE$8*$B934^2)/($B934*$AD$8))</f>
        <v>-0.30181769587652596</v>
      </c>
      <c r="AE937" s="26">
        <v>1</v>
      </c>
      <c r="AF937" s="27">
        <v>0</v>
      </c>
      <c r="AH937" s="24">
        <f t="shared" ref="AH937" si="5513">X937*AC934+Z937*AC937-Y937*AD934-AA937*AD937</f>
        <v>0</v>
      </c>
      <c r="AI937" s="28">
        <f t="shared" ref="AI937" si="5514">(X937*AD934+Y937*AC934+Z937*AD937+AA937*AC937)</f>
        <v>2.1047353764304955</v>
      </c>
      <c r="AJ937" s="26">
        <f t="shared" ref="AJ937" si="5515">X937*AE934+Z937*AE937-Y937*AF934-AA937*AF937</f>
        <v>-8.0270441857020707</v>
      </c>
      <c r="AK937" s="27">
        <f t="shared" ref="AK937" si="5516">(X937*AF934+Y937*AE934+Z937*AF937+AA937*AE937)</f>
        <v>0</v>
      </c>
      <c r="AL937" s="8"/>
      <c r="AM937" s="24">
        <v>0</v>
      </c>
      <c r="AN937" s="28">
        <v>0</v>
      </c>
      <c r="AO937" s="26">
        <v>1</v>
      </c>
      <c r="AP937" s="27">
        <v>0</v>
      </c>
      <c r="AR937" s="24">
        <f t="shared" ref="AR937" si="5517">AH937*AM934+AJ937*AM937-AI937*AN934-AK937*AN937</f>
        <v>0</v>
      </c>
      <c r="AS937" s="28">
        <f t="shared" ref="AS937" si="5518">(AH937*AN934+AI937*AM934+AJ937*AN937+AK937*AM937)</f>
        <v>2.1047353764304955</v>
      </c>
      <c r="AT937" s="26">
        <f t="shared" ref="AT937" si="5519">AH937*AO934+AJ937*AO937-AI937*AP934-AK937*AP937</f>
        <v>4.324109377689954</v>
      </c>
      <c r="AU937" s="27">
        <f t="shared" ref="AU937" si="5520">(AH937*AP934+AI937*AO934+AJ937*AP937+AK937*AO937)</f>
        <v>0</v>
      </c>
      <c r="AV937" s="8"/>
      <c r="AW937" s="38">
        <f t="shared" ref="AW937" si="5521">(180/PI())*ATAN(-1*(($AR$8*AS934+AU934+$AR$8*AS937+AU937)/($AR$8*AR934+AT934+$AR$8*AR937+AT937)))</f>
        <v>38.507985988922634</v>
      </c>
      <c r="AY937" s="187">
        <f t="shared" ref="AY937" si="5522">20*LOG(((($AR$8*AR934+AT934-$AR$8*AR937-AT937)^2+($AR$8*AS934+AU934-$AR$8*AS937-AU937)^2)/(($AR$8*AR934+AT934+$AR$8*AR937+AT937)^2+($AR$8*AS934+AU934+$AR$8*AS937+AU937)^2))^0.5)</f>
        <v>-0.13019809020615755</v>
      </c>
      <c r="AZ937" s="9"/>
      <c r="BA937" s="29"/>
      <c r="BB937" s="29"/>
      <c r="BC937" s="29"/>
      <c r="BD937" s="29"/>
    </row>
    <row r="938" spans="2:56" ht="18.649999999999999" customHeight="1">
      <c r="AY938" s="33"/>
    </row>
    <row r="939" spans="2:56" ht="18.649999999999999" customHeight="1" thickBot="1">
      <c r="E939" s="21" t="s">
        <v>68</v>
      </c>
      <c r="J939" s="21" t="s">
        <v>69</v>
      </c>
      <c r="O939" s="21" t="s">
        <v>70</v>
      </c>
      <c r="T939" s="21" t="s">
        <v>71</v>
      </c>
      <c r="Y939" s="21" t="s">
        <v>72</v>
      </c>
      <c r="AD939" s="21" t="s">
        <v>73</v>
      </c>
      <c r="AI939" s="21" t="s">
        <v>74</v>
      </c>
      <c r="AN939" s="21" t="s">
        <v>75</v>
      </c>
      <c r="AS939" s="21" t="s">
        <v>76</v>
      </c>
    </row>
    <row r="940" spans="2:56" ht="18.649999999999999" customHeight="1" thickBot="1">
      <c r="B940" s="20"/>
      <c r="D940" s="197" t="s">
        <v>77</v>
      </c>
      <c r="E940" s="198"/>
      <c r="F940" s="199" t="s">
        <v>78</v>
      </c>
      <c r="G940" s="200"/>
      <c r="I940" s="197" t="s">
        <v>79</v>
      </c>
      <c r="J940" s="198"/>
      <c r="K940" s="199" t="s">
        <v>80</v>
      </c>
      <c r="L940" s="200"/>
      <c r="N940" s="197" t="s">
        <v>81</v>
      </c>
      <c r="O940" s="198"/>
      <c r="P940" s="199" t="s">
        <v>82</v>
      </c>
      <c r="Q940" s="200"/>
      <c r="S940" s="197" t="s">
        <v>83</v>
      </c>
      <c r="T940" s="198"/>
      <c r="U940" s="199" t="s">
        <v>84</v>
      </c>
      <c r="V940" s="200"/>
      <c r="X940" s="197" t="s">
        <v>85</v>
      </c>
      <c r="Y940" s="198"/>
      <c r="Z940" s="199" t="s">
        <v>86</v>
      </c>
      <c r="AA940" s="200"/>
      <c r="AB940" s="4"/>
      <c r="AC940" s="197" t="s">
        <v>87</v>
      </c>
      <c r="AD940" s="198"/>
      <c r="AE940" s="199" t="s">
        <v>88</v>
      </c>
      <c r="AF940" s="200"/>
      <c r="AH940" s="197" t="s">
        <v>89</v>
      </c>
      <c r="AI940" s="198"/>
      <c r="AJ940" s="199" t="s">
        <v>90</v>
      </c>
      <c r="AK940" s="200"/>
      <c r="AL940" s="4"/>
      <c r="AM940" s="197" t="s">
        <v>91</v>
      </c>
      <c r="AN940" s="198"/>
      <c r="AO940" s="199" t="s">
        <v>92</v>
      </c>
      <c r="AP940" s="200"/>
      <c r="AR940" s="197" t="s">
        <v>93</v>
      </c>
      <c r="AS940" s="198"/>
      <c r="AT940" s="199" t="s">
        <v>94</v>
      </c>
      <c r="AU940" s="200"/>
      <c r="AV940" s="4"/>
      <c r="AW940" s="181" t="s">
        <v>95</v>
      </c>
      <c r="AY940" s="182" t="s">
        <v>22</v>
      </c>
      <c r="AZ940" s="9"/>
      <c r="BA940" s="29"/>
      <c r="BB940" s="29"/>
      <c r="BC940" s="29"/>
      <c r="BD940" s="29"/>
    </row>
    <row r="941" spans="2:56" ht="18.649999999999999" customHeight="1" thickTop="1" thickBot="1">
      <c r="B941" s="39">
        <f t="shared" ref="B941" si="5523">B934+$E$5</f>
        <v>0.95239999999999425</v>
      </c>
      <c r="D941" s="24">
        <v>1</v>
      </c>
      <c r="E941" s="25">
        <v>0</v>
      </c>
      <c r="F941" s="26">
        <v>0</v>
      </c>
      <c r="G941" s="27">
        <f t="shared" ref="G941" si="5524">-1/($E$8*$B941)</f>
        <v>-5.865804471620101</v>
      </c>
      <c r="I941" s="24">
        <v>1</v>
      </c>
      <c r="J941" s="28">
        <v>0</v>
      </c>
      <c r="K941" s="26">
        <v>0</v>
      </c>
      <c r="L941" s="27">
        <v>0</v>
      </c>
      <c r="N941" s="24">
        <f t="shared" ref="N941" si="5525">D941*I941+F941*I944-E941*J941-G941*J944</f>
        <v>-0.85971826777446059</v>
      </c>
      <c r="O941" s="28">
        <f t="shared" ref="O941" si="5526">(D941*J941+E941*I941+F941*J944+G941*I944)</f>
        <v>0</v>
      </c>
      <c r="P941" s="26">
        <f t="shared" ref="P941" si="5527">D941*K941+F941*K944-E941*L941-G941*L944</f>
        <v>0</v>
      </c>
      <c r="Q941" s="27">
        <f t="shared" ref="Q941" si="5528">(D941*L941+E941*K941+F941*L944+G941*K944)</f>
        <v>-5.865804471620101</v>
      </c>
      <c r="S941" s="24">
        <v>1</v>
      </c>
      <c r="T941" s="25">
        <v>0</v>
      </c>
      <c r="U941" s="26">
        <v>0</v>
      </c>
      <c r="V941" s="27">
        <f t="shared" ref="V941" si="5529">-1/($T$8*$B941)</f>
        <v>-28.377810822162107</v>
      </c>
      <c r="X941" s="24">
        <f t="shared" ref="X941" si="5530">N941*S941+P941*S944-O941*T941-Q941*T944</f>
        <v>-0.85971826777446059</v>
      </c>
      <c r="Y941" s="28">
        <f t="shared" ref="Y941" si="5531">(N941*T941+O941*S941+P941*T944+Q941*S944)</f>
        <v>0</v>
      </c>
      <c r="Z941" s="26">
        <f t="shared" ref="Z941" si="5532">N941*U941+P941*U944-O941*V941-Q941*V944</f>
        <v>0</v>
      </c>
      <c r="AA941" s="27">
        <f t="shared" ref="AA941" si="5533">(N941*V941+O941*U941+P941*V944+Q941*U944)</f>
        <v>18.531117891640445</v>
      </c>
      <c r="AB941" s="8"/>
      <c r="AC941" s="24">
        <v>1</v>
      </c>
      <c r="AD941" s="28">
        <v>0</v>
      </c>
      <c r="AE941" s="26">
        <v>0</v>
      </c>
      <c r="AF941" s="27">
        <v>0</v>
      </c>
      <c r="AH941" s="24">
        <f t="shared" ref="AH941" si="5534">X941*AC941+Z941*AC944-Y941*AD941-AA941*AD944</f>
        <v>4.7185906496921985</v>
      </c>
      <c r="AI941" s="28">
        <f t="shared" ref="AI941" si="5535">(X941*AD941+Y941*AC941+Z941*AD944+AA941*AC944)</f>
        <v>0</v>
      </c>
      <c r="AJ941" s="26">
        <f t="shared" ref="AJ941" si="5536">X941*AE941+Z941*AE944-Y941*AF941-AA941*AF944</f>
        <v>0</v>
      </c>
      <c r="AK941" s="27">
        <f t="shared" ref="AK941" si="5537">(X941*AF941+Y941*AE941+Z941*AF944+AA941*AE944)</f>
        <v>18.531117891640445</v>
      </c>
      <c r="AL941" s="8"/>
      <c r="AM941" s="24">
        <v>1</v>
      </c>
      <c r="AN941" s="25">
        <v>0</v>
      </c>
      <c r="AO941" s="26">
        <v>0</v>
      </c>
      <c r="AP941" s="27">
        <f t="shared" ref="AP941" si="5538">-1/($AN$8*$B941)</f>
        <v>-5.865804471620101</v>
      </c>
      <c r="AR941" s="24">
        <f t="shared" ref="AR941" si="5539">AH941*AM941+AJ941*AM944-AI941*AN941-AK941*AN944</f>
        <v>4.7185906496921985</v>
      </c>
      <c r="AS941" s="28">
        <f t="shared" ref="AS941" si="5540">(AH941*AN941+AI941*AM941+AJ941*AN944+AK941*AM944)</f>
        <v>0</v>
      </c>
      <c r="AT941" s="26">
        <f t="shared" ref="AT941" si="5541">AH941*AO941+AJ941*AO944-AI941*AP941-AK941*AP944</f>
        <v>0</v>
      </c>
      <c r="AU941" s="27">
        <f t="shared" ref="AU941" si="5542">(AH941*AP941+AI941*AO941+AJ941*AP944+AK941*AO944)</f>
        <v>-9.1472122410688499</v>
      </c>
      <c r="AV941" s="8"/>
      <c r="AW941" s="183">
        <f t="shared" ref="AW941" si="5543">20*LOG((2*$AR$8)/(($AR$8*AR941+AT941+$AR$8*AR944+AT944)^2+($AR$8*AS941+AU941+$AR$8*AS944+AU944)^2)^0.5)</f>
        <v>-15.135079249554472</v>
      </c>
      <c r="AY941" s="184">
        <f t="shared" ref="AY941" si="5544">((AS941^2+AR941^2)/(AS944^2+AR944^2))^0.5</f>
        <v>2.2574304253675854</v>
      </c>
      <c r="AZ941" s="9"/>
      <c r="BA941" s="29"/>
      <c r="BB941" s="29"/>
      <c r="BC941" s="29"/>
      <c r="BD941" s="29"/>
    </row>
    <row r="942" spans="2:56" ht="18.649999999999999" customHeight="1" thickBot="1">
      <c r="D942" s="30"/>
      <c r="G942" s="31"/>
      <c r="I942" s="30"/>
      <c r="L942" s="31"/>
      <c r="N942" s="30"/>
      <c r="Q942" s="31"/>
      <c r="S942" s="30"/>
      <c r="V942" s="31"/>
      <c r="X942" s="30"/>
      <c r="AA942" s="31"/>
      <c r="AC942" s="30"/>
      <c r="AF942" s="31"/>
      <c r="AH942" s="30"/>
      <c r="AK942" s="31"/>
      <c r="AM942" s="30"/>
      <c r="AP942" s="31"/>
      <c r="AR942" s="30"/>
      <c r="AU942" s="31"/>
      <c r="AY942" s="185"/>
      <c r="AZ942" s="9"/>
      <c r="BA942" s="29"/>
      <c r="BB942" s="29"/>
      <c r="BC942" s="29"/>
      <c r="BD942" s="29"/>
    </row>
    <row r="943" spans="2:56" ht="18.649999999999999" customHeight="1" thickBot="1">
      <c r="D943" s="197" t="s">
        <v>96</v>
      </c>
      <c r="E943" s="198"/>
      <c r="F943" s="199" t="s">
        <v>97</v>
      </c>
      <c r="G943" s="200"/>
      <c r="I943" s="197" t="s">
        <v>98</v>
      </c>
      <c r="J943" s="198"/>
      <c r="K943" s="199" t="s">
        <v>99</v>
      </c>
      <c r="L943" s="200"/>
      <c r="N943" s="197" t="s">
        <v>1</v>
      </c>
      <c r="O943" s="198"/>
      <c r="P943" s="199" t="s">
        <v>2</v>
      </c>
      <c r="Q943" s="200"/>
      <c r="S943" s="172" t="s">
        <v>100</v>
      </c>
      <c r="T943" s="173"/>
      <c r="U943" s="199" t="s">
        <v>101</v>
      </c>
      <c r="V943" s="200"/>
      <c r="X943" s="197" t="s">
        <v>102</v>
      </c>
      <c r="Y943" s="198"/>
      <c r="Z943" s="199" t="s">
        <v>103</v>
      </c>
      <c r="AA943" s="200"/>
      <c r="AB943" s="4"/>
      <c r="AC943" s="197" t="s">
        <v>104</v>
      </c>
      <c r="AD943" s="198"/>
      <c r="AE943" s="199" t="s">
        <v>105</v>
      </c>
      <c r="AF943" s="200"/>
      <c r="AH943" s="172" t="s">
        <v>106</v>
      </c>
      <c r="AI943" s="173"/>
      <c r="AJ943" s="199" t="s">
        <v>107</v>
      </c>
      <c r="AK943" s="200"/>
      <c r="AL943" s="4"/>
      <c r="AM943" s="197" t="s">
        <v>108</v>
      </c>
      <c r="AN943" s="198"/>
      <c r="AO943" s="199" t="s">
        <v>109</v>
      </c>
      <c r="AP943" s="200"/>
      <c r="AR943" s="197" t="s">
        <v>110</v>
      </c>
      <c r="AS943" s="198"/>
      <c r="AT943" s="199" t="s">
        <v>111</v>
      </c>
      <c r="AU943" s="200"/>
      <c r="AV943" s="4"/>
      <c r="AW943" s="36" t="s">
        <v>112</v>
      </c>
      <c r="AY943" s="186" t="s">
        <v>113</v>
      </c>
      <c r="AZ943" s="9"/>
      <c r="BA943" s="29"/>
      <c r="BB943" s="29"/>
      <c r="BC943" s="29"/>
      <c r="BD943" s="29"/>
    </row>
    <row r="944" spans="2:56" ht="18.649999999999999" customHeight="1" thickTop="1" thickBot="1">
      <c r="D944" s="24">
        <v>0</v>
      </c>
      <c r="E944" s="28">
        <v>0</v>
      </c>
      <c r="F944" s="26">
        <v>1</v>
      </c>
      <c r="G944" s="27">
        <v>0</v>
      </c>
      <c r="I944" s="24">
        <v>0</v>
      </c>
      <c r="J944" s="28">
        <f t="shared" ref="J944" si="5545">IF(0=(1-$J$8*$K$8*$B941^2),0,-1*(1-$J$8*$K$8*$B941^2)/($B941*$K$8))</f>
        <v>-0.31704402640288099</v>
      </c>
      <c r="K944" s="26">
        <v>1</v>
      </c>
      <c r="L944" s="27">
        <v>0</v>
      </c>
      <c r="N944" s="24">
        <f t="shared" ref="N944" si="5546">D944*I941+F944*I944-E944*J941-G944*J944</f>
        <v>0</v>
      </c>
      <c r="O944" s="28">
        <f t="shared" ref="O944" si="5547">(D944*J941+E944*I941+F944*J944+G944*I944)</f>
        <v>-0.31704402640288099</v>
      </c>
      <c r="P944" s="26">
        <f t="shared" ref="P944" si="5548">D944*K941+F944*K944-E944*L941-G944*L944</f>
        <v>1</v>
      </c>
      <c r="Q944" s="27">
        <f t="shared" ref="Q944" si="5549">(D944*L941+E944*K941+F944*L944+G944*K944)</f>
        <v>0</v>
      </c>
      <c r="S944" s="24">
        <v>0</v>
      </c>
      <c r="T944" s="28">
        <v>0</v>
      </c>
      <c r="U944" s="26">
        <v>1</v>
      </c>
      <c r="V944" s="27">
        <v>0</v>
      </c>
      <c r="X944" s="24">
        <f t="shared" ref="X944" si="5550">N944*S941+P944*S944-O944*T941-Q944*T944</f>
        <v>0</v>
      </c>
      <c r="Y944" s="28">
        <f t="shared" ref="Y944" si="5551">(N944*T941+O944*S941+P944*T944+Q944*S944)</f>
        <v>-0.31704402640288099</v>
      </c>
      <c r="Z944" s="26">
        <f t="shared" ref="Z944" si="5552">N944*U941+P944*U944-O944*V941-Q944*V944</f>
        <v>-7.9970154035575245</v>
      </c>
      <c r="AA944" s="27">
        <f t="shared" ref="AA944" si="5553">(N944*V941+O944*U941+P944*V944+Q944*U944)</f>
        <v>0</v>
      </c>
      <c r="AB944" s="8"/>
      <c r="AC944" s="24">
        <v>0</v>
      </c>
      <c r="AD944" s="28">
        <f t="shared" ref="AD944" si="5554">IF(0=(1-$AD$8*$AE$8*$B941^2),0,-1*(1-$AD$8*$AE$8*$B941^2)/($B941*$AD$8))</f>
        <v>-0.30102387508867368</v>
      </c>
      <c r="AE944" s="26">
        <v>1</v>
      </c>
      <c r="AF944" s="27">
        <v>0</v>
      </c>
      <c r="AH944" s="24">
        <f t="shared" ref="AH944" si="5555">X944*AC941+Z944*AC944-Y944*AD941-AA944*AD944</f>
        <v>0</v>
      </c>
      <c r="AI944" s="28">
        <f t="shared" ref="AI944" si="5556">(X944*AD941+Y944*AC941+Z944*AD944+AA944*AC944)</f>
        <v>2.0902485395198185</v>
      </c>
      <c r="AJ944" s="26">
        <f t="shared" ref="AJ944" si="5557">X944*AE941+Z944*AE944-Y944*AF941-AA944*AF944</f>
        <v>-7.9970154035575245</v>
      </c>
      <c r="AK944" s="27">
        <f t="shared" ref="AK944" si="5558">(X944*AF941+Y944*AE941+Z944*AF944+AA944*AE944)</f>
        <v>0</v>
      </c>
      <c r="AL944" s="8"/>
      <c r="AM944" s="24">
        <v>0</v>
      </c>
      <c r="AN944" s="28">
        <v>0</v>
      </c>
      <c r="AO944" s="26">
        <v>1</v>
      </c>
      <c r="AP944" s="27">
        <v>0</v>
      </c>
      <c r="AR944" s="24">
        <f t="shared" ref="AR944" si="5559">AH944*AM941+AJ944*AM944-AI944*AN941-AK944*AN944</f>
        <v>0</v>
      </c>
      <c r="AS944" s="28">
        <f t="shared" ref="AS944" si="5560">(AH944*AN941+AI944*AM941+AJ944*AN944+AK944*AM944)</f>
        <v>2.0902485395198185</v>
      </c>
      <c r="AT944" s="26">
        <f t="shared" ref="AT944" si="5561">AH944*AO941+AJ944*AO944-AI944*AP941-AK944*AP944</f>
        <v>4.2639738263552118</v>
      </c>
      <c r="AU944" s="27">
        <f t="shared" ref="AU944" si="5562">(AH944*AP941+AI944*AO941+AJ944*AP944+AK944*AO944)</f>
        <v>0</v>
      </c>
      <c r="AV944" s="8"/>
      <c r="AW944" s="38">
        <f t="shared" ref="AW944" si="5563">(180/PI())*ATAN(-1*(($AR$8*AS941+AU941+$AR$8*AS944+AU944)/($AR$8*AR941+AT941+$AR$8*AR944+AT944)))</f>
        <v>38.154207337302992</v>
      </c>
      <c r="AY944" s="187">
        <f t="shared" ref="AY944" si="5564">20*LOG(((($AR$8*AR941+AT941-$AR$8*AR944-AT944)^2+($AR$8*AS941+AU941-$AR$8*AS944-AU944)^2)/(($AR$8*AR941+AT941+$AR$8*AR944+AT944)^2+($AR$8*AS941+AU941+$AR$8*AS944+AU944)^2))^0.5)</f>
        <v>-0.13521333120435688</v>
      </c>
      <c r="AZ944" s="9"/>
      <c r="BA944" s="29"/>
      <c r="BB944" s="29"/>
      <c r="BC944" s="29"/>
      <c r="BD944" s="29"/>
    </row>
    <row r="945" spans="2:56" ht="18.649999999999999" customHeight="1">
      <c r="AY945" s="33"/>
    </row>
    <row r="946" spans="2:56" ht="18.649999999999999" customHeight="1" thickBot="1">
      <c r="E946" s="21" t="s">
        <v>68</v>
      </c>
      <c r="J946" s="21" t="s">
        <v>69</v>
      </c>
      <c r="O946" s="21" t="s">
        <v>70</v>
      </c>
      <c r="T946" s="21" t="s">
        <v>71</v>
      </c>
      <c r="Y946" s="21" t="s">
        <v>72</v>
      </c>
      <c r="AD946" s="21" t="s">
        <v>73</v>
      </c>
      <c r="AI946" s="21" t="s">
        <v>74</v>
      </c>
      <c r="AN946" s="21" t="s">
        <v>75</v>
      </c>
      <c r="AS946" s="21" t="s">
        <v>76</v>
      </c>
    </row>
    <row r="947" spans="2:56" ht="18.649999999999999" customHeight="1" thickBot="1">
      <c r="B947" s="20"/>
      <c r="D947" s="197" t="s">
        <v>77</v>
      </c>
      <c r="E947" s="198"/>
      <c r="F947" s="199" t="s">
        <v>78</v>
      </c>
      <c r="G947" s="200"/>
      <c r="I947" s="197" t="s">
        <v>79</v>
      </c>
      <c r="J947" s="198"/>
      <c r="K947" s="199" t="s">
        <v>80</v>
      </c>
      <c r="L947" s="200"/>
      <c r="N947" s="197" t="s">
        <v>81</v>
      </c>
      <c r="O947" s="198"/>
      <c r="P947" s="199" t="s">
        <v>82</v>
      </c>
      <c r="Q947" s="200"/>
      <c r="S947" s="197" t="s">
        <v>83</v>
      </c>
      <c r="T947" s="198"/>
      <c r="U947" s="199" t="s">
        <v>84</v>
      </c>
      <c r="V947" s="200"/>
      <c r="X947" s="197" t="s">
        <v>85</v>
      </c>
      <c r="Y947" s="198"/>
      <c r="Z947" s="199" t="s">
        <v>86</v>
      </c>
      <c r="AA947" s="200"/>
      <c r="AB947" s="4"/>
      <c r="AC947" s="197" t="s">
        <v>87</v>
      </c>
      <c r="AD947" s="198"/>
      <c r="AE947" s="199" t="s">
        <v>88</v>
      </c>
      <c r="AF947" s="200"/>
      <c r="AH947" s="197" t="s">
        <v>89</v>
      </c>
      <c r="AI947" s="198"/>
      <c r="AJ947" s="199" t="s">
        <v>90</v>
      </c>
      <c r="AK947" s="200"/>
      <c r="AL947" s="4"/>
      <c r="AM947" s="197" t="s">
        <v>91</v>
      </c>
      <c r="AN947" s="198"/>
      <c r="AO947" s="199" t="s">
        <v>92</v>
      </c>
      <c r="AP947" s="200"/>
      <c r="AR947" s="197" t="s">
        <v>93</v>
      </c>
      <c r="AS947" s="198"/>
      <c r="AT947" s="199" t="s">
        <v>94</v>
      </c>
      <c r="AU947" s="200"/>
      <c r="AV947" s="4"/>
      <c r="AW947" s="181" t="s">
        <v>95</v>
      </c>
      <c r="AY947" s="182" t="s">
        <v>22</v>
      </c>
      <c r="AZ947" s="9"/>
      <c r="BA947" s="29"/>
      <c r="BB947" s="29"/>
      <c r="BC947" s="29"/>
      <c r="BD947" s="29"/>
    </row>
    <row r="948" spans="2:56" ht="18.649999999999999" customHeight="1" thickTop="1" thickBot="1">
      <c r="B948" s="39">
        <f t="shared" ref="B948" si="5565">B941+$E$5</f>
        <v>0.95279999999999421</v>
      </c>
      <c r="D948" s="24">
        <v>1</v>
      </c>
      <c r="E948" s="25">
        <v>0</v>
      </c>
      <c r="F948" s="26">
        <v>0</v>
      </c>
      <c r="G948" s="27">
        <f t="shared" ref="G948" si="5566">-1/($E$8*$B948)</f>
        <v>-5.8633419172659362</v>
      </c>
      <c r="I948" s="24">
        <v>1</v>
      </c>
      <c r="J948" s="28">
        <v>0</v>
      </c>
      <c r="K948" s="26">
        <v>0</v>
      </c>
      <c r="L948" s="27">
        <v>0</v>
      </c>
      <c r="N948" s="24">
        <f t="shared" ref="N948" si="5567">D948*I948+F948*I951-E948*J948-G948*J951</f>
        <v>-0.8535190168974891</v>
      </c>
      <c r="O948" s="28">
        <f t="shared" ref="O948" si="5568">(D948*J948+E948*I948+F948*J951+G948*I951)</f>
        <v>0</v>
      </c>
      <c r="P948" s="26">
        <f t="shared" ref="P948" si="5569">D948*K948+F948*K951-E948*L948-G948*L951</f>
        <v>0</v>
      </c>
      <c r="Q948" s="27">
        <f t="shared" ref="Q948" si="5570">(D948*L948+E948*K948+F948*L951+G948*K951)</f>
        <v>-5.8633419172659362</v>
      </c>
      <c r="S948" s="24">
        <v>1</v>
      </c>
      <c r="T948" s="25">
        <v>0</v>
      </c>
      <c r="U948" s="26">
        <v>0</v>
      </c>
      <c r="V948" s="27">
        <f t="shared" ref="V948" si="5571">-1/($T$8*$B948)</f>
        <v>-28.365897383529802</v>
      </c>
      <c r="X948" s="24">
        <f t="shared" ref="X948" si="5572">N948*S948+P948*S951-O948*T948-Q948*T951</f>
        <v>-0.8535190168974891</v>
      </c>
      <c r="Y948" s="28">
        <f t="shared" ref="Y948" si="5573">(N948*T948+O948*S948+P948*T951+Q948*S951)</f>
        <v>0</v>
      </c>
      <c r="Z948" s="26">
        <f t="shared" ref="Z948" si="5574">N948*U948+P948*U951-O948*V948-Q948*V951</f>
        <v>0</v>
      </c>
      <c r="AA948" s="27">
        <f t="shared" ref="AA948" si="5575">(N948*V948+O948*U948+P948*V951+Q948*U951)</f>
        <v>18.347490930939479</v>
      </c>
      <c r="AB948" s="8"/>
      <c r="AC948" s="24">
        <v>1</v>
      </c>
      <c r="AD948" s="28">
        <v>0</v>
      </c>
      <c r="AE948" s="26">
        <v>0</v>
      </c>
      <c r="AF948" s="27">
        <v>0</v>
      </c>
      <c r="AH948" s="24">
        <f t="shared" ref="AH948" si="5576">X948*AC948+Z948*AC951-Y948*AD948-AA948*AD951</f>
        <v>4.6549562713360606</v>
      </c>
      <c r="AI948" s="28">
        <f t="shared" ref="AI948" si="5577">(X948*AD948+Y948*AC948+Z948*AD951+AA948*AC951)</f>
        <v>0</v>
      </c>
      <c r="AJ948" s="26">
        <f t="shared" ref="AJ948" si="5578">X948*AE948+Z948*AE951-Y948*AF948-AA948*AF951</f>
        <v>0</v>
      </c>
      <c r="AK948" s="27">
        <f t="shared" ref="AK948" si="5579">(X948*AF948+Y948*AE948+Z948*AF951+AA948*AE951)</f>
        <v>18.347490930939479</v>
      </c>
      <c r="AL948" s="8"/>
      <c r="AM948" s="24">
        <v>1</v>
      </c>
      <c r="AN948" s="25">
        <v>0</v>
      </c>
      <c r="AO948" s="26">
        <v>0</v>
      </c>
      <c r="AP948" s="27">
        <f t="shared" ref="AP948" si="5580">-1/($AN$8*$B948)</f>
        <v>-5.8633419172659362</v>
      </c>
      <c r="AR948" s="24">
        <f t="shared" ref="AR948" si="5581">AH948*AM948+AJ948*AM951-AI948*AN948-AK948*AN951</f>
        <v>4.6549562713360606</v>
      </c>
      <c r="AS948" s="28">
        <f t="shared" ref="AS948" si="5582">(AH948*AN948+AI948*AM948+AJ948*AN951+AK948*AM951)</f>
        <v>0</v>
      </c>
      <c r="AT948" s="26">
        <f t="shared" ref="AT948" si="5583">AH948*AO948+AJ948*AO951-AI948*AP948-AK948*AP951</f>
        <v>0</v>
      </c>
      <c r="AU948" s="27">
        <f t="shared" ref="AU948" si="5584">(AH948*AP948+AI948*AO948+AJ948*AP951+AK948*AO951)</f>
        <v>-8.9461092978251919</v>
      </c>
      <c r="AV948" s="8"/>
      <c r="AW948" s="183">
        <f t="shared" ref="AW948" si="5585">20*LOG((2*$AR$8)/(($AR$8*AR948+AT948+$AR$8*AR951+AT951)^2+($AR$8*AS948+AU948+$AR$8*AS951+AU951)^2)^0.5)</f>
        <v>-14.972274208982629</v>
      </c>
      <c r="AY948" s="184">
        <f t="shared" ref="AY948" si="5586">((AS948^2+AR948^2)/(AS951^2+AR951^2))^0.5</f>
        <v>2.2424626062288073</v>
      </c>
      <c r="AZ948" s="9"/>
      <c r="BA948" s="29"/>
      <c r="BB948" s="29"/>
      <c r="BC948" s="29"/>
      <c r="BD948" s="29"/>
    </row>
    <row r="949" spans="2:56" ht="18.649999999999999" customHeight="1" thickBot="1">
      <c r="D949" s="30"/>
      <c r="G949" s="31"/>
      <c r="I949" s="30"/>
      <c r="L949" s="31"/>
      <c r="N949" s="30"/>
      <c r="Q949" s="31"/>
      <c r="S949" s="30"/>
      <c r="V949" s="31"/>
      <c r="X949" s="30"/>
      <c r="AA949" s="31"/>
      <c r="AC949" s="30"/>
      <c r="AF949" s="31"/>
      <c r="AH949" s="30"/>
      <c r="AK949" s="31"/>
      <c r="AM949" s="30"/>
      <c r="AP949" s="31"/>
      <c r="AR949" s="30"/>
      <c r="AU949" s="31"/>
      <c r="AY949" s="185"/>
      <c r="AZ949" s="9"/>
      <c r="BA949" s="29"/>
      <c r="BB949" s="29"/>
      <c r="BC949" s="29"/>
      <c r="BD949" s="29"/>
    </row>
    <row r="950" spans="2:56" ht="18.649999999999999" customHeight="1" thickBot="1">
      <c r="D950" s="197" t="s">
        <v>96</v>
      </c>
      <c r="E950" s="198"/>
      <c r="F950" s="199" t="s">
        <v>97</v>
      </c>
      <c r="G950" s="200"/>
      <c r="I950" s="197" t="s">
        <v>98</v>
      </c>
      <c r="J950" s="198"/>
      <c r="K950" s="199" t="s">
        <v>99</v>
      </c>
      <c r="L950" s="200"/>
      <c r="N950" s="197" t="s">
        <v>1</v>
      </c>
      <c r="O950" s="198"/>
      <c r="P950" s="199" t="s">
        <v>2</v>
      </c>
      <c r="Q950" s="200"/>
      <c r="S950" s="172" t="s">
        <v>100</v>
      </c>
      <c r="T950" s="173"/>
      <c r="U950" s="199" t="s">
        <v>101</v>
      </c>
      <c r="V950" s="200"/>
      <c r="X950" s="197" t="s">
        <v>102</v>
      </c>
      <c r="Y950" s="198"/>
      <c r="Z950" s="199" t="s">
        <v>103</v>
      </c>
      <c r="AA950" s="200"/>
      <c r="AB950" s="4"/>
      <c r="AC950" s="197" t="s">
        <v>104</v>
      </c>
      <c r="AD950" s="198"/>
      <c r="AE950" s="199" t="s">
        <v>105</v>
      </c>
      <c r="AF950" s="200"/>
      <c r="AH950" s="172" t="s">
        <v>106</v>
      </c>
      <c r="AI950" s="173"/>
      <c r="AJ950" s="199" t="s">
        <v>107</v>
      </c>
      <c r="AK950" s="200"/>
      <c r="AL950" s="4"/>
      <c r="AM950" s="197" t="s">
        <v>108</v>
      </c>
      <c r="AN950" s="198"/>
      <c r="AO950" s="199" t="s">
        <v>109</v>
      </c>
      <c r="AP950" s="200"/>
      <c r="AR950" s="197" t="s">
        <v>110</v>
      </c>
      <c r="AS950" s="198"/>
      <c r="AT950" s="199" t="s">
        <v>111</v>
      </c>
      <c r="AU950" s="200"/>
      <c r="AV950" s="4"/>
      <c r="AW950" s="36" t="s">
        <v>112</v>
      </c>
      <c r="AY950" s="186" t="s">
        <v>113</v>
      </c>
      <c r="AZ950" s="9"/>
      <c r="BA950" s="29"/>
      <c r="BB950" s="29"/>
      <c r="BC950" s="29"/>
      <c r="BD950" s="29"/>
    </row>
    <row r="951" spans="2:56" ht="18.649999999999999" customHeight="1" thickTop="1" thickBot="1">
      <c r="D951" s="24">
        <v>0</v>
      </c>
      <c r="E951" s="28">
        <v>0</v>
      </c>
      <c r="F951" s="26">
        <v>1</v>
      </c>
      <c r="G951" s="27">
        <v>0</v>
      </c>
      <c r="I951" s="24">
        <v>0</v>
      </c>
      <c r="J951" s="28">
        <f t="shared" ref="J951" si="5587">IF(0=(1-$J$8*$K$8*$B948^2),0,-1*(1-$J$8*$K$8*$B948^2)/($B948*$K$8))</f>
        <v>-0.31611989255468509</v>
      </c>
      <c r="K951" s="26">
        <v>1</v>
      </c>
      <c r="L951" s="27">
        <v>0</v>
      </c>
      <c r="N951" s="24">
        <f t="shared" ref="N951" si="5588">D951*I948+F951*I951-E951*J948-G951*J951</f>
        <v>0</v>
      </c>
      <c r="O951" s="28">
        <f t="shared" ref="O951" si="5589">(D951*J948+E951*I948+F951*J951+G951*I951)</f>
        <v>-0.31611989255468509</v>
      </c>
      <c r="P951" s="26">
        <f t="shared" ref="P951" si="5590">D951*K948+F951*K951-E951*L948-G951*L951</f>
        <v>1</v>
      </c>
      <c r="Q951" s="27">
        <f t="shared" ref="Q951" si="5591">(D951*L948+E951*K948+F951*L951+G951*K951)</f>
        <v>0</v>
      </c>
      <c r="S951" s="24">
        <v>0</v>
      </c>
      <c r="T951" s="28">
        <v>0</v>
      </c>
      <c r="U951" s="26">
        <v>1</v>
      </c>
      <c r="V951" s="27">
        <v>0</v>
      </c>
      <c r="X951" s="24">
        <f t="shared" ref="X951" si="5592">N951*S948+P951*S951-O951*T948-Q951*T951</f>
        <v>0</v>
      </c>
      <c r="Y951" s="28">
        <f t="shared" ref="Y951" si="5593">(N951*T948+O951*S948+P951*T951+Q951*S951)</f>
        <v>-0.31611989255468509</v>
      </c>
      <c r="Z951" s="26">
        <f t="shared" ref="Z951" si="5594">N951*U948+P951*U951-O951*V948-Q951*V951</f>
        <v>-7.967024433098663</v>
      </c>
      <c r="AA951" s="27">
        <f t="shared" ref="AA951" si="5595">(N951*V948+O951*U948+P951*V951+Q951*U951)</f>
        <v>0</v>
      </c>
      <c r="AB951" s="8"/>
      <c r="AC951" s="24">
        <v>0</v>
      </c>
      <c r="AD951" s="28">
        <f t="shared" ref="AD951" si="5596">IF(0=(1-$AD$8*$AE$8*$B948^2),0,-1*(1-$AD$8*$AE$8*$B948^2)/($B948*$AD$8))</f>
        <v>-0.30023044071626037</v>
      </c>
      <c r="AE951" s="26">
        <v>1</v>
      </c>
      <c r="AF951" s="27">
        <v>0</v>
      </c>
      <c r="AH951" s="24">
        <f t="shared" ref="AH951" si="5597">X951*AC948+Z951*AC951-Y951*AD948-AA951*AD951</f>
        <v>0</v>
      </c>
      <c r="AI951" s="28">
        <f t="shared" ref="AI951" si="5598">(X951*AD948+Y951*AC948+Z951*AD951+AA951*AC951)</f>
        <v>2.0758233641917405</v>
      </c>
      <c r="AJ951" s="26">
        <f t="shared" ref="AJ951" si="5599">X951*AE948+Z951*AE951-Y951*AF948-AA951*AF951</f>
        <v>-7.967024433098663</v>
      </c>
      <c r="AK951" s="27">
        <f t="shared" ref="AK951" si="5600">(X951*AF948+Y951*AE948+Z951*AF951+AA951*AE951)</f>
        <v>0</v>
      </c>
      <c r="AL951" s="8"/>
      <c r="AM951" s="24">
        <v>0</v>
      </c>
      <c r="AN951" s="28">
        <v>0</v>
      </c>
      <c r="AO951" s="26">
        <v>1</v>
      </c>
      <c r="AP951" s="27">
        <v>0</v>
      </c>
      <c r="AR951" s="24">
        <f t="shared" ref="AR951" si="5601">AH951*AM948+AJ951*AM951-AI951*AN948-AK951*AN951</f>
        <v>0</v>
      </c>
      <c r="AS951" s="28">
        <f t="shared" ref="AS951" si="5602">(AH951*AN948+AI951*AM948+AJ951*AN951+AK951*AM951)</f>
        <v>2.0758233641917405</v>
      </c>
      <c r="AT951" s="26">
        <f t="shared" ref="AT951" si="5603">AH951*AO948+AJ951*AO951-AI951*AP948-AK951*AP951</f>
        <v>4.2042377110067619</v>
      </c>
      <c r="AU951" s="27">
        <f t="shared" ref="AU951" si="5604">(AH951*AP948+AI951*AO948+AJ951*AP951+AK951*AO951)</f>
        <v>0</v>
      </c>
      <c r="AV951" s="8"/>
      <c r="AW951" s="38">
        <f t="shared" ref="AW951" si="5605">(180/PI())*ATAN(-1*(($AR$8*AS948+AU948+$AR$8*AS951+AU951)/($AR$8*AR948+AT948+$AR$8*AR951+AT951)))</f>
        <v>37.793501181419792</v>
      </c>
      <c r="AY951" s="187">
        <f t="shared" ref="AY951" si="5606">20*LOG(((($AR$8*AR948+AT948-$AR$8*AR951-AT951)^2+($AR$8*AS948+AU948-$AR$8*AS951-AU951)^2)/(($AR$8*AR948+AT948+$AR$8*AR951+AT951)^2+($AR$8*AS948+AU948+$AR$8*AS951+AU951)^2))^0.5)</f>
        <v>-0.14046272773370494</v>
      </c>
      <c r="AZ951" s="9"/>
      <c r="BA951" s="29"/>
      <c r="BB951" s="29"/>
      <c r="BC951" s="29"/>
      <c r="BD951" s="29"/>
    </row>
    <row r="952" spans="2:56" ht="18.649999999999999" customHeight="1">
      <c r="AY952" s="33"/>
    </row>
    <row r="953" spans="2:56" ht="18.649999999999999" customHeight="1" thickBot="1">
      <c r="E953" s="21" t="s">
        <v>68</v>
      </c>
      <c r="J953" s="21" t="s">
        <v>69</v>
      </c>
      <c r="O953" s="21" t="s">
        <v>70</v>
      </c>
      <c r="T953" s="21" t="s">
        <v>71</v>
      </c>
      <c r="Y953" s="21" t="s">
        <v>72</v>
      </c>
      <c r="AD953" s="21" t="s">
        <v>73</v>
      </c>
      <c r="AI953" s="21" t="s">
        <v>74</v>
      </c>
      <c r="AN953" s="21" t="s">
        <v>75</v>
      </c>
      <c r="AS953" s="21" t="s">
        <v>76</v>
      </c>
    </row>
    <row r="954" spans="2:56" ht="18.649999999999999" customHeight="1" thickBot="1">
      <c r="B954" s="20"/>
      <c r="D954" s="197" t="s">
        <v>77</v>
      </c>
      <c r="E954" s="198"/>
      <c r="F954" s="199" t="s">
        <v>78</v>
      </c>
      <c r="G954" s="200"/>
      <c r="I954" s="197" t="s">
        <v>79</v>
      </c>
      <c r="J954" s="198"/>
      <c r="K954" s="199" t="s">
        <v>80</v>
      </c>
      <c r="L954" s="200"/>
      <c r="N954" s="197" t="s">
        <v>81</v>
      </c>
      <c r="O954" s="198"/>
      <c r="P954" s="199" t="s">
        <v>82</v>
      </c>
      <c r="Q954" s="200"/>
      <c r="S954" s="197" t="s">
        <v>83</v>
      </c>
      <c r="T954" s="198"/>
      <c r="U954" s="199" t="s">
        <v>84</v>
      </c>
      <c r="V954" s="200"/>
      <c r="X954" s="197" t="s">
        <v>85</v>
      </c>
      <c r="Y954" s="198"/>
      <c r="Z954" s="199" t="s">
        <v>86</v>
      </c>
      <c r="AA954" s="200"/>
      <c r="AB954" s="4"/>
      <c r="AC954" s="197" t="s">
        <v>87</v>
      </c>
      <c r="AD954" s="198"/>
      <c r="AE954" s="199" t="s">
        <v>88</v>
      </c>
      <c r="AF954" s="200"/>
      <c r="AH954" s="197" t="s">
        <v>89</v>
      </c>
      <c r="AI954" s="198"/>
      <c r="AJ954" s="199" t="s">
        <v>90</v>
      </c>
      <c r="AK954" s="200"/>
      <c r="AL954" s="4"/>
      <c r="AM954" s="197" t="s">
        <v>91</v>
      </c>
      <c r="AN954" s="198"/>
      <c r="AO954" s="199" t="s">
        <v>92</v>
      </c>
      <c r="AP954" s="200"/>
      <c r="AR954" s="197" t="s">
        <v>93</v>
      </c>
      <c r="AS954" s="198"/>
      <c r="AT954" s="199" t="s">
        <v>94</v>
      </c>
      <c r="AU954" s="200"/>
      <c r="AV954" s="4"/>
      <c r="AW954" s="181" t="s">
        <v>95</v>
      </c>
      <c r="AY954" s="182" t="s">
        <v>22</v>
      </c>
      <c r="AZ954" s="9"/>
      <c r="BA954" s="29"/>
      <c r="BB954" s="29"/>
      <c r="BC954" s="29"/>
      <c r="BD954" s="29"/>
    </row>
    <row r="955" spans="2:56" ht="18.649999999999999" customHeight="1" thickTop="1" thickBot="1">
      <c r="B955" s="39">
        <f t="shared" ref="B955" si="5607">B948+$E$5</f>
        <v>0.95319999999999416</v>
      </c>
      <c r="D955" s="24">
        <v>1</v>
      </c>
      <c r="E955" s="25">
        <v>0</v>
      </c>
      <c r="F955" s="26">
        <v>0</v>
      </c>
      <c r="G955" s="27">
        <f t="shared" ref="G955" si="5608">-1/($E$8*$B955)</f>
        <v>-5.8608814296800089</v>
      </c>
      <c r="I955" s="24">
        <v>1</v>
      </c>
      <c r="J955" s="28">
        <v>0</v>
      </c>
      <c r="K955" s="26">
        <v>0</v>
      </c>
      <c r="L955" s="27">
        <v>0</v>
      </c>
      <c r="N955" s="24">
        <f t="shared" ref="N955" si="5609">D955*I955+F955*I958-E955*J955-G955*J958</f>
        <v>-0.84732756872726722</v>
      </c>
      <c r="O955" s="28">
        <f t="shared" ref="O955" si="5610">(D955*J955+E955*I955+F955*J958+G955*I958)</f>
        <v>0</v>
      </c>
      <c r="P955" s="26">
        <f t="shared" ref="P955" si="5611">D955*K955+F955*K958-E955*L955-G955*L958</f>
        <v>0</v>
      </c>
      <c r="Q955" s="27">
        <f t="shared" ref="Q955" si="5612">(D955*L955+E955*K955+F955*L958+G955*K958)</f>
        <v>-5.8608814296800089</v>
      </c>
      <c r="S955" s="24">
        <v>1</v>
      </c>
      <c r="T955" s="25">
        <v>0</v>
      </c>
      <c r="U955" s="26">
        <v>0</v>
      </c>
      <c r="V955" s="27">
        <f t="shared" ref="V955" si="5613">-1/($T$8*$B955)</f>
        <v>-28.353993943587067</v>
      </c>
      <c r="X955" s="24">
        <f t="shared" ref="X955" si="5614">N955*S955+P955*S958-O955*T955-Q955*T958</f>
        <v>-0.84732756872726722</v>
      </c>
      <c r="Y955" s="28">
        <f t="shared" ref="Y955" si="5615">(N955*T955+O955*S955+P955*T958+Q955*S958)</f>
        <v>0</v>
      </c>
      <c r="Z955" s="26">
        <f t="shared" ref="Z955" si="5616">N955*U955+P955*U958-O955*V955-Q955*V958</f>
        <v>0</v>
      </c>
      <c r="AA955" s="27">
        <f t="shared" ref="AA955" si="5617">(N955*V955+O955*U955+P955*V958+Q955*U958)</f>
        <v>18.16423932224728</v>
      </c>
      <c r="AB955" s="8"/>
      <c r="AC955" s="24">
        <v>1</v>
      </c>
      <c r="AD955" s="28">
        <v>0</v>
      </c>
      <c r="AE955" s="26">
        <v>0</v>
      </c>
      <c r="AF955" s="27">
        <v>0</v>
      </c>
      <c r="AH955" s="24">
        <f t="shared" ref="AH955" si="5618">X955*AC955+Z955*AC958-Y955*AD955-AA955*AD958</f>
        <v>4.5917248865458911</v>
      </c>
      <c r="AI955" s="28">
        <f t="shared" ref="AI955" si="5619">(X955*AD955+Y955*AC955+Z955*AD958+AA955*AC958)</f>
        <v>0</v>
      </c>
      <c r="AJ955" s="26">
        <f t="shared" ref="AJ955" si="5620">X955*AE955+Z955*AE958-Y955*AF955-AA955*AF958</f>
        <v>0</v>
      </c>
      <c r="AK955" s="27">
        <f t="shared" ref="AK955" si="5621">(X955*AF955+Y955*AE955+Z955*AF958+AA955*AE958)</f>
        <v>18.16423932224728</v>
      </c>
      <c r="AL955" s="8"/>
      <c r="AM955" s="24">
        <v>1</v>
      </c>
      <c r="AN955" s="25">
        <v>0</v>
      </c>
      <c r="AO955" s="26">
        <v>0</v>
      </c>
      <c r="AP955" s="27">
        <f t="shared" ref="AP955" si="5622">-1/($AN$8*$B955)</f>
        <v>-5.8608814296800089</v>
      </c>
      <c r="AR955" s="24">
        <f t="shared" ref="AR955" si="5623">AH955*AM955+AJ955*AM958-AI955*AN955-AK955*AN958</f>
        <v>4.5917248865458911</v>
      </c>
      <c r="AS955" s="28">
        <f t="shared" ref="AS955" si="5624">(AH955*AN955+AI955*AM955+AJ955*AN958+AK955*AM958)</f>
        <v>0</v>
      </c>
      <c r="AT955" s="26">
        <f t="shared" ref="AT955" si="5625">AH955*AO955+AJ955*AO958-AI955*AP955-AK955*AP958</f>
        <v>0</v>
      </c>
      <c r="AU955" s="27">
        <f t="shared" ref="AU955" si="5626">(AH955*AP955+AI955*AO955+AJ955*AP958+AK955*AO958)</f>
        <v>-8.7473157955090777</v>
      </c>
      <c r="AV955" s="8"/>
      <c r="AW955" s="183">
        <f t="shared" ref="AW955" si="5627">20*LOG((2*$AR$8)/(($AR$8*AR955+AT955+$AR$8*AR958+AT958)^2+($AR$8*AS955+AU955+$AR$8*AS958+AU958)^2)^0.5)</f>
        <v>-14.808304603280915</v>
      </c>
      <c r="AY955" s="184">
        <f t="shared" ref="AY955" si="5628">((AS955^2+AR955^2)/(AS958^2+AR958^2))^0.5</f>
        <v>2.2274143312297774</v>
      </c>
      <c r="AZ955" s="9"/>
      <c r="BA955" s="29"/>
      <c r="BB955" s="29"/>
      <c r="BC955" s="29"/>
      <c r="BD955" s="29"/>
    </row>
    <row r="956" spans="2:56" ht="18.649999999999999" customHeight="1" thickBot="1">
      <c r="D956" s="30"/>
      <c r="G956" s="31"/>
      <c r="I956" s="30"/>
      <c r="L956" s="31"/>
      <c r="N956" s="30"/>
      <c r="Q956" s="31"/>
      <c r="S956" s="30"/>
      <c r="V956" s="31"/>
      <c r="X956" s="30"/>
      <c r="AA956" s="31"/>
      <c r="AC956" s="30"/>
      <c r="AF956" s="31"/>
      <c r="AH956" s="30"/>
      <c r="AK956" s="31"/>
      <c r="AM956" s="30"/>
      <c r="AP956" s="31"/>
      <c r="AR956" s="30"/>
      <c r="AU956" s="31"/>
      <c r="AY956" s="185"/>
      <c r="AZ956" s="9"/>
      <c r="BA956" s="29"/>
      <c r="BB956" s="29"/>
      <c r="BC956" s="29"/>
      <c r="BD956" s="29"/>
    </row>
    <row r="957" spans="2:56" ht="18.649999999999999" customHeight="1" thickBot="1">
      <c r="D957" s="197" t="s">
        <v>96</v>
      </c>
      <c r="E957" s="198"/>
      <c r="F957" s="199" t="s">
        <v>97</v>
      </c>
      <c r="G957" s="200"/>
      <c r="I957" s="197" t="s">
        <v>98</v>
      </c>
      <c r="J957" s="198"/>
      <c r="K957" s="199" t="s">
        <v>99</v>
      </c>
      <c r="L957" s="200"/>
      <c r="N957" s="197" t="s">
        <v>1</v>
      </c>
      <c r="O957" s="198"/>
      <c r="P957" s="199" t="s">
        <v>2</v>
      </c>
      <c r="Q957" s="200"/>
      <c r="S957" s="172" t="s">
        <v>100</v>
      </c>
      <c r="T957" s="173"/>
      <c r="U957" s="199" t="s">
        <v>101</v>
      </c>
      <c r="V957" s="200"/>
      <c r="X957" s="197" t="s">
        <v>102</v>
      </c>
      <c r="Y957" s="198"/>
      <c r="Z957" s="199" t="s">
        <v>103</v>
      </c>
      <c r="AA957" s="200"/>
      <c r="AB957" s="4"/>
      <c r="AC957" s="197" t="s">
        <v>104</v>
      </c>
      <c r="AD957" s="198"/>
      <c r="AE957" s="199" t="s">
        <v>105</v>
      </c>
      <c r="AF957" s="200"/>
      <c r="AH957" s="172" t="s">
        <v>106</v>
      </c>
      <c r="AI957" s="173"/>
      <c r="AJ957" s="199" t="s">
        <v>107</v>
      </c>
      <c r="AK957" s="200"/>
      <c r="AL957" s="4"/>
      <c r="AM957" s="197" t="s">
        <v>108</v>
      </c>
      <c r="AN957" s="198"/>
      <c r="AO957" s="199" t="s">
        <v>109</v>
      </c>
      <c r="AP957" s="200"/>
      <c r="AR957" s="197" t="s">
        <v>110</v>
      </c>
      <c r="AS957" s="198"/>
      <c r="AT957" s="199" t="s">
        <v>111</v>
      </c>
      <c r="AU957" s="200"/>
      <c r="AV957" s="4"/>
      <c r="AW957" s="36" t="s">
        <v>112</v>
      </c>
      <c r="AY957" s="186" t="s">
        <v>113</v>
      </c>
      <c r="AZ957" s="9"/>
      <c r="BA957" s="29"/>
      <c r="BB957" s="29"/>
      <c r="BC957" s="29"/>
      <c r="BD957" s="29"/>
    </row>
    <row r="958" spans="2:56" ht="18.649999999999999" customHeight="1" thickTop="1" thickBot="1">
      <c r="D958" s="24">
        <v>0</v>
      </c>
      <c r="E958" s="28">
        <v>0</v>
      </c>
      <c r="F958" s="26">
        <v>1</v>
      </c>
      <c r="G958" s="27">
        <v>0</v>
      </c>
      <c r="I958" s="24">
        <v>0</v>
      </c>
      <c r="J958" s="28">
        <f t="shared" ref="J958" si="5629">IF(0=(1-$J$8*$K$8*$B955^2),0,-1*(1-$J$8*$K$8*$B955^2)/($B955*$K$8))</f>
        <v>-0.31519620229343681</v>
      </c>
      <c r="K958" s="26">
        <v>1</v>
      </c>
      <c r="L958" s="27">
        <v>0</v>
      </c>
      <c r="N958" s="24">
        <f t="shared" ref="N958" si="5630">D958*I955+F958*I958-E958*J955-G958*J958</f>
        <v>0</v>
      </c>
      <c r="O958" s="28">
        <f t="shared" ref="O958" si="5631">(D958*J955+E958*I955+F958*J958+G958*I958)</f>
        <v>-0.31519620229343681</v>
      </c>
      <c r="P958" s="26">
        <f t="shared" ref="P958" si="5632">D958*K955+F958*K958-E958*L955-G958*L958</f>
        <v>1</v>
      </c>
      <c r="Q958" s="27">
        <f t="shared" ref="Q958" si="5633">(D958*L955+E958*K955+F958*L958+G958*K958)</f>
        <v>0</v>
      </c>
      <c r="S958" s="24">
        <v>0</v>
      </c>
      <c r="T958" s="28">
        <v>0</v>
      </c>
      <c r="U958" s="26">
        <v>1</v>
      </c>
      <c r="V958" s="27">
        <v>0</v>
      </c>
      <c r="X958" s="24">
        <f t="shared" ref="X958" si="5634">N958*S955+P958*S958-O958*T955-Q958*T958</f>
        <v>0</v>
      </c>
      <c r="Y958" s="28">
        <f t="shared" ref="Y958" si="5635">(N958*T955+O958*S955+P958*T958+Q958*S958)</f>
        <v>-0.31519620229343681</v>
      </c>
      <c r="Z958" s="26">
        <f t="shared" ref="Z958" si="5636">N958*U955+P958*U958-O958*V955-Q958*V958</f>
        <v>-7.9370712108697514</v>
      </c>
      <c r="AA958" s="27">
        <f t="shared" ref="AA958" si="5637">(N958*V955+O958*U955+P958*V958+Q958*U958)</f>
        <v>0</v>
      </c>
      <c r="AB958" s="8"/>
      <c r="AC958" s="24">
        <v>0</v>
      </c>
      <c r="AD958" s="28">
        <f t="shared" ref="AD958" si="5638">IF(0=(1-$AD$8*$AE$8*$B955^2),0,-1*(1-$AD$8*$AE$8*$B955^2)/($B955*$AD$8))</f>
        <v>-0.29943739227282096</v>
      </c>
      <c r="AE958" s="26">
        <v>1</v>
      </c>
      <c r="AF958" s="27">
        <v>0</v>
      </c>
      <c r="AH958" s="24">
        <f t="shared" ref="AH958" si="5639">X958*AC955+Z958*AC958-Y958*AD955-AA958*AD958</f>
        <v>0</v>
      </c>
      <c r="AI958" s="28">
        <f t="shared" ref="AI958" si="5640">(X958*AD955+Y958*AC955+Z958*AD958+AA958*AC958)</f>
        <v>2.061459703373083</v>
      </c>
      <c r="AJ958" s="26">
        <f t="shared" ref="AJ958" si="5641">X958*AE955+Z958*AE958-Y958*AF955-AA958*AF958</f>
        <v>-7.9370712108697514</v>
      </c>
      <c r="AK958" s="27">
        <f t="shared" ref="AK958" si="5642">(X958*AF955+Y958*AE955+Z958*AF958+AA958*AE958)</f>
        <v>0</v>
      </c>
      <c r="AL958" s="8"/>
      <c r="AM958" s="24">
        <v>0</v>
      </c>
      <c r="AN958" s="28">
        <v>0</v>
      </c>
      <c r="AO958" s="26">
        <v>1</v>
      </c>
      <c r="AP958" s="27">
        <v>0</v>
      </c>
      <c r="AR958" s="24">
        <f t="shared" ref="AR958" si="5643">AH958*AM955+AJ958*AM958-AI958*AN955-AK958*AN958</f>
        <v>0</v>
      </c>
      <c r="AS958" s="28">
        <f t="shared" ref="AS958" si="5644">(AH958*AN955+AI958*AM955+AJ958*AN958+AK958*AM958)</f>
        <v>2.061459703373083</v>
      </c>
      <c r="AT958" s="26">
        <f t="shared" ref="AT958" si="5645">AH958*AO955+AJ958*AO958-AI958*AP955-AK958*AP958</f>
        <v>4.1448996826632101</v>
      </c>
      <c r="AU958" s="27">
        <f t="shared" ref="AU958" si="5646">(AH958*AP955+AI958*AO955+AJ958*AP958+AK958*AO958)</f>
        <v>0</v>
      </c>
      <c r="AV958" s="8"/>
      <c r="AW958" s="38">
        <f t="shared" ref="AW958" si="5647">(180/PI())*ATAN(-1*(($AR$8*AS955+AU955+$AR$8*AS958+AU958)/($AR$8*AR955+AT955+$AR$8*AR958+AT958)))</f>
        <v>37.425660958866779</v>
      </c>
      <c r="AY958" s="187">
        <f t="shared" ref="AY958" si="5648">20*LOG(((($AR$8*AR955+AT955-$AR$8*AR958-AT958)^2+($AR$8*AS955+AU955-$AR$8*AS958-AU958)^2)/(($AR$8*AR955+AT955+$AR$8*AR958+AT958)^2+($AR$8*AS955+AU955+$AR$8*AS958+AU958)^2))^0.5)</f>
        <v>-0.14595916495298994</v>
      </c>
      <c r="AZ958" s="9"/>
      <c r="BA958" s="29"/>
      <c r="BB958" s="29"/>
      <c r="BC958" s="29"/>
      <c r="BD958" s="29"/>
    </row>
    <row r="959" spans="2:56" ht="18.649999999999999" customHeight="1">
      <c r="AY959" s="33"/>
    </row>
    <row r="960" spans="2:56" ht="18.649999999999999" customHeight="1" thickBot="1">
      <c r="E960" s="21" t="s">
        <v>68</v>
      </c>
      <c r="J960" s="21" t="s">
        <v>69</v>
      </c>
      <c r="O960" s="21" t="s">
        <v>70</v>
      </c>
      <c r="T960" s="21" t="s">
        <v>71</v>
      </c>
      <c r="Y960" s="21" t="s">
        <v>72</v>
      </c>
      <c r="AD960" s="21" t="s">
        <v>73</v>
      </c>
      <c r="AI960" s="21" t="s">
        <v>74</v>
      </c>
      <c r="AN960" s="21" t="s">
        <v>75</v>
      </c>
      <c r="AS960" s="21" t="s">
        <v>76</v>
      </c>
    </row>
    <row r="961" spans="2:56" ht="18.649999999999999" customHeight="1" thickBot="1">
      <c r="B961" s="20"/>
      <c r="D961" s="197" t="s">
        <v>77</v>
      </c>
      <c r="E961" s="198"/>
      <c r="F961" s="199" t="s">
        <v>78</v>
      </c>
      <c r="G961" s="200"/>
      <c r="I961" s="197" t="s">
        <v>79</v>
      </c>
      <c r="J961" s="198"/>
      <c r="K961" s="199" t="s">
        <v>80</v>
      </c>
      <c r="L961" s="200"/>
      <c r="N961" s="197" t="s">
        <v>81</v>
      </c>
      <c r="O961" s="198"/>
      <c r="P961" s="199" t="s">
        <v>82</v>
      </c>
      <c r="Q961" s="200"/>
      <c r="S961" s="197" t="s">
        <v>83</v>
      </c>
      <c r="T961" s="198"/>
      <c r="U961" s="199" t="s">
        <v>84</v>
      </c>
      <c r="V961" s="200"/>
      <c r="X961" s="197" t="s">
        <v>85</v>
      </c>
      <c r="Y961" s="198"/>
      <c r="Z961" s="199" t="s">
        <v>86</v>
      </c>
      <c r="AA961" s="200"/>
      <c r="AB961" s="4"/>
      <c r="AC961" s="197" t="s">
        <v>87</v>
      </c>
      <c r="AD961" s="198"/>
      <c r="AE961" s="199" t="s">
        <v>88</v>
      </c>
      <c r="AF961" s="200"/>
      <c r="AH961" s="197" t="s">
        <v>89</v>
      </c>
      <c r="AI961" s="198"/>
      <c r="AJ961" s="199" t="s">
        <v>90</v>
      </c>
      <c r="AK961" s="200"/>
      <c r="AL961" s="4"/>
      <c r="AM961" s="197" t="s">
        <v>91</v>
      </c>
      <c r="AN961" s="198"/>
      <c r="AO961" s="199" t="s">
        <v>92</v>
      </c>
      <c r="AP961" s="200"/>
      <c r="AR961" s="197" t="s">
        <v>93</v>
      </c>
      <c r="AS961" s="198"/>
      <c r="AT961" s="199" t="s">
        <v>94</v>
      </c>
      <c r="AU961" s="200"/>
      <c r="AV961" s="4"/>
      <c r="AW961" s="181" t="s">
        <v>95</v>
      </c>
      <c r="AY961" s="182" t="s">
        <v>22</v>
      </c>
      <c r="AZ961" s="9"/>
      <c r="BA961" s="29"/>
      <c r="BB961" s="29"/>
      <c r="BC961" s="29"/>
      <c r="BD961" s="29"/>
    </row>
    <row r="962" spans="2:56" ht="18.649999999999999" customHeight="1" thickTop="1" thickBot="1">
      <c r="B962" s="39">
        <f t="shared" ref="B962" si="5649">B955+$E$5</f>
        <v>0.95359999999999412</v>
      </c>
      <c r="D962" s="24">
        <v>1</v>
      </c>
      <c r="E962" s="25">
        <v>0</v>
      </c>
      <c r="F962" s="26">
        <v>0</v>
      </c>
      <c r="G962" s="27">
        <f t="shared" ref="G962" si="5650">-1/($E$8*$B962)</f>
        <v>-5.8584230062615186</v>
      </c>
      <c r="I962" s="24">
        <v>1</v>
      </c>
      <c r="J962" s="28">
        <v>0</v>
      </c>
      <c r="K962" s="26">
        <v>0</v>
      </c>
      <c r="L962" s="27">
        <v>0</v>
      </c>
      <c r="N962" s="24">
        <f t="shared" ref="N962" si="5651">D962*I962+F962*I965-E962*J962-G962*J965</f>
        <v>-0.84114391017475287</v>
      </c>
      <c r="O962" s="28">
        <f t="shared" ref="O962" si="5652">(D962*J962+E962*I962+F962*J965+G962*I965)</f>
        <v>0</v>
      </c>
      <c r="P962" s="26">
        <f t="shared" ref="P962" si="5653">D962*K962+F962*K965-E962*L962-G962*L965</f>
        <v>0</v>
      </c>
      <c r="Q962" s="27">
        <f t="shared" ref="Q962" si="5654">(D962*L962+E962*K962+F962*L965+G962*K965)</f>
        <v>-5.8584230062615186</v>
      </c>
      <c r="S962" s="24">
        <v>1</v>
      </c>
      <c r="T962" s="25">
        <v>0</v>
      </c>
      <c r="U962" s="26">
        <v>0</v>
      </c>
      <c r="V962" s="27">
        <f t="shared" ref="V962" si="5655">-1/($T$8*$B962)</f>
        <v>-28.342100489751676</v>
      </c>
      <c r="X962" s="24">
        <f t="shared" ref="X962" si="5656">N962*S962+P962*S965-O962*T962-Q962*T965</f>
        <v>-0.84114391017475287</v>
      </c>
      <c r="Y962" s="28">
        <f t="shared" ref="Y962" si="5657">(N962*T962+O962*S962+P962*T965+Q962*S965)</f>
        <v>0</v>
      </c>
      <c r="Z962" s="26">
        <f t="shared" ref="Z962" si="5658">N962*U962+P962*U965-O962*V962-Q962*V965</f>
        <v>0</v>
      </c>
      <c r="AA962" s="27">
        <f t="shared" ref="AA962" si="5659">(N962*V962+O962*U962+P962*V965+Q962*U965)</f>
        <v>17.981362222253985</v>
      </c>
      <c r="AB962" s="8"/>
      <c r="AC962" s="24">
        <v>1</v>
      </c>
      <c r="AD962" s="28">
        <v>0</v>
      </c>
      <c r="AE962" s="26">
        <v>0</v>
      </c>
      <c r="AF962" s="27">
        <v>0</v>
      </c>
      <c r="AH962" s="24">
        <f t="shared" ref="AH962" si="5660">X962*AC962+Z962*AC965-Y962*AD962-AA962*AD965</f>
        <v>4.5288951426447639</v>
      </c>
      <c r="AI962" s="28">
        <f t="shared" ref="AI962" si="5661">(X962*AD962+Y962*AC962+Z962*AD965+AA962*AC965)</f>
        <v>0</v>
      </c>
      <c r="AJ962" s="26">
        <f t="shared" ref="AJ962" si="5662">X962*AE962+Z962*AE965-Y962*AF962-AA962*AF965</f>
        <v>0</v>
      </c>
      <c r="AK962" s="27">
        <f t="shared" ref="AK962" si="5663">(X962*AF962+Y962*AE962+Z962*AF965+AA962*AE965)</f>
        <v>17.981362222253985</v>
      </c>
      <c r="AL962" s="8"/>
      <c r="AM962" s="24">
        <v>1</v>
      </c>
      <c r="AN962" s="25">
        <v>0</v>
      </c>
      <c r="AO962" s="26">
        <v>0</v>
      </c>
      <c r="AP962" s="27">
        <f t="shared" ref="AP962" si="5664">-1/($AN$8*$B962)</f>
        <v>-5.8584230062615186</v>
      </c>
      <c r="AR962" s="24">
        <f t="shared" ref="AR962" si="5665">AH962*AM962+AJ962*AM965-AI962*AN962-AK962*AN965</f>
        <v>4.5288951426447639</v>
      </c>
      <c r="AS962" s="28">
        <f t="shared" ref="AS962" si="5666">(AH962*AN962+AI962*AM962+AJ962*AN965+AK962*AM965)</f>
        <v>0</v>
      </c>
      <c r="AT962" s="26">
        <f t="shared" ref="AT962" si="5667">AH962*AO962+AJ962*AO965-AI962*AP962-AK962*AP965</f>
        <v>0</v>
      </c>
      <c r="AU962" s="27">
        <f t="shared" ref="AU962" si="5668">(AH962*AP962+AI962*AO962+AJ962*AP965+AK962*AO965)</f>
        <v>-8.5508212743621428</v>
      </c>
      <c r="AV962" s="8"/>
      <c r="AW962" s="183">
        <f t="shared" ref="AW962" si="5669">20*LOG((2*$AR$8)/(($AR$8*AR962+AT962+$AR$8*AR965+AT965)^2+($AR$8*AS962+AU962+$AR$8*AS965+AU965)^2)^0.5)</f>
        <v>-14.643156799460995</v>
      </c>
      <c r="AY962" s="184">
        <f t="shared" ref="AY962" si="5670">((AS962^2+AR962^2)/(AS965^2+AR965^2))^0.5</f>
        <v>2.2122847611398218</v>
      </c>
      <c r="AZ962" s="9"/>
      <c r="BA962" s="29"/>
      <c r="BB962" s="29"/>
      <c r="BC962" s="29"/>
      <c r="BD962" s="29"/>
    </row>
    <row r="963" spans="2:56" ht="18.649999999999999" customHeight="1" thickBot="1">
      <c r="D963" s="30"/>
      <c r="G963" s="31"/>
      <c r="I963" s="30"/>
      <c r="L963" s="31"/>
      <c r="N963" s="30"/>
      <c r="Q963" s="31"/>
      <c r="S963" s="30"/>
      <c r="V963" s="31"/>
      <c r="X963" s="30"/>
      <c r="AA963" s="31"/>
      <c r="AC963" s="30"/>
      <c r="AF963" s="31"/>
      <c r="AH963" s="30"/>
      <c r="AK963" s="31"/>
      <c r="AM963" s="30"/>
      <c r="AP963" s="31"/>
      <c r="AR963" s="30"/>
      <c r="AU963" s="31"/>
      <c r="AY963" s="185"/>
      <c r="AZ963" s="9"/>
      <c r="BA963" s="29"/>
      <c r="BB963" s="29"/>
      <c r="BC963" s="29"/>
      <c r="BD963" s="29"/>
    </row>
    <row r="964" spans="2:56" ht="18.649999999999999" customHeight="1" thickBot="1">
      <c r="D964" s="197" t="s">
        <v>96</v>
      </c>
      <c r="E964" s="198"/>
      <c r="F964" s="199" t="s">
        <v>97</v>
      </c>
      <c r="G964" s="200"/>
      <c r="I964" s="197" t="s">
        <v>98</v>
      </c>
      <c r="J964" s="198"/>
      <c r="K964" s="199" t="s">
        <v>99</v>
      </c>
      <c r="L964" s="200"/>
      <c r="N964" s="197" t="s">
        <v>1</v>
      </c>
      <c r="O964" s="198"/>
      <c r="P964" s="199" t="s">
        <v>2</v>
      </c>
      <c r="Q964" s="200"/>
      <c r="S964" s="172" t="s">
        <v>100</v>
      </c>
      <c r="T964" s="173"/>
      <c r="U964" s="199" t="s">
        <v>101</v>
      </c>
      <c r="V964" s="200"/>
      <c r="X964" s="197" t="s">
        <v>102</v>
      </c>
      <c r="Y964" s="198"/>
      <c r="Z964" s="199" t="s">
        <v>103</v>
      </c>
      <c r="AA964" s="200"/>
      <c r="AB964" s="4"/>
      <c r="AC964" s="197" t="s">
        <v>104</v>
      </c>
      <c r="AD964" s="198"/>
      <c r="AE964" s="199" t="s">
        <v>105</v>
      </c>
      <c r="AF964" s="200"/>
      <c r="AH964" s="172" t="s">
        <v>106</v>
      </c>
      <c r="AI964" s="173"/>
      <c r="AJ964" s="199" t="s">
        <v>107</v>
      </c>
      <c r="AK964" s="200"/>
      <c r="AL964" s="4"/>
      <c r="AM964" s="197" t="s">
        <v>108</v>
      </c>
      <c r="AN964" s="198"/>
      <c r="AO964" s="199" t="s">
        <v>109</v>
      </c>
      <c r="AP964" s="200"/>
      <c r="AR964" s="197" t="s">
        <v>110</v>
      </c>
      <c r="AS964" s="198"/>
      <c r="AT964" s="199" t="s">
        <v>111</v>
      </c>
      <c r="AU964" s="200"/>
      <c r="AV964" s="4"/>
      <c r="AW964" s="36" t="s">
        <v>112</v>
      </c>
      <c r="AY964" s="186" t="s">
        <v>113</v>
      </c>
      <c r="AZ964" s="9"/>
      <c r="BA964" s="29"/>
      <c r="BB964" s="29"/>
      <c r="BC964" s="29"/>
      <c r="BD964" s="29"/>
    </row>
    <row r="965" spans="2:56" ht="18.649999999999999" customHeight="1" thickTop="1" thickBot="1">
      <c r="D965" s="24">
        <v>0</v>
      </c>
      <c r="E965" s="28">
        <v>0</v>
      </c>
      <c r="F965" s="26">
        <v>1</v>
      </c>
      <c r="G965" s="27">
        <v>0</v>
      </c>
      <c r="I965" s="24">
        <v>0</v>
      </c>
      <c r="J965" s="28">
        <f t="shared" ref="J965" si="5671">IF(0=(1-$J$8*$K$8*$B962^2),0,-1*(1-$J$8*$K$8*$B962^2)/($B962*$K$8))</f>
        <v>-0.31427295506093139</v>
      </c>
      <c r="K965" s="26">
        <v>1</v>
      </c>
      <c r="L965" s="27">
        <v>0</v>
      </c>
      <c r="N965" s="24">
        <f t="shared" ref="N965" si="5672">D965*I962+F965*I965-E965*J962-G965*J965</f>
        <v>0</v>
      </c>
      <c r="O965" s="28">
        <f t="shared" ref="O965" si="5673">(D965*J962+E965*I962+F965*J965+G965*I965)</f>
        <v>-0.31427295506093139</v>
      </c>
      <c r="P965" s="26">
        <f t="shared" ref="P965" si="5674">D965*K962+F965*K965-E965*L962-G965*L965</f>
        <v>1</v>
      </c>
      <c r="Q965" s="27">
        <f t="shared" ref="Q965" si="5675">(D965*L962+E965*K962+F965*L965+G965*K965)</f>
        <v>0</v>
      </c>
      <c r="S965" s="24">
        <v>0</v>
      </c>
      <c r="T965" s="28">
        <v>0</v>
      </c>
      <c r="U965" s="26">
        <v>1</v>
      </c>
      <c r="V965" s="27">
        <v>0</v>
      </c>
      <c r="X965" s="24">
        <f t="shared" ref="X965" si="5676">N965*S962+P965*S965-O965*T962-Q965*T965</f>
        <v>0</v>
      </c>
      <c r="Y965" s="28">
        <f t="shared" ref="Y965" si="5677">(N965*T962+O965*S962+P965*T965+Q965*S965)</f>
        <v>-0.31427295506093139</v>
      </c>
      <c r="Z965" s="26">
        <f t="shared" ref="Z965" si="5678">N965*U962+P965*U965-O965*V962-Q965*V965</f>
        <v>-7.9071556735481305</v>
      </c>
      <c r="AA965" s="27">
        <f t="shared" ref="AA965" si="5679">(N965*V962+O965*U962+P965*V965+Q965*U965)</f>
        <v>0</v>
      </c>
      <c r="AB965" s="8"/>
      <c r="AC965" s="24">
        <v>0</v>
      </c>
      <c r="AD965" s="28">
        <f t="shared" ref="AD965" si="5680">IF(0=(1-$AD$8*$AE$8*$B962^2),0,-1*(1-$AD$8*$AE$8*$B962^2)/($B962*$AD$8))</f>
        <v>-0.29864472927270669</v>
      </c>
      <c r="AE965" s="26">
        <v>1</v>
      </c>
      <c r="AF965" s="27">
        <v>0</v>
      </c>
      <c r="AH965" s="24">
        <f t="shared" ref="AH965" si="5681">X965*AC962+Z965*AC965-Y965*AD962-AA965*AD965</f>
        <v>0</v>
      </c>
      <c r="AI965" s="28">
        <f t="shared" ref="AI965" si="5682">(X965*AD962+Y965*AC962+Z965*AD965+AA965*AC965)</f>
        <v>2.0471574103829968</v>
      </c>
      <c r="AJ965" s="26">
        <f t="shared" ref="AJ965" si="5683">X965*AE962+Z965*AE965-Y965*AF962-AA965*AF965</f>
        <v>-7.9071556735481305</v>
      </c>
      <c r="AK965" s="27">
        <f t="shared" ref="AK965" si="5684">(X965*AF962+Y965*AE962+Z965*AF965+AA965*AE965)</f>
        <v>0</v>
      </c>
      <c r="AL965" s="8"/>
      <c r="AM965" s="24">
        <v>0</v>
      </c>
      <c r="AN965" s="28">
        <v>0</v>
      </c>
      <c r="AO965" s="26">
        <v>1</v>
      </c>
      <c r="AP965" s="27">
        <v>0</v>
      </c>
      <c r="AR965" s="24">
        <f t="shared" ref="AR965" si="5685">AH965*AM962+AJ965*AM965-AI965*AN962-AK965*AN965</f>
        <v>0</v>
      </c>
      <c r="AS965" s="28">
        <f t="shared" ref="AS965" si="5686">(AH965*AN962+AI965*AM962+AJ965*AN965+AK965*AM965)</f>
        <v>2.0471574103829968</v>
      </c>
      <c r="AT965" s="26">
        <f t="shared" ref="AT965" si="5687">AH965*AO962+AJ965*AO965-AI965*AP962-AK965*AP965</f>
        <v>4.0859583968783717</v>
      </c>
      <c r="AU965" s="27">
        <f t="shared" ref="AU965" si="5688">(AH965*AP962+AI965*AO962+AJ965*AP965+AK965*AO965)</f>
        <v>0</v>
      </c>
      <c r="AV965" s="8"/>
      <c r="AW965" s="38">
        <f t="shared" ref="AW965" si="5689">(180/PI())*ATAN(-1*(($AR$8*AS962+AU962+$AR$8*AS965+AU965)/($AR$8*AR962+AT962+$AR$8*AR965+AT965)))</f>
        <v>37.050472238425925</v>
      </c>
      <c r="AY965" s="187">
        <f t="shared" ref="AY965" si="5690">20*LOG(((($AR$8*AR962+AT962-$AR$8*AR965-AT965)^2+($AR$8*AS962+AU962-$AR$8*AS965-AU965)^2)/(($AR$8*AR962+AT962+$AR$8*AR965+AT965)^2+($AR$8*AS962+AU962+$AR$8*AS965+AU965)^2))^0.5)</f>
        <v>-0.15171634276015025</v>
      </c>
      <c r="AZ965" s="9"/>
      <c r="BA965" s="29"/>
      <c r="BB965" s="29"/>
      <c r="BC965" s="29"/>
      <c r="BD965" s="29"/>
    </row>
    <row r="966" spans="2:56" ht="18.649999999999999" customHeight="1">
      <c r="AY966" s="33"/>
    </row>
    <row r="967" spans="2:56" ht="18.649999999999999" customHeight="1" thickBot="1">
      <c r="E967" s="21" t="s">
        <v>68</v>
      </c>
      <c r="J967" s="21" t="s">
        <v>69</v>
      </c>
      <c r="O967" s="21" t="s">
        <v>70</v>
      </c>
      <c r="T967" s="21" t="s">
        <v>71</v>
      </c>
      <c r="Y967" s="21" t="s">
        <v>72</v>
      </c>
      <c r="AD967" s="21" t="s">
        <v>73</v>
      </c>
      <c r="AI967" s="21" t="s">
        <v>74</v>
      </c>
      <c r="AN967" s="21" t="s">
        <v>75</v>
      </c>
      <c r="AS967" s="21" t="s">
        <v>76</v>
      </c>
    </row>
    <row r="968" spans="2:56" ht="18.649999999999999" customHeight="1" thickBot="1">
      <c r="B968" s="20"/>
      <c r="D968" s="197" t="s">
        <v>77</v>
      </c>
      <c r="E968" s="198"/>
      <c r="F968" s="199" t="s">
        <v>78</v>
      </c>
      <c r="G968" s="200"/>
      <c r="I968" s="197" t="s">
        <v>79</v>
      </c>
      <c r="J968" s="198"/>
      <c r="K968" s="199" t="s">
        <v>80</v>
      </c>
      <c r="L968" s="200"/>
      <c r="N968" s="197" t="s">
        <v>81</v>
      </c>
      <c r="O968" s="198"/>
      <c r="P968" s="199" t="s">
        <v>82</v>
      </c>
      <c r="Q968" s="200"/>
      <c r="S968" s="197" t="s">
        <v>83</v>
      </c>
      <c r="T968" s="198"/>
      <c r="U968" s="199" t="s">
        <v>84</v>
      </c>
      <c r="V968" s="200"/>
      <c r="X968" s="197" t="s">
        <v>85</v>
      </c>
      <c r="Y968" s="198"/>
      <c r="Z968" s="199" t="s">
        <v>86</v>
      </c>
      <c r="AA968" s="200"/>
      <c r="AB968" s="4"/>
      <c r="AC968" s="197" t="s">
        <v>87</v>
      </c>
      <c r="AD968" s="198"/>
      <c r="AE968" s="199" t="s">
        <v>88</v>
      </c>
      <c r="AF968" s="200"/>
      <c r="AH968" s="197" t="s">
        <v>89</v>
      </c>
      <c r="AI968" s="198"/>
      <c r="AJ968" s="199" t="s">
        <v>90</v>
      </c>
      <c r="AK968" s="200"/>
      <c r="AL968" s="4"/>
      <c r="AM968" s="197" t="s">
        <v>91</v>
      </c>
      <c r="AN968" s="198"/>
      <c r="AO968" s="199" t="s">
        <v>92</v>
      </c>
      <c r="AP968" s="200"/>
      <c r="AR968" s="197" t="s">
        <v>93</v>
      </c>
      <c r="AS968" s="198"/>
      <c r="AT968" s="199" t="s">
        <v>94</v>
      </c>
      <c r="AU968" s="200"/>
      <c r="AV968" s="4"/>
      <c r="AW968" s="181" t="s">
        <v>95</v>
      </c>
      <c r="AY968" s="182" t="s">
        <v>22</v>
      </c>
      <c r="AZ968" s="9"/>
      <c r="BA968" s="29"/>
      <c r="BB968" s="29"/>
      <c r="BC968" s="29"/>
      <c r="BD968" s="29"/>
    </row>
    <row r="969" spans="2:56" ht="18.649999999999999" customHeight="1" thickTop="1" thickBot="1">
      <c r="B969" s="39">
        <f t="shared" ref="B969" si="5691">B962+$E$5</f>
        <v>0.95399999999999407</v>
      </c>
      <c r="D969" s="24">
        <v>1</v>
      </c>
      <c r="E969" s="25">
        <v>0</v>
      </c>
      <c r="F969" s="26">
        <v>0</v>
      </c>
      <c r="G969" s="27">
        <f t="shared" ref="G969" si="5692">-1/($E$8*$B969)</f>
        <v>-5.8559666444140301</v>
      </c>
      <c r="I969" s="24">
        <v>1</v>
      </c>
      <c r="J969" s="28">
        <v>0</v>
      </c>
      <c r="K969" s="26">
        <v>0</v>
      </c>
      <c r="L969" s="27">
        <v>0</v>
      </c>
      <c r="N969" s="24">
        <f t="shared" ref="N969" si="5693">D969*I969+F969*I972-E969*J969-G969*J972</f>
        <v>-0.83496802817833471</v>
      </c>
      <c r="O969" s="28">
        <f t="shared" ref="O969" si="5694">(D969*J969+E969*I969+F969*J972+G969*I972)</f>
        <v>0</v>
      </c>
      <c r="P969" s="26">
        <f t="shared" ref="P969" si="5695">D969*K969+F969*K972-E969*L969-G969*L972</f>
        <v>0</v>
      </c>
      <c r="Q969" s="27">
        <f t="shared" ref="Q969" si="5696">(D969*L969+E969*K969+F969*L972+G969*K972)</f>
        <v>-5.8559666444140301</v>
      </c>
      <c r="S969" s="24">
        <v>1</v>
      </c>
      <c r="T969" s="25">
        <v>0</v>
      </c>
      <c r="U969" s="26">
        <v>0</v>
      </c>
      <c r="V969" s="27">
        <f t="shared" ref="V969" si="5697">-1/($T$8*$B969)</f>
        <v>-28.330217009462469</v>
      </c>
      <c r="X969" s="24">
        <f t="shared" ref="X969" si="5698">N969*S969+P969*S972-O969*T969-Q969*T972</f>
        <v>-0.83496802817833471</v>
      </c>
      <c r="Y969" s="28">
        <f t="shared" ref="Y969" si="5699">(N969*T969+O969*S969+P969*T972+Q969*S972)</f>
        <v>0</v>
      </c>
      <c r="Z969" s="26">
        <f t="shared" ref="Z969" si="5700">N969*U969+P969*U972-O969*V969-Q969*V972</f>
        <v>0</v>
      </c>
      <c r="AA969" s="27">
        <f t="shared" ref="AA969" si="5701">(N969*V969+O969*U969+P969*V972+Q969*U972)</f>
        <v>17.798858789841169</v>
      </c>
      <c r="AB969" s="8"/>
      <c r="AC969" s="24">
        <v>1</v>
      </c>
      <c r="AD969" s="28">
        <v>0</v>
      </c>
      <c r="AE969" s="26">
        <v>0</v>
      </c>
      <c r="AF969" s="27">
        <v>0</v>
      </c>
      <c r="AH969" s="24">
        <f t="shared" ref="AH969" si="5702">X969*AC969+Z969*AC972-Y969*AD969-AA969*AD972</f>
        <v>4.4664656914917646</v>
      </c>
      <c r="AI969" s="28">
        <f t="shared" ref="AI969" si="5703">(X969*AD969+Y969*AC969+Z969*AD972+AA969*AC972)</f>
        <v>0</v>
      </c>
      <c r="AJ969" s="26">
        <f t="shared" ref="AJ969" si="5704">X969*AE969+Z969*AE972-Y969*AF969-AA969*AF972</f>
        <v>0</v>
      </c>
      <c r="AK969" s="27">
        <f t="shared" ref="AK969" si="5705">(X969*AF969+Y969*AE969+Z969*AF972+AA969*AE972)</f>
        <v>17.798858789841169</v>
      </c>
      <c r="AL969" s="8"/>
      <c r="AM969" s="24">
        <v>1</v>
      </c>
      <c r="AN969" s="25">
        <v>0</v>
      </c>
      <c r="AO969" s="26">
        <v>0</v>
      </c>
      <c r="AP969" s="27">
        <f t="shared" ref="AP969" si="5706">-1/($AN$8*$B969)</f>
        <v>-5.8559666444140301</v>
      </c>
      <c r="AR969" s="24">
        <f t="shared" ref="AR969" si="5707">AH969*AM969+AJ969*AM972-AI969*AN969-AK969*AN972</f>
        <v>4.4664656914917646</v>
      </c>
      <c r="AS969" s="28">
        <f t="shared" ref="AS969" si="5708">(AH969*AN969+AI969*AM969+AJ969*AN972+AK969*AM972)</f>
        <v>0</v>
      </c>
      <c r="AT969" s="26">
        <f t="shared" ref="AT969" si="5709">AH969*AO969+AJ969*AO972-AI969*AP969-AK969*AP972</f>
        <v>0</v>
      </c>
      <c r="AU969" s="27">
        <f t="shared" ref="AU969" si="5710">(AH969*AP969+AI969*AO969+AJ969*AP972+AK969*AO972)</f>
        <v>-8.3566153179542511</v>
      </c>
      <c r="AV969" s="8"/>
      <c r="AW969" s="183">
        <f t="shared" ref="AW969" si="5711">20*LOG((2*$AR$8)/(($AR$8*AR969+AT969+$AR$8*AR972+AT972)^2+($AR$8*AS969+AU969+$AR$8*AS972+AU972)^2)^0.5)</f>
        <v>-14.476817217857082</v>
      </c>
      <c r="AY969" s="184">
        <f t="shared" ref="AY969" si="5712">((AS969^2+AR969^2)/(AS972^2+AR972^2))^0.5</f>
        <v>2.1970730452384299</v>
      </c>
      <c r="AZ969" s="9"/>
      <c r="BA969" s="29"/>
      <c r="BB969" s="29"/>
      <c r="BC969" s="29"/>
      <c r="BD969" s="29"/>
    </row>
    <row r="970" spans="2:56" ht="18.649999999999999" customHeight="1" thickBot="1">
      <c r="D970" s="30"/>
      <c r="G970" s="31"/>
      <c r="I970" s="30"/>
      <c r="L970" s="31"/>
      <c r="N970" s="30"/>
      <c r="Q970" s="31"/>
      <c r="S970" s="30"/>
      <c r="V970" s="31"/>
      <c r="X970" s="30"/>
      <c r="AA970" s="31"/>
      <c r="AC970" s="30"/>
      <c r="AF970" s="31"/>
      <c r="AH970" s="30"/>
      <c r="AK970" s="31"/>
      <c r="AM970" s="30"/>
      <c r="AP970" s="31"/>
      <c r="AR970" s="30"/>
      <c r="AU970" s="31"/>
      <c r="AY970" s="185"/>
      <c r="AZ970" s="9"/>
      <c r="BA970" s="29"/>
      <c r="BB970" s="29"/>
      <c r="BC970" s="29"/>
      <c r="BD970" s="29"/>
    </row>
    <row r="971" spans="2:56" ht="18.649999999999999" customHeight="1" thickBot="1">
      <c r="D971" s="197" t="s">
        <v>96</v>
      </c>
      <c r="E971" s="198"/>
      <c r="F971" s="199" t="s">
        <v>97</v>
      </c>
      <c r="G971" s="200"/>
      <c r="I971" s="197" t="s">
        <v>98</v>
      </c>
      <c r="J971" s="198"/>
      <c r="K971" s="199" t="s">
        <v>99</v>
      </c>
      <c r="L971" s="200"/>
      <c r="N971" s="197" t="s">
        <v>1</v>
      </c>
      <c r="O971" s="198"/>
      <c r="P971" s="199" t="s">
        <v>2</v>
      </c>
      <c r="Q971" s="200"/>
      <c r="S971" s="172" t="s">
        <v>100</v>
      </c>
      <c r="T971" s="173"/>
      <c r="U971" s="199" t="s">
        <v>101</v>
      </c>
      <c r="V971" s="200"/>
      <c r="X971" s="197" t="s">
        <v>102</v>
      </c>
      <c r="Y971" s="198"/>
      <c r="Z971" s="199" t="s">
        <v>103</v>
      </c>
      <c r="AA971" s="200"/>
      <c r="AB971" s="4"/>
      <c r="AC971" s="197" t="s">
        <v>104</v>
      </c>
      <c r="AD971" s="198"/>
      <c r="AE971" s="199" t="s">
        <v>105</v>
      </c>
      <c r="AF971" s="200"/>
      <c r="AH971" s="172" t="s">
        <v>106</v>
      </c>
      <c r="AI971" s="173"/>
      <c r="AJ971" s="199" t="s">
        <v>107</v>
      </c>
      <c r="AK971" s="200"/>
      <c r="AL971" s="4"/>
      <c r="AM971" s="197" t="s">
        <v>108</v>
      </c>
      <c r="AN971" s="198"/>
      <c r="AO971" s="199" t="s">
        <v>109</v>
      </c>
      <c r="AP971" s="200"/>
      <c r="AR971" s="197" t="s">
        <v>110</v>
      </c>
      <c r="AS971" s="198"/>
      <c r="AT971" s="199" t="s">
        <v>111</v>
      </c>
      <c r="AU971" s="200"/>
      <c r="AV971" s="4"/>
      <c r="AW971" s="36" t="s">
        <v>112</v>
      </c>
      <c r="AY971" s="186" t="s">
        <v>113</v>
      </c>
      <c r="AZ971" s="9"/>
      <c r="BA971" s="29"/>
      <c r="BB971" s="29"/>
      <c r="BC971" s="29"/>
      <c r="BD971" s="29"/>
    </row>
    <row r="972" spans="2:56" ht="18.649999999999999" customHeight="1" thickTop="1" thickBot="1">
      <c r="D972" s="24">
        <v>0</v>
      </c>
      <c r="E972" s="28">
        <v>0</v>
      </c>
      <c r="F972" s="26">
        <v>1</v>
      </c>
      <c r="G972" s="27">
        <v>0</v>
      </c>
      <c r="I972" s="24">
        <v>0</v>
      </c>
      <c r="J972" s="28">
        <f t="shared" ref="J972" si="5713">IF(0=(1-$J$8*$K$8*$B969^2),0,-1*(1-$J$8*$K$8*$B969^2)/($B969*$K$8))</f>
        <v>-0.31335015029989954</v>
      </c>
      <c r="K972" s="26">
        <v>1</v>
      </c>
      <c r="L972" s="27">
        <v>0</v>
      </c>
      <c r="N972" s="24">
        <f t="shared" ref="N972" si="5714">D972*I969+F972*I972-E972*J969-G972*J972</f>
        <v>0</v>
      </c>
      <c r="O972" s="28">
        <f t="shared" ref="O972" si="5715">(D972*J969+E972*I969+F972*J972+G972*I972)</f>
        <v>-0.31335015029989954</v>
      </c>
      <c r="P972" s="26">
        <f t="shared" ref="P972" si="5716">D972*K969+F972*K972-E972*L969-G972*L972</f>
        <v>1</v>
      </c>
      <c r="Q972" s="27">
        <f t="shared" ref="Q972" si="5717">(D972*L969+E972*K969+F972*L972+G972*K972)</f>
        <v>0</v>
      </c>
      <c r="S972" s="24">
        <v>0</v>
      </c>
      <c r="T972" s="28">
        <v>0</v>
      </c>
      <c r="U972" s="26">
        <v>1</v>
      </c>
      <c r="V972" s="27">
        <v>0</v>
      </c>
      <c r="X972" s="24">
        <f t="shared" ref="X972" si="5718">N972*S969+P972*S972-O972*T969-Q972*T972</f>
        <v>0</v>
      </c>
      <c r="Y972" s="28">
        <f t="shared" ref="Y972" si="5719">(N972*T969+O972*S969+P972*T972+Q972*S972)</f>
        <v>-0.31335015029989954</v>
      </c>
      <c r="Z972" s="26">
        <f t="shared" ref="Z972" si="5720">N972*U969+P972*U972-O972*V969-Q972*V972</f>
        <v>-7.8772777579438351</v>
      </c>
      <c r="AA972" s="27">
        <f t="shared" ref="AA972" si="5721">(N972*V969+O972*U969+P972*V972+Q972*U972)</f>
        <v>0</v>
      </c>
      <c r="AB972" s="8"/>
      <c r="AC972" s="24">
        <v>0</v>
      </c>
      <c r="AD972" s="28">
        <f t="shared" ref="AD972" si="5722">IF(0=(1-$AD$8*$AE$8*$B969^2),0,-1*(1-$AD$8*$AE$8*$B969^2)/($B969*$AD$8))</f>
        <v>-0.29785245123108295</v>
      </c>
      <c r="AE972" s="26">
        <v>1</v>
      </c>
      <c r="AF972" s="27">
        <v>0</v>
      </c>
      <c r="AH972" s="24">
        <f t="shared" ref="AH972" si="5723">X972*AC969+Z972*AC972-Y972*AD969-AA972*AD972</f>
        <v>0</v>
      </c>
      <c r="AI972" s="28">
        <f t="shared" ref="AI972" si="5724">(X972*AD969+Y972*AC969+Z972*AD972+AA972*AC972)</f>
        <v>2.032916338931761</v>
      </c>
      <c r="AJ972" s="26">
        <f t="shared" ref="AJ972" si="5725">X972*AE969+Z972*AE972-Y972*AF969-AA972*AF972</f>
        <v>-7.8772777579438351</v>
      </c>
      <c r="AK972" s="27">
        <f t="shared" ref="AK972" si="5726">(X972*AF969+Y972*AE969+Z972*AF972+AA972*AE972)</f>
        <v>0</v>
      </c>
      <c r="AL972" s="8"/>
      <c r="AM972" s="24">
        <v>0</v>
      </c>
      <c r="AN972" s="28">
        <v>0</v>
      </c>
      <c r="AO972" s="26">
        <v>1</v>
      </c>
      <c r="AP972" s="27">
        <v>0</v>
      </c>
      <c r="AR972" s="24">
        <f t="shared" ref="AR972" si="5727">AH972*AM969+AJ972*AM972-AI972*AN969-AK972*AN972</f>
        <v>0</v>
      </c>
      <c r="AS972" s="28">
        <f t="shared" ref="AS972" si="5728">(AH972*AN969+AI972*AM969+AJ972*AN972+AK972*AM972)</f>
        <v>2.032916338931761</v>
      </c>
      <c r="AT972" s="26">
        <f t="shared" ref="AT972" si="5729">AH972*AO969+AJ972*AO972-AI972*AP969-AK972*AP972</f>
        <v>4.027412513724844</v>
      </c>
      <c r="AU972" s="27">
        <f t="shared" ref="AU972" si="5730">(AH972*AP969+AI972*AO969+AJ972*AP972+AK972*AO972)</f>
        <v>0</v>
      </c>
      <c r="AV972" s="8"/>
      <c r="AW972" s="38">
        <f t="shared" ref="AW972" si="5731">(180/PI())*ATAN(-1*(($AR$8*AS969+AU969+$AR$8*AS972+AU972)/($AR$8*AR969+AT969+$AR$8*AR972+AT972)))</f>
        <v>36.667712377538315</v>
      </c>
      <c r="AY972" s="187">
        <f t="shared" ref="AY972" si="5732">20*LOG(((($AR$8*AR969+AT969-$AR$8*AR972-AT972)^2+($AR$8*AS969+AU969-$AR$8*AS972-AU972)^2)/(($AR$8*AR969+AT969+$AR$8*AR972+AT972)^2+($AR$8*AS969+AU969+$AR$8*AS972+AU972)^2))^0.5)</f>
        <v>-0.15774883362984837</v>
      </c>
      <c r="AZ972" s="9"/>
      <c r="BA972" s="29"/>
      <c r="BB972" s="29"/>
      <c r="BC972" s="29"/>
      <c r="BD972" s="29"/>
    </row>
    <row r="973" spans="2:56" ht="18.649999999999999" customHeight="1">
      <c r="AY973" s="33"/>
    </row>
    <row r="974" spans="2:56" ht="18.649999999999999" customHeight="1" thickBot="1">
      <c r="E974" s="21" t="s">
        <v>68</v>
      </c>
      <c r="J974" s="21" t="s">
        <v>69</v>
      </c>
      <c r="O974" s="21" t="s">
        <v>70</v>
      </c>
      <c r="T974" s="21" t="s">
        <v>71</v>
      </c>
      <c r="Y974" s="21" t="s">
        <v>72</v>
      </c>
      <c r="AD974" s="21" t="s">
        <v>73</v>
      </c>
      <c r="AI974" s="21" t="s">
        <v>74</v>
      </c>
      <c r="AN974" s="21" t="s">
        <v>75</v>
      </c>
      <c r="AS974" s="21" t="s">
        <v>76</v>
      </c>
    </row>
    <row r="975" spans="2:56" ht="18.649999999999999" customHeight="1" thickBot="1">
      <c r="B975" s="20"/>
      <c r="D975" s="197" t="s">
        <v>77</v>
      </c>
      <c r="E975" s="198"/>
      <c r="F975" s="199" t="s">
        <v>78</v>
      </c>
      <c r="G975" s="200"/>
      <c r="I975" s="197" t="s">
        <v>79</v>
      </c>
      <c r="J975" s="198"/>
      <c r="K975" s="199" t="s">
        <v>80</v>
      </c>
      <c r="L975" s="200"/>
      <c r="N975" s="197" t="s">
        <v>81</v>
      </c>
      <c r="O975" s="198"/>
      <c r="P975" s="199" t="s">
        <v>82</v>
      </c>
      <c r="Q975" s="200"/>
      <c r="S975" s="197" t="s">
        <v>83</v>
      </c>
      <c r="T975" s="198"/>
      <c r="U975" s="199" t="s">
        <v>84</v>
      </c>
      <c r="V975" s="200"/>
      <c r="X975" s="197" t="s">
        <v>85</v>
      </c>
      <c r="Y975" s="198"/>
      <c r="Z975" s="199" t="s">
        <v>86</v>
      </c>
      <c r="AA975" s="200"/>
      <c r="AB975" s="4"/>
      <c r="AC975" s="197" t="s">
        <v>87</v>
      </c>
      <c r="AD975" s="198"/>
      <c r="AE975" s="199" t="s">
        <v>88</v>
      </c>
      <c r="AF975" s="200"/>
      <c r="AH975" s="197" t="s">
        <v>89</v>
      </c>
      <c r="AI975" s="198"/>
      <c r="AJ975" s="199" t="s">
        <v>90</v>
      </c>
      <c r="AK975" s="200"/>
      <c r="AL975" s="4"/>
      <c r="AM975" s="197" t="s">
        <v>91</v>
      </c>
      <c r="AN975" s="198"/>
      <c r="AO975" s="199" t="s">
        <v>92</v>
      </c>
      <c r="AP975" s="200"/>
      <c r="AR975" s="197" t="s">
        <v>93</v>
      </c>
      <c r="AS975" s="198"/>
      <c r="AT975" s="199" t="s">
        <v>94</v>
      </c>
      <c r="AU975" s="200"/>
      <c r="AV975" s="4"/>
      <c r="AW975" s="181" t="s">
        <v>95</v>
      </c>
      <c r="AY975" s="182" t="s">
        <v>22</v>
      </c>
      <c r="AZ975" s="9"/>
      <c r="BA975" s="29"/>
      <c r="BB975" s="29"/>
      <c r="BC975" s="29"/>
      <c r="BD975" s="29"/>
    </row>
    <row r="976" spans="2:56" ht="18.649999999999999" customHeight="1" thickTop="1" thickBot="1">
      <c r="B976" s="39">
        <f t="shared" ref="B976" si="5733">B969+$E$5</f>
        <v>0.95439999999999403</v>
      </c>
      <c r="D976" s="24">
        <v>1</v>
      </c>
      <c r="E976" s="25">
        <v>0</v>
      </c>
      <c r="F976" s="26">
        <v>0</v>
      </c>
      <c r="G976" s="27">
        <f t="shared" ref="G976" si="5734">-1/($E$8*$B976)</f>
        <v>-5.853512341545458</v>
      </c>
      <c r="I976" s="24">
        <v>1</v>
      </c>
      <c r="J976" s="28">
        <v>0</v>
      </c>
      <c r="K976" s="26">
        <v>0</v>
      </c>
      <c r="L976" s="27">
        <v>0</v>
      </c>
      <c r="N976" s="24">
        <f t="shared" ref="N976" si="5735">D976*I976+F976*I979-E976*J976-G976*J979</f>
        <v>-0.82879990970377193</v>
      </c>
      <c r="O976" s="28">
        <f t="shared" ref="O976" si="5736">(D976*J976+E976*I976+F976*J979+G976*I979)</f>
        <v>0</v>
      </c>
      <c r="P976" s="26">
        <f t="shared" ref="P976" si="5737">D976*K976+F976*K979-E976*L976-G976*L979</f>
        <v>0</v>
      </c>
      <c r="Q976" s="27">
        <f t="shared" ref="Q976" si="5738">(D976*L976+E976*K976+F976*L979+G976*K979)</f>
        <v>-5.853512341545458</v>
      </c>
      <c r="S976" s="24">
        <v>1</v>
      </c>
      <c r="T976" s="25">
        <v>0</v>
      </c>
      <c r="U976" s="26">
        <v>0</v>
      </c>
      <c r="V976" s="27">
        <f t="shared" ref="V976" si="5739">-1/($T$8*$B976)</f>
        <v>-28.318343490179377</v>
      </c>
      <c r="X976" s="24">
        <f t="shared" ref="X976" si="5740">N976*S976+P976*S979-O976*T976-Q976*T979</f>
        <v>-0.82879990970377193</v>
      </c>
      <c r="Y976" s="28">
        <f t="shared" ref="Y976" si="5741">(N976*T976+O976*S976+P976*T979+Q976*S979)</f>
        <v>0</v>
      </c>
      <c r="Z976" s="26">
        <f t="shared" ref="Z976" si="5742">N976*U976+P976*U979-O976*V976-Q976*V979</f>
        <v>0</v>
      </c>
      <c r="AA976" s="27">
        <f t="shared" ref="AA976" si="5743">(N976*V976+O976*U976+P976*V979+Q976*U979)</f>
        <v>17.616728186075608</v>
      </c>
      <c r="AB976" s="8"/>
      <c r="AC976" s="24">
        <v>1</v>
      </c>
      <c r="AD976" s="28">
        <v>0</v>
      </c>
      <c r="AE976" s="26">
        <v>0</v>
      </c>
      <c r="AF976" s="27">
        <v>0</v>
      </c>
      <c r="AH976" s="24">
        <f t="shared" ref="AH976" si="5744">X976*AC976+Z976*AC979-Y976*AD976-AA976*AD979</f>
        <v>4.4044351894656932</v>
      </c>
      <c r="AI976" s="28">
        <f t="shared" ref="AI976" si="5745">(X976*AD976+Y976*AC976+Z976*AD979+AA976*AC979)</f>
        <v>0</v>
      </c>
      <c r="AJ976" s="26">
        <f t="shared" ref="AJ976" si="5746">X976*AE976+Z976*AE979-Y976*AF976-AA976*AF979</f>
        <v>0</v>
      </c>
      <c r="AK976" s="27">
        <f t="shared" ref="AK976" si="5747">(X976*AF976+Y976*AE976+Z976*AF979+AA976*AE979)</f>
        <v>17.616728186075608</v>
      </c>
      <c r="AL976" s="8"/>
      <c r="AM976" s="24">
        <v>1</v>
      </c>
      <c r="AN976" s="25">
        <v>0</v>
      </c>
      <c r="AO976" s="26">
        <v>0</v>
      </c>
      <c r="AP976" s="27">
        <f t="shared" ref="AP976" si="5748">-1/($AN$8*$B976)</f>
        <v>-5.853512341545458</v>
      </c>
      <c r="AR976" s="24">
        <f t="shared" ref="AR976" si="5749">AH976*AM976+AJ976*AM979-AI976*AN976-AK976*AN979</f>
        <v>4.4044351894656932</v>
      </c>
      <c r="AS976" s="28">
        <f t="shared" ref="AS976" si="5750">(AH976*AN976+AI976*AM976+AJ976*AN979+AK976*AM979)</f>
        <v>0</v>
      </c>
      <c r="AT976" s="26">
        <f t="shared" ref="AT976" si="5751">AH976*AO976+AJ976*AO979-AI976*AP976-AK976*AP979</f>
        <v>0</v>
      </c>
      <c r="AU976" s="27">
        <f t="shared" ref="AU976" si="5752">(AH976*AP976+AI976*AO976+AJ976*AP979+AK976*AO979)</f>
        <v>-8.1646875529989344</v>
      </c>
      <c r="AV976" s="8"/>
      <c r="AW976" s="183">
        <f t="shared" ref="AW976" si="5753">20*LOG((2*$AR$8)/(($AR$8*AR976+AT976+$AR$8*AR979+AT979)^2+($AR$8*AS976+AU976+$AR$8*AS979+AU979)^2)^0.5)</f>
        <v>-14.309272360669789</v>
      </c>
      <c r="AY976" s="184">
        <f t="shared" ref="AY976" si="5754">((AS976^2+AR976^2)/(AS979^2+AR979^2))^0.5</f>
        <v>2.1817783211151633</v>
      </c>
      <c r="AZ976" s="9"/>
      <c r="BA976" s="29"/>
      <c r="BB976" s="29"/>
      <c r="BC976" s="29"/>
      <c r="BD976" s="29"/>
    </row>
    <row r="977" spans="2:56" ht="18.649999999999999" customHeight="1" thickBot="1">
      <c r="D977" s="30"/>
      <c r="G977" s="31"/>
      <c r="I977" s="30"/>
      <c r="L977" s="31"/>
      <c r="N977" s="30"/>
      <c r="Q977" s="31"/>
      <c r="S977" s="30"/>
      <c r="V977" s="31"/>
      <c r="X977" s="30"/>
      <c r="AA977" s="31"/>
      <c r="AC977" s="30"/>
      <c r="AF977" s="31"/>
      <c r="AH977" s="30"/>
      <c r="AK977" s="31"/>
      <c r="AM977" s="30"/>
      <c r="AP977" s="31"/>
      <c r="AR977" s="30"/>
      <c r="AU977" s="31"/>
      <c r="AY977" s="185"/>
      <c r="AZ977" s="9"/>
      <c r="BA977" s="29"/>
      <c r="BB977" s="29"/>
      <c r="BC977" s="29"/>
      <c r="BD977" s="29"/>
    </row>
    <row r="978" spans="2:56" ht="18.649999999999999" customHeight="1" thickBot="1">
      <c r="D978" s="197" t="s">
        <v>96</v>
      </c>
      <c r="E978" s="198"/>
      <c r="F978" s="199" t="s">
        <v>97</v>
      </c>
      <c r="G978" s="200"/>
      <c r="I978" s="197" t="s">
        <v>98</v>
      </c>
      <c r="J978" s="198"/>
      <c r="K978" s="199" t="s">
        <v>99</v>
      </c>
      <c r="L978" s="200"/>
      <c r="N978" s="197" t="s">
        <v>1</v>
      </c>
      <c r="O978" s="198"/>
      <c r="P978" s="199" t="s">
        <v>2</v>
      </c>
      <c r="Q978" s="200"/>
      <c r="S978" s="172" t="s">
        <v>100</v>
      </c>
      <c r="T978" s="173"/>
      <c r="U978" s="199" t="s">
        <v>101</v>
      </c>
      <c r="V978" s="200"/>
      <c r="X978" s="197" t="s">
        <v>102</v>
      </c>
      <c r="Y978" s="198"/>
      <c r="Z978" s="199" t="s">
        <v>103</v>
      </c>
      <c r="AA978" s="200"/>
      <c r="AB978" s="4"/>
      <c r="AC978" s="197" t="s">
        <v>104</v>
      </c>
      <c r="AD978" s="198"/>
      <c r="AE978" s="199" t="s">
        <v>105</v>
      </c>
      <c r="AF978" s="200"/>
      <c r="AH978" s="172" t="s">
        <v>106</v>
      </c>
      <c r="AI978" s="173"/>
      <c r="AJ978" s="199" t="s">
        <v>107</v>
      </c>
      <c r="AK978" s="200"/>
      <c r="AL978" s="4"/>
      <c r="AM978" s="197" t="s">
        <v>108</v>
      </c>
      <c r="AN978" s="198"/>
      <c r="AO978" s="199" t="s">
        <v>109</v>
      </c>
      <c r="AP978" s="200"/>
      <c r="AR978" s="197" t="s">
        <v>110</v>
      </c>
      <c r="AS978" s="198"/>
      <c r="AT978" s="199" t="s">
        <v>111</v>
      </c>
      <c r="AU978" s="200"/>
      <c r="AV978" s="4"/>
      <c r="AW978" s="36" t="s">
        <v>112</v>
      </c>
      <c r="AY978" s="186" t="s">
        <v>113</v>
      </c>
      <c r="AZ978" s="9"/>
      <c r="BA978" s="29"/>
      <c r="BB978" s="29"/>
      <c r="BC978" s="29"/>
      <c r="BD978" s="29"/>
    </row>
    <row r="979" spans="2:56" ht="18.649999999999999" customHeight="1" thickTop="1" thickBot="1">
      <c r="D979" s="24">
        <v>0</v>
      </c>
      <c r="E979" s="28">
        <v>0</v>
      </c>
      <c r="F979" s="26">
        <v>1</v>
      </c>
      <c r="G979" s="27">
        <v>0</v>
      </c>
      <c r="I979" s="24">
        <v>0</v>
      </c>
      <c r="J979" s="28">
        <f t="shared" ref="J979" si="5755">IF(0=(1-$J$8*$K$8*$B976^2),0,-1*(1-$J$8*$K$8*$B976^2)/($B976*$K$8))</f>
        <v>-0.31242778745400712</v>
      </c>
      <c r="K979" s="26">
        <v>1</v>
      </c>
      <c r="L979" s="27">
        <v>0</v>
      </c>
      <c r="N979" s="24">
        <f t="shared" ref="N979" si="5756">D979*I976+F979*I979-E979*J976-G979*J979</f>
        <v>0</v>
      </c>
      <c r="O979" s="28">
        <f t="shared" ref="O979" si="5757">(D979*J976+E979*I976+F979*J979+G979*I979)</f>
        <v>-0.31242778745400712</v>
      </c>
      <c r="P979" s="26">
        <f t="shared" ref="P979" si="5758">D979*K976+F979*K979-E979*L976-G979*L979</f>
        <v>1</v>
      </c>
      <c r="Q979" s="27">
        <f t="shared" ref="Q979" si="5759">(D979*L976+E979*K976+F979*L979+G979*K979)</f>
        <v>0</v>
      </c>
      <c r="S979" s="24">
        <v>0</v>
      </c>
      <c r="T979" s="28">
        <v>0</v>
      </c>
      <c r="U979" s="26">
        <v>1</v>
      </c>
      <c r="V979" s="27">
        <v>0</v>
      </c>
      <c r="X979" s="24">
        <f t="shared" ref="X979" si="5760">N979*S976+P979*S979-O979*T976-Q979*T979</f>
        <v>0</v>
      </c>
      <c r="Y979" s="28">
        <f t="shared" ref="Y979" si="5761">(N979*T976+O979*S976+P979*T979+Q979*S979)</f>
        <v>-0.31242778745400712</v>
      </c>
      <c r="Z979" s="26">
        <f t="shared" ref="Z979" si="5762">N979*U976+P979*U979-O979*V976-Q979*V979</f>
        <v>-7.8474374009993291</v>
      </c>
      <c r="AA979" s="27">
        <f t="shared" ref="AA979" si="5763">(N979*V976+O979*U976+P979*V979+Q979*U979)</f>
        <v>0</v>
      </c>
      <c r="AB979" s="8"/>
      <c r="AC979" s="24">
        <v>0</v>
      </c>
      <c r="AD979" s="28">
        <f t="shared" ref="AD979" si="5764">IF(0=(1-$AD$8*$AE$8*$B976^2),0,-1*(1-$AD$8*$AE$8*$B976^2)/($B976*$AD$8))</f>
        <v>-0.29706055766392836</v>
      </c>
      <c r="AE979" s="26">
        <v>1</v>
      </c>
      <c r="AF979" s="27">
        <v>0</v>
      </c>
      <c r="AH979" s="24">
        <f t="shared" ref="AH979" si="5765">X979*AC976+Z979*AC979-Y979*AD976-AA979*AD979</f>
        <v>0</v>
      </c>
      <c r="AI979" s="28">
        <f t="shared" ref="AI979" si="5766">(X979*AD976+Y979*AC976+Z979*AD979+AA979*AC979)</f>
        <v>2.0187363431196221</v>
      </c>
      <c r="AJ979" s="26">
        <f t="shared" ref="AJ979" si="5767">X979*AE976+Z979*AE979-Y979*AF976-AA979*AF979</f>
        <v>-7.8474374009993291</v>
      </c>
      <c r="AK979" s="27">
        <f t="shared" ref="AK979" si="5768">(X979*AF976+Y979*AE976+Z979*AF979+AA979*AE979)</f>
        <v>0</v>
      </c>
      <c r="AL979" s="8"/>
      <c r="AM979" s="24">
        <v>0</v>
      </c>
      <c r="AN979" s="28">
        <v>0</v>
      </c>
      <c r="AO979" s="26">
        <v>1</v>
      </c>
      <c r="AP979" s="27">
        <v>0</v>
      </c>
      <c r="AR979" s="24">
        <f t="shared" ref="AR979" si="5769">AH979*AM976+AJ979*AM979-AI979*AN976-AK979*AN979</f>
        <v>0</v>
      </c>
      <c r="AS979" s="28">
        <f t="shared" ref="AS979" si="5770">(AH979*AN976+AI979*AM976+AJ979*AN979+AK979*AM979)</f>
        <v>2.0187363431196221</v>
      </c>
      <c r="AT979" s="26">
        <f t="shared" ref="AT979" si="5771">AH979*AO976+AJ979*AO979-AI979*AP976-AK979*AP979</f>
        <v>3.9692606977777256</v>
      </c>
      <c r="AU979" s="27">
        <f t="shared" ref="AU979" si="5772">(AH979*AP976+AI979*AO976+AJ979*AP979+AK979*AO979)</f>
        <v>0</v>
      </c>
      <c r="AV979" s="8"/>
      <c r="AW979" s="38">
        <f t="shared" ref="AW979" si="5773">(180/PI())*ATAN(-1*(($AR$8*AS976+AU976+$AR$8*AS979+AU979)/($AR$8*AR976+AT976+$AR$8*AR979+AT979)))</f>
        <v>36.277150164894287</v>
      </c>
      <c r="AY979" s="187">
        <f t="shared" ref="AY979" si="5774">20*LOG(((($AR$8*AR976+AT976-$AR$8*AR979-AT979)^2+($AR$8*AS976+AU976-$AR$8*AS979-AU979)^2)/(($AR$8*AR976+AT976+$AR$8*AR979+AT979)^2+($AR$8*AS976+AU976+$AR$8*AS979+AU979)^2))^0.5)</f>
        <v>-0.16407214495814618</v>
      </c>
      <c r="AZ979" s="9"/>
      <c r="BA979" s="29"/>
      <c r="BB979" s="29"/>
      <c r="BC979" s="29"/>
      <c r="BD979" s="29"/>
    </row>
    <row r="980" spans="2:56" ht="18.649999999999999" customHeight="1">
      <c r="AY980" s="33"/>
    </row>
    <row r="981" spans="2:56" ht="18.649999999999999" customHeight="1" thickBot="1">
      <c r="E981" s="21" t="s">
        <v>68</v>
      </c>
      <c r="J981" s="21" t="s">
        <v>69</v>
      </c>
      <c r="O981" s="21" t="s">
        <v>70</v>
      </c>
      <c r="T981" s="21" t="s">
        <v>71</v>
      </c>
      <c r="Y981" s="21" t="s">
        <v>72</v>
      </c>
      <c r="AD981" s="21" t="s">
        <v>73</v>
      </c>
      <c r="AI981" s="21" t="s">
        <v>74</v>
      </c>
      <c r="AN981" s="21" t="s">
        <v>75</v>
      </c>
      <c r="AS981" s="21" t="s">
        <v>76</v>
      </c>
    </row>
    <row r="982" spans="2:56" ht="18.649999999999999" customHeight="1" thickBot="1">
      <c r="B982" s="20"/>
      <c r="D982" s="197" t="s">
        <v>77</v>
      </c>
      <c r="E982" s="198"/>
      <c r="F982" s="199" t="s">
        <v>78</v>
      </c>
      <c r="G982" s="200"/>
      <c r="I982" s="197" t="s">
        <v>79</v>
      </c>
      <c r="J982" s="198"/>
      <c r="K982" s="199" t="s">
        <v>80</v>
      </c>
      <c r="L982" s="200"/>
      <c r="N982" s="197" t="s">
        <v>81</v>
      </c>
      <c r="O982" s="198"/>
      <c r="P982" s="199" t="s">
        <v>82</v>
      </c>
      <c r="Q982" s="200"/>
      <c r="S982" s="197" t="s">
        <v>83</v>
      </c>
      <c r="T982" s="198"/>
      <c r="U982" s="199" t="s">
        <v>84</v>
      </c>
      <c r="V982" s="200"/>
      <c r="X982" s="197" t="s">
        <v>85</v>
      </c>
      <c r="Y982" s="198"/>
      <c r="Z982" s="199" t="s">
        <v>86</v>
      </c>
      <c r="AA982" s="200"/>
      <c r="AB982" s="4"/>
      <c r="AC982" s="197" t="s">
        <v>87</v>
      </c>
      <c r="AD982" s="198"/>
      <c r="AE982" s="199" t="s">
        <v>88</v>
      </c>
      <c r="AF982" s="200"/>
      <c r="AH982" s="197" t="s">
        <v>89</v>
      </c>
      <c r="AI982" s="198"/>
      <c r="AJ982" s="199" t="s">
        <v>90</v>
      </c>
      <c r="AK982" s="200"/>
      <c r="AL982" s="4"/>
      <c r="AM982" s="197" t="s">
        <v>91</v>
      </c>
      <c r="AN982" s="198"/>
      <c r="AO982" s="199" t="s">
        <v>92</v>
      </c>
      <c r="AP982" s="200"/>
      <c r="AR982" s="197" t="s">
        <v>93</v>
      </c>
      <c r="AS982" s="198"/>
      <c r="AT982" s="199" t="s">
        <v>94</v>
      </c>
      <c r="AU982" s="200"/>
      <c r="AV982" s="4"/>
      <c r="AW982" s="181" t="s">
        <v>95</v>
      </c>
      <c r="AY982" s="182" t="s">
        <v>22</v>
      </c>
      <c r="AZ982" s="9"/>
      <c r="BA982" s="29"/>
      <c r="BB982" s="29"/>
      <c r="BC982" s="29"/>
      <c r="BD982" s="29"/>
    </row>
    <row r="983" spans="2:56" ht="18.649999999999999" customHeight="1" thickTop="1" thickBot="1">
      <c r="B983" s="39">
        <f t="shared" ref="B983" si="5775">B976+$E$5</f>
        <v>0.95479999999999399</v>
      </c>
      <c r="D983" s="24">
        <v>1</v>
      </c>
      <c r="E983" s="25">
        <v>0</v>
      </c>
      <c r="F983" s="26">
        <v>0</v>
      </c>
      <c r="G983" s="27">
        <f t="shared" ref="G983" si="5776">-1/($E$8*$B983)</f>
        <v>-5.8510600950680614</v>
      </c>
      <c r="I983" s="24">
        <v>1</v>
      </c>
      <c r="J983" s="28">
        <v>0</v>
      </c>
      <c r="K983" s="26">
        <v>0</v>
      </c>
      <c r="L983" s="27">
        <v>0</v>
      </c>
      <c r="N983" s="24">
        <f t="shared" ref="N983" si="5777">D983*I983+F983*I986-E983*J983-G983*J986</f>
        <v>-0.82263954174411502</v>
      </c>
      <c r="O983" s="28">
        <f t="shared" ref="O983" si="5778">(D983*J983+E983*I983+F983*J986+G983*I986)</f>
        <v>0</v>
      </c>
      <c r="P983" s="26">
        <f t="shared" ref="P983" si="5779">D983*K983+F983*K986-E983*L983-G983*L986</f>
        <v>0</v>
      </c>
      <c r="Q983" s="27">
        <f t="shared" ref="Q983" si="5780">(D983*L983+E983*K983+F983*L986+G983*K986)</f>
        <v>-5.8510600950680614</v>
      </c>
      <c r="S983" s="24">
        <v>1</v>
      </c>
      <c r="T983" s="25">
        <v>0</v>
      </c>
      <c r="U983" s="26">
        <v>0</v>
      </c>
      <c r="V983" s="27">
        <f t="shared" ref="V983" si="5781">-1/($T$8*$B983)</f>
        <v>-28.306479919383321</v>
      </c>
      <c r="X983" s="24">
        <f t="shared" ref="X983" si="5782">N983*S983+P983*S986-O983*T983-Q983*T986</f>
        <v>-0.82263954174411502</v>
      </c>
      <c r="Y983" s="28">
        <f t="shared" ref="Y983" si="5783">(N983*T983+O983*S983+P983*T986+Q983*S986)</f>
        <v>0</v>
      </c>
      <c r="Z983" s="26">
        <f t="shared" ref="Z983" si="5784">N983*U983+P983*U986-O983*V983-Q983*V986</f>
        <v>0</v>
      </c>
      <c r="AA983" s="27">
        <f t="shared" ref="AA983" si="5785">(N983*V983+O983*U983+P983*V986+Q983*U986)</f>
        <v>17.43496957420243</v>
      </c>
      <c r="AB983" s="8"/>
      <c r="AC983" s="24">
        <v>1</v>
      </c>
      <c r="AD983" s="28">
        <v>0</v>
      </c>
      <c r="AE983" s="26">
        <v>0</v>
      </c>
      <c r="AF983" s="27">
        <v>0</v>
      </c>
      <c r="AH983" s="24">
        <f t="shared" ref="AH983" si="5786">X983*AC983+Z983*AC986-Y983*AD983-AA983*AD986</f>
        <v>4.3428022974486451</v>
      </c>
      <c r="AI983" s="28">
        <f t="shared" ref="AI983" si="5787">(X983*AD983+Y983*AC983+Z983*AD986+AA983*AC986)</f>
        <v>0</v>
      </c>
      <c r="AJ983" s="26">
        <f t="shared" ref="AJ983" si="5788">X983*AE983+Z983*AE986-Y983*AF983-AA983*AF986</f>
        <v>0</v>
      </c>
      <c r="AK983" s="27">
        <f t="shared" ref="AK983" si="5789">(X983*AF983+Y983*AE983+Z983*AF986+AA983*AE986)</f>
        <v>17.43496957420243</v>
      </c>
      <c r="AL983" s="8"/>
      <c r="AM983" s="24">
        <v>1</v>
      </c>
      <c r="AN983" s="25">
        <v>0</v>
      </c>
      <c r="AO983" s="26">
        <v>0</v>
      </c>
      <c r="AP983" s="27">
        <f t="shared" ref="AP983" si="5790">-1/($AN$8*$B983)</f>
        <v>-5.8510600950680614</v>
      </c>
      <c r="AR983" s="24">
        <f t="shared" ref="AR983" si="5791">AH983*AM983+AJ983*AM986-AI983*AN983-AK983*AN986</f>
        <v>4.3428022974486451</v>
      </c>
      <c r="AS983" s="28">
        <f t="shared" ref="AS983" si="5792">(AH983*AN983+AI983*AM983+AJ983*AN986+AK983*AM986)</f>
        <v>0</v>
      </c>
      <c r="AT983" s="26">
        <f t="shared" ref="AT983" si="5793">AH983*AO983+AJ983*AO986-AI983*AP983-AK983*AP986</f>
        <v>0</v>
      </c>
      <c r="AU983" s="27">
        <f t="shared" ref="AU983" si="5794">(AH983*AP983+AI983*AO983+AJ983*AP986+AK983*AO986)</f>
        <v>-7.9750276491692347</v>
      </c>
      <c r="AV983" s="8"/>
      <c r="AW983" s="183">
        <f t="shared" ref="AW983" si="5795">20*LOG((2*$AR$8)/(($AR$8*AR983+AT983+$AR$8*AR986+AT986)^2+($AR$8*AS983+AU983+$AR$8*AS986+AU986)^2)^0.5)</f>
        <v>-14.140508843602911</v>
      </c>
      <c r="AY983" s="184">
        <f t="shared" ref="AY983" si="5796">((AS983^2+AR983^2)/(AS986^2+AR986^2))^0.5</f>
        <v>2.1663997144652911</v>
      </c>
      <c r="AZ983" s="9"/>
      <c r="BA983" s="29"/>
      <c r="BB983" s="29"/>
      <c r="BC983" s="29"/>
      <c r="BD983" s="29"/>
    </row>
    <row r="984" spans="2:56" ht="18.649999999999999" customHeight="1" thickBot="1">
      <c r="D984" s="30"/>
      <c r="G984" s="31"/>
      <c r="I984" s="30"/>
      <c r="L984" s="31"/>
      <c r="N984" s="30"/>
      <c r="Q984" s="31"/>
      <c r="S984" s="30"/>
      <c r="V984" s="31"/>
      <c r="X984" s="30"/>
      <c r="AA984" s="31"/>
      <c r="AC984" s="30"/>
      <c r="AF984" s="31"/>
      <c r="AH984" s="30"/>
      <c r="AK984" s="31"/>
      <c r="AM984" s="30"/>
      <c r="AP984" s="31"/>
      <c r="AR984" s="30"/>
      <c r="AU984" s="31"/>
      <c r="AY984" s="185"/>
      <c r="AZ984" s="9"/>
      <c r="BA984" s="29"/>
      <c r="BB984" s="29"/>
      <c r="BC984" s="29"/>
      <c r="BD984" s="29"/>
    </row>
    <row r="985" spans="2:56" ht="18.649999999999999" customHeight="1" thickBot="1">
      <c r="D985" s="197" t="s">
        <v>96</v>
      </c>
      <c r="E985" s="198"/>
      <c r="F985" s="199" t="s">
        <v>97</v>
      </c>
      <c r="G985" s="200"/>
      <c r="I985" s="197" t="s">
        <v>98</v>
      </c>
      <c r="J985" s="198"/>
      <c r="K985" s="199" t="s">
        <v>99</v>
      </c>
      <c r="L985" s="200"/>
      <c r="N985" s="197" t="s">
        <v>1</v>
      </c>
      <c r="O985" s="198"/>
      <c r="P985" s="199" t="s">
        <v>2</v>
      </c>
      <c r="Q985" s="200"/>
      <c r="S985" s="172" t="s">
        <v>100</v>
      </c>
      <c r="T985" s="173"/>
      <c r="U985" s="199" t="s">
        <v>101</v>
      </c>
      <c r="V985" s="200"/>
      <c r="X985" s="197" t="s">
        <v>102</v>
      </c>
      <c r="Y985" s="198"/>
      <c r="Z985" s="199" t="s">
        <v>103</v>
      </c>
      <c r="AA985" s="200"/>
      <c r="AB985" s="4"/>
      <c r="AC985" s="197" t="s">
        <v>104</v>
      </c>
      <c r="AD985" s="198"/>
      <c r="AE985" s="199" t="s">
        <v>105</v>
      </c>
      <c r="AF985" s="200"/>
      <c r="AH985" s="172" t="s">
        <v>106</v>
      </c>
      <c r="AI985" s="173"/>
      <c r="AJ985" s="199" t="s">
        <v>107</v>
      </c>
      <c r="AK985" s="200"/>
      <c r="AL985" s="4"/>
      <c r="AM985" s="197" t="s">
        <v>108</v>
      </c>
      <c r="AN985" s="198"/>
      <c r="AO985" s="199" t="s">
        <v>109</v>
      </c>
      <c r="AP985" s="200"/>
      <c r="AR985" s="197" t="s">
        <v>110</v>
      </c>
      <c r="AS985" s="198"/>
      <c r="AT985" s="199" t="s">
        <v>111</v>
      </c>
      <c r="AU985" s="200"/>
      <c r="AV985" s="4"/>
      <c r="AW985" s="36" t="s">
        <v>112</v>
      </c>
      <c r="AY985" s="186" t="s">
        <v>113</v>
      </c>
      <c r="AZ985" s="9"/>
      <c r="BA985" s="29"/>
      <c r="BB985" s="29"/>
      <c r="BC985" s="29"/>
      <c r="BD985" s="29"/>
    </row>
    <row r="986" spans="2:56" ht="18.649999999999999" customHeight="1" thickTop="1" thickBot="1">
      <c r="D986" s="24">
        <v>0</v>
      </c>
      <c r="E986" s="28">
        <v>0</v>
      </c>
      <c r="F986" s="26">
        <v>1</v>
      </c>
      <c r="G986" s="27">
        <v>0</v>
      </c>
      <c r="I986" s="24">
        <v>0</v>
      </c>
      <c r="J986" s="28">
        <f t="shared" ref="J986" si="5797">IF(0=(1-$J$8*$K$8*$B983^2),0,-1*(1-$J$8*$K$8*$B983^2)/($B983*$K$8))</f>
        <v>-0.31150586596785135</v>
      </c>
      <c r="K986" s="26">
        <v>1</v>
      </c>
      <c r="L986" s="27">
        <v>0</v>
      </c>
      <c r="N986" s="24">
        <f t="shared" ref="N986" si="5798">D986*I983+F986*I986-E986*J983-G986*J986</f>
        <v>0</v>
      </c>
      <c r="O986" s="28">
        <f t="shared" ref="O986" si="5799">(D986*J983+E986*I983+F986*J986+G986*I986)</f>
        <v>-0.31150586596785135</v>
      </c>
      <c r="P986" s="26">
        <f t="shared" ref="P986" si="5800">D986*K983+F986*K986-E986*L983-G986*L986</f>
        <v>1</v>
      </c>
      <c r="Q986" s="27">
        <f t="shared" ref="Q986" si="5801">(D986*L983+E986*K983+F986*L986+G986*K986)</f>
        <v>0</v>
      </c>
      <c r="S986" s="24">
        <v>0</v>
      </c>
      <c r="T986" s="28">
        <v>0</v>
      </c>
      <c r="U986" s="26">
        <v>1</v>
      </c>
      <c r="V986" s="27">
        <v>0</v>
      </c>
      <c r="X986" s="24">
        <f t="shared" ref="X986" si="5802">N986*S983+P986*S986-O986*T983-Q986*T986</f>
        <v>0</v>
      </c>
      <c r="Y986" s="28">
        <f t="shared" ref="Y986" si="5803">(N986*T983+O986*S983+P986*T986+Q986*S986)</f>
        <v>-0.31150586596785135</v>
      </c>
      <c r="Z986" s="26">
        <f t="shared" ref="Z986" si="5804">N986*U983+P986*U986-O986*V983-Q986*V986</f>
        <v>-7.8176345397890969</v>
      </c>
      <c r="AA986" s="27">
        <f t="shared" ref="AA986" si="5805">(N986*V983+O986*U983+P986*V986+Q986*U986)</f>
        <v>0</v>
      </c>
      <c r="AB986" s="8"/>
      <c r="AC986" s="24">
        <v>0</v>
      </c>
      <c r="AD986" s="28">
        <f t="shared" ref="AD986" si="5806">IF(0=(1-$AD$8*$AE$8*$B983^2),0,-1*(1-$AD$8*$AE$8*$B983^2)/($B983*$AD$8))</f>
        <v>-0.29626904808803234</v>
      </c>
      <c r="AE986" s="26">
        <v>1</v>
      </c>
      <c r="AF986" s="27">
        <v>0</v>
      </c>
      <c r="AH986" s="24">
        <f t="shared" ref="AH986" si="5807">X986*AC983+Z986*AC986-Y986*AD983-AA986*AD986</f>
        <v>0</v>
      </c>
      <c r="AI986" s="28">
        <f t="shared" ref="AI986" si="5808">(X986*AD983+Y986*AC983+Z986*AD986+AA986*AC986)</f>
        <v>2.004617277435587</v>
      </c>
      <c r="AJ986" s="26">
        <f t="shared" ref="AJ986" si="5809">X986*AE983+Z986*AE986-Y986*AF983-AA986*AF986</f>
        <v>-7.8176345397890969</v>
      </c>
      <c r="AK986" s="27">
        <f t="shared" ref="AK986" si="5810">(X986*AF983+Y986*AE983+Z986*AF986+AA986*AE986)</f>
        <v>0</v>
      </c>
      <c r="AL986" s="8"/>
      <c r="AM986" s="24">
        <v>0</v>
      </c>
      <c r="AN986" s="28">
        <v>0</v>
      </c>
      <c r="AO986" s="26">
        <v>1</v>
      </c>
      <c r="AP986" s="27">
        <v>0</v>
      </c>
      <c r="AR986" s="24">
        <f t="shared" ref="AR986" si="5811">AH986*AM983+AJ986*AM986-AI986*AN983-AK986*AN986</f>
        <v>0</v>
      </c>
      <c r="AS986" s="28">
        <f t="shared" ref="AS986" si="5812">(AH986*AN983+AI986*AM983+AJ986*AN986+AK986*AM986)</f>
        <v>2.004617277435587</v>
      </c>
      <c r="AT986" s="26">
        <f t="shared" ref="AT986" si="5813">AH986*AO983+AJ986*AO986-AI986*AP983-AK986*AP986</f>
        <v>3.9115016180982476</v>
      </c>
      <c r="AU986" s="27">
        <f t="shared" ref="AU986" si="5814">(AH986*AP983+AI986*AO983+AJ986*AP986+AK986*AO986)</f>
        <v>0</v>
      </c>
      <c r="AV986" s="8"/>
      <c r="AW986" s="38">
        <f t="shared" ref="AW986" si="5815">(180/PI())*ATAN(-1*(($AR$8*AS983+AU983+$AR$8*AS986+AU986)/($AR$8*AR983+AT983+$AR$8*AR986+AT986)))</f>
        <v>35.878545447716697</v>
      </c>
      <c r="AY986" s="187">
        <f t="shared" ref="AY986" si="5816">20*LOG(((($AR$8*AR983+AT983-$AR$8*AR986-AT986)^2+($AR$8*AS983+AU983-$AR$8*AS986-AU986)^2)/(($AR$8*AR983+AT983+$AR$8*AR986+AT986)^2+($AR$8*AS983+AU983+$AR$8*AS986+AU986)^2))^0.5)</f>
        <v>-0.17070278629066157</v>
      </c>
      <c r="AZ986" s="9"/>
      <c r="BA986" s="29"/>
      <c r="BB986" s="29"/>
      <c r="BC986" s="29"/>
      <c r="BD986" s="29"/>
    </row>
    <row r="987" spans="2:56" ht="18.649999999999999" customHeight="1">
      <c r="AY987" s="33"/>
    </row>
    <row r="988" spans="2:56" ht="18.649999999999999" customHeight="1" thickBot="1">
      <c r="E988" s="21" t="s">
        <v>68</v>
      </c>
      <c r="J988" s="21" t="s">
        <v>69</v>
      </c>
      <c r="O988" s="21" t="s">
        <v>70</v>
      </c>
      <c r="T988" s="21" t="s">
        <v>71</v>
      </c>
      <c r="Y988" s="21" t="s">
        <v>72</v>
      </c>
      <c r="AD988" s="21" t="s">
        <v>73</v>
      </c>
      <c r="AI988" s="21" t="s">
        <v>74</v>
      </c>
      <c r="AN988" s="21" t="s">
        <v>75</v>
      </c>
      <c r="AS988" s="21" t="s">
        <v>76</v>
      </c>
    </row>
    <row r="989" spans="2:56" ht="18.649999999999999" customHeight="1" thickBot="1">
      <c r="B989" s="20"/>
      <c r="D989" s="197" t="s">
        <v>77</v>
      </c>
      <c r="E989" s="198"/>
      <c r="F989" s="199" t="s">
        <v>78</v>
      </c>
      <c r="G989" s="200"/>
      <c r="I989" s="197" t="s">
        <v>79</v>
      </c>
      <c r="J989" s="198"/>
      <c r="K989" s="199" t="s">
        <v>80</v>
      </c>
      <c r="L989" s="200"/>
      <c r="N989" s="197" t="s">
        <v>81</v>
      </c>
      <c r="O989" s="198"/>
      <c r="P989" s="199" t="s">
        <v>82</v>
      </c>
      <c r="Q989" s="200"/>
      <c r="S989" s="197" t="s">
        <v>83</v>
      </c>
      <c r="T989" s="198"/>
      <c r="U989" s="199" t="s">
        <v>84</v>
      </c>
      <c r="V989" s="200"/>
      <c r="X989" s="197" t="s">
        <v>85</v>
      </c>
      <c r="Y989" s="198"/>
      <c r="Z989" s="199" t="s">
        <v>86</v>
      </c>
      <c r="AA989" s="200"/>
      <c r="AB989" s="4"/>
      <c r="AC989" s="197" t="s">
        <v>87</v>
      </c>
      <c r="AD989" s="198"/>
      <c r="AE989" s="199" t="s">
        <v>88</v>
      </c>
      <c r="AF989" s="200"/>
      <c r="AH989" s="197" t="s">
        <v>89</v>
      </c>
      <c r="AI989" s="198"/>
      <c r="AJ989" s="199" t="s">
        <v>90</v>
      </c>
      <c r="AK989" s="200"/>
      <c r="AL989" s="4"/>
      <c r="AM989" s="197" t="s">
        <v>91</v>
      </c>
      <c r="AN989" s="198"/>
      <c r="AO989" s="199" t="s">
        <v>92</v>
      </c>
      <c r="AP989" s="200"/>
      <c r="AR989" s="197" t="s">
        <v>93</v>
      </c>
      <c r="AS989" s="198"/>
      <c r="AT989" s="199" t="s">
        <v>94</v>
      </c>
      <c r="AU989" s="200"/>
      <c r="AV989" s="4"/>
      <c r="AW989" s="181" t="s">
        <v>95</v>
      </c>
      <c r="AY989" s="182" t="s">
        <v>22</v>
      </c>
      <c r="AZ989" s="9"/>
      <c r="BA989" s="29"/>
      <c r="BB989" s="29"/>
      <c r="BC989" s="29"/>
      <c r="BD989" s="29"/>
    </row>
    <row r="990" spans="2:56" ht="18.649999999999999" customHeight="1" thickTop="1" thickBot="1">
      <c r="B990" s="39">
        <f t="shared" ref="B990" si="5817">B983+$E$5</f>
        <v>0.95519999999999394</v>
      </c>
      <c r="D990" s="24">
        <v>1</v>
      </c>
      <c r="E990" s="25">
        <v>0</v>
      </c>
      <c r="F990" s="26">
        <v>0</v>
      </c>
      <c r="G990" s="27">
        <f t="shared" ref="G990" si="5818">-1/($E$8*$B990)</f>
        <v>-5.8486099023984357</v>
      </c>
      <c r="I990" s="24">
        <v>1</v>
      </c>
      <c r="J990" s="28">
        <v>0</v>
      </c>
      <c r="K990" s="26">
        <v>0</v>
      </c>
      <c r="L990" s="27">
        <v>0</v>
      </c>
      <c r="N990" s="24">
        <f t="shared" ref="N990" si="5819">D990*I990+F990*I993-E990*J990-G990*J993</f>
        <v>-0.81648691131964712</v>
      </c>
      <c r="O990" s="28">
        <f t="shared" ref="O990" si="5820">(D990*J990+E990*I990+F990*J993+G990*I993)</f>
        <v>0</v>
      </c>
      <c r="P990" s="26">
        <f t="shared" ref="P990" si="5821">D990*K990+F990*K993-E990*L990-G990*L993</f>
        <v>0</v>
      </c>
      <c r="Q990" s="27">
        <f t="shared" ref="Q990" si="5822">(D990*L990+E990*K990+F990*L993+G990*K993)</f>
        <v>-5.8486099023984357</v>
      </c>
      <c r="S990" s="24">
        <v>1</v>
      </c>
      <c r="T990" s="25">
        <v>0</v>
      </c>
      <c r="U990" s="26">
        <v>0</v>
      </c>
      <c r="V990" s="27">
        <f t="shared" ref="V990" si="5823">-1/($T$8*$B990)</f>
        <v>-28.294626284576214</v>
      </c>
      <c r="X990" s="24">
        <f t="shared" ref="X990" si="5824">N990*S990+P990*S993-O990*T990-Q990*T993</f>
        <v>-0.81648691131964712</v>
      </c>
      <c r="Y990" s="28">
        <f t="shared" ref="Y990" si="5825">(N990*T990+O990*S990+P990*T993+Q990*S993)</f>
        <v>0</v>
      </c>
      <c r="Z990" s="26">
        <f t="shared" ref="Z990" si="5826">N990*U990+P990*U993-O990*V990-Q990*V993</f>
        <v>0</v>
      </c>
      <c r="AA990" s="27">
        <f t="shared" ref="AA990" si="5827">(N990*V990+O990*U990+P990*V993+Q990*U993)</f>
        <v>17.253582119638899</v>
      </c>
      <c r="AB990" s="8"/>
      <c r="AC990" s="24">
        <v>1</v>
      </c>
      <c r="AD990" s="28">
        <v>0</v>
      </c>
      <c r="AE990" s="26">
        <v>0</v>
      </c>
      <c r="AF990" s="27">
        <v>0</v>
      </c>
      <c r="AH990" s="24">
        <f t="shared" ref="AH990" si="5828">X990*AC990+Z990*AC993-Y990*AD990-AA990*AD993</f>
        <v>4.2815656808098304</v>
      </c>
      <c r="AI990" s="28">
        <f t="shared" ref="AI990" si="5829">(X990*AD990+Y990*AC990+Z990*AD993+AA990*AC993)</f>
        <v>0</v>
      </c>
      <c r="AJ990" s="26">
        <f t="shared" ref="AJ990" si="5830">X990*AE990+Z990*AE993-Y990*AF990-AA990*AF993</f>
        <v>0</v>
      </c>
      <c r="AK990" s="27">
        <f t="shared" ref="AK990" si="5831">(X990*AF990+Y990*AE990+Z990*AF993+AA990*AE993)</f>
        <v>17.253582119638899</v>
      </c>
      <c r="AL990" s="8"/>
      <c r="AM990" s="24">
        <v>1</v>
      </c>
      <c r="AN990" s="25">
        <v>0</v>
      </c>
      <c r="AO990" s="26">
        <v>0</v>
      </c>
      <c r="AP990" s="27">
        <f t="shared" ref="AP990" si="5832">-1/($AN$8*$B990)</f>
        <v>-5.8486099023984357</v>
      </c>
      <c r="AR990" s="24">
        <f t="shared" ref="AR990" si="5833">AH990*AM990+AJ990*AM993-AI990*AN990-AK990*AN993</f>
        <v>4.2815656808098304</v>
      </c>
      <c r="AS990" s="28">
        <f t="shared" ref="AS990" si="5834">(AH990*AN990+AI990*AM990+AJ990*AN993+AK990*AM993)</f>
        <v>0</v>
      </c>
      <c r="AT990" s="26">
        <f t="shared" ref="AT990" si="5835">AH990*AO990+AJ990*AO993-AI990*AP990-AK990*AP993</f>
        <v>0</v>
      </c>
      <c r="AU990" s="27">
        <f t="shared" ref="AU990" si="5836">(AH990*AP990+AI990*AO990+AJ990*AP993+AK990*AO993)</f>
        <v>-7.7876253189147739</v>
      </c>
      <c r="AV990" s="8"/>
      <c r="AW990" s="183">
        <f t="shared" ref="AW990" si="5837">20*LOG((2*$AR$8)/(($AR$8*AR990+AT990+$AR$8*AR993+AT993)^2+($AR$8*AS990+AU990+$AR$8*AS993+AU993)^2)^0.5)</f>
        <v>-13.970513430886619</v>
      </c>
      <c r="AY990" s="184">
        <f t="shared" ref="AY990" si="5838">((AS990^2+AR990^2)/(AS993^2+AR993^2))^0.5</f>
        <v>2.1509363388811336</v>
      </c>
      <c r="AZ990" s="9"/>
      <c r="BA990" s="29"/>
      <c r="BB990" s="29"/>
      <c r="BC990" s="29"/>
      <c r="BD990" s="29"/>
    </row>
    <row r="991" spans="2:56" ht="18.649999999999999" customHeight="1" thickBot="1">
      <c r="D991" s="30"/>
      <c r="G991" s="31"/>
      <c r="I991" s="30"/>
      <c r="L991" s="31"/>
      <c r="N991" s="30"/>
      <c r="Q991" s="31"/>
      <c r="S991" s="30"/>
      <c r="V991" s="31"/>
      <c r="X991" s="30"/>
      <c r="AA991" s="31"/>
      <c r="AC991" s="30"/>
      <c r="AF991" s="31"/>
      <c r="AH991" s="30"/>
      <c r="AK991" s="31"/>
      <c r="AM991" s="30"/>
      <c r="AP991" s="31"/>
      <c r="AR991" s="30"/>
      <c r="AU991" s="31"/>
      <c r="AY991" s="185"/>
      <c r="AZ991" s="9"/>
      <c r="BA991" s="29"/>
      <c r="BB991" s="29"/>
      <c r="BC991" s="29"/>
      <c r="BD991" s="29"/>
    </row>
    <row r="992" spans="2:56" ht="18.649999999999999" customHeight="1" thickBot="1">
      <c r="D992" s="197" t="s">
        <v>96</v>
      </c>
      <c r="E992" s="198"/>
      <c r="F992" s="199" t="s">
        <v>97</v>
      </c>
      <c r="G992" s="200"/>
      <c r="I992" s="197" t="s">
        <v>98</v>
      </c>
      <c r="J992" s="198"/>
      <c r="K992" s="199" t="s">
        <v>99</v>
      </c>
      <c r="L992" s="200"/>
      <c r="N992" s="197" t="s">
        <v>1</v>
      </c>
      <c r="O992" s="198"/>
      <c r="P992" s="199" t="s">
        <v>2</v>
      </c>
      <c r="Q992" s="200"/>
      <c r="S992" s="172" t="s">
        <v>100</v>
      </c>
      <c r="T992" s="173"/>
      <c r="U992" s="199" t="s">
        <v>101</v>
      </c>
      <c r="V992" s="200"/>
      <c r="X992" s="197" t="s">
        <v>102</v>
      </c>
      <c r="Y992" s="198"/>
      <c r="Z992" s="199" t="s">
        <v>103</v>
      </c>
      <c r="AA992" s="200"/>
      <c r="AB992" s="4"/>
      <c r="AC992" s="197" t="s">
        <v>104</v>
      </c>
      <c r="AD992" s="198"/>
      <c r="AE992" s="199" t="s">
        <v>105</v>
      </c>
      <c r="AF992" s="200"/>
      <c r="AH992" s="172" t="s">
        <v>106</v>
      </c>
      <c r="AI992" s="173"/>
      <c r="AJ992" s="199" t="s">
        <v>107</v>
      </c>
      <c r="AK992" s="200"/>
      <c r="AL992" s="4"/>
      <c r="AM992" s="197" t="s">
        <v>108</v>
      </c>
      <c r="AN992" s="198"/>
      <c r="AO992" s="199" t="s">
        <v>109</v>
      </c>
      <c r="AP992" s="200"/>
      <c r="AR992" s="197" t="s">
        <v>110</v>
      </c>
      <c r="AS992" s="198"/>
      <c r="AT992" s="199" t="s">
        <v>111</v>
      </c>
      <c r="AU992" s="200"/>
      <c r="AV992" s="4"/>
      <c r="AW992" s="36" t="s">
        <v>112</v>
      </c>
      <c r="AY992" s="186" t="s">
        <v>113</v>
      </c>
      <c r="AZ992" s="9"/>
      <c r="BA992" s="29"/>
      <c r="BB992" s="29"/>
      <c r="BC992" s="29"/>
      <c r="BD992" s="29"/>
    </row>
    <row r="993" spans="2:56" ht="18.649999999999999" customHeight="1" thickTop="1" thickBot="1">
      <c r="D993" s="24">
        <v>0</v>
      </c>
      <c r="E993" s="28">
        <v>0</v>
      </c>
      <c r="F993" s="26">
        <v>1</v>
      </c>
      <c r="G993" s="27">
        <v>0</v>
      </c>
      <c r="I993" s="24">
        <v>0</v>
      </c>
      <c r="J993" s="28">
        <f t="shared" ref="J993" si="5839">IF(0=(1-$J$8*$K$8*$B990^2),0,-1*(1-$J$8*$K$8*$B990^2)/($B990*$K$8))</f>
        <v>-0.31058438528696031</v>
      </c>
      <c r="K993" s="26">
        <v>1</v>
      </c>
      <c r="L993" s="27">
        <v>0</v>
      </c>
      <c r="N993" s="24">
        <f t="shared" ref="N993" si="5840">D993*I990+F993*I993-E993*J990-G993*J993</f>
        <v>0</v>
      </c>
      <c r="O993" s="28">
        <f t="shared" ref="O993" si="5841">(D993*J990+E993*I990+F993*J993+G993*I993)</f>
        <v>-0.31058438528696031</v>
      </c>
      <c r="P993" s="26">
        <f t="shared" ref="P993" si="5842">D993*K990+F993*K993-E993*L990-G993*L993</f>
        <v>1</v>
      </c>
      <c r="Q993" s="27">
        <f t="shared" ref="Q993" si="5843">(D993*L990+E993*K990+F993*L993+G993*K993)</f>
        <v>0</v>
      </c>
      <c r="S993" s="24">
        <v>0</v>
      </c>
      <c r="T993" s="28">
        <v>0</v>
      </c>
      <c r="U993" s="26">
        <v>1</v>
      </c>
      <c r="V993" s="27">
        <v>0</v>
      </c>
      <c r="X993" s="24">
        <f t="shared" ref="X993" si="5844">N993*S990+P993*S993-O993*T990-Q993*T993</f>
        <v>0</v>
      </c>
      <c r="Y993" s="28">
        <f t="shared" ref="Y993" si="5845">(N993*T990+O993*S990+P993*T993+Q993*S993)</f>
        <v>-0.31058438528696031</v>
      </c>
      <c r="Z993" s="26">
        <f t="shared" ref="Z993" si="5846">N993*U990+P993*U993-O993*V990-Q993*V993</f>
        <v>-7.7878691115193739</v>
      </c>
      <c r="AA993" s="27">
        <f t="shared" ref="AA993" si="5847">(N993*V990+O993*U990+P993*V993+Q993*U993)</f>
        <v>0</v>
      </c>
      <c r="AB993" s="8"/>
      <c r="AC993" s="24">
        <v>0</v>
      </c>
      <c r="AD993" s="28">
        <f t="shared" ref="AD993" si="5848">IF(0=(1-$AD$8*$AE$8*$B990^2),0,-1*(1-$AD$8*$AE$8*$B990^2)/($B990*$AD$8))</f>
        <v>-0.29547792202099393</v>
      </c>
      <c r="AE993" s="26">
        <v>1</v>
      </c>
      <c r="AF993" s="27">
        <v>0</v>
      </c>
      <c r="AH993" s="24">
        <f t="shared" ref="AH993" si="5849">X993*AC990+Z993*AC993-Y993*AD990-AA993*AD993</f>
        <v>0</v>
      </c>
      <c r="AI993" s="28">
        <f t="shared" ref="AI993" si="5850">(X993*AD990+Y993*AC990+Z993*AD993+AA993*AC993)</f>
        <v>1.9905589967562685</v>
      </c>
      <c r="AJ993" s="26">
        <f t="shared" ref="AJ993" si="5851">X993*AE990+Z993*AE993-Y993*AF990-AA993*AF993</f>
        <v>-7.7878691115193739</v>
      </c>
      <c r="AK993" s="27">
        <f t="shared" ref="AK993" si="5852">(X993*AF990+Y993*AE990+Z993*AF993+AA993*AE993)</f>
        <v>0</v>
      </c>
      <c r="AL993" s="8"/>
      <c r="AM993" s="24">
        <v>0</v>
      </c>
      <c r="AN993" s="28">
        <v>0</v>
      </c>
      <c r="AO993" s="26">
        <v>1</v>
      </c>
      <c r="AP993" s="27">
        <v>0</v>
      </c>
      <c r="AR993" s="24">
        <f t="shared" ref="AR993" si="5853">AH993*AM990+AJ993*AM993-AI993*AN990-AK993*AN993</f>
        <v>0</v>
      </c>
      <c r="AS993" s="28">
        <f t="shared" ref="AS993" si="5854">(AH993*AN990+AI993*AM990+AJ993*AN993+AK993*AM993)</f>
        <v>1.9905589967562685</v>
      </c>
      <c r="AT993" s="26">
        <f t="shared" ref="AT993" si="5855">AH993*AO990+AJ993*AO993-AI993*AP990-AK993*AP993</f>
        <v>3.8541339482176333</v>
      </c>
      <c r="AU993" s="27">
        <f t="shared" ref="AU993" si="5856">(AH993*AP990+AI993*AO990+AJ993*AP993+AK993*AO993)</f>
        <v>0</v>
      </c>
      <c r="AV993" s="8"/>
      <c r="AW993" s="38">
        <f t="shared" ref="AW993" si="5857">(180/PI())*ATAN(-1*(($AR$8*AS990+AU990+$AR$8*AS993+AU993)/($AR$8*AR990+AT990+$AR$8*AR993+AT993)))</f>
        <v>35.471648743346535</v>
      </c>
      <c r="AY993" s="187">
        <f t="shared" ref="AY993" si="5858">20*LOG(((($AR$8*AR990+AT990-$AR$8*AR993-AT993)^2+($AR$8*AS990+AU990-$AR$8*AS993-AU993)^2)/(($AR$8*AR990+AT990+$AR$8*AR993+AT993)^2+($AR$8*AS990+AU990+$AR$8*AS993+AU993)^2))^0.5)</f>
        <v>-0.17765834184325824</v>
      </c>
      <c r="AZ993" s="9"/>
      <c r="BA993" s="29"/>
      <c r="BB993" s="29"/>
      <c r="BC993" s="29"/>
      <c r="BD993" s="29"/>
    </row>
    <row r="994" spans="2:56" ht="18.649999999999999" customHeight="1">
      <c r="AY994" s="33"/>
    </row>
    <row r="995" spans="2:56" ht="18.649999999999999" customHeight="1" thickBot="1">
      <c r="E995" s="21" t="s">
        <v>68</v>
      </c>
      <c r="J995" s="21" t="s">
        <v>69</v>
      </c>
      <c r="O995" s="21" t="s">
        <v>70</v>
      </c>
      <c r="T995" s="21" t="s">
        <v>71</v>
      </c>
      <c r="Y995" s="21" t="s">
        <v>72</v>
      </c>
      <c r="AD995" s="21" t="s">
        <v>73</v>
      </c>
      <c r="AI995" s="21" t="s">
        <v>74</v>
      </c>
      <c r="AN995" s="21" t="s">
        <v>75</v>
      </c>
      <c r="AS995" s="21" t="s">
        <v>76</v>
      </c>
    </row>
    <row r="996" spans="2:56" ht="18.649999999999999" customHeight="1" thickBot="1">
      <c r="B996" s="20"/>
      <c r="D996" s="197" t="s">
        <v>77</v>
      </c>
      <c r="E996" s="198"/>
      <c r="F996" s="199" t="s">
        <v>78</v>
      </c>
      <c r="G996" s="200"/>
      <c r="I996" s="197" t="s">
        <v>79</v>
      </c>
      <c r="J996" s="198"/>
      <c r="K996" s="199" t="s">
        <v>80</v>
      </c>
      <c r="L996" s="200"/>
      <c r="N996" s="197" t="s">
        <v>81</v>
      </c>
      <c r="O996" s="198"/>
      <c r="P996" s="199" t="s">
        <v>82</v>
      </c>
      <c r="Q996" s="200"/>
      <c r="S996" s="197" t="s">
        <v>83</v>
      </c>
      <c r="T996" s="198"/>
      <c r="U996" s="199" t="s">
        <v>84</v>
      </c>
      <c r="V996" s="200"/>
      <c r="X996" s="197" t="s">
        <v>85</v>
      </c>
      <c r="Y996" s="198"/>
      <c r="Z996" s="199" t="s">
        <v>86</v>
      </c>
      <c r="AA996" s="200"/>
      <c r="AB996" s="4"/>
      <c r="AC996" s="197" t="s">
        <v>87</v>
      </c>
      <c r="AD996" s="198"/>
      <c r="AE996" s="199" t="s">
        <v>88</v>
      </c>
      <c r="AF996" s="200"/>
      <c r="AH996" s="197" t="s">
        <v>89</v>
      </c>
      <c r="AI996" s="198"/>
      <c r="AJ996" s="199" t="s">
        <v>90</v>
      </c>
      <c r="AK996" s="200"/>
      <c r="AL996" s="4"/>
      <c r="AM996" s="197" t="s">
        <v>91</v>
      </c>
      <c r="AN996" s="198"/>
      <c r="AO996" s="199" t="s">
        <v>92</v>
      </c>
      <c r="AP996" s="200"/>
      <c r="AR996" s="197" t="s">
        <v>93</v>
      </c>
      <c r="AS996" s="198"/>
      <c r="AT996" s="199" t="s">
        <v>94</v>
      </c>
      <c r="AU996" s="200"/>
      <c r="AV996" s="4"/>
      <c r="AW996" s="181" t="s">
        <v>95</v>
      </c>
      <c r="AY996" s="182" t="s">
        <v>22</v>
      </c>
      <c r="AZ996" s="9"/>
      <c r="BA996" s="29"/>
      <c r="BB996" s="29"/>
      <c r="BC996" s="29"/>
      <c r="BD996" s="29"/>
    </row>
    <row r="997" spans="2:56" ht="18.649999999999999" customHeight="1" thickTop="1" thickBot="1">
      <c r="B997" s="39">
        <f t="shared" ref="B997" si="5859">B990+$E$5</f>
        <v>0.9555999999999939</v>
      </c>
      <c r="D997" s="24">
        <v>1</v>
      </c>
      <c r="E997" s="25">
        <v>0</v>
      </c>
      <c r="F997" s="26">
        <v>0</v>
      </c>
      <c r="G997" s="27">
        <f t="shared" ref="G997" si="5860">-1/($E$8*$B997)</f>
        <v>-5.8461617609574983</v>
      </c>
      <c r="I997" s="24">
        <v>1</v>
      </c>
      <c r="J997" s="28">
        <v>0</v>
      </c>
      <c r="K997" s="26">
        <v>0</v>
      </c>
      <c r="L997" s="27">
        <v>0</v>
      </c>
      <c r="N997" s="24">
        <f t="shared" ref="N997" si="5861">D997*I997+F997*I1000-E997*J997-G997*J1000</f>
        <v>-0.81034200547780944</v>
      </c>
      <c r="O997" s="28">
        <f t="shared" ref="O997" si="5862">(D997*J997+E997*I997+F997*J1000+G997*I1000)</f>
        <v>0</v>
      </c>
      <c r="P997" s="26">
        <f t="shared" ref="P997" si="5863">D997*K997+F997*K1000-E997*L997-G997*L1000</f>
        <v>0</v>
      </c>
      <c r="Q997" s="27">
        <f t="shared" ref="Q997" si="5864">(D997*L997+E997*K997+F997*L1000+G997*K1000)</f>
        <v>-5.8461617609574983</v>
      </c>
      <c r="S997" s="24">
        <v>1</v>
      </c>
      <c r="T997" s="25">
        <v>0</v>
      </c>
      <c r="U997" s="26">
        <v>0</v>
      </c>
      <c r="V997" s="27">
        <f t="shared" ref="V997" si="5865">-1/($T$8*$B997)</f>
        <v>-28.282782573280873</v>
      </c>
      <c r="X997" s="24">
        <f t="shared" ref="X997" si="5866">N997*S997+P997*S1000-O997*T997-Q997*T1000</f>
        <v>-0.81034200547780944</v>
      </c>
      <c r="Y997" s="28">
        <f t="shared" ref="Y997" si="5867">(N997*T997+O997*S997+P997*T1000+Q997*S1000)</f>
        <v>0</v>
      </c>
      <c r="Z997" s="26">
        <f t="shared" ref="Z997" si="5868">N997*U997+P997*U1000-O997*V997-Q997*V1000</f>
        <v>0</v>
      </c>
      <c r="AA997" s="27">
        <f t="shared" ref="AA997" si="5869">(N997*V997+O997*U997+P997*V1000+Q997*U1000)</f>
        <v>17.072564989967766</v>
      </c>
      <c r="AB997" s="8"/>
      <c r="AC997" s="24">
        <v>1</v>
      </c>
      <c r="AD997" s="28">
        <v>0</v>
      </c>
      <c r="AE997" s="26">
        <v>0</v>
      </c>
      <c r="AF997" s="27">
        <v>0</v>
      </c>
      <c r="AH997" s="24">
        <f t="shared" ref="AH997" si="5870">X997*AC997+Z997*AC1000-Y997*AD997-AA997*AD1000</f>
        <v>4.2207240093893263</v>
      </c>
      <c r="AI997" s="28">
        <f t="shared" ref="AI997" si="5871">(X997*AD997+Y997*AC997+Z997*AD1000+AA997*AC1000)</f>
        <v>0</v>
      </c>
      <c r="AJ997" s="26">
        <f t="shared" ref="AJ997" si="5872">X997*AE997+Z997*AE1000-Y997*AF997-AA997*AF1000</f>
        <v>0</v>
      </c>
      <c r="AK997" s="27">
        <f t="shared" ref="AK997" si="5873">(X997*AF997+Y997*AE997+Z997*AF1000+AA997*AE1000)</f>
        <v>17.072564989967766</v>
      </c>
      <c r="AL997" s="8"/>
      <c r="AM997" s="24">
        <v>1</v>
      </c>
      <c r="AN997" s="25">
        <v>0</v>
      </c>
      <c r="AO997" s="26">
        <v>0</v>
      </c>
      <c r="AP997" s="27">
        <f t="shared" ref="AP997" si="5874">-1/($AN$8*$B997)</f>
        <v>-5.8461617609574983</v>
      </c>
      <c r="AR997" s="24">
        <f t="shared" ref="AR997" si="5875">AH997*AM997+AJ997*AM1000-AI997*AN997-AK997*AN1000</f>
        <v>4.2207240093893263</v>
      </c>
      <c r="AS997" s="28">
        <f t="shared" ref="AS997" si="5876">(AH997*AN997+AI997*AM997+AJ997*AN1000+AK997*AM1000)</f>
        <v>0</v>
      </c>
      <c r="AT997" s="26">
        <f t="shared" ref="AT997" si="5877">AH997*AO997+AJ997*AO1000-AI997*AP997-AK997*AP1000</f>
        <v>0</v>
      </c>
      <c r="AU997" s="27">
        <f t="shared" ref="AU997" si="5878">(AH997*AP997+AI997*AO997+AJ997*AP1000+AK997*AO1000)</f>
        <v>-7.6024703172793302</v>
      </c>
      <c r="AV997" s="8"/>
      <c r="AW997" s="183">
        <f t="shared" ref="AW997" si="5879">20*LOG((2*$AR$8)/(($AR$8*AR997+AT997+$AR$8*AR1000+AT1000)^2+($AR$8*AS997+AU997+$AR$8*AS1000+AU1000)^2)^0.5)</f>
        <v>-13.799273074005534</v>
      </c>
      <c r="AY997" s="184">
        <f t="shared" ref="AY997" si="5880">((AS997^2+AR997^2)/(AS1000^2+AR1000^2))^0.5</f>
        <v>2.1353872956389321</v>
      </c>
      <c r="AZ997" s="9"/>
      <c r="BA997" s="29"/>
      <c r="BB997" s="29"/>
      <c r="BC997" s="29"/>
      <c r="BD997" s="29"/>
    </row>
    <row r="998" spans="2:56" ht="18.649999999999999" customHeight="1" thickBot="1">
      <c r="D998" s="30"/>
      <c r="G998" s="31"/>
      <c r="I998" s="30"/>
      <c r="L998" s="31"/>
      <c r="N998" s="30"/>
      <c r="Q998" s="31"/>
      <c r="S998" s="30"/>
      <c r="V998" s="31"/>
      <c r="X998" s="30"/>
      <c r="AA998" s="31"/>
      <c r="AC998" s="30"/>
      <c r="AF998" s="31"/>
      <c r="AH998" s="30"/>
      <c r="AK998" s="31"/>
      <c r="AM998" s="30"/>
      <c r="AP998" s="31"/>
      <c r="AR998" s="30"/>
      <c r="AU998" s="31"/>
      <c r="AY998" s="185"/>
      <c r="AZ998" s="9"/>
      <c r="BA998" s="29"/>
      <c r="BB998" s="29"/>
      <c r="BC998" s="29"/>
      <c r="BD998" s="29"/>
    </row>
    <row r="999" spans="2:56" ht="18.649999999999999" customHeight="1" thickBot="1">
      <c r="D999" s="197" t="s">
        <v>96</v>
      </c>
      <c r="E999" s="198"/>
      <c r="F999" s="199" t="s">
        <v>97</v>
      </c>
      <c r="G999" s="200"/>
      <c r="I999" s="197" t="s">
        <v>98</v>
      </c>
      <c r="J999" s="198"/>
      <c r="K999" s="199" t="s">
        <v>99</v>
      </c>
      <c r="L999" s="200"/>
      <c r="N999" s="197" t="s">
        <v>1</v>
      </c>
      <c r="O999" s="198"/>
      <c r="P999" s="199" t="s">
        <v>2</v>
      </c>
      <c r="Q999" s="200"/>
      <c r="S999" s="172" t="s">
        <v>100</v>
      </c>
      <c r="T999" s="173"/>
      <c r="U999" s="199" t="s">
        <v>101</v>
      </c>
      <c r="V999" s="200"/>
      <c r="X999" s="197" t="s">
        <v>102</v>
      </c>
      <c r="Y999" s="198"/>
      <c r="Z999" s="199" t="s">
        <v>103</v>
      </c>
      <c r="AA999" s="200"/>
      <c r="AB999" s="4"/>
      <c r="AC999" s="197" t="s">
        <v>104</v>
      </c>
      <c r="AD999" s="198"/>
      <c r="AE999" s="199" t="s">
        <v>105</v>
      </c>
      <c r="AF999" s="200"/>
      <c r="AH999" s="172" t="s">
        <v>106</v>
      </c>
      <c r="AI999" s="173"/>
      <c r="AJ999" s="199" t="s">
        <v>107</v>
      </c>
      <c r="AK999" s="200"/>
      <c r="AL999" s="4"/>
      <c r="AM999" s="197" t="s">
        <v>108</v>
      </c>
      <c r="AN999" s="198"/>
      <c r="AO999" s="199" t="s">
        <v>109</v>
      </c>
      <c r="AP999" s="200"/>
      <c r="AR999" s="197" t="s">
        <v>110</v>
      </c>
      <c r="AS999" s="198"/>
      <c r="AT999" s="199" t="s">
        <v>111</v>
      </c>
      <c r="AU999" s="200"/>
      <c r="AV999" s="4"/>
      <c r="AW999" s="36" t="s">
        <v>112</v>
      </c>
      <c r="AY999" s="186" t="s">
        <v>113</v>
      </c>
      <c r="AZ999" s="9"/>
      <c r="BA999" s="29"/>
      <c r="BB999" s="29"/>
      <c r="BC999" s="29"/>
      <c r="BD999" s="29"/>
    </row>
    <row r="1000" spans="2:56" ht="18.649999999999999" customHeight="1" thickTop="1" thickBot="1">
      <c r="D1000" s="24">
        <v>0</v>
      </c>
      <c r="E1000" s="28">
        <v>0</v>
      </c>
      <c r="F1000" s="26">
        <v>1</v>
      </c>
      <c r="G1000" s="27">
        <v>0</v>
      </c>
      <c r="I1000" s="24">
        <v>0</v>
      </c>
      <c r="J1000" s="28">
        <f t="shared" ref="J1000" si="5881">IF(0=(1-$J$8*$K$8*$B997^2),0,-1*(1-$J$8*$K$8*$B997^2)/($B997*$K$8))</f>
        <v>-0.30966334485779046</v>
      </c>
      <c r="K1000" s="26">
        <v>1</v>
      </c>
      <c r="L1000" s="27">
        <v>0</v>
      </c>
      <c r="N1000" s="24">
        <f t="shared" ref="N1000" si="5882">D1000*I997+F1000*I1000-E1000*J997-G1000*J1000</f>
        <v>0</v>
      </c>
      <c r="O1000" s="28">
        <f t="shared" ref="O1000" si="5883">(D1000*J997+E1000*I997+F1000*J1000+G1000*I1000)</f>
        <v>-0.30966334485779046</v>
      </c>
      <c r="P1000" s="26">
        <f t="shared" ref="P1000" si="5884">D1000*K997+F1000*K1000-E1000*L997-G1000*L1000</f>
        <v>1</v>
      </c>
      <c r="Q1000" s="27">
        <f t="shared" ref="Q1000" si="5885">(D1000*L997+E1000*K997+F1000*L1000+G1000*K1000)</f>
        <v>0</v>
      </c>
      <c r="S1000" s="24">
        <v>0</v>
      </c>
      <c r="T1000" s="28">
        <v>0</v>
      </c>
      <c r="U1000" s="26">
        <v>1</v>
      </c>
      <c r="V1000" s="27">
        <v>0</v>
      </c>
      <c r="X1000" s="24">
        <f t="shared" ref="X1000" si="5886">N1000*S997+P1000*S1000-O1000*T997-Q1000*T1000</f>
        <v>0</v>
      </c>
      <c r="Y1000" s="28">
        <f t="shared" ref="Y1000" si="5887">(N1000*T997+O1000*S997+P1000*T1000+Q1000*S1000)</f>
        <v>-0.30966334485779046</v>
      </c>
      <c r="Z1000" s="26">
        <f t="shared" ref="Z1000" si="5888">N1000*U997+P1000*U1000-O1000*V997-Q1000*V1000</f>
        <v>-7.7581410535277815</v>
      </c>
      <c r="AA1000" s="27">
        <f t="shared" ref="AA1000" si="5889">(N1000*V997+O1000*U997+P1000*V1000+Q1000*U1000)</f>
        <v>0</v>
      </c>
      <c r="AB1000" s="8"/>
      <c r="AC1000" s="24">
        <v>0</v>
      </c>
      <c r="AD1000" s="28">
        <f t="shared" ref="AD1000" si="5890">IF(0=(1-$AD$8*$AE$8*$B997^2),0,-1*(1-$AD$8*$AE$8*$B997^2)/($B997*$AD$8))</f>
        <v>-0.29468717898121966</v>
      </c>
      <c r="AE1000" s="26">
        <v>1</v>
      </c>
      <c r="AF1000" s="27">
        <v>0</v>
      </c>
      <c r="AH1000" s="24">
        <f t="shared" ref="AH1000" si="5891">X1000*AC997+Z1000*AC1000-Y1000*AD997-AA1000*AD1000</f>
        <v>0</v>
      </c>
      <c r="AI1000" s="28">
        <f t="shared" ref="AI1000" si="5892">(X1000*AD997+Y1000*AC997+Z1000*AD1000+AA1000*AC1000)</f>
        <v>1.9765613563446989</v>
      </c>
      <c r="AJ1000" s="26">
        <f t="shared" ref="AJ1000" si="5893">X1000*AE997+Z1000*AE1000-Y1000*AF997-AA1000*AF1000</f>
        <v>-7.7581410535277815</v>
      </c>
      <c r="AK1000" s="27">
        <f t="shared" ref="AK1000" si="5894">(X1000*AF997+Y1000*AE997+Z1000*AF1000+AA1000*AE1000)</f>
        <v>0</v>
      </c>
      <c r="AL1000" s="8"/>
      <c r="AM1000" s="24">
        <v>0</v>
      </c>
      <c r="AN1000" s="28">
        <v>0</v>
      </c>
      <c r="AO1000" s="26">
        <v>1</v>
      </c>
      <c r="AP1000" s="27">
        <v>0</v>
      </c>
      <c r="AR1000" s="24">
        <f t="shared" ref="AR1000" si="5895">AH1000*AM997+AJ1000*AM1000-AI1000*AN997-AK1000*AN1000</f>
        <v>0</v>
      </c>
      <c r="AS1000" s="28">
        <f t="shared" ref="AS1000" si="5896">(AH1000*AN997+AI1000*AM997+AJ1000*AN1000+AK1000*AM1000)</f>
        <v>1.9765613563446989</v>
      </c>
      <c r="AT1000" s="26">
        <f t="shared" ref="AT1000" si="5897">AH1000*AO997+AJ1000*AO1000-AI1000*AP997-AK1000*AP1000</f>
        <v>3.797156366120884</v>
      </c>
      <c r="AU1000" s="27">
        <f t="shared" ref="AU1000" si="5898">(AH1000*AP997+AI1000*AO997+AJ1000*AP1000+AK1000*AO1000)</f>
        <v>0</v>
      </c>
      <c r="AV1000" s="8"/>
      <c r="AW1000" s="38">
        <f t="shared" ref="AW1000" si="5899">(180/PI())*ATAN(-1*(($AR$8*AS997+AU997+$AR$8*AS1000+AU1000)/($AR$8*AR997+AT997+$AR$8*AR1000+AT1000)))</f>
        <v>35.056200834782885</v>
      </c>
      <c r="AY1000" s="187">
        <f t="shared" ref="AY1000" si="5900">20*LOG(((($AR$8*AR997+AT997-$AR$8*AR1000-AT1000)^2+($AR$8*AS997+AU997-$AR$8*AS1000-AU1000)^2)/(($AR$8*AR997+AT997+$AR$8*AR1000+AT1000)^2+($AR$8*AS997+AU997+$AR$8*AS1000+AU1000)^2))^0.5)</f>
        <v>-0.18495754875976658</v>
      </c>
      <c r="AZ1000" s="9"/>
      <c r="BA1000" s="29"/>
      <c r="BB1000" s="29"/>
      <c r="BC1000" s="29"/>
      <c r="BD1000" s="29"/>
    </row>
    <row r="1001" spans="2:56" ht="18.649999999999999" customHeight="1">
      <c r="AY1001" s="33"/>
    </row>
    <row r="1002" spans="2:56" ht="18.649999999999999" customHeight="1" thickBot="1">
      <c r="E1002" s="21" t="s">
        <v>68</v>
      </c>
      <c r="J1002" s="21" t="s">
        <v>69</v>
      </c>
      <c r="O1002" s="21" t="s">
        <v>70</v>
      </c>
      <c r="T1002" s="21" t="s">
        <v>71</v>
      </c>
      <c r="Y1002" s="21" t="s">
        <v>72</v>
      </c>
      <c r="AD1002" s="21" t="s">
        <v>73</v>
      </c>
      <c r="AI1002" s="21" t="s">
        <v>74</v>
      </c>
      <c r="AN1002" s="21" t="s">
        <v>75</v>
      </c>
      <c r="AS1002" s="21" t="s">
        <v>76</v>
      </c>
    </row>
    <row r="1003" spans="2:56" ht="18.649999999999999" customHeight="1" thickBot="1">
      <c r="B1003" s="20"/>
      <c r="D1003" s="197" t="s">
        <v>77</v>
      </c>
      <c r="E1003" s="198"/>
      <c r="F1003" s="199" t="s">
        <v>78</v>
      </c>
      <c r="G1003" s="200"/>
      <c r="I1003" s="197" t="s">
        <v>79</v>
      </c>
      <c r="J1003" s="198"/>
      <c r="K1003" s="199" t="s">
        <v>80</v>
      </c>
      <c r="L1003" s="200"/>
      <c r="N1003" s="197" t="s">
        <v>81</v>
      </c>
      <c r="O1003" s="198"/>
      <c r="P1003" s="199" t="s">
        <v>82</v>
      </c>
      <c r="Q1003" s="200"/>
      <c r="S1003" s="197" t="s">
        <v>83</v>
      </c>
      <c r="T1003" s="198"/>
      <c r="U1003" s="199" t="s">
        <v>84</v>
      </c>
      <c r="V1003" s="200"/>
      <c r="X1003" s="197" t="s">
        <v>85</v>
      </c>
      <c r="Y1003" s="198"/>
      <c r="Z1003" s="199" t="s">
        <v>86</v>
      </c>
      <c r="AA1003" s="200"/>
      <c r="AB1003" s="4"/>
      <c r="AC1003" s="197" t="s">
        <v>87</v>
      </c>
      <c r="AD1003" s="198"/>
      <c r="AE1003" s="199" t="s">
        <v>88</v>
      </c>
      <c r="AF1003" s="200"/>
      <c r="AH1003" s="197" t="s">
        <v>89</v>
      </c>
      <c r="AI1003" s="198"/>
      <c r="AJ1003" s="199" t="s">
        <v>90</v>
      </c>
      <c r="AK1003" s="200"/>
      <c r="AL1003" s="4"/>
      <c r="AM1003" s="197" t="s">
        <v>91</v>
      </c>
      <c r="AN1003" s="198"/>
      <c r="AO1003" s="199" t="s">
        <v>92</v>
      </c>
      <c r="AP1003" s="200"/>
      <c r="AR1003" s="197" t="s">
        <v>93</v>
      </c>
      <c r="AS1003" s="198"/>
      <c r="AT1003" s="199" t="s">
        <v>94</v>
      </c>
      <c r="AU1003" s="200"/>
      <c r="AV1003" s="4"/>
      <c r="AW1003" s="181" t="s">
        <v>95</v>
      </c>
      <c r="AY1003" s="182" t="s">
        <v>22</v>
      </c>
      <c r="AZ1003" s="9"/>
      <c r="BA1003" s="29"/>
      <c r="BB1003" s="29"/>
      <c r="BC1003" s="29"/>
      <c r="BD1003" s="29"/>
    </row>
    <row r="1004" spans="2:56" ht="18.649999999999999" customHeight="1" thickTop="1" thickBot="1">
      <c r="B1004" s="39">
        <f t="shared" ref="B1004" si="5901">B997+$E$5</f>
        <v>0.95599999999999385</v>
      </c>
      <c r="D1004" s="24">
        <v>1</v>
      </c>
      <c r="E1004" s="25">
        <v>0</v>
      </c>
      <c r="F1004" s="26">
        <v>0</v>
      </c>
      <c r="G1004" s="27">
        <f t="shared" ref="G1004" si="5902">-1/($E$8*$B1004)</f>
        <v>-5.8437156681704874</v>
      </c>
      <c r="I1004" s="24">
        <v>1</v>
      </c>
      <c r="J1004" s="28">
        <v>0</v>
      </c>
      <c r="K1004" s="26">
        <v>0</v>
      </c>
      <c r="L1004" s="27">
        <v>0</v>
      </c>
      <c r="N1004" s="24">
        <f t="shared" ref="N1004" si="5903">D1004*I1004+F1004*I1007-E1004*J1004-G1004*J1007</f>
        <v>-0.80420481129313615</v>
      </c>
      <c r="O1004" s="28">
        <f t="shared" ref="O1004" si="5904">(D1004*J1004+E1004*I1004+F1004*J1007+G1004*I1007)</f>
        <v>0</v>
      </c>
      <c r="P1004" s="26">
        <f t="shared" ref="P1004" si="5905">D1004*K1004+F1004*K1007-E1004*L1004-G1004*L1007</f>
        <v>0</v>
      </c>
      <c r="Q1004" s="27">
        <f t="shared" ref="Q1004" si="5906">(D1004*L1004+E1004*K1004+F1004*L1007+G1004*K1007)</f>
        <v>-5.8437156681704874</v>
      </c>
      <c r="S1004" s="24">
        <v>1</v>
      </c>
      <c r="T1004" s="25">
        <v>0</v>
      </c>
      <c r="U1004" s="26">
        <v>0</v>
      </c>
      <c r="V1004" s="27">
        <f t="shared" ref="V1004" si="5907">-1/($T$8*$B1004)</f>
        <v>-28.270948773041006</v>
      </c>
      <c r="X1004" s="24">
        <f t="shared" ref="X1004" si="5908">N1004*S1004+P1004*S1007-O1004*T1004-Q1004*T1007</f>
        <v>-0.80420481129313615</v>
      </c>
      <c r="Y1004" s="28">
        <f t="shared" ref="Y1004" si="5909">(N1004*T1004+O1004*S1004+P1004*T1007+Q1004*S1007)</f>
        <v>0</v>
      </c>
      <c r="Z1004" s="26">
        <f t="shared" ref="Z1004" si="5910">N1004*U1004+P1004*U1007-O1004*V1004-Q1004*V1007</f>
        <v>0</v>
      </c>
      <c r="AA1004" s="27">
        <f t="shared" ref="AA1004" si="5911">(N1004*V1004+O1004*U1004+P1004*V1007+Q1004*U1007)</f>
        <v>16.891917354930875</v>
      </c>
      <c r="AB1004" s="8"/>
      <c r="AC1004" s="24">
        <v>1</v>
      </c>
      <c r="AD1004" s="28">
        <v>0</v>
      </c>
      <c r="AE1004" s="26">
        <v>0</v>
      </c>
      <c r="AF1004" s="27">
        <v>0</v>
      </c>
      <c r="AH1004" s="24">
        <f t="shared" ref="AH1004" si="5912">X1004*AC1004+Z1004*AC1007-Y1004*AD1004-AA1004*AD1007</f>
        <v>4.1602759574819652</v>
      </c>
      <c r="AI1004" s="28">
        <f t="shared" ref="AI1004" si="5913">(X1004*AD1004+Y1004*AC1004+Z1004*AD1007+AA1004*AC1007)</f>
        <v>0</v>
      </c>
      <c r="AJ1004" s="26">
        <f t="shared" ref="AJ1004" si="5914">X1004*AE1004+Z1004*AE1007-Y1004*AF1004-AA1004*AF1007</f>
        <v>0</v>
      </c>
      <c r="AK1004" s="27">
        <f t="shared" ref="AK1004" si="5915">(X1004*AF1004+Y1004*AE1004+Z1004*AF1007+AA1004*AE1007)</f>
        <v>16.891917354930875</v>
      </c>
      <c r="AL1004" s="8"/>
      <c r="AM1004" s="24">
        <v>1</v>
      </c>
      <c r="AN1004" s="25">
        <v>0</v>
      </c>
      <c r="AO1004" s="26">
        <v>0</v>
      </c>
      <c r="AP1004" s="27">
        <f t="shared" ref="AP1004" si="5916">-1/($AN$8*$B1004)</f>
        <v>-5.8437156681704874</v>
      </c>
      <c r="AR1004" s="24">
        <f t="shared" ref="AR1004" si="5917">AH1004*AM1004+AJ1004*AM1007-AI1004*AN1004-AK1004*AN1007</f>
        <v>4.1602759574819652</v>
      </c>
      <c r="AS1004" s="28">
        <f t="shared" ref="AS1004" si="5918">(AH1004*AN1004+AI1004*AM1004+AJ1004*AN1007+AK1004*AM1007)</f>
        <v>0</v>
      </c>
      <c r="AT1004" s="26">
        <f t="shared" ref="AT1004" si="5919">AH1004*AO1004+AJ1004*AO1007-AI1004*AP1004-AK1004*AP1007</f>
        <v>0</v>
      </c>
      <c r="AU1004" s="27">
        <f t="shared" ref="AU1004" si="5920">(AH1004*AP1004+AI1004*AO1004+AJ1004*AP1007+AK1004*AO1007)</f>
        <v>-7.4195524417194605</v>
      </c>
      <c r="AV1004" s="8"/>
      <c r="AW1004" s="183">
        <f t="shared" ref="AW1004" si="5921">20*LOG((2*$AR$8)/(($AR$8*AR1004+AT1004+$AR$8*AR1007+AT1007)^2+($AR$8*AS1004+AU1004+$AR$8*AS1007+AU1007)^2)^0.5)</f>
        <v>-13.626774954480121</v>
      </c>
      <c r="AY1004" s="184">
        <f t="shared" ref="AY1004" si="5922">((AS1004^2+AR1004^2)/(AS1007^2+AR1007^2))^0.5</f>
        <v>2.1197516734811837</v>
      </c>
      <c r="AZ1004" s="9"/>
      <c r="BA1004" s="29"/>
      <c r="BB1004" s="29"/>
      <c r="BC1004" s="29"/>
      <c r="BD1004" s="29"/>
    </row>
    <row r="1005" spans="2:56" ht="18.649999999999999" customHeight="1" thickBot="1">
      <c r="D1005" s="30"/>
      <c r="G1005" s="31"/>
      <c r="I1005" s="30"/>
      <c r="L1005" s="31"/>
      <c r="N1005" s="30"/>
      <c r="Q1005" s="31"/>
      <c r="S1005" s="30"/>
      <c r="V1005" s="31"/>
      <c r="X1005" s="30"/>
      <c r="AA1005" s="31"/>
      <c r="AC1005" s="30"/>
      <c r="AF1005" s="31"/>
      <c r="AH1005" s="30"/>
      <c r="AK1005" s="31"/>
      <c r="AM1005" s="30"/>
      <c r="AP1005" s="31"/>
      <c r="AR1005" s="30"/>
      <c r="AU1005" s="31"/>
      <c r="AY1005" s="185"/>
      <c r="AZ1005" s="9"/>
      <c r="BA1005" s="29"/>
      <c r="BB1005" s="29"/>
      <c r="BC1005" s="29"/>
      <c r="BD1005" s="29"/>
    </row>
    <row r="1006" spans="2:56" ht="18.649999999999999" customHeight="1" thickBot="1">
      <c r="D1006" s="197" t="s">
        <v>96</v>
      </c>
      <c r="E1006" s="198"/>
      <c r="F1006" s="199" t="s">
        <v>97</v>
      </c>
      <c r="G1006" s="200"/>
      <c r="I1006" s="197" t="s">
        <v>98</v>
      </c>
      <c r="J1006" s="198"/>
      <c r="K1006" s="199" t="s">
        <v>99</v>
      </c>
      <c r="L1006" s="200"/>
      <c r="N1006" s="197" t="s">
        <v>1</v>
      </c>
      <c r="O1006" s="198"/>
      <c r="P1006" s="199" t="s">
        <v>2</v>
      </c>
      <c r="Q1006" s="200"/>
      <c r="S1006" s="172" t="s">
        <v>100</v>
      </c>
      <c r="T1006" s="173"/>
      <c r="U1006" s="199" t="s">
        <v>101</v>
      </c>
      <c r="V1006" s="200"/>
      <c r="X1006" s="197" t="s">
        <v>102</v>
      </c>
      <c r="Y1006" s="198"/>
      <c r="Z1006" s="199" t="s">
        <v>103</v>
      </c>
      <c r="AA1006" s="200"/>
      <c r="AB1006" s="4"/>
      <c r="AC1006" s="197" t="s">
        <v>104</v>
      </c>
      <c r="AD1006" s="198"/>
      <c r="AE1006" s="199" t="s">
        <v>105</v>
      </c>
      <c r="AF1006" s="200"/>
      <c r="AH1006" s="172" t="s">
        <v>106</v>
      </c>
      <c r="AI1006" s="173"/>
      <c r="AJ1006" s="199" t="s">
        <v>107</v>
      </c>
      <c r="AK1006" s="200"/>
      <c r="AL1006" s="4"/>
      <c r="AM1006" s="197" t="s">
        <v>108</v>
      </c>
      <c r="AN1006" s="198"/>
      <c r="AO1006" s="199" t="s">
        <v>109</v>
      </c>
      <c r="AP1006" s="200"/>
      <c r="AR1006" s="197" t="s">
        <v>110</v>
      </c>
      <c r="AS1006" s="198"/>
      <c r="AT1006" s="199" t="s">
        <v>111</v>
      </c>
      <c r="AU1006" s="200"/>
      <c r="AV1006" s="4"/>
      <c r="AW1006" s="36" t="s">
        <v>112</v>
      </c>
      <c r="AY1006" s="186" t="s">
        <v>113</v>
      </c>
      <c r="AZ1006" s="9"/>
      <c r="BA1006" s="29"/>
      <c r="BB1006" s="29"/>
      <c r="BC1006" s="29"/>
      <c r="BD1006" s="29"/>
    </row>
    <row r="1007" spans="2:56" ht="18.649999999999999" customHeight="1" thickTop="1" thickBot="1">
      <c r="D1007" s="24">
        <v>0</v>
      </c>
      <c r="E1007" s="28">
        <v>0</v>
      </c>
      <c r="F1007" s="26">
        <v>1</v>
      </c>
      <c r="G1007" s="27">
        <v>0</v>
      </c>
      <c r="I1007" s="24">
        <v>0</v>
      </c>
      <c r="J1007" s="28">
        <f t="shared" ref="J1007" si="5923">IF(0=(1-$J$8*$K$8*$B1004^2),0,-1*(1-$J$8*$K$8*$B1004^2)/($B1004*$K$8))</f>
        <v>-0.30874274412772462</v>
      </c>
      <c r="K1007" s="26">
        <v>1</v>
      </c>
      <c r="L1007" s="27">
        <v>0</v>
      </c>
      <c r="N1007" s="24">
        <f t="shared" ref="N1007" si="5924">D1007*I1004+F1007*I1007-E1007*J1004-G1007*J1007</f>
        <v>0</v>
      </c>
      <c r="O1007" s="28">
        <f t="shared" ref="O1007" si="5925">(D1007*J1004+E1007*I1004+F1007*J1007+G1007*I1007)</f>
        <v>-0.30874274412772462</v>
      </c>
      <c r="P1007" s="26">
        <f t="shared" ref="P1007" si="5926">D1007*K1004+F1007*K1007-E1007*L1004-G1007*L1007</f>
        <v>1</v>
      </c>
      <c r="Q1007" s="27">
        <f t="shared" ref="Q1007" si="5927">(D1007*L1004+E1007*K1004+F1007*L1007+G1007*K1007)</f>
        <v>0</v>
      </c>
      <c r="S1007" s="24">
        <v>0</v>
      </c>
      <c r="T1007" s="28">
        <v>0</v>
      </c>
      <c r="U1007" s="26">
        <v>1</v>
      </c>
      <c r="V1007" s="27">
        <v>0</v>
      </c>
      <c r="X1007" s="24">
        <f t="shared" ref="X1007" si="5928">N1007*S1004+P1007*S1007-O1007*T1004-Q1007*T1007</f>
        <v>0</v>
      </c>
      <c r="Y1007" s="28">
        <f t="shared" ref="Y1007" si="5929">(N1007*T1004+O1007*S1004+P1007*T1007+Q1007*S1007)</f>
        <v>-0.30874274412772462</v>
      </c>
      <c r="Z1007" s="26">
        <f t="shared" ref="Z1007" si="5930">N1007*U1004+P1007*U1007-O1007*V1004-Q1007*V1007</f>
        <v>-7.7284503032830099</v>
      </c>
      <c r="AA1007" s="27">
        <f t="shared" ref="AA1007" si="5931">(N1007*V1004+O1007*U1004+P1007*V1007+Q1007*U1007)</f>
        <v>0</v>
      </c>
      <c r="AB1007" s="8"/>
      <c r="AC1007" s="24">
        <v>0</v>
      </c>
      <c r="AD1007" s="28">
        <f t="shared" ref="AD1007" si="5932">IF(0=(1-$AD$8*$AE$8*$B1004^2),0,-1*(1-$AD$8*$AE$8*$B1004^2)/($B1004*$AD$8))</f>
        <v>-0.29389681848792215</v>
      </c>
      <c r="AE1007" s="26">
        <v>1</v>
      </c>
      <c r="AF1007" s="27">
        <v>0</v>
      </c>
      <c r="AH1007" s="24">
        <f t="shared" ref="AH1007" si="5933">X1007*AC1004+Z1007*AC1007-Y1007*AD1004-AA1007*AD1007</f>
        <v>0</v>
      </c>
      <c r="AI1007" s="28">
        <f t="shared" ref="AI1007" si="5934">(X1007*AD1004+Y1007*AC1004+Z1007*AD1007+AA1007*AC1007)</f>
        <v>1.962624211849169</v>
      </c>
      <c r="AJ1007" s="26">
        <f t="shared" ref="AJ1007" si="5935">X1007*AE1004+Z1007*AE1007-Y1007*AF1004-AA1007*AF1007</f>
        <v>-7.7284503032830099</v>
      </c>
      <c r="AK1007" s="27">
        <f t="shared" ref="AK1007" si="5936">(X1007*AF1004+Y1007*AE1004+Z1007*AF1007+AA1007*AE1007)</f>
        <v>0</v>
      </c>
      <c r="AL1007" s="8"/>
      <c r="AM1007" s="24">
        <v>0</v>
      </c>
      <c r="AN1007" s="28">
        <v>0</v>
      </c>
      <c r="AO1007" s="26">
        <v>1</v>
      </c>
      <c r="AP1007" s="27">
        <v>0</v>
      </c>
      <c r="AR1007" s="24">
        <f t="shared" ref="AR1007" si="5937">AH1007*AM1004+AJ1007*AM1007-AI1007*AN1004-AK1007*AN1007</f>
        <v>0</v>
      </c>
      <c r="AS1007" s="28">
        <f t="shared" ref="AS1007" si="5938">(AH1007*AN1004+AI1007*AM1004+AJ1007*AN1007+AK1007*AM1007)</f>
        <v>1.962624211849169</v>
      </c>
      <c r="AT1007" s="26">
        <f t="shared" ref="AT1007" si="5939">AH1007*AO1004+AJ1007*AO1007-AI1007*AP1004-AK1007*AP1007</f>
        <v>3.7405675542307328</v>
      </c>
      <c r="AU1007" s="27">
        <f t="shared" ref="AU1007" si="5940">(AH1007*AP1004+AI1007*AO1004+AJ1007*AP1007+AK1007*AO1007)</f>
        <v>0</v>
      </c>
      <c r="AV1007" s="8"/>
      <c r="AW1007" s="38">
        <f t="shared" ref="AW1007" si="5941">(180/PI())*ATAN(-1*(($AR$8*AS1004+AU1004+$AR$8*AS1007+AU1007)/($AR$8*AR1004+AT1004+$AR$8*AR1007+AT1007)))</f>
        <v>34.631932349886043</v>
      </c>
      <c r="AY1007" s="187">
        <f t="shared" ref="AY1007" si="5942">20*LOG(((($AR$8*AR1004+AT1004-$AR$8*AR1007-AT1007)^2+($AR$8*AS1004+AU1004-$AR$8*AS1007-AU1007)^2)/(($AR$8*AR1004+AT1004+$AR$8*AR1007+AT1007)^2+($AR$8*AS1004+AU1004+$AR$8*AS1007+AU1007)^2))^0.5)</f>
        <v>-0.1926203815897673</v>
      </c>
      <c r="AZ1007" s="9"/>
      <c r="BA1007" s="29"/>
      <c r="BB1007" s="29"/>
      <c r="BC1007" s="29"/>
      <c r="BD1007" s="29"/>
    </row>
    <row r="1008" spans="2:56" ht="18.649999999999999" customHeight="1">
      <c r="AY1008" s="33"/>
    </row>
    <row r="1009" spans="2:56" ht="18.649999999999999" customHeight="1" thickBot="1">
      <c r="E1009" s="21" t="s">
        <v>68</v>
      </c>
      <c r="J1009" s="21" t="s">
        <v>69</v>
      </c>
      <c r="O1009" s="21" t="s">
        <v>70</v>
      </c>
      <c r="T1009" s="21" t="s">
        <v>71</v>
      </c>
      <c r="Y1009" s="21" t="s">
        <v>72</v>
      </c>
      <c r="AD1009" s="21" t="s">
        <v>73</v>
      </c>
      <c r="AI1009" s="21" t="s">
        <v>74</v>
      </c>
      <c r="AN1009" s="21" t="s">
        <v>75</v>
      </c>
      <c r="AS1009" s="21" t="s">
        <v>76</v>
      </c>
    </row>
    <row r="1010" spans="2:56" ht="18.649999999999999" customHeight="1" thickBot="1">
      <c r="B1010" s="20"/>
      <c r="D1010" s="197" t="s">
        <v>77</v>
      </c>
      <c r="E1010" s="198"/>
      <c r="F1010" s="199" t="s">
        <v>78</v>
      </c>
      <c r="G1010" s="200"/>
      <c r="I1010" s="197" t="s">
        <v>79</v>
      </c>
      <c r="J1010" s="198"/>
      <c r="K1010" s="199" t="s">
        <v>80</v>
      </c>
      <c r="L1010" s="200"/>
      <c r="N1010" s="197" t="s">
        <v>81</v>
      </c>
      <c r="O1010" s="198"/>
      <c r="P1010" s="199" t="s">
        <v>82</v>
      </c>
      <c r="Q1010" s="200"/>
      <c r="S1010" s="197" t="s">
        <v>83</v>
      </c>
      <c r="T1010" s="198"/>
      <c r="U1010" s="199" t="s">
        <v>84</v>
      </c>
      <c r="V1010" s="200"/>
      <c r="X1010" s="197" t="s">
        <v>85</v>
      </c>
      <c r="Y1010" s="198"/>
      <c r="Z1010" s="199" t="s">
        <v>86</v>
      </c>
      <c r="AA1010" s="200"/>
      <c r="AB1010" s="4"/>
      <c r="AC1010" s="197" t="s">
        <v>87</v>
      </c>
      <c r="AD1010" s="198"/>
      <c r="AE1010" s="199" t="s">
        <v>88</v>
      </c>
      <c r="AF1010" s="200"/>
      <c r="AH1010" s="197" t="s">
        <v>89</v>
      </c>
      <c r="AI1010" s="198"/>
      <c r="AJ1010" s="199" t="s">
        <v>90</v>
      </c>
      <c r="AK1010" s="200"/>
      <c r="AL1010" s="4"/>
      <c r="AM1010" s="197" t="s">
        <v>91</v>
      </c>
      <c r="AN1010" s="198"/>
      <c r="AO1010" s="199" t="s">
        <v>92</v>
      </c>
      <c r="AP1010" s="200"/>
      <c r="AR1010" s="197" t="s">
        <v>93</v>
      </c>
      <c r="AS1010" s="198"/>
      <c r="AT1010" s="199" t="s">
        <v>94</v>
      </c>
      <c r="AU1010" s="200"/>
      <c r="AV1010" s="4"/>
      <c r="AW1010" s="181" t="s">
        <v>95</v>
      </c>
      <c r="AY1010" s="182" t="s">
        <v>22</v>
      </c>
      <c r="AZ1010" s="9"/>
      <c r="BA1010" s="29"/>
      <c r="BB1010" s="29"/>
      <c r="BC1010" s="29"/>
      <c r="BD1010" s="29"/>
    </row>
    <row r="1011" spans="2:56" ht="18.649999999999999" customHeight="1" thickTop="1" thickBot="1">
      <c r="B1011" s="39">
        <f t="shared" ref="B1011" si="5943">B1004+$E$5</f>
        <v>0.95639999999999381</v>
      </c>
      <c r="D1011" s="24">
        <v>1</v>
      </c>
      <c r="E1011" s="25">
        <v>0</v>
      </c>
      <c r="F1011" s="26">
        <v>0</v>
      </c>
      <c r="G1011" s="27">
        <f t="shared" ref="G1011" si="5944">-1/($E$8*$B1011)</f>
        <v>-5.8412716214669445</v>
      </c>
      <c r="I1011" s="24">
        <v>1</v>
      </c>
      <c r="J1011" s="28">
        <v>0</v>
      </c>
      <c r="K1011" s="26">
        <v>0</v>
      </c>
      <c r="L1011" s="27">
        <v>0</v>
      </c>
      <c r="N1011" s="24">
        <f t="shared" ref="N1011" si="5945">D1011*I1011+F1011*I1014-E1011*J1011-G1011*J1014</f>
        <v>-0.79807531586718272</v>
      </c>
      <c r="O1011" s="28">
        <f t="shared" ref="O1011" si="5946">(D1011*J1011+E1011*I1011+F1011*J1014+G1011*I1014)</f>
        <v>0</v>
      </c>
      <c r="P1011" s="26">
        <f t="shared" ref="P1011" si="5947">D1011*K1011+F1011*K1014-E1011*L1011-G1011*L1014</f>
        <v>0</v>
      </c>
      <c r="Q1011" s="27">
        <f t="shared" ref="Q1011" si="5948">(D1011*L1011+E1011*K1011+F1011*L1014+G1011*K1014)</f>
        <v>-5.8412716214669445</v>
      </c>
      <c r="S1011" s="24">
        <v>1</v>
      </c>
      <c r="T1011" s="25">
        <v>0</v>
      </c>
      <c r="U1011" s="26">
        <v>0</v>
      </c>
      <c r="V1011" s="27">
        <f t="shared" ref="V1011" si="5949">-1/($T$8*$B1011)</f>
        <v>-28.259124871421168</v>
      </c>
      <c r="X1011" s="24">
        <f t="shared" ref="X1011" si="5950">N1011*S1011+P1011*S1014-O1011*T1011-Q1011*T1014</f>
        <v>-0.79807531586718272</v>
      </c>
      <c r="Y1011" s="28">
        <f t="shared" ref="Y1011" si="5951">(N1011*T1011+O1011*S1011+P1011*T1014+Q1011*S1014)</f>
        <v>0</v>
      </c>
      <c r="Z1011" s="26">
        <f t="shared" ref="Z1011" si="5952">N1011*U1011+P1011*U1014-O1011*V1011-Q1011*V1014</f>
        <v>0</v>
      </c>
      <c r="AA1011" s="27">
        <f t="shared" ref="AA1011" si="5953">(N1011*V1011+O1011*U1011+P1011*V1014+Q1011*U1014)</f>
        <v>16.711638386422663</v>
      </c>
      <c r="AB1011" s="8"/>
      <c r="AC1011" s="24">
        <v>1</v>
      </c>
      <c r="AD1011" s="28">
        <v>0</v>
      </c>
      <c r="AE1011" s="26">
        <v>0</v>
      </c>
      <c r="AF1011" s="27">
        <v>0</v>
      </c>
      <c r="AH1011" s="24">
        <f t="shared" ref="AH1011" si="5954">X1011*AC1011+Z1011*AC1014-Y1011*AD1011-AA1011*AD1014</f>
        <v>4.1002202038212507</v>
      </c>
      <c r="AI1011" s="28">
        <f t="shared" ref="AI1011" si="5955">(X1011*AD1011+Y1011*AC1011+Z1011*AD1014+AA1011*AC1014)</f>
        <v>0</v>
      </c>
      <c r="AJ1011" s="26">
        <f t="shared" ref="AJ1011" si="5956">X1011*AE1011+Z1011*AE1014-Y1011*AF1011-AA1011*AF1014</f>
        <v>0</v>
      </c>
      <c r="AK1011" s="27">
        <f t="shared" ref="AK1011" si="5957">(X1011*AF1011+Y1011*AE1011+Z1011*AF1014+AA1011*AE1014)</f>
        <v>16.711638386422663</v>
      </c>
      <c r="AL1011" s="8"/>
      <c r="AM1011" s="24">
        <v>1</v>
      </c>
      <c r="AN1011" s="25">
        <v>0</v>
      </c>
      <c r="AO1011" s="26">
        <v>0</v>
      </c>
      <c r="AP1011" s="27">
        <f t="shared" ref="AP1011" si="5958">-1/($AN$8*$B1011)</f>
        <v>-5.8412716214669445</v>
      </c>
      <c r="AR1011" s="24">
        <f t="shared" ref="AR1011" si="5959">AH1011*AM1011+AJ1011*AM1014-AI1011*AN1011-AK1011*AN1014</f>
        <v>4.1002202038212507</v>
      </c>
      <c r="AS1011" s="28">
        <f t="shared" ref="AS1011" si="5960">(AH1011*AN1011+AI1011*AM1011+AJ1011*AN1014+AK1011*AM1014)</f>
        <v>0</v>
      </c>
      <c r="AT1011" s="26">
        <f t="shared" ref="AT1011" si="5961">AH1011*AO1011+AJ1011*AO1014-AI1011*AP1011-AK1011*AP1014</f>
        <v>0</v>
      </c>
      <c r="AU1011" s="27">
        <f t="shared" ref="AU1011" si="5962">(AH1011*AP1011+AI1011*AO1011+AJ1011*AP1014+AK1011*AO1014)</f>
        <v>-7.2388615319238205</v>
      </c>
      <c r="AV1011" s="8"/>
      <c r="AW1011" s="183">
        <f t="shared" ref="AW1011" si="5963">20*LOG((2*$AR$8)/(($AR$8*AR1011+AT1011+$AR$8*AR1014+AT1014)^2+($AR$8*AS1011+AU1011+$AR$8*AS1014+AU1014)^2)^0.5)</f>
        <v>-13.453006531080085</v>
      </c>
      <c r="AY1011" s="184">
        <f t="shared" ref="AY1011" si="5964">((AS1011^2+AR1011^2)/(AS1014^2+AR1014^2))^0.5</f>
        <v>2.1040285483942993</v>
      </c>
      <c r="AZ1011" s="9"/>
      <c r="BA1011" s="29"/>
      <c r="BB1011" s="29"/>
      <c r="BC1011" s="29"/>
      <c r="BD1011" s="29"/>
    </row>
    <row r="1012" spans="2:56" ht="18.649999999999999" customHeight="1" thickBot="1">
      <c r="D1012" s="30"/>
      <c r="G1012" s="31"/>
      <c r="I1012" s="30"/>
      <c r="L1012" s="31"/>
      <c r="N1012" s="30"/>
      <c r="Q1012" s="31"/>
      <c r="S1012" s="30"/>
      <c r="V1012" s="31"/>
      <c r="X1012" s="30"/>
      <c r="AA1012" s="31"/>
      <c r="AC1012" s="30"/>
      <c r="AF1012" s="31"/>
      <c r="AH1012" s="30"/>
      <c r="AK1012" s="31"/>
      <c r="AM1012" s="30"/>
      <c r="AP1012" s="31"/>
      <c r="AR1012" s="30"/>
      <c r="AU1012" s="31"/>
      <c r="AY1012" s="185"/>
      <c r="AZ1012" s="9"/>
      <c r="BA1012" s="29"/>
      <c r="BB1012" s="29"/>
      <c r="BC1012" s="29"/>
      <c r="BD1012" s="29"/>
    </row>
    <row r="1013" spans="2:56" ht="18.649999999999999" customHeight="1" thickBot="1">
      <c r="D1013" s="197" t="s">
        <v>96</v>
      </c>
      <c r="E1013" s="198"/>
      <c r="F1013" s="199" t="s">
        <v>97</v>
      </c>
      <c r="G1013" s="200"/>
      <c r="I1013" s="197" t="s">
        <v>98</v>
      </c>
      <c r="J1013" s="198"/>
      <c r="K1013" s="199" t="s">
        <v>99</v>
      </c>
      <c r="L1013" s="200"/>
      <c r="N1013" s="197" t="s">
        <v>1</v>
      </c>
      <c r="O1013" s="198"/>
      <c r="P1013" s="199" t="s">
        <v>2</v>
      </c>
      <c r="Q1013" s="200"/>
      <c r="S1013" s="172" t="s">
        <v>100</v>
      </c>
      <c r="T1013" s="173"/>
      <c r="U1013" s="199" t="s">
        <v>101</v>
      </c>
      <c r="V1013" s="200"/>
      <c r="X1013" s="197" t="s">
        <v>102</v>
      </c>
      <c r="Y1013" s="198"/>
      <c r="Z1013" s="199" t="s">
        <v>103</v>
      </c>
      <c r="AA1013" s="200"/>
      <c r="AB1013" s="4"/>
      <c r="AC1013" s="197" t="s">
        <v>104</v>
      </c>
      <c r="AD1013" s="198"/>
      <c r="AE1013" s="199" t="s">
        <v>105</v>
      </c>
      <c r="AF1013" s="200"/>
      <c r="AH1013" s="172" t="s">
        <v>106</v>
      </c>
      <c r="AI1013" s="173"/>
      <c r="AJ1013" s="199" t="s">
        <v>107</v>
      </c>
      <c r="AK1013" s="200"/>
      <c r="AL1013" s="4"/>
      <c r="AM1013" s="197" t="s">
        <v>108</v>
      </c>
      <c r="AN1013" s="198"/>
      <c r="AO1013" s="199" t="s">
        <v>109</v>
      </c>
      <c r="AP1013" s="200"/>
      <c r="AR1013" s="197" t="s">
        <v>110</v>
      </c>
      <c r="AS1013" s="198"/>
      <c r="AT1013" s="199" t="s">
        <v>111</v>
      </c>
      <c r="AU1013" s="200"/>
      <c r="AV1013" s="4"/>
      <c r="AW1013" s="36" t="s">
        <v>112</v>
      </c>
      <c r="AY1013" s="186" t="s">
        <v>113</v>
      </c>
      <c r="AZ1013" s="9"/>
      <c r="BA1013" s="29"/>
      <c r="BB1013" s="29"/>
      <c r="BC1013" s="29"/>
      <c r="BD1013" s="29"/>
    </row>
    <row r="1014" spans="2:56" ht="18.649999999999999" customHeight="1" thickTop="1" thickBot="1">
      <c r="D1014" s="24">
        <v>0</v>
      </c>
      <c r="E1014" s="28">
        <v>0</v>
      </c>
      <c r="F1014" s="26">
        <v>1</v>
      </c>
      <c r="G1014" s="27">
        <v>0</v>
      </c>
      <c r="I1014" s="24">
        <v>0</v>
      </c>
      <c r="J1014" s="28">
        <f t="shared" ref="J1014" si="5965">IF(0=(1-$J$8*$K$8*$B1011^2),0,-1*(1-$J$8*$K$8*$B1011^2)/($B1011*$K$8))</f>
        <v>-0.30782258254506989</v>
      </c>
      <c r="K1014" s="26">
        <v>1</v>
      </c>
      <c r="L1014" s="27">
        <v>0</v>
      </c>
      <c r="N1014" s="24">
        <f t="shared" ref="N1014" si="5966">D1014*I1011+F1014*I1014-E1014*J1011-G1014*J1014</f>
        <v>0</v>
      </c>
      <c r="O1014" s="28">
        <f t="shared" ref="O1014" si="5967">(D1014*J1011+E1014*I1011+F1014*J1014+G1014*I1014)</f>
        <v>-0.30782258254506989</v>
      </c>
      <c r="P1014" s="26">
        <f t="shared" ref="P1014" si="5968">D1014*K1011+F1014*K1014-E1014*L1011-G1014*L1014</f>
        <v>1</v>
      </c>
      <c r="Q1014" s="27">
        <f t="shared" ref="Q1014" si="5969">(D1014*L1011+E1014*K1011+F1014*L1014+G1014*K1014)</f>
        <v>0</v>
      </c>
      <c r="S1014" s="24">
        <v>0</v>
      </c>
      <c r="T1014" s="28">
        <v>0</v>
      </c>
      <c r="U1014" s="26">
        <v>1</v>
      </c>
      <c r="V1014" s="27">
        <v>0</v>
      </c>
      <c r="X1014" s="24">
        <f t="shared" ref="X1014" si="5970">N1014*S1011+P1014*S1014-O1014*T1011-Q1014*T1014</f>
        <v>0</v>
      </c>
      <c r="Y1014" s="28">
        <f t="shared" ref="Y1014" si="5971">(N1014*T1011+O1014*S1011+P1014*T1014+Q1014*S1014)</f>
        <v>-0.30782258254506989</v>
      </c>
      <c r="Z1014" s="26">
        <f t="shared" ref="Z1014" si="5972">N1014*U1011+P1014*U1014-O1014*V1011-Q1014*V1014</f>
        <v>-7.6987967983844801</v>
      </c>
      <c r="AA1014" s="27">
        <f t="shared" ref="AA1014" si="5973">(N1014*V1011+O1014*U1011+P1014*V1014+Q1014*U1014)</f>
        <v>0</v>
      </c>
      <c r="AB1014" s="8"/>
      <c r="AC1014" s="24">
        <v>0</v>
      </c>
      <c r="AD1014" s="28">
        <f t="shared" ref="AD1014" si="5974">IF(0=(1-$AD$8*$AE$8*$B1011^2),0,-1*(1-$AD$8*$AE$8*$B1011^2)/($B1011*$AD$8))</f>
        <v>-0.29310684006111837</v>
      </c>
      <c r="AE1014" s="26">
        <v>1</v>
      </c>
      <c r="AF1014" s="27">
        <v>0</v>
      </c>
      <c r="AH1014" s="24">
        <f t="shared" ref="AH1014" si="5975">X1014*AC1011+Z1014*AC1014-Y1014*AD1011-AA1014*AD1014</f>
        <v>0</v>
      </c>
      <c r="AI1014" s="28">
        <f t="shared" ref="AI1014" si="5976">(X1014*AD1011+Y1014*AC1011+Z1014*AD1014+AA1014*AC1014)</f>
        <v>1.9487474193020602</v>
      </c>
      <c r="AJ1014" s="26">
        <f t="shared" ref="AJ1014" si="5977">X1014*AE1011+Z1014*AE1014-Y1014*AF1011-AA1014*AF1014</f>
        <v>-7.6987967983844801</v>
      </c>
      <c r="AK1014" s="27">
        <f t="shared" ref="AK1014" si="5978">(X1014*AF1011+Y1014*AE1011+Z1014*AF1014+AA1014*AE1014)</f>
        <v>0</v>
      </c>
      <c r="AL1014" s="8"/>
      <c r="AM1014" s="24">
        <v>0</v>
      </c>
      <c r="AN1014" s="28">
        <v>0</v>
      </c>
      <c r="AO1014" s="26">
        <v>1</v>
      </c>
      <c r="AP1014" s="27">
        <v>0</v>
      </c>
      <c r="AR1014" s="24">
        <f t="shared" ref="AR1014" si="5979">AH1014*AM1011+AJ1014*AM1014-AI1014*AN1011-AK1014*AN1014</f>
        <v>0</v>
      </c>
      <c r="AS1014" s="28">
        <f t="shared" ref="AS1014" si="5980">(AH1014*AN1011+AI1014*AM1011+AJ1014*AN1014+AK1014*AM1014)</f>
        <v>1.9487474193020602</v>
      </c>
      <c r="AT1014" s="26">
        <f t="shared" ref="AT1014" si="5981">AH1014*AO1011+AJ1014*AO1014-AI1014*AP1011-AK1014*AP1014</f>
        <v>3.6843661993915884</v>
      </c>
      <c r="AU1014" s="27">
        <f t="shared" ref="AU1014" si="5982">(AH1014*AP1011+AI1014*AO1011+AJ1014*AP1014+AK1014*AO1014)</f>
        <v>0</v>
      </c>
      <c r="AV1014" s="8"/>
      <c r="AW1014" s="38">
        <f t="shared" ref="AW1014" si="5983">(180/PI())*ATAN(-1*(($AR$8*AS1011+AU1011+$AR$8*AS1014+AU1014)/($AR$8*AR1011+AT1011+$AR$8*AR1014+AT1014)))</f>
        <v>34.198563324022686</v>
      </c>
      <c r="AY1014" s="187">
        <f t="shared" ref="AY1014" si="5984">20*LOG(((($AR$8*AR1011+AT1011-$AR$8*AR1014-AT1014)^2+($AR$8*AS1011+AU1011-$AR$8*AS1014-AU1014)^2)/(($AR$8*AR1011+AT1011+$AR$8*AR1014+AT1014)^2+($AR$8*AS1011+AU1011+$AR$8*AS1014+AU1014)^2))^0.5)</f>
        <v>-0.2006681435112104</v>
      </c>
      <c r="AZ1014" s="9"/>
      <c r="BA1014" s="29"/>
      <c r="BB1014" s="29"/>
      <c r="BC1014" s="29"/>
      <c r="BD1014" s="29"/>
    </row>
    <row r="1015" spans="2:56" ht="18.649999999999999" customHeight="1">
      <c r="AY1015" s="33"/>
    </row>
    <row r="1016" spans="2:56" ht="18.649999999999999" customHeight="1" thickBot="1">
      <c r="E1016" s="21" t="s">
        <v>68</v>
      </c>
      <c r="J1016" s="21" t="s">
        <v>69</v>
      </c>
      <c r="O1016" s="21" t="s">
        <v>70</v>
      </c>
      <c r="T1016" s="21" t="s">
        <v>71</v>
      </c>
      <c r="Y1016" s="21" t="s">
        <v>72</v>
      </c>
      <c r="AD1016" s="21" t="s">
        <v>73</v>
      </c>
      <c r="AI1016" s="21" t="s">
        <v>74</v>
      </c>
      <c r="AN1016" s="21" t="s">
        <v>75</v>
      </c>
      <c r="AS1016" s="21" t="s">
        <v>76</v>
      </c>
    </row>
    <row r="1017" spans="2:56" ht="18.649999999999999" customHeight="1" thickBot="1">
      <c r="B1017" s="20"/>
      <c r="D1017" s="197" t="s">
        <v>77</v>
      </c>
      <c r="E1017" s="198"/>
      <c r="F1017" s="199" t="s">
        <v>78</v>
      </c>
      <c r="G1017" s="200"/>
      <c r="I1017" s="197" t="s">
        <v>79</v>
      </c>
      <c r="J1017" s="198"/>
      <c r="K1017" s="199" t="s">
        <v>80</v>
      </c>
      <c r="L1017" s="200"/>
      <c r="N1017" s="197" t="s">
        <v>81</v>
      </c>
      <c r="O1017" s="198"/>
      <c r="P1017" s="199" t="s">
        <v>82</v>
      </c>
      <c r="Q1017" s="200"/>
      <c r="S1017" s="197" t="s">
        <v>83</v>
      </c>
      <c r="T1017" s="198"/>
      <c r="U1017" s="199" t="s">
        <v>84</v>
      </c>
      <c r="V1017" s="200"/>
      <c r="X1017" s="197" t="s">
        <v>85</v>
      </c>
      <c r="Y1017" s="198"/>
      <c r="Z1017" s="199" t="s">
        <v>86</v>
      </c>
      <c r="AA1017" s="200"/>
      <c r="AB1017" s="4"/>
      <c r="AC1017" s="197" t="s">
        <v>87</v>
      </c>
      <c r="AD1017" s="198"/>
      <c r="AE1017" s="199" t="s">
        <v>88</v>
      </c>
      <c r="AF1017" s="200"/>
      <c r="AH1017" s="197" t="s">
        <v>89</v>
      </c>
      <c r="AI1017" s="198"/>
      <c r="AJ1017" s="199" t="s">
        <v>90</v>
      </c>
      <c r="AK1017" s="200"/>
      <c r="AL1017" s="4"/>
      <c r="AM1017" s="197" t="s">
        <v>91</v>
      </c>
      <c r="AN1017" s="198"/>
      <c r="AO1017" s="199" t="s">
        <v>92</v>
      </c>
      <c r="AP1017" s="200"/>
      <c r="AR1017" s="197" t="s">
        <v>93</v>
      </c>
      <c r="AS1017" s="198"/>
      <c r="AT1017" s="199" t="s">
        <v>94</v>
      </c>
      <c r="AU1017" s="200"/>
      <c r="AV1017" s="4"/>
      <c r="AW1017" s="181" t="s">
        <v>95</v>
      </c>
      <c r="AY1017" s="182" t="s">
        <v>22</v>
      </c>
      <c r="AZ1017" s="9"/>
      <c r="BA1017" s="29"/>
      <c r="BB1017" s="29"/>
      <c r="BC1017" s="29"/>
      <c r="BD1017" s="29"/>
    </row>
    <row r="1018" spans="2:56" ht="18.649999999999999" customHeight="1" thickTop="1" thickBot="1">
      <c r="B1018" s="39">
        <f t="shared" ref="B1018" si="5985">B1011+$E$5</f>
        <v>0.95679999999999377</v>
      </c>
      <c r="D1018" s="24">
        <v>1</v>
      </c>
      <c r="E1018" s="25">
        <v>0</v>
      </c>
      <c r="F1018" s="26">
        <v>0</v>
      </c>
      <c r="G1018" s="27">
        <f t="shared" ref="G1018" si="5986">-1/($E$8*$B1018)</f>
        <v>-5.8388296182807133</v>
      </c>
      <c r="I1018" s="24">
        <v>1</v>
      </c>
      <c r="J1018" s="28">
        <v>0</v>
      </c>
      <c r="K1018" s="26">
        <v>0</v>
      </c>
      <c r="L1018" s="27">
        <v>0</v>
      </c>
      <c r="N1018" s="24">
        <f t="shared" ref="N1018" si="5987">D1018*I1018+F1018*I1021-E1018*J1018-G1018*J1021</f>
        <v>-0.79195350632846262</v>
      </c>
      <c r="O1018" s="28">
        <f t="shared" ref="O1018" si="5988">(D1018*J1018+E1018*I1018+F1018*J1021+G1018*I1021)</f>
        <v>0</v>
      </c>
      <c r="P1018" s="26">
        <f t="shared" ref="P1018" si="5989">D1018*K1018+F1018*K1021-E1018*L1018-G1018*L1021</f>
        <v>0</v>
      </c>
      <c r="Q1018" s="27">
        <f t="shared" ref="Q1018" si="5990">(D1018*L1018+E1018*K1018+F1018*L1021+G1018*K1021)</f>
        <v>-5.8388296182807133</v>
      </c>
      <c r="S1018" s="24">
        <v>1</v>
      </c>
      <c r="T1018" s="25">
        <v>0</v>
      </c>
      <c r="U1018" s="26">
        <v>0</v>
      </c>
      <c r="V1018" s="27">
        <f t="shared" ref="V1018" si="5991">-1/($T$8*$B1018)</f>
        <v>-28.247310856006692</v>
      </c>
      <c r="X1018" s="24">
        <f t="shared" ref="X1018" si="5992">N1018*S1018+P1018*S1021-O1018*T1018-Q1018*T1021</f>
        <v>-0.79195350632846262</v>
      </c>
      <c r="Y1018" s="28">
        <f t="shared" ref="Y1018" si="5993">(N1018*T1018+O1018*S1018+P1018*T1021+Q1018*S1021)</f>
        <v>0</v>
      </c>
      <c r="Z1018" s="26">
        <f t="shared" ref="Z1018" si="5994">N1018*U1018+P1018*U1021-O1018*V1018-Q1018*V1021</f>
        <v>0</v>
      </c>
      <c r="AA1018" s="27">
        <f t="shared" ref="AA1018" si="5995">(N1018*V1018+O1018*U1018+P1018*V1021+Q1018*U1021)</f>
        <v>16.531727258483834</v>
      </c>
      <c r="AB1018" s="8"/>
      <c r="AC1018" s="24">
        <v>1</v>
      </c>
      <c r="AD1018" s="28">
        <v>0</v>
      </c>
      <c r="AE1018" s="26">
        <v>0</v>
      </c>
      <c r="AF1018" s="27">
        <v>0</v>
      </c>
      <c r="AH1018" s="24">
        <f t="shared" ref="AH1018" si="5996">X1018*AC1018+Z1018*AC1021-Y1018*AD1018-AA1018*AD1021</f>
        <v>4.0405554315633729</v>
      </c>
      <c r="AI1018" s="28">
        <f t="shared" ref="AI1018" si="5997">(X1018*AD1018+Y1018*AC1018+Z1018*AD1021+AA1018*AC1021)</f>
        <v>0</v>
      </c>
      <c r="AJ1018" s="26">
        <f t="shared" ref="AJ1018" si="5998">X1018*AE1018+Z1018*AE1021-Y1018*AF1018-AA1018*AF1021</f>
        <v>0</v>
      </c>
      <c r="AK1018" s="27">
        <f t="shared" ref="AK1018" si="5999">(X1018*AF1018+Y1018*AE1018+Z1018*AF1021+AA1018*AE1021)</f>
        <v>16.531727258483834</v>
      </c>
      <c r="AL1018" s="8"/>
      <c r="AM1018" s="24">
        <v>1</v>
      </c>
      <c r="AN1018" s="25">
        <v>0</v>
      </c>
      <c r="AO1018" s="26">
        <v>0</v>
      </c>
      <c r="AP1018" s="27">
        <f t="shared" ref="AP1018" si="6000">-1/($AN$8*$B1018)</f>
        <v>-5.8388296182807133</v>
      </c>
      <c r="AR1018" s="24">
        <f t="shared" ref="AR1018" si="6001">AH1018*AM1018+AJ1018*AM1021-AI1018*AN1018-AK1018*AN1021</f>
        <v>4.0405554315633729</v>
      </c>
      <c r="AS1018" s="28">
        <f t="shared" ref="AS1018" si="6002">(AH1018*AN1018+AI1018*AM1018+AJ1018*AN1021+AK1018*AM1021)</f>
        <v>0</v>
      </c>
      <c r="AT1018" s="26">
        <f t="shared" ref="AT1018" si="6003">AH1018*AO1018+AJ1018*AO1021-AI1018*AP1018-AK1018*AP1021</f>
        <v>0</v>
      </c>
      <c r="AU1018" s="27">
        <f t="shared" ref="AU1018" si="6004">(AH1018*AP1018+AI1018*AO1018+AJ1018*AP1021+AK1018*AO1021)</f>
        <v>-7.0603874696333975</v>
      </c>
      <c r="AV1018" s="8"/>
      <c r="AW1018" s="183">
        <f t="shared" ref="AW1018" si="6005">20*LOG((2*$AR$8)/(($AR$8*AR1018+AT1018+$AR$8*AR1021+AT1021)^2+($AR$8*AS1018+AU1018+$AR$8*AS1021+AU1021)^2)^0.5)</f>
        <v>-13.277955591882524</v>
      </c>
      <c r="AY1018" s="184">
        <f t="shared" ref="AY1018" si="6006">((AS1018^2+AR1018^2)/(AS1021^2+AR1021^2))^0.5</f>
        <v>2.0882169833814928</v>
      </c>
      <c r="AZ1018" s="9"/>
      <c r="BA1018" s="29"/>
      <c r="BB1018" s="29"/>
      <c r="BC1018" s="29"/>
      <c r="BD1018" s="29"/>
    </row>
    <row r="1019" spans="2:56" ht="18.649999999999999" customHeight="1" thickBot="1">
      <c r="D1019" s="30"/>
      <c r="G1019" s="31"/>
      <c r="I1019" s="30"/>
      <c r="L1019" s="31"/>
      <c r="N1019" s="30"/>
      <c r="Q1019" s="31"/>
      <c r="S1019" s="30"/>
      <c r="V1019" s="31"/>
      <c r="X1019" s="30"/>
      <c r="AA1019" s="31"/>
      <c r="AC1019" s="30"/>
      <c r="AF1019" s="31"/>
      <c r="AH1019" s="30"/>
      <c r="AK1019" s="31"/>
      <c r="AM1019" s="30"/>
      <c r="AP1019" s="31"/>
      <c r="AR1019" s="30"/>
      <c r="AU1019" s="31"/>
      <c r="AY1019" s="185"/>
      <c r="AZ1019" s="9"/>
      <c r="BA1019" s="29"/>
      <c r="BB1019" s="29"/>
      <c r="BC1019" s="29"/>
      <c r="BD1019" s="29"/>
    </row>
    <row r="1020" spans="2:56" ht="18.649999999999999" customHeight="1" thickBot="1">
      <c r="D1020" s="197" t="s">
        <v>96</v>
      </c>
      <c r="E1020" s="198"/>
      <c r="F1020" s="199" t="s">
        <v>97</v>
      </c>
      <c r="G1020" s="200"/>
      <c r="I1020" s="197" t="s">
        <v>98</v>
      </c>
      <c r="J1020" s="198"/>
      <c r="K1020" s="199" t="s">
        <v>99</v>
      </c>
      <c r="L1020" s="200"/>
      <c r="N1020" s="197" t="s">
        <v>1</v>
      </c>
      <c r="O1020" s="198"/>
      <c r="P1020" s="199" t="s">
        <v>2</v>
      </c>
      <c r="Q1020" s="200"/>
      <c r="S1020" s="172" t="s">
        <v>100</v>
      </c>
      <c r="T1020" s="173"/>
      <c r="U1020" s="199" t="s">
        <v>101</v>
      </c>
      <c r="V1020" s="200"/>
      <c r="X1020" s="197" t="s">
        <v>102</v>
      </c>
      <c r="Y1020" s="198"/>
      <c r="Z1020" s="199" t="s">
        <v>103</v>
      </c>
      <c r="AA1020" s="200"/>
      <c r="AB1020" s="4"/>
      <c r="AC1020" s="197" t="s">
        <v>104</v>
      </c>
      <c r="AD1020" s="198"/>
      <c r="AE1020" s="199" t="s">
        <v>105</v>
      </c>
      <c r="AF1020" s="200"/>
      <c r="AH1020" s="172" t="s">
        <v>106</v>
      </c>
      <c r="AI1020" s="173"/>
      <c r="AJ1020" s="199" t="s">
        <v>107</v>
      </c>
      <c r="AK1020" s="200"/>
      <c r="AL1020" s="4"/>
      <c r="AM1020" s="197" t="s">
        <v>108</v>
      </c>
      <c r="AN1020" s="198"/>
      <c r="AO1020" s="199" t="s">
        <v>109</v>
      </c>
      <c r="AP1020" s="200"/>
      <c r="AR1020" s="197" t="s">
        <v>110</v>
      </c>
      <c r="AS1020" s="198"/>
      <c r="AT1020" s="199" t="s">
        <v>111</v>
      </c>
      <c r="AU1020" s="200"/>
      <c r="AV1020" s="4"/>
      <c r="AW1020" s="36" t="s">
        <v>112</v>
      </c>
      <c r="AY1020" s="186" t="s">
        <v>113</v>
      </c>
      <c r="AZ1020" s="9"/>
      <c r="BA1020" s="29"/>
      <c r="BB1020" s="29"/>
      <c r="BC1020" s="29"/>
      <c r="BD1020" s="29"/>
    </row>
    <row r="1021" spans="2:56" ht="18.649999999999999" customHeight="1" thickTop="1" thickBot="1">
      <c r="D1021" s="24">
        <v>0</v>
      </c>
      <c r="E1021" s="28">
        <v>0</v>
      </c>
      <c r="F1021" s="26">
        <v>1</v>
      </c>
      <c r="G1021" s="27">
        <v>0</v>
      </c>
      <c r="I1021" s="24">
        <v>0</v>
      </c>
      <c r="J1021" s="28">
        <f t="shared" ref="J1021" si="6007">IF(0=(1-$J$8*$K$8*$B1018^2),0,-1*(1-$J$8*$K$8*$B1018^2)/($B1018*$K$8))</f>
        <v>-0.30690285955905605</v>
      </c>
      <c r="K1021" s="26">
        <v>1</v>
      </c>
      <c r="L1021" s="27">
        <v>0</v>
      </c>
      <c r="N1021" s="24">
        <f t="shared" ref="N1021" si="6008">D1021*I1018+F1021*I1021-E1021*J1018-G1021*J1021</f>
        <v>0</v>
      </c>
      <c r="O1021" s="28">
        <f t="shared" ref="O1021" si="6009">(D1021*J1018+E1021*I1018+F1021*J1021+G1021*I1021)</f>
        <v>-0.30690285955905605</v>
      </c>
      <c r="P1021" s="26">
        <f t="shared" ref="P1021" si="6010">D1021*K1018+F1021*K1021-E1021*L1018-G1021*L1021</f>
        <v>1</v>
      </c>
      <c r="Q1021" s="27">
        <f t="shared" ref="Q1021" si="6011">(D1021*L1018+E1021*K1018+F1021*L1021+G1021*K1021)</f>
        <v>0</v>
      </c>
      <c r="S1021" s="24">
        <v>0</v>
      </c>
      <c r="T1021" s="28">
        <v>0</v>
      </c>
      <c r="U1021" s="26">
        <v>1</v>
      </c>
      <c r="V1021" s="27">
        <v>0</v>
      </c>
      <c r="X1021" s="24">
        <f t="shared" ref="X1021" si="6012">N1021*S1018+P1021*S1021-O1021*T1018-Q1021*T1021</f>
        <v>0</v>
      </c>
      <c r="Y1021" s="28">
        <f t="shared" ref="Y1021" si="6013">(N1021*T1018+O1021*S1018+P1021*T1021+Q1021*S1021)</f>
        <v>-0.30690285955905605</v>
      </c>
      <c r="Z1021" s="26">
        <f t="shared" ref="Z1021" si="6014">N1021*U1018+P1021*U1021-O1021*V1018-Q1021*V1021</f>
        <v>-7.6691804765620208</v>
      </c>
      <c r="AA1021" s="27">
        <f t="shared" ref="AA1021" si="6015">(N1021*V1018+O1021*U1018+P1021*V1021+Q1021*U1021)</f>
        <v>0</v>
      </c>
      <c r="AB1021" s="8"/>
      <c r="AC1021" s="24">
        <v>0</v>
      </c>
      <c r="AD1021" s="28">
        <f t="shared" ref="AD1021" si="6016">IF(0=(1-$AD$8*$AE$8*$B1018^2),0,-1*(1-$AD$8*$AE$8*$B1018^2)/($B1018*$AD$8))</f>
        <v>-0.29231724322162794</v>
      </c>
      <c r="AE1021" s="26">
        <v>1</v>
      </c>
      <c r="AF1021" s="27">
        <v>0</v>
      </c>
      <c r="AH1021" s="24">
        <f t="shared" ref="AH1021" si="6017">X1021*AC1018+Z1021*AC1021-Y1021*AD1018-AA1021*AD1021</f>
        <v>0</v>
      </c>
      <c r="AI1021" s="28">
        <f t="shared" ref="AI1021" si="6018">(X1021*AD1018+Y1021*AC1018+Z1021*AD1021+AA1021*AC1021)</f>
        <v>1.9349308351186849</v>
      </c>
      <c r="AJ1021" s="26">
        <f t="shared" ref="AJ1021" si="6019">X1021*AE1018+Z1021*AE1021-Y1021*AF1018-AA1021*AF1021</f>
        <v>-7.6691804765620208</v>
      </c>
      <c r="AK1021" s="27">
        <f t="shared" ref="AK1021" si="6020">(X1021*AF1018+Y1021*AE1018+Z1021*AF1021+AA1021*AE1021)</f>
        <v>0</v>
      </c>
      <c r="AL1021" s="8"/>
      <c r="AM1021" s="24">
        <v>0</v>
      </c>
      <c r="AN1021" s="28">
        <v>0</v>
      </c>
      <c r="AO1021" s="26">
        <v>1</v>
      </c>
      <c r="AP1021" s="27">
        <v>0</v>
      </c>
      <c r="AR1021" s="24">
        <f t="shared" ref="AR1021" si="6021">AH1021*AM1018+AJ1021*AM1021-AI1021*AN1018-AK1021*AN1021</f>
        <v>0</v>
      </c>
      <c r="AS1021" s="28">
        <f t="shared" ref="AS1021" si="6022">(AH1021*AN1018+AI1021*AM1018+AJ1021*AN1021+AK1021*AM1021)</f>
        <v>1.9349308351186849</v>
      </c>
      <c r="AT1021" s="26">
        <f t="shared" ref="AT1021" si="6023">AH1021*AO1018+AJ1021*AO1021-AI1021*AP1018-AK1021*AP1021</f>
        <v>3.6285509928535919</v>
      </c>
      <c r="AU1021" s="27">
        <f t="shared" ref="AU1021" si="6024">(AH1021*AP1018+AI1021*AO1018+AJ1021*AP1021+AK1021*AO1021)</f>
        <v>0</v>
      </c>
      <c r="AV1021" s="8"/>
      <c r="AW1021" s="38">
        <f t="shared" ref="AW1021" si="6025">(180/PI())*ATAN(-1*(($AR$8*AS1018+AU1018+$AR$8*AS1021+AU1021)/($AR$8*AR1018+AT1018+$AR$8*AR1021+AT1021)))</f>
        <v>33.755802746019683</v>
      </c>
      <c r="AY1021" s="187">
        <f t="shared" ref="AY1021" si="6026">20*LOG(((($AR$8*AR1018+AT1018-$AR$8*AR1021-AT1021)^2+($AR$8*AS1018+AU1018-$AR$8*AS1021-AU1021)^2)/(($AR$8*AR1018+AT1018+$AR$8*AR1021+AT1021)^2+($AR$8*AS1018+AU1018+$AR$8*AS1021+AU1021)^2))^0.5)</f>
        <v>-0.2091235648679422</v>
      </c>
      <c r="AZ1021" s="9"/>
      <c r="BA1021" s="29"/>
      <c r="BB1021" s="29"/>
      <c r="BC1021" s="29"/>
      <c r="BD1021" s="29"/>
    </row>
    <row r="1022" spans="2:56" ht="18.649999999999999" customHeight="1">
      <c r="AY1022" s="33"/>
    </row>
    <row r="1023" spans="2:56" ht="18.649999999999999" customHeight="1" thickBot="1">
      <c r="E1023" s="21" t="s">
        <v>68</v>
      </c>
      <c r="J1023" s="21" t="s">
        <v>69</v>
      </c>
      <c r="O1023" s="21" t="s">
        <v>70</v>
      </c>
      <c r="T1023" s="21" t="s">
        <v>71</v>
      </c>
      <c r="Y1023" s="21" t="s">
        <v>72</v>
      </c>
      <c r="AD1023" s="21" t="s">
        <v>73</v>
      </c>
      <c r="AI1023" s="21" t="s">
        <v>74</v>
      </c>
      <c r="AN1023" s="21" t="s">
        <v>75</v>
      </c>
      <c r="AS1023" s="21" t="s">
        <v>76</v>
      </c>
    </row>
    <row r="1024" spans="2:56" ht="18.649999999999999" customHeight="1" thickBot="1">
      <c r="B1024" s="20"/>
      <c r="D1024" s="197" t="s">
        <v>77</v>
      </c>
      <c r="E1024" s="198"/>
      <c r="F1024" s="199" t="s">
        <v>78</v>
      </c>
      <c r="G1024" s="200"/>
      <c r="I1024" s="197" t="s">
        <v>79</v>
      </c>
      <c r="J1024" s="198"/>
      <c r="K1024" s="199" t="s">
        <v>80</v>
      </c>
      <c r="L1024" s="200"/>
      <c r="N1024" s="197" t="s">
        <v>81</v>
      </c>
      <c r="O1024" s="198"/>
      <c r="P1024" s="199" t="s">
        <v>82</v>
      </c>
      <c r="Q1024" s="200"/>
      <c r="S1024" s="197" t="s">
        <v>83</v>
      </c>
      <c r="T1024" s="198"/>
      <c r="U1024" s="199" t="s">
        <v>84</v>
      </c>
      <c r="V1024" s="200"/>
      <c r="X1024" s="197" t="s">
        <v>85</v>
      </c>
      <c r="Y1024" s="198"/>
      <c r="Z1024" s="199" t="s">
        <v>86</v>
      </c>
      <c r="AA1024" s="200"/>
      <c r="AB1024" s="4"/>
      <c r="AC1024" s="197" t="s">
        <v>87</v>
      </c>
      <c r="AD1024" s="198"/>
      <c r="AE1024" s="199" t="s">
        <v>88</v>
      </c>
      <c r="AF1024" s="200"/>
      <c r="AH1024" s="197" t="s">
        <v>89</v>
      </c>
      <c r="AI1024" s="198"/>
      <c r="AJ1024" s="199" t="s">
        <v>90</v>
      </c>
      <c r="AK1024" s="200"/>
      <c r="AL1024" s="4"/>
      <c r="AM1024" s="197" t="s">
        <v>91</v>
      </c>
      <c r="AN1024" s="198"/>
      <c r="AO1024" s="199" t="s">
        <v>92</v>
      </c>
      <c r="AP1024" s="200"/>
      <c r="AR1024" s="197" t="s">
        <v>93</v>
      </c>
      <c r="AS1024" s="198"/>
      <c r="AT1024" s="199" t="s">
        <v>94</v>
      </c>
      <c r="AU1024" s="200"/>
      <c r="AV1024" s="4"/>
      <c r="AW1024" s="181" t="s">
        <v>95</v>
      </c>
      <c r="AY1024" s="182" t="s">
        <v>22</v>
      </c>
      <c r="AZ1024" s="9"/>
      <c r="BA1024" s="29"/>
      <c r="BB1024" s="29"/>
      <c r="BC1024" s="29"/>
      <c r="BD1024" s="29"/>
    </row>
    <row r="1025" spans="2:56" ht="18.649999999999999" customHeight="1" thickTop="1" thickBot="1">
      <c r="B1025" s="39">
        <f t="shared" ref="B1025" si="6027">B1018+$E$5</f>
        <v>0.95719999999999372</v>
      </c>
      <c r="D1025" s="24">
        <v>1</v>
      </c>
      <c r="E1025" s="25">
        <v>0</v>
      </c>
      <c r="F1025" s="26">
        <v>0</v>
      </c>
      <c r="G1025" s="27">
        <f t="shared" ref="G1025" si="6028">-1/($E$8*$B1025)</f>
        <v>-5.8363896560499233</v>
      </c>
      <c r="I1025" s="24">
        <v>1</v>
      </c>
      <c r="J1025" s="28">
        <v>0</v>
      </c>
      <c r="K1025" s="26">
        <v>0</v>
      </c>
      <c r="L1025" s="27">
        <v>0</v>
      </c>
      <c r="N1025" s="24">
        <f t="shared" ref="N1025" si="6029">D1025*I1025+F1025*I1028-E1025*J1025-G1025*J1028</f>
        <v>-0.78583936983237845</v>
      </c>
      <c r="O1025" s="28">
        <f t="shared" ref="O1025" si="6030">(D1025*J1025+E1025*I1025+F1025*J1028+G1025*I1028)</f>
        <v>0</v>
      </c>
      <c r="P1025" s="26">
        <f t="shared" ref="P1025" si="6031">D1025*K1025+F1025*K1028-E1025*L1025-G1025*L1028</f>
        <v>0</v>
      </c>
      <c r="Q1025" s="27">
        <f t="shared" ref="Q1025" si="6032">(D1025*L1025+E1025*K1025+F1025*L1028+G1025*K1028)</f>
        <v>-5.8363896560499233</v>
      </c>
      <c r="S1025" s="24">
        <v>1</v>
      </c>
      <c r="T1025" s="25">
        <v>0</v>
      </c>
      <c r="U1025" s="26">
        <v>0</v>
      </c>
      <c r="V1025" s="27">
        <f t="shared" ref="V1025" si="6033">-1/($T$8*$B1025)</f>
        <v>-28.235506714403684</v>
      </c>
      <c r="X1025" s="24">
        <f t="shared" ref="X1025" si="6034">N1025*S1025+P1025*S1028-O1025*T1025-Q1025*T1028</f>
        <v>-0.78583936983237845</v>
      </c>
      <c r="Y1025" s="28">
        <f t="shared" ref="Y1025" si="6035">(N1025*T1025+O1025*S1025+P1025*T1028+Q1025*S1028)</f>
        <v>0</v>
      </c>
      <c r="Z1025" s="26">
        <f t="shared" ref="Z1025" si="6036">N1025*U1025+P1025*U1028-O1025*V1025-Q1025*V1028</f>
        <v>0</v>
      </c>
      <c r="AA1025" s="27">
        <f t="shared" ref="AA1025" si="6037">(N1025*V1025+O1025*U1025+P1025*V1028+Q1025*U1028)</f>
        <v>16.352183147294959</v>
      </c>
      <c r="AB1025" s="8"/>
      <c r="AC1025" s="24">
        <v>1</v>
      </c>
      <c r="AD1025" s="28">
        <v>0</v>
      </c>
      <c r="AE1025" s="26">
        <v>0</v>
      </c>
      <c r="AF1025" s="27">
        <v>0</v>
      </c>
      <c r="AH1025" s="24">
        <f t="shared" ref="AH1025" si="6038">X1025*AC1025+Z1025*AC1028-Y1025*AD1025-AA1025*AD1028</f>
        <v>3.9812803282712634</v>
      </c>
      <c r="AI1025" s="28">
        <f t="shared" ref="AI1025" si="6039">(X1025*AD1025+Y1025*AC1025+Z1025*AD1028+AA1025*AC1028)</f>
        <v>0</v>
      </c>
      <c r="AJ1025" s="26">
        <f t="shared" ref="AJ1025" si="6040">X1025*AE1025+Z1025*AE1028-Y1025*AF1025-AA1025*AF1028</f>
        <v>0</v>
      </c>
      <c r="AK1025" s="27">
        <f t="shared" ref="AK1025" si="6041">(X1025*AF1025+Y1025*AE1025+Z1025*AF1028+AA1025*AE1028)</f>
        <v>16.352183147294959</v>
      </c>
      <c r="AL1025" s="8"/>
      <c r="AM1025" s="24">
        <v>1</v>
      </c>
      <c r="AN1025" s="25">
        <v>0</v>
      </c>
      <c r="AO1025" s="26">
        <v>0</v>
      </c>
      <c r="AP1025" s="27">
        <f t="shared" ref="AP1025" si="6042">-1/($AN$8*$B1025)</f>
        <v>-5.8363896560499233</v>
      </c>
      <c r="AR1025" s="24">
        <f t="shared" ref="AR1025" si="6043">AH1025*AM1025+AJ1025*AM1028-AI1025*AN1025-AK1025*AN1028</f>
        <v>3.9812803282712634</v>
      </c>
      <c r="AS1025" s="28">
        <f t="shared" ref="AS1025" si="6044">(AH1025*AN1025+AI1025*AM1025+AJ1025*AN1028+AK1025*AM1028)</f>
        <v>0</v>
      </c>
      <c r="AT1025" s="26">
        <f t="shared" ref="AT1025" si="6045">AH1025*AO1025+AJ1025*AO1028-AI1025*AP1025-AK1025*AP1028</f>
        <v>0</v>
      </c>
      <c r="AU1025" s="27">
        <f t="shared" ref="AU1025" si="6046">(AH1025*AP1025+AI1025*AO1025+AJ1025*AP1028+AK1025*AO1028)</f>
        <v>-6.884120178462485</v>
      </c>
      <c r="AV1025" s="8"/>
      <c r="AW1025" s="183">
        <f t="shared" ref="AW1025" si="6047">20*LOG((2*$AR$8)/(($AR$8*AR1025+AT1025+$AR$8*AR1028+AT1028)^2+($AR$8*AS1025+AU1025+$AR$8*AS1028+AU1028)^2)^0.5)</f>
        <v>-13.101610311623478</v>
      </c>
      <c r="AY1025" s="184">
        <f t="shared" ref="AY1025" si="6048">((AS1025^2+AR1025^2)/(AS1028^2+AR1028^2))^0.5</f>
        <v>2.0723160282307456</v>
      </c>
      <c r="AZ1025" s="9"/>
      <c r="BA1025" s="29"/>
      <c r="BB1025" s="29"/>
      <c r="BC1025" s="29"/>
      <c r="BD1025" s="29"/>
    </row>
    <row r="1026" spans="2:56" ht="18.649999999999999" customHeight="1" thickBot="1">
      <c r="D1026" s="30"/>
      <c r="G1026" s="31"/>
      <c r="I1026" s="30"/>
      <c r="L1026" s="31"/>
      <c r="N1026" s="30"/>
      <c r="Q1026" s="31"/>
      <c r="S1026" s="30"/>
      <c r="V1026" s="31"/>
      <c r="X1026" s="30"/>
      <c r="AA1026" s="31"/>
      <c r="AC1026" s="30"/>
      <c r="AF1026" s="31"/>
      <c r="AH1026" s="30"/>
      <c r="AK1026" s="31"/>
      <c r="AM1026" s="30"/>
      <c r="AP1026" s="31"/>
      <c r="AR1026" s="30"/>
      <c r="AU1026" s="31"/>
      <c r="AY1026" s="185"/>
      <c r="AZ1026" s="9"/>
      <c r="BA1026" s="29"/>
      <c r="BB1026" s="29"/>
      <c r="BC1026" s="29"/>
      <c r="BD1026" s="29"/>
    </row>
    <row r="1027" spans="2:56" ht="18.649999999999999" customHeight="1" thickBot="1">
      <c r="D1027" s="197" t="s">
        <v>96</v>
      </c>
      <c r="E1027" s="198"/>
      <c r="F1027" s="199" t="s">
        <v>97</v>
      </c>
      <c r="G1027" s="200"/>
      <c r="I1027" s="197" t="s">
        <v>98</v>
      </c>
      <c r="J1027" s="198"/>
      <c r="K1027" s="199" t="s">
        <v>99</v>
      </c>
      <c r="L1027" s="200"/>
      <c r="N1027" s="197" t="s">
        <v>1</v>
      </c>
      <c r="O1027" s="198"/>
      <c r="P1027" s="199" t="s">
        <v>2</v>
      </c>
      <c r="Q1027" s="200"/>
      <c r="S1027" s="172" t="s">
        <v>100</v>
      </c>
      <c r="T1027" s="173"/>
      <c r="U1027" s="199" t="s">
        <v>101</v>
      </c>
      <c r="V1027" s="200"/>
      <c r="X1027" s="197" t="s">
        <v>102</v>
      </c>
      <c r="Y1027" s="198"/>
      <c r="Z1027" s="199" t="s">
        <v>103</v>
      </c>
      <c r="AA1027" s="200"/>
      <c r="AB1027" s="4"/>
      <c r="AC1027" s="197" t="s">
        <v>104</v>
      </c>
      <c r="AD1027" s="198"/>
      <c r="AE1027" s="199" t="s">
        <v>105</v>
      </c>
      <c r="AF1027" s="200"/>
      <c r="AH1027" s="172" t="s">
        <v>106</v>
      </c>
      <c r="AI1027" s="173"/>
      <c r="AJ1027" s="199" t="s">
        <v>107</v>
      </c>
      <c r="AK1027" s="200"/>
      <c r="AL1027" s="4"/>
      <c r="AM1027" s="197" t="s">
        <v>108</v>
      </c>
      <c r="AN1027" s="198"/>
      <c r="AO1027" s="199" t="s">
        <v>109</v>
      </c>
      <c r="AP1027" s="200"/>
      <c r="AR1027" s="197" t="s">
        <v>110</v>
      </c>
      <c r="AS1027" s="198"/>
      <c r="AT1027" s="199" t="s">
        <v>111</v>
      </c>
      <c r="AU1027" s="200"/>
      <c r="AV1027" s="4"/>
      <c r="AW1027" s="36" t="s">
        <v>112</v>
      </c>
      <c r="AY1027" s="186" t="s">
        <v>113</v>
      </c>
      <c r="AZ1027" s="9"/>
      <c r="BA1027" s="29"/>
      <c r="BB1027" s="29"/>
      <c r="BC1027" s="29"/>
      <c r="BD1027" s="29"/>
    </row>
    <row r="1028" spans="2:56" ht="18.649999999999999" customHeight="1" thickTop="1" thickBot="1">
      <c r="D1028" s="24">
        <v>0</v>
      </c>
      <c r="E1028" s="28">
        <v>0</v>
      </c>
      <c r="F1028" s="26">
        <v>1</v>
      </c>
      <c r="G1028" s="27">
        <v>0</v>
      </c>
      <c r="I1028" s="24">
        <v>0</v>
      </c>
      <c r="J1028" s="28">
        <f t="shared" ref="J1028" si="6049">IF(0=(1-$J$8*$K$8*$B1025^2),0,-1*(1-$J$8*$K$8*$B1025^2)/($B1025*$K$8))</f>
        <v>-0.30598357461983389</v>
      </c>
      <c r="K1028" s="26">
        <v>1</v>
      </c>
      <c r="L1028" s="27">
        <v>0</v>
      </c>
      <c r="N1028" s="24">
        <f t="shared" ref="N1028" si="6050">D1028*I1025+F1028*I1028-E1028*J1025-G1028*J1028</f>
        <v>0</v>
      </c>
      <c r="O1028" s="28">
        <f t="shared" ref="O1028" si="6051">(D1028*J1025+E1028*I1025+F1028*J1028+G1028*I1028)</f>
        <v>-0.30598357461983389</v>
      </c>
      <c r="P1028" s="26">
        <f t="shared" ref="P1028" si="6052">D1028*K1025+F1028*K1028-E1028*L1025-G1028*L1028</f>
        <v>1</v>
      </c>
      <c r="Q1028" s="27">
        <f t="shared" ref="Q1028" si="6053">(D1028*L1025+E1028*K1025+F1028*L1028+G1028*K1028)</f>
        <v>0</v>
      </c>
      <c r="S1028" s="24">
        <v>0</v>
      </c>
      <c r="T1028" s="28">
        <v>0</v>
      </c>
      <c r="U1028" s="26">
        <v>1</v>
      </c>
      <c r="V1028" s="27">
        <v>0</v>
      </c>
      <c r="X1028" s="24">
        <f t="shared" ref="X1028" si="6054">N1028*S1025+P1028*S1028-O1028*T1025-Q1028*T1028</f>
        <v>0</v>
      </c>
      <c r="Y1028" s="28">
        <f t="shared" ref="Y1028" si="6055">(N1028*T1025+O1028*S1025+P1028*T1028+Q1028*S1028)</f>
        <v>-0.30598357461983389</v>
      </c>
      <c r="Z1028" s="26">
        <f t="shared" ref="Z1028" si="6056">N1028*U1025+P1028*U1028-O1028*V1025-Q1028*V1028</f>
        <v>-7.6396012756755596</v>
      </c>
      <c r="AA1028" s="27">
        <f t="shared" ref="AA1028" si="6057">(N1028*V1025+O1028*U1025+P1028*V1028+Q1028*U1028)</f>
        <v>0</v>
      </c>
      <c r="AB1028" s="8"/>
      <c r="AC1028" s="24">
        <v>0</v>
      </c>
      <c r="AD1028" s="28">
        <f t="shared" ref="AD1028" si="6058">IF(0=(1-$AD$8*$AE$8*$B1025^2),0,-1*(1-$AD$8*$AE$8*$B1025^2)/($B1025*$AD$8))</f>
        <v>-0.29152802749107154</v>
      </c>
      <c r="AE1028" s="26">
        <v>1</v>
      </c>
      <c r="AF1028" s="27">
        <v>0</v>
      </c>
      <c r="AH1028" s="24">
        <f t="shared" ref="AH1028" si="6059">X1028*AC1025+Z1028*AC1028-Y1028*AD1025-AA1028*AD1028</f>
        <v>0</v>
      </c>
      <c r="AI1028" s="28">
        <f t="shared" ref="AI1028" si="6060">(X1028*AD1025+Y1028*AC1025+Z1028*AD1028+AA1028*AC1028)</f>
        <v>1.9211743160961361</v>
      </c>
      <c r="AJ1028" s="26">
        <f t="shared" ref="AJ1028" si="6061">X1028*AE1025+Z1028*AE1028-Y1028*AF1025-AA1028*AF1028</f>
        <v>-7.6396012756755596</v>
      </c>
      <c r="AK1028" s="27">
        <f t="shared" ref="AK1028" si="6062">(X1028*AF1025+Y1028*AE1025+Z1028*AF1028+AA1028*AE1028)</f>
        <v>0</v>
      </c>
      <c r="AL1028" s="8"/>
      <c r="AM1028" s="24">
        <v>0</v>
      </c>
      <c r="AN1028" s="28">
        <v>0</v>
      </c>
      <c r="AO1028" s="26">
        <v>1</v>
      </c>
      <c r="AP1028" s="27">
        <v>0</v>
      </c>
      <c r="AR1028" s="24">
        <f t="shared" ref="AR1028" si="6063">AH1028*AM1025+AJ1028*AM1028-AI1028*AN1025-AK1028*AN1028</f>
        <v>0</v>
      </c>
      <c r="AS1028" s="28">
        <f t="shared" ref="AS1028" si="6064">(AH1028*AN1025+AI1028*AM1025+AJ1028*AN1028+AK1028*AM1028)</f>
        <v>1.9211743160961361</v>
      </c>
      <c r="AT1028" s="26">
        <f t="shared" ref="AT1028" si="6065">AH1028*AO1025+AJ1028*AO1028-AI1028*AP1025-AK1028*AP1028</f>
        <v>3.5731206302567156</v>
      </c>
      <c r="AU1028" s="27">
        <f t="shared" ref="AU1028" si="6066">(AH1028*AP1025+AI1028*AO1025+AJ1028*AP1028+AK1028*AO1028)</f>
        <v>0</v>
      </c>
      <c r="AV1028" s="8"/>
      <c r="AW1028" s="38">
        <f t="shared" ref="AW1028" si="6067">(180/PI())*ATAN(-1*(($AR$8*AS1025+AU1025+$AR$8*AS1028+AU1028)/($AR$8*AR1025+AT1025+$AR$8*AR1028+AT1028)))</f>
        <v>33.303348087399137</v>
      </c>
      <c r="AY1028" s="187">
        <f t="shared" ref="AY1028" si="6068">20*LOG(((($AR$8*AR1025+AT1025-$AR$8*AR1028-AT1028)^2+($AR$8*AS1025+AU1025-$AR$8*AS1028-AU1028)^2)/(($AR$8*AR1025+AT1025+$AR$8*AR1028+AT1028)^2+($AR$8*AS1025+AU1025+$AR$8*AS1028+AU1028)^2))^0.5)</f>
        <v>-0.21801090964108791</v>
      </c>
      <c r="AZ1028" s="9"/>
      <c r="BA1028" s="29"/>
      <c r="BB1028" s="29"/>
      <c r="BC1028" s="29"/>
      <c r="BD1028" s="29"/>
    </row>
    <row r="1029" spans="2:56" ht="18.649999999999999" customHeight="1">
      <c r="AY1029" s="33"/>
    </row>
    <row r="1030" spans="2:56" ht="18.649999999999999" customHeight="1" thickBot="1">
      <c r="E1030" s="21" t="s">
        <v>68</v>
      </c>
      <c r="J1030" s="21" t="s">
        <v>69</v>
      </c>
      <c r="O1030" s="21" t="s">
        <v>70</v>
      </c>
      <c r="T1030" s="21" t="s">
        <v>71</v>
      </c>
      <c r="Y1030" s="21" t="s">
        <v>72</v>
      </c>
      <c r="AD1030" s="21" t="s">
        <v>73</v>
      </c>
      <c r="AI1030" s="21" t="s">
        <v>74</v>
      </c>
      <c r="AN1030" s="21" t="s">
        <v>75</v>
      </c>
      <c r="AS1030" s="21" t="s">
        <v>76</v>
      </c>
    </row>
    <row r="1031" spans="2:56" ht="18.649999999999999" customHeight="1" thickBot="1">
      <c r="B1031" s="20"/>
      <c r="D1031" s="197" t="s">
        <v>77</v>
      </c>
      <c r="E1031" s="198"/>
      <c r="F1031" s="199" t="s">
        <v>78</v>
      </c>
      <c r="G1031" s="200"/>
      <c r="I1031" s="197" t="s">
        <v>79</v>
      </c>
      <c r="J1031" s="198"/>
      <c r="K1031" s="199" t="s">
        <v>80</v>
      </c>
      <c r="L1031" s="200"/>
      <c r="N1031" s="197" t="s">
        <v>81</v>
      </c>
      <c r="O1031" s="198"/>
      <c r="P1031" s="199" t="s">
        <v>82</v>
      </c>
      <c r="Q1031" s="200"/>
      <c r="S1031" s="197" t="s">
        <v>83</v>
      </c>
      <c r="T1031" s="198"/>
      <c r="U1031" s="199" t="s">
        <v>84</v>
      </c>
      <c r="V1031" s="200"/>
      <c r="X1031" s="197" t="s">
        <v>85</v>
      </c>
      <c r="Y1031" s="198"/>
      <c r="Z1031" s="199" t="s">
        <v>86</v>
      </c>
      <c r="AA1031" s="200"/>
      <c r="AB1031" s="4"/>
      <c r="AC1031" s="197" t="s">
        <v>87</v>
      </c>
      <c r="AD1031" s="198"/>
      <c r="AE1031" s="199" t="s">
        <v>88</v>
      </c>
      <c r="AF1031" s="200"/>
      <c r="AH1031" s="197" t="s">
        <v>89</v>
      </c>
      <c r="AI1031" s="198"/>
      <c r="AJ1031" s="199" t="s">
        <v>90</v>
      </c>
      <c r="AK1031" s="200"/>
      <c r="AL1031" s="4"/>
      <c r="AM1031" s="197" t="s">
        <v>91</v>
      </c>
      <c r="AN1031" s="198"/>
      <c r="AO1031" s="199" t="s">
        <v>92</v>
      </c>
      <c r="AP1031" s="200"/>
      <c r="AR1031" s="197" t="s">
        <v>93</v>
      </c>
      <c r="AS1031" s="198"/>
      <c r="AT1031" s="199" t="s">
        <v>94</v>
      </c>
      <c r="AU1031" s="200"/>
      <c r="AV1031" s="4"/>
      <c r="AW1031" s="181" t="s">
        <v>95</v>
      </c>
      <c r="AY1031" s="182" t="s">
        <v>22</v>
      </c>
      <c r="AZ1031" s="9"/>
      <c r="BA1031" s="29"/>
      <c r="BB1031" s="29"/>
      <c r="BC1031" s="29"/>
      <c r="BD1031" s="29"/>
    </row>
    <row r="1032" spans="2:56" ht="18.649999999999999" customHeight="1" thickTop="1" thickBot="1">
      <c r="B1032" s="39">
        <f t="shared" ref="B1032" si="6069">B1025+$E$5</f>
        <v>0.95759999999999368</v>
      </c>
      <c r="D1032" s="24">
        <v>1</v>
      </c>
      <c r="E1032" s="25">
        <v>0</v>
      </c>
      <c r="F1032" s="26">
        <v>0</v>
      </c>
      <c r="G1032" s="27">
        <f t="shared" ref="G1032" si="6070">-1/($E$8*$B1032)</f>
        <v>-5.8339517322169874</v>
      </c>
      <c r="I1032" s="24">
        <v>1</v>
      </c>
      <c r="J1032" s="28">
        <v>0</v>
      </c>
      <c r="K1032" s="26">
        <v>0</v>
      </c>
      <c r="L1032" s="27">
        <v>0</v>
      </c>
      <c r="N1032" s="24">
        <f t="shared" ref="N1032" si="6071">D1032*I1032+F1032*I1035-E1032*J1032-G1032*J1035</f>
        <v>-0.77973289356115139</v>
      </c>
      <c r="O1032" s="28">
        <f t="shared" ref="O1032" si="6072">(D1032*J1032+E1032*I1032+F1032*J1035+G1032*I1035)</f>
        <v>0</v>
      </c>
      <c r="P1032" s="26">
        <f t="shared" ref="P1032" si="6073">D1032*K1032+F1032*K1035-E1032*L1032-G1032*L1035</f>
        <v>0</v>
      </c>
      <c r="Q1032" s="27">
        <f t="shared" ref="Q1032" si="6074">(D1032*L1032+E1032*K1032+F1032*L1035+G1032*K1035)</f>
        <v>-5.8339517322169874</v>
      </c>
      <c r="S1032" s="24">
        <v>1</v>
      </c>
      <c r="T1032" s="25">
        <v>0</v>
      </c>
      <c r="U1032" s="26">
        <v>0</v>
      </c>
      <c r="V1032" s="27">
        <f t="shared" ref="V1032" si="6075">-1/($T$8*$B1032)</f>
        <v>-28.223712434238937</v>
      </c>
      <c r="X1032" s="24">
        <f t="shared" ref="X1032" si="6076">N1032*S1032+P1032*S1035-O1032*T1032-Q1032*T1035</f>
        <v>-0.77973289356115139</v>
      </c>
      <c r="Y1032" s="28">
        <f t="shared" ref="Y1032" si="6077">(N1032*T1032+O1032*S1032+P1032*T1035+Q1032*S1035)</f>
        <v>0</v>
      </c>
      <c r="Z1032" s="26">
        <f t="shared" ref="Z1032" si="6078">N1032*U1032+P1032*U1035-O1032*V1032-Q1032*V1035</f>
        <v>0</v>
      </c>
      <c r="AA1032" s="27">
        <f t="shared" ref="AA1032" si="6079">(N1032*V1032+O1032*U1032+P1032*V1035+Q1032*U1035)</f>
        <v>16.173005231169984</v>
      </c>
      <c r="AB1032" s="8"/>
      <c r="AC1032" s="24">
        <v>1</v>
      </c>
      <c r="AD1032" s="28">
        <v>0</v>
      </c>
      <c r="AE1032" s="26">
        <v>0</v>
      </c>
      <c r="AF1032" s="27">
        <v>0</v>
      </c>
      <c r="AH1032" s="24">
        <f t="shared" ref="AH1032" si="6080">X1032*AC1032+Z1032*AC1035-Y1032*AD1032-AA1032*AD1035</f>
        <v>3.9223935858986847</v>
      </c>
      <c r="AI1032" s="28">
        <f t="shared" ref="AI1032" si="6081">(X1032*AD1032+Y1032*AC1032+Z1032*AD1035+AA1032*AC1035)</f>
        <v>0</v>
      </c>
      <c r="AJ1032" s="26">
        <f t="shared" ref="AJ1032" si="6082">X1032*AE1032+Z1032*AE1035-Y1032*AF1032-AA1032*AF1035</f>
        <v>0</v>
      </c>
      <c r="AK1032" s="27">
        <f t="shared" ref="AK1032" si="6083">(X1032*AF1032+Y1032*AE1032+Z1032*AF1035+AA1032*AE1035)</f>
        <v>16.173005231169984</v>
      </c>
      <c r="AL1032" s="8"/>
      <c r="AM1032" s="24">
        <v>1</v>
      </c>
      <c r="AN1032" s="25">
        <v>0</v>
      </c>
      <c r="AO1032" s="26">
        <v>0</v>
      </c>
      <c r="AP1032" s="27">
        <f t="shared" ref="AP1032" si="6084">-1/($AN$8*$B1032)</f>
        <v>-5.8339517322169874</v>
      </c>
      <c r="AR1032" s="24">
        <f t="shared" ref="AR1032" si="6085">AH1032*AM1032+AJ1032*AM1035-AI1032*AN1032-AK1032*AN1035</f>
        <v>3.9223935858986847</v>
      </c>
      <c r="AS1032" s="28">
        <f t="shared" ref="AS1032" si="6086">(AH1032*AN1032+AI1032*AM1032+AJ1032*AN1035+AK1032*AM1035)</f>
        <v>0</v>
      </c>
      <c r="AT1032" s="26">
        <f t="shared" ref="AT1032" si="6087">AH1032*AO1032+AJ1032*AO1035-AI1032*AP1032-AK1032*AP1035</f>
        <v>0</v>
      </c>
      <c r="AU1032" s="27">
        <f t="shared" ref="AU1032" si="6088">(AH1032*AP1032+AI1032*AO1032+AJ1032*AP1035+AK1032*AO1035)</f>
        <v>-6.7100496237204474</v>
      </c>
      <c r="AV1032" s="8"/>
      <c r="AW1032" s="183">
        <f t="shared" ref="AW1032" si="6089">20*LOG((2*$AR$8)/(($AR$8*AR1032+AT1032+$AR$8*AR1035+AT1035)^2+($AR$8*AS1032+AU1032+$AR$8*AS1035+AU1035)^2)^0.5)</f>
        <v>-12.923959314830674</v>
      </c>
      <c r="AY1032" s="184">
        <f t="shared" ref="AY1032" si="6090">((AS1032^2+AR1032^2)/(AS1035^2+AR1035^2))^0.5</f>
        <v>2.0563247192777432</v>
      </c>
      <c r="AZ1032" s="9"/>
      <c r="BA1032" s="29"/>
      <c r="BB1032" s="29"/>
      <c r="BC1032" s="29"/>
      <c r="BD1032" s="29"/>
    </row>
    <row r="1033" spans="2:56" ht="18.649999999999999" customHeight="1" thickBot="1">
      <c r="D1033" s="30"/>
      <c r="G1033" s="31"/>
      <c r="I1033" s="30"/>
      <c r="L1033" s="31"/>
      <c r="N1033" s="30"/>
      <c r="Q1033" s="31"/>
      <c r="S1033" s="30"/>
      <c r="V1033" s="31"/>
      <c r="X1033" s="30"/>
      <c r="AA1033" s="31"/>
      <c r="AC1033" s="30"/>
      <c r="AF1033" s="31"/>
      <c r="AH1033" s="30"/>
      <c r="AK1033" s="31"/>
      <c r="AM1033" s="30"/>
      <c r="AP1033" s="31"/>
      <c r="AR1033" s="30"/>
      <c r="AU1033" s="31"/>
      <c r="AY1033" s="185"/>
      <c r="AZ1033" s="9"/>
      <c r="BA1033" s="29"/>
      <c r="BB1033" s="29"/>
      <c r="BC1033" s="29"/>
      <c r="BD1033" s="29"/>
    </row>
    <row r="1034" spans="2:56" ht="18.649999999999999" customHeight="1" thickBot="1">
      <c r="D1034" s="197" t="s">
        <v>96</v>
      </c>
      <c r="E1034" s="198"/>
      <c r="F1034" s="199" t="s">
        <v>97</v>
      </c>
      <c r="G1034" s="200"/>
      <c r="I1034" s="197" t="s">
        <v>98</v>
      </c>
      <c r="J1034" s="198"/>
      <c r="K1034" s="199" t="s">
        <v>99</v>
      </c>
      <c r="L1034" s="200"/>
      <c r="N1034" s="197" t="s">
        <v>1</v>
      </c>
      <c r="O1034" s="198"/>
      <c r="P1034" s="199" t="s">
        <v>2</v>
      </c>
      <c r="Q1034" s="200"/>
      <c r="S1034" s="172" t="s">
        <v>100</v>
      </c>
      <c r="T1034" s="173"/>
      <c r="U1034" s="199" t="s">
        <v>101</v>
      </c>
      <c r="V1034" s="200"/>
      <c r="X1034" s="197" t="s">
        <v>102</v>
      </c>
      <c r="Y1034" s="198"/>
      <c r="Z1034" s="199" t="s">
        <v>103</v>
      </c>
      <c r="AA1034" s="200"/>
      <c r="AB1034" s="4"/>
      <c r="AC1034" s="197" t="s">
        <v>104</v>
      </c>
      <c r="AD1034" s="198"/>
      <c r="AE1034" s="199" t="s">
        <v>105</v>
      </c>
      <c r="AF1034" s="200"/>
      <c r="AH1034" s="172" t="s">
        <v>106</v>
      </c>
      <c r="AI1034" s="173"/>
      <c r="AJ1034" s="199" t="s">
        <v>107</v>
      </c>
      <c r="AK1034" s="200"/>
      <c r="AL1034" s="4"/>
      <c r="AM1034" s="197" t="s">
        <v>108</v>
      </c>
      <c r="AN1034" s="198"/>
      <c r="AO1034" s="199" t="s">
        <v>109</v>
      </c>
      <c r="AP1034" s="200"/>
      <c r="AR1034" s="197" t="s">
        <v>110</v>
      </c>
      <c r="AS1034" s="198"/>
      <c r="AT1034" s="199" t="s">
        <v>111</v>
      </c>
      <c r="AU1034" s="200"/>
      <c r="AV1034" s="4"/>
      <c r="AW1034" s="36" t="s">
        <v>112</v>
      </c>
      <c r="AY1034" s="186" t="s">
        <v>113</v>
      </c>
      <c r="AZ1034" s="9"/>
      <c r="BA1034" s="29"/>
      <c r="BB1034" s="29"/>
      <c r="BC1034" s="29"/>
      <c r="BD1034" s="29"/>
    </row>
    <row r="1035" spans="2:56" ht="18.649999999999999" customHeight="1" thickTop="1" thickBot="1">
      <c r="D1035" s="24">
        <v>0</v>
      </c>
      <c r="E1035" s="28">
        <v>0</v>
      </c>
      <c r="F1035" s="26">
        <v>1</v>
      </c>
      <c r="G1035" s="27">
        <v>0</v>
      </c>
      <c r="I1035" s="24">
        <v>0</v>
      </c>
      <c r="J1035" s="28">
        <f t="shared" ref="J1035" si="6091">IF(0=(1-$J$8*$K$8*$B1032^2),0,-1*(1-$J$8*$K$8*$B1032^2)/($B1032*$K$8))</f>
        <v>-0.30506472717847233</v>
      </c>
      <c r="K1035" s="26">
        <v>1</v>
      </c>
      <c r="L1035" s="27">
        <v>0</v>
      </c>
      <c r="N1035" s="24">
        <f t="shared" ref="N1035" si="6092">D1035*I1032+F1035*I1035-E1035*J1032-G1035*J1035</f>
        <v>0</v>
      </c>
      <c r="O1035" s="28">
        <f t="shared" ref="O1035" si="6093">(D1035*J1032+E1035*I1032+F1035*J1035+G1035*I1035)</f>
        <v>-0.30506472717847233</v>
      </c>
      <c r="P1035" s="26">
        <f t="shared" ref="P1035" si="6094">D1035*K1032+F1035*K1035-E1035*L1032-G1035*L1035</f>
        <v>1</v>
      </c>
      <c r="Q1035" s="27">
        <f t="shared" ref="Q1035" si="6095">(D1035*L1032+E1035*K1032+F1035*L1035+G1035*K1035)</f>
        <v>0</v>
      </c>
      <c r="S1035" s="24">
        <v>0</v>
      </c>
      <c r="T1035" s="28">
        <v>0</v>
      </c>
      <c r="U1035" s="26">
        <v>1</v>
      </c>
      <c r="V1035" s="27">
        <v>0</v>
      </c>
      <c r="X1035" s="24">
        <f t="shared" ref="X1035" si="6096">N1035*S1032+P1035*S1035-O1035*T1032-Q1035*T1035</f>
        <v>0</v>
      </c>
      <c r="Y1035" s="28">
        <f t="shared" ref="Y1035" si="6097">(N1035*T1032+O1035*S1032+P1035*T1035+Q1035*S1035)</f>
        <v>-0.30506472717847233</v>
      </c>
      <c r="Z1035" s="26">
        <f t="shared" ref="Z1035" si="6098">N1035*U1032+P1035*U1035-O1035*V1032-Q1035*V1035</f>
        <v>-7.6100591337147581</v>
      </c>
      <c r="AA1035" s="27">
        <f t="shared" ref="AA1035" si="6099">(N1035*V1032+O1035*U1032+P1035*V1035+Q1035*U1035)</f>
        <v>0</v>
      </c>
      <c r="AB1035" s="8"/>
      <c r="AC1035" s="24">
        <v>0</v>
      </c>
      <c r="AD1035" s="28">
        <f t="shared" ref="AD1035" si="6100">IF(0=(1-$AD$8*$AE$8*$B1032^2),0,-1*(1-$AD$8*$AE$8*$B1032^2)/($B1032*$AD$8))</f>
        <v>-0.29073919239186913</v>
      </c>
      <c r="AE1035" s="26">
        <v>1</v>
      </c>
      <c r="AF1035" s="27">
        <v>0</v>
      </c>
      <c r="AH1035" s="24">
        <f t="shared" ref="AH1035" si="6101">X1035*AC1032+Z1035*AC1035-Y1035*AD1032-AA1035*AD1035</f>
        <v>0</v>
      </c>
      <c r="AI1035" s="28">
        <f t="shared" ref="AI1035" si="6102">(X1035*AD1032+Y1035*AC1032+Z1035*AD1035+AA1035*AC1035)</f>
        <v>1.9074777194121237</v>
      </c>
      <c r="AJ1035" s="26">
        <f t="shared" ref="AJ1035" si="6103">X1035*AE1032+Z1035*AE1035-Y1035*AF1032-AA1035*AF1035</f>
        <v>-7.6100591337147581</v>
      </c>
      <c r="AK1035" s="27">
        <f t="shared" ref="AK1035" si="6104">(X1035*AF1032+Y1035*AE1032+Z1035*AF1035+AA1035*AE1035)</f>
        <v>0</v>
      </c>
      <c r="AL1035" s="8"/>
      <c r="AM1035" s="24">
        <v>0</v>
      </c>
      <c r="AN1035" s="28">
        <v>0</v>
      </c>
      <c r="AO1035" s="26">
        <v>1</v>
      </c>
      <c r="AP1035" s="27">
        <v>0</v>
      </c>
      <c r="AR1035" s="24">
        <f t="shared" ref="AR1035" si="6105">AH1035*AM1032+AJ1035*AM1035-AI1035*AN1032-AK1035*AN1035</f>
        <v>0</v>
      </c>
      <c r="AS1035" s="28">
        <f t="shared" ref="AS1035" si="6106">(AH1035*AN1032+AI1035*AM1032+AJ1035*AN1035+AK1035*AM1035)</f>
        <v>1.9074777194121237</v>
      </c>
      <c r="AT1035" s="26">
        <f t="shared" ref="AT1035" si="6107">AH1035*AO1032+AJ1035*AO1035-AI1035*AP1032-AK1035*AP1035</f>
        <v>3.5180738116149097</v>
      </c>
      <c r="AU1035" s="27">
        <f t="shared" ref="AU1035" si="6108">(AH1035*AP1032+AI1035*AO1032+AJ1035*AP1035+AK1035*AO1035)</f>
        <v>0</v>
      </c>
      <c r="AV1035" s="8"/>
      <c r="AW1035" s="38">
        <f t="shared" ref="AW1035" si="6109">(180/PI())*ATAN(-1*(($AR$8*AS1032+AU1032+$AR$8*AS1035+AU1035)/($AR$8*AR1032+AT1032+$AR$8*AR1035+AT1035)))</f>
        <v>32.84088481499785</v>
      </c>
      <c r="AY1035" s="187">
        <f t="shared" ref="AY1035" si="6110">20*LOG(((($AR$8*AR1032+AT1032-$AR$8*AR1035-AT1035)^2+($AR$8*AS1032+AU1032-$AR$8*AS1035-AU1035)^2)/(($AR$8*AR1032+AT1032+$AR$8*AR1035+AT1035)^2+($AR$8*AS1032+AU1032+$AR$8*AS1035+AU1035)^2))^0.5)</f>
        <v>-0.2273560905262538</v>
      </c>
      <c r="AZ1035" s="9"/>
      <c r="BA1035" s="29"/>
      <c r="BB1035" s="29"/>
      <c r="BC1035" s="29"/>
      <c r="BD1035" s="29"/>
    </row>
    <row r="1036" spans="2:56" ht="18.649999999999999" customHeight="1">
      <c r="AY1036" s="33"/>
    </row>
    <row r="1037" spans="2:56" ht="18.649999999999999" customHeight="1" thickBot="1">
      <c r="E1037" s="21" t="s">
        <v>68</v>
      </c>
      <c r="J1037" s="21" t="s">
        <v>69</v>
      </c>
      <c r="O1037" s="21" t="s">
        <v>70</v>
      </c>
      <c r="T1037" s="21" t="s">
        <v>71</v>
      </c>
      <c r="Y1037" s="21" t="s">
        <v>72</v>
      </c>
      <c r="AD1037" s="21" t="s">
        <v>73</v>
      </c>
      <c r="AI1037" s="21" t="s">
        <v>74</v>
      </c>
      <c r="AN1037" s="21" t="s">
        <v>75</v>
      </c>
      <c r="AS1037" s="21" t="s">
        <v>76</v>
      </c>
    </row>
    <row r="1038" spans="2:56" ht="18.649999999999999" customHeight="1" thickBot="1">
      <c r="B1038" s="20"/>
      <c r="D1038" s="197" t="s">
        <v>77</v>
      </c>
      <c r="E1038" s="198"/>
      <c r="F1038" s="199" t="s">
        <v>78</v>
      </c>
      <c r="G1038" s="200"/>
      <c r="I1038" s="197" t="s">
        <v>79</v>
      </c>
      <c r="J1038" s="198"/>
      <c r="K1038" s="199" t="s">
        <v>80</v>
      </c>
      <c r="L1038" s="200"/>
      <c r="N1038" s="197" t="s">
        <v>81</v>
      </c>
      <c r="O1038" s="198"/>
      <c r="P1038" s="199" t="s">
        <v>82</v>
      </c>
      <c r="Q1038" s="200"/>
      <c r="S1038" s="197" t="s">
        <v>83</v>
      </c>
      <c r="T1038" s="198"/>
      <c r="U1038" s="199" t="s">
        <v>84</v>
      </c>
      <c r="V1038" s="200"/>
      <c r="X1038" s="197" t="s">
        <v>85</v>
      </c>
      <c r="Y1038" s="198"/>
      <c r="Z1038" s="199" t="s">
        <v>86</v>
      </c>
      <c r="AA1038" s="200"/>
      <c r="AB1038" s="4"/>
      <c r="AC1038" s="197" t="s">
        <v>87</v>
      </c>
      <c r="AD1038" s="198"/>
      <c r="AE1038" s="199" t="s">
        <v>88</v>
      </c>
      <c r="AF1038" s="200"/>
      <c r="AH1038" s="197" t="s">
        <v>89</v>
      </c>
      <c r="AI1038" s="198"/>
      <c r="AJ1038" s="199" t="s">
        <v>90</v>
      </c>
      <c r="AK1038" s="200"/>
      <c r="AL1038" s="4"/>
      <c r="AM1038" s="197" t="s">
        <v>91</v>
      </c>
      <c r="AN1038" s="198"/>
      <c r="AO1038" s="199" t="s">
        <v>92</v>
      </c>
      <c r="AP1038" s="200"/>
      <c r="AR1038" s="197" t="s">
        <v>93</v>
      </c>
      <c r="AS1038" s="198"/>
      <c r="AT1038" s="199" t="s">
        <v>94</v>
      </c>
      <c r="AU1038" s="200"/>
      <c r="AV1038" s="4"/>
      <c r="AW1038" s="181" t="s">
        <v>95</v>
      </c>
      <c r="AY1038" s="182" t="s">
        <v>22</v>
      </c>
      <c r="AZ1038" s="9"/>
      <c r="BA1038" s="29"/>
      <c r="BB1038" s="29"/>
      <c r="BC1038" s="29"/>
      <c r="BD1038" s="29"/>
    </row>
    <row r="1039" spans="2:56" ht="18.649999999999999" customHeight="1" thickTop="1" thickBot="1">
      <c r="B1039" s="39">
        <f t="shared" ref="B1039" si="6111">B1032+$E$5</f>
        <v>0.95799999999999363</v>
      </c>
      <c r="D1039" s="24">
        <v>1</v>
      </c>
      <c r="E1039" s="25">
        <v>0</v>
      </c>
      <c r="F1039" s="26">
        <v>0</v>
      </c>
      <c r="G1039" s="27">
        <f t="shared" ref="G1039" si="6112">-1/($E$8*$B1039)</f>
        <v>-5.8315158442285879</v>
      </c>
      <c r="I1039" s="24">
        <v>1</v>
      </c>
      <c r="J1039" s="28">
        <v>0</v>
      </c>
      <c r="K1039" s="26">
        <v>0</v>
      </c>
      <c r="L1039" s="27">
        <v>0</v>
      </c>
      <c r="N1039" s="24">
        <f t="shared" ref="N1039" si="6113">D1039*I1039+F1039*I1042-E1039*J1039-G1039*J1042</f>
        <v>-0.77363406472375784</v>
      </c>
      <c r="O1039" s="28">
        <f t="shared" ref="O1039" si="6114">(D1039*J1039+E1039*I1039+F1039*J1042+G1039*I1042)</f>
        <v>0</v>
      </c>
      <c r="P1039" s="26">
        <f t="shared" ref="P1039" si="6115">D1039*K1039+F1039*K1042-E1039*L1039-G1039*L1042</f>
        <v>0</v>
      </c>
      <c r="Q1039" s="27">
        <f t="shared" ref="Q1039" si="6116">(D1039*L1039+E1039*K1039+F1039*L1042+G1039*K1042)</f>
        <v>-5.8315158442285879</v>
      </c>
      <c r="S1039" s="24">
        <v>1</v>
      </c>
      <c r="T1039" s="25">
        <v>0</v>
      </c>
      <c r="U1039" s="26">
        <v>0</v>
      </c>
      <c r="V1039" s="27">
        <f t="shared" ref="V1039" si="6117">-1/($T$8*$B1039)</f>
        <v>-28.211928003159926</v>
      </c>
      <c r="X1039" s="24">
        <f t="shared" ref="X1039" si="6118">N1039*S1039+P1039*S1042-O1039*T1039-Q1039*T1042</f>
        <v>-0.77363406472375784</v>
      </c>
      <c r="Y1039" s="28">
        <f t="shared" ref="Y1039" si="6119">(N1039*T1039+O1039*S1039+P1039*T1042+Q1039*S1042)</f>
        <v>0</v>
      </c>
      <c r="Z1039" s="26">
        <f t="shared" ref="Z1039" si="6120">N1039*U1039+P1039*U1042-O1039*V1039-Q1039*V1042</f>
        <v>0</v>
      </c>
      <c r="AA1039" s="27">
        <f t="shared" ref="AA1039" si="6121">(N1039*V1039+O1039*U1039+P1039*V1042+Q1039*U1042)</f>
        <v>15.994192690550037</v>
      </c>
      <c r="AB1039" s="8"/>
      <c r="AC1039" s="24">
        <v>1</v>
      </c>
      <c r="AD1039" s="28">
        <v>0</v>
      </c>
      <c r="AE1039" s="26">
        <v>0</v>
      </c>
      <c r="AF1039" s="27">
        <v>0</v>
      </c>
      <c r="AH1039" s="24">
        <f t="shared" ref="AH1039" si="6122">X1039*AC1039+Z1039*AC1042-Y1039*AD1039-AA1039*AD1042</f>
        <v>3.8638939007744475</v>
      </c>
      <c r="AI1039" s="28">
        <f t="shared" ref="AI1039" si="6123">(X1039*AD1039+Y1039*AC1039+Z1039*AD1042+AA1039*AC1042)</f>
        <v>0</v>
      </c>
      <c r="AJ1039" s="26">
        <f t="shared" ref="AJ1039" si="6124">X1039*AE1039+Z1039*AE1042-Y1039*AF1039-AA1039*AF1042</f>
        <v>0</v>
      </c>
      <c r="AK1039" s="27">
        <f t="shared" ref="AK1039" si="6125">(X1039*AF1039+Y1039*AE1039+Z1039*AF1042+AA1039*AE1042)</f>
        <v>15.994192690550037</v>
      </c>
      <c r="AL1039" s="8"/>
      <c r="AM1039" s="24">
        <v>1</v>
      </c>
      <c r="AN1039" s="25">
        <v>0</v>
      </c>
      <c r="AO1039" s="26">
        <v>0</v>
      </c>
      <c r="AP1039" s="27">
        <f t="shared" ref="AP1039" si="6126">-1/($AN$8*$B1039)</f>
        <v>-5.8315158442285879</v>
      </c>
      <c r="AR1039" s="24">
        <f t="shared" ref="AR1039" si="6127">AH1039*AM1039+AJ1039*AM1042-AI1039*AN1039-AK1039*AN1042</f>
        <v>3.8638939007744475</v>
      </c>
      <c r="AS1039" s="28">
        <f t="shared" ref="AS1039" si="6128">(AH1039*AN1039+AI1039*AM1039+AJ1039*AN1042+AK1039*AM1042)</f>
        <v>0</v>
      </c>
      <c r="AT1039" s="26">
        <f t="shared" ref="AT1039" si="6129">AH1039*AO1039+AJ1039*AO1042-AI1039*AP1039-AK1039*AP1042</f>
        <v>0</v>
      </c>
      <c r="AU1039" s="27">
        <f t="shared" ref="AU1039" si="6130">(AH1039*AP1039+AI1039*AO1039+AJ1039*AP1042+AK1039*AO1042)</f>
        <v>-6.5381658122343573</v>
      </c>
      <c r="AV1039" s="8"/>
      <c r="AW1039" s="183">
        <f t="shared" ref="AW1039" si="6131">20*LOG((2*$AR$8)/(($AR$8*AR1039+AT1039+$AR$8*AR1042+AT1042)^2+($AR$8*AS1039+AU1039+$AR$8*AS1042+AU1042)^2)^0.5)</f>
        <v>-12.744991745267178</v>
      </c>
      <c r="AY1039" s="184">
        <f t="shared" ref="AY1039" si="6132">((AS1039^2+AR1039^2)/(AS1042^2+AR1042^2))^0.5</f>
        <v>2.0402420791636682</v>
      </c>
      <c r="AZ1039" s="9"/>
      <c r="BA1039" s="29"/>
      <c r="BB1039" s="29"/>
      <c r="BC1039" s="29"/>
      <c r="BD1039" s="29"/>
    </row>
    <row r="1040" spans="2:56" ht="18.649999999999999" customHeight="1" thickBot="1">
      <c r="D1040" s="30"/>
      <c r="G1040" s="31"/>
      <c r="I1040" s="30"/>
      <c r="L1040" s="31"/>
      <c r="N1040" s="30"/>
      <c r="Q1040" s="31"/>
      <c r="S1040" s="30"/>
      <c r="V1040" s="31"/>
      <c r="X1040" s="30"/>
      <c r="AA1040" s="31"/>
      <c r="AC1040" s="30"/>
      <c r="AF1040" s="31"/>
      <c r="AH1040" s="30"/>
      <c r="AK1040" s="31"/>
      <c r="AM1040" s="30"/>
      <c r="AP1040" s="31"/>
      <c r="AR1040" s="30"/>
      <c r="AU1040" s="31"/>
      <c r="AY1040" s="185"/>
      <c r="AZ1040" s="9"/>
      <c r="BA1040" s="29"/>
      <c r="BB1040" s="29"/>
      <c r="BC1040" s="29"/>
      <c r="BD1040" s="29"/>
    </row>
    <row r="1041" spans="2:56" ht="18.649999999999999" customHeight="1" thickBot="1">
      <c r="D1041" s="197" t="s">
        <v>96</v>
      </c>
      <c r="E1041" s="198"/>
      <c r="F1041" s="199" t="s">
        <v>97</v>
      </c>
      <c r="G1041" s="200"/>
      <c r="I1041" s="197" t="s">
        <v>98</v>
      </c>
      <c r="J1041" s="198"/>
      <c r="K1041" s="199" t="s">
        <v>99</v>
      </c>
      <c r="L1041" s="200"/>
      <c r="N1041" s="197" t="s">
        <v>1</v>
      </c>
      <c r="O1041" s="198"/>
      <c r="P1041" s="199" t="s">
        <v>2</v>
      </c>
      <c r="Q1041" s="200"/>
      <c r="S1041" s="172" t="s">
        <v>100</v>
      </c>
      <c r="T1041" s="173"/>
      <c r="U1041" s="199" t="s">
        <v>101</v>
      </c>
      <c r="V1041" s="200"/>
      <c r="X1041" s="197" t="s">
        <v>102</v>
      </c>
      <c r="Y1041" s="198"/>
      <c r="Z1041" s="199" t="s">
        <v>103</v>
      </c>
      <c r="AA1041" s="200"/>
      <c r="AB1041" s="4"/>
      <c r="AC1041" s="197" t="s">
        <v>104</v>
      </c>
      <c r="AD1041" s="198"/>
      <c r="AE1041" s="199" t="s">
        <v>105</v>
      </c>
      <c r="AF1041" s="200"/>
      <c r="AH1041" s="172" t="s">
        <v>106</v>
      </c>
      <c r="AI1041" s="173"/>
      <c r="AJ1041" s="199" t="s">
        <v>107</v>
      </c>
      <c r="AK1041" s="200"/>
      <c r="AL1041" s="4"/>
      <c r="AM1041" s="197" t="s">
        <v>108</v>
      </c>
      <c r="AN1041" s="198"/>
      <c r="AO1041" s="199" t="s">
        <v>109</v>
      </c>
      <c r="AP1041" s="200"/>
      <c r="AR1041" s="197" t="s">
        <v>110</v>
      </c>
      <c r="AS1041" s="198"/>
      <c r="AT1041" s="199" t="s">
        <v>111</v>
      </c>
      <c r="AU1041" s="200"/>
      <c r="AV1041" s="4"/>
      <c r="AW1041" s="36" t="s">
        <v>112</v>
      </c>
      <c r="AY1041" s="186" t="s">
        <v>113</v>
      </c>
      <c r="AZ1041" s="9"/>
      <c r="BA1041" s="29"/>
      <c r="BB1041" s="29"/>
      <c r="BC1041" s="29"/>
      <c r="BD1041" s="29"/>
    </row>
    <row r="1042" spans="2:56" ht="18.649999999999999" customHeight="1" thickTop="1" thickBot="1">
      <c r="D1042" s="24">
        <v>0</v>
      </c>
      <c r="E1042" s="28">
        <v>0</v>
      </c>
      <c r="F1042" s="26">
        <v>1</v>
      </c>
      <c r="G1042" s="27">
        <v>0</v>
      </c>
      <c r="I1042" s="24">
        <v>0</v>
      </c>
      <c r="J1042" s="28">
        <f t="shared" ref="J1042" si="6133">IF(0=(1-$J$8*$K$8*$B1039^2),0,-1*(1-$J$8*$K$8*$B1039^2)/($B1039*$K$8))</f>
        <v>-0.30414631668695741</v>
      </c>
      <c r="K1042" s="26">
        <v>1</v>
      </c>
      <c r="L1042" s="27">
        <v>0</v>
      </c>
      <c r="N1042" s="24">
        <f t="shared" ref="N1042" si="6134">D1042*I1039+F1042*I1042-E1042*J1039-G1042*J1042</f>
        <v>0</v>
      </c>
      <c r="O1042" s="28">
        <f t="shared" ref="O1042" si="6135">(D1042*J1039+E1042*I1039+F1042*J1042+G1042*I1042)</f>
        <v>-0.30414631668695741</v>
      </c>
      <c r="P1042" s="26">
        <f t="shared" ref="P1042" si="6136">D1042*K1039+F1042*K1042-E1042*L1039-G1042*L1042</f>
        <v>1</v>
      </c>
      <c r="Q1042" s="27">
        <f t="shared" ref="Q1042" si="6137">(D1042*L1039+E1042*K1039+F1042*L1042+G1042*K1042)</f>
        <v>0</v>
      </c>
      <c r="S1042" s="24">
        <v>0</v>
      </c>
      <c r="T1042" s="28">
        <v>0</v>
      </c>
      <c r="U1042" s="26">
        <v>1</v>
      </c>
      <c r="V1042" s="27">
        <v>0</v>
      </c>
      <c r="X1042" s="24">
        <f t="shared" ref="X1042" si="6138">N1042*S1039+P1042*S1042-O1042*T1039-Q1042*T1042</f>
        <v>0</v>
      </c>
      <c r="Y1042" s="28">
        <f t="shared" ref="Y1042" si="6139">(N1042*T1039+O1042*S1039+P1042*T1042+Q1042*S1042)</f>
        <v>-0.30414631668695741</v>
      </c>
      <c r="Z1042" s="26">
        <f t="shared" ref="Z1042" si="6140">N1042*U1039+P1042*U1042-O1042*V1039-Q1042*V1042</f>
        <v>-7.5805539887987212</v>
      </c>
      <c r="AA1042" s="27">
        <f t="shared" ref="AA1042" si="6141">(N1042*V1039+O1042*U1039+P1042*V1042+Q1042*U1042)</f>
        <v>0</v>
      </c>
      <c r="AB1042" s="8"/>
      <c r="AC1042" s="24">
        <v>0</v>
      </c>
      <c r="AD1042" s="28">
        <f t="shared" ref="AD1042" si="6142">IF(0=(1-$AD$8*$AE$8*$B1039^2),0,-1*(1-$AD$8*$AE$8*$B1039^2)/($B1039*$AD$8))</f>
        <v>-0.28995073744723793</v>
      </c>
      <c r="AE1042" s="26">
        <v>1</v>
      </c>
      <c r="AF1042" s="27">
        <v>0</v>
      </c>
      <c r="AH1042" s="24">
        <f t="shared" ref="AH1042" si="6143">X1042*AC1039+Z1042*AC1042-Y1042*AD1039-AA1042*AD1042</f>
        <v>0</v>
      </c>
      <c r="AI1042" s="28">
        <f t="shared" ref="AI1042" si="6144">(X1042*AD1039+Y1042*AC1039+Z1042*AD1042+AA1042*AC1042)</f>
        <v>1.893840902623833</v>
      </c>
      <c r="AJ1042" s="26">
        <f t="shared" ref="AJ1042" si="6145">X1042*AE1039+Z1042*AE1042-Y1042*AF1039-AA1042*AF1042</f>
        <v>-7.5805539887987212</v>
      </c>
      <c r="AK1042" s="27">
        <f t="shared" ref="AK1042" si="6146">(X1042*AF1039+Y1042*AE1039+Z1042*AF1042+AA1042*AE1042)</f>
        <v>0</v>
      </c>
      <c r="AL1042" s="8"/>
      <c r="AM1042" s="24">
        <v>0</v>
      </c>
      <c r="AN1042" s="28">
        <v>0</v>
      </c>
      <c r="AO1042" s="26">
        <v>1</v>
      </c>
      <c r="AP1042" s="27">
        <v>0</v>
      </c>
      <c r="AR1042" s="24">
        <f t="shared" ref="AR1042" si="6147">AH1042*AM1039+AJ1042*AM1042-AI1042*AN1039-AK1042*AN1042</f>
        <v>0</v>
      </c>
      <c r="AS1042" s="28">
        <f t="shared" ref="AS1042" si="6148">(AH1042*AN1039+AI1042*AM1039+AJ1042*AN1042+AK1042*AM1042)</f>
        <v>1.893840902623833</v>
      </c>
      <c r="AT1042" s="26">
        <f t="shared" ref="AT1042" si="6149">AH1042*AO1039+AJ1042*AO1042-AI1042*AP1039-AK1042*AP1042</f>
        <v>3.4634092413003312</v>
      </c>
      <c r="AU1042" s="27">
        <f t="shared" ref="AU1042" si="6150">(AH1042*AP1039+AI1042*AO1039+AJ1042*AP1042+AK1042*AO1042)</f>
        <v>0</v>
      </c>
      <c r="AV1042" s="8"/>
      <c r="AW1042" s="38">
        <f t="shared" ref="AW1042" si="6151">(180/PI())*ATAN(-1*(($AR$8*AS1039+AU1039+$AR$8*AS1042+AU1042)/($AR$8*AR1039+AT1039+$AR$8*AR1042+AT1042)))</f>
        <v>32.368085887229228</v>
      </c>
      <c r="AY1042" s="187">
        <f t="shared" ref="AY1042" si="6152">20*LOG(((($AR$8*AR1039+AT1039-$AR$8*AR1042-AT1042)^2+($AR$8*AS1039+AU1039-$AR$8*AS1042-AU1042)^2)/(($AR$8*AR1039+AT1039+$AR$8*AR1042+AT1042)^2+($AR$8*AS1039+AU1039+$AR$8*AS1042+AU1042)^2))^0.5)</f>
        <v>-0.23718679334560477</v>
      </c>
      <c r="AZ1042" s="9"/>
      <c r="BA1042" s="29"/>
      <c r="BB1042" s="29"/>
      <c r="BC1042" s="29"/>
      <c r="BD1042" s="29"/>
    </row>
    <row r="1043" spans="2:56" ht="18.649999999999999" customHeight="1">
      <c r="AY1043" s="33"/>
    </row>
    <row r="1044" spans="2:56" ht="18.649999999999999" customHeight="1" thickBot="1">
      <c r="E1044" s="21" t="s">
        <v>68</v>
      </c>
      <c r="J1044" s="21" t="s">
        <v>69</v>
      </c>
      <c r="O1044" s="21" t="s">
        <v>70</v>
      </c>
      <c r="T1044" s="21" t="s">
        <v>71</v>
      </c>
      <c r="Y1044" s="21" t="s">
        <v>72</v>
      </c>
      <c r="AD1044" s="21" t="s">
        <v>73</v>
      </c>
      <c r="AI1044" s="21" t="s">
        <v>74</v>
      </c>
      <c r="AN1044" s="21" t="s">
        <v>75</v>
      </c>
      <c r="AS1044" s="21" t="s">
        <v>76</v>
      </c>
    </row>
    <row r="1045" spans="2:56" ht="18.649999999999999" customHeight="1" thickBot="1">
      <c r="B1045" s="20"/>
      <c r="D1045" s="197" t="s">
        <v>77</v>
      </c>
      <c r="E1045" s="198"/>
      <c r="F1045" s="199" t="s">
        <v>78</v>
      </c>
      <c r="G1045" s="200"/>
      <c r="I1045" s="197" t="s">
        <v>79</v>
      </c>
      <c r="J1045" s="198"/>
      <c r="K1045" s="199" t="s">
        <v>80</v>
      </c>
      <c r="L1045" s="200"/>
      <c r="N1045" s="197" t="s">
        <v>81</v>
      </c>
      <c r="O1045" s="198"/>
      <c r="P1045" s="199" t="s">
        <v>82</v>
      </c>
      <c r="Q1045" s="200"/>
      <c r="S1045" s="197" t="s">
        <v>83</v>
      </c>
      <c r="T1045" s="198"/>
      <c r="U1045" s="199" t="s">
        <v>84</v>
      </c>
      <c r="V1045" s="200"/>
      <c r="X1045" s="197" t="s">
        <v>85</v>
      </c>
      <c r="Y1045" s="198"/>
      <c r="Z1045" s="199" t="s">
        <v>86</v>
      </c>
      <c r="AA1045" s="200"/>
      <c r="AB1045" s="4"/>
      <c r="AC1045" s="197" t="s">
        <v>87</v>
      </c>
      <c r="AD1045" s="198"/>
      <c r="AE1045" s="199" t="s">
        <v>88</v>
      </c>
      <c r="AF1045" s="200"/>
      <c r="AH1045" s="197" t="s">
        <v>89</v>
      </c>
      <c r="AI1045" s="198"/>
      <c r="AJ1045" s="199" t="s">
        <v>90</v>
      </c>
      <c r="AK1045" s="200"/>
      <c r="AL1045" s="4"/>
      <c r="AM1045" s="197" t="s">
        <v>91</v>
      </c>
      <c r="AN1045" s="198"/>
      <c r="AO1045" s="199" t="s">
        <v>92</v>
      </c>
      <c r="AP1045" s="200"/>
      <c r="AR1045" s="197" t="s">
        <v>93</v>
      </c>
      <c r="AS1045" s="198"/>
      <c r="AT1045" s="199" t="s">
        <v>94</v>
      </c>
      <c r="AU1045" s="200"/>
      <c r="AV1045" s="4"/>
      <c r="AW1045" s="181" t="s">
        <v>95</v>
      </c>
      <c r="AY1045" s="182" t="s">
        <v>22</v>
      </c>
      <c r="AZ1045" s="9"/>
      <c r="BA1045" s="29"/>
      <c r="BB1045" s="29"/>
      <c r="BC1045" s="29"/>
      <c r="BD1045" s="29"/>
    </row>
    <row r="1046" spans="2:56" ht="18.649999999999999" customHeight="1" thickTop="1" thickBot="1">
      <c r="B1046" s="39">
        <f t="shared" ref="B1046" si="6153">B1039+$E$5</f>
        <v>0.95839999999999359</v>
      </c>
      <c r="D1046" s="24">
        <v>1</v>
      </c>
      <c r="E1046" s="25">
        <v>0</v>
      </c>
      <c r="F1046" s="26">
        <v>0</v>
      </c>
      <c r="G1046" s="27">
        <f t="shared" ref="G1046" si="6154">-1/($E$8*$B1046)</f>
        <v>-5.8290819895356716</v>
      </c>
      <c r="I1046" s="24">
        <v>1</v>
      </c>
      <c r="J1046" s="28">
        <v>0</v>
      </c>
      <c r="K1046" s="26">
        <v>0</v>
      </c>
      <c r="L1046" s="27">
        <v>0</v>
      </c>
      <c r="N1046" s="24">
        <f t="shared" ref="N1046" si="6155">D1046*I1046+F1046*I1049-E1046*J1046-G1046*J1049</f>
        <v>-0.76754287055586223</v>
      </c>
      <c r="O1046" s="28">
        <f t="shared" ref="O1046" si="6156">(D1046*J1046+E1046*I1046+F1046*J1049+G1046*I1049)</f>
        <v>0</v>
      </c>
      <c r="P1046" s="26">
        <f t="shared" ref="P1046" si="6157">D1046*K1046+F1046*K1049-E1046*L1046-G1046*L1049</f>
        <v>0</v>
      </c>
      <c r="Q1046" s="27">
        <f t="shared" ref="Q1046" si="6158">(D1046*L1046+E1046*K1046+F1046*L1049+G1046*K1049)</f>
        <v>-5.8290819895356716</v>
      </c>
      <c r="S1046" s="24">
        <v>1</v>
      </c>
      <c r="T1046" s="25">
        <v>0</v>
      </c>
      <c r="U1046" s="26">
        <v>0</v>
      </c>
      <c r="V1046" s="27">
        <f t="shared" ref="V1046" si="6159">-1/($T$8*$B1046)</f>
        <v>-28.200153408834737</v>
      </c>
      <c r="X1046" s="24">
        <f t="shared" ref="X1046" si="6160">N1046*S1046+P1046*S1049-O1046*T1046-Q1046*T1049</f>
        <v>-0.76754287055586223</v>
      </c>
      <c r="Y1046" s="28">
        <f t="shared" ref="Y1046" si="6161">(N1046*T1046+O1046*S1046+P1046*T1049+Q1046*S1049)</f>
        <v>0</v>
      </c>
      <c r="Z1046" s="26">
        <f t="shared" ref="Z1046" si="6162">N1046*U1046+P1046*U1049-O1046*V1046-Q1046*V1049</f>
        <v>0</v>
      </c>
      <c r="AA1046" s="27">
        <f t="shared" ref="AA1046" si="6163">(N1046*V1046+O1046*U1046+P1046*V1049+Q1046*U1049)</f>
        <v>15.815744707997025</v>
      </c>
      <c r="AB1046" s="8"/>
      <c r="AC1046" s="24">
        <v>1</v>
      </c>
      <c r="AD1046" s="28">
        <v>0</v>
      </c>
      <c r="AE1046" s="26">
        <v>0</v>
      </c>
      <c r="AF1046" s="27">
        <v>0</v>
      </c>
      <c r="AH1046" s="24">
        <f t="shared" ref="AH1046" si="6164">X1046*AC1046+Z1046*AC1049-Y1046*AD1046-AA1046*AD1049</f>
        <v>3.8057799735866502</v>
      </c>
      <c r="AI1046" s="28">
        <f t="shared" ref="AI1046" si="6165">(X1046*AD1046+Y1046*AC1046+Z1046*AD1049+AA1046*AC1049)</f>
        <v>0</v>
      </c>
      <c r="AJ1046" s="26">
        <f t="shared" ref="AJ1046" si="6166">X1046*AE1046+Z1046*AE1049-Y1046*AF1046-AA1046*AF1049</f>
        <v>0</v>
      </c>
      <c r="AK1046" s="27">
        <f t="shared" ref="AK1046" si="6167">(X1046*AF1046+Y1046*AE1046+Z1046*AF1049+AA1046*AE1049)</f>
        <v>15.815744707997025</v>
      </c>
      <c r="AL1046" s="8"/>
      <c r="AM1046" s="24">
        <v>1</v>
      </c>
      <c r="AN1046" s="25">
        <v>0</v>
      </c>
      <c r="AO1046" s="26">
        <v>0</v>
      </c>
      <c r="AP1046" s="27">
        <f t="shared" ref="AP1046" si="6168">-1/($AN$8*$B1046)</f>
        <v>-5.8290819895356716</v>
      </c>
      <c r="AR1046" s="24">
        <f t="shared" ref="AR1046" si="6169">AH1046*AM1046+AJ1046*AM1049-AI1046*AN1046-AK1046*AN1049</f>
        <v>3.8057799735866502</v>
      </c>
      <c r="AS1046" s="28">
        <f t="shared" ref="AS1046" si="6170">(AH1046*AN1046+AI1046*AM1046+AJ1046*AN1049+AK1046*AM1049)</f>
        <v>0</v>
      </c>
      <c r="AT1046" s="26">
        <f t="shared" ref="AT1046" si="6171">AH1046*AO1046+AJ1046*AO1049-AI1046*AP1046-AK1046*AP1049</f>
        <v>0</v>
      </c>
      <c r="AU1046" s="27">
        <f t="shared" ref="AU1046" si="6172">(AH1046*AP1046+AI1046*AO1046+AJ1046*AP1049+AK1046*AO1049)</f>
        <v>-6.3684587921724631</v>
      </c>
      <c r="AV1046" s="8"/>
      <c r="AW1046" s="183">
        <f t="shared" ref="AW1046" si="6173">20*LOG((2*$AR$8)/(($AR$8*AR1046+AT1046+$AR$8*AR1049+AT1049)^2+($AR$8*AS1046+AU1046+$AR$8*AS1049+AU1049)^2)^0.5)</f>
        <v>-12.564697342260375</v>
      </c>
      <c r="AY1046" s="184">
        <f t="shared" ref="AY1046" si="6174">((AS1046^2+AR1046^2)/(AS1049^2+AR1049^2))^0.5</f>
        <v>2.024067116587688</v>
      </c>
      <c r="AZ1046" s="9"/>
      <c r="BA1046" s="29"/>
      <c r="BB1046" s="29"/>
      <c r="BC1046" s="29"/>
      <c r="BD1046" s="29"/>
    </row>
    <row r="1047" spans="2:56" ht="18.649999999999999" customHeight="1" thickBot="1">
      <c r="D1047" s="30"/>
      <c r="G1047" s="31"/>
      <c r="I1047" s="30"/>
      <c r="L1047" s="31"/>
      <c r="N1047" s="30"/>
      <c r="Q1047" s="31"/>
      <c r="S1047" s="30"/>
      <c r="V1047" s="31"/>
      <c r="X1047" s="30"/>
      <c r="AA1047" s="31"/>
      <c r="AC1047" s="30"/>
      <c r="AF1047" s="31"/>
      <c r="AH1047" s="30"/>
      <c r="AK1047" s="31"/>
      <c r="AM1047" s="30"/>
      <c r="AP1047" s="31"/>
      <c r="AR1047" s="30"/>
      <c r="AU1047" s="31"/>
      <c r="AY1047" s="185"/>
      <c r="AZ1047" s="9"/>
      <c r="BA1047" s="29"/>
      <c r="BB1047" s="29"/>
      <c r="BC1047" s="29"/>
      <c r="BD1047" s="29"/>
    </row>
    <row r="1048" spans="2:56" ht="18.649999999999999" customHeight="1" thickBot="1">
      <c r="D1048" s="197" t="s">
        <v>96</v>
      </c>
      <c r="E1048" s="198"/>
      <c r="F1048" s="199" t="s">
        <v>97</v>
      </c>
      <c r="G1048" s="200"/>
      <c r="I1048" s="197" t="s">
        <v>98</v>
      </c>
      <c r="J1048" s="198"/>
      <c r="K1048" s="199" t="s">
        <v>99</v>
      </c>
      <c r="L1048" s="200"/>
      <c r="N1048" s="197" t="s">
        <v>1</v>
      </c>
      <c r="O1048" s="198"/>
      <c r="P1048" s="199" t="s">
        <v>2</v>
      </c>
      <c r="Q1048" s="200"/>
      <c r="S1048" s="172" t="s">
        <v>100</v>
      </c>
      <c r="T1048" s="173"/>
      <c r="U1048" s="199" t="s">
        <v>101</v>
      </c>
      <c r="V1048" s="200"/>
      <c r="X1048" s="197" t="s">
        <v>102</v>
      </c>
      <c r="Y1048" s="198"/>
      <c r="Z1048" s="199" t="s">
        <v>103</v>
      </c>
      <c r="AA1048" s="200"/>
      <c r="AB1048" s="4"/>
      <c r="AC1048" s="197" t="s">
        <v>104</v>
      </c>
      <c r="AD1048" s="198"/>
      <c r="AE1048" s="199" t="s">
        <v>105</v>
      </c>
      <c r="AF1048" s="200"/>
      <c r="AH1048" s="172" t="s">
        <v>106</v>
      </c>
      <c r="AI1048" s="173"/>
      <c r="AJ1048" s="199" t="s">
        <v>107</v>
      </c>
      <c r="AK1048" s="200"/>
      <c r="AL1048" s="4"/>
      <c r="AM1048" s="197" t="s">
        <v>108</v>
      </c>
      <c r="AN1048" s="198"/>
      <c r="AO1048" s="199" t="s">
        <v>109</v>
      </c>
      <c r="AP1048" s="200"/>
      <c r="AR1048" s="197" t="s">
        <v>110</v>
      </c>
      <c r="AS1048" s="198"/>
      <c r="AT1048" s="199" t="s">
        <v>111</v>
      </c>
      <c r="AU1048" s="200"/>
      <c r="AV1048" s="4"/>
      <c r="AW1048" s="36" t="s">
        <v>112</v>
      </c>
      <c r="AY1048" s="186" t="s">
        <v>113</v>
      </c>
      <c r="AZ1048" s="9"/>
      <c r="BA1048" s="29"/>
      <c r="BB1048" s="29"/>
      <c r="BC1048" s="29"/>
      <c r="BD1048" s="29"/>
    </row>
    <row r="1049" spans="2:56" ht="18.649999999999999" customHeight="1" thickTop="1" thickBot="1">
      <c r="D1049" s="24">
        <v>0</v>
      </c>
      <c r="E1049" s="28">
        <v>0</v>
      </c>
      <c r="F1049" s="26">
        <v>1</v>
      </c>
      <c r="G1049" s="27">
        <v>0</v>
      </c>
      <c r="I1049" s="24">
        <v>0</v>
      </c>
      <c r="J1049" s="28">
        <f t="shared" ref="J1049" si="6175">IF(0=(1-$J$8*$K$8*$B1046^2),0,-1*(1-$J$8*$K$8*$B1046^2)/($B1046*$K$8))</f>
        <v>-0.30322834259819009</v>
      </c>
      <c r="K1049" s="26">
        <v>1</v>
      </c>
      <c r="L1049" s="27">
        <v>0</v>
      </c>
      <c r="N1049" s="24">
        <f t="shared" ref="N1049" si="6176">D1049*I1046+F1049*I1049-E1049*J1046-G1049*J1049</f>
        <v>0</v>
      </c>
      <c r="O1049" s="28">
        <f t="shared" ref="O1049" si="6177">(D1049*J1046+E1049*I1046+F1049*J1049+G1049*I1049)</f>
        <v>-0.30322834259819009</v>
      </c>
      <c r="P1049" s="26">
        <f t="shared" ref="P1049" si="6178">D1049*K1046+F1049*K1049-E1049*L1046-G1049*L1049</f>
        <v>1</v>
      </c>
      <c r="Q1049" s="27">
        <f t="shared" ref="Q1049" si="6179">(D1049*L1046+E1049*K1046+F1049*L1049+G1049*K1049)</f>
        <v>0</v>
      </c>
      <c r="S1049" s="24">
        <v>0</v>
      </c>
      <c r="T1049" s="28">
        <v>0</v>
      </c>
      <c r="U1049" s="26">
        <v>1</v>
      </c>
      <c r="V1049" s="27">
        <v>0</v>
      </c>
      <c r="X1049" s="24">
        <f t="shared" ref="X1049" si="6180">N1049*S1046+P1049*S1049-O1049*T1046-Q1049*T1049</f>
        <v>0</v>
      </c>
      <c r="Y1049" s="28">
        <f t="shared" ref="Y1049" si="6181">(N1049*T1046+O1049*S1046+P1049*T1049+Q1049*S1049)</f>
        <v>-0.30322834259819009</v>
      </c>
      <c r="Z1049" s="26">
        <f t="shared" ref="Z1049" si="6182">N1049*U1046+P1049*U1049-O1049*V1046-Q1049*V1049</f>
        <v>-7.5510857791756578</v>
      </c>
      <c r="AA1049" s="27">
        <f t="shared" ref="AA1049" si="6183">(N1049*V1046+O1049*U1046+P1049*V1049+Q1049*U1049)</f>
        <v>0</v>
      </c>
      <c r="AB1049" s="8"/>
      <c r="AC1049" s="24">
        <v>0</v>
      </c>
      <c r="AD1049" s="28">
        <f t="shared" ref="AD1049" si="6184">IF(0=(1-$AD$8*$AE$8*$B1046^2),0,-1*(1-$AD$8*$AE$8*$B1046^2)/($B1046*$AD$8))</f>
        <v>-0.28916266218119158</v>
      </c>
      <c r="AE1049" s="26">
        <v>1</v>
      </c>
      <c r="AF1049" s="27">
        <v>0</v>
      </c>
      <c r="AH1049" s="24">
        <f t="shared" ref="AH1049" si="6185">X1049*AC1046+Z1049*AC1049-Y1049*AD1046-AA1049*AD1049</f>
        <v>0</v>
      </c>
      <c r="AI1049" s="28">
        <f t="shared" ref="AI1049" si="6186">(X1049*AD1046+Y1049*AC1046+Z1049*AD1049+AA1049*AC1049)</f>
        <v>1.8802637236667805</v>
      </c>
      <c r="AJ1049" s="26">
        <f t="shared" ref="AJ1049" si="6187">X1049*AE1046+Z1049*AE1049-Y1049*AF1046-AA1049*AF1049</f>
        <v>-7.5510857791756578</v>
      </c>
      <c r="AK1049" s="27">
        <f t="shared" ref="AK1049" si="6188">(X1049*AF1046+Y1049*AE1046+Z1049*AF1049+AA1049*AE1049)</f>
        <v>0</v>
      </c>
      <c r="AL1049" s="8"/>
      <c r="AM1049" s="24">
        <v>0</v>
      </c>
      <c r="AN1049" s="28">
        <v>0</v>
      </c>
      <c r="AO1049" s="26">
        <v>1</v>
      </c>
      <c r="AP1049" s="27">
        <v>0</v>
      </c>
      <c r="AR1049" s="24">
        <f t="shared" ref="AR1049" si="6189">AH1049*AM1046+AJ1049*AM1049-AI1049*AN1046-AK1049*AN1049</f>
        <v>0</v>
      </c>
      <c r="AS1049" s="28">
        <f t="shared" ref="AS1049" si="6190">(AH1049*AN1046+AI1049*AM1046+AJ1049*AN1049+AK1049*AM1049)</f>
        <v>1.8802637236667805</v>
      </c>
      <c r="AT1049" s="26">
        <f t="shared" ref="AT1049" si="6191">AH1049*AO1046+AJ1049*AO1049-AI1049*AP1046-AK1049*AP1049</f>
        <v>3.409125628027649</v>
      </c>
      <c r="AU1049" s="27">
        <f t="shared" ref="AU1049" si="6192">(AH1049*AP1046+AI1049*AO1046+AJ1049*AP1049+AK1049*AO1049)</f>
        <v>0</v>
      </c>
      <c r="AV1049" s="8"/>
      <c r="AW1049" s="38">
        <f t="shared" ref="AW1049" si="6193">(180/PI())*ATAN(-1*(($AR$8*AS1046+AU1046+$AR$8*AS1049+AU1049)/($AR$8*AR1046+AT1046+$AR$8*AR1049+AT1049)))</f>
        <v>31.884611234432938</v>
      </c>
      <c r="AY1049" s="187">
        <f t="shared" ref="AY1049" si="6194">20*LOG(((($AR$8*AR1046+AT1046-$AR$8*AR1049-AT1049)^2+($AR$8*AS1046+AU1046-$AR$8*AS1049-AU1049)^2)/(($AR$8*AR1046+AT1046+$AR$8*AR1049+AT1049)^2+($AR$8*AS1046+AU1046+$AR$8*AS1049+AU1049)^2))^0.5)</f>
        <v>-0.24753261158537554</v>
      </c>
      <c r="AZ1049" s="9"/>
      <c r="BA1049" s="29"/>
      <c r="BB1049" s="29"/>
      <c r="BC1049" s="29"/>
      <c r="BD1049" s="29"/>
    </row>
    <row r="1050" spans="2:56" ht="18.649999999999999" customHeight="1">
      <c r="AY1050" s="33"/>
    </row>
    <row r="1051" spans="2:56" ht="18.649999999999999" customHeight="1" thickBot="1">
      <c r="E1051" s="21" t="s">
        <v>68</v>
      </c>
      <c r="J1051" s="21" t="s">
        <v>69</v>
      </c>
      <c r="O1051" s="21" t="s">
        <v>70</v>
      </c>
      <c r="T1051" s="21" t="s">
        <v>71</v>
      </c>
      <c r="Y1051" s="21" t="s">
        <v>72</v>
      </c>
      <c r="AD1051" s="21" t="s">
        <v>73</v>
      </c>
      <c r="AI1051" s="21" t="s">
        <v>74</v>
      </c>
      <c r="AN1051" s="21" t="s">
        <v>75</v>
      </c>
      <c r="AS1051" s="21" t="s">
        <v>76</v>
      </c>
    </row>
    <row r="1052" spans="2:56" ht="18.649999999999999" customHeight="1" thickBot="1">
      <c r="B1052" s="20"/>
      <c r="D1052" s="197" t="s">
        <v>77</v>
      </c>
      <c r="E1052" s="198"/>
      <c r="F1052" s="199" t="s">
        <v>78</v>
      </c>
      <c r="G1052" s="200"/>
      <c r="I1052" s="197" t="s">
        <v>79</v>
      </c>
      <c r="J1052" s="198"/>
      <c r="K1052" s="199" t="s">
        <v>80</v>
      </c>
      <c r="L1052" s="200"/>
      <c r="N1052" s="197" t="s">
        <v>81</v>
      </c>
      <c r="O1052" s="198"/>
      <c r="P1052" s="199" t="s">
        <v>82</v>
      </c>
      <c r="Q1052" s="200"/>
      <c r="S1052" s="197" t="s">
        <v>83</v>
      </c>
      <c r="T1052" s="198"/>
      <c r="U1052" s="199" t="s">
        <v>84</v>
      </c>
      <c r="V1052" s="200"/>
      <c r="X1052" s="197" t="s">
        <v>85</v>
      </c>
      <c r="Y1052" s="198"/>
      <c r="Z1052" s="199" t="s">
        <v>86</v>
      </c>
      <c r="AA1052" s="200"/>
      <c r="AB1052" s="4"/>
      <c r="AC1052" s="197" t="s">
        <v>87</v>
      </c>
      <c r="AD1052" s="198"/>
      <c r="AE1052" s="199" t="s">
        <v>88</v>
      </c>
      <c r="AF1052" s="200"/>
      <c r="AH1052" s="197" t="s">
        <v>89</v>
      </c>
      <c r="AI1052" s="198"/>
      <c r="AJ1052" s="199" t="s">
        <v>90</v>
      </c>
      <c r="AK1052" s="200"/>
      <c r="AL1052" s="4"/>
      <c r="AM1052" s="197" t="s">
        <v>91</v>
      </c>
      <c r="AN1052" s="198"/>
      <c r="AO1052" s="199" t="s">
        <v>92</v>
      </c>
      <c r="AP1052" s="200"/>
      <c r="AR1052" s="197" t="s">
        <v>93</v>
      </c>
      <c r="AS1052" s="198"/>
      <c r="AT1052" s="199" t="s">
        <v>94</v>
      </c>
      <c r="AU1052" s="200"/>
      <c r="AV1052" s="4"/>
      <c r="AW1052" s="181" t="s">
        <v>95</v>
      </c>
      <c r="AY1052" s="182" t="s">
        <v>22</v>
      </c>
      <c r="AZ1052" s="9"/>
      <c r="BA1052" s="29"/>
      <c r="BB1052" s="29"/>
      <c r="BC1052" s="29"/>
      <c r="BD1052" s="29"/>
    </row>
    <row r="1053" spans="2:56" ht="18.649999999999999" customHeight="1" thickTop="1" thickBot="1">
      <c r="B1053" s="39">
        <f t="shared" ref="B1053" si="6195">B1046+$E$5</f>
        <v>0.95879999999999355</v>
      </c>
      <c r="D1053" s="24">
        <v>1</v>
      </c>
      <c r="E1053" s="25">
        <v>0</v>
      </c>
      <c r="F1053" s="26">
        <v>0</v>
      </c>
      <c r="G1053" s="27">
        <f t="shared" ref="G1053" si="6196">-1/($E$8*$B1053)</f>
        <v>-5.8266501655934375</v>
      </c>
      <c r="I1053" s="24">
        <v>1</v>
      </c>
      <c r="J1053" s="28">
        <v>0</v>
      </c>
      <c r="K1053" s="26">
        <v>0</v>
      </c>
      <c r="L1053" s="27">
        <v>0</v>
      </c>
      <c r="N1053" s="24">
        <f t="shared" ref="N1053" si="6197">D1053*I1053+F1053*I1056-E1053*J1053-G1053*J1056</f>
        <v>-0.76145929831974635</v>
      </c>
      <c r="O1053" s="28">
        <f t="shared" ref="O1053" si="6198">(D1053*J1053+E1053*I1053+F1053*J1056+G1053*I1056)</f>
        <v>0</v>
      </c>
      <c r="P1053" s="26">
        <f t="shared" ref="P1053" si="6199">D1053*K1053+F1053*K1056-E1053*L1053-G1053*L1056</f>
        <v>0</v>
      </c>
      <c r="Q1053" s="27">
        <f t="shared" ref="Q1053" si="6200">(D1053*L1053+E1053*K1053+F1053*L1056+G1053*K1056)</f>
        <v>-5.8266501655934375</v>
      </c>
      <c r="S1053" s="24">
        <v>1</v>
      </c>
      <c r="T1053" s="25">
        <v>0</v>
      </c>
      <c r="U1053" s="26">
        <v>0</v>
      </c>
      <c r="V1053" s="27">
        <f t="shared" ref="V1053" si="6201">-1/($T$8*$B1053)</f>
        <v>-28.188388638952034</v>
      </c>
      <c r="X1053" s="24">
        <f t="shared" ref="X1053" si="6202">N1053*S1053+P1053*S1056-O1053*T1053-Q1053*T1056</f>
        <v>-0.76145929831974635</v>
      </c>
      <c r="Y1053" s="28">
        <f t="shared" ref="Y1053" si="6203">(N1053*T1053+O1053*S1053+P1053*T1056+Q1053*S1056)</f>
        <v>0</v>
      </c>
      <c r="Z1053" s="26">
        <f t="shared" ref="Z1053" si="6204">N1053*U1053+P1053*U1056-O1053*V1053-Q1053*V1056</f>
        <v>0</v>
      </c>
      <c r="AA1053" s="27">
        <f t="shared" ref="AA1053" si="6205">(N1053*V1053+O1053*U1053+P1053*V1056+Q1053*U1056)</f>
        <v>15.637660468187288</v>
      </c>
      <c r="AB1053" s="8"/>
      <c r="AC1053" s="24">
        <v>1</v>
      </c>
      <c r="AD1053" s="28">
        <v>0</v>
      </c>
      <c r="AE1053" s="26">
        <v>0</v>
      </c>
      <c r="AF1053" s="27">
        <v>0</v>
      </c>
      <c r="AH1053" s="24">
        <f t="shared" ref="AH1053" si="6206">X1053*AC1053+Z1053*AC1056-Y1053*AD1053-AA1053*AD1056</f>
        <v>3.7480505093669629</v>
      </c>
      <c r="AI1053" s="28">
        <f t="shared" ref="AI1053" si="6207">(X1053*AD1053+Y1053*AC1053+Z1053*AD1056+AA1053*AC1056)</f>
        <v>0</v>
      </c>
      <c r="AJ1053" s="26">
        <f t="shared" ref="AJ1053" si="6208">X1053*AE1053+Z1053*AE1056-Y1053*AF1053-AA1053*AF1056</f>
        <v>0</v>
      </c>
      <c r="AK1053" s="27">
        <f t="shared" ref="AK1053" si="6209">(X1053*AF1053+Y1053*AE1053+Z1053*AF1056+AA1053*AE1056)</f>
        <v>15.637660468187288</v>
      </c>
      <c r="AL1053" s="8"/>
      <c r="AM1053" s="24">
        <v>1</v>
      </c>
      <c r="AN1053" s="25">
        <v>0</v>
      </c>
      <c r="AO1053" s="26">
        <v>0</v>
      </c>
      <c r="AP1053" s="27">
        <f t="shared" ref="AP1053" si="6210">-1/($AN$8*$B1053)</f>
        <v>-5.8266501655934375</v>
      </c>
      <c r="AR1053" s="24">
        <f t="shared" ref="AR1053" si="6211">AH1053*AM1053+AJ1053*AM1056-AI1053*AN1053-AK1053*AN1056</f>
        <v>3.7480505093669629</v>
      </c>
      <c r="AS1053" s="28">
        <f t="shared" ref="AS1053" si="6212">(AH1053*AN1053+AI1053*AM1053+AJ1053*AN1056+AK1053*AM1056)</f>
        <v>0</v>
      </c>
      <c r="AT1053" s="26">
        <f t="shared" ref="AT1053" si="6213">AH1053*AO1053+AJ1053*AO1056-AI1053*AP1053-AK1053*AP1056</f>
        <v>0</v>
      </c>
      <c r="AU1053" s="27">
        <f t="shared" ref="AU1053" si="6214">(AH1053*AP1053+AI1053*AO1053+AJ1053*AP1056+AK1053*AO1056)</f>
        <v>-6.2009186528682925</v>
      </c>
      <c r="AV1053" s="8"/>
      <c r="AW1053" s="183">
        <f t="shared" ref="AW1053" si="6215">20*LOG((2*$AR$8)/(($AR$8*AR1053+AT1053+$AR$8*AR1056+AT1056)^2+($AR$8*AS1053+AU1053+$AR$8*AS1056+AU1056)^2)^0.5)</f>
        <v>-12.383066524538302</v>
      </c>
      <c r="AY1053" s="184">
        <f t="shared" ref="AY1053" si="6216">((AS1053^2+AR1053^2)/(AS1056^2+AR1056^2))^0.5</f>
        <v>2.0077988260540058</v>
      </c>
      <c r="AZ1053" s="9"/>
      <c r="BA1053" s="29"/>
      <c r="BB1053" s="29"/>
      <c r="BC1053" s="29"/>
      <c r="BD1053" s="29"/>
    </row>
    <row r="1054" spans="2:56" ht="18.649999999999999" customHeight="1" thickBot="1">
      <c r="D1054" s="30"/>
      <c r="G1054" s="31"/>
      <c r="I1054" s="30"/>
      <c r="L1054" s="31"/>
      <c r="N1054" s="30"/>
      <c r="Q1054" s="31"/>
      <c r="S1054" s="30"/>
      <c r="V1054" s="31"/>
      <c r="X1054" s="30"/>
      <c r="AA1054" s="31"/>
      <c r="AC1054" s="30"/>
      <c r="AF1054" s="31"/>
      <c r="AH1054" s="30"/>
      <c r="AK1054" s="31"/>
      <c r="AM1054" s="30"/>
      <c r="AP1054" s="31"/>
      <c r="AR1054" s="30"/>
      <c r="AU1054" s="31"/>
      <c r="AY1054" s="185"/>
      <c r="AZ1054" s="9"/>
      <c r="BA1054" s="29"/>
      <c r="BB1054" s="29"/>
      <c r="BC1054" s="29"/>
      <c r="BD1054" s="29"/>
    </row>
    <row r="1055" spans="2:56" ht="18.649999999999999" customHeight="1" thickBot="1">
      <c r="D1055" s="197" t="s">
        <v>96</v>
      </c>
      <c r="E1055" s="198"/>
      <c r="F1055" s="199" t="s">
        <v>97</v>
      </c>
      <c r="G1055" s="200"/>
      <c r="I1055" s="197" t="s">
        <v>98</v>
      </c>
      <c r="J1055" s="198"/>
      <c r="K1055" s="199" t="s">
        <v>99</v>
      </c>
      <c r="L1055" s="200"/>
      <c r="N1055" s="197" t="s">
        <v>1</v>
      </c>
      <c r="O1055" s="198"/>
      <c r="P1055" s="199" t="s">
        <v>2</v>
      </c>
      <c r="Q1055" s="200"/>
      <c r="S1055" s="172" t="s">
        <v>100</v>
      </c>
      <c r="T1055" s="173"/>
      <c r="U1055" s="199" t="s">
        <v>101</v>
      </c>
      <c r="V1055" s="200"/>
      <c r="X1055" s="197" t="s">
        <v>102</v>
      </c>
      <c r="Y1055" s="198"/>
      <c r="Z1055" s="199" t="s">
        <v>103</v>
      </c>
      <c r="AA1055" s="200"/>
      <c r="AB1055" s="4"/>
      <c r="AC1055" s="197" t="s">
        <v>104</v>
      </c>
      <c r="AD1055" s="198"/>
      <c r="AE1055" s="199" t="s">
        <v>105</v>
      </c>
      <c r="AF1055" s="200"/>
      <c r="AH1055" s="172" t="s">
        <v>106</v>
      </c>
      <c r="AI1055" s="173"/>
      <c r="AJ1055" s="199" t="s">
        <v>107</v>
      </c>
      <c r="AK1055" s="200"/>
      <c r="AL1055" s="4"/>
      <c r="AM1055" s="197" t="s">
        <v>108</v>
      </c>
      <c r="AN1055" s="198"/>
      <c r="AO1055" s="199" t="s">
        <v>109</v>
      </c>
      <c r="AP1055" s="200"/>
      <c r="AR1055" s="197" t="s">
        <v>110</v>
      </c>
      <c r="AS1055" s="198"/>
      <c r="AT1055" s="199" t="s">
        <v>111</v>
      </c>
      <c r="AU1055" s="200"/>
      <c r="AV1055" s="4"/>
      <c r="AW1055" s="36" t="s">
        <v>112</v>
      </c>
      <c r="AY1055" s="186" t="s">
        <v>113</v>
      </c>
      <c r="AZ1055" s="9"/>
      <c r="BA1055" s="29"/>
      <c r="BB1055" s="29"/>
      <c r="BC1055" s="29"/>
      <c r="BD1055" s="29"/>
    </row>
    <row r="1056" spans="2:56" ht="18.649999999999999" customHeight="1" thickTop="1" thickBot="1">
      <c r="D1056" s="24">
        <v>0</v>
      </c>
      <c r="E1056" s="28">
        <v>0</v>
      </c>
      <c r="F1056" s="26">
        <v>1</v>
      </c>
      <c r="G1056" s="27">
        <v>0</v>
      </c>
      <c r="I1056" s="24">
        <v>0</v>
      </c>
      <c r="J1056" s="28">
        <f t="shared" ref="J1056" si="6217">IF(0=(1-$J$8*$K$8*$B1053^2),0,-1*(1-$J$8*$K$8*$B1053^2)/($B1053*$K$8))</f>
        <v>-0.30231080436598406</v>
      </c>
      <c r="K1056" s="26">
        <v>1</v>
      </c>
      <c r="L1056" s="27">
        <v>0</v>
      </c>
      <c r="N1056" s="24">
        <f t="shared" ref="N1056" si="6218">D1056*I1053+F1056*I1056-E1056*J1053-G1056*J1056</f>
        <v>0</v>
      </c>
      <c r="O1056" s="28">
        <f t="shared" ref="O1056" si="6219">(D1056*J1053+E1056*I1053+F1056*J1056+G1056*I1056)</f>
        <v>-0.30231080436598406</v>
      </c>
      <c r="P1056" s="26">
        <f t="shared" ref="P1056" si="6220">D1056*K1053+F1056*K1056-E1056*L1053-G1056*L1056</f>
        <v>1</v>
      </c>
      <c r="Q1056" s="27">
        <f t="shared" ref="Q1056" si="6221">(D1056*L1053+E1056*K1053+F1056*L1056+G1056*K1056)</f>
        <v>0</v>
      </c>
      <c r="S1056" s="24">
        <v>0</v>
      </c>
      <c r="T1056" s="28">
        <v>0</v>
      </c>
      <c r="U1056" s="26">
        <v>1</v>
      </c>
      <c r="V1056" s="27">
        <v>0</v>
      </c>
      <c r="X1056" s="24">
        <f t="shared" ref="X1056" si="6222">N1056*S1053+P1056*S1056-O1056*T1053-Q1056*T1056</f>
        <v>0</v>
      </c>
      <c r="Y1056" s="28">
        <f t="shared" ref="Y1056" si="6223">(N1056*T1053+O1056*S1053+P1056*T1056+Q1056*S1056)</f>
        <v>-0.30231080436598406</v>
      </c>
      <c r="Z1056" s="26">
        <f t="shared" ref="Z1056" si="6224">N1056*U1053+P1056*U1056-O1056*V1053-Q1056*V1056</f>
        <v>-7.5216544432225554</v>
      </c>
      <c r="AA1056" s="27">
        <f t="shared" ref="AA1056" si="6225">(N1056*V1053+O1056*U1053+P1056*V1056+Q1056*U1056)</f>
        <v>0</v>
      </c>
      <c r="AB1056" s="8"/>
      <c r="AC1056" s="24">
        <v>0</v>
      </c>
      <c r="AD1056" s="28">
        <f t="shared" ref="AD1056" si="6226">IF(0=(1-$AD$8*$AE$8*$B1053^2),0,-1*(1-$AD$8*$AE$8*$B1053^2)/($B1053*$AD$8))</f>
        <v>-0.28837496611853791</v>
      </c>
      <c r="AE1056" s="26">
        <v>1</v>
      </c>
      <c r="AF1056" s="27">
        <v>0</v>
      </c>
      <c r="AH1056" s="24">
        <f t="shared" ref="AH1056" si="6227">X1056*AC1053+Z1056*AC1056-Y1056*AD1053-AA1056*AD1056</f>
        <v>0</v>
      </c>
      <c r="AI1056" s="28">
        <f t="shared" ref="AI1056" si="6228">(X1056*AD1053+Y1056*AC1053+Z1056*AD1056+AA1056*AC1056)</f>
        <v>1.8667460408536705</v>
      </c>
      <c r="AJ1056" s="26">
        <f t="shared" ref="AJ1056" si="6229">X1056*AE1053+Z1056*AE1056-Y1056*AF1053-AA1056*AF1056</f>
        <v>-7.5216544432225554</v>
      </c>
      <c r="AK1056" s="27">
        <f t="shared" ref="AK1056" si="6230">(X1056*AF1053+Y1056*AE1053+Z1056*AF1056+AA1056*AE1056)</f>
        <v>0</v>
      </c>
      <c r="AL1056" s="8"/>
      <c r="AM1056" s="24">
        <v>0</v>
      </c>
      <c r="AN1056" s="28">
        <v>0</v>
      </c>
      <c r="AO1056" s="26">
        <v>1</v>
      </c>
      <c r="AP1056" s="27">
        <v>0</v>
      </c>
      <c r="AR1056" s="24">
        <f t="shared" ref="AR1056" si="6231">AH1056*AM1053+AJ1056*AM1056-AI1056*AN1053-AK1056*AN1056</f>
        <v>0</v>
      </c>
      <c r="AS1056" s="28">
        <f t="shared" ref="AS1056" si="6232">(AH1056*AN1053+AI1056*AM1053+AJ1056*AN1056+AK1056*AM1056)</f>
        <v>1.8667460408536705</v>
      </c>
      <c r="AT1056" s="26">
        <f t="shared" ref="AT1056" si="6233">AH1056*AO1053+AJ1056*AO1056-AI1056*AP1053-AK1056*AP1056</f>
        <v>3.3552216848383782</v>
      </c>
      <c r="AU1056" s="27">
        <f t="shared" ref="AU1056" si="6234">(AH1056*AP1053+AI1056*AO1053+AJ1056*AP1056+AK1056*AO1056)</f>
        <v>0</v>
      </c>
      <c r="AV1056" s="8"/>
      <c r="AW1056" s="38">
        <f t="shared" ref="AW1056" si="6235">(180/PI())*ATAN(-1*(($AR$8*AS1053+AU1053+$AR$8*AS1056+AU1056)/($AR$8*AR1053+AT1053+$AR$8*AR1056+AT1056)))</f>
        <v>31.390107223977207</v>
      </c>
      <c r="AY1056" s="187">
        <f t="shared" ref="AY1056" si="6236">20*LOG(((($AR$8*AR1053+AT1053-$AR$8*AR1056-AT1056)^2+($AR$8*AS1053+AU1053-$AR$8*AS1056-AU1056)^2)/(($AR$8*AR1053+AT1053+$AR$8*AR1056+AT1056)^2+($AR$8*AS1053+AU1053+$AR$8*AS1056+AU1056)^2))^0.5)</f>
        <v>-0.25842519191574959</v>
      </c>
      <c r="AZ1056" s="9"/>
      <c r="BA1056" s="29"/>
      <c r="BB1056" s="29"/>
      <c r="BC1056" s="29"/>
      <c r="BD1056" s="29"/>
    </row>
    <row r="1057" spans="2:56" ht="18.649999999999999" customHeight="1">
      <c r="AY1057" s="33"/>
    </row>
    <row r="1058" spans="2:56" ht="18.649999999999999" customHeight="1" thickBot="1">
      <c r="E1058" s="21" t="s">
        <v>68</v>
      </c>
      <c r="J1058" s="21" t="s">
        <v>69</v>
      </c>
      <c r="O1058" s="21" t="s">
        <v>70</v>
      </c>
      <c r="T1058" s="21" t="s">
        <v>71</v>
      </c>
      <c r="Y1058" s="21" t="s">
        <v>72</v>
      </c>
      <c r="AD1058" s="21" t="s">
        <v>73</v>
      </c>
      <c r="AI1058" s="21" t="s">
        <v>74</v>
      </c>
      <c r="AN1058" s="21" t="s">
        <v>75</v>
      </c>
      <c r="AS1058" s="21" t="s">
        <v>76</v>
      </c>
    </row>
    <row r="1059" spans="2:56" ht="18.649999999999999" customHeight="1" thickBot="1">
      <c r="B1059" s="20"/>
      <c r="D1059" s="197" t="s">
        <v>77</v>
      </c>
      <c r="E1059" s="198"/>
      <c r="F1059" s="199" t="s">
        <v>78</v>
      </c>
      <c r="G1059" s="200"/>
      <c r="I1059" s="197" t="s">
        <v>79</v>
      </c>
      <c r="J1059" s="198"/>
      <c r="K1059" s="199" t="s">
        <v>80</v>
      </c>
      <c r="L1059" s="200"/>
      <c r="N1059" s="197" t="s">
        <v>81</v>
      </c>
      <c r="O1059" s="198"/>
      <c r="P1059" s="199" t="s">
        <v>82</v>
      </c>
      <c r="Q1059" s="200"/>
      <c r="S1059" s="197" t="s">
        <v>83</v>
      </c>
      <c r="T1059" s="198"/>
      <c r="U1059" s="199" t="s">
        <v>84</v>
      </c>
      <c r="V1059" s="200"/>
      <c r="X1059" s="197" t="s">
        <v>85</v>
      </c>
      <c r="Y1059" s="198"/>
      <c r="Z1059" s="199" t="s">
        <v>86</v>
      </c>
      <c r="AA1059" s="200"/>
      <c r="AB1059" s="4"/>
      <c r="AC1059" s="197" t="s">
        <v>87</v>
      </c>
      <c r="AD1059" s="198"/>
      <c r="AE1059" s="199" t="s">
        <v>88</v>
      </c>
      <c r="AF1059" s="200"/>
      <c r="AH1059" s="197" t="s">
        <v>89</v>
      </c>
      <c r="AI1059" s="198"/>
      <c r="AJ1059" s="199" t="s">
        <v>90</v>
      </c>
      <c r="AK1059" s="200"/>
      <c r="AL1059" s="4"/>
      <c r="AM1059" s="197" t="s">
        <v>91</v>
      </c>
      <c r="AN1059" s="198"/>
      <c r="AO1059" s="199" t="s">
        <v>92</v>
      </c>
      <c r="AP1059" s="200"/>
      <c r="AR1059" s="197" t="s">
        <v>93</v>
      </c>
      <c r="AS1059" s="198"/>
      <c r="AT1059" s="199" t="s">
        <v>94</v>
      </c>
      <c r="AU1059" s="200"/>
      <c r="AV1059" s="4"/>
      <c r="AW1059" s="181" t="s">
        <v>95</v>
      </c>
      <c r="AY1059" s="182" t="s">
        <v>22</v>
      </c>
      <c r="AZ1059" s="9"/>
      <c r="BA1059" s="29"/>
      <c r="BB1059" s="29"/>
      <c r="BC1059" s="29"/>
      <c r="BD1059" s="29"/>
    </row>
    <row r="1060" spans="2:56" ht="18.649999999999999" customHeight="1" thickTop="1" thickBot="1">
      <c r="B1060" s="39">
        <f t="shared" ref="B1060" si="6237">B1053+$E$5</f>
        <v>0.9591999999999935</v>
      </c>
      <c r="D1060" s="24">
        <v>1</v>
      </c>
      <c r="E1060" s="25">
        <v>0</v>
      </c>
      <c r="F1060" s="26">
        <v>0</v>
      </c>
      <c r="G1060" s="27">
        <f t="shared" ref="G1060" si="6238">-1/($E$8*$B1060)</f>
        <v>-5.8242203698613304</v>
      </c>
      <c r="I1060" s="24">
        <v>1</v>
      </c>
      <c r="J1060" s="28">
        <v>0</v>
      </c>
      <c r="K1060" s="26">
        <v>0</v>
      </c>
      <c r="L1060" s="27">
        <v>0</v>
      </c>
      <c r="N1060" s="24">
        <f t="shared" ref="N1060" si="6239">D1060*I1060+F1060*I1063-E1060*J1060-G1060*J1063</f>
        <v>-0.75538333530424673</v>
      </c>
      <c r="O1060" s="28">
        <f t="shared" ref="O1060" si="6240">(D1060*J1060+E1060*I1060+F1060*J1063+G1060*I1063)</f>
        <v>0</v>
      </c>
      <c r="P1060" s="26">
        <f t="shared" ref="P1060" si="6241">D1060*K1060+F1060*K1063-E1060*L1060-G1060*L1063</f>
        <v>0</v>
      </c>
      <c r="Q1060" s="27">
        <f t="shared" ref="Q1060" si="6242">(D1060*L1060+E1060*K1060+F1060*L1063+G1060*K1063)</f>
        <v>-5.8242203698613304</v>
      </c>
      <c r="S1060" s="24">
        <v>1</v>
      </c>
      <c r="T1060" s="25">
        <v>0</v>
      </c>
      <c r="U1060" s="26">
        <v>0</v>
      </c>
      <c r="V1060" s="27">
        <f t="shared" ref="V1060" si="6243">-1/($T$8*$B1060)</f>
        <v>-28.176633681221031</v>
      </c>
      <c r="X1060" s="24">
        <f t="shared" ref="X1060" si="6244">N1060*S1060+P1060*S1063-O1060*T1060-Q1060*T1063</f>
        <v>-0.75538333530424673</v>
      </c>
      <c r="Y1060" s="28">
        <f t="shared" ref="Y1060" si="6245">(N1060*T1060+O1060*S1060+P1060*T1063+Q1060*S1063)</f>
        <v>0</v>
      </c>
      <c r="Z1060" s="26">
        <f t="shared" ref="Z1060" si="6246">N1060*U1060+P1060*U1063-O1060*V1060-Q1060*V1063</f>
        <v>0</v>
      </c>
      <c r="AA1060" s="27">
        <f t="shared" ref="AA1060" si="6247">(N1060*V1060+O1060*U1060+P1060*V1063+Q1060*U1063)</f>
        <v>15.459939157905389</v>
      </c>
      <c r="AB1060" s="8"/>
      <c r="AC1060" s="24">
        <v>1</v>
      </c>
      <c r="AD1060" s="28">
        <v>0</v>
      </c>
      <c r="AE1060" s="26">
        <v>0</v>
      </c>
      <c r="AF1060" s="27">
        <v>0</v>
      </c>
      <c r="AH1060" s="24">
        <f t="shared" ref="AH1060" si="6248">X1060*AC1060+Z1060*AC1063-Y1060*AD1060-AA1060*AD1063</f>
        <v>3.6907042174750186</v>
      </c>
      <c r="AI1060" s="28">
        <f t="shared" ref="AI1060" si="6249">(X1060*AD1060+Y1060*AC1060+Z1060*AD1063+AA1060*AC1063)</f>
        <v>0</v>
      </c>
      <c r="AJ1060" s="26">
        <f t="shared" ref="AJ1060" si="6250">X1060*AE1060+Z1060*AE1063-Y1060*AF1060-AA1060*AF1063</f>
        <v>0</v>
      </c>
      <c r="AK1060" s="27">
        <f t="shared" ref="AK1060" si="6251">(X1060*AF1060+Y1060*AE1060+Z1060*AF1063+AA1060*AE1063)</f>
        <v>15.459939157905389</v>
      </c>
      <c r="AL1060" s="8"/>
      <c r="AM1060" s="24">
        <v>1</v>
      </c>
      <c r="AN1060" s="25">
        <v>0</v>
      </c>
      <c r="AO1060" s="26">
        <v>0</v>
      </c>
      <c r="AP1060" s="27">
        <f t="shared" ref="AP1060" si="6252">-1/($AN$8*$B1060)</f>
        <v>-5.8242203698613304</v>
      </c>
      <c r="AR1060" s="24">
        <f t="shared" ref="AR1060" si="6253">AH1060*AM1060+AJ1060*AM1063-AI1060*AN1060-AK1060*AN1063</f>
        <v>3.6907042174750186</v>
      </c>
      <c r="AS1060" s="28">
        <f t="shared" ref="AS1060" si="6254">(AH1060*AN1060+AI1060*AM1060+AJ1060*AN1063+AK1060*AM1063)</f>
        <v>0</v>
      </c>
      <c r="AT1060" s="26">
        <f t="shared" ref="AT1060" si="6255">AH1060*AO1060+AJ1060*AO1063-AI1060*AP1060-AK1060*AP1063</f>
        <v>0</v>
      </c>
      <c r="AU1060" s="27">
        <f t="shared" ref="AU1060" si="6256">(AH1060*AP1060+AI1060*AO1060+AJ1060*AP1063+AK1060*AO1063)</f>
        <v>-6.0355355246457378</v>
      </c>
      <c r="AV1060" s="8"/>
      <c r="AW1060" s="183">
        <f t="shared" ref="AW1060" si="6257">20*LOG((2*$AR$8)/(($AR$8*AR1060+AT1060+$AR$8*AR1063+AT1063)^2+($AR$8*AS1060+AU1060+$AR$8*AS1063+AU1063)^2)^0.5)</f>
        <v>-12.200090482246784</v>
      </c>
      <c r="AY1060" s="184">
        <f t="shared" ref="AY1060" si="6258">((AS1060^2+AR1060^2)/(AS1063^2+AR1063^2))^0.5</f>
        <v>1.9914361876133664</v>
      </c>
      <c r="AZ1060" s="9"/>
      <c r="BA1060" s="29"/>
      <c r="BB1060" s="29"/>
      <c r="BC1060" s="29"/>
      <c r="BD1060" s="29"/>
    </row>
    <row r="1061" spans="2:56" ht="18.649999999999999" customHeight="1" thickBot="1">
      <c r="D1061" s="30"/>
      <c r="G1061" s="31"/>
      <c r="I1061" s="30"/>
      <c r="L1061" s="31"/>
      <c r="N1061" s="30"/>
      <c r="Q1061" s="31"/>
      <c r="S1061" s="30"/>
      <c r="V1061" s="31"/>
      <c r="X1061" s="30"/>
      <c r="AA1061" s="31"/>
      <c r="AC1061" s="30"/>
      <c r="AF1061" s="31"/>
      <c r="AH1061" s="30"/>
      <c r="AK1061" s="31"/>
      <c r="AM1061" s="30"/>
      <c r="AP1061" s="31"/>
      <c r="AR1061" s="30"/>
      <c r="AU1061" s="31"/>
      <c r="AY1061" s="185"/>
      <c r="AZ1061" s="9"/>
      <c r="BA1061" s="29"/>
      <c r="BB1061" s="29"/>
      <c r="BC1061" s="29"/>
      <c r="BD1061" s="29"/>
    </row>
    <row r="1062" spans="2:56" ht="18.649999999999999" customHeight="1" thickBot="1">
      <c r="D1062" s="197" t="s">
        <v>96</v>
      </c>
      <c r="E1062" s="198"/>
      <c r="F1062" s="199" t="s">
        <v>97</v>
      </c>
      <c r="G1062" s="200"/>
      <c r="I1062" s="197" t="s">
        <v>98</v>
      </c>
      <c r="J1062" s="198"/>
      <c r="K1062" s="199" t="s">
        <v>99</v>
      </c>
      <c r="L1062" s="200"/>
      <c r="N1062" s="197" t="s">
        <v>1</v>
      </c>
      <c r="O1062" s="198"/>
      <c r="P1062" s="199" t="s">
        <v>2</v>
      </c>
      <c r="Q1062" s="200"/>
      <c r="S1062" s="172" t="s">
        <v>100</v>
      </c>
      <c r="T1062" s="173"/>
      <c r="U1062" s="199" t="s">
        <v>101</v>
      </c>
      <c r="V1062" s="200"/>
      <c r="X1062" s="197" t="s">
        <v>102</v>
      </c>
      <c r="Y1062" s="198"/>
      <c r="Z1062" s="199" t="s">
        <v>103</v>
      </c>
      <c r="AA1062" s="200"/>
      <c r="AB1062" s="4"/>
      <c r="AC1062" s="197" t="s">
        <v>104</v>
      </c>
      <c r="AD1062" s="198"/>
      <c r="AE1062" s="199" t="s">
        <v>105</v>
      </c>
      <c r="AF1062" s="200"/>
      <c r="AH1062" s="172" t="s">
        <v>106</v>
      </c>
      <c r="AI1062" s="173"/>
      <c r="AJ1062" s="199" t="s">
        <v>107</v>
      </c>
      <c r="AK1062" s="200"/>
      <c r="AL1062" s="4"/>
      <c r="AM1062" s="197" t="s">
        <v>108</v>
      </c>
      <c r="AN1062" s="198"/>
      <c r="AO1062" s="199" t="s">
        <v>109</v>
      </c>
      <c r="AP1062" s="200"/>
      <c r="AR1062" s="197" t="s">
        <v>110</v>
      </c>
      <c r="AS1062" s="198"/>
      <c r="AT1062" s="199" t="s">
        <v>111</v>
      </c>
      <c r="AU1062" s="200"/>
      <c r="AV1062" s="4"/>
      <c r="AW1062" s="36" t="s">
        <v>112</v>
      </c>
      <c r="AY1062" s="186" t="s">
        <v>113</v>
      </c>
      <c r="AZ1062" s="9"/>
      <c r="BA1062" s="29"/>
      <c r="BB1062" s="29"/>
      <c r="BC1062" s="29"/>
      <c r="BD1062" s="29"/>
    </row>
    <row r="1063" spans="2:56" ht="18.649999999999999" customHeight="1" thickTop="1" thickBot="1">
      <c r="D1063" s="24">
        <v>0</v>
      </c>
      <c r="E1063" s="28">
        <v>0</v>
      </c>
      <c r="F1063" s="26">
        <v>1</v>
      </c>
      <c r="G1063" s="27">
        <v>0</v>
      </c>
      <c r="I1063" s="24">
        <v>0</v>
      </c>
      <c r="J1063" s="28">
        <f t="shared" ref="J1063" si="6259">IF(0=(1-$J$8*$K$8*$B1060^2),0,-1*(1-$J$8*$K$8*$B1060^2)/($B1060*$K$8))</f>
        <v>-0.30139370144506411</v>
      </c>
      <c r="K1063" s="26">
        <v>1</v>
      </c>
      <c r="L1063" s="27">
        <v>0</v>
      </c>
      <c r="N1063" s="24">
        <f t="shared" ref="N1063" si="6260">D1063*I1060+F1063*I1063-E1063*J1060-G1063*J1063</f>
        <v>0</v>
      </c>
      <c r="O1063" s="28">
        <f t="shared" ref="O1063" si="6261">(D1063*J1060+E1063*I1060+F1063*J1063+G1063*I1063)</f>
        <v>-0.30139370144506411</v>
      </c>
      <c r="P1063" s="26">
        <f t="shared" ref="P1063" si="6262">D1063*K1060+F1063*K1063-E1063*L1060-G1063*L1063</f>
        <v>1</v>
      </c>
      <c r="Q1063" s="27">
        <f t="shared" ref="Q1063" si="6263">(D1063*L1060+E1063*K1060+F1063*L1063+G1063*K1063)</f>
        <v>0</v>
      </c>
      <c r="S1063" s="24">
        <v>0</v>
      </c>
      <c r="T1063" s="28">
        <v>0</v>
      </c>
      <c r="U1063" s="26">
        <v>1</v>
      </c>
      <c r="V1063" s="27">
        <v>0</v>
      </c>
      <c r="X1063" s="24">
        <f t="shared" ref="X1063" si="6264">N1063*S1060+P1063*S1063-O1063*T1060-Q1063*T1063</f>
        <v>0</v>
      </c>
      <c r="Y1063" s="28">
        <f t="shared" ref="Y1063" si="6265">(N1063*T1060+O1063*S1060+P1063*T1063+Q1063*S1063)</f>
        <v>-0.30139370144506411</v>
      </c>
      <c r="Z1063" s="26">
        <f t="shared" ref="Z1063" si="6266">N1063*U1060+P1063*U1063-O1063*V1060-Q1063*V1063</f>
        <v>-7.4922599194448694</v>
      </c>
      <c r="AA1063" s="27">
        <f t="shared" ref="AA1063" si="6267">(N1063*V1060+O1063*U1060+P1063*V1063+Q1063*U1063)</f>
        <v>0</v>
      </c>
      <c r="AB1063" s="8"/>
      <c r="AC1063" s="24">
        <v>0</v>
      </c>
      <c r="AD1063" s="28">
        <f t="shared" ref="AD1063" si="6268">IF(0=(1-$AD$8*$AE$8*$B1060^2),0,-1*(1-$AD$8*$AE$8*$B1060^2)/($B1060*$AD$8))</f>
        <v>-0.28758764878487719</v>
      </c>
      <c r="AE1063" s="26">
        <v>1</v>
      </c>
      <c r="AF1063" s="27">
        <v>0</v>
      </c>
      <c r="AH1063" s="24">
        <f t="shared" ref="AH1063" si="6269">X1063*AC1060+Z1063*AC1063-Y1063*AD1060-AA1063*AD1063</f>
        <v>0</v>
      </c>
      <c r="AI1063" s="28">
        <f t="shared" ref="AI1063" si="6270">(X1063*AD1060+Y1063*AC1060+Z1063*AD1063+AA1063*AC1063)</f>
        <v>1.8532877128732592</v>
      </c>
      <c r="AJ1063" s="26">
        <f t="shared" ref="AJ1063" si="6271">X1063*AE1060+Z1063*AE1063-Y1063*AF1060-AA1063*AF1063</f>
        <v>-7.4922599194448694</v>
      </c>
      <c r="AK1063" s="27">
        <f t="shared" ref="AK1063" si="6272">(X1063*AF1060+Y1063*AE1060+Z1063*AF1063+AA1063*AE1063)</f>
        <v>0</v>
      </c>
      <c r="AL1063" s="8"/>
      <c r="AM1063" s="24">
        <v>0</v>
      </c>
      <c r="AN1063" s="28">
        <v>0</v>
      </c>
      <c r="AO1063" s="26">
        <v>1</v>
      </c>
      <c r="AP1063" s="27">
        <v>0</v>
      </c>
      <c r="AR1063" s="24">
        <f t="shared" ref="AR1063" si="6273">AH1063*AM1060+AJ1063*AM1063-AI1063*AN1060-AK1063*AN1063</f>
        <v>0</v>
      </c>
      <c r="AS1063" s="28">
        <f t="shared" ref="AS1063" si="6274">(AH1063*AN1060+AI1063*AM1060+AJ1063*AN1063+AK1063*AM1063)</f>
        <v>1.8532877128732592</v>
      </c>
      <c r="AT1063" s="26">
        <f t="shared" ref="AT1063" si="6275">AH1063*AO1060+AJ1063*AO1063-AI1063*AP1060-AK1063*AP1063</f>
        <v>3.3016961290852844</v>
      </c>
      <c r="AU1063" s="27">
        <f t="shared" ref="AU1063" si="6276">(AH1063*AP1060+AI1063*AO1060+AJ1063*AP1063+AK1063*AO1063)</f>
        <v>0</v>
      </c>
      <c r="AV1063" s="8"/>
      <c r="AW1063" s="38">
        <f t="shared" ref="AW1063" si="6277">(180/PI())*ATAN(-1*(($AR$8*AS1060+AU1060+$AR$8*AS1063+AU1063)/($AR$8*AR1060+AT1060+$AR$8*AR1063+AT1063)))</f>
        <v>30.884206111043287</v>
      </c>
      <c r="AY1063" s="187">
        <f t="shared" ref="AY1063" si="6278">20*LOG(((($AR$8*AR1060+AT1060-$AR$8*AR1063-AT1063)^2+($AR$8*AS1060+AU1060-$AR$8*AS1063-AU1063)^2)/(($AR$8*AR1060+AT1060+$AR$8*AR1063+AT1063)^2+($AR$8*AS1060+AU1060+$AR$8*AS1063+AU1063)^2))^0.5)</f>
        <v>-0.26989839162081164</v>
      </c>
      <c r="AZ1063" s="9"/>
      <c r="BA1063" s="29"/>
      <c r="BB1063" s="29"/>
      <c r="BC1063" s="29"/>
      <c r="BD1063" s="29"/>
    </row>
    <row r="1064" spans="2:56" ht="18.649999999999999" customHeight="1">
      <c r="AY1064" s="33"/>
    </row>
    <row r="1065" spans="2:56" ht="18.649999999999999" customHeight="1" thickBot="1">
      <c r="E1065" s="21" t="s">
        <v>68</v>
      </c>
      <c r="J1065" s="21" t="s">
        <v>69</v>
      </c>
      <c r="O1065" s="21" t="s">
        <v>70</v>
      </c>
      <c r="T1065" s="21" t="s">
        <v>71</v>
      </c>
      <c r="Y1065" s="21" t="s">
        <v>72</v>
      </c>
      <c r="AD1065" s="21" t="s">
        <v>73</v>
      </c>
      <c r="AI1065" s="21" t="s">
        <v>74</v>
      </c>
      <c r="AN1065" s="21" t="s">
        <v>75</v>
      </c>
      <c r="AS1065" s="21" t="s">
        <v>76</v>
      </c>
    </row>
    <row r="1066" spans="2:56" ht="18.649999999999999" customHeight="1" thickBot="1">
      <c r="B1066" s="20"/>
      <c r="D1066" s="197" t="s">
        <v>77</v>
      </c>
      <c r="E1066" s="198"/>
      <c r="F1066" s="199" t="s">
        <v>78</v>
      </c>
      <c r="G1066" s="200"/>
      <c r="I1066" s="197" t="s">
        <v>79</v>
      </c>
      <c r="J1066" s="198"/>
      <c r="K1066" s="199" t="s">
        <v>80</v>
      </c>
      <c r="L1066" s="200"/>
      <c r="N1066" s="197" t="s">
        <v>81</v>
      </c>
      <c r="O1066" s="198"/>
      <c r="P1066" s="199" t="s">
        <v>82</v>
      </c>
      <c r="Q1066" s="200"/>
      <c r="S1066" s="197" t="s">
        <v>83</v>
      </c>
      <c r="T1066" s="198"/>
      <c r="U1066" s="199" t="s">
        <v>84</v>
      </c>
      <c r="V1066" s="200"/>
      <c r="X1066" s="197" t="s">
        <v>85</v>
      </c>
      <c r="Y1066" s="198"/>
      <c r="Z1066" s="199" t="s">
        <v>86</v>
      </c>
      <c r="AA1066" s="200"/>
      <c r="AB1066" s="4"/>
      <c r="AC1066" s="197" t="s">
        <v>87</v>
      </c>
      <c r="AD1066" s="198"/>
      <c r="AE1066" s="199" t="s">
        <v>88</v>
      </c>
      <c r="AF1066" s="200"/>
      <c r="AH1066" s="197" t="s">
        <v>89</v>
      </c>
      <c r="AI1066" s="198"/>
      <c r="AJ1066" s="199" t="s">
        <v>90</v>
      </c>
      <c r="AK1066" s="200"/>
      <c r="AL1066" s="4"/>
      <c r="AM1066" s="197" t="s">
        <v>91</v>
      </c>
      <c r="AN1066" s="198"/>
      <c r="AO1066" s="199" t="s">
        <v>92</v>
      </c>
      <c r="AP1066" s="200"/>
      <c r="AR1066" s="197" t="s">
        <v>93</v>
      </c>
      <c r="AS1066" s="198"/>
      <c r="AT1066" s="199" t="s">
        <v>94</v>
      </c>
      <c r="AU1066" s="200"/>
      <c r="AV1066" s="4"/>
      <c r="AW1066" s="181" t="s">
        <v>95</v>
      </c>
      <c r="AY1066" s="182" t="s">
        <v>22</v>
      </c>
      <c r="AZ1066" s="9"/>
      <c r="BA1066" s="29"/>
      <c r="BB1066" s="29"/>
      <c r="BC1066" s="29"/>
      <c r="BD1066" s="29"/>
    </row>
    <row r="1067" spans="2:56" ht="18.649999999999999" customHeight="1" thickTop="1" thickBot="1">
      <c r="B1067" s="39">
        <f t="shared" ref="B1067" si="6279">B1060+$E$5</f>
        <v>0.95959999999999346</v>
      </c>
      <c r="D1067" s="24">
        <v>1</v>
      </c>
      <c r="E1067" s="25">
        <v>0</v>
      </c>
      <c r="F1067" s="26">
        <v>0</v>
      </c>
      <c r="G1067" s="27">
        <f t="shared" ref="G1067" si="6280">-1/($E$8*$B1067)</f>
        <v>-5.8217925998030307</v>
      </c>
      <c r="I1067" s="24">
        <v>1</v>
      </c>
      <c r="J1067" s="28">
        <v>0</v>
      </c>
      <c r="K1067" s="26">
        <v>0</v>
      </c>
      <c r="L1067" s="27">
        <v>0</v>
      </c>
      <c r="N1067" s="24">
        <f t="shared" ref="N1067" si="6281">D1067*I1067+F1067*I1070-E1067*J1067-G1067*J1070</f>
        <v>-0.74931496882468851</v>
      </c>
      <c r="O1067" s="28">
        <f t="shared" ref="O1067" si="6282">(D1067*J1067+E1067*I1067+F1067*J1070+G1067*I1070)</f>
        <v>0</v>
      </c>
      <c r="P1067" s="26">
        <f t="shared" ref="P1067" si="6283">D1067*K1067+F1067*K1070-E1067*L1067-G1067*L1070</f>
        <v>0</v>
      </c>
      <c r="Q1067" s="27">
        <f t="shared" ref="Q1067" si="6284">(D1067*L1067+E1067*K1067+F1067*L1070+G1067*K1070)</f>
        <v>-5.8217925998030307</v>
      </c>
      <c r="S1067" s="24">
        <v>1</v>
      </c>
      <c r="T1067" s="25">
        <v>0</v>
      </c>
      <c r="U1067" s="26">
        <v>0</v>
      </c>
      <c r="V1067" s="27">
        <f t="shared" ref="V1067" si="6285">-1/($T$8*$B1067)</f>
        <v>-28.164888523371417</v>
      </c>
      <c r="X1067" s="24">
        <f t="shared" ref="X1067" si="6286">N1067*S1067+P1067*S1070-O1067*T1067-Q1067*T1070</f>
        <v>-0.74931496882468851</v>
      </c>
      <c r="Y1067" s="28">
        <f t="shared" ref="Y1067" si="6287">(N1067*T1067+O1067*S1067+P1067*T1070+Q1067*S1070)</f>
        <v>0</v>
      </c>
      <c r="Z1067" s="26">
        <f t="shared" ref="Z1067" si="6288">N1067*U1067+P1067*U1070-O1067*V1067-Q1067*V1070</f>
        <v>0</v>
      </c>
      <c r="AA1067" s="27">
        <f t="shared" ref="AA1067" si="6289">(N1067*V1067+O1067*U1067+P1067*V1070+Q1067*U1070)</f>
        <v>15.282579966037849</v>
      </c>
      <c r="AB1067" s="8"/>
      <c r="AC1067" s="24">
        <v>1</v>
      </c>
      <c r="AD1067" s="28">
        <v>0</v>
      </c>
      <c r="AE1067" s="26">
        <v>0</v>
      </c>
      <c r="AF1067" s="27">
        <v>0</v>
      </c>
      <c r="AH1067" s="24">
        <f t="shared" ref="AH1067" si="6290">X1067*AC1067+Z1067*AC1070-Y1067*AD1067-AA1067*AD1070</f>
        <v>3.6337398115828479</v>
      </c>
      <c r="AI1067" s="28">
        <f t="shared" ref="AI1067" si="6291">(X1067*AD1067+Y1067*AC1067+Z1067*AD1070+AA1067*AC1070)</f>
        <v>0</v>
      </c>
      <c r="AJ1067" s="26">
        <f t="shared" ref="AJ1067" si="6292">X1067*AE1067+Z1067*AE1070-Y1067*AF1067-AA1067*AF1070</f>
        <v>0</v>
      </c>
      <c r="AK1067" s="27">
        <f t="shared" ref="AK1067" si="6293">(X1067*AF1067+Y1067*AE1067+Z1067*AF1070+AA1067*AE1070)</f>
        <v>15.282579966037849</v>
      </c>
      <c r="AL1067" s="8"/>
      <c r="AM1067" s="24">
        <v>1</v>
      </c>
      <c r="AN1067" s="25">
        <v>0</v>
      </c>
      <c r="AO1067" s="26">
        <v>0</v>
      </c>
      <c r="AP1067" s="27">
        <f t="shared" ref="AP1067" si="6294">-1/($AN$8*$B1067)</f>
        <v>-5.8217925998030307</v>
      </c>
      <c r="AR1067" s="24">
        <f t="shared" ref="AR1067" si="6295">AH1067*AM1067+AJ1067*AM1070-AI1067*AN1067-AK1067*AN1070</f>
        <v>3.6337398115828479</v>
      </c>
      <c r="AS1067" s="28">
        <f t="shared" ref="AS1067" si="6296">(AH1067*AN1067+AI1067*AM1067+AJ1067*AN1070+AK1067*AM1070)</f>
        <v>0</v>
      </c>
      <c r="AT1067" s="26">
        <f t="shared" ref="AT1067" si="6297">AH1067*AO1067+AJ1067*AO1070-AI1067*AP1067-AK1067*AP1070</f>
        <v>0</v>
      </c>
      <c r="AU1067" s="27">
        <f t="shared" ref="AU1067" si="6298">(AH1067*AP1067+AI1067*AO1067+AJ1067*AP1070+AK1067*AO1070)</f>
        <v>-5.8722995786448333</v>
      </c>
      <c r="AV1067" s="8"/>
      <c r="AW1067" s="183">
        <f t="shared" ref="AW1067" si="6299">20*LOG((2*$AR$8)/(($AR$8*AR1067+AT1067+$AR$8*AR1070+AT1070)^2+($AR$8*AS1067+AU1067+$AR$8*AS1070+AU1070)^2)^0.5)</f>
        <v>-12.0157612778741</v>
      </c>
      <c r="AY1067" s="184">
        <f t="shared" ref="AY1067" si="6300">((AS1067^2+AR1067^2)/(AS1070^2+AR1070^2))^0.5</f>
        <v>1.9749781665988384</v>
      </c>
      <c r="AZ1067" s="9"/>
      <c r="BA1067" s="29"/>
      <c r="BB1067" s="29"/>
      <c r="BC1067" s="29"/>
      <c r="BD1067" s="29"/>
    </row>
    <row r="1068" spans="2:56" ht="18.649999999999999" customHeight="1" thickBot="1">
      <c r="D1068" s="30"/>
      <c r="G1068" s="31"/>
      <c r="I1068" s="30"/>
      <c r="L1068" s="31"/>
      <c r="N1068" s="30"/>
      <c r="Q1068" s="31"/>
      <c r="S1068" s="30"/>
      <c r="V1068" s="31"/>
      <c r="X1068" s="30"/>
      <c r="AA1068" s="31"/>
      <c r="AC1068" s="30"/>
      <c r="AF1068" s="31"/>
      <c r="AH1068" s="30"/>
      <c r="AK1068" s="31"/>
      <c r="AM1068" s="30"/>
      <c r="AP1068" s="31"/>
      <c r="AR1068" s="30"/>
      <c r="AU1068" s="31"/>
      <c r="AY1068" s="185"/>
      <c r="AZ1068" s="9"/>
      <c r="BA1068" s="29"/>
      <c r="BB1068" s="29"/>
      <c r="BC1068" s="29"/>
      <c r="BD1068" s="29"/>
    </row>
    <row r="1069" spans="2:56" ht="18.649999999999999" customHeight="1" thickBot="1">
      <c r="D1069" s="197" t="s">
        <v>96</v>
      </c>
      <c r="E1069" s="198"/>
      <c r="F1069" s="199" t="s">
        <v>97</v>
      </c>
      <c r="G1069" s="200"/>
      <c r="I1069" s="197" t="s">
        <v>98</v>
      </c>
      <c r="J1069" s="198"/>
      <c r="K1069" s="199" t="s">
        <v>99</v>
      </c>
      <c r="L1069" s="200"/>
      <c r="N1069" s="197" t="s">
        <v>1</v>
      </c>
      <c r="O1069" s="198"/>
      <c r="P1069" s="199" t="s">
        <v>2</v>
      </c>
      <c r="Q1069" s="200"/>
      <c r="S1069" s="172" t="s">
        <v>100</v>
      </c>
      <c r="T1069" s="173"/>
      <c r="U1069" s="199" t="s">
        <v>101</v>
      </c>
      <c r="V1069" s="200"/>
      <c r="X1069" s="197" t="s">
        <v>102</v>
      </c>
      <c r="Y1069" s="198"/>
      <c r="Z1069" s="199" t="s">
        <v>103</v>
      </c>
      <c r="AA1069" s="200"/>
      <c r="AB1069" s="4"/>
      <c r="AC1069" s="197" t="s">
        <v>104</v>
      </c>
      <c r="AD1069" s="198"/>
      <c r="AE1069" s="199" t="s">
        <v>105</v>
      </c>
      <c r="AF1069" s="200"/>
      <c r="AH1069" s="172" t="s">
        <v>106</v>
      </c>
      <c r="AI1069" s="173"/>
      <c r="AJ1069" s="199" t="s">
        <v>107</v>
      </c>
      <c r="AK1069" s="200"/>
      <c r="AL1069" s="4"/>
      <c r="AM1069" s="197" t="s">
        <v>108</v>
      </c>
      <c r="AN1069" s="198"/>
      <c r="AO1069" s="199" t="s">
        <v>109</v>
      </c>
      <c r="AP1069" s="200"/>
      <c r="AR1069" s="197" t="s">
        <v>110</v>
      </c>
      <c r="AS1069" s="198"/>
      <c r="AT1069" s="199" t="s">
        <v>111</v>
      </c>
      <c r="AU1069" s="200"/>
      <c r="AV1069" s="4"/>
      <c r="AW1069" s="36" t="s">
        <v>112</v>
      </c>
      <c r="AY1069" s="186" t="s">
        <v>113</v>
      </c>
      <c r="AZ1069" s="9"/>
      <c r="BA1069" s="29"/>
      <c r="BB1069" s="29"/>
      <c r="BC1069" s="29"/>
      <c r="BD1069" s="29"/>
    </row>
    <row r="1070" spans="2:56" ht="18.649999999999999" customHeight="1" thickTop="1" thickBot="1">
      <c r="D1070" s="24">
        <v>0</v>
      </c>
      <c r="E1070" s="28">
        <v>0</v>
      </c>
      <c r="F1070" s="26">
        <v>1</v>
      </c>
      <c r="G1070" s="27">
        <v>0</v>
      </c>
      <c r="I1070" s="24">
        <v>0</v>
      </c>
      <c r="J1070" s="28">
        <f t="shared" ref="J1070" si="6301">IF(0=(1-$J$8*$K$8*$B1067^2),0,-1*(1-$J$8*$K$8*$B1067^2)/($B1067*$K$8))</f>
        <v>-0.30047703329106457</v>
      </c>
      <c r="K1070" s="26">
        <v>1</v>
      </c>
      <c r="L1070" s="27">
        <v>0</v>
      </c>
      <c r="N1070" s="24">
        <f t="shared" ref="N1070" si="6302">D1070*I1067+F1070*I1070-E1070*J1067-G1070*J1070</f>
        <v>0</v>
      </c>
      <c r="O1070" s="28">
        <f t="shared" ref="O1070" si="6303">(D1070*J1067+E1070*I1067+F1070*J1070+G1070*I1070)</f>
        <v>-0.30047703329106457</v>
      </c>
      <c r="P1070" s="26">
        <f t="shared" ref="P1070" si="6304">D1070*K1067+F1070*K1070-E1070*L1067-G1070*L1070</f>
        <v>1</v>
      </c>
      <c r="Q1070" s="27">
        <f t="shared" ref="Q1070" si="6305">(D1070*L1067+E1070*K1067+F1070*L1070+G1070*K1070)</f>
        <v>0</v>
      </c>
      <c r="S1070" s="24">
        <v>0</v>
      </c>
      <c r="T1070" s="28">
        <v>0</v>
      </c>
      <c r="U1070" s="26">
        <v>1</v>
      </c>
      <c r="V1070" s="27">
        <v>0</v>
      </c>
      <c r="X1070" s="24">
        <f t="shared" ref="X1070" si="6306">N1070*S1067+P1070*S1070-O1070*T1067-Q1070*T1070</f>
        <v>0</v>
      </c>
      <c r="Y1070" s="28">
        <f t="shared" ref="Y1070" si="6307">(N1070*T1067+O1070*S1067+P1070*T1070+Q1070*S1070)</f>
        <v>-0.30047703329106457</v>
      </c>
      <c r="Z1070" s="26">
        <f t="shared" ref="Z1070" si="6308">N1070*U1067+P1070*U1070-O1070*V1067-Q1070*V1070</f>
        <v>-7.4629021464761962</v>
      </c>
      <c r="AA1070" s="27">
        <f t="shared" ref="AA1070" si="6309">(N1070*V1067+O1070*U1067+P1070*V1070+Q1070*U1070)</f>
        <v>0</v>
      </c>
      <c r="AB1070" s="8"/>
      <c r="AC1070" s="24">
        <v>0</v>
      </c>
      <c r="AD1070" s="28">
        <f t="shared" ref="AD1070" si="6310">IF(0=(1-$AD$8*$AE$8*$B1067^2),0,-1*(1-$AD$8*$AE$8*$B1067^2)/($B1067*$AD$8))</f>
        <v>-0.28680070970660093</v>
      </c>
      <c r="AE1070" s="26">
        <v>1</v>
      </c>
      <c r="AF1070" s="27">
        <v>0</v>
      </c>
      <c r="AH1070" s="24">
        <f t="shared" ref="AH1070" si="6311">X1070*AC1067+Z1070*AC1070-Y1070*AD1067-AA1070*AD1070</f>
        <v>0</v>
      </c>
      <c r="AI1070" s="28">
        <f t="shared" ref="AI1070" si="6312">(X1070*AD1067+Y1070*AC1067+Z1070*AD1070+AA1070*AC1070)</f>
        <v>1.8398885987892242</v>
      </c>
      <c r="AJ1070" s="26">
        <f t="shared" ref="AJ1070" si="6313">X1070*AE1067+Z1070*AE1070-Y1070*AF1067-AA1070*AF1070</f>
        <v>-7.4629021464761962</v>
      </c>
      <c r="AK1070" s="27">
        <f t="shared" ref="AK1070" si="6314">(X1070*AF1067+Y1070*AE1067+Z1070*AF1070+AA1070*AE1070)</f>
        <v>0</v>
      </c>
      <c r="AL1070" s="8"/>
      <c r="AM1070" s="24">
        <v>0</v>
      </c>
      <c r="AN1070" s="28">
        <v>0</v>
      </c>
      <c r="AO1070" s="26">
        <v>1</v>
      </c>
      <c r="AP1070" s="27">
        <v>0</v>
      </c>
      <c r="AR1070" s="24">
        <f t="shared" ref="AR1070" si="6315">AH1070*AM1067+AJ1070*AM1070-AI1070*AN1067-AK1070*AN1070</f>
        <v>0</v>
      </c>
      <c r="AS1070" s="28">
        <f t="shared" ref="AS1070" si="6316">(AH1070*AN1067+AI1070*AM1067+AJ1070*AN1070+AK1070*AM1070)</f>
        <v>1.8398885987892242</v>
      </c>
      <c r="AT1070" s="26">
        <f t="shared" ref="AT1070" si="6317">AH1070*AO1067+AJ1070*AO1070-AI1070*AP1067-AK1070*AP1070</f>
        <v>3.2485476824168771</v>
      </c>
      <c r="AU1070" s="27">
        <f t="shared" ref="AU1070" si="6318">(AH1070*AP1067+AI1070*AO1067+AJ1070*AP1070+AK1070*AO1070)</f>
        <v>0</v>
      </c>
      <c r="AV1070" s="8"/>
      <c r="AW1070" s="38">
        <f t="shared" ref="AW1070" si="6319">(180/PI())*ATAN(-1*(($AR$8*AS1067+AU1067+$AR$8*AS1070+AU1070)/($AR$8*AR1067+AT1067+$AR$8*AR1070+AT1070)))</f>
        <v>30.366525476326878</v>
      </c>
      <c r="AY1070" s="187">
        <f t="shared" ref="AY1070" si="6320">20*LOG(((($AR$8*AR1067+AT1067-$AR$8*AR1070-AT1070)^2+($AR$8*AS1067+AU1067-$AR$8*AS1070-AU1070)^2)/(($AR$8*AR1067+AT1067+$AR$8*AR1070+AT1070)^2+($AR$8*AS1067+AU1067+$AR$8*AS1070+AU1070)^2))^0.5)</f>
        <v>-0.28198844894267455</v>
      </c>
      <c r="AZ1070" s="9"/>
      <c r="BA1070" s="29"/>
      <c r="BB1070" s="29"/>
      <c r="BC1070" s="29"/>
      <c r="BD1070" s="29"/>
    </row>
    <row r="1071" spans="2:56" ht="18.649999999999999" customHeight="1">
      <c r="AY1071" s="33"/>
    </row>
    <row r="1072" spans="2:56" ht="18.649999999999999" customHeight="1" thickBot="1">
      <c r="E1072" s="21" t="s">
        <v>68</v>
      </c>
      <c r="J1072" s="21" t="s">
        <v>69</v>
      </c>
      <c r="O1072" s="21" t="s">
        <v>70</v>
      </c>
      <c r="T1072" s="21" t="s">
        <v>71</v>
      </c>
      <c r="Y1072" s="21" t="s">
        <v>72</v>
      </c>
      <c r="AD1072" s="21" t="s">
        <v>73</v>
      </c>
      <c r="AI1072" s="21" t="s">
        <v>74</v>
      </c>
      <c r="AN1072" s="21" t="s">
        <v>75</v>
      </c>
      <c r="AS1072" s="21" t="s">
        <v>76</v>
      </c>
    </row>
    <row r="1073" spans="2:56" ht="18.649999999999999" customHeight="1" thickBot="1">
      <c r="B1073" s="20"/>
      <c r="D1073" s="197" t="s">
        <v>77</v>
      </c>
      <c r="E1073" s="198"/>
      <c r="F1073" s="199" t="s">
        <v>78</v>
      </c>
      <c r="G1073" s="200"/>
      <c r="I1073" s="197" t="s">
        <v>79</v>
      </c>
      <c r="J1073" s="198"/>
      <c r="K1073" s="199" t="s">
        <v>80</v>
      </c>
      <c r="L1073" s="200"/>
      <c r="N1073" s="197" t="s">
        <v>81</v>
      </c>
      <c r="O1073" s="198"/>
      <c r="P1073" s="199" t="s">
        <v>82</v>
      </c>
      <c r="Q1073" s="200"/>
      <c r="S1073" s="197" t="s">
        <v>83</v>
      </c>
      <c r="T1073" s="198"/>
      <c r="U1073" s="199" t="s">
        <v>84</v>
      </c>
      <c r="V1073" s="200"/>
      <c r="X1073" s="197" t="s">
        <v>85</v>
      </c>
      <c r="Y1073" s="198"/>
      <c r="Z1073" s="199" t="s">
        <v>86</v>
      </c>
      <c r="AA1073" s="200"/>
      <c r="AB1073" s="4"/>
      <c r="AC1073" s="197" t="s">
        <v>87</v>
      </c>
      <c r="AD1073" s="198"/>
      <c r="AE1073" s="199" t="s">
        <v>88</v>
      </c>
      <c r="AF1073" s="200"/>
      <c r="AH1073" s="197" t="s">
        <v>89</v>
      </c>
      <c r="AI1073" s="198"/>
      <c r="AJ1073" s="199" t="s">
        <v>90</v>
      </c>
      <c r="AK1073" s="200"/>
      <c r="AL1073" s="4"/>
      <c r="AM1073" s="197" t="s">
        <v>91</v>
      </c>
      <c r="AN1073" s="198"/>
      <c r="AO1073" s="199" t="s">
        <v>92</v>
      </c>
      <c r="AP1073" s="200"/>
      <c r="AR1073" s="197" t="s">
        <v>93</v>
      </c>
      <c r="AS1073" s="198"/>
      <c r="AT1073" s="199" t="s">
        <v>94</v>
      </c>
      <c r="AU1073" s="200"/>
      <c r="AV1073" s="4"/>
      <c r="AW1073" s="181" t="s">
        <v>95</v>
      </c>
      <c r="AY1073" s="182" t="s">
        <v>22</v>
      </c>
      <c r="AZ1073" s="9"/>
      <c r="BA1073" s="29"/>
      <c r="BB1073" s="29"/>
      <c r="BC1073" s="29"/>
      <c r="BD1073" s="29"/>
    </row>
    <row r="1074" spans="2:56" ht="18.649999999999999" customHeight="1" thickTop="1" thickBot="1">
      <c r="B1074" s="39">
        <f t="shared" ref="B1074" si="6321">B1067+$E$5</f>
        <v>0.95999999999999341</v>
      </c>
      <c r="D1074" s="24">
        <v>1</v>
      </c>
      <c r="E1074" s="25">
        <v>0</v>
      </c>
      <c r="F1074" s="26">
        <v>0</v>
      </c>
      <c r="G1074" s="27">
        <f t="shared" ref="G1074" si="6322">-1/($E$8*$B1074)</f>
        <v>-5.8193668528864455</v>
      </c>
      <c r="I1074" s="24">
        <v>1</v>
      </c>
      <c r="J1074" s="28">
        <v>0</v>
      </c>
      <c r="K1074" s="26">
        <v>0</v>
      </c>
      <c r="L1074" s="27">
        <v>0</v>
      </c>
      <c r="N1074" s="24">
        <f t="shared" ref="N1074" si="6323">D1074*I1074+F1074*I1077-E1074*J1074-G1074*J1077</f>
        <v>-0.74325418622281658</v>
      </c>
      <c r="O1074" s="28">
        <f t="shared" ref="O1074" si="6324">(D1074*J1074+E1074*I1074+F1074*J1077+G1074*I1077)</f>
        <v>0</v>
      </c>
      <c r="P1074" s="26">
        <f t="shared" ref="P1074" si="6325">D1074*K1074+F1074*K1077-E1074*L1074-G1074*L1077</f>
        <v>0</v>
      </c>
      <c r="Q1074" s="27">
        <f t="shared" ref="Q1074" si="6326">(D1074*L1074+E1074*K1074+F1074*L1077+G1074*K1077)</f>
        <v>-5.8193668528864455</v>
      </c>
      <c r="S1074" s="24">
        <v>1</v>
      </c>
      <c r="T1074" s="25">
        <v>0</v>
      </c>
      <c r="U1074" s="26">
        <v>0</v>
      </c>
      <c r="V1074" s="27">
        <f t="shared" ref="V1074" si="6327">-1/($T$8*$B1074)</f>
        <v>-28.153153153153347</v>
      </c>
      <c r="X1074" s="24">
        <f t="shared" ref="X1074" si="6328">N1074*S1074+P1074*S1077-O1074*T1074-Q1074*T1077</f>
        <v>-0.74325418622281658</v>
      </c>
      <c r="Y1074" s="28">
        <f t="shared" ref="Y1074" si="6329">(N1074*T1074+O1074*S1074+P1074*T1077+Q1074*S1077)</f>
        <v>0</v>
      </c>
      <c r="Z1074" s="26">
        <f t="shared" ref="Z1074" si="6330">N1074*U1074+P1074*U1077-O1074*V1074-Q1074*V1077</f>
        <v>0</v>
      </c>
      <c r="AA1074" s="27">
        <f t="shared" ref="AA1074" si="6331">(N1074*V1074+O1074*U1074+P1074*V1077+Q1074*U1077)</f>
        <v>15.105582083566869</v>
      </c>
      <c r="AB1074" s="8"/>
      <c r="AC1074" s="24">
        <v>1</v>
      </c>
      <c r="AD1074" s="28">
        <v>0</v>
      </c>
      <c r="AE1074" s="26">
        <v>0</v>
      </c>
      <c r="AF1074" s="27">
        <v>0</v>
      </c>
      <c r="AH1074" s="24">
        <f t="shared" ref="AH1074" si="6332">X1074*AC1074+Z1074*AC1077-Y1074*AD1074-AA1074*AD1077</f>
        <v>3.5771560096593586</v>
      </c>
      <c r="AI1074" s="28">
        <f t="shared" ref="AI1074" si="6333">(X1074*AD1074+Y1074*AC1074+Z1074*AD1077+AA1074*AC1077)</f>
        <v>0</v>
      </c>
      <c r="AJ1074" s="26">
        <f t="shared" ref="AJ1074" si="6334">X1074*AE1074+Z1074*AE1077-Y1074*AF1074-AA1074*AF1077</f>
        <v>0</v>
      </c>
      <c r="AK1074" s="27">
        <f t="shared" ref="AK1074" si="6335">(X1074*AF1074+Y1074*AE1074+Z1074*AF1077+AA1074*AE1077)</f>
        <v>15.105582083566869</v>
      </c>
      <c r="AL1074" s="8"/>
      <c r="AM1074" s="24">
        <v>1</v>
      </c>
      <c r="AN1074" s="25">
        <v>0</v>
      </c>
      <c r="AO1074" s="26">
        <v>0</v>
      </c>
      <c r="AP1074" s="27">
        <f t="shared" ref="AP1074" si="6336">-1/($AN$8*$B1074)</f>
        <v>-5.8193668528864455</v>
      </c>
      <c r="AR1074" s="24">
        <f t="shared" ref="AR1074" si="6337">AH1074*AM1074+AJ1074*AM1077-AI1074*AN1074-AK1074*AN1077</f>
        <v>3.5771560096593586</v>
      </c>
      <c r="AS1074" s="28">
        <f t="shared" ref="AS1074" si="6338">(AH1074*AN1074+AI1074*AM1074+AJ1074*AN1077+AK1074*AM1077)</f>
        <v>0</v>
      </c>
      <c r="AT1074" s="26">
        <f t="shared" ref="AT1074" si="6339">AH1074*AO1074+AJ1074*AO1077-AI1074*AP1074-AK1074*AP1077</f>
        <v>0</v>
      </c>
      <c r="AU1074" s="27">
        <f t="shared" ref="AU1074" si="6340">(AH1074*AP1074+AI1074*AO1074+AJ1074*AP1077+AK1074*AO1077)</f>
        <v>-5.7112010266483466</v>
      </c>
      <c r="AV1074" s="8"/>
      <c r="AW1074" s="183">
        <f t="shared" ref="AW1074" si="6341">20*LOG((2*$AR$8)/(($AR$8*AR1074+AT1074+$AR$8*AR1077+AT1077)^2+($AR$8*AS1074+AU1074+$AR$8*AS1077+AU1077)^2)^0.5)</f>
        <v>-11.830071956866842</v>
      </c>
      <c r="AY1074" s="184">
        <f t="shared" ref="AY1074" si="6342">((AS1074^2+AR1074^2)/(AS1077^2+AR1077^2))^0.5</f>
        <v>1.9584237133557323</v>
      </c>
      <c r="AZ1074" s="9"/>
      <c r="BA1074" s="29"/>
      <c r="BB1074" s="29"/>
      <c r="BC1074" s="29"/>
      <c r="BD1074" s="29"/>
    </row>
    <row r="1075" spans="2:56" ht="18.649999999999999" customHeight="1" thickBot="1">
      <c r="D1075" s="30"/>
      <c r="G1075" s="31"/>
      <c r="I1075" s="30"/>
      <c r="L1075" s="31"/>
      <c r="N1075" s="30"/>
      <c r="Q1075" s="31"/>
      <c r="S1075" s="30"/>
      <c r="V1075" s="31"/>
      <c r="X1075" s="30"/>
      <c r="AA1075" s="31"/>
      <c r="AC1075" s="30"/>
      <c r="AF1075" s="31"/>
      <c r="AH1075" s="30"/>
      <c r="AK1075" s="31"/>
      <c r="AM1075" s="30"/>
      <c r="AP1075" s="31"/>
      <c r="AR1075" s="30"/>
      <c r="AU1075" s="31"/>
      <c r="AY1075" s="185"/>
      <c r="AZ1075" s="9"/>
      <c r="BA1075" s="29"/>
      <c r="BB1075" s="29"/>
      <c r="BC1075" s="29"/>
      <c r="BD1075" s="29"/>
    </row>
    <row r="1076" spans="2:56" ht="18.649999999999999" customHeight="1" thickBot="1">
      <c r="D1076" s="197" t="s">
        <v>96</v>
      </c>
      <c r="E1076" s="198"/>
      <c r="F1076" s="199" t="s">
        <v>97</v>
      </c>
      <c r="G1076" s="200"/>
      <c r="I1076" s="197" t="s">
        <v>98</v>
      </c>
      <c r="J1076" s="198"/>
      <c r="K1076" s="199" t="s">
        <v>99</v>
      </c>
      <c r="L1076" s="200"/>
      <c r="N1076" s="197" t="s">
        <v>1</v>
      </c>
      <c r="O1076" s="198"/>
      <c r="P1076" s="199" t="s">
        <v>2</v>
      </c>
      <c r="Q1076" s="200"/>
      <c r="S1076" s="172" t="s">
        <v>100</v>
      </c>
      <c r="T1076" s="173"/>
      <c r="U1076" s="199" t="s">
        <v>101</v>
      </c>
      <c r="V1076" s="200"/>
      <c r="X1076" s="197" t="s">
        <v>102</v>
      </c>
      <c r="Y1076" s="198"/>
      <c r="Z1076" s="199" t="s">
        <v>103</v>
      </c>
      <c r="AA1076" s="200"/>
      <c r="AB1076" s="4"/>
      <c r="AC1076" s="197" t="s">
        <v>104</v>
      </c>
      <c r="AD1076" s="198"/>
      <c r="AE1076" s="199" t="s">
        <v>105</v>
      </c>
      <c r="AF1076" s="200"/>
      <c r="AH1076" s="172" t="s">
        <v>106</v>
      </c>
      <c r="AI1076" s="173"/>
      <c r="AJ1076" s="199" t="s">
        <v>107</v>
      </c>
      <c r="AK1076" s="200"/>
      <c r="AL1076" s="4"/>
      <c r="AM1076" s="197" t="s">
        <v>108</v>
      </c>
      <c r="AN1076" s="198"/>
      <c r="AO1076" s="199" t="s">
        <v>109</v>
      </c>
      <c r="AP1076" s="200"/>
      <c r="AR1076" s="197" t="s">
        <v>110</v>
      </c>
      <c r="AS1076" s="198"/>
      <c r="AT1076" s="199" t="s">
        <v>111</v>
      </c>
      <c r="AU1076" s="200"/>
      <c r="AV1076" s="4"/>
      <c r="AW1076" s="36" t="s">
        <v>112</v>
      </c>
      <c r="AY1076" s="186" t="s">
        <v>113</v>
      </c>
      <c r="AZ1076" s="9"/>
      <c r="BA1076" s="29"/>
      <c r="BB1076" s="29"/>
      <c r="BC1076" s="29"/>
      <c r="BD1076" s="29"/>
    </row>
    <row r="1077" spans="2:56" ht="18.649999999999999" customHeight="1" thickTop="1" thickBot="1">
      <c r="D1077" s="24">
        <v>0</v>
      </c>
      <c r="E1077" s="28">
        <v>0</v>
      </c>
      <c r="F1077" s="26">
        <v>1</v>
      </c>
      <c r="G1077" s="27">
        <v>0</v>
      </c>
      <c r="I1077" s="24">
        <v>0</v>
      </c>
      <c r="J1077" s="28">
        <f t="shared" ref="J1077" si="6343">IF(0=(1-$J$8*$K$8*$B1074^2),0,-1*(1-$J$8*$K$8*$B1074^2)/($B1074*$K$8))</f>
        <v>-0.29956079936052676</v>
      </c>
      <c r="K1077" s="26">
        <v>1</v>
      </c>
      <c r="L1077" s="27">
        <v>0</v>
      </c>
      <c r="N1077" s="24">
        <f t="shared" ref="N1077" si="6344">D1077*I1074+F1077*I1077-E1077*J1074-G1077*J1077</f>
        <v>0</v>
      </c>
      <c r="O1077" s="28">
        <f t="shared" ref="O1077" si="6345">(D1077*J1074+E1077*I1074+F1077*J1077+G1077*I1077)</f>
        <v>-0.29956079936052676</v>
      </c>
      <c r="P1077" s="26">
        <f t="shared" ref="P1077" si="6346">D1077*K1074+F1077*K1077-E1077*L1074-G1077*L1077</f>
        <v>1</v>
      </c>
      <c r="Q1077" s="27">
        <f t="shared" ref="Q1077" si="6347">(D1077*L1074+E1077*K1074+F1077*L1077+G1077*K1077)</f>
        <v>0</v>
      </c>
      <c r="S1077" s="24">
        <v>0</v>
      </c>
      <c r="T1077" s="28">
        <v>0</v>
      </c>
      <c r="U1077" s="26">
        <v>1</v>
      </c>
      <c r="V1077" s="27">
        <v>0</v>
      </c>
      <c r="X1077" s="24">
        <f t="shared" ref="X1077" si="6348">N1077*S1074+P1077*S1077-O1077*T1074-Q1077*T1077</f>
        <v>0</v>
      </c>
      <c r="Y1077" s="28">
        <f t="shared" ref="Y1077" si="6349">(N1077*T1074+O1077*S1074+P1077*T1077+Q1077*S1077)</f>
        <v>-0.29956079936052676</v>
      </c>
      <c r="Z1077" s="26">
        <f t="shared" ref="Z1077" si="6350">N1077*U1074+P1077*U1077-O1077*V1074-Q1077*V1077</f>
        <v>-7.433581063077952</v>
      </c>
      <c r="AA1077" s="27">
        <f t="shared" ref="AA1077" si="6351">(N1077*V1074+O1077*U1074+P1077*V1077+Q1077*U1077)</f>
        <v>0</v>
      </c>
      <c r="AB1077" s="8"/>
      <c r="AC1077" s="24">
        <v>0</v>
      </c>
      <c r="AD1077" s="28">
        <f t="shared" ref="AD1077" si="6352">IF(0=(1-$AD$8*$AE$8*$B1074^2),0,-1*(1-$AD$8*$AE$8*$B1074^2)/($B1074*$AD$8))</f>
        <v>-0.28601414841088996</v>
      </c>
      <c r="AE1077" s="26">
        <v>1</v>
      </c>
      <c r="AF1077" s="27">
        <v>0</v>
      </c>
      <c r="AH1077" s="24">
        <f t="shared" ref="AH1077" si="6353">X1077*AC1074+Z1077*AC1077-Y1077*AD1074-AA1077*AD1077</f>
        <v>0</v>
      </c>
      <c r="AI1077" s="28">
        <f t="shared" ref="AI1077" si="6354">(X1077*AD1074+Y1077*AC1074+Z1077*AD1077+AA1077*AC1077)</f>
        <v>1.8265485580390317</v>
      </c>
      <c r="AJ1077" s="26">
        <f t="shared" ref="AJ1077" si="6355">X1077*AE1074+Z1077*AE1077-Y1077*AF1074-AA1077*AF1077</f>
        <v>-7.433581063077952</v>
      </c>
      <c r="AK1077" s="27">
        <f t="shared" ref="AK1077" si="6356">(X1077*AF1074+Y1077*AE1074+Z1077*AF1077+AA1077*AE1077)</f>
        <v>0</v>
      </c>
      <c r="AL1077" s="8"/>
      <c r="AM1077" s="24">
        <v>0</v>
      </c>
      <c r="AN1077" s="28">
        <v>0</v>
      </c>
      <c r="AO1077" s="26">
        <v>1</v>
      </c>
      <c r="AP1077" s="27">
        <v>0</v>
      </c>
      <c r="AR1077" s="24">
        <f t="shared" ref="AR1077" si="6357">AH1077*AM1074+AJ1077*AM1077-AI1077*AN1074-AK1077*AN1077</f>
        <v>0</v>
      </c>
      <c r="AS1077" s="28">
        <f t="shared" ref="AS1077" si="6358">(AH1077*AN1074+AI1077*AM1074+AJ1077*AN1077+AK1077*AM1077)</f>
        <v>1.8265485580390317</v>
      </c>
      <c r="AT1077" s="26">
        <f t="shared" ref="AT1077" si="6359">AH1077*AO1074+AJ1077*AO1077-AI1077*AP1074-AK1077*AP1077</f>
        <v>3.1957750707619237</v>
      </c>
      <c r="AU1077" s="27">
        <f t="shared" ref="AU1077" si="6360">(AH1077*AP1074+AI1077*AO1074+AJ1077*AP1077+AK1077*AO1077)</f>
        <v>0</v>
      </c>
      <c r="AV1077" s="8"/>
      <c r="AW1077" s="38">
        <f t="shared" ref="AW1077" si="6361">(180/PI())*ATAN(-1*(($AR$8*AS1074+AU1074+$AR$8*AS1077+AU1077)/($AR$8*AR1074+AT1074+$AR$8*AR1077+AT1077)))</f>
        <v>29.836667652255397</v>
      </c>
      <c r="AY1077" s="187">
        <f t="shared" ref="AY1077" si="6362">20*LOG(((($AR$8*AR1074+AT1074-$AR$8*AR1077-AT1077)^2+($AR$8*AS1074+AU1074-$AR$8*AS1077-AU1077)^2)/(($AR$8*AR1074+AT1074+$AR$8*AR1077+AT1077)^2+($AR$8*AS1074+AU1074+$AR$8*AS1077+AU1077)^2))^0.5)</f>
        <v>-0.29473416742470621</v>
      </c>
      <c r="AZ1077" s="9"/>
      <c r="BA1077" s="29"/>
      <c r="BB1077" s="29"/>
      <c r="BC1077" s="29"/>
      <c r="BD1077" s="29"/>
    </row>
    <row r="1078" spans="2:56" ht="18.649999999999999" customHeight="1">
      <c r="AY1078" s="33"/>
    </row>
    <row r="1079" spans="2:56" ht="18.649999999999999" customHeight="1" thickBot="1">
      <c r="E1079" s="21" t="s">
        <v>68</v>
      </c>
      <c r="J1079" s="21" t="s">
        <v>69</v>
      </c>
      <c r="O1079" s="21" t="s">
        <v>70</v>
      </c>
      <c r="T1079" s="21" t="s">
        <v>71</v>
      </c>
      <c r="Y1079" s="21" t="s">
        <v>72</v>
      </c>
      <c r="AD1079" s="21" t="s">
        <v>73</v>
      </c>
      <c r="AI1079" s="21" t="s">
        <v>74</v>
      </c>
      <c r="AN1079" s="21" t="s">
        <v>75</v>
      </c>
      <c r="AS1079" s="21" t="s">
        <v>76</v>
      </c>
    </row>
    <row r="1080" spans="2:56" ht="18.649999999999999" customHeight="1" thickBot="1">
      <c r="B1080" s="20"/>
      <c r="D1080" s="197" t="s">
        <v>77</v>
      </c>
      <c r="E1080" s="198"/>
      <c r="F1080" s="199" t="s">
        <v>78</v>
      </c>
      <c r="G1080" s="200"/>
      <c r="I1080" s="197" t="s">
        <v>79</v>
      </c>
      <c r="J1080" s="198"/>
      <c r="K1080" s="199" t="s">
        <v>80</v>
      </c>
      <c r="L1080" s="200"/>
      <c r="N1080" s="197" t="s">
        <v>81</v>
      </c>
      <c r="O1080" s="198"/>
      <c r="P1080" s="199" t="s">
        <v>82</v>
      </c>
      <c r="Q1080" s="200"/>
      <c r="S1080" s="197" t="s">
        <v>83</v>
      </c>
      <c r="T1080" s="198"/>
      <c r="U1080" s="199" t="s">
        <v>84</v>
      </c>
      <c r="V1080" s="200"/>
      <c r="X1080" s="197" t="s">
        <v>85</v>
      </c>
      <c r="Y1080" s="198"/>
      <c r="Z1080" s="199" t="s">
        <v>86</v>
      </c>
      <c r="AA1080" s="200"/>
      <c r="AB1080" s="4"/>
      <c r="AC1080" s="197" t="s">
        <v>87</v>
      </c>
      <c r="AD1080" s="198"/>
      <c r="AE1080" s="199" t="s">
        <v>88</v>
      </c>
      <c r="AF1080" s="200"/>
      <c r="AH1080" s="197" t="s">
        <v>89</v>
      </c>
      <c r="AI1080" s="198"/>
      <c r="AJ1080" s="199" t="s">
        <v>90</v>
      </c>
      <c r="AK1080" s="200"/>
      <c r="AL1080" s="4"/>
      <c r="AM1080" s="197" t="s">
        <v>91</v>
      </c>
      <c r="AN1080" s="198"/>
      <c r="AO1080" s="199" t="s">
        <v>92</v>
      </c>
      <c r="AP1080" s="200"/>
      <c r="AR1080" s="197" t="s">
        <v>93</v>
      </c>
      <c r="AS1080" s="198"/>
      <c r="AT1080" s="199" t="s">
        <v>94</v>
      </c>
      <c r="AU1080" s="200"/>
      <c r="AV1080" s="4"/>
      <c r="AW1080" s="181" t="s">
        <v>95</v>
      </c>
      <c r="AY1080" s="182" t="s">
        <v>22</v>
      </c>
      <c r="AZ1080" s="9"/>
      <c r="BA1080" s="29"/>
      <c r="BB1080" s="29"/>
      <c r="BC1080" s="29"/>
      <c r="BD1080" s="29"/>
    </row>
    <row r="1081" spans="2:56" ht="18.649999999999999" customHeight="1" thickTop="1" thickBot="1">
      <c r="B1081" s="39">
        <f t="shared" ref="B1081" si="6363">B1074+$E$5</f>
        <v>0.96039999999999337</v>
      </c>
      <c r="D1081" s="24">
        <v>1</v>
      </c>
      <c r="E1081" s="25">
        <v>0</v>
      </c>
      <c r="F1081" s="26">
        <v>0</v>
      </c>
      <c r="G1081" s="27">
        <f t="shared" ref="G1081" si="6364">-1/($E$8*$B1081)</f>
        <v>-5.8169431265837028</v>
      </c>
      <c r="I1081" s="24">
        <v>1</v>
      </c>
      <c r="J1081" s="28">
        <v>0</v>
      </c>
      <c r="K1081" s="26">
        <v>0</v>
      </c>
      <c r="L1081" s="27">
        <v>0</v>
      </c>
      <c r="N1081" s="24">
        <f t="shared" ref="N1081" si="6365">D1081*I1081+F1081*I1084-E1081*J1081-G1081*J1084</f>
        <v>-0.73720097486673009</v>
      </c>
      <c r="O1081" s="28">
        <f t="shared" ref="O1081" si="6366">(D1081*J1081+E1081*I1081+F1081*J1084+G1081*I1084)</f>
        <v>0</v>
      </c>
      <c r="P1081" s="26">
        <f t="shared" ref="P1081" si="6367">D1081*K1081+F1081*K1084-E1081*L1081-G1081*L1084</f>
        <v>0</v>
      </c>
      <c r="Q1081" s="27">
        <f t="shared" ref="Q1081" si="6368">(D1081*L1081+E1081*K1081+F1081*L1084+G1081*K1084)</f>
        <v>-5.8169431265837028</v>
      </c>
      <c r="S1081" s="24">
        <v>1</v>
      </c>
      <c r="T1081" s="25">
        <v>0</v>
      </c>
      <c r="U1081" s="26">
        <v>0</v>
      </c>
      <c r="V1081" s="27">
        <f t="shared" ref="V1081" si="6369">-1/($T$8*$B1081)</f>
        <v>-28.141427558337373</v>
      </c>
      <c r="X1081" s="24">
        <f t="shared" ref="X1081" si="6370">N1081*S1081+P1081*S1084-O1081*T1081-Q1081*T1084</f>
        <v>-0.73720097486673009</v>
      </c>
      <c r="Y1081" s="28">
        <f t="shared" ref="Y1081" si="6371">(N1081*T1081+O1081*S1081+P1081*T1084+Q1081*S1084)</f>
        <v>0</v>
      </c>
      <c r="Z1081" s="26">
        <f t="shared" ref="Z1081" si="6372">N1081*U1081+P1081*U1084-O1081*V1081-Q1081*V1084</f>
        <v>0</v>
      </c>
      <c r="AA1081" s="27">
        <f t="shared" ref="AA1081" si="6373">(N1081*V1081+O1081*U1081+P1081*V1084+Q1081*U1084)</f>
        <v>14.928944703564074</v>
      </c>
      <c r="AB1081" s="8"/>
      <c r="AC1081" s="24">
        <v>1</v>
      </c>
      <c r="AD1081" s="28">
        <v>0</v>
      </c>
      <c r="AE1081" s="26">
        <v>0</v>
      </c>
      <c r="AF1081" s="27">
        <v>0</v>
      </c>
      <c r="AH1081" s="24">
        <f t="shared" ref="AH1081" si="6374">X1081*AC1081+Z1081*AC1084-Y1081*AD1081-AA1081*AD1084</f>
        <v>3.5209515339548751</v>
      </c>
      <c r="AI1081" s="28">
        <f t="shared" ref="AI1081" si="6375">(X1081*AD1081+Y1081*AC1081+Z1081*AD1084+AA1081*AC1084)</f>
        <v>0</v>
      </c>
      <c r="AJ1081" s="26">
        <f t="shared" ref="AJ1081" si="6376">X1081*AE1081+Z1081*AE1084-Y1081*AF1081-AA1081*AF1084</f>
        <v>0</v>
      </c>
      <c r="AK1081" s="27">
        <f t="shared" ref="AK1081" si="6377">(X1081*AF1081+Y1081*AE1081+Z1081*AF1084+AA1081*AE1084)</f>
        <v>14.928944703564074</v>
      </c>
      <c r="AL1081" s="8"/>
      <c r="AM1081" s="24">
        <v>1</v>
      </c>
      <c r="AN1081" s="25">
        <v>0</v>
      </c>
      <c r="AO1081" s="26">
        <v>0</v>
      </c>
      <c r="AP1081" s="27">
        <f t="shared" ref="AP1081" si="6378">-1/($AN$8*$B1081)</f>
        <v>-5.8169431265837028</v>
      </c>
      <c r="AR1081" s="24">
        <f t="shared" ref="AR1081" si="6379">AH1081*AM1081+AJ1081*AM1084-AI1081*AN1081-AK1081*AN1084</f>
        <v>3.5209515339548751</v>
      </c>
      <c r="AS1081" s="28">
        <f t="shared" ref="AS1081" si="6380">(AH1081*AN1081+AI1081*AM1081+AJ1081*AN1084+AK1081*AM1084)</f>
        <v>0</v>
      </c>
      <c r="AT1081" s="26">
        <f t="shared" ref="AT1081" si="6381">AH1081*AO1081+AJ1081*AO1084-AI1081*AP1081-AK1081*AP1084</f>
        <v>0</v>
      </c>
      <c r="AU1081" s="27">
        <f t="shared" ref="AU1081" si="6382">(AH1081*AP1081+AI1081*AO1081+AJ1081*AP1084+AK1081*AO1084)</f>
        <v>-5.5522301209090834</v>
      </c>
      <c r="AV1081" s="8"/>
      <c r="AW1081" s="183">
        <f t="shared" ref="AW1081" si="6383">20*LOG((2*$AR$8)/(($AR$8*AR1081+AT1081+$AR$8*AR1084+AT1084)^2+($AR$8*AS1081+AU1081+$AR$8*AS1084+AU1084)^2)^0.5)</f>
        <v>-11.643016668779927</v>
      </c>
      <c r="AY1081" s="184">
        <f t="shared" ref="AY1081" si="6384">((AS1081^2+AR1081^2)/(AS1084^2+AR1084^2))^0.5</f>
        <v>1.9417717629654987</v>
      </c>
      <c r="AZ1081" s="9"/>
      <c r="BA1081" s="29"/>
      <c r="BB1081" s="29"/>
      <c r="BC1081" s="29"/>
      <c r="BD1081" s="29"/>
    </row>
    <row r="1082" spans="2:56" ht="18.649999999999999" customHeight="1" thickBot="1">
      <c r="D1082" s="30"/>
      <c r="G1082" s="31"/>
      <c r="I1082" s="30"/>
      <c r="L1082" s="31"/>
      <c r="N1082" s="30"/>
      <c r="Q1082" s="31"/>
      <c r="S1082" s="30"/>
      <c r="V1082" s="31"/>
      <c r="X1082" s="30"/>
      <c r="AA1082" s="31"/>
      <c r="AC1082" s="30"/>
      <c r="AF1082" s="31"/>
      <c r="AH1082" s="30"/>
      <c r="AK1082" s="31"/>
      <c r="AM1082" s="30"/>
      <c r="AP1082" s="31"/>
      <c r="AR1082" s="30"/>
      <c r="AU1082" s="31"/>
      <c r="AY1082" s="185"/>
      <c r="AZ1082" s="9"/>
      <c r="BA1082" s="29"/>
      <c r="BB1082" s="29"/>
      <c r="BC1082" s="29"/>
      <c r="BD1082" s="29"/>
    </row>
    <row r="1083" spans="2:56" ht="18.649999999999999" customHeight="1" thickBot="1">
      <c r="D1083" s="197" t="s">
        <v>96</v>
      </c>
      <c r="E1083" s="198"/>
      <c r="F1083" s="199" t="s">
        <v>97</v>
      </c>
      <c r="G1083" s="200"/>
      <c r="I1083" s="197" t="s">
        <v>98</v>
      </c>
      <c r="J1083" s="198"/>
      <c r="K1083" s="199" t="s">
        <v>99</v>
      </c>
      <c r="L1083" s="200"/>
      <c r="N1083" s="197" t="s">
        <v>1</v>
      </c>
      <c r="O1083" s="198"/>
      <c r="P1083" s="199" t="s">
        <v>2</v>
      </c>
      <c r="Q1083" s="200"/>
      <c r="S1083" s="172" t="s">
        <v>100</v>
      </c>
      <c r="T1083" s="173"/>
      <c r="U1083" s="199" t="s">
        <v>101</v>
      </c>
      <c r="V1083" s="200"/>
      <c r="X1083" s="197" t="s">
        <v>102</v>
      </c>
      <c r="Y1083" s="198"/>
      <c r="Z1083" s="199" t="s">
        <v>103</v>
      </c>
      <c r="AA1083" s="200"/>
      <c r="AB1083" s="4"/>
      <c r="AC1083" s="197" t="s">
        <v>104</v>
      </c>
      <c r="AD1083" s="198"/>
      <c r="AE1083" s="199" t="s">
        <v>105</v>
      </c>
      <c r="AF1083" s="200"/>
      <c r="AH1083" s="172" t="s">
        <v>106</v>
      </c>
      <c r="AI1083" s="173"/>
      <c r="AJ1083" s="199" t="s">
        <v>107</v>
      </c>
      <c r="AK1083" s="200"/>
      <c r="AL1083" s="4"/>
      <c r="AM1083" s="197" t="s">
        <v>108</v>
      </c>
      <c r="AN1083" s="198"/>
      <c r="AO1083" s="199" t="s">
        <v>109</v>
      </c>
      <c r="AP1083" s="200"/>
      <c r="AR1083" s="197" t="s">
        <v>110</v>
      </c>
      <c r="AS1083" s="198"/>
      <c r="AT1083" s="199" t="s">
        <v>111</v>
      </c>
      <c r="AU1083" s="200"/>
      <c r="AV1083" s="4"/>
      <c r="AW1083" s="36" t="s">
        <v>112</v>
      </c>
      <c r="AY1083" s="186" t="s">
        <v>113</v>
      </c>
      <c r="AZ1083" s="9"/>
      <c r="BA1083" s="29"/>
      <c r="BB1083" s="29"/>
      <c r="BC1083" s="29"/>
      <c r="BD1083" s="29"/>
    </row>
    <row r="1084" spans="2:56" ht="18.649999999999999" customHeight="1" thickTop="1" thickBot="1">
      <c r="D1084" s="24">
        <v>0</v>
      </c>
      <c r="E1084" s="28">
        <v>0</v>
      </c>
      <c r="F1084" s="26">
        <v>1</v>
      </c>
      <c r="G1084" s="27">
        <v>0</v>
      </c>
      <c r="I1084" s="24">
        <v>0</v>
      </c>
      <c r="J1084" s="28">
        <f t="shared" ref="J1084" si="6385">IF(0=(1-$J$8*$K$8*$B1081^2),0,-1*(1-$J$8*$K$8*$B1081^2)/($B1081*$K$8))</f>
        <v>-0.29864499911089731</v>
      </c>
      <c r="K1084" s="26">
        <v>1</v>
      </c>
      <c r="L1084" s="27">
        <v>0</v>
      </c>
      <c r="N1084" s="24">
        <f t="shared" ref="N1084" si="6386">D1084*I1081+F1084*I1084-E1084*J1081-G1084*J1084</f>
        <v>0</v>
      </c>
      <c r="O1084" s="28">
        <f t="shared" ref="O1084" si="6387">(D1084*J1081+E1084*I1081+F1084*J1084+G1084*I1084)</f>
        <v>-0.29864499911089731</v>
      </c>
      <c r="P1084" s="26">
        <f t="shared" ref="P1084" si="6388">D1084*K1081+F1084*K1084-E1084*L1081-G1084*L1084</f>
        <v>1</v>
      </c>
      <c r="Q1084" s="27">
        <f t="shared" ref="Q1084" si="6389">(D1084*L1081+E1084*K1081+F1084*L1084+G1084*K1084)</f>
        <v>0</v>
      </c>
      <c r="S1084" s="24">
        <v>0</v>
      </c>
      <c r="T1084" s="28">
        <v>0</v>
      </c>
      <c r="U1084" s="26">
        <v>1</v>
      </c>
      <c r="V1084" s="27">
        <v>0</v>
      </c>
      <c r="X1084" s="24">
        <f t="shared" ref="X1084" si="6390">N1084*S1081+P1084*S1084-O1084*T1081-Q1084*T1084</f>
        <v>0</v>
      </c>
      <c r="Y1084" s="28">
        <f t="shared" ref="Y1084" si="6391">(N1084*T1081+O1084*S1081+P1084*T1084+Q1084*S1084)</f>
        <v>-0.29864499911089731</v>
      </c>
      <c r="Z1084" s="26">
        <f t="shared" ref="Z1084" si="6392">N1084*U1081+P1084*U1084-O1084*V1081-Q1084*V1084</f>
        <v>-7.4042966081390453</v>
      </c>
      <c r="AA1084" s="27">
        <f t="shared" ref="AA1084" si="6393">(N1084*V1081+O1084*U1081+P1084*V1084+Q1084*U1084)</f>
        <v>0</v>
      </c>
      <c r="AB1084" s="8"/>
      <c r="AC1084" s="24">
        <v>0</v>
      </c>
      <c r="AD1084" s="28">
        <f t="shared" ref="AD1084" si="6394">IF(0=(1-$AD$8*$AE$8*$B1081^2),0,-1*(1-$AD$8*$AE$8*$B1081^2)/($B1081*$AD$8))</f>
        <v>-0.28522796442571269</v>
      </c>
      <c r="AE1084" s="26">
        <v>1</v>
      </c>
      <c r="AF1084" s="27">
        <v>0</v>
      </c>
      <c r="AH1084" s="24">
        <f t="shared" ref="AH1084" si="6395">X1084*AC1081+Z1084*AC1084-Y1084*AD1081-AA1084*AD1084</f>
        <v>0</v>
      </c>
      <c r="AI1084" s="28">
        <f t="shared" ref="AI1084" si="6396">(X1084*AD1081+Y1084*AC1081+Z1084*AD1084+AA1084*AC1084)</f>
        <v>1.8132674504328115</v>
      </c>
      <c r="AJ1084" s="26">
        <f t="shared" ref="AJ1084" si="6397">X1084*AE1081+Z1084*AE1084-Y1084*AF1081-AA1084*AF1084</f>
        <v>-7.4042966081390453</v>
      </c>
      <c r="AK1084" s="27">
        <f t="shared" ref="AK1084" si="6398">(X1084*AF1081+Y1084*AE1081+Z1084*AF1084+AA1084*AE1084)</f>
        <v>0</v>
      </c>
      <c r="AL1084" s="8"/>
      <c r="AM1084" s="24">
        <v>0</v>
      </c>
      <c r="AN1084" s="28">
        <v>0</v>
      </c>
      <c r="AO1084" s="26">
        <v>1</v>
      </c>
      <c r="AP1084" s="27">
        <v>0</v>
      </c>
      <c r="AR1084" s="24">
        <f t="shared" ref="AR1084" si="6399">AH1084*AM1081+AJ1084*AM1084-AI1084*AN1081-AK1084*AN1084</f>
        <v>0</v>
      </c>
      <c r="AS1084" s="28">
        <f t="shared" ref="AS1084" si="6400">(AH1084*AN1081+AI1084*AM1081+AJ1084*AN1084+AK1084*AM1084)</f>
        <v>1.8132674504328115</v>
      </c>
      <c r="AT1084" s="26">
        <f t="shared" ref="AT1084" si="6401">AH1084*AO1081+AJ1084*AO1084-AI1084*AP1081-AK1084*AP1084</f>
        <v>3.1433770243140522</v>
      </c>
      <c r="AU1084" s="27">
        <f t="shared" ref="AU1084" si="6402">(AH1084*AP1081+AI1084*AO1081+AJ1084*AP1084+AK1084*AO1084)</f>
        <v>0</v>
      </c>
      <c r="AV1084" s="8"/>
      <c r="AW1084" s="38">
        <f t="shared" ref="AW1084" si="6403">(180/PI())*ATAN(-1*(($AR$8*AS1081+AU1081+$AR$8*AS1084+AU1084)/($AR$8*AR1081+AT1081+$AR$8*AR1084+AT1084)))</f>
        <v>29.294219139739859</v>
      </c>
      <c r="AY1084" s="187">
        <f t="shared" ref="AY1084" si="6404">20*LOG(((($AR$8*AR1081+AT1081-$AR$8*AR1084-AT1084)^2+($AR$8*AS1081+AU1081-$AR$8*AS1084-AU1084)^2)/(($AR$8*AR1081+AT1081+$AR$8*AR1084+AT1084)^2+($AR$8*AS1081+AU1081+$AR$8*AS1084+AU1084)^2))^0.5)</f>
        <v>-0.30817711542539028</v>
      </c>
      <c r="AZ1084" s="9"/>
      <c r="BA1084" s="29"/>
      <c r="BB1084" s="29"/>
      <c r="BC1084" s="29"/>
      <c r="BD1084" s="29"/>
    </row>
    <row r="1085" spans="2:56" ht="18.649999999999999" customHeight="1">
      <c r="AY1085" s="33"/>
    </row>
    <row r="1086" spans="2:56" ht="18.649999999999999" customHeight="1" thickBot="1">
      <c r="E1086" s="21" t="s">
        <v>68</v>
      </c>
      <c r="J1086" s="21" t="s">
        <v>69</v>
      </c>
      <c r="O1086" s="21" t="s">
        <v>70</v>
      </c>
      <c r="T1086" s="21" t="s">
        <v>71</v>
      </c>
      <c r="Y1086" s="21" t="s">
        <v>72</v>
      </c>
      <c r="AD1086" s="21" t="s">
        <v>73</v>
      </c>
      <c r="AI1086" s="21" t="s">
        <v>74</v>
      </c>
      <c r="AN1086" s="21" t="s">
        <v>75</v>
      </c>
      <c r="AS1086" s="21" t="s">
        <v>76</v>
      </c>
    </row>
    <row r="1087" spans="2:56" ht="18.649999999999999" customHeight="1" thickBot="1">
      <c r="B1087" s="20"/>
      <c r="D1087" s="197" t="s">
        <v>77</v>
      </c>
      <c r="E1087" s="198"/>
      <c r="F1087" s="199" t="s">
        <v>78</v>
      </c>
      <c r="G1087" s="200"/>
      <c r="I1087" s="197" t="s">
        <v>79</v>
      </c>
      <c r="J1087" s="198"/>
      <c r="K1087" s="199" t="s">
        <v>80</v>
      </c>
      <c r="L1087" s="200"/>
      <c r="N1087" s="197" t="s">
        <v>81</v>
      </c>
      <c r="O1087" s="198"/>
      <c r="P1087" s="199" t="s">
        <v>82</v>
      </c>
      <c r="Q1087" s="200"/>
      <c r="S1087" s="197" t="s">
        <v>83</v>
      </c>
      <c r="T1087" s="198"/>
      <c r="U1087" s="199" t="s">
        <v>84</v>
      </c>
      <c r="V1087" s="200"/>
      <c r="X1087" s="197" t="s">
        <v>85</v>
      </c>
      <c r="Y1087" s="198"/>
      <c r="Z1087" s="199" t="s">
        <v>86</v>
      </c>
      <c r="AA1087" s="200"/>
      <c r="AB1087" s="4"/>
      <c r="AC1087" s="197" t="s">
        <v>87</v>
      </c>
      <c r="AD1087" s="198"/>
      <c r="AE1087" s="199" t="s">
        <v>88</v>
      </c>
      <c r="AF1087" s="200"/>
      <c r="AH1087" s="197" t="s">
        <v>89</v>
      </c>
      <c r="AI1087" s="198"/>
      <c r="AJ1087" s="199" t="s">
        <v>90</v>
      </c>
      <c r="AK1087" s="200"/>
      <c r="AL1087" s="4"/>
      <c r="AM1087" s="197" t="s">
        <v>91</v>
      </c>
      <c r="AN1087" s="198"/>
      <c r="AO1087" s="199" t="s">
        <v>92</v>
      </c>
      <c r="AP1087" s="200"/>
      <c r="AR1087" s="197" t="s">
        <v>93</v>
      </c>
      <c r="AS1087" s="198"/>
      <c r="AT1087" s="199" t="s">
        <v>94</v>
      </c>
      <c r="AU1087" s="200"/>
      <c r="AV1087" s="4"/>
      <c r="AW1087" s="181" t="s">
        <v>95</v>
      </c>
      <c r="AY1087" s="182" t="s">
        <v>22</v>
      </c>
      <c r="AZ1087" s="9"/>
      <c r="BA1087" s="29"/>
      <c r="BB1087" s="29"/>
      <c r="BC1087" s="29"/>
      <c r="BD1087" s="29"/>
    </row>
    <row r="1088" spans="2:56" ht="18.649999999999999" customHeight="1" thickTop="1" thickBot="1">
      <c r="B1088" s="39">
        <f t="shared" ref="B1088" si="6405">B1081+$E$5</f>
        <v>0.96079999999999333</v>
      </c>
      <c r="D1088" s="24">
        <v>1</v>
      </c>
      <c r="E1088" s="25">
        <v>0</v>
      </c>
      <c r="F1088" s="26">
        <v>0</v>
      </c>
      <c r="G1088" s="27">
        <f t="shared" ref="G1088" si="6406">-1/($E$8*$B1088)</f>
        <v>-5.8145214183711369</v>
      </c>
      <c r="I1088" s="24">
        <v>1</v>
      </c>
      <c r="J1088" s="28">
        <v>0</v>
      </c>
      <c r="K1088" s="26">
        <v>0</v>
      </c>
      <c r="L1088" s="27">
        <v>0</v>
      </c>
      <c r="N1088" s="24">
        <f t="shared" ref="N1088" si="6407">D1088*I1088+F1088*I1091-E1088*J1088-G1088*J1091</f>
        <v>-0.73115532215081802</v>
      </c>
      <c r="O1088" s="28">
        <f t="shared" ref="O1088" si="6408">(D1088*J1088+E1088*I1088+F1088*J1091+G1088*I1091)</f>
        <v>0</v>
      </c>
      <c r="P1088" s="26">
        <f t="shared" ref="P1088" si="6409">D1088*K1088+F1088*K1091-E1088*L1088-G1088*L1091</f>
        <v>0</v>
      </c>
      <c r="Q1088" s="27">
        <f t="shared" ref="Q1088" si="6410">(D1088*L1088+E1088*K1088+F1088*L1091+G1088*K1091)</f>
        <v>-5.8145214183711369</v>
      </c>
      <c r="S1088" s="24">
        <v>1</v>
      </c>
      <c r="T1088" s="25">
        <v>0</v>
      </c>
      <c r="U1088" s="26">
        <v>0</v>
      </c>
      <c r="V1088" s="27">
        <f t="shared" ref="V1088" si="6411">-1/($T$8*$B1088)</f>
        <v>-28.129711726714422</v>
      </c>
      <c r="X1088" s="24">
        <f t="shared" ref="X1088" si="6412">N1088*S1088+P1088*S1091-O1088*T1088-Q1088*T1091</f>
        <v>-0.73115532215081802</v>
      </c>
      <c r="Y1088" s="28">
        <f t="shared" ref="Y1088" si="6413">(N1088*T1088+O1088*S1088+P1088*T1091+Q1088*S1091)</f>
        <v>0</v>
      </c>
      <c r="Z1088" s="26">
        <f t="shared" ref="Z1088" si="6414">N1088*U1088+P1088*U1091-O1088*V1088-Q1088*V1091</f>
        <v>0</v>
      </c>
      <c r="AA1088" s="27">
        <f t="shared" ref="AA1088" si="6415">(N1088*V1088+O1088*U1088+P1088*V1091+Q1088*U1091)</f>
        <v>14.75266702118439</v>
      </c>
      <c r="AB1088" s="8"/>
      <c r="AC1088" s="24">
        <v>1</v>
      </c>
      <c r="AD1088" s="28">
        <v>0</v>
      </c>
      <c r="AE1088" s="26">
        <v>0</v>
      </c>
      <c r="AF1088" s="27">
        <v>0</v>
      </c>
      <c r="AH1088" s="24">
        <f t="shared" ref="AH1088" si="6416">X1088*AC1088+Z1088*AC1091-Y1088*AD1088-AA1088*AD1091</f>
        <v>3.4651251109857784</v>
      </c>
      <c r="AI1088" s="28">
        <f t="shared" ref="AI1088" si="6417">(X1088*AD1088+Y1088*AC1088+Z1088*AD1091+AA1088*AC1091)</f>
        <v>0</v>
      </c>
      <c r="AJ1088" s="26">
        <f t="shared" ref="AJ1088" si="6418">X1088*AE1088+Z1088*AE1091-Y1088*AF1088-AA1088*AF1091</f>
        <v>0</v>
      </c>
      <c r="AK1088" s="27">
        <f t="shared" ref="AK1088" si="6419">(X1088*AF1088+Y1088*AE1088+Z1088*AF1091+AA1088*AE1091)</f>
        <v>14.75266702118439</v>
      </c>
      <c r="AL1088" s="8"/>
      <c r="AM1088" s="24">
        <v>1</v>
      </c>
      <c r="AN1088" s="25">
        <v>0</v>
      </c>
      <c r="AO1088" s="26">
        <v>0</v>
      </c>
      <c r="AP1088" s="27">
        <f t="shared" ref="AP1088" si="6420">-1/($AN$8*$B1088)</f>
        <v>-5.8145214183711369</v>
      </c>
      <c r="AR1088" s="24">
        <f t="shared" ref="AR1088" si="6421">AH1088*AM1088+AJ1088*AM1091-AI1088*AN1088-AK1088*AN1091</f>
        <v>3.4651251109857784</v>
      </c>
      <c r="AS1088" s="28">
        <f t="shared" ref="AS1088" si="6422">(AH1088*AN1088+AI1088*AM1088+AJ1088*AN1091+AK1088*AM1091)</f>
        <v>0</v>
      </c>
      <c r="AT1088" s="26">
        <f t="shared" ref="AT1088" si="6423">AH1088*AO1088+AJ1088*AO1091-AI1088*AP1088-AK1088*AP1091</f>
        <v>0</v>
      </c>
      <c r="AU1088" s="27">
        <f t="shared" ref="AU1088" si="6424">(AH1088*AP1088+AI1088*AO1088+AJ1088*AP1091+AK1088*AO1091)</f>
        <v>-5.3953771539780817</v>
      </c>
      <c r="AV1088" s="8"/>
      <c r="AW1088" s="183">
        <f t="shared" ref="AW1088" si="6425">20*LOG((2*$AR$8)/(($AR$8*AR1088+AT1088+$AR$8*AR1091+AT1091)^2+($AR$8*AS1088+AU1088+$AR$8*AS1091+AU1091)^2)^0.5)</f>
        <v>-11.454590799865592</v>
      </c>
      <c r="AY1088" s="184">
        <f t="shared" ref="AY1088" si="6426">((AS1088^2+AR1088^2)/(AS1091^2+AR1091^2))^0.5</f>
        <v>1.925021234963475</v>
      </c>
      <c r="AZ1088" s="9"/>
      <c r="BA1088" s="29"/>
      <c r="BB1088" s="29"/>
      <c r="BC1088" s="29"/>
      <c r="BD1088" s="29"/>
    </row>
    <row r="1089" spans="2:56" ht="18.649999999999999" customHeight="1" thickBot="1">
      <c r="D1089" s="30"/>
      <c r="G1089" s="31"/>
      <c r="I1089" s="30"/>
      <c r="L1089" s="31"/>
      <c r="N1089" s="30"/>
      <c r="Q1089" s="31"/>
      <c r="S1089" s="30"/>
      <c r="V1089" s="31"/>
      <c r="X1089" s="30"/>
      <c r="AA1089" s="31"/>
      <c r="AC1089" s="30"/>
      <c r="AF1089" s="31"/>
      <c r="AH1089" s="30"/>
      <c r="AK1089" s="31"/>
      <c r="AM1089" s="30"/>
      <c r="AP1089" s="31"/>
      <c r="AR1089" s="30"/>
      <c r="AU1089" s="31"/>
      <c r="AY1089" s="185"/>
      <c r="AZ1089" s="9"/>
      <c r="BA1089" s="29"/>
      <c r="BB1089" s="29"/>
      <c r="BC1089" s="29"/>
      <c r="BD1089" s="29"/>
    </row>
    <row r="1090" spans="2:56" ht="18.649999999999999" customHeight="1" thickBot="1">
      <c r="D1090" s="197" t="s">
        <v>96</v>
      </c>
      <c r="E1090" s="198"/>
      <c r="F1090" s="199" t="s">
        <v>97</v>
      </c>
      <c r="G1090" s="200"/>
      <c r="I1090" s="197" t="s">
        <v>98</v>
      </c>
      <c r="J1090" s="198"/>
      <c r="K1090" s="199" t="s">
        <v>99</v>
      </c>
      <c r="L1090" s="200"/>
      <c r="N1090" s="197" t="s">
        <v>1</v>
      </c>
      <c r="O1090" s="198"/>
      <c r="P1090" s="199" t="s">
        <v>2</v>
      </c>
      <c r="Q1090" s="200"/>
      <c r="S1090" s="172" t="s">
        <v>100</v>
      </c>
      <c r="T1090" s="173"/>
      <c r="U1090" s="199" t="s">
        <v>101</v>
      </c>
      <c r="V1090" s="200"/>
      <c r="X1090" s="197" t="s">
        <v>102</v>
      </c>
      <c r="Y1090" s="198"/>
      <c r="Z1090" s="199" t="s">
        <v>103</v>
      </c>
      <c r="AA1090" s="200"/>
      <c r="AB1090" s="4"/>
      <c r="AC1090" s="197" t="s">
        <v>104</v>
      </c>
      <c r="AD1090" s="198"/>
      <c r="AE1090" s="199" t="s">
        <v>105</v>
      </c>
      <c r="AF1090" s="200"/>
      <c r="AH1090" s="172" t="s">
        <v>106</v>
      </c>
      <c r="AI1090" s="173"/>
      <c r="AJ1090" s="199" t="s">
        <v>107</v>
      </c>
      <c r="AK1090" s="200"/>
      <c r="AL1090" s="4"/>
      <c r="AM1090" s="197" t="s">
        <v>108</v>
      </c>
      <c r="AN1090" s="198"/>
      <c r="AO1090" s="199" t="s">
        <v>109</v>
      </c>
      <c r="AP1090" s="200"/>
      <c r="AR1090" s="197" t="s">
        <v>110</v>
      </c>
      <c r="AS1090" s="198"/>
      <c r="AT1090" s="199" t="s">
        <v>111</v>
      </c>
      <c r="AU1090" s="200"/>
      <c r="AV1090" s="4"/>
      <c r="AW1090" s="36" t="s">
        <v>112</v>
      </c>
      <c r="AY1090" s="186" t="s">
        <v>113</v>
      </c>
      <c r="AZ1090" s="9"/>
      <c r="BA1090" s="29"/>
      <c r="BB1090" s="29"/>
      <c r="BC1090" s="29"/>
      <c r="BD1090" s="29"/>
    </row>
    <row r="1091" spans="2:56" ht="18.649999999999999" customHeight="1" thickTop="1" thickBot="1">
      <c r="D1091" s="24">
        <v>0</v>
      </c>
      <c r="E1091" s="28">
        <v>0</v>
      </c>
      <c r="F1091" s="26">
        <v>1</v>
      </c>
      <c r="G1091" s="27">
        <v>0</v>
      </c>
      <c r="I1091" s="24">
        <v>0</v>
      </c>
      <c r="J1091" s="28">
        <f t="shared" ref="J1091" si="6427">IF(0=(1-$J$8*$K$8*$B1088^2),0,-1*(1-$J$8*$K$8*$B1088^2)/($B1088*$K$8))</f>
        <v>-0.29772963200052649</v>
      </c>
      <c r="K1091" s="26">
        <v>1</v>
      </c>
      <c r="L1091" s="27">
        <v>0</v>
      </c>
      <c r="N1091" s="24">
        <f t="shared" ref="N1091" si="6428">D1091*I1088+F1091*I1091-E1091*J1088-G1091*J1091</f>
        <v>0</v>
      </c>
      <c r="O1091" s="28">
        <f t="shared" ref="O1091" si="6429">(D1091*J1088+E1091*I1088+F1091*J1091+G1091*I1091)</f>
        <v>-0.29772963200052649</v>
      </c>
      <c r="P1091" s="26">
        <f t="shared" ref="P1091" si="6430">D1091*K1088+F1091*K1091-E1091*L1088-G1091*L1091</f>
        <v>1</v>
      </c>
      <c r="Q1091" s="27">
        <f t="shared" ref="Q1091" si="6431">(D1091*L1088+E1091*K1088+F1091*L1091+G1091*K1091)</f>
        <v>0</v>
      </c>
      <c r="S1091" s="24">
        <v>0</v>
      </c>
      <c r="T1091" s="28">
        <v>0</v>
      </c>
      <c r="U1091" s="26">
        <v>1</v>
      </c>
      <c r="V1091" s="27">
        <v>0</v>
      </c>
      <c r="X1091" s="24">
        <f t="shared" ref="X1091" si="6432">N1091*S1088+P1091*S1091-O1091*T1088-Q1091*T1091</f>
        <v>0</v>
      </c>
      <c r="Y1091" s="28">
        <f t="shared" ref="Y1091" si="6433">(N1091*T1088+O1091*S1088+P1091*T1091+Q1091*S1091)</f>
        <v>-0.29772963200052649</v>
      </c>
      <c r="Z1091" s="26">
        <f t="shared" ref="Z1091" si="6434">N1091*U1088+P1091*U1091-O1091*V1088-Q1091*V1091</f>
        <v>-7.3750487206755793</v>
      </c>
      <c r="AA1091" s="27">
        <f t="shared" ref="AA1091" si="6435">(N1091*V1088+O1091*U1088+P1091*V1091+Q1091*U1091)</f>
        <v>0</v>
      </c>
      <c r="AB1091" s="8"/>
      <c r="AC1091" s="24">
        <v>0</v>
      </c>
      <c r="AD1091" s="28">
        <f t="shared" ref="AD1091" si="6436">IF(0=(1-$AD$8*$AE$8*$B1088^2),0,-1*(1-$AD$8*$AE$8*$B1088^2)/($B1088*$AD$8))</f>
        <v>-0.28444215727982358</v>
      </c>
      <c r="AE1091" s="26">
        <v>1</v>
      </c>
      <c r="AF1091" s="27">
        <v>0</v>
      </c>
      <c r="AH1091" s="24">
        <f t="shared" ref="AH1091" si="6437">X1091*AC1088+Z1091*AC1091-Y1091*AD1088-AA1091*AD1091</f>
        <v>0</v>
      </c>
      <c r="AI1091" s="28">
        <f t="shared" ref="AI1091" si="6438">(X1091*AD1088+Y1091*AC1088+Z1091*AD1091+AA1091*AC1091)</f>
        <v>1.8000451361522383</v>
      </c>
      <c r="AJ1091" s="26">
        <f t="shared" ref="AJ1091" si="6439">X1091*AE1088+Z1091*AE1091-Y1091*AF1088-AA1091*AF1091</f>
        <v>-7.3750487206755793</v>
      </c>
      <c r="AK1091" s="27">
        <f t="shared" ref="AK1091" si="6440">(X1091*AF1088+Y1091*AE1088+Z1091*AF1091+AA1091*AE1091)</f>
        <v>0</v>
      </c>
      <c r="AL1091" s="8"/>
      <c r="AM1091" s="24">
        <v>0</v>
      </c>
      <c r="AN1091" s="28">
        <v>0</v>
      </c>
      <c r="AO1091" s="26">
        <v>1</v>
      </c>
      <c r="AP1091" s="27">
        <v>0</v>
      </c>
      <c r="AR1091" s="24">
        <f t="shared" ref="AR1091" si="6441">AH1091*AM1088+AJ1091*AM1091-AI1091*AN1088-AK1091*AN1091</f>
        <v>0</v>
      </c>
      <c r="AS1091" s="28">
        <f t="shared" ref="AS1091" si="6442">(AH1091*AN1088+AI1091*AM1088+AJ1091*AN1091+AK1091*AM1091)</f>
        <v>1.8000451361522383</v>
      </c>
      <c r="AT1091" s="26">
        <f t="shared" ref="AT1091" si="6443">AH1091*AO1088+AJ1091*AO1091-AI1091*AP1088-AK1091*AP1091</f>
        <v>3.0913522775163997</v>
      </c>
      <c r="AU1091" s="27">
        <f t="shared" ref="AU1091" si="6444">(AH1091*AP1088+AI1091*AO1088+AJ1091*AP1091+AK1091*AO1091)</f>
        <v>0</v>
      </c>
      <c r="AV1091" s="8"/>
      <c r="AW1091" s="38">
        <f t="shared" ref="AW1091" si="6445">(180/PI())*ATAN(-1*(($AR$8*AS1088+AU1088+$AR$8*AS1091+AU1091)/($AR$8*AR1088+AT1088+$AR$8*AR1091+AT1091)))</f>
        <v>28.738750017974777</v>
      </c>
      <c r="AY1091" s="187">
        <f t="shared" ref="AY1091" si="6446">20*LOG(((($AR$8*AR1088+AT1088-$AR$8*AR1091-AT1091)^2+($AR$8*AS1088+AU1088-$AR$8*AS1091-AU1091)^2)/(($AR$8*AR1088+AT1088+$AR$8*AR1091+AT1091)^2+($AR$8*AS1088+AU1088+$AR$8*AS1091+AU1091)^2))^0.5)</f>
        <v>-0.32236184206564455</v>
      </c>
      <c r="AZ1091" s="9"/>
      <c r="BA1091" s="29"/>
      <c r="BB1091" s="29"/>
      <c r="BC1091" s="29"/>
      <c r="BD1091" s="29"/>
    </row>
    <row r="1092" spans="2:56" ht="18.649999999999999" customHeight="1">
      <c r="AY1092" s="33"/>
    </row>
    <row r="1093" spans="2:56" ht="18.649999999999999" customHeight="1" thickBot="1">
      <c r="E1093" s="21" t="s">
        <v>68</v>
      </c>
      <c r="J1093" s="21" t="s">
        <v>69</v>
      </c>
      <c r="O1093" s="21" t="s">
        <v>70</v>
      </c>
      <c r="T1093" s="21" t="s">
        <v>71</v>
      </c>
      <c r="Y1093" s="21" t="s">
        <v>72</v>
      </c>
      <c r="AD1093" s="21" t="s">
        <v>73</v>
      </c>
      <c r="AI1093" s="21" t="s">
        <v>74</v>
      </c>
      <c r="AN1093" s="21" t="s">
        <v>75</v>
      </c>
      <c r="AS1093" s="21" t="s">
        <v>76</v>
      </c>
    </row>
    <row r="1094" spans="2:56" ht="18.649999999999999" customHeight="1" thickBot="1">
      <c r="B1094" s="20"/>
      <c r="D1094" s="197" t="s">
        <v>77</v>
      </c>
      <c r="E1094" s="198"/>
      <c r="F1094" s="199" t="s">
        <v>78</v>
      </c>
      <c r="G1094" s="200"/>
      <c r="I1094" s="197" t="s">
        <v>79</v>
      </c>
      <c r="J1094" s="198"/>
      <c r="K1094" s="199" t="s">
        <v>80</v>
      </c>
      <c r="L1094" s="200"/>
      <c r="N1094" s="197" t="s">
        <v>81</v>
      </c>
      <c r="O1094" s="198"/>
      <c r="P1094" s="199" t="s">
        <v>82</v>
      </c>
      <c r="Q1094" s="200"/>
      <c r="S1094" s="197" t="s">
        <v>83</v>
      </c>
      <c r="T1094" s="198"/>
      <c r="U1094" s="199" t="s">
        <v>84</v>
      </c>
      <c r="V1094" s="200"/>
      <c r="X1094" s="197" t="s">
        <v>85</v>
      </c>
      <c r="Y1094" s="198"/>
      <c r="Z1094" s="199" t="s">
        <v>86</v>
      </c>
      <c r="AA1094" s="200"/>
      <c r="AB1094" s="4"/>
      <c r="AC1094" s="197" t="s">
        <v>87</v>
      </c>
      <c r="AD1094" s="198"/>
      <c r="AE1094" s="199" t="s">
        <v>88</v>
      </c>
      <c r="AF1094" s="200"/>
      <c r="AH1094" s="197" t="s">
        <v>89</v>
      </c>
      <c r="AI1094" s="198"/>
      <c r="AJ1094" s="199" t="s">
        <v>90</v>
      </c>
      <c r="AK1094" s="200"/>
      <c r="AL1094" s="4"/>
      <c r="AM1094" s="197" t="s">
        <v>91</v>
      </c>
      <c r="AN1094" s="198"/>
      <c r="AO1094" s="199" t="s">
        <v>92</v>
      </c>
      <c r="AP1094" s="200"/>
      <c r="AR1094" s="197" t="s">
        <v>93</v>
      </c>
      <c r="AS1094" s="198"/>
      <c r="AT1094" s="199" t="s">
        <v>94</v>
      </c>
      <c r="AU1094" s="200"/>
      <c r="AV1094" s="4"/>
      <c r="AW1094" s="181" t="s">
        <v>95</v>
      </c>
      <c r="AY1094" s="182" t="s">
        <v>22</v>
      </c>
      <c r="AZ1094" s="9"/>
      <c r="BA1094" s="29"/>
      <c r="BB1094" s="29"/>
      <c r="BC1094" s="29"/>
      <c r="BD1094" s="29"/>
    </row>
    <row r="1095" spans="2:56" ht="18.649999999999999" customHeight="1" thickTop="1" thickBot="1">
      <c r="B1095" s="39">
        <f t="shared" ref="B1095" si="6447">B1088+$E$5</f>
        <v>0.96119999999999328</v>
      </c>
      <c r="D1095" s="24">
        <v>1</v>
      </c>
      <c r="E1095" s="25">
        <v>0</v>
      </c>
      <c r="F1095" s="26">
        <v>0</v>
      </c>
      <c r="G1095" s="27">
        <f t="shared" ref="G1095" si="6448">-1/($E$8*$B1095)</f>
        <v>-5.8121017257292857</v>
      </c>
      <c r="I1095" s="24">
        <v>1</v>
      </c>
      <c r="J1095" s="28">
        <v>0</v>
      </c>
      <c r="K1095" s="26">
        <v>0</v>
      </c>
      <c r="L1095" s="27">
        <v>0</v>
      </c>
      <c r="N1095" s="24">
        <f t="shared" ref="N1095" si="6449">D1095*I1095+F1095*I1098-E1095*J1095-G1095*J1098</f>
        <v>-0.72511721549569286</v>
      </c>
      <c r="O1095" s="28">
        <f t="shared" ref="O1095" si="6450">(D1095*J1095+E1095*I1095+F1095*J1098+G1095*I1098)</f>
        <v>0</v>
      </c>
      <c r="P1095" s="26">
        <f t="shared" ref="P1095" si="6451">D1095*K1095+F1095*K1098-E1095*L1095-G1095*L1098</f>
        <v>0</v>
      </c>
      <c r="Q1095" s="27">
        <f t="shared" ref="Q1095" si="6452">(D1095*L1095+E1095*K1095+F1095*L1098+G1095*K1098)</f>
        <v>-5.8121017257292857</v>
      </c>
      <c r="S1095" s="24">
        <v>1</v>
      </c>
      <c r="T1095" s="25">
        <v>0</v>
      </c>
      <c r="U1095" s="26">
        <v>0</v>
      </c>
      <c r="V1095" s="27">
        <f t="shared" ref="V1095" si="6453">-1/($T$8*$B1095)</f>
        <v>-28.118005646095735</v>
      </c>
      <c r="X1095" s="24">
        <f t="shared" ref="X1095" si="6454">N1095*S1095+P1095*S1098-O1095*T1095-Q1095*T1098</f>
        <v>-0.72511721549569286</v>
      </c>
      <c r="Y1095" s="28">
        <f t="shared" ref="Y1095" si="6455">(N1095*T1095+O1095*S1095+P1095*T1098+Q1095*S1098)</f>
        <v>0</v>
      </c>
      <c r="Z1095" s="26">
        <f t="shared" ref="Z1095" si="6456">N1095*U1095+P1095*U1098-O1095*V1095-Q1095*V1098</f>
        <v>0</v>
      </c>
      <c r="AA1095" s="27">
        <f t="shared" ref="AA1095" si="6457">(N1095*V1095+O1095*U1095+P1095*V1098+Q1095*U1098)</f>
        <v>14.576748233659824</v>
      </c>
      <c r="AB1095" s="8"/>
      <c r="AC1095" s="24">
        <v>1</v>
      </c>
      <c r="AD1095" s="28">
        <v>0</v>
      </c>
      <c r="AE1095" s="26">
        <v>0</v>
      </c>
      <c r="AF1095" s="27">
        <v>0</v>
      </c>
      <c r="AH1095" s="24">
        <f t="shared" ref="AH1095" si="6458">X1095*AC1095+Z1095*AC1098-Y1095*AD1095-AA1095*AD1098</f>
        <v>3.4096754715191673</v>
      </c>
      <c r="AI1095" s="28">
        <f t="shared" ref="AI1095" si="6459">(X1095*AD1095+Y1095*AC1095+Z1095*AD1098+AA1095*AC1098)</f>
        <v>0</v>
      </c>
      <c r="AJ1095" s="26">
        <f t="shared" ref="AJ1095" si="6460">X1095*AE1095+Z1095*AE1098-Y1095*AF1095-AA1095*AF1098</f>
        <v>0</v>
      </c>
      <c r="AK1095" s="27">
        <f t="shared" ref="AK1095" si="6461">(X1095*AF1095+Y1095*AE1095+Z1095*AF1098+AA1095*AE1098)</f>
        <v>14.576748233659824</v>
      </c>
      <c r="AL1095" s="8"/>
      <c r="AM1095" s="24">
        <v>1</v>
      </c>
      <c r="AN1095" s="25">
        <v>0</v>
      </c>
      <c r="AO1095" s="26">
        <v>0</v>
      </c>
      <c r="AP1095" s="27">
        <f t="shared" ref="AP1095" si="6462">-1/($AN$8*$B1095)</f>
        <v>-5.8121017257292857</v>
      </c>
      <c r="AR1095" s="24">
        <f t="shared" ref="AR1095" si="6463">AH1095*AM1095+AJ1095*AM1098-AI1095*AN1095-AK1095*AN1098</f>
        <v>3.4096754715191673</v>
      </c>
      <c r="AS1095" s="28">
        <f t="shared" ref="AS1095" si="6464">(AH1095*AN1095+AI1095*AM1095+AJ1095*AN1098+AK1095*AM1098)</f>
        <v>0</v>
      </c>
      <c r="AT1095" s="26">
        <f t="shared" ref="AT1095" si="6465">AH1095*AO1095+AJ1095*AO1098-AI1095*AP1095-AK1095*AP1098</f>
        <v>0</v>
      </c>
      <c r="AU1095" s="27">
        <f t="shared" ref="AU1095" si="6466">(AH1095*AP1095+AI1095*AO1095+AJ1095*AP1098+AK1095*AO1098)</f>
        <v>-5.2406324585335433</v>
      </c>
      <c r="AV1095" s="8"/>
      <c r="AW1095" s="183">
        <f t="shared" ref="AW1095" si="6467">20*LOG((2*$AR$8)/(($AR$8*AR1095+AT1095+$AR$8*AR1098+AT1098)^2+($AR$8*AS1095+AU1095+$AR$8*AS1098+AU1098)^2)^0.5)</f>
        <v>-11.264791118069411</v>
      </c>
      <c r="AY1095" s="184">
        <f t="shared" ref="AY1095" si="6468">((AS1095^2+AR1095^2)/(AS1098^2+AR1098^2))^0.5</f>
        <v>1.9081710330502806</v>
      </c>
      <c r="AZ1095" s="9"/>
      <c r="BA1095" s="29"/>
      <c r="BB1095" s="29"/>
      <c r="BC1095" s="29"/>
      <c r="BD1095" s="29"/>
    </row>
    <row r="1096" spans="2:56" ht="18.649999999999999" customHeight="1" thickBot="1">
      <c r="D1096" s="30"/>
      <c r="G1096" s="31"/>
      <c r="I1096" s="30"/>
      <c r="L1096" s="31"/>
      <c r="N1096" s="30"/>
      <c r="Q1096" s="31"/>
      <c r="S1096" s="30"/>
      <c r="V1096" s="31"/>
      <c r="X1096" s="30"/>
      <c r="AA1096" s="31"/>
      <c r="AC1096" s="30"/>
      <c r="AF1096" s="31"/>
      <c r="AH1096" s="30"/>
      <c r="AK1096" s="31"/>
      <c r="AM1096" s="30"/>
      <c r="AP1096" s="31"/>
      <c r="AR1096" s="30"/>
      <c r="AU1096" s="31"/>
      <c r="AY1096" s="185"/>
      <c r="AZ1096" s="9"/>
      <c r="BA1096" s="29"/>
      <c r="BB1096" s="29"/>
      <c r="BC1096" s="29"/>
      <c r="BD1096" s="29"/>
    </row>
    <row r="1097" spans="2:56" ht="18.649999999999999" customHeight="1" thickBot="1">
      <c r="D1097" s="197" t="s">
        <v>96</v>
      </c>
      <c r="E1097" s="198"/>
      <c r="F1097" s="199" t="s">
        <v>97</v>
      </c>
      <c r="G1097" s="200"/>
      <c r="I1097" s="197" t="s">
        <v>98</v>
      </c>
      <c r="J1097" s="198"/>
      <c r="K1097" s="199" t="s">
        <v>99</v>
      </c>
      <c r="L1097" s="200"/>
      <c r="N1097" s="197" t="s">
        <v>1</v>
      </c>
      <c r="O1097" s="198"/>
      <c r="P1097" s="199" t="s">
        <v>2</v>
      </c>
      <c r="Q1097" s="200"/>
      <c r="S1097" s="172" t="s">
        <v>100</v>
      </c>
      <c r="T1097" s="173"/>
      <c r="U1097" s="199" t="s">
        <v>101</v>
      </c>
      <c r="V1097" s="200"/>
      <c r="X1097" s="197" t="s">
        <v>102</v>
      </c>
      <c r="Y1097" s="198"/>
      <c r="Z1097" s="199" t="s">
        <v>103</v>
      </c>
      <c r="AA1097" s="200"/>
      <c r="AB1097" s="4"/>
      <c r="AC1097" s="197" t="s">
        <v>104</v>
      </c>
      <c r="AD1097" s="198"/>
      <c r="AE1097" s="199" t="s">
        <v>105</v>
      </c>
      <c r="AF1097" s="200"/>
      <c r="AH1097" s="172" t="s">
        <v>106</v>
      </c>
      <c r="AI1097" s="173"/>
      <c r="AJ1097" s="199" t="s">
        <v>107</v>
      </c>
      <c r="AK1097" s="200"/>
      <c r="AL1097" s="4"/>
      <c r="AM1097" s="197" t="s">
        <v>108</v>
      </c>
      <c r="AN1097" s="198"/>
      <c r="AO1097" s="199" t="s">
        <v>109</v>
      </c>
      <c r="AP1097" s="200"/>
      <c r="AR1097" s="197" t="s">
        <v>110</v>
      </c>
      <c r="AS1097" s="198"/>
      <c r="AT1097" s="199" t="s">
        <v>111</v>
      </c>
      <c r="AU1097" s="200"/>
      <c r="AV1097" s="4"/>
      <c r="AW1097" s="36" t="s">
        <v>112</v>
      </c>
      <c r="AY1097" s="186" t="s">
        <v>113</v>
      </c>
      <c r="AZ1097" s="9"/>
      <c r="BA1097" s="29"/>
      <c r="BB1097" s="29"/>
      <c r="BC1097" s="29"/>
      <c r="BD1097" s="29"/>
    </row>
    <row r="1098" spans="2:56" ht="18.649999999999999" customHeight="1" thickTop="1" thickBot="1">
      <c r="D1098" s="24">
        <v>0</v>
      </c>
      <c r="E1098" s="28">
        <v>0</v>
      </c>
      <c r="F1098" s="26">
        <v>1</v>
      </c>
      <c r="G1098" s="27">
        <v>0</v>
      </c>
      <c r="I1098" s="24">
        <v>0</v>
      </c>
      <c r="J1098" s="28">
        <f t="shared" ref="J1098" si="6469">IF(0=(1-$J$8*$K$8*$B1095^2),0,-1*(1-$J$8*$K$8*$B1095^2)/($B1095*$K$8))</f>
        <v>-0.29681469748866623</v>
      </c>
      <c r="K1098" s="26">
        <v>1</v>
      </c>
      <c r="L1098" s="27">
        <v>0</v>
      </c>
      <c r="N1098" s="24">
        <f t="shared" ref="N1098" si="6470">D1098*I1095+F1098*I1098-E1098*J1095-G1098*J1098</f>
        <v>0</v>
      </c>
      <c r="O1098" s="28">
        <f t="shared" ref="O1098" si="6471">(D1098*J1095+E1098*I1095+F1098*J1098+G1098*I1098)</f>
        <v>-0.29681469748866623</v>
      </c>
      <c r="P1098" s="26">
        <f t="shared" ref="P1098" si="6472">D1098*K1095+F1098*K1098-E1098*L1095-G1098*L1098</f>
        <v>1</v>
      </c>
      <c r="Q1098" s="27">
        <f t="shared" ref="Q1098" si="6473">(D1098*L1095+E1098*K1095+F1098*L1098+G1098*K1098)</f>
        <v>0</v>
      </c>
      <c r="S1098" s="24">
        <v>0</v>
      </c>
      <c r="T1098" s="28">
        <v>0</v>
      </c>
      <c r="U1098" s="26">
        <v>1</v>
      </c>
      <c r="V1098" s="27">
        <v>0</v>
      </c>
      <c r="X1098" s="24">
        <f t="shared" ref="X1098" si="6474">N1098*S1095+P1098*S1098-O1098*T1095-Q1098*T1098</f>
        <v>0</v>
      </c>
      <c r="Y1098" s="28">
        <f t="shared" ref="Y1098" si="6475">(N1098*T1095+O1098*S1095+P1098*T1098+Q1098*S1098)</f>
        <v>-0.29681469748866623</v>
      </c>
      <c r="Z1098" s="26">
        <f t="shared" ref="Z1098" si="6476">N1098*U1095+P1098*U1098-O1098*V1095-Q1098*V1098</f>
        <v>-7.3458373398305152</v>
      </c>
      <c r="AA1098" s="27">
        <f t="shared" ref="AA1098" si="6477">(N1098*V1095+O1098*U1095+P1098*V1098+Q1098*U1098)</f>
        <v>0</v>
      </c>
      <c r="AB1098" s="8"/>
      <c r="AC1098" s="24">
        <v>0</v>
      </c>
      <c r="AD1098" s="28">
        <f t="shared" ref="AD1098" si="6478">IF(0=(1-$AD$8*$AE$8*$B1095^2),0,-1*(1-$AD$8*$AE$8*$B1095^2)/($B1095*$AD$8))</f>
        <v>-0.28365672650276175</v>
      </c>
      <c r="AE1098" s="26">
        <v>1</v>
      </c>
      <c r="AF1098" s="27">
        <v>0</v>
      </c>
      <c r="AH1098" s="24">
        <f t="shared" ref="AH1098" si="6479">X1098*AC1095+Z1098*AC1098-Y1098*AD1095-AA1098*AD1098</f>
        <v>0</v>
      </c>
      <c r="AI1098" s="28">
        <f t="shared" ref="AI1098" si="6480">(X1098*AD1095+Y1098*AC1095+Z1098*AD1098+AA1098*AC1098)</f>
        <v>1.7868814757494129</v>
      </c>
      <c r="AJ1098" s="26">
        <f t="shared" ref="AJ1098" si="6481">X1098*AE1095+Z1098*AE1098-Y1098*AF1095-AA1098*AF1098</f>
        <v>-7.3458373398305152</v>
      </c>
      <c r="AK1098" s="27">
        <f t="shared" ref="AK1098" si="6482">(X1098*AF1095+Y1098*AE1095+Z1098*AF1098+AA1098*AE1098)</f>
        <v>0</v>
      </c>
      <c r="AL1098" s="8"/>
      <c r="AM1098" s="24">
        <v>0</v>
      </c>
      <c r="AN1098" s="28">
        <v>0</v>
      </c>
      <c r="AO1098" s="26">
        <v>1</v>
      </c>
      <c r="AP1098" s="27">
        <v>0</v>
      </c>
      <c r="AR1098" s="24">
        <f t="shared" ref="AR1098" si="6483">AH1098*AM1095+AJ1098*AM1098-AI1098*AN1095-AK1098*AN1098</f>
        <v>0</v>
      </c>
      <c r="AS1098" s="28">
        <f t="shared" ref="AS1098" si="6484">(AH1098*AN1095+AI1098*AM1095+AJ1098*AN1098+AK1098*AM1098)</f>
        <v>1.7868814757494129</v>
      </c>
      <c r="AT1098" s="26">
        <f t="shared" ref="AT1098" si="6485">AH1098*AO1095+AJ1098*AO1098-AI1098*AP1095-AK1098*AP1098</f>
        <v>3.0396995690463413</v>
      </c>
      <c r="AU1098" s="27">
        <f t="shared" ref="AU1098" si="6486">(AH1098*AP1095+AI1098*AO1095+AJ1098*AP1098+AK1098*AO1098)</f>
        <v>0</v>
      </c>
      <c r="AV1098" s="8"/>
      <c r="AW1098" s="38">
        <f t="shared" ref="AW1098" si="6487">(180/PI())*ATAN(-1*(($AR$8*AS1095+AU1095+$AR$8*AS1098+AU1098)/($AR$8*AR1095+AT1095+$AR$8*AR1098+AT1098)))</f>
        <v>28.169813350367267</v>
      </c>
      <c r="AY1098" s="187">
        <f t="shared" ref="AY1098" si="6488">20*LOG(((($AR$8*AR1095+AT1095-$AR$8*AR1098-AT1098)^2+($AR$8*AS1095+AU1095-$AR$8*AS1098-AU1098)^2)/(($AR$8*AR1095+AT1095+$AR$8*AR1098+AT1098)^2+($AR$8*AS1095+AU1095+$AR$8*AS1098+AU1098)^2))^0.5)</f>
        <v>-0.33733611096896238</v>
      </c>
      <c r="AZ1098" s="9"/>
      <c r="BA1098" s="29"/>
      <c r="BB1098" s="29"/>
      <c r="BC1098" s="29"/>
      <c r="BD1098" s="29"/>
    </row>
    <row r="1099" spans="2:56" ht="18.649999999999999" customHeight="1">
      <c r="AY1099" s="33"/>
    </row>
    <row r="1100" spans="2:56" ht="18.649999999999999" customHeight="1" thickBot="1">
      <c r="E1100" s="21" t="s">
        <v>68</v>
      </c>
      <c r="J1100" s="21" t="s">
        <v>69</v>
      </c>
      <c r="O1100" s="21" t="s">
        <v>70</v>
      </c>
      <c r="T1100" s="21" t="s">
        <v>71</v>
      </c>
      <c r="Y1100" s="21" t="s">
        <v>72</v>
      </c>
      <c r="AD1100" s="21" t="s">
        <v>73</v>
      </c>
      <c r="AI1100" s="21" t="s">
        <v>74</v>
      </c>
      <c r="AN1100" s="21" t="s">
        <v>75</v>
      </c>
      <c r="AS1100" s="21" t="s">
        <v>76</v>
      </c>
    </row>
    <row r="1101" spans="2:56" ht="18.649999999999999" customHeight="1" thickBot="1">
      <c r="B1101" s="20"/>
      <c r="D1101" s="197" t="s">
        <v>77</v>
      </c>
      <c r="E1101" s="198"/>
      <c r="F1101" s="199" t="s">
        <v>78</v>
      </c>
      <c r="G1101" s="200"/>
      <c r="I1101" s="197" t="s">
        <v>79</v>
      </c>
      <c r="J1101" s="198"/>
      <c r="K1101" s="199" t="s">
        <v>80</v>
      </c>
      <c r="L1101" s="200"/>
      <c r="N1101" s="197" t="s">
        <v>81</v>
      </c>
      <c r="O1101" s="198"/>
      <c r="P1101" s="199" t="s">
        <v>82</v>
      </c>
      <c r="Q1101" s="200"/>
      <c r="S1101" s="197" t="s">
        <v>83</v>
      </c>
      <c r="T1101" s="198"/>
      <c r="U1101" s="199" t="s">
        <v>84</v>
      </c>
      <c r="V1101" s="200"/>
      <c r="X1101" s="197" t="s">
        <v>85</v>
      </c>
      <c r="Y1101" s="198"/>
      <c r="Z1101" s="199" t="s">
        <v>86</v>
      </c>
      <c r="AA1101" s="200"/>
      <c r="AB1101" s="4"/>
      <c r="AC1101" s="197" t="s">
        <v>87</v>
      </c>
      <c r="AD1101" s="198"/>
      <c r="AE1101" s="199" t="s">
        <v>88</v>
      </c>
      <c r="AF1101" s="200"/>
      <c r="AH1101" s="197" t="s">
        <v>89</v>
      </c>
      <c r="AI1101" s="198"/>
      <c r="AJ1101" s="199" t="s">
        <v>90</v>
      </c>
      <c r="AK1101" s="200"/>
      <c r="AL1101" s="4"/>
      <c r="AM1101" s="197" t="s">
        <v>91</v>
      </c>
      <c r="AN1101" s="198"/>
      <c r="AO1101" s="199" t="s">
        <v>92</v>
      </c>
      <c r="AP1101" s="200"/>
      <c r="AR1101" s="197" t="s">
        <v>93</v>
      </c>
      <c r="AS1101" s="198"/>
      <c r="AT1101" s="199" t="s">
        <v>94</v>
      </c>
      <c r="AU1101" s="200"/>
      <c r="AV1101" s="4"/>
      <c r="AW1101" s="181" t="s">
        <v>95</v>
      </c>
      <c r="AY1101" s="182" t="s">
        <v>22</v>
      </c>
      <c r="AZ1101" s="9"/>
      <c r="BA1101" s="29"/>
      <c r="BB1101" s="29"/>
      <c r="BC1101" s="29"/>
      <c r="BD1101" s="29"/>
    </row>
    <row r="1102" spans="2:56" ht="18.649999999999999" customHeight="1" thickTop="1" thickBot="1">
      <c r="B1102" s="39">
        <f t="shared" ref="B1102" si="6489">B1095+$E$5</f>
        <v>0.96159999999999324</v>
      </c>
      <c r="D1102" s="24">
        <v>1</v>
      </c>
      <c r="E1102" s="25">
        <v>0</v>
      </c>
      <c r="F1102" s="26">
        <v>0</v>
      </c>
      <c r="G1102" s="27">
        <f t="shared" ref="G1102" si="6490">-1/($E$8*$B1102)</f>
        <v>-5.8096840461428751</v>
      </c>
      <c r="I1102" s="24">
        <v>1</v>
      </c>
      <c r="J1102" s="28">
        <v>0</v>
      </c>
      <c r="K1102" s="26">
        <v>0</v>
      </c>
      <c r="L1102" s="27">
        <v>0</v>
      </c>
      <c r="N1102" s="24">
        <f t="shared" ref="N1102" si="6491">D1102*I1102+F1102*I1105-E1102*J1102-G1102*J1105</f>
        <v>-0.71908664234812392</v>
      </c>
      <c r="O1102" s="28">
        <f t="shared" ref="O1102" si="6492">(D1102*J1102+E1102*I1102+F1102*J1105+G1102*I1105)</f>
        <v>0</v>
      </c>
      <c r="P1102" s="26">
        <f t="shared" ref="P1102" si="6493">D1102*K1102+F1102*K1105-E1102*L1102-G1102*L1105</f>
        <v>0</v>
      </c>
      <c r="Q1102" s="27">
        <f t="shared" ref="Q1102" si="6494">(D1102*L1102+E1102*K1102+F1102*L1105+G1102*K1105)</f>
        <v>-5.8096840461428751</v>
      </c>
      <c r="S1102" s="24">
        <v>1</v>
      </c>
      <c r="T1102" s="25">
        <v>0</v>
      </c>
      <c r="U1102" s="26">
        <v>0</v>
      </c>
      <c r="V1102" s="27">
        <f t="shared" ref="V1102" si="6495">-1/($T$8*$B1102)</f>
        <v>-28.10630930431283</v>
      </c>
      <c r="X1102" s="24">
        <f t="shared" ref="X1102" si="6496">N1102*S1102+P1102*S1105-O1102*T1102-Q1102*T1105</f>
        <v>-0.71908664234812392</v>
      </c>
      <c r="Y1102" s="28">
        <f t="shared" ref="Y1102" si="6497">(N1102*T1102+O1102*S1102+P1102*T1105+Q1102*S1105)</f>
        <v>0</v>
      </c>
      <c r="Z1102" s="26">
        <f t="shared" ref="Z1102" si="6498">N1102*U1102+P1102*U1105-O1102*V1102-Q1102*V1105</f>
        <v>0</v>
      </c>
      <c r="AA1102" s="27">
        <f t="shared" ref="AA1102" si="6499">(N1102*V1102+O1102*U1102+P1102*V1105+Q1102*U1105)</f>
        <v>14.401187540293273</v>
      </c>
      <c r="AB1102" s="8"/>
      <c r="AC1102" s="24">
        <v>1</v>
      </c>
      <c r="AD1102" s="28">
        <v>0</v>
      </c>
      <c r="AE1102" s="26">
        <v>0</v>
      </c>
      <c r="AF1102" s="27">
        <v>0</v>
      </c>
      <c r="AH1102" s="24">
        <f t="shared" ref="AH1102" si="6500">X1102*AC1102+Z1102*AC1105-Y1102*AD1102-AA1102*AD1105</f>
        <v>3.35460135055758</v>
      </c>
      <c r="AI1102" s="28">
        <f t="shared" ref="AI1102" si="6501">(X1102*AD1102+Y1102*AC1102+Z1102*AD1105+AA1102*AC1105)</f>
        <v>0</v>
      </c>
      <c r="AJ1102" s="26">
        <f t="shared" ref="AJ1102" si="6502">X1102*AE1102+Z1102*AE1105-Y1102*AF1102-AA1102*AF1105</f>
        <v>0</v>
      </c>
      <c r="AK1102" s="27">
        <f t="shared" ref="AK1102" si="6503">(X1102*AF1102+Y1102*AE1102+Z1102*AF1105+AA1102*AE1105)</f>
        <v>14.401187540293273</v>
      </c>
      <c r="AL1102" s="8"/>
      <c r="AM1102" s="24">
        <v>1</v>
      </c>
      <c r="AN1102" s="25">
        <v>0</v>
      </c>
      <c r="AO1102" s="26">
        <v>0</v>
      </c>
      <c r="AP1102" s="27">
        <f t="shared" ref="AP1102" si="6504">-1/($AN$8*$B1102)</f>
        <v>-5.8096840461428751</v>
      </c>
      <c r="AR1102" s="24">
        <f t="shared" ref="AR1102" si="6505">AH1102*AM1102+AJ1102*AM1105-AI1102*AN1102-AK1102*AN1105</f>
        <v>3.35460135055758</v>
      </c>
      <c r="AS1102" s="28">
        <f t="shared" ref="AS1102" si="6506">(AH1102*AN1102+AI1102*AM1102+AJ1102*AN1105+AK1102*AM1105)</f>
        <v>0</v>
      </c>
      <c r="AT1102" s="26">
        <f t="shared" ref="AT1102" si="6507">AH1102*AO1102+AJ1102*AO1105-AI1102*AP1102-AK1102*AP1105</f>
        <v>0</v>
      </c>
      <c r="AU1102" s="27">
        <f t="shared" ref="AU1102" si="6508">(AH1102*AP1102+AI1102*AO1102+AJ1102*AP1105+AK1102*AO1105)</f>
        <v>-5.0879864072104422</v>
      </c>
      <c r="AV1102" s="8"/>
      <c r="AW1102" s="183">
        <f t="shared" ref="AW1102" si="6509">20*LOG((2*$AR$8)/(($AR$8*AR1102+AT1102+$AR$8*AR1105+AT1105)^2+($AR$8*AS1102+AU1102+$AR$8*AS1105+AU1105)^2)^0.5)</f>
        <v>-11.073615931466215</v>
      </c>
      <c r="AY1102" s="184">
        <f t="shared" ref="AY1102" si="6510">((AS1102^2+AR1102^2)/(AS1105^2+AR1105^2))^0.5</f>
        <v>1.8912200447967098</v>
      </c>
      <c r="AZ1102" s="9"/>
      <c r="BA1102" s="29"/>
      <c r="BB1102" s="29"/>
      <c r="BC1102" s="29"/>
      <c r="BD1102" s="29"/>
    </row>
    <row r="1103" spans="2:56" ht="18.649999999999999" customHeight="1" thickBot="1">
      <c r="D1103" s="30"/>
      <c r="G1103" s="31"/>
      <c r="I1103" s="30"/>
      <c r="L1103" s="31"/>
      <c r="N1103" s="30"/>
      <c r="Q1103" s="31"/>
      <c r="S1103" s="30"/>
      <c r="V1103" s="31"/>
      <c r="X1103" s="30"/>
      <c r="AA1103" s="31"/>
      <c r="AC1103" s="30"/>
      <c r="AF1103" s="31"/>
      <c r="AH1103" s="30"/>
      <c r="AK1103" s="31"/>
      <c r="AM1103" s="30"/>
      <c r="AP1103" s="31"/>
      <c r="AR1103" s="30"/>
      <c r="AU1103" s="31"/>
      <c r="AY1103" s="185"/>
      <c r="AZ1103" s="9"/>
      <c r="BA1103" s="29"/>
      <c r="BB1103" s="29"/>
      <c r="BC1103" s="29"/>
      <c r="BD1103" s="29"/>
    </row>
    <row r="1104" spans="2:56" ht="18.649999999999999" customHeight="1" thickBot="1">
      <c r="D1104" s="197" t="s">
        <v>96</v>
      </c>
      <c r="E1104" s="198"/>
      <c r="F1104" s="199" t="s">
        <v>97</v>
      </c>
      <c r="G1104" s="200"/>
      <c r="I1104" s="197" t="s">
        <v>98</v>
      </c>
      <c r="J1104" s="198"/>
      <c r="K1104" s="199" t="s">
        <v>99</v>
      </c>
      <c r="L1104" s="200"/>
      <c r="N1104" s="197" t="s">
        <v>1</v>
      </c>
      <c r="O1104" s="198"/>
      <c r="P1104" s="199" t="s">
        <v>2</v>
      </c>
      <c r="Q1104" s="200"/>
      <c r="S1104" s="172" t="s">
        <v>100</v>
      </c>
      <c r="T1104" s="173"/>
      <c r="U1104" s="199" t="s">
        <v>101</v>
      </c>
      <c r="V1104" s="200"/>
      <c r="X1104" s="197" t="s">
        <v>102</v>
      </c>
      <c r="Y1104" s="198"/>
      <c r="Z1104" s="199" t="s">
        <v>103</v>
      </c>
      <c r="AA1104" s="200"/>
      <c r="AB1104" s="4"/>
      <c r="AC1104" s="197" t="s">
        <v>104</v>
      </c>
      <c r="AD1104" s="198"/>
      <c r="AE1104" s="199" t="s">
        <v>105</v>
      </c>
      <c r="AF1104" s="200"/>
      <c r="AH1104" s="172" t="s">
        <v>106</v>
      </c>
      <c r="AI1104" s="173"/>
      <c r="AJ1104" s="199" t="s">
        <v>107</v>
      </c>
      <c r="AK1104" s="200"/>
      <c r="AL1104" s="4"/>
      <c r="AM1104" s="197" t="s">
        <v>108</v>
      </c>
      <c r="AN1104" s="198"/>
      <c r="AO1104" s="199" t="s">
        <v>109</v>
      </c>
      <c r="AP1104" s="200"/>
      <c r="AR1104" s="197" t="s">
        <v>110</v>
      </c>
      <c r="AS1104" s="198"/>
      <c r="AT1104" s="199" t="s">
        <v>111</v>
      </c>
      <c r="AU1104" s="200"/>
      <c r="AV1104" s="4"/>
      <c r="AW1104" s="36" t="s">
        <v>112</v>
      </c>
      <c r="AY1104" s="186" t="s">
        <v>113</v>
      </c>
      <c r="AZ1104" s="9"/>
      <c r="BA1104" s="29"/>
      <c r="BB1104" s="29"/>
      <c r="BC1104" s="29"/>
      <c r="BD1104" s="29"/>
    </row>
    <row r="1105" spans="2:56" ht="18.649999999999999" customHeight="1" thickTop="1" thickBot="1">
      <c r="D1105" s="24">
        <v>0</v>
      </c>
      <c r="E1105" s="28">
        <v>0</v>
      </c>
      <c r="F1105" s="26">
        <v>1</v>
      </c>
      <c r="G1105" s="27">
        <v>0</v>
      </c>
      <c r="I1105" s="24">
        <v>0</v>
      </c>
      <c r="J1105" s="28">
        <f t="shared" ref="J1105" si="6511">IF(0=(1-$J$8*$K$8*$B1102^2),0,-1*(1-$J$8*$K$8*$B1102^2)/($B1102*$K$8))</f>
        <v>-0.29590019503546805</v>
      </c>
      <c r="K1105" s="26">
        <v>1</v>
      </c>
      <c r="L1105" s="27">
        <v>0</v>
      </c>
      <c r="N1105" s="24">
        <f t="shared" ref="N1105" si="6512">D1105*I1102+F1105*I1105-E1105*J1102-G1105*J1105</f>
        <v>0</v>
      </c>
      <c r="O1105" s="28">
        <f t="shared" ref="O1105" si="6513">(D1105*J1102+E1105*I1102+F1105*J1105+G1105*I1105)</f>
        <v>-0.29590019503546805</v>
      </c>
      <c r="P1105" s="26">
        <f t="shared" ref="P1105" si="6514">D1105*K1102+F1105*K1105-E1105*L1102-G1105*L1105</f>
        <v>1</v>
      </c>
      <c r="Q1105" s="27">
        <f t="shared" ref="Q1105" si="6515">(D1105*L1102+E1105*K1102+F1105*L1105+G1105*K1105)</f>
        <v>0</v>
      </c>
      <c r="S1105" s="24">
        <v>0</v>
      </c>
      <c r="T1105" s="28">
        <v>0</v>
      </c>
      <c r="U1105" s="26">
        <v>1</v>
      </c>
      <c r="V1105" s="27">
        <v>0</v>
      </c>
      <c r="X1105" s="24">
        <f t="shared" ref="X1105" si="6516">N1105*S1102+P1105*S1105-O1105*T1102-Q1105*T1105</f>
        <v>0</v>
      </c>
      <c r="Y1105" s="28">
        <f t="shared" ref="Y1105" si="6517">(N1105*T1102+O1105*S1102+P1105*T1105+Q1105*S1105)</f>
        <v>-0.29590019503546805</v>
      </c>
      <c r="Z1105" s="26">
        <f t="shared" ref="Z1105" si="6518">N1105*U1102+P1105*U1105-O1105*V1102-Q1105*V1105</f>
        <v>-7.3166624048733571</v>
      </c>
      <c r="AA1105" s="27">
        <f t="shared" ref="AA1105" si="6519">(N1105*V1102+O1105*U1102+P1105*V1105+Q1105*U1105)</f>
        <v>0</v>
      </c>
      <c r="AB1105" s="8"/>
      <c r="AC1105" s="24">
        <v>0</v>
      </c>
      <c r="AD1105" s="28">
        <f t="shared" ref="AD1105" si="6520">IF(0=(1-$AD$8*$AE$8*$B1102^2),0,-1*(1-$AD$8*$AE$8*$B1102^2)/($B1102*$AD$8))</f>
        <v>-0.28287167162484889</v>
      </c>
      <c r="AE1105" s="26">
        <v>1</v>
      </c>
      <c r="AF1105" s="27">
        <v>0</v>
      </c>
      <c r="AH1105" s="24">
        <f t="shared" ref="AH1105" si="6521">X1105*AC1102+Z1105*AC1105-Y1105*AD1102-AA1105*AD1105</f>
        <v>0</v>
      </c>
      <c r="AI1105" s="28">
        <f t="shared" ref="AI1105" si="6522">(X1105*AD1102+Y1105*AC1102+Z1105*AD1105+AA1105*AC1105)</f>
        <v>1.7737763301457454</v>
      </c>
      <c r="AJ1105" s="26">
        <f t="shared" ref="AJ1105" si="6523">X1105*AE1102+Z1105*AE1105-Y1105*AF1102-AA1105*AF1105</f>
        <v>-7.3166624048733571</v>
      </c>
      <c r="AK1105" s="27">
        <f t="shared" ref="AK1105" si="6524">(X1105*AF1102+Y1105*AE1102+Z1105*AF1105+AA1105*AE1105)</f>
        <v>0</v>
      </c>
      <c r="AL1105" s="8"/>
      <c r="AM1105" s="24">
        <v>0</v>
      </c>
      <c r="AN1105" s="28">
        <v>0</v>
      </c>
      <c r="AO1105" s="26">
        <v>1</v>
      </c>
      <c r="AP1105" s="27">
        <v>0</v>
      </c>
      <c r="AR1105" s="24">
        <f t="shared" ref="AR1105" si="6525">AH1105*AM1102+AJ1105*AM1105-AI1105*AN1102-AK1105*AN1105</f>
        <v>0</v>
      </c>
      <c r="AS1105" s="28">
        <f t="shared" ref="AS1105" si="6526">(AH1105*AN1102+AI1105*AM1102+AJ1105*AN1105+AK1105*AM1105)</f>
        <v>1.7737763301457454</v>
      </c>
      <c r="AT1105" s="26">
        <f t="shared" ref="AT1105" si="6527">AH1105*AO1102+AJ1105*AO1105-AI1105*AP1102-AK1105*AP1105</f>
        <v>2.9884176418002379</v>
      </c>
      <c r="AU1105" s="27">
        <f t="shared" ref="AU1105" si="6528">(AH1105*AP1102+AI1105*AO1102+AJ1105*AP1105+AK1105*AO1105)</f>
        <v>0</v>
      </c>
      <c r="AV1105" s="8"/>
      <c r="AW1105" s="38">
        <f t="shared" ref="AW1105" si="6529">(180/PI())*ATAN(-1*(($AR$8*AS1102+AU1102+$AR$8*AS1105+AU1105)/($AR$8*AR1102+AT1102+$AR$8*AR1105+AT1105)))</f>
        <v>27.586944590337538</v>
      </c>
      <c r="AY1105" s="187">
        <f t="shared" ref="AY1105" si="6530">20*LOG(((($AR$8*AR1102+AT1102-$AR$8*AR1105-AT1105)^2+($AR$8*AS1102+AU1102-$AR$8*AS1105-AU1105)^2)/(($AR$8*AR1102+AT1102+$AR$8*AR1105+AT1105)^2+($AR$8*AS1102+AU1102+$AR$8*AS1105+AU1105)^2))^0.5)</f>
        <v>-0.35315115325491592</v>
      </c>
      <c r="AZ1105" s="9"/>
      <c r="BA1105" s="29"/>
      <c r="BB1105" s="29"/>
      <c r="BC1105" s="29"/>
      <c r="BD1105" s="29"/>
    </row>
    <row r="1106" spans="2:56" ht="18.649999999999999" customHeight="1">
      <c r="AY1106" s="33"/>
    </row>
    <row r="1107" spans="2:56" ht="18.649999999999999" customHeight="1" thickBot="1">
      <c r="E1107" s="21" t="s">
        <v>68</v>
      </c>
      <c r="J1107" s="21" t="s">
        <v>69</v>
      </c>
      <c r="O1107" s="21" t="s">
        <v>70</v>
      </c>
      <c r="T1107" s="21" t="s">
        <v>71</v>
      </c>
      <c r="Y1107" s="21" t="s">
        <v>72</v>
      </c>
      <c r="AD1107" s="21" t="s">
        <v>73</v>
      </c>
      <c r="AI1107" s="21" t="s">
        <v>74</v>
      </c>
      <c r="AN1107" s="21" t="s">
        <v>75</v>
      </c>
      <c r="AS1107" s="21" t="s">
        <v>76</v>
      </c>
    </row>
    <row r="1108" spans="2:56" ht="18.649999999999999" customHeight="1" thickBot="1">
      <c r="B1108" s="20"/>
      <c r="D1108" s="197" t="s">
        <v>77</v>
      </c>
      <c r="E1108" s="198"/>
      <c r="F1108" s="199" t="s">
        <v>78</v>
      </c>
      <c r="G1108" s="200"/>
      <c r="I1108" s="197" t="s">
        <v>79</v>
      </c>
      <c r="J1108" s="198"/>
      <c r="K1108" s="199" t="s">
        <v>80</v>
      </c>
      <c r="L1108" s="200"/>
      <c r="N1108" s="197" t="s">
        <v>81</v>
      </c>
      <c r="O1108" s="198"/>
      <c r="P1108" s="199" t="s">
        <v>82</v>
      </c>
      <c r="Q1108" s="200"/>
      <c r="S1108" s="197" t="s">
        <v>83</v>
      </c>
      <c r="T1108" s="198"/>
      <c r="U1108" s="199" t="s">
        <v>84</v>
      </c>
      <c r="V1108" s="200"/>
      <c r="X1108" s="197" t="s">
        <v>85</v>
      </c>
      <c r="Y1108" s="198"/>
      <c r="Z1108" s="199" t="s">
        <v>86</v>
      </c>
      <c r="AA1108" s="200"/>
      <c r="AB1108" s="4"/>
      <c r="AC1108" s="197" t="s">
        <v>87</v>
      </c>
      <c r="AD1108" s="198"/>
      <c r="AE1108" s="199" t="s">
        <v>88</v>
      </c>
      <c r="AF1108" s="200"/>
      <c r="AH1108" s="197" t="s">
        <v>89</v>
      </c>
      <c r="AI1108" s="198"/>
      <c r="AJ1108" s="199" t="s">
        <v>90</v>
      </c>
      <c r="AK1108" s="200"/>
      <c r="AL1108" s="4"/>
      <c r="AM1108" s="197" t="s">
        <v>91</v>
      </c>
      <c r="AN1108" s="198"/>
      <c r="AO1108" s="199" t="s">
        <v>92</v>
      </c>
      <c r="AP1108" s="200"/>
      <c r="AR1108" s="197" t="s">
        <v>93</v>
      </c>
      <c r="AS1108" s="198"/>
      <c r="AT1108" s="199" t="s">
        <v>94</v>
      </c>
      <c r="AU1108" s="200"/>
      <c r="AV1108" s="4"/>
      <c r="AW1108" s="181" t="s">
        <v>95</v>
      </c>
      <c r="AY1108" s="182" t="s">
        <v>22</v>
      </c>
      <c r="AZ1108" s="9"/>
      <c r="BA1108" s="29"/>
      <c r="BB1108" s="29"/>
      <c r="BC1108" s="29"/>
      <c r="BD1108" s="29"/>
    </row>
    <row r="1109" spans="2:56" ht="18.649999999999999" customHeight="1" thickTop="1" thickBot="1">
      <c r="B1109" s="39">
        <f t="shared" ref="B1109" si="6531">B1102+$E$5</f>
        <v>0.96199999999999319</v>
      </c>
      <c r="D1109" s="24">
        <v>1</v>
      </c>
      <c r="E1109" s="25">
        <v>0</v>
      </c>
      <c r="F1109" s="26">
        <v>0</v>
      </c>
      <c r="G1109" s="27">
        <f t="shared" ref="G1109" si="6532">-1/($E$8*$B1109)</f>
        <v>-5.8072683771008204</v>
      </c>
      <c r="I1109" s="24">
        <v>1</v>
      </c>
      <c r="J1109" s="28">
        <v>0</v>
      </c>
      <c r="K1109" s="26">
        <v>0</v>
      </c>
      <c r="L1109" s="27">
        <v>0</v>
      </c>
      <c r="N1109" s="24">
        <f t="shared" ref="N1109" si="6533">D1109*I1109+F1109*I1112-E1109*J1109-G1109*J1112</f>
        <v>-0.71306359018097454</v>
      </c>
      <c r="O1109" s="28">
        <f t="shared" ref="O1109" si="6534">(D1109*J1109+E1109*I1109+F1109*J1112+G1109*I1112)</f>
        <v>0</v>
      </c>
      <c r="P1109" s="26">
        <f t="shared" ref="P1109" si="6535">D1109*K1109+F1109*K1112-E1109*L1109-G1109*L1112</f>
        <v>0</v>
      </c>
      <c r="Q1109" s="27">
        <f t="shared" ref="Q1109" si="6536">(D1109*L1109+E1109*K1109+F1109*L1112+G1109*K1112)</f>
        <v>-5.8072683771008204</v>
      </c>
      <c r="S1109" s="24">
        <v>1</v>
      </c>
      <c r="T1109" s="25">
        <v>0</v>
      </c>
      <c r="U1109" s="26">
        <v>0</v>
      </c>
      <c r="V1109" s="27">
        <f t="shared" ref="V1109" si="6537">-1/($T$8*$B1109)</f>
        <v>-28.094622689217484</v>
      </c>
      <c r="X1109" s="24">
        <f t="shared" ref="X1109" si="6538">N1109*S1109+P1109*S1112-O1109*T1109-Q1109*T1112</f>
        <v>-0.71306359018097454</v>
      </c>
      <c r="Y1109" s="28">
        <f t="shared" ref="Y1109" si="6539">(N1109*T1109+O1109*S1109+P1109*T1112+Q1109*S1112)</f>
        <v>0</v>
      </c>
      <c r="Z1109" s="26">
        <f t="shared" ref="Z1109" si="6540">N1109*U1109+P1109*U1112-O1109*V1109-Q1109*V1112</f>
        <v>0</v>
      </c>
      <c r="AA1109" s="27">
        <f t="shared" ref="AA1109" si="6541">(N1109*V1109+O1109*U1109+P1109*V1112+Q1109*U1112)</f>
        <v>14.225984142452466</v>
      </c>
      <c r="AB1109" s="8"/>
      <c r="AC1109" s="24">
        <v>1</v>
      </c>
      <c r="AD1109" s="28">
        <v>0</v>
      </c>
      <c r="AE1109" s="26">
        <v>0</v>
      </c>
      <c r="AF1109" s="27">
        <v>0</v>
      </c>
      <c r="AH1109" s="24">
        <f t="shared" ref="AH1109" si="6542">X1109*AC1109+Z1109*AC1112-Y1109*AD1109-AA1109*AD1112</f>
        <v>3.2999014873238135</v>
      </c>
      <c r="AI1109" s="28">
        <f t="shared" ref="AI1109" si="6543">(X1109*AD1109+Y1109*AC1109+Z1109*AD1112+AA1109*AC1112)</f>
        <v>0</v>
      </c>
      <c r="AJ1109" s="26">
        <f t="shared" ref="AJ1109" si="6544">X1109*AE1109+Z1109*AE1112-Y1109*AF1109-AA1109*AF1112</f>
        <v>0</v>
      </c>
      <c r="AK1109" s="27">
        <f t="shared" ref="AK1109" si="6545">(X1109*AF1109+Y1109*AE1109+Z1109*AF1112+AA1109*AE1112)</f>
        <v>14.225984142452466</v>
      </c>
      <c r="AL1109" s="8"/>
      <c r="AM1109" s="24">
        <v>1</v>
      </c>
      <c r="AN1109" s="25">
        <v>0</v>
      </c>
      <c r="AO1109" s="26">
        <v>0</v>
      </c>
      <c r="AP1109" s="27">
        <f t="shared" ref="AP1109" si="6546">-1/($AN$8*$B1109)</f>
        <v>-5.8072683771008204</v>
      </c>
      <c r="AR1109" s="24">
        <f t="shared" ref="AR1109" si="6547">AH1109*AM1109+AJ1109*AM1112-AI1109*AN1109-AK1109*AN1112</f>
        <v>3.2999014873238135</v>
      </c>
      <c r="AS1109" s="28">
        <f t="shared" ref="AS1109" si="6548">(AH1109*AN1109+AI1109*AM1109+AJ1109*AN1112+AK1109*AM1112)</f>
        <v>0</v>
      </c>
      <c r="AT1109" s="26">
        <f t="shared" ref="AT1109" si="6549">AH1109*AO1109+AJ1109*AO1112-AI1109*AP1109-AK1109*AP1112</f>
        <v>0</v>
      </c>
      <c r="AU1109" s="27">
        <f t="shared" ref="AU1109" si="6550">(AH1109*AP1109+AI1109*AO1109+AJ1109*AP1112+AK1109*AO1112)</f>
        <v>-4.9374294124310811</v>
      </c>
      <c r="AV1109" s="8"/>
      <c r="AW1109" s="183">
        <f t="shared" ref="AW1109" si="6551">20*LOG((2*$AR$8)/(($AR$8*AR1109+AT1109+$AR$8*AR1112+AT1112)^2+($AR$8*AS1109+AU1109+$AR$8*AS1112+AU1112)^2)^0.5)</f>
        <v>-10.881065261234159</v>
      </c>
      <c r="AY1109" s="184">
        <f t="shared" ref="AY1109" si="6552">((AS1109^2+AR1109^2)/(AS1112^2+AR1112^2))^0.5</f>
        <v>1.8741671413419654</v>
      </c>
      <c r="AZ1109" s="9"/>
      <c r="BA1109" s="29"/>
      <c r="BB1109" s="29"/>
      <c r="BC1109" s="29"/>
      <c r="BD1109" s="29"/>
    </row>
    <row r="1110" spans="2:56" ht="18.649999999999999" customHeight="1" thickBot="1">
      <c r="D1110" s="30"/>
      <c r="G1110" s="31"/>
      <c r="I1110" s="30"/>
      <c r="L1110" s="31"/>
      <c r="N1110" s="30"/>
      <c r="Q1110" s="31"/>
      <c r="S1110" s="30"/>
      <c r="V1110" s="31"/>
      <c r="X1110" s="30"/>
      <c r="AA1110" s="31"/>
      <c r="AC1110" s="30"/>
      <c r="AF1110" s="31"/>
      <c r="AH1110" s="30"/>
      <c r="AK1110" s="31"/>
      <c r="AM1110" s="30"/>
      <c r="AP1110" s="31"/>
      <c r="AR1110" s="30"/>
      <c r="AU1110" s="31"/>
      <c r="AY1110" s="185"/>
      <c r="AZ1110" s="9"/>
      <c r="BA1110" s="29"/>
      <c r="BB1110" s="29"/>
      <c r="BC1110" s="29"/>
      <c r="BD1110" s="29"/>
    </row>
    <row r="1111" spans="2:56" ht="18.649999999999999" customHeight="1" thickBot="1">
      <c r="D1111" s="197" t="s">
        <v>96</v>
      </c>
      <c r="E1111" s="198"/>
      <c r="F1111" s="199" t="s">
        <v>97</v>
      </c>
      <c r="G1111" s="200"/>
      <c r="I1111" s="197" t="s">
        <v>98</v>
      </c>
      <c r="J1111" s="198"/>
      <c r="K1111" s="199" t="s">
        <v>99</v>
      </c>
      <c r="L1111" s="200"/>
      <c r="N1111" s="197" t="s">
        <v>1</v>
      </c>
      <c r="O1111" s="198"/>
      <c r="P1111" s="199" t="s">
        <v>2</v>
      </c>
      <c r="Q1111" s="200"/>
      <c r="S1111" s="172" t="s">
        <v>100</v>
      </c>
      <c r="T1111" s="173"/>
      <c r="U1111" s="199" t="s">
        <v>101</v>
      </c>
      <c r="V1111" s="200"/>
      <c r="X1111" s="197" t="s">
        <v>102</v>
      </c>
      <c r="Y1111" s="198"/>
      <c r="Z1111" s="199" t="s">
        <v>103</v>
      </c>
      <c r="AA1111" s="200"/>
      <c r="AB1111" s="4"/>
      <c r="AC1111" s="197" t="s">
        <v>104</v>
      </c>
      <c r="AD1111" s="198"/>
      <c r="AE1111" s="199" t="s">
        <v>105</v>
      </c>
      <c r="AF1111" s="200"/>
      <c r="AH1111" s="172" t="s">
        <v>106</v>
      </c>
      <c r="AI1111" s="173"/>
      <c r="AJ1111" s="199" t="s">
        <v>107</v>
      </c>
      <c r="AK1111" s="200"/>
      <c r="AL1111" s="4"/>
      <c r="AM1111" s="197" t="s">
        <v>108</v>
      </c>
      <c r="AN1111" s="198"/>
      <c r="AO1111" s="199" t="s">
        <v>109</v>
      </c>
      <c r="AP1111" s="200"/>
      <c r="AR1111" s="197" t="s">
        <v>110</v>
      </c>
      <c r="AS1111" s="198"/>
      <c r="AT1111" s="199" t="s">
        <v>111</v>
      </c>
      <c r="AU1111" s="200"/>
      <c r="AV1111" s="4"/>
      <c r="AW1111" s="36" t="s">
        <v>112</v>
      </c>
      <c r="AY1111" s="186" t="s">
        <v>113</v>
      </c>
      <c r="AZ1111" s="9"/>
      <c r="BA1111" s="29"/>
      <c r="BB1111" s="29"/>
      <c r="BC1111" s="29"/>
      <c r="BD1111" s="29"/>
    </row>
    <row r="1112" spans="2:56" ht="18.649999999999999" customHeight="1" thickTop="1" thickBot="1">
      <c r="D1112" s="24">
        <v>0</v>
      </c>
      <c r="E1112" s="28">
        <v>0</v>
      </c>
      <c r="F1112" s="26">
        <v>1</v>
      </c>
      <c r="G1112" s="27">
        <v>0</v>
      </c>
      <c r="I1112" s="24">
        <v>0</v>
      </c>
      <c r="J1112" s="28">
        <f t="shared" ref="J1112" si="6553">IF(0=(1-$J$8*$K$8*$B1109^2),0,-1*(1-$J$8*$K$8*$B1109^2)/($B1109*$K$8))</f>
        <v>-0.29498612410198138</v>
      </c>
      <c r="K1112" s="26">
        <v>1</v>
      </c>
      <c r="L1112" s="27">
        <v>0</v>
      </c>
      <c r="N1112" s="24">
        <f t="shared" ref="N1112" si="6554">D1112*I1109+F1112*I1112-E1112*J1109-G1112*J1112</f>
        <v>0</v>
      </c>
      <c r="O1112" s="28">
        <f t="shared" ref="O1112" si="6555">(D1112*J1109+E1112*I1109+F1112*J1112+G1112*I1112)</f>
        <v>-0.29498612410198138</v>
      </c>
      <c r="P1112" s="26">
        <f t="shared" ref="P1112" si="6556">D1112*K1109+F1112*K1112-E1112*L1109-G1112*L1112</f>
        <v>1</v>
      </c>
      <c r="Q1112" s="27">
        <f t="shared" ref="Q1112" si="6557">(D1112*L1109+E1112*K1109+F1112*L1112+G1112*K1112)</f>
        <v>0</v>
      </c>
      <c r="S1112" s="24">
        <v>0</v>
      </c>
      <c r="T1112" s="28">
        <v>0</v>
      </c>
      <c r="U1112" s="26">
        <v>1</v>
      </c>
      <c r="V1112" s="27">
        <v>0</v>
      </c>
      <c r="X1112" s="24">
        <f t="shared" ref="X1112" si="6558">N1112*S1109+P1112*S1112-O1112*T1109-Q1112*T1112</f>
        <v>0</v>
      </c>
      <c r="Y1112" s="28">
        <f t="shared" ref="Y1112" si="6559">(N1112*T1109+O1112*S1109+P1112*T1112+Q1112*S1112)</f>
        <v>-0.29498612410198138</v>
      </c>
      <c r="Z1112" s="26">
        <f t="shared" ref="Z1112" si="6560">N1112*U1109+P1112*U1112-O1112*V1109-Q1112*V1112</f>
        <v>-7.2875238551998507</v>
      </c>
      <c r="AA1112" s="27">
        <f t="shared" ref="AA1112" si="6561">(N1112*V1109+O1112*U1109+P1112*V1112+Q1112*U1112)</f>
        <v>0</v>
      </c>
      <c r="AB1112" s="8"/>
      <c r="AC1112" s="24">
        <v>0</v>
      </c>
      <c r="AD1112" s="28">
        <f t="shared" ref="AD1112" si="6562">IF(0=(1-$AD$8*$AE$8*$B1109^2),0,-1*(1-$AD$8*$AE$8*$B1109^2)/($B1109*$AD$8))</f>
        <v>-0.28208699217718791</v>
      </c>
      <c r="AE1112" s="26">
        <v>1</v>
      </c>
      <c r="AF1112" s="27">
        <v>0</v>
      </c>
      <c r="AH1112" s="24">
        <f t="shared" ref="AH1112" si="6563">X1112*AC1109+Z1112*AC1112-Y1112*AD1109-AA1112*AD1112</f>
        <v>0</v>
      </c>
      <c r="AI1112" s="28">
        <f t="shared" ref="AI1112" si="6564">(X1112*AD1109+Y1112*AC1109+Z1112*AD1112+AA1112*AC1112)</f>
        <v>1.7607295606308493</v>
      </c>
      <c r="AJ1112" s="26">
        <f t="shared" ref="AJ1112" si="6565">X1112*AE1109+Z1112*AE1112-Y1112*AF1109-AA1112*AF1112</f>
        <v>-7.2875238551998507</v>
      </c>
      <c r="AK1112" s="27">
        <f t="shared" ref="AK1112" si="6566">(X1112*AF1109+Y1112*AE1109+Z1112*AF1112+AA1112*AE1112)</f>
        <v>0</v>
      </c>
      <c r="AL1112" s="8"/>
      <c r="AM1112" s="24">
        <v>0</v>
      </c>
      <c r="AN1112" s="28">
        <v>0</v>
      </c>
      <c r="AO1112" s="26">
        <v>1</v>
      </c>
      <c r="AP1112" s="27">
        <v>0</v>
      </c>
      <c r="AR1112" s="24">
        <f t="shared" ref="AR1112" si="6567">AH1112*AM1109+AJ1112*AM1112-AI1112*AN1109-AK1112*AN1112</f>
        <v>0</v>
      </c>
      <c r="AS1112" s="28">
        <f t="shared" ref="AS1112" si="6568">(AH1112*AN1109+AI1112*AM1109+AJ1112*AN1112+AK1112*AM1112)</f>
        <v>1.7607295606308493</v>
      </c>
      <c r="AT1112" s="26">
        <f t="shared" ref="AT1112" si="6569">AH1112*AO1109+AJ1112*AO1112-AI1112*AP1109-AK1112*AP1112</f>
        <v>2.9375052428783022</v>
      </c>
      <c r="AU1112" s="27">
        <f t="shared" ref="AU1112" si="6570">(AH1112*AP1109+AI1112*AO1109+AJ1112*AP1112+AK1112*AO1112)</f>
        <v>0</v>
      </c>
      <c r="AV1112" s="8"/>
      <c r="AW1112" s="38">
        <f t="shared" ref="AW1112" si="6571">(180/PI())*ATAN(-1*(($AR$8*AS1109+AU1109+$AR$8*AS1112+AU1112)/($AR$8*AR1109+AT1109+$AR$8*AR1112+AT1112)))</f>
        <v>26.989660991494937</v>
      </c>
      <c r="AY1112" s="187">
        <f t="shared" ref="AY1112" si="6572">20*LOG(((($AR$8*AR1109+AT1109-$AR$8*AR1112-AT1112)^2+($AR$8*AS1109+AU1109-$AR$8*AS1112-AU1112)^2)/(($AR$8*AR1109+AT1109+$AR$8*AR1112+AT1112)^2+($AR$8*AS1109+AU1109+$AR$8*AS1112+AU1112)^2))^0.5)</f>
        <v>-0.36986194135193889</v>
      </c>
      <c r="AZ1112" s="9"/>
      <c r="BA1112" s="29"/>
      <c r="BB1112" s="29"/>
      <c r="BC1112" s="29"/>
      <c r="BD1112" s="29"/>
    </row>
    <row r="1113" spans="2:56" ht="18.649999999999999" customHeight="1">
      <c r="AY1113" s="33"/>
    </row>
    <row r="1114" spans="2:56" ht="18.649999999999999" customHeight="1" thickBot="1">
      <c r="E1114" s="21" t="s">
        <v>68</v>
      </c>
      <c r="J1114" s="21" t="s">
        <v>69</v>
      </c>
      <c r="O1114" s="21" t="s">
        <v>70</v>
      </c>
      <c r="T1114" s="21" t="s">
        <v>71</v>
      </c>
      <c r="Y1114" s="21" t="s">
        <v>72</v>
      </c>
      <c r="AD1114" s="21" t="s">
        <v>73</v>
      </c>
      <c r="AI1114" s="21" t="s">
        <v>74</v>
      </c>
      <c r="AN1114" s="21" t="s">
        <v>75</v>
      </c>
      <c r="AS1114" s="21" t="s">
        <v>76</v>
      </c>
    </row>
    <row r="1115" spans="2:56" ht="18.649999999999999" customHeight="1" thickBot="1">
      <c r="B1115" s="20"/>
      <c r="D1115" s="197" t="s">
        <v>77</v>
      </c>
      <c r="E1115" s="198"/>
      <c r="F1115" s="199" t="s">
        <v>78</v>
      </c>
      <c r="G1115" s="200"/>
      <c r="I1115" s="197" t="s">
        <v>79</v>
      </c>
      <c r="J1115" s="198"/>
      <c r="K1115" s="199" t="s">
        <v>80</v>
      </c>
      <c r="L1115" s="200"/>
      <c r="N1115" s="197" t="s">
        <v>81</v>
      </c>
      <c r="O1115" s="198"/>
      <c r="P1115" s="199" t="s">
        <v>82</v>
      </c>
      <c r="Q1115" s="200"/>
      <c r="S1115" s="197" t="s">
        <v>83</v>
      </c>
      <c r="T1115" s="198"/>
      <c r="U1115" s="199" t="s">
        <v>84</v>
      </c>
      <c r="V1115" s="200"/>
      <c r="X1115" s="197" t="s">
        <v>85</v>
      </c>
      <c r="Y1115" s="198"/>
      <c r="Z1115" s="199" t="s">
        <v>86</v>
      </c>
      <c r="AA1115" s="200"/>
      <c r="AB1115" s="4"/>
      <c r="AC1115" s="197" t="s">
        <v>87</v>
      </c>
      <c r="AD1115" s="198"/>
      <c r="AE1115" s="199" t="s">
        <v>88</v>
      </c>
      <c r="AF1115" s="200"/>
      <c r="AH1115" s="197" t="s">
        <v>89</v>
      </c>
      <c r="AI1115" s="198"/>
      <c r="AJ1115" s="199" t="s">
        <v>90</v>
      </c>
      <c r="AK1115" s="200"/>
      <c r="AL1115" s="4"/>
      <c r="AM1115" s="197" t="s">
        <v>91</v>
      </c>
      <c r="AN1115" s="198"/>
      <c r="AO1115" s="199" t="s">
        <v>92</v>
      </c>
      <c r="AP1115" s="200"/>
      <c r="AR1115" s="197" t="s">
        <v>93</v>
      </c>
      <c r="AS1115" s="198"/>
      <c r="AT1115" s="199" t="s">
        <v>94</v>
      </c>
      <c r="AU1115" s="200"/>
      <c r="AV1115" s="4"/>
      <c r="AW1115" s="181" t="s">
        <v>95</v>
      </c>
      <c r="AY1115" s="182" t="s">
        <v>22</v>
      </c>
      <c r="AZ1115" s="9"/>
      <c r="BA1115" s="29"/>
      <c r="BB1115" s="29"/>
      <c r="BC1115" s="29"/>
      <c r="BD1115" s="29"/>
    </row>
    <row r="1116" spans="2:56" ht="18.649999999999999" customHeight="1" thickTop="1" thickBot="1">
      <c r="B1116" s="39">
        <f t="shared" ref="B1116" si="6573">B1109+$E$5</f>
        <v>0.96239999999999315</v>
      </c>
      <c r="D1116" s="24">
        <v>1</v>
      </c>
      <c r="E1116" s="25">
        <v>0</v>
      </c>
      <c r="F1116" s="26">
        <v>0</v>
      </c>
      <c r="G1116" s="27">
        <f t="shared" ref="G1116" si="6574">-1/($E$8*$B1116)</f>
        <v>-5.804854716096207</v>
      </c>
      <c r="I1116" s="24">
        <v>1</v>
      </c>
      <c r="J1116" s="28">
        <v>0</v>
      </c>
      <c r="K1116" s="26">
        <v>0</v>
      </c>
      <c r="L1116" s="27">
        <v>0</v>
      </c>
      <c r="N1116" s="24">
        <f t="shared" ref="N1116" si="6575">D1116*I1116+F1116*I1119-E1116*J1116-G1116*J1119</f>
        <v>-0.70704804649313635</v>
      </c>
      <c r="O1116" s="28">
        <f t="shared" ref="O1116" si="6576">(D1116*J1116+E1116*I1116+F1116*J1119+G1116*I1119)</f>
        <v>0</v>
      </c>
      <c r="P1116" s="26">
        <f t="shared" ref="P1116" si="6577">D1116*K1116+F1116*K1119-E1116*L1116-G1116*L1119</f>
        <v>0</v>
      </c>
      <c r="Q1116" s="27">
        <f t="shared" ref="Q1116" si="6578">(D1116*L1116+E1116*K1116+F1116*L1119+G1116*K1119)</f>
        <v>-5.804854716096207</v>
      </c>
      <c r="S1116" s="24">
        <v>1</v>
      </c>
      <c r="T1116" s="25">
        <v>0</v>
      </c>
      <c r="U1116" s="26">
        <v>0</v>
      </c>
      <c r="V1116" s="27">
        <f t="shared" ref="V1116" si="6579">-1/($T$8*$B1116)</f>
        <v>-28.082945788681648</v>
      </c>
      <c r="X1116" s="24">
        <f t="shared" ref="X1116" si="6580">N1116*S1116+P1116*S1119-O1116*T1116-Q1116*T1119</f>
        <v>-0.70704804649313635</v>
      </c>
      <c r="Y1116" s="28">
        <f t="shared" ref="Y1116" si="6581">(N1116*T1116+O1116*S1116+P1116*T1119+Q1116*S1119)</f>
        <v>0</v>
      </c>
      <c r="Z1116" s="26">
        <f t="shared" ref="Z1116" si="6582">N1116*U1116+P1116*U1119-O1116*V1116-Q1116*V1119</f>
        <v>0</v>
      </c>
      <c r="AA1116" s="27">
        <f t="shared" ref="AA1116" si="6583">(N1116*V1116+O1116*U1116+P1116*V1119+Q1116*U1119)</f>
        <v>14.051137243563803</v>
      </c>
      <c r="AB1116" s="8"/>
      <c r="AC1116" s="24">
        <v>1</v>
      </c>
      <c r="AD1116" s="28">
        <v>0</v>
      </c>
      <c r="AE1116" s="26">
        <v>0</v>
      </c>
      <c r="AF1116" s="27">
        <v>0</v>
      </c>
      <c r="AH1116" s="24">
        <f t="shared" ref="AH1116" si="6584">X1116*AC1116+Z1116*AC1119-Y1116*AD1116-AA1116*AD1119</f>
        <v>3.2455746252457622</v>
      </c>
      <c r="AI1116" s="28">
        <f t="shared" ref="AI1116" si="6585">(X1116*AD1116+Y1116*AC1116+Z1116*AD1119+AA1116*AC1119)</f>
        <v>0</v>
      </c>
      <c r="AJ1116" s="26">
        <f t="shared" ref="AJ1116" si="6586">X1116*AE1116+Z1116*AE1119-Y1116*AF1116-AA1116*AF1119</f>
        <v>0</v>
      </c>
      <c r="AK1116" s="27">
        <f t="shared" ref="AK1116" si="6587">(X1116*AF1116+Y1116*AE1116+Z1116*AF1119+AA1116*AE1119)</f>
        <v>14.051137243563803</v>
      </c>
      <c r="AL1116" s="8"/>
      <c r="AM1116" s="24">
        <v>1</v>
      </c>
      <c r="AN1116" s="25">
        <v>0</v>
      </c>
      <c r="AO1116" s="26">
        <v>0</v>
      </c>
      <c r="AP1116" s="27">
        <f t="shared" ref="AP1116" si="6588">-1/($AN$8*$B1116)</f>
        <v>-5.804854716096207</v>
      </c>
      <c r="AR1116" s="24">
        <f t="shared" ref="AR1116" si="6589">AH1116*AM1116+AJ1116*AM1119-AI1116*AN1116-AK1116*AN1119</f>
        <v>3.2455746252457622</v>
      </c>
      <c r="AS1116" s="28">
        <f t="shared" ref="AS1116" si="6590">(AH1116*AN1116+AI1116*AM1116+AJ1116*AN1119+AK1116*AM1119)</f>
        <v>0</v>
      </c>
      <c r="AT1116" s="26">
        <f t="shared" ref="AT1116" si="6591">AH1116*AO1116+AJ1116*AO1119-AI1116*AP1116-AK1116*AP1119</f>
        <v>0</v>
      </c>
      <c r="AU1116" s="27">
        <f t="shared" ref="AU1116" si="6592">(AH1116*AP1116+AI1116*AO1116+AJ1116*AP1119+AK1116*AO1119)</f>
        <v>-4.7889519262362388</v>
      </c>
      <c r="AV1116" s="8"/>
      <c r="AW1116" s="183">
        <f t="shared" ref="AW1116" si="6593">20*LOG((2*$AR$8)/(($AR$8*AR1116+AT1116+$AR$8*AR1119+AT1119)^2+($AR$8*AS1116+AU1116+$AR$8*AS1119+AU1119)^2)^0.5)</f>
        <v>-10.68714103032875</v>
      </c>
      <c r="AY1116" s="184">
        <f t="shared" ref="AY1116" si="6594">((AS1116^2+AR1116^2)/(AS1119^2+AR1119^2))^0.5</f>
        <v>1.8570111770850244</v>
      </c>
      <c r="AZ1116" s="9"/>
      <c r="BA1116" s="29"/>
      <c r="BB1116" s="29"/>
      <c r="BC1116" s="29"/>
      <c r="BD1116" s="29"/>
    </row>
    <row r="1117" spans="2:56" ht="18.649999999999999" customHeight="1" thickBot="1">
      <c r="D1117" s="30"/>
      <c r="G1117" s="31"/>
      <c r="I1117" s="30"/>
      <c r="L1117" s="31"/>
      <c r="N1117" s="30"/>
      <c r="Q1117" s="31"/>
      <c r="S1117" s="30"/>
      <c r="V1117" s="31"/>
      <c r="X1117" s="30"/>
      <c r="AA1117" s="31"/>
      <c r="AC1117" s="30"/>
      <c r="AF1117" s="31"/>
      <c r="AH1117" s="30"/>
      <c r="AK1117" s="31"/>
      <c r="AM1117" s="30"/>
      <c r="AP1117" s="31"/>
      <c r="AR1117" s="30"/>
      <c r="AU1117" s="31"/>
      <c r="AY1117" s="185"/>
      <c r="AZ1117" s="9"/>
      <c r="BA1117" s="29"/>
      <c r="BB1117" s="29"/>
      <c r="BC1117" s="29"/>
      <c r="BD1117" s="29"/>
    </row>
    <row r="1118" spans="2:56" ht="18.649999999999999" customHeight="1" thickBot="1">
      <c r="D1118" s="197" t="s">
        <v>96</v>
      </c>
      <c r="E1118" s="198"/>
      <c r="F1118" s="199" t="s">
        <v>97</v>
      </c>
      <c r="G1118" s="200"/>
      <c r="I1118" s="197" t="s">
        <v>98</v>
      </c>
      <c r="J1118" s="198"/>
      <c r="K1118" s="199" t="s">
        <v>99</v>
      </c>
      <c r="L1118" s="200"/>
      <c r="N1118" s="197" t="s">
        <v>1</v>
      </c>
      <c r="O1118" s="198"/>
      <c r="P1118" s="199" t="s">
        <v>2</v>
      </c>
      <c r="Q1118" s="200"/>
      <c r="S1118" s="172" t="s">
        <v>100</v>
      </c>
      <c r="T1118" s="173"/>
      <c r="U1118" s="199" t="s">
        <v>101</v>
      </c>
      <c r="V1118" s="200"/>
      <c r="X1118" s="197" t="s">
        <v>102</v>
      </c>
      <c r="Y1118" s="198"/>
      <c r="Z1118" s="199" t="s">
        <v>103</v>
      </c>
      <c r="AA1118" s="200"/>
      <c r="AB1118" s="4"/>
      <c r="AC1118" s="197" t="s">
        <v>104</v>
      </c>
      <c r="AD1118" s="198"/>
      <c r="AE1118" s="199" t="s">
        <v>105</v>
      </c>
      <c r="AF1118" s="200"/>
      <c r="AH1118" s="172" t="s">
        <v>106</v>
      </c>
      <c r="AI1118" s="173"/>
      <c r="AJ1118" s="199" t="s">
        <v>107</v>
      </c>
      <c r="AK1118" s="200"/>
      <c r="AL1118" s="4"/>
      <c r="AM1118" s="197" t="s">
        <v>108</v>
      </c>
      <c r="AN1118" s="198"/>
      <c r="AO1118" s="199" t="s">
        <v>109</v>
      </c>
      <c r="AP1118" s="200"/>
      <c r="AR1118" s="197" t="s">
        <v>110</v>
      </c>
      <c r="AS1118" s="198"/>
      <c r="AT1118" s="199" t="s">
        <v>111</v>
      </c>
      <c r="AU1118" s="200"/>
      <c r="AV1118" s="4"/>
      <c r="AW1118" s="36" t="s">
        <v>112</v>
      </c>
      <c r="AY1118" s="186" t="s">
        <v>113</v>
      </c>
      <c r="AZ1118" s="9"/>
      <c r="BA1118" s="29"/>
      <c r="BB1118" s="29"/>
      <c r="BC1118" s="29"/>
      <c r="BD1118" s="29"/>
    </row>
    <row r="1119" spans="2:56" ht="18.649999999999999" customHeight="1" thickTop="1" thickBot="1">
      <c r="D1119" s="24">
        <v>0</v>
      </c>
      <c r="E1119" s="28">
        <v>0</v>
      </c>
      <c r="F1119" s="26">
        <v>1</v>
      </c>
      <c r="G1119" s="27">
        <v>0</v>
      </c>
      <c r="I1119" s="24">
        <v>0</v>
      </c>
      <c r="J1119" s="28">
        <f t="shared" ref="J1119" si="6595">IF(0=(1-$J$8*$K$8*$B1116^2),0,-1*(1-$J$8*$K$8*$B1116^2)/($B1116*$K$8))</f>
        <v>-0.29407248415015191</v>
      </c>
      <c r="K1119" s="26">
        <v>1</v>
      </c>
      <c r="L1119" s="27">
        <v>0</v>
      </c>
      <c r="N1119" s="24">
        <f t="shared" ref="N1119" si="6596">D1119*I1116+F1119*I1119-E1119*J1116-G1119*J1119</f>
        <v>0</v>
      </c>
      <c r="O1119" s="28">
        <f t="shared" ref="O1119" si="6597">(D1119*J1116+E1119*I1116+F1119*J1119+G1119*I1119)</f>
        <v>-0.29407248415015191</v>
      </c>
      <c r="P1119" s="26">
        <f t="shared" ref="P1119" si="6598">D1119*K1116+F1119*K1119-E1119*L1116-G1119*L1119</f>
        <v>1</v>
      </c>
      <c r="Q1119" s="27">
        <f t="shared" ref="Q1119" si="6599">(D1119*L1116+E1119*K1116+F1119*L1119+G1119*K1119)</f>
        <v>0</v>
      </c>
      <c r="S1119" s="24">
        <v>0</v>
      </c>
      <c r="T1119" s="28">
        <v>0</v>
      </c>
      <c r="U1119" s="26">
        <v>1</v>
      </c>
      <c r="V1119" s="27">
        <v>0</v>
      </c>
      <c r="X1119" s="24">
        <f t="shared" ref="X1119" si="6600">N1119*S1116+P1119*S1119-O1119*T1116-Q1119*T1119</f>
        <v>0</v>
      </c>
      <c r="Y1119" s="28">
        <f t="shared" ref="Y1119" si="6601">(N1119*T1116+O1119*S1116+P1119*T1119+Q1119*S1119)</f>
        <v>-0.29407248415015191</v>
      </c>
      <c r="Z1119" s="26">
        <f t="shared" ref="Z1119" si="6602">N1119*U1116+P1119*U1119-O1119*V1116-Q1119*V1119</f>
        <v>-7.2584216303316591</v>
      </c>
      <c r="AA1119" s="27">
        <f t="shared" ref="AA1119" si="6603">(N1119*V1116+O1119*U1116+P1119*V1119+Q1119*U1119)</f>
        <v>0</v>
      </c>
      <c r="AB1119" s="8"/>
      <c r="AC1119" s="24">
        <v>0</v>
      </c>
      <c r="AD1119" s="28">
        <f t="shared" ref="AD1119" si="6604">IF(0=(1-$AD$8*$AE$8*$B1116^2),0,-1*(1-$AD$8*$AE$8*$B1116^2)/($B1116*$AD$8))</f>
        <v>-0.28130268769166128</v>
      </c>
      <c r="AE1119" s="26">
        <v>1</v>
      </c>
      <c r="AF1119" s="27">
        <v>0</v>
      </c>
      <c r="AH1119" s="24">
        <f t="shared" ref="AH1119" si="6605">X1119*AC1116+Z1119*AC1119-Y1119*AD1116-AA1119*AD1119</f>
        <v>0</v>
      </c>
      <c r="AI1119" s="28">
        <f t="shared" ref="AI1119" si="6606">(X1119*AD1116+Y1119*AC1116+Z1119*AD1119+AA1119*AC1119)</f>
        <v>1.7477410288614337</v>
      </c>
      <c r="AJ1119" s="26">
        <f t="shared" ref="AJ1119" si="6607">X1119*AE1116+Z1119*AE1119-Y1119*AF1116-AA1119*AF1119</f>
        <v>-7.2584216303316591</v>
      </c>
      <c r="AK1119" s="27">
        <f t="shared" ref="AK1119" si="6608">(X1119*AF1116+Y1119*AE1116+Z1119*AF1119+AA1119*AE1119)</f>
        <v>0</v>
      </c>
      <c r="AL1119" s="8"/>
      <c r="AM1119" s="24">
        <v>0</v>
      </c>
      <c r="AN1119" s="28">
        <v>0</v>
      </c>
      <c r="AO1119" s="26">
        <v>1</v>
      </c>
      <c r="AP1119" s="27">
        <v>0</v>
      </c>
      <c r="AR1119" s="24">
        <f t="shared" ref="AR1119" si="6609">AH1119*AM1116+AJ1119*AM1119-AI1119*AN1116-AK1119*AN1119</f>
        <v>0</v>
      </c>
      <c r="AS1119" s="28">
        <f t="shared" ref="AS1119" si="6610">(AH1119*AN1116+AI1119*AM1116+AJ1119*AN1119+AK1119*AM1119)</f>
        <v>1.7477410288614337</v>
      </c>
      <c r="AT1119" s="26">
        <f t="shared" ref="AT1119" si="6611">AH1119*AO1116+AJ1119*AO1119-AI1119*AP1116-AK1119*AP1119</f>
        <v>2.8869611235694705</v>
      </c>
      <c r="AU1119" s="27">
        <f t="shared" ref="AU1119" si="6612">(AH1119*AP1116+AI1119*AO1116+AJ1119*AP1119+AK1119*AO1119)</f>
        <v>0</v>
      </c>
      <c r="AV1119" s="8"/>
      <c r="AW1119" s="38">
        <f t="shared" ref="AW1119" si="6613">(180/PI())*ATAN(-1*(($AR$8*AS1116+AU1116+$AR$8*AS1119+AU1119)/($AR$8*AR1116+AT1116+$AR$8*AR1119+AT1119)))</f>
        <v>26.377461027565396</v>
      </c>
      <c r="AY1119" s="187">
        <f t="shared" ref="AY1119" si="6614">20*LOG(((($AR$8*AR1116+AT1116-$AR$8*AR1119-AT1119)^2+($AR$8*AS1116+AU1116-$AR$8*AS1119-AU1119)^2)/(($AR$8*AR1116+AT1116+$AR$8*AR1119+AT1119)^2+($AR$8*AS1116+AU1116+$AR$8*AS1119+AU1119)^2))^0.5)</f>
        <v>-0.38752748530441145</v>
      </c>
      <c r="AZ1119" s="9"/>
      <c r="BA1119" s="29"/>
      <c r="BB1119" s="29"/>
      <c r="BC1119" s="29"/>
      <c r="BD1119" s="29"/>
    </row>
    <row r="1120" spans="2:56" ht="18.649999999999999" customHeight="1">
      <c r="AY1120" s="33"/>
    </row>
    <row r="1121" spans="2:56" ht="18.649999999999999" customHeight="1" thickBot="1">
      <c r="E1121" s="21" t="s">
        <v>68</v>
      </c>
      <c r="J1121" s="21" t="s">
        <v>69</v>
      </c>
      <c r="O1121" s="21" t="s">
        <v>70</v>
      </c>
      <c r="T1121" s="21" t="s">
        <v>71</v>
      </c>
      <c r="Y1121" s="21" t="s">
        <v>72</v>
      </c>
      <c r="AD1121" s="21" t="s">
        <v>73</v>
      </c>
      <c r="AI1121" s="21" t="s">
        <v>74</v>
      </c>
      <c r="AN1121" s="21" t="s">
        <v>75</v>
      </c>
      <c r="AS1121" s="21" t="s">
        <v>76</v>
      </c>
    </row>
    <row r="1122" spans="2:56" ht="18.649999999999999" customHeight="1" thickBot="1">
      <c r="B1122" s="20"/>
      <c r="D1122" s="197" t="s">
        <v>77</v>
      </c>
      <c r="E1122" s="198"/>
      <c r="F1122" s="199" t="s">
        <v>78</v>
      </c>
      <c r="G1122" s="200"/>
      <c r="I1122" s="197" t="s">
        <v>79</v>
      </c>
      <c r="J1122" s="198"/>
      <c r="K1122" s="199" t="s">
        <v>80</v>
      </c>
      <c r="L1122" s="200"/>
      <c r="N1122" s="197" t="s">
        <v>81</v>
      </c>
      <c r="O1122" s="198"/>
      <c r="P1122" s="199" t="s">
        <v>82</v>
      </c>
      <c r="Q1122" s="200"/>
      <c r="S1122" s="197" t="s">
        <v>83</v>
      </c>
      <c r="T1122" s="198"/>
      <c r="U1122" s="199" t="s">
        <v>84</v>
      </c>
      <c r="V1122" s="200"/>
      <c r="X1122" s="197" t="s">
        <v>85</v>
      </c>
      <c r="Y1122" s="198"/>
      <c r="Z1122" s="199" t="s">
        <v>86</v>
      </c>
      <c r="AA1122" s="200"/>
      <c r="AB1122" s="4"/>
      <c r="AC1122" s="197" t="s">
        <v>87</v>
      </c>
      <c r="AD1122" s="198"/>
      <c r="AE1122" s="199" t="s">
        <v>88</v>
      </c>
      <c r="AF1122" s="200"/>
      <c r="AH1122" s="197" t="s">
        <v>89</v>
      </c>
      <c r="AI1122" s="198"/>
      <c r="AJ1122" s="199" t="s">
        <v>90</v>
      </c>
      <c r="AK1122" s="200"/>
      <c r="AL1122" s="4"/>
      <c r="AM1122" s="197" t="s">
        <v>91</v>
      </c>
      <c r="AN1122" s="198"/>
      <c r="AO1122" s="199" t="s">
        <v>92</v>
      </c>
      <c r="AP1122" s="200"/>
      <c r="AR1122" s="197" t="s">
        <v>93</v>
      </c>
      <c r="AS1122" s="198"/>
      <c r="AT1122" s="199" t="s">
        <v>94</v>
      </c>
      <c r="AU1122" s="200"/>
      <c r="AV1122" s="4"/>
      <c r="AW1122" s="181" t="s">
        <v>95</v>
      </c>
      <c r="AY1122" s="182" t="s">
        <v>22</v>
      </c>
      <c r="AZ1122" s="9"/>
      <c r="BA1122" s="29"/>
      <c r="BB1122" s="29"/>
      <c r="BC1122" s="29"/>
      <c r="BD1122" s="29"/>
    </row>
    <row r="1123" spans="2:56" ht="18.649999999999999" customHeight="1" thickTop="1" thickBot="1">
      <c r="B1123" s="39">
        <f t="shared" ref="B1123" si="6615">B1116+$E$5</f>
        <v>0.96279999999999311</v>
      </c>
      <c r="D1123" s="24">
        <v>1</v>
      </c>
      <c r="E1123" s="25">
        <v>0</v>
      </c>
      <c r="F1123" s="26">
        <v>0</v>
      </c>
      <c r="G1123" s="27">
        <f t="shared" ref="G1123" si="6616">-1/($E$8*$B1123)</f>
        <v>-5.8024430606262882</v>
      </c>
      <c r="I1123" s="24">
        <v>1</v>
      </c>
      <c r="J1123" s="28">
        <v>0</v>
      </c>
      <c r="K1123" s="26">
        <v>0</v>
      </c>
      <c r="L1123" s="27">
        <v>0</v>
      </c>
      <c r="N1123" s="24">
        <f t="shared" ref="N1123" si="6617">D1123*I1123+F1123*I1126-E1123*J1123-G1123*J1126</f>
        <v>-0.70103999880946244</v>
      </c>
      <c r="O1123" s="28">
        <f t="shared" ref="O1123" si="6618">(D1123*J1123+E1123*I1123+F1123*J1126+G1123*I1126)</f>
        <v>0</v>
      </c>
      <c r="P1123" s="26">
        <f t="shared" ref="P1123" si="6619">D1123*K1123+F1123*K1126-E1123*L1123-G1123*L1126</f>
        <v>0</v>
      </c>
      <c r="Q1123" s="27">
        <f t="shared" ref="Q1123" si="6620">(D1123*L1123+E1123*K1123+F1123*L1126+G1123*K1126)</f>
        <v>-5.8024430606262882</v>
      </c>
      <c r="S1123" s="24">
        <v>1</v>
      </c>
      <c r="T1123" s="25">
        <v>0</v>
      </c>
      <c r="U1123" s="26">
        <v>0</v>
      </c>
      <c r="V1123" s="27">
        <f t="shared" ref="V1123" si="6621">-1/($T$8*$B1123)</f>
        <v>-28.071278590597448</v>
      </c>
      <c r="X1123" s="24">
        <f t="shared" ref="X1123" si="6622">N1123*S1123+P1123*S1126-O1123*T1123-Q1123*T1126</f>
        <v>-0.70103999880946244</v>
      </c>
      <c r="Y1123" s="28">
        <f t="shared" ref="Y1123" si="6623">(N1123*T1123+O1123*S1123+P1123*T1126+Q1123*S1126)</f>
        <v>0</v>
      </c>
      <c r="Z1123" s="26">
        <f t="shared" ref="Z1123" si="6624">N1123*U1123+P1123*U1126-O1123*V1123-Q1123*V1126</f>
        <v>0</v>
      </c>
      <c r="AA1123" s="27">
        <f t="shared" ref="AA1123" si="6625">(N1123*V1123+O1123*U1123+P1123*V1126+Q1123*U1126)</f>
        <v>13.876646049106235</v>
      </c>
      <c r="AB1123" s="8"/>
      <c r="AC1123" s="24">
        <v>1</v>
      </c>
      <c r="AD1123" s="28">
        <v>0</v>
      </c>
      <c r="AE1123" s="26">
        <v>0</v>
      </c>
      <c r="AF1123" s="27">
        <v>0</v>
      </c>
      <c r="AH1123" s="24">
        <f t="shared" ref="AH1123" si="6626">X1123*AC1123+Z1123*AC1126-Y1123*AD1123-AA1123*AD1126</f>
        <v>3.1916195119413313</v>
      </c>
      <c r="AI1123" s="28">
        <f t="shared" ref="AI1123" si="6627">(X1123*AD1123+Y1123*AC1123+Z1123*AD1126+AA1123*AC1126)</f>
        <v>0</v>
      </c>
      <c r="AJ1123" s="26">
        <f t="shared" ref="AJ1123" si="6628">X1123*AE1123+Z1123*AE1126-Y1123*AF1123-AA1123*AF1126</f>
        <v>0</v>
      </c>
      <c r="AK1123" s="27">
        <f t="shared" ref="AK1123" si="6629">(X1123*AF1123+Y1123*AE1123+Z1123*AF1126+AA1123*AE1126)</f>
        <v>13.876646049106235</v>
      </c>
      <c r="AL1123" s="8"/>
      <c r="AM1123" s="24">
        <v>1</v>
      </c>
      <c r="AN1123" s="25">
        <v>0</v>
      </c>
      <c r="AO1123" s="26">
        <v>0</v>
      </c>
      <c r="AP1123" s="27">
        <f t="shared" ref="AP1123" si="6630">-1/($AN$8*$B1123)</f>
        <v>-5.8024430606262882</v>
      </c>
      <c r="AR1123" s="24">
        <f t="shared" ref="AR1123" si="6631">AH1123*AM1123+AJ1123*AM1126-AI1123*AN1123-AK1123*AN1126</f>
        <v>3.1916195119413313</v>
      </c>
      <c r="AS1123" s="28">
        <f t="shared" ref="AS1123" si="6632">(AH1123*AN1123+AI1123*AM1123+AJ1123*AN1126+AK1123*AM1126)</f>
        <v>0</v>
      </c>
      <c r="AT1123" s="26">
        <f t="shared" ref="AT1123" si="6633">AH1123*AO1123+AJ1123*AO1126-AI1123*AP1123-AK1123*AP1126</f>
        <v>0</v>
      </c>
      <c r="AU1123" s="27">
        <f t="shared" ref="AU1123" si="6634">(AH1123*AP1123+AI1123*AO1123+AJ1123*AP1126+AK1123*AO1126)</f>
        <v>-4.6425444401172058</v>
      </c>
      <c r="AV1123" s="8"/>
      <c r="AW1123" s="183">
        <f t="shared" ref="AW1123" si="6635">20*LOG((2*$AR$8)/(($AR$8*AR1123+AT1123+$AR$8*AR1126+AT1126)^2+($AR$8*AS1123+AU1123+$AR$8*AS1126+AU1126)^2)^0.5)</f>
        <v>-10.491847269081136</v>
      </c>
      <c r="AY1123" s="184">
        <f t="shared" ref="AY1123" si="6636">((AS1123^2+AR1123^2)/(AS1126^2+AR1126^2))^0.5</f>
        <v>1.8397509893689705</v>
      </c>
      <c r="AZ1123" s="9"/>
      <c r="BA1123" s="29"/>
      <c r="BB1123" s="29"/>
      <c r="BC1123" s="29"/>
      <c r="BD1123" s="29"/>
    </row>
    <row r="1124" spans="2:56" ht="18.649999999999999" customHeight="1" thickBot="1">
      <c r="D1124" s="30"/>
      <c r="G1124" s="31"/>
      <c r="I1124" s="30"/>
      <c r="L1124" s="31"/>
      <c r="N1124" s="30"/>
      <c r="Q1124" s="31"/>
      <c r="S1124" s="30"/>
      <c r="V1124" s="31"/>
      <c r="X1124" s="30"/>
      <c r="AA1124" s="31"/>
      <c r="AC1124" s="30"/>
      <c r="AF1124" s="31"/>
      <c r="AH1124" s="30"/>
      <c r="AK1124" s="31"/>
      <c r="AM1124" s="30"/>
      <c r="AP1124" s="31"/>
      <c r="AR1124" s="30"/>
      <c r="AU1124" s="31"/>
      <c r="AY1124" s="185"/>
      <c r="AZ1124" s="9"/>
      <c r="BA1124" s="29"/>
      <c r="BB1124" s="29"/>
      <c r="BC1124" s="29"/>
      <c r="BD1124" s="29"/>
    </row>
    <row r="1125" spans="2:56" ht="18.649999999999999" customHeight="1" thickBot="1">
      <c r="D1125" s="197" t="s">
        <v>96</v>
      </c>
      <c r="E1125" s="198"/>
      <c r="F1125" s="199" t="s">
        <v>97</v>
      </c>
      <c r="G1125" s="200"/>
      <c r="I1125" s="197" t="s">
        <v>98</v>
      </c>
      <c r="J1125" s="198"/>
      <c r="K1125" s="199" t="s">
        <v>99</v>
      </c>
      <c r="L1125" s="200"/>
      <c r="N1125" s="197" t="s">
        <v>1</v>
      </c>
      <c r="O1125" s="198"/>
      <c r="P1125" s="199" t="s">
        <v>2</v>
      </c>
      <c r="Q1125" s="200"/>
      <c r="S1125" s="172" t="s">
        <v>100</v>
      </c>
      <c r="T1125" s="173"/>
      <c r="U1125" s="199" t="s">
        <v>101</v>
      </c>
      <c r="V1125" s="200"/>
      <c r="X1125" s="197" t="s">
        <v>102</v>
      </c>
      <c r="Y1125" s="198"/>
      <c r="Z1125" s="199" t="s">
        <v>103</v>
      </c>
      <c r="AA1125" s="200"/>
      <c r="AB1125" s="4"/>
      <c r="AC1125" s="197" t="s">
        <v>104</v>
      </c>
      <c r="AD1125" s="198"/>
      <c r="AE1125" s="199" t="s">
        <v>105</v>
      </c>
      <c r="AF1125" s="200"/>
      <c r="AH1125" s="172" t="s">
        <v>106</v>
      </c>
      <c r="AI1125" s="173"/>
      <c r="AJ1125" s="199" t="s">
        <v>107</v>
      </c>
      <c r="AK1125" s="200"/>
      <c r="AL1125" s="4"/>
      <c r="AM1125" s="197" t="s">
        <v>108</v>
      </c>
      <c r="AN1125" s="198"/>
      <c r="AO1125" s="199" t="s">
        <v>109</v>
      </c>
      <c r="AP1125" s="200"/>
      <c r="AR1125" s="197" t="s">
        <v>110</v>
      </c>
      <c r="AS1125" s="198"/>
      <c r="AT1125" s="199" t="s">
        <v>111</v>
      </c>
      <c r="AU1125" s="200"/>
      <c r="AV1125" s="4"/>
      <c r="AW1125" s="36" t="s">
        <v>112</v>
      </c>
      <c r="AY1125" s="186" t="s">
        <v>113</v>
      </c>
      <c r="AZ1125" s="9"/>
      <c r="BA1125" s="29"/>
      <c r="BB1125" s="29"/>
      <c r="BC1125" s="29"/>
      <c r="BD1125" s="29"/>
    </row>
    <row r="1126" spans="2:56" ht="18.649999999999999" customHeight="1" thickTop="1" thickBot="1">
      <c r="D1126" s="24">
        <v>0</v>
      </c>
      <c r="E1126" s="28">
        <v>0</v>
      </c>
      <c r="F1126" s="26">
        <v>1</v>
      </c>
      <c r="G1126" s="27">
        <v>0</v>
      </c>
      <c r="I1126" s="24">
        <v>0</v>
      </c>
      <c r="J1126" s="28">
        <f t="shared" ref="J1126" si="6637">IF(0=(1-$J$8*$K$8*$B1123^2),0,-1*(1-$J$8*$K$8*$B1123^2)/($B1123*$K$8))</f>
        <v>-0.29315927464281921</v>
      </c>
      <c r="K1126" s="26">
        <v>1</v>
      </c>
      <c r="L1126" s="27">
        <v>0</v>
      </c>
      <c r="N1126" s="24">
        <f t="shared" ref="N1126" si="6638">D1126*I1123+F1126*I1126-E1126*J1123-G1126*J1126</f>
        <v>0</v>
      </c>
      <c r="O1126" s="28">
        <f t="shared" ref="O1126" si="6639">(D1126*J1123+E1126*I1123+F1126*J1126+G1126*I1126)</f>
        <v>-0.29315927464281921</v>
      </c>
      <c r="P1126" s="26">
        <f t="shared" ref="P1126" si="6640">D1126*K1123+F1126*K1126-E1126*L1123-G1126*L1126</f>
        <v>1</v>
      </c>
      <c r="Q1126" s="27">
        <f t="shared" ref="Q1126" si="6641">(D1126*L1123+E1126*K1123+F1126*L1126+G1126*K1126)</f>
        <v>0</v>
      </c>
      <c r="S1126" s="24">
        <v>0</v>
      </c>
      <c r="T1126" s="28">
        <v>0</v>
      </c>
      <c r="U1126" s="26">
        <v>1</v>
      </c>
      <c r="V1126" s="27">
        <v>0</v>
      </c>
      <c r="X1126" s="24">
        <f t="shared" ref="X1126" si="6642">N1126*S1123+P1126*S1126-O1126*T1123-Q1126*T1126</f>
        <v>0</v>
      </c>
      <c r="Y1126" s="28">
        <f t="shared" ref="Y1126" si="6643">(N1126*T1123+O1126*S1123+P1126*T1126+Q1126*S1126)</f>
        <v>-0.29315927464281921</v>
      </c>
      <c r="Z1126" s="26">
        <f t="shared" ref="Z1126" si="6644">N1126*U1123+P1126*U1126-O1126*V1123-Q1126*V1126</f>
        <v>-7.2293556699160479</v>
      </c>
      <c r="AA1126" s="27">
        <f t="shared" ref="AA1126" si="6645">(N1126*V1123+O1126*U1123+P1126*V1126+Q1126*U1126)</f>
        <v>0</v>
      </c>
      <c r="AB1126" s="8"/>
      <c r="AC1126" s="24">
        <v>0</v>
      </c>
      <c r="AD1126" s="28">
        <f t="shared" ref="AD1126" si="6646">IF(0=(1-$AD$8*$AE$8*$B1123^2),0,-1*(1-$AD$8*$AE$8*$B1123^2)/($B1123*$AD$8))</f>
        <v>-0.2805187577009296</v>
      </c>
      <c r="AE1126" s="26">
        <v>1</v>
      </c>
      <c r="AF1126" s="27">
        <v>0</v>
      </c>
      <c r="AH1126" s="24">
        <f t="shared" ref="AH1126" si="6647">X1126*AC1123+Z1126*AC1126-Y1126*AD1123-AA1126*AD1126</f>
        <v>0</v>
      </c>
      <c r="AI1126" s="28">
        <f t="shared" ref="AI1126" si="6648">(X1126*AD1123+Y1126*AC1123+Z1126*AD1126+AA1126*AC1126)</f>
        <v>1.7348105968602021</v>
      </c>
      <c r="AJ1126" s="26">
        <f t="shared" ref="AJ1126" si="6649">X1126*AE1123+Z1126*AE1126-Y1126*AF1123-AA1126*AF1126</f>
        <v>-7.2293556699160479</v>
      </c>
      <c r="AK1126" s="27">
        <f t="shared" ref="AK1126" si="6650">(X1126*AF1123+Y1126*AE1123+Z1126*AF1126+AA1126*AE1126)</f>
        <v>0</v>
      </c>
      <c r="AL1126" s="8"/>
      <c r="AM1126" s="24">
        <v>0</v>
      </c>
      <c r="AN1126" s="28">
        <v>0</v>
      </c>
      <c r="AO1126" s="26">
        <v>1</v>
      </c>
      <c r="AP1126" s="27">
        <v>0</v>
      </c>
      <c r="AR1126" s="24">
        <f t="shared" ref="AR1126" si="6651">AH1126*AM1123+AJ1126*AM1126-AI1126*AN1123-AK1126*AN1126</f>
        <v>0</v>
      </c>
      <c r="AS1126" s="28">
        <f t="shared" ref="AS1126" si="6652">(AH1126*AN1123+AI1126*AM1123+AJ1126*AN1126+AK1126*AM1126)</f>
        <v>1.7348105968602021</v>
      </c>
      <c r="AT1126" s="26">
        <f t="shared" ref="AT1126" si="6653">AH1126*AO1123+AJ1126*AO1126-AI1126*AP1123-AK1126*AP1126</f>
        <v>2.836784039336381</v>
      </c>
      <c r="AU1126" s="27">
        <f t="shared" ref="AU1126" si="6654">(AH1126*AP1123+AI1126*AO1123+AJ1126*AP1126+AK1126*AO1126)</f>
        <v>0</v>
      </c>
      <c r="AV1126" s="8"/>
      <c r="AW1126" s="38">
        <f t="shared" ref="AW1126" si="6655">(180/PI())*ATAN(-1*(($AR$8*AS1123+AU1123+$AR$8*AS1126+AU1126)/($AR$8*AR1123+AT1123+$AR$8*AR1126+AT1126)))</f>
        <v>25.749823828450939</v>
      </c>
      <c r="AY1126" s="187">
        <f t="shared" ref="AY1126" si="6656">20*LOG(((($AR$8*AR1123+AT1123-$AR$8*AR1126-AT1126)^2+($AR$8*AS1123+AU1123-$AR$8*AS1126-AU1126)^2)/(($AR$8*AR1123+AT1123+$AR$8*AR1126+AT1126)^2+($AR$8*AS1123+AU1123+$AR$8*AS1126+AU1126)^2))^0.5)</f>
        <v>-0.40621115336065206</v>
      </c>
      <c r="AZ1126" s="9"/>
      <c r="BA1126" s="29"/>
      <c r="BB1126" s="29"/>
      <c r="BC1126" s="29"/>
      <c r="BD1126" s="29"/>
    </row>
    <row r="1127" spans="2:56" ht="18.649999999999999" customHeight="1">
      <c r="AY1127" s="33"/>
    </row>
    <row r="1128" spans="2:56" ht="18.649999999999999" customHeight="1" thickBot="1">
      <c r="E1128" s="21" t="s">
        <v>68</v>
      </c>
      <c r="J1128" s="21" t="s">
        <v>69</v>
      </c>
      <c r="O1128" s="21" t="s">
        <v>70</v>
      </c>
      <c r="T1128" s="21" t="s">
        <v>71</v>
      </c>
      <c r="Y1128" s="21" t="s">
        <v>72</v>
      </c>
      <c r="AD1128" s="21" t="s">
        <v>73</v>
      </c>
      <c r="AI1128" s="21" t="s">
        <v>74</v>
      </c>
      <c r="AN1128" s="21" t="s">
        <v>75</v>
      </c>
      <c r="AS1128" s="21" t="s">
        <v>76</v>
      </c>
    </row>
    <row r="1129" spans="2:56" ht="18.649999999999999" customHeight="1" thickBot="1">
      <c r="B1129" s="20"/>
      <c r="D1129" s="197" t="s">
        <v>77</v>
      </c>
      <c r="E1129" s="198"/>
      <c r="F1129" s="199" t="s">
        <v>78</v>
      </c>
      <c r="G1129" s="200"/>
      <c r="I1129" s="197" t="s">
        <v>79</v>
      </c>
      <c r="J1129" s="198"/>
      <c r="K1129" s="199" t="s">
        <v>80</v>
      </c>
      <c r="L1129" s="200"/>
      <c r="N1129" s="197" t="s">
        <v>81</v>
      </c>
      <c r="O1129" s="198"/>
      <c r="P1129" s="199" t="s">
        <v>82</v>
      </c>
      <c r="Q1129" s="200"/>
      <c r="S1129" s="197" t="s">
        <v>83</v>
      </c>
      <c r="T1129" s="198"/>
      <c r="U1129" s="199" t="s">
        <v>84</v>
      </c>
      <c r="V1129" s="200"/>
      <c r="X1129" s="197" t="s">
        <v>85</v>
      </c>
      <c r="Y1129" s="198"/>
      <c r="Z1129" s="199" t="s">
        <v>86</v>
      </c>
      <c r="AA1129" s="200"/>
      <c r="AB1129" s="4"/>
      <c r="AC1129" s="197" t="s">
        <v>87</v>
      </c>
      <c r="AD1129" s="198"/>
      <c r="AE1129" s="199" t="s">
        <v>88</v>
      </c>
      <c r="AF1129" s="200"/>
      <c r="AH1129" s="197" t="s">
        <v>89</v>
      </c>
      <c r="AI1129" s="198"/>
      <c r="AJ1129" s="199" t="s">
        <v>90</v>
      </c>
      <c r="AK1129" s="200"/>
      <c r="AL1129" s="4"/>
      <c r="AM1129" s="197" t="s">
        <v>91</v>
      </c>
      <c r="AN1129" s="198"/>
      <c r="AO1129" s="199" t="s">
        <v>92</v>
      </c>
      <c r="AP1129" s="200"/>
      <c r="AR1129" s="197" t="s">
        <v>93</v>
      </c>
      <c r="AS1129" s="198"/>
      <c r="AT1129" s="199" t="s">
        <v>94</v>
      </c>
      <c r="AU1129" s="200"/>
      <c r="AV1129" s="4"/>
      <c r="AW1129" s="181" t="s">
        <v>95</v>
      </c>
      <c r="AY1129" s="182" t="s">
        <v>22</v>
      </c>
      <c r="AZ1129" s="9"/>
      <c r="BA1129" s="29"/>
      <c r="BB1129" s="29"/>
      <c r="BC1129" s="29"/>
      <c r="BD1129" s="29"/>
    </row>
    <row r="1130" spans="2:56" ht="18.649999999999999" customHeight="1" thickTop="1" thickBot="1">
      <c r="B1130" s="39">
        <f t="shared" ref="B1130" si="6657">B1123+$E$5</f>
        <v>0.96319999999999306</v>
      </c>
      <c r="D1130" s="24">
        <v>1</v>
      </c>
      <c r="E1130" s="25">
        <v>0</v>
      </c>
      <c r="F1130" s="26">
        <v>0</v>
      </c>
      <c r="G1130" s="27">
        <f t="shared" ref="G1130" si="6658">-1/($E$8*$B1130)</f>
        <v>-5.8000334081924727</v>
      </c>
      <c r="I1130" s="24">
        <v>1</v>
      </c>
      <c r="J1130" s="28">
        <v>0</v>
      </c>
      <c r="K1130" s="26">
        <v>0</v>
      </c>
      <c r="L1130" s="27">
        <v>0</v>
      </c>
      <c r="N1130" s="24">
        <f t="shared" ref="N1130" si="6659">D1130*I1130+F1130*I1133-E1130*J1130-G1130*J1133</f>
        <v>-0.69503943468070406</v>
      </c>
      <c r="O1130" s="28">
        <f t="shared" ref="O1130" si="6660">(D1130*J1130+E1130*I1130+F1130*J1133+G1130*I1133)</f>
        <v>0</v>
      </c>
      <c r="P1130" s="26">
        <f t="shared" ref="P1130" si="6661">D1130*K1130+F1130*K1133-E1130*L1130-G1130*L1133</f>
        <v>0</v>
      </c>
      <c r="Q1130" s="27">
        <f t="shared" ref="Q1130" si="6662">(D1130*L1130+E1130*K1130+F1130*L1133+G1130*K1133)</f>
        <v>-5.8000334081924727</v>
      </c>
      <c r="S1130" s="24">
        <v>1</v>
      </c>
      <c r="T1130" s="25">
        <v>0</v>
      </c>
      <c r="U1130" s="26">
        <v>0</v>
      </c>
      <c r="V1130" s="27">
        <f t="shared" ref="V1130" si="6663">-1/($T$8*$B1130)</f>
        <v>-28.059621082877097</v>
      </c>
      <c r="X1130" s="24">
        <f t="shared" ref="X1130" si="6664">N1130*S1130+P1130*S1133-O1130*T1130-Q1130*T1133</f>
        <v>-0.69503943468070406</v>
      </c>
      <c r="Y1130" s="28">
        <f t="shared" ref="Y1130" si="6665">(N1130*T1130+O1130*S1130+P1130*T1133+Q1130*S1133)</f>
        <v>0</v>
      </c>
      <c r="Z1130" s="26">
        <f t="shared" ref="Z1130" si="6666">N1130*U1130+P1130*U1133-O1130*V1130-Q1130*V1133</f>
        <v>0</v>
      </c>
      <c r="AA1130" s="27">
        <f t="shared" ref="AA1130" si="6667">(N1130*V1130+O1130*U1130+P1130*V1133+Q1130*U1133)</f>
        <v>13.702509766605189</v>
      </c>
      <c r="AB1130" s="8"/>
      <c r="AC1130" s="24">
        <v>1</v>
      </c>
      <c r="AD1130" s="28">
        <v>0</v>
      </c>
      <c r="AE1130" s="26">
        <v>0</v>
      </c>
      <c r="AF1130" s="27">
        <v>0</v>
      </c>
      <c r="AH1130" s="24">
        <f t="shared" ref="AH1130" si="6668">X1130*AC1130+Z1130*AC1133-Y1130*AD1130-AA1130*AD1133</f>
        <v>3.1380348992033946</v>
      </c>
      <c r="AI1130" s="28">
        <f t="shared" ref="AI1130" si="6669">(X1130*AD1130+Y1130*AC1130+Z1130*AD1133+AA1130*AC1133)</f>
        <v>0</v>
      </c>
      <c r="AJ1130" s="26">
        <f t="shared" ref="AJ1130" si="6670">X1130*AE1130+Z1130*AE1133-Y1130*AF1130-AA1130*AF1133</f>
        <v>0</v>
      </c>
      <c r="AK1130" s="27">
        <f t="shared" ref="AK1130" si="6671">(X1130*AF1130+Y1130*AE1130+Z1130*AF1133+AA1130*AE1133)</f>
        <v>13.702509766605189</v>
      </c>
      <c r="AL1130" s="8"/>
      <c r="AM1130" s="24">
        <v>1</v>
      </c>
      <c r="AN1130" s="25">
        <v>0</v>
      </c>
      <c r="AO1130" s="26">
        <v>0</v>
      </c>
      <c r="AP1130" s="27">
        <f t="shared" ref="AP1130" si="6672">-1/($AN$8*$B1130)</f>
        <v>-5.8000334081924727</v>
      </c>
      <c r="AR1130" s="24">
        <f t="shared" ref="AR1130" si="6673">AH1130*AM1130+AJ1130*AM1133-AI1130*AN1130-AK1130*AN1133</f>
        <v>3.1380348992033946</v>
      </c>
      <c r="AS1130" s="28">
        <f t="shared" ref="AS1130" si="6674">(AH1130*AN1130+AI1130*AM1130+AJ1130*AN1133+AK1130*AM1133)</f>
        <v>0</v>
      </c>
      <c r="AT1130" s="26">
        <f t="shared" ref="AT1130" si="6675">AH1130*AO1130+AJ1130*AO1133-AI1130*AP1130-AK1130*AP1133</f>
        <v>0</v>
      </c>
      <c r="AU1130" s="27">
        <f t="shared" ref="AU1130" si="6676">(AH1130*AP1130+AI1130*AO1130+AJ1130*AP1133+AK1130*AO1133)</f>
        <v>-4.4981974848483972</v>
      </c>
      <c r="AV1130" s="8"/>
      <c r="AW1130" s="183">
        <f t="shared" ref="AW1130" si="6677">20*LOG((2*$AR$8)/(($AR$8*AR1130+AT1130+$AR$8*AR1133+AT1133)^2+($AR$8*AS1130+AU1130+$AR$8*AS1133+AU1133)^2)^0.5)</f>
        <v>-10.295190339002076</v>
      </c>
      <c r="AY1130" s="184">
        <f t="shared" ref="AY1130" si="6678">((AS1130^2+AR1130^2)/(AS1133^2+AR1133^2))^0.5</f>
        <v>1.8223853981581082</v>
      </c>
      <c r="AZ1130" s="9"/>
      <c r="BA1130" s="29"/>
      <c r="BB1130" s="29"/>
      <c r="BC1130" s="29"/>
      <c r="BD1130" s="29"/>
    </row>
    <row r="1131" spans="2:56" ht="18.649999999999999" customHeight="1" thickBot="1">
      <c r="D1131" s="30"/>
      <c r="G1131" s="31"/>
      <c r="I1131" s="30"/>
      <c r="L1131" s="31"/>
      <c r="N1131" s="30"/>
      <c r="Q1131" s="31"/>
      <c r="S1131" s="30"/>
      <c r="V1131" s="31"/>
      <c r="X1131" s="30"/>
      <c r="AA1131" s="31"/>
      <c r="AC1131" s="30"/>
      <c r="AF1131" s="31"/>
      <c r="AH1131" s="30"/>
      <c r="AK1131" s="31"/>
      <c r="AM1131" s="30"/>
      <c r="AP1131" s="31"/>
      <c r="AR1131" s="30"/>
      <c r="AU1131" s="31"/>
      <c r="AY1131" s="185"/>
      <c r="AZ1131" s="9"/>
      <c r="BA1131" s="29"/>
      <c r="BB1131" s="29"/>
      <c r="BC1131" s="29"/>
      <c r="BD1131" s="29"/>
    </row>
    <row r="1132" spans="2:56" ht="18.649999999999999" customHeight="1" thickBot="1">
      <c r="D1132" s="197" t="s">
        <v>96</v>
      </c>
      <c r="E1132" s="198"/>
      <c r="F1132" s="199" t="s">
        <v>97</v>
      </c>
      <c r="G1132" s="200"/>
      <c r="I1132" s="197" t="s">
        <v>98</v>
      </c>
      <c r="J1132" s="198"/>
      <c r="K1132" s="199" t="s">
        <v>99</v>
      </c>
      <c r="L1132" s="200"/>
      <c r="N1132" s="197" t="s">
        <v>1</v>
      </c>
      <c r="O1132" s="198"/>
      <c r="P1132" s="199" t="s">
        <v>2</v>
      </c>
      <c r="Q1132" s="200"/>
      <c r="S1132" s="172" t="s">
        <v>100</v>
      </c>
      <c r="T1132" s="173"/>
      <c r="U1132" s="199" t="s">
        <v>101</v>
      </c>
      <c r="V1132" s="200"/>
      <c r="X1132" s="197" t="s">
        <v>102</v>
      </c>
      <c r="Y1132" s="198"/>
      <c r="Z1132" s="199" t="s">
        <v>103</v>
      </c>
      <c r="AA1132" s="200"/>
      <c r="AB1132" s="4"/>
      <c r="AC1132" s="197" t="s">
        <v>104</v>
      </c>
      <c r="AD1132" s="198"/>
      <c r="AE1132" s="199" t="s">
        <v>105</v>
      </c>
      <c r="AF1132" s="200"/>
      <c r="AH1132" s="172" t="s">
        <v>106</v>
      </c>
      <c r="AI1132" s="173"/>
      <c r="AJ1132" s="199" t="s">
        <v>107</v>
      </c>
      <c r="AK1132" s="200"/>
      <c r="AL1132" s="4"/>
      <c r="AM1132" s="197" t="s">
        <v>108</v>
      </c>
      <c r="AN1132" s="198"/>
      <c r="AO1132" s="199" t="s">
        <v>109</v>
      </c>
      <c r="AP1132" s="200"/>
      <c r="AR1132" s="197" t="s">
        <v>110</v>
      </c>
      <c r="AS1132" s="198"/>
      <c r="AT1132" s="199" t="s">
        <v>111</v>
      </c>
      <c r="AU1132" s="200"/>
      <c r="AV1132" s="4"/>
      <c r="AW1132" s="36" t="s">
        <v>112</v>
      </c>
      <c r="AY1132" s="186" t="s">
        <v>113</v>
      </c>
      <c r="AZ1132" s="9"/>
      <c r="BA1132" s="29"/>
      <c r="BB1132" s="29"/>
      <c r="BC1132" s="29"/>
      <c r="BD1132" s="29"/>
    </row>
    <row r="1133" spans="2:56" ht="18.649999999999999" customHeight="1" thickTop="1" thickBot="1">
      <c r="D1133" s="24">
        <v>0</v>
      </c>
      <c r="E1133" s="28">
        <v>0</v>
      </c>
      <c r="F1133" s="26">
        <v>1</v>
      </c>
      <c r="G1133" s="27">
        <v>0</v>
      </c>
      <c r="I1133" s="24">
        <v>0</v>
      </c>
      <c r="J1133" s="28">
        <f t="shared" ref="J1133" si="6679">IF(0=(1-$J$8*$K$8*$B1130^2),0,-1*(1-$J$8*$K$8*$B1130^2)/($B1130*$K$8))</f>
        <v>-0.29224649504371519</v>
      </c>
      <c r="K1133" s="26">
        <v>1</v>
      </c>
      <c r="L1133" s="27">
        <v>0</v>
      </c>
      <c r="N1133" s="24">
        <f t="shared" ref="N1133" si="6680">D1133*I1130+F1133*I1133-E1133*J1130-G1133*J1133</f>
        <v>0</v>
      </c>
      <c r="O1133" s="28">
        <f t="shared" ref="O1133" si="6681">(D1133*J1130+E1133*I1130+F1133*J1133+G1133*I1133)</f>
        <v>-0.29224649504371519</v>
      </c>
      <c r="P1133" s="26">
        <f t="shared" ref="P1133" si="6682">D1133*K1130+F1133*K1133-E1133*L1130-G1133*L1133</f>
        <v>1</v>
      </c>
      <c r="Q1133" s="27">
        <f t="shared" ref="Q1133" si="6683">(D1133*L1130+E1133*K1130+F1133*L1133+G1133*K1133)</f>
        <v>0</v>
      </c>
      <c r="S1133" s="24">
        <v>0</v>
      </c>
      <c r="T1133" s="28">
        <v>0</v>
      </c>
      <c r="U1133" s="26">
        <v>1</v>
      </c>
      <c r="V1133" s="27">
        <v>0</v>
      </c>
      <c r="X1133" s="24">
        <f t="shared" ref="X1133" si="6684">N1133*S1130+P1133*S1133-O1133*T1130-Q1133*T1133</f>
        <v>0</v>
      </c>
      <c r="Y1133" s="28">
        <f t="shared" ref="Y1133" si="6685">(N1133*T1130+O1133*S1130+P1133*T1133+Q1133*S1133)</f>
        <v>-0.29224649504371519</v>
      </c>
      <c r="Z1133" s="26">
        <f t="shared" ref="Z1133" si="6686">N1133*U1130+P1133*U1133-O1133*V1130-Q1133*V1133</f>
        <v>-7.2003259137255675</v>
      </c>
      <c r="AA1133" s="27">
        <f t="shared" ref="AA1133" si="6687">(N1133*V1130+O1133*U1130+P1133*V1133+Q1133*U1133)</f>
        <v>0</v>
      </c>
      <c r="AB1133" s="8"/>
      <c r="AC1133" s="24">
        <v>0</v>
      </c>
      <c r="AD1133" s="28">
        <f t="shared" ref="AD1133" si="6688">IF(0=(1-$AD$8*$AE$8*$B1130^2),0,-1*(1-$AD$8*$AE$8*$B1130^2)/($B1130*$AD$8))</f>
        <v>-0.2797352017384292</v>
      </c>
      <c r="AE1133" s="26">
        <v>1</v>
      </c>
      <c r="AF1133" s="27">
        <v>0</v>
      </c>
      <c r="AH1133" s="24">
        <f t="shared" ref="AH1133" si="6689">X1133*AC1130+Z1133*AC1133-Y1133*AD1130-AA1133*AD1133</f>
        <v>0</v>
      </c>
      <c r="AI1133" s="28">
        <f t="shared" ref="AI1133" si="6690">(X1133*AD1130+Y1133*AC1130+Z1133*AD1133+AA1133*AC1133)</f>
        <v>1.7219381270147458</v>
      </c>
      <c r="AJ1133" s="26">
        <f t="shared" ref="AJ1133" si="6691">X1133*AE1130+Z1133*AE1133-Y1133*AF1130-AA1133*AF1133</f>
        <v>-7.2003259137255675</v>
      </c>
      <c r="AK1133" s="27">
        <f t="shared" ref="AK1133" si="6692">(X1133*AF1130+Y1133*AE1130+Z1133*AF1133+AA1133*AE1133)</f>
        <v>0</v>
      </c>
      <c r="AL1133" s="8"/>
      <c r="AM1133" s="24">
        <v>0</v>
      </c>
      <c r="AN1133" s="28">
        <v>0</v>
      </c>
      <c r="AO1133" s="26">
        <v>1</v>
      </c>
      <c r="AP1133" s="27">
        <v>0</v>
      </c>
      <c r="AR1133" s="24">
        <f t="shared" ref="AR1133" si="6693">AH1133*AM1130+AJ1133*AM1133-AI1133*AN1130-AK1133*AN1133</f>
        <v>0</v>
      </c>
      <c r="AS1133" s="28">
        <f t="shared" ref="AS1133" si="6694">(AH1133*AN1130+AI1133*AM1130+AJ1133*AN1133+AK1133*AM1133)</f>
        <v>1.7219381270147458</v>
      </c>
      <c r="AT1133" s="26">
        <f t="shared" ref="AT1133" si="6695">AH1133*AO1130+AJ1133*AO1133-AI1133*AP1130-AK1133*AP1133</f>
        <v>2.7869727498003307</v>
      </c>
      <c r="AU1133" s="27">
        <f t="shared" ref="AU1133" si="6696">(AH1133*AP1130+AI1133*AO1130+AJ1133*AP1133+AK1133*AO1133)</f>
        <v>0</v>
      </c>
      <c r="AV1133" s="8"/>
      <c r="AW1133" s="38">
        <f t="shared" ref="AW1133" si="6697">(180/PI())*ATAN(-1*(($AR$8*AS1130+AU1130+$AR$8*AS1133+AU1133)/($AR$8*AR1130+AT1130+$AR$8*AR1133+AT1133)))</f>
        <v>25.106208639942796</v>
      </c>
      <c r="AY1133" s="187">
        <f t="shared" ref="AY1133" si="6698">20*LOG(((($AR$8*AR1130+AT1130-$AR$8*AR1133-AT1133)^2+($AR$8*AS1130+AU1130-$AR$8*AS1133-AU1133)^2)/(($AR$8*AR1130+AT1130+$AR$8*AR1133+AT1133)^2+($AR$8*AS1130+AU1130+$AR$8*AS1133+AU1133)^2))^0.5)</f>
        <v>-0.42598101874167094</v>
      </c>
      <c r="AZ1133" s="9"/>
      <c r="BA1133" s="29"/>
      <c r="BB1133" s="29"/>
      <c r="BC1133" s="29"/>
      <c r="BD1133" s="29"/>
    </row>
    <row r="1134" spans="2:56" ht="18.649999999999999" customHeight="1">
      <c r="AY1134" s="33"/>
    </row>
    <row r="1135" spans="2:56" ht="18.649999999999999" customHeight="1" thickBot="1">
      <c r="E1135" s="21" t="s">
        <v>68</v>
      </c>
      <c r="J1135" s="21" t="s">
        <v>69</v>
      </c>
      <c r="O1135" s="21" t="s">
        <v>70</v>
      </c>
      <c r="T1135" s="21" t="s">
        <v>71</v>
      </c>
      <c r="Y1135" s="21" t="s">
        <v>72</v>
      </c>
      <c r="AD1135" s="21" t="s">
        <v>73</v>
      </c>
      <c r="AI1135" s="21" t="s">
        <v>74</v>
      </c>
      <c r="AN1135" s="21" t="s">
        <v>75</v>
      </c>
      <c r="AS1135" s="21" t="s">
        <v>76</v>
      </c>
    </row>
    <row r="1136" spans="2:56" ht="18.649999999999999" customHeight="1" thickBot="1">
      <c r="B1136" s="20"/>
      <c r="D1136" s="197" t="s">
        <v>77</v>
      </c>
      <c r="E1136" s="198"/>
      <c r="F1136" s="199" t="s">
        <v>78</v>
      </c>
      <c r="G1136" s="200"/>
      <c r="I1136" s="197" t="s">
        <v>79</v>
      </c>
      <c r="J1136" s="198"/>
      <c r="K1136" s="199" t="s">
        <v>80</v>
      </c>
      <c r="L1136" s="200"/>
      <c r="N1136" s="197" t="s">
        <v>81</v>
      </c>
      <c r="O1136" s="198"/>
      <c r="P1136" s="199" t="s">
        <v>82</v>
      </c>
      <c r="Q1136" s="200"/>
      <c r="S1136" s="197" t="s">
        <v>83</v>
      </c>
      <c r="T1136" s="198"/>
      <c r="U1136" s="199" t="s">
        <v>84</v>
      </c>
      <c r="V1136" s="200"/>
      <c r="X1136" s="197" t="s">
        <v>85</v>
      </c>
      <c r="Y1136" s="198"/>
      <c r="Z1136" s="199" t="s">
        <v>86</v>
      </c>
      <c r="AA1136" s="200"/>
      <c r="AB1136" s="4"/>
      <c r="AC1136" s="197" t="s">
        <v>87</v>
      </c>
      <c r="AD1136" s="198"/>
      <c r="AE1136" s="199" t="s">
        <v>88</v>
      </c>
      <c r="AF1136" s="200"/>
      <c r="AH1136" s="197" t="s">
        <v>89</v>
      </c>
      <c r="AI1136" s="198"/>
      <c r="AJ1136" s="199" t="s">
        <v>90</v>
      </c>
      <c r="AK1136" s="200"/>
      <c r="AL1136" s="4"/>
      <c r="AM1136" s="197" t="s">
        <v>91</v>
      </c>
      <c r="AN1136" s="198"/>
      <c r="AO1136" s="199" t="s">
        <v>92</v>
      </c>
      <c r="AP1136" s="200"/>
      <c r="AR1136" s="197" t="s">
        <v>93</v>
      </c>
      <c r="AS1136" s="198"/>
      <c r="AT1136" s="199" t="s">
        <v>94</v>
      </c>
      <c r="AU1136" s="200"/>
      <c r="AV1136" s="4"/>
      <c r="AW1136" s="181" t="s">
        <v>95</v>
      </c>
      <c r="AY1136" s="182" t="s">
        <v>22</v>
      </c>
      <c r="AZ1136" s="9"/>
      <c r="BA1136" s="29"/>
      <c r="BB1136" s="29"/>
      <c r="BC1136" s="29"/>
      <c r="BD1136" s="29"/>
    </row>
    <row r="1137" spans="2:56" ht="18.649999999999999" customHeight="1" thickTop="1" thickBot="1">
      <c r="B1137" s="39">
        <f t="shared" ref="B1137" si="6699">B1130+$E$5</f>
        <v>0.96359999999999302</v>
      </c>
      <c r="D1137" s="24">
        <v>1</v>
      </c>
      <c r="E1137" s="25">
        <v>0</v>
      </c>
      <c r="F1137" s="26">
        <v>0</v>
      </c>
      <c r="G1137" s="27">
        <f t="shared" ref="G1137" si="6700">-1/($E$8*$B1137)</f>
        <v>-5.7976257563003228</v>
      </c>
      <c r="I1137" s="24">
        <v>1</v>
      </c>
      <c r="J1137" s="28">
        <v>0</v>
      </c>
      <c r="K1137" s="26">
        <v>0</v>
      </c>
      <c r="L1137" s="27">
        <v>0</v>
      </c>
      <c r="N1137" s="24">
        <f t="shared" ref="N1137" si="6701">D1137*I1137+F1137*I1140-E1137*J1137-G1137*J1140</f>
        <v>-0.68904634168344692</v>
      </c>
      <c r="O1137" s="28">
        <f t="shared" ref="O1137" si="6702">(D1137*J1137+E1137*I1137+F1137*J1140+G1137*I1140)</f>
        <v>0</v>
      </c>
      <c r="P1137" s="26">
        <f t="shared" ref="P1137" si="6703">D1137*K1137+F1137*K1140-E1137*L1137-G1137*L1140</f>
        <v>0</v>
      </c>
      <c r="Q1137" s="27">
        <f t="shared" ref="Q1137" si="6704">(D1137*L1137+E1137*K1137+F1137*L1140+G1137*K1140)</f>
        <v>-5.7976257563003228</v>
      </c>
      <c r="S1137" s="24">
        <v>1</v>
      </c>
      <c r="T1137" s="25">
        <v>0</v>
      </c>
      <c r="U1137" s="26">
        <v>0</v>
      </c>
      <c r="V1137" s="27">
        <f t="shared" ref="V1137" si="6705">-1/($T$8*$B1137)</f>
        <v>-28.047973253452909</v>
      </c>
      <c r="X1137" s="24">
        <f t="shared" ref="X1137" si="6706">N1137*S1137+P1137*S1140-O1137*T1137-Q1137*T1140</f>
        <v>-0.68904634168344692</v>
      </c>
      <c r="Y1137" s="28">
        <f t="shared" ref="Y1137" si="6707">(N1137*T1137+O1137*S1137+P1137*T1140+Q1137*S1140)</f>
        <v>0</v>
      </c>
      <c r="Z1137" s="26">
        <f t="shared" ref="Z1137" si="6708">N1137*U1137+P1137*U1140-O1137*V1137-Q1137*V1140</f>
        <v>0</v>
      </c>
      <c r="AA1137" s="27">
        <f t="shared" ref="AA1137" si="6709">(N1137*V1137+O1137*U1137+P1137*V1140+Q1137*U1140)</f>
        <v>13.528727605626571</v>
      </c>
      <c r="AB1137" s="8"/>
      <c r="AC1137" s="24">
        <v>1</v>
      </c>
      <c r="AD1137" s="28">
        <v>0</v>
      </c>
      <c r="AE1137" s="26">
        <v>0</v>
      </c>
      <c r="AF1137" s="27">
        <v>0</v>
      </c>
      <c r="AH1137" s="24">
        <f t="shared" ref="AH1137" si="6710">X1137*AC1137+Z1137*AC1140-Y1137*AD1137-AA1137*AD1140</f>
        <v>3.0848195429848611</v>
      </c>
      <c r="AI1137" s="28">
        <f t="shared" ref="AI1137" si="6711">(X1137*AD1137+Y1137*AC1137+Z1137*AD1140+AA1137*AC1140)</f>
        <v>0</v>
      </c>
      <c r="AJ1137" s="26">
        <f t="shared" ref="AJ1137" si="6712">X1137*AE1137+Z1137*AE1140-Y1137*AF1137-AA1137*AF1140</f>
        <v>0</v>
      </c>
      <c r="AK1137" s="27">
        <f t="shared" ref="AK1137" si="6713">(X1137*AF1137+Y1137*AE1137+Z1137*AF1140+AA1137*AE1140)</f>
        <v>13.528727605626571</v>
      </c>
      <c r="AL1137" s="8"/>
      <c r="AM1137" s="24">
        <v>1</v>
      </c>
      <c r="AN1137" s="25">
        <v>0</v>
      </c>
      <c r="AO1137" s="26">
        <v>0</v>
      </c>
      <c r="AP1137" s="27">
        <f t="shared" ref="AP1137" si="6714">-1/($AN$8*$B1137)</f>
        <v>-5.7976257563003228</v>
      </c>
      <c r="AR1137" s="24">
        <f t="shared" ref="AR1137" si="6715">AH1137*AM1137+AJ1137*AM1140-AI1137*AN1137-AK1137*AN1140</f>
        <v>3.0848195429848611</v>
      </c>
      <c r="AS1137" s="28">
        <f t="shared" ref="AS1137" si="6716">(AH1137*AN1137+AI1137*AM1137+AJ1137*AN1140+AK1137*AM1140)</f>
        <v>0</v>
      </c>
      <c r="AT1137" s="26">
        <f t="shared" ref="AT1137" si="6717">AH1137*AO1137+AJ1137*AO1140-AI1137*AP1137-AK1137*AP1140</f>
        <v>0</v>
      </c>
      <c r="AU1137" s="27">
        <f t="shared" ref="AU1137" si="6718">(AH1137*AP1137+AI1137*AO1137+AJ1137*AP1140+AK1137*AO1140)</f>
        <v>-4.3559016303210498</v>
      </c>
      <c r="AV1137" s="8"/>
      <c r="AW1137" s="183">
        <f t="shared" ref="AW1137" si="6719">20*LOG((2*$AR$8)/(($AR$8*AR1137+AT1137+$AR$8*AR1140+AT1140)^2+($AR$8*AS1137+AU1137+$AR$8*AS1140+AU1140)^2)^0.5)</f>
        <v>-10.097179176124904</v>
      </c>
      <c r="AY1137" s="184">
        <f t="shared" ref="AY1137" si="6720">((AS1137^2+AR1137^2)/(AS1140^2+AR1140^2))^0.5</f>
        <v>1.8049132057076565</v>
      </c>
      <c r="AZ1137" s="9"/>
      <c r="BA1137" s="29"/>
      <c r="BB1137" s="29"/>
      <c r="BC1137" s="29"/>
      <c r="BD1137" s="29"/>
    </row>
    <row r="1138" spans="2:56" ht="18.649999999999999" customHeight="1" thickBot="1">
      <c r="D1138" s="30"/>
      <c r="G1138" s="31"/>
      <c r="I1138" s="30"/>
      <c r="L1138" s="31"/>
      <c r="N1138" s="30"/>
      <c r="Q1138" s="31"/>
      <c r="S1138" s="30"/>
      <c r="V1138" s="31"/>
      <c r="X1138" s="30"/>
      <c r="AA1138" s="31"/>
      <c r="AC1138" s="30"/>
      <c r="AF1138" s="31"/>
      <c r="AH1138" s="30"/>
      <c r="AK1138" s="31"/>
      <c r="AM1138" s="30"/>
      <c r="AP1138" s="31"/>
      <c r="AR1138" s="30"/>
      <c r="AU1138" s="31"/>
      <c r="AY1138" s="185"/>
      <c r="AZ1138" s="9"/>
      <c r="BA1138" s="29"/>
      <c r="BB1138" s="29"/>
      <c r="BC1138" s="29"/>
      <c r="BD1138" s="29"/>
    </row>
    <row r="1139" spans="2:56" ht="18.649999999999999" customHeight="1" thickBot="1">
      <c r="D1139" s="197" t="s">
        <v>96</v>
      </c>
      <c r="E1139" s="198"/>
      <c r="F1139" s="199" t="s">
        <v>97</v>
      </c>
      <c r="G1139" s="200"/>
      <c r="I1139" s="197" t="s">
        <v>98</v>
      </c>
      <c r="J1139" s="198"/>
      <c r="K1139" s="199" t="s">
        <v>99</v>
      </c>
      <c r="L1139" s="200"/>
      <c r="N1139" s="197" t="s">
        <v>1</v>
      </c>
      <c r="O1139" s="198"/>
      <c r="P1139" s="199" t="s">
        <v>2</v>
      </c>
      <c r="Q1139" s="200"/>
      <c r="S1139" s="172" t="s">
        <v>100</v>
      </c>
      <c r="T1139" s="173"/>
      <c r="U1139" s="199" t="s">
        <v>101</v>
      </c>
      <c r="V1139" s="200"/>
      <c r="X1139" s="197" t="s">
        <v>102</v>
      </c>
      <c r="Y1139" s="198"/>
      <c r="Z1139" s="199" t="s">
        <v>103</v>
      </c>
      <c r="AA1139" s="200"/>
      <c r="AB1139" s="4"/>
      <c r="AC1139" s="197" t="s">
        <v>104</v>
      </c>
      <c r="AD1139" s="198"/>
      <c r="AE1139" s="199" t="s">
        <v>105</v>
      </c>
      <c r="AF1139" s="200"/>
      <c r="AH1139" s="172" t="s">
        <v>106</v>
      </c>
      <c r="AI1139" s="173"/>
      <c r="AJ1139" s="199" t="s">
        <v>107</v>
      </c>
      <c r="AK1139" s="200"/>
      <c r="AL1139" s="4"/>
      <c r="AM1139" s="197" t="s">
        <v>108</v>
      </c>
      <c r="AN1139" s="198"/>
      <c r="AO1139" s="199" t="s">
        <v>109</v>
      </c>
      <c r="AP1139" s="200"/>
      <c r="AR1139" s="197" t="s">
        <v>110</v>
      </c>
      <c r="AS1139" s="198"/>
      <c r="AT1139" s="199" t="s">
        <v>111</v>
      </c>
      <c r="AU1139" s="200"/>
      <c r="AV1139" s="4"/>
      <c r="AW1139" s="36" t="s">
        <v>112</v>
      </c>
      <c r="AY1139" s="186" t="s">
        <v>113</v>
      </c>
      <c r="AZ1139" s="9"/>
      <c r="BA1139" s="29"/>
      <c r="BB1139" s="29"/>
      <c r="BC1139" s="29"/>
      <c r="BD1139" s="29"/>
    </row>
    <row r="1140" spans="2:56" ht="18.649999999999999" customHeight="1" thickTop="1" thickBot="1">
      <c r="D1140" s="24">
        <v>0</v>
      </c>
      <c r="E1140" s="28">
        <v>0</v>
      </c>
      <c r="F1140" s="26">
        <v>1</v>
      </c>
      <c r="G1140" s="27">
        <v>0</v>
      </c>
      <c r="I1140" s="24">
        <v>0</v>
      </c>
      <c r="J1140" s="28">
        <f t="shared" ref="J1140" si="6721">IF(0=(1-$J$8*$K$8*$B1137^2),0,-1*(1-$J$8*$K$8*$B1137^2)/($B1137*$K$8))</f>
        <v>-0.29133414481746217</v>
      </c>
      <c r="K1140" s="26">
        <v>1</v>
      </c>
      <c r="L1140" s="27">
        <v>0</v>
      </c>
      <c r="N1140" s="24">
        <f t="shared" ref="N1140" si="6722">D1140*I1137+F1140*I1140-E1140*J1137-G1140*J1140</f>
        <v>0</v>
      </c>
      <c r="O1140" s="28">
        <f t="shared" ref="O1140" si="6723">(D1140*J1137+E1140*I1137+F1140*J1140+G1140*I1140)</f>
        <v>-0.29133414481746217</v>
      </c>
      <c r="P1140" s="26">
        <f t="shared" ref="P1140" si="6724">D1140*K1137+F1140*K1140-E1140*L1137-G1140*L1140</f>
        <v>1</v>
      </c>
      <c r="Q1140" s="27">
        <f t="shared" ref="Q1140" si="6725">(D1140*L1137+E1140*K1137+F1140*L1140+G1140*K1140)</f>
        <v>0</v>
      </c>
      <c r="S1140" s="24">
        <v>0</v>
      </c>
      <c r="T1140" s="28">
        <v>0</v>
      </c>
      <c r="U1140" s="26">
        <v>1</v>
      </c>
      <c r="V1140" s="27">
        <v>0</v>
      </c>
      <c r="X1140" s="24">
        <f t="shared" ref="X1140" si="6726">N1140*S1137+P1140*S1140-O1140*T1137-Q1140*T1140</f>
        <v>0</v>
      </c>
      <c r="Y1140" s="28">
        <f t="shared" ref="Y1140" si="6727">(N1140*T1137+O1140*S1137+P1140*T1140+Q1140*S1140)</f>
        <v>-0.29133414481746217</v>
      </c>
      <c r="Z1140" s="26">
        <f t="shared" ref="Z1140" si="6728">N1140*U1137+P1140*U1140-O1140*V1137-Q1140*V1140</f>
        <v>-7.1713323016577561</v>
      </c>
      <c r="AA1140" s="27">
        <f t="shared" ref="AA1140" si="6729">(N1140*V1137+O1140*U1137+P1140*V1140+Q1140*U1140)</f>
        <v>0</v>
      </c>
      <c r="AB1140" s="8"/>
      <c r="AC1140" s="24">
        <v>0</v>
      </c>
      <c r="AD1140" s="28">
        <f t="shared" ref="AD1140" si="6730">IF(0=(1-$AD$8*$AE$8*$B1137^2),0,-1*(1-$AD$8*$AE$8*$B1137^2)/($B1137*$AD$8))</f>
        <v>-0.27895201933837183</v>
      </c>
      <c r="AE1140" s="26">
        <v>1</v>
      </c>
      <c r="AF1140" s="27">
        <v>0</v>
      </c>
      <c r="AH1140" s="24">
        <f t="shared" ref="AH1140" si="6731">X1140*AC1137+Z1140*AC1140-Y1140*AD1137-AA1140*AD1140</f>
        <v>0</v>
      </c>
      <c r="AI1140" s="28">
        <f t="shared" ref="AI1140" si="6732">(X1140*AD1137+Y1140*AC1137+Z1140*AD1140+AA1140*AC1140)</f>
        <v>1.7091234820764629</v>
      </c>
      <c r="AJ1140" s="26">
        <f t="shared" ref="AJ1140" si="6733">X1140*AE1137+Z1140*AE1140-Y1140*AF1137-AA1140*AF1140</f>
        <v>-7.1713323016577561</v>
      </c>
      <c r="AK1140" s="27">
        <f t="shared" ref="AK1140" si="6734">(X1140*AF1137+Y1140*AE1137+Z1140*AF1140+AA1140*AE1140)</f>
        <v>0</v>
      </c>
      <c r="AL1140" s="8"/>
      <c r="AM1140" s="24">
        <v>0</v>
      </c>
      <c r="AN1140" s="28">
        <v>0</v>
      </c>
      <c r="AO1140" s="26">
        <v>1</v>
      </c>
      <c r="AP1140" s="27">
        <v>0</v>
      </c>
      <c r="AR1140" s="24">
        <f t="shared" ref="AR1140" si="6735">AH1140*AM1137+AJ1140*AM1140-AI1140*AN1137-AK1140*AN1140</f>
        <v>0</v>
      </c>
      <c r="AS1140" s="28">
        <f t="shared" ref="AS1140" si="6736">(AH1140*AN1137+AI1140*AM1137+AJ1140*AN1140+AK1140*AM1140)</f>
        <v>1.7091234820764629</v>
      </c>
      <c r="AT1140" s="26">
        <f t="shared" ref="AT1140" si="6737">AH1140*AO1137+AJ1140*AO1140-AI1140*AP1137-AK1140*AP1140</f>
        <v>2.7375260187264381</v>
      </c>
      <c r="AU1140" s="27">
        <f t="shared" ref="AU1140" si="6738">(AH1140*AP1137+AI1140*AO1137+AJ1140*AP1140+AK1140*AO1140)</f>
        <v>0</v>
      </c>
      <c r="AV1140" s="8"/>
      <c r="AW1140" s="38">
        <f t="shared" ref="AW1140" si="6739">(180/PI())*ATAN(-1*(($AR$8*AS1137+AU1137+$AR$8*AS1140+AU1140)/($AR$8*AR1137+AT1137+$AR$8*AR1140+AT1140)))</f>
        <v>24.446054315915497</v>
      </c>
      <c r="AY1140" s="187">
        <f t="shared" ref="AY1140" si="6740">20*LOG(((($AR$8*AR1137+AT1137-$AR$8*AR1140-AT1140)^2+($AR$8*AS1137+AU1137-$AR$8*AS1140-AU1140)^2)/(($AR$8*AR1137+AT1137+$AR$8*AR1140+AT1140)^2+($AR$8*AS1137+AU1137+$AR$8*AS1140+AU1140)^2))^0.5)</f>
        <v>-0.44691023460321105</v>
      </c>
      <c r="AZ1140" s="9"/>
      <c r="BA1140" s="29"/>
      <c r="BB1140" s="29"/>
      <c r="BC1140" s="29"/>
      <c r="BD1140" s="29"/>
    </row>
    <row r="1141" spans="2:56" ht="18.649999999999999" customHeight="1">
      <c r="AY1141" s="33"/>
    </row>
    <row r="1142" spans="2:56" ht="18.649999999999999" customHeight="1" thickBot="1">
      <c r="E1142" s="21" t="s">
        <v>68</v>
      </c>
      <c r="J1142" s="21" t="s">
        <v>69</v>
      </c>
      <c r="O1142" s="21" t="s">
        <v>70</v>
      </c>
      <c r="T1142" s="21" t="s">
        <v>71</v>
      </c>
      <c r="Y1142" s="21" t="s">
        <v>72</v>
      </c>
      <c r="AD1142" s="21" t="s">
        <v>73</v>
      </c>
      <c r="AI1142" s="21" t="s">
        <v>74</v>
      </c>
      <c r="AN1142" s="21" t="s">
        <v>75</v>
      </c>
      <c r="AS1142" s="21" t="s">
        <v>76</v>
      </c>
    </row>
    <row r="1143" spans="2:56" ht="18.649999999999999" customHeight="1" thickBot="1">
      <c r="B1143" s="20"/>
      <c r="D1143" s="197" t="s">
        <v>77</v>
      </c>
      <c r="E1143" s="198"/>
      <c r="F1143" s="199" t="s">
        <v>78</v>
      </c>
      <c r="G1143" s="200"/>
      <c r="I1143" s="197" t="s">
        <v>79</v>
      </c>
      <c r="J1143" s="198"/>
      <c r="K1143" s="199" t="s">
        <v>80</v>
      </c>
      <c r="L1143" s="200"/>
      <c r="N1143" s="197" t="s">
        <v>81</v>
      </c>
      <c r="O1143" s="198"/>
      <c r="P1143" s="199" t="s">
        <v>82</v>
      </c>
      <c r="Q1143" s="200"/>
      <c r="S1143" s="197" t="s">
        <v>83</v>
      </c>
      <c r="T1143" s="198"/>
      <c r="U1143" s="199" t="s">
        <v>84</v>
      </c>
      <c r="V1143" s="200"/>
      <c r="X1143" s="197" t="s">
        <v>85</v>
      </c>
      <c r="Y1143" s="198"/>
      <c r="Z1143" s="199" t="s">
        <v>86</v>
      </c>
      <c r="AA1143" s="200"/>
      <c r="AB1143" s="4"/>
      <c r="AC1143" s="197" t="s">
        <v>87</v>
      </c>
      <c r="AD1143" s="198"/>
      <c r="AE1143" s="199" t="s">
        <v>88</v>
      </c>
      <c r="AF1143" s="200"/>
      <c r="AH1143" s="197" t="s">
        <v>89</v>
      </c>
      <c r="AI1143" s="198"/>
      <c r="AJ1143" s="199" t="s">
        <v>90</v>
      </c>
      <c r="AK1143" s="200"/>
      <c r="AL1143" s="4"/>
      <c r="AM1143" s="197" t="s">
        <v>91</v>
      </c>
      <c r="AN1143" s="198"/>
      <c r="AO1143" s="199" t="s">
        <v>92</v>
      </c>
      <c r="AP1143" s="200"/>
      <c r="AR1143" s="197" t="s">
        <v>93</v>
      </c>
      <c r="AS1143" s="198"/>
      <c r="AT1143" s="199" t="s">
        <v>94</v>
      </c>
      <c r="AU1143" s="200"/>
      <c r="AV1143" s="4"/>
      <c r="AW1143" s="181" t="s">
        <v>95</v>
      </c>
      <c r="AY1143" s="182" t="s">
        <v>22</v>
      </c>
      <c r="AZ1143" s="9"/>
      <c r="BA1143" s="29"/>
      <c r="BB1143" s="29"/>
      <c r="BC1143" s="29"/>
      <c r="BD1143" s="29"/>
    </row>
    <row r="1144" spans="2:56" ht="18.649999999999999" customHeight="1" thickTop="1" thickBot="1">
      <c r="B1144" s="39">
        <f t="shared" ref="B1144" si="6741">B1137+$E$5</f>
        <v>0.96399999999999297</v>
      </c>
      <c r="D1144" s="24">
        <v>1</v>
      </c>
      <c r="E1144" s="25">
        <v>0</v>
      </c>
      <c r="F1144" s="26">
        <v>0</v>
      </c>
      <c r="G1144" s="27">
        <f t="shared" ref="G1144" si="6742">-1/($E$8*$B1144)</f>
        <v>-5.7952201024595338</v>
      </c>
      <c r="I1144" s="24">
        <v>1</v>
      </c>
      <c r="J1144" s="28">
        <v>0</v>
      </c>
      <c r="K1144" s="26">
        <v>0</v>
      </c>
      <c r="L1144" s="27">
        <v>0</v>
      </c>
      <c r="N1144" s="24">
        <f t="shared" ref="N1144" si="6743">D1144*I1144+F1144*I1147-E1144*J1144-G1144*J1147</f>
        <v>-0.68306070742004521</v>
      </c>
      <c r="O1144" s="28">
        <f t="shared" ref="O1144" si="6744">(D1144*J1144+E1144*I1144+F1144*J1147+G1144*I1147)</f>
        <v>0</v>
      </c>
      <c r="P1144" s="26">
        <f t="shared" ref="P1144" si="6745">D1144*K1144+F1144*K1147-E1144*L1144-G1144*L1147</f>
        <v>0</v>
      </c>
      <c r="Q1144" s="27">
        <f t="shared" ref="Q1144" si="6746">(D1144*L1144+E1144*K1144+F1144*L1147+G1144*K1147)</f>
        <v>-5.7952201024595338</v>
      </c>
      <c r="S1144" s="24">
        <v>1</v>
      </c>
      <c r="T1144" s="25">
        <v>0</v>
      </c>
      <c r="U1144" s="26">
        <v>0</v>
      </c>
      <c r="V1144" s="27">
        <f t="shared" ref="V1144" si="6747">-1/($T$8*$B1144)</f>
        <v>-28.036335090277202</v>
      </c>
      <c r="X1144" s="24">
        <f t="shared" ref="X1144" si="6748">N1144*S1144+P1144*S1147-O1144*T1144-Q1144*T1147</f>
        <v>-0.68306070742004521</v>
      </c>
      <c r="Y1144" s="28">
        <f t="shared" ref="Y1144" si="6749">(N1144*T1144+O1144*S1144+P1144*T1147+Q1144*S1147)</f>
        <v>0</v>
      </c>
      <c r="Z1144" s="26">
        <f t="shared" ref="Z1144" si="6750">N1144*U1144+P1144*U1147-O1144*V1144-Q1144*V1147</f>
        <v>0</v>
      </c>
      <c r="AA1144" s="27">
        <f t="shared" ref="AA1144" si="6751">(N1144*V1144+O1144*U1144+P1144*V1147+Q1144*U1147)</f>
        <v>13.355298777770649</v>
      </c>
      <c r="AB1144" s="8"/>
      <c r="AC1144" s="24">
        <v>1</v>
      </c>
      <c r="AD1144" s="28">
        <v>0</v>
      </c>
      <c r="AE1144" s="26">
        <v>0</v>
      </c>
      <c r="AF1144" s="27">
        <v>0</v>
      </c>
      <c r="AH1144" s="24">
        <f t="shared" ref="AH1144" si="6752">X1144*AC1144+Z1144*AC1147-Y1144*AD1144-AA1144*AD1147</f>
        <v>3.0319722033837246</v>
      </c>
      <c r="AI1144" s="28">
        <f t="shared" ref="AI1144" si="6753">(X1144*AD1144+Y1144*AC1144+Z1144*AD1147+AA1144*AC1147)</f>
        <v>0</v>
      </c>
      <c r="AJ1144" s="26">
        <f t="shared" ref="AJ1144" si="6754">X1144*AE1144+Z1144*AE1147-Y1144*AF1144-AA1144*AF1147</f>
        <v>0</v>
      </c>
      <c r="AK1144" s="27">
        <f t="shared" ref="AK1144" si="6755">(X1144*AF1144+Y1144*AE1144+Z1144*AF1147+AA1144*AE1147)</f>
        <v>13.355298777770649</v>
      </c>
      <c r="AL1144" s="8"/>
      <c r="AM1144" s="24">
        <v>1</v>
      </c>
      <c r="AN1144" s="25">
        <v>0</v>
      </c>
      <c r="AO1144" s="26">
        <v>0</v>
      </c>
      <c r="AP1144" s="27">
        <f t="shared" ref="AP1144" si="6756">-1/($AN$8*$B1144)</f>
        <v>-5.7952201024595338</v>
      </c>
      <c r="AR1144" s="24">
        <f t="shared" ref="AR1144" si="6757">AH1144*AM1144+AJ1144*AM1147-AI1144*AN1144-AK1144*AN1147</f>
        <v>3.0319722033837246</v>
      </c>
      <c r="AS1144" s="28">
        <f t="shared" ref="AS1144" si="6758">(AH1144*AN1144+AI1144*AM1144+AJ1144*AN1147+AK1144*AM1147)</f>
        <v>0</v>
      </c>
      <c r="AT1144" s="26">
        <f t="shared" ref="AT1144" si="6759">AH1144*AO1144+AJ1144*AO1147-AI1144*AP1144-AK1144*AP1147</f>
        <v>0</v>
      </c>
      <c r="AU1144" s="27">
        <f t="shared" ref="AU1144" si="6760">(AH1144*AP1144+AI1144*AO1144+AJ1144*AP1147+AK1144*AO1147)</f>
        <v>-4.2156474853772394</v>
      </c>
      <c r="AV1144" s="8"/>
      <c r="AW1144" s="183">
        <f t="shared" ref="AW1144" si="6761">20*LOG((2*$AR$8)/(($AR$8*AR1144+AT1144+$AR$8*AR1147+AT1147)^2+($AR$8*AS1144+AU1144+$AR$8*AS1147+AU1147)^2)^0.5)</f>
        <v>-9.8978255552609404</v>
      </c>
      <c r="AY1144" s="184">
        <f t="shared" ref="AY1144" si="6762">((AS1144^2+AR1144^2)/(AS1147^2+AR1147^2))^0.5</f>
        <v>1.7873331962258159</v>
      </c>
      <c r="AZ1144" s="9"/>
      <c r="BA1144" s="29"/>
      <c r="BB1144" s="29"/>
      <c r="BC1144" s="29"/>
      <c r="BD1144" s="29"/>
    </row>
    <row r="1145" spans="2:56" ht="18.649999999999999" customHeight="1" thickBot="1">
      <c r="D1145" s="30"/>
      <c r="G1145" s="31"/>
      <c r="I1145" s="30"/>
      <c r="L1145" s="31"/>
      <c r="N1145" s="30"/>
      <c r="Q1145" s="31"/>
      <c r="S1145" s="30"/>
      <c r="V1145" s="31"/>
      <c r="X1145" s="30"/>
      <c r="AA1145" s="31"/>
      <c r="AC1145" s="30"/>
      <c r="AF1145" s="31"/>
      <c r="AH1145" s="30"/>
      <c r="AK1145" s="31"/>
      <c r="AM1145" s="30"/>
      <c r="AP1145" s="31"/>
      <c r="AR1145" s="30"/>
      <c r="AU1145" s="31"/>
      <c r="AY1145" s="185"/>
      <c r="AZ1145" s="9"/>
      <c r="BA1145" s="29"/>
      <c r="BB1145" s="29"/>
      <c r="BC1145" s="29"/>
      <c r="BD1145" s="29"/>
    </row>
    <row r="1146" spans="2:56" ht="18.649999999999999" customHeight="1" thickBot="1">
      <c r="D1146" s="197" t="s">
        <v>96</v>
      </c>
      <c r="E1146" s="198"/>
      <c r="F1146" s="199" t="s">
        <v>97</v>
      </c>
      <c r="G1146" s="200"/>
      <c r="I1146" s="197" t="s">
        <v>98</v>
      </c>
      <c r="J1146" s="198"/>
      <c r="K1146" s="199" t="s">
        <v>99</v>
      </c>
      <c r="L1146" s="200"/>
      <c r="N1146" s="197" t="s">
        <v>1</v>
      </c>
      <c r="O1146" s="198"/>
      <c r="P1146" s="199" t="s">
        <v>2</v>
      </c>
      <c r="Q1146" s="200"/>
      <c r="S1146" s="172" t="s">
        <v>100</v>
      </c>
      <c r="T1146" s="173"/>
      <c r="U1146" s="199" t="s">
        <v>101</v>
      </c>
      <c r="V1146" s="200"/>
      <c r="X1146" s="197" t="s">
        <v>102</v>
      </c>
      <c r="Y1146" s="198"/>
      <c r="Z1146" s="199" t="s">
        <v>103</v>
      </c>
      <c r="AA1146" s="200"/>
      <c r="AB1146" s="4"/>
      <c r="AC1146" s="197" t="s">
        <v>104</v>
      </c>
      <c r="AD1146" s="198"/>
      <c r="AE1146" s="199" t="s">
        <v>105</v>
      </c>
      <c r="AF1146" s="200"/>
      <c r="AH1146" s="172" t="s">
        <v>106</v>
      </c>
      <c r="AI1146" s="173"/>
      <c r="AJ1146" s="199" t="s">
        <v>107</v>
      </c>
      <c r="AK1146" s="200"/>
      <c r="AL1146" s="4"/>
      <c r="AM1146" s="197" t="s">
        <v>108</v>
      </c>
      <c r="AN1146" s="198"/>
      <c r="AO1146" s="199" t="s">
        <v>109</v>
      </c>
      <c r="AP1146" s="200"/>
      <c r="AR1146" s="197" t="s">
        <v>110</v>
      </c>
      <c r="AS1146" s="198"/>
      <c r="AT1146" s="199" t="s">
        <v>111</v>
      </c>
      <c r="AU1146" s="200"/>
      <c r="AV1146" s="4"/>
      <c r="AW1146" s="36" t="s">
        <v>112</v>
      </c>
      <c r="AY1146" s="186" t="s">
        <v>113</v>
      </c>
      <c r="AZ1146" s="9"/>
      <c r="BA1146" s="29"/>
      <c r="BB1146" s="29"/>
      <c r="BC1146" s="29"/>
      <c r="BD1146" s="29"/>
    </row>
    <row r="1147" spans="2:56" ht="18.649999999999999" customHeight="1" thickTop="1" thickBot="1">
      <c r="D1147" s="24">
        <v>0</v>
      </c>
      <c r="E1147" s="28">
        <v>0</v>
      </c>
      <c r="F1147" s="26">
        <v>1</v>
      </c>
      <c r="G1147" s="27">
        <v>0</v>
      </c>
      <c r="I1147" s="24">
        <v>0</v>
      </c>
      <c r="J1147" s="28">
        <f t="shared" ref="J1147" si="6763">IF(0=(1-$J$8*$K$8*$B1144^2),0,-1*(1-$J$8*$K$8*$B1144^2)/($B1144*$K$8))</f>
        <v>-0.29042222342957119</v>
      </c>
      <c r="K1147" s="26">
        <v>1</v>
      </c>
      <c r="L1147" s="27">
        <v>0</v>
      </c>
      <c r="N1147" s="24">
        <f t="shared" ref="N1147" si="6764">D1147*I1144+F1147*I1147-E1147*J1144-G1147*J1147</f>
        <v>0</v>
      </c>
      <c r="O1147" s="28">
        <f t="shared" ref="O1147" si="6765">(D1147*J1144+E1147*I1144+F1147*J1147+G1147*I1147)</f>
        <v>-0.29042222342957119</v>
      </c>
      <c r="P1147" s="26">
        <f t="shared" ref="P1147" si="6766">D1147*K1144+F1147*K1147-E1147*L1144-G1147*L1147</f>
        <v>1</v>
      </c>
      <c r="Q1147" s="27">
        <f t="shared" ref="Q1147" si="6767">(D1147*L1144+E1147*K1144+F1147*L1147+G1147*K1147)</f>
        <v>0</v>
      </c>
      <c r="S1147" s="24">
        <v>0</v>
      </c>
      <c r="T1147" s="28">
        <v>0</v>
      </c>
      <c r="U1147" s="26">
        <v>1</v>
      </c>
      <c r="V1147" s="27">
        <v>0</v>
      </c>
      <c r="X1147" s="24">
        <f t="shared" ref="X1147" si="6768">N1147*S1144+P1147*S1147-O1147*T1144-Q1147*T1147</f>
        <v>0</v>
      </c>
      <c r="Y1147" s="28">
        <f t="shared" ref="Y1147" si="6769">(N1147*T1144+O1147*S1144+P1147*T1147+Q1147*S1147)</f>
        <v>-0.29042222342957119</v>
      </c>
      <c r="Z1147" s="26">
        <f t="shared" ref="Z1147" si="6770">N1147*U1144+P1147*U1147-O1147*V1144-Q1147*V1147</f>
        <v>-7.1423747737348133</v>
      </c>
      <c r="AA1147" s="27">
        <f t="shared" ref="AA1147" si="6771">(N1147*V1144+O1147*U1144+P1147*V1147+Q1147*U1147)</f>
        <v>0</v>
      </c>
      <c r="AB1147" s="8"/>
      <c r="AC1147" s="24">
        <v>0</v>
      </c>
      <c r="AD1147" s="28">
        <f t="shared" ref="AD1147" si="6772">IF(0=(1-$AD$8*$AE$8*$B1144^2),0,-1*(1-$AD$8*$AE$8*$B1144^2)/($B1144*$AD$8))</f>
        <v>-0.27816921003574185</v>
      </c>
      <c r="AE1147" s="26">
        <v>1</v>
      </c>
      <c r="AF1147" s="27">
        <v>0</v>
      </c>
      <c r="AH1147" s="24">
        <f t="shared" ref="AH1147" si="6773">X1147*AC1144+Z1147*AC1147-Y1147*AD1144-AA1147*AD1147</f>
        <v>0</v>
      </c>
      <c r="AI1147" s="28">
        <f t="shared" ref="AI1147" si="6774">(X1147*AD1144+Y1147*AC1144+Z1147*AD1147+AA1147*AC1147)</f>
        <v>1.6963665251594522</v>
      </c>
      <c r="AJ1147" s="26">
        <f t="shared" ref="AJ1147" si="6775">X1147*AE1144+Z1147*AE1147-Y1147*AF1144-AA1147*AF1147</f>
        <v>-7.1423747737348133</v>
      </c>
      <c r="AK1147" s="27">
        <f t="shared" ref="AK1147" si="6776">(X1147*AF1144+Y1147*AE1144+Z1147*AF1147+AA1147*AE1147)</f>
        <v>0</v>
      </c>
      <c r="AL1147" s="8"/>
      <c r="AM1147" s="24">
        <v>0</v>
      </c>
      <c r="AN1147" s="28">
        <v>0</v>
      </c>
      <c r="AO1147" s="26">
        <v>1</v>
      </c>
      <c r="AP1147" s="27">
        <v>0</v>
      </c>
      <c r="AR1147" s="24">
        <f t="shared" ref="AR1147" si="6777">AH1147*AM1144+AJ1147*AM1147-AI1147*AN1144-AK1147*AN1147</f>
        <v>0</v>
      </c>
      <c r="AS1147" s="28">
        <f t="shared" ref="AS1147" si="6778">(AH1147*AN1144+AI1147*AM1144+AJ1147*AN1147+AK1147*AM1147)</f>
        <v>1.6963665251594522</v>
      </c>
      <c r="AT1147" s="26">
        <f t="shared" ref="AT1147" si="6779">AH1147*AO1144+AJ1147*AO1147-AI1147*AP1144-AK1147*AP1147</f>
        <v>2.6884426140086699</v>
      </c>
      <c r="AU1147" s="27">
        <f t="shared" ref="AU1147" si="6780">(AH1147*AP1144+AI1147*AO1144+AJ1147*AP1147+AK1147*AO1147)</f>
        <v>0</v>
      </c>
      <c r="AV1147" s="8"/>
      <c r="AW1147" s="38">
        <f t="shared" ref="AW1147" si="6781">(180/PI())*ATAN(-1*(($AR$8*AS1144+AU1144+$AR$8*AS1147+AU1147)/($AR$8*AR1144+AT1144+$AR$8*AR1147+AT1147)))</f>
        <v>23.768778853299157</v>
      </c>
      <c r="AY1147" s="187">
        <f t="shared" ref="AY1147" si="6782">20*LOG(((($AR$8*AR1144+AT1144-$AR$8*AR1147-AT1147)^2+($AR$8*AS1144+AU1144-$AR$8*AS1147-AU1147)^2)/(($AR$8*AR1144+AT1144+$AR$8*AR1147+AT1147)^2+($AR$8*AS1144+AU1144+$AR$8*AS1147+AU1147)^2))^0.5)</f>
        <v>-0.46907743931440987</v>
      </c>
      <c r="AZ1147" s="9"/>
      <c r="BA1147" s="29"/>
      <c r="BB1147" s="29"/>
      <c r="BC1147" s="29"/>
      <c r="BD1147" s="29"/>
    </row>
    <row r="1148" spans="2:56" ht="18.649999999999999" customHeight="1">
      <c r="AY1148" s="33"/>
    </row>
    <row r="1149" spans="2:56" ht="18.649999999999999" customHeight="1" thickBot="1">
      <c r="E1149" s="21" t="s">
        <v>68</v>
      </c>
      <c r="J1149" s="21" t="s">
        <v>69</v>
      </c>
      <c r="O1149" s="21" t="s">
        <v>70</v>
      </c>
      <c r="T1149" s="21" t="s">
        <v>71</v>
      </c>
      <c r="Y1149" s="21" t="s">
        <v>72</v>
      </c>
      <c r="AD1149" s="21" t="s">
        <v>73</v>
      </c>
      <c r="AI1149" s="21" t="s">
        <v>74</v>
      </c>
      <c r="AN1149" s="21" t="s">
        <v>75</v>
      </c>
      <c r="AS1149" s="21" t="s">
        <v>76</v>
      </c>
    </row>
    <row r="1150" spans="2:56" ht="18.649999999999999" customHeight="1" thickBot="1">
      <c r="B1150" s="20"/>
      <c r="D1150" s="197" t="s">
        <v>77</v>
      </c>
      <c r="E1150" s="198"/>
      <c r="F1150" s="199" t="s">
        <v>78</v>
      </c>
      <c r="G1150" s="200"/>
      <c r="I1150" s="197" t="s">
        <v>79</v>
      </c>
      <c r="J1150" s="198"/>
      <c r="K1150" s="199" t="s">
        <v>80</v>
      </c>
      <c r="L1150" s="200"/>
      <c r="N1150" s="197" t="s">
        <v>81</v>
      </c>
      <c r="O1150" s="198"/>
      <c r="P1150" s="199" t="s">
        <v>82</v>
      </c>
      <c r="Q1150" s="200"/>
      <c r="S1150" s="197" t="s">
        <v>83</v>
      </c>
      <c r="T1150" s="198"/>
      <c r="U1150" s="199" t="s">
        <v>84</v>
      </c>
      <c r="V1150" s="200"/>
      <c r="X1150" s="197" t="s">
        <v>85</v>
      </c>
      <c r="Y1150" s="198"/>
      <c r="Z1150" s="199" t="s">
        <v>86</v>
      </c>
      <c r="AA1150" s="200"/>
      <c r="AB1150" s="4"/>
      <c r="AC1150" s="197" t="s">
        <v>87</v>
      </c>
      <c r="AD1150" s="198"/>
      <c r="AE1150" s="199" t="s">
        <v>88</v>
      </c>
      <c r="AF1150" s="200"/>
      <c r="AH1150" s="197" t="s">
        <v>89</v>
      </c>
      <c r="AI1150" s="198"/>
      <c r="AJ1150" s="199" t="s">
        <v>90</v>
      </c>
      <c r="AK1150" s="200"/>
      <c r="AL1150" s="4"/>
      <c r="AM1150" s="197" t="s">
        <v>91</v>
      </c>
      <c r="AN1150" s="198"/>
      <c r="AO1150" s="199" t="s">
        <v>92</v>
      </c>
      <c r="AP1150" s="200"/>
      <c r="AR1150" s="197" t="s">
        <v>93</v>
      </c>
      <c r="AS1150" s="198"/>
      <c r="AT1150" s="199" t="s">
        <v>94</v>
      </c>
      <c r="AU1150" s="200"/>
      <c r="AV1150" s="4"/>
      <c r="AW1150" s="181" t="s">
        <v>95</v>
      </c>
      <c r="AY1150" s="182" t="s">
        <v>22</v>
      </c>
      <c r="AZ1150" s="9"/>
      <c r="BA1150" s="29"/>
      <c r="BB1150" s="29"/>
      <c r="BC1150" s="29"/>
      <c r="BD1150" s="29"/>
    </row>
    <row r="1151" spans="2:56" ht="18.649999999999999" customHeight="1" thickTop="1" thickBot="1">
      <c r="B1151" s="39">
        <f t="shared" ref="B1151" si="6783">B1144+$E$5</f>
        <v>0.96439999999999293</v>
      </c>
      <c r="D1151" s="24">
        <v>1</v>
      </c>
      <c r="E1151" s="25">
        <v>0</v>
      </c>
      <c r="F1151" s="26">
        <v>0</v>
      </c>
      <c r="G1151" s="27">
        <f t="shared" ref="G1151" si="6784">-1/($E$8*$B1151)</f>
        <v>-5.7928164441839396</v>
      </c>
      <c r="I1151" s="24">
        <v>1</v>
      </c>
      <c r="J1151" s="28">
        <v>0</v>
      </c>
      <c r="K1151" s="26">
        <v>0</v>
      </c>
      <c r="L1151" s="27">
        <v>0</v>
      </c>
      <c r="N1151" s="24">
        <f t="shared" ref="N1151" si="6785">D1151*I1151+F1151*I1154-E1151*J1151-G1151*J1154</f>
        <v>-0.67708251951855991</v>
      </c>
      <c r="O1151" s="28">
        <f t="shared" ref="O1151" si="6786">(D1151*J1151+E1151*I1151+F1151*J1154+G1151*I1154)</f>
        <v>0</v>
      </c>
      <c r="P1151" s="26">
        <f t="shared" ref="P1151" si="6787">D1151*K1151+F1151*K1154-E1151*L1151-G1151*L1154</f>
        <v>0</v>
      </c>
      <c r="Q1151" s="27">
        <f t="shared" ref="Q1151" si="6788">(D1151*L1151+E1151*K1151+F1151*L1154+G1151*K1154)</f>
        <v>-5.7928164441839396</v>
      </c>
      <c r="S1151" s="24">
        <v>1</v>
      </c>
      <c r="T1151" s="25">
        <v>0</v>
      </c>
      <c r="U1151" s="26">
        <v>0</v>
      </c>
      <c r="V1151" s="27">
        <f t="shared" ref="V1151" si="6789">-1/($T$8*$B1151)</f>
        <v>-28.024706581322299</v>
      </c>
      <c r="X1151" s="24">
        <f t="shared" ref="X1151" si="6790">N1151*S1151+P1151*S1154-O1151*T1151-Q1151*T1154</f>
        <v>-0.67708251951855991</v>
      </c>
      <c r="Y1151" s="28">
        <f t="shared" ref="Y1151" si="6791">(N1151*T1151+O1151*S1151+P1151*T1154+Q1151*S1154)</f>
        <v>0</v>
      </c>
      <c r="Z1151" s="26">
        <f t="shared" ref="Z1151" si="6792">N1151*U1151+P1151*U1154-O1151*V1151-Q1151*V1154</f>
        <v>0</v>
      </c>
      <c r="AA1151" s="27">
        <f t="shared" ref="AA1151" si="6793">(N1151*V1151+O1151*U1151+P1151*V1154+Q1151*U1154)</f>
        <v>13.18222249666613</v>
      </c>
      <c r="AB1151" s="8"/>
      <c r="AC1151" s="24">
        <v>1</v>
      </c>
      <c r="AD1151" s="28">
        <v>0</v>
      </c>
      <c r="AE1151" s="26">
        <v>0</v>
      </c>
      <c r="AF1151" s="27">
        <v>0</v>
      </c>
      <c r="AH1151" s="24">
        <f t="shared" ref="AH1151" si="6794">X1151*AC1151+Z1151*AC1154-Y1151*AD1151-AA1151*AD1154</f>
        <v>2.9794916446282489</v>
      </c>
      <c r="AI1151" s="28">
        <f t="shared" ref="AI1151" si="6795">(X1151*AD1151+Y1151*AC1151+Z1151*AD1154+AA1151*AC1154)</f>
        <v>0</v>
      </c>
      <c r="AJ1151" s="26">
        <f t="shared" ref="AJ1151" si="6796">X1151*AE1151+Z1151*AE1154-Y1151*AF1151-AA1151*AF1154</f>
        <v>0</v>
      </c>
      <c r="AK1151" s="27">
        <f t="shared" ref="AK1151" si="6797">(X1151*AF1151+Y1151*AE1151+Z1151*AF1154+AA1151*AE1154)</f>
        <v>13.18222249666613</v>
      </c>
      <c r="AL1151" s="8"/>
      <c r="AM1151" s="24">
        <v>1</v>
      </c>
      <c r="AN1151" s="25">
        <v>0</v>
      </c>
      <c r="AO1151" s="26">
        <v>0</v>
      </c>
      <c r="AP1151" s="27">
        <f t="shared" ref="AP1151" si="6798">-1/($AN$8*$B1151)</f>
        <v>-5.7928164441839396</v>
      </c>
      <c r="AR1151" s="24">
        <f t="shared" ref="AR1151" si="6799">AH1151*AM1151+AJ1151*AM1154-AI1151*AN1151-AK1151*AN1154</f>
        <v>2.9794916446282489</v>
      </c>
      <c r="AS1151" s="28">
        <f t="shared" ref="AS1151" si="6800">(AH1151*AN1151+AI1151*AM1151+AJ1151*AN1154+AK1151*AM1154)</f>
        <v>0</v>
      </c>
      <c r="AT1151" s="26">
        <f t="shared" ref="AT1151" si="6801">AH1151*AO1151+AJ1151*AO1154-AI1151*AP1151-AK1151*AP1154</f>
        <v>0</v>
      </c>
      <c r="AU1151" s="27">
        <f t="shared" ref="AU1151" si="6802">(AH1151*AP1151+AI1151*AO1151+AJ1151*AP1154+AK1151*AO1154)</f>
        <v>-4.077425697645042</v>
      </c>
      <c r="AV1151" s="8"/>
      <c r="AW1151" s="183">
        <f t="shared" ref="AW1151" si="6803">20*LOG((2*$AR$8)/(($AR$8*AR1151+AT1151+$AR$8*AR1154+AT1154)^2+($AR$8*AS1151+AU1151+$AR$8*AS1154+AU1154)^2)^0.5)</f>
        <v>-9.6971443765712149</v>
      </c>
      <c r="AY1151" s="184">
        <f t="shared" ref="AY1151" si="6804">((AS1151^2+AR1151^2)/(AS1154^2+AR1154^2))^0.5</f>
        <v>1.7696441355280206</v>
      </c>
      <c r="AZ1151" s="9"/>
      <c r="BA1151" s="29"/>
      <c r="BB1151" s="29"/>
      <c r="BC1151" s="29"/>
      <c r="BD1151" s="29"/>
    </row>
    <row r="1152" spans="2:56" ht="18.649999999999999" customHeight="1" thickBot="1">
      <c r="D1152" s="30"/>
      <c r="G1152" s="31"/>
      <c r="I1152" s="30"/>
      <c r="L1152" s="31"/>
      <c r="N1152" s="30"/>
      <c r="Q1152" s="31"/>
      <c r="S1152" s="30"/>
      <c r="V1152" s="31"/>
      <c r="X1152" s="30"/>
      <c r="AA1152" s="31"/>
      <c r="AC1152" s="30"/>
      <c r="AF1152" s="31"/>
      <c r="AH1152" s="30"/>
      <c r="AK1152" s="31"/>
      <c r="AM1152" s="30"/>
      <c r="AP1152" s="31"/>
      <c r="AR1152" s="30"/>
      <c r="AU1152" s="31"/>
      <c r="AY1152" s="185"/>
      <c r="AZ1152" s="9"/>
      <c r="BA1152" s="29"/>
      <c r="BB1152" s="29"/>
      <c r="BC1152" s="29"/>
      <c r="BD1152" s="29"/>
    </row>
    <row r="1153" spans="2:56" ht="18.649999999999999" customHeight="1" thickBot="1">
      <c r="D1153" s="197" t="s">
        <v>96</v>
      </c>
      <c r="E1153" s="198"/>
      <c r="F1153" s="199" t="s">
        <v>97</v>
      </c>
      <c r="G1153" s="200"/>
      <c r="I1153" s="197" t="s">
        <v>98</v>
      </c>
      <c r="J1153" s="198"/>
      <c r="K1153" s="199" t="s">
        <v>99</v>
      </c>
      <c r="L1153" s="200"/>
      <c r="N1153" s="197" t="s">
        <v>1</v>
      </c>
      <c r="O1153" s="198"/>
      <c r="P1153" s="199" t="s">
        <v>2</v>
      </c>
      <c r="Q1153" s="200"/>
      <c r="S1153" s="172" t="s">
        <v>100</v>
      </c>
      <c r="T1153" s="173"/>
      <c r="U1153" s="199" t="s">
        <v>101</v>
      </c>
      <c r="V1153" s="200"/>
      <c r="X1153" s="197" t="s">
        <v>102</v>
      </c>
      <c r="Y1153" s="198"/>
      <c r="Z1153" s="199" t="s">
        <v>103</v>
      </c>
      <c r="AA1153" s="200"/>
      <c r="AB1153" s="4"/>
      <c r="AC1153" s="197" t="s">
        <v>104</v>
      </c>
      <c r="AD1153" s="198"/>
      <c r="AE1153" s="199" t="s">
        <v>105</v>
      </c>
      <c r="AF1153" s="200"/>
      <c r="AH1153" s="172" t="s">
        <v>106</v>
      </c>
      <c r="AI1153" s="173"/>
      <c r="AJ1153" s="199" t="s">
        <v>107</v>
      </c>
      <c r="AK1153" s="200"/>
      <c r="AL1153" s="4"/>
      <c r="AM1153" s="197" t="s">
        <v>108</v>
      </c>
      <c r="AN1153" s="198"/>
      <c r="AO1153" s="199" t="s">
        <v>109</v>
      </c>
      <c r="AP1153" s="200"/>
      <c r="AR1153" s="197" t="s">
        <v>110</v>
      </c>
      <c r="AS1153" s="198"/>
      <c r="AT1153" s="199" t="s">
        <v>111</v>
      </c>
      <c r="AU1153" s="200"/>
      <c r="AV1153" s="4"/>
      <c r="AW1153" s="36" t="s">
        <v>112</v>
      </c>
      <c r="AY1153" s="186" t="s">
        <v>113</v>
      </c>
      <c r="AZ1153" s="9"/>
      <c r="BA1153" s="29"/>
      <c r="BB1153" s="29"/>
      <c r="BC1153" s="29"/>
      <c r="BD1153" s="29"/>
    </row>
    <row r="1154" spans="2:56" ht="18.649999999999999" customHeight="1" thickTop="1" thickBot="1">
      <c r="D1154" s="24">
        <v>0</v>
      </c>
      <c r="E1154" s="28">
        <v>0</v>
      </c>
      <c r="F1154" s="26">
        <v>1</v>
      </c>
      <c r="G1154" s="27">
        <v>0</v>
      </c>
      <c r="I1154" s="24">
        <v>0</v>
      </c>
      <c r="J1154" s="28">
        <f t="shared" ref="J1154" si="6805">IF(0=(1-$J$8*$K$8*$B1151^2),0,-1*(1-$J$8*$K$8*$B1151^2)/($B1151*$K$8))</f>
        <v>-0.28951073034643998</v>
      </c>
      <c r="K1154" s="26">
        <v>1</v>
      </c>
      <c r="L1154" s="27">
        <v>0</v>
      </c>
      <c r="N1154" s="24">
        <f t="shared" ref="N1154" si="6806">D1154*I1151+F1154*I1154-E1154*J1151-G1154*J1154</f>
        <v>0</v>
      </c>
      <c r="O1154" s="28">
        <f t="shared" ref="O1154" si="6807">(D1154*J1151+E1154*I1151+F1154*J1154+G1154*I1154)</f>
        <v>-0.28951073034643998</v>
      </c>
      <c r="P1154" s="26">
        <f t="shared" ref="P1154" si="6808">D1154*K1151+F1154*K1154-E1154*L1151-G1154*L1154</f>
        <v>1</v>
      </c>
      <c r="Q1154" s="27">
        <f t="shared" ref="Q1154" si="6809">(D1154*L1151+E1154*K1151+F1154*L1154+G1154*K1154)</f>
        <v>0</v>
      </c>
      <c r="S1154" s="24">
        <v>0</v>
      </c>
      <c r="T1154" s="28">
        <v>0</v>
      </c>
      <c r="U1154" s="26">
        <v>1</v>
      </c>
      <c r="V1154" s="27">
        <v>0</v>
      </c>
      <c r="X1154" s="24">
        <f t="shared" ref="X1154" si="6810">N1154*S1151+P1154*S1154-O1154*T1151-Q1154*T1154</f>
        <v>0</v>
      </c>
      <c r="Y1154" s="28">
        <f t="shared" ref="Y1154" si="6811">(N1154*T1151+O1154*S1151+P1154*T1154+Q1154*S1154)</f>
        <v>-0.28951073034643998</v>
      </c>
      <c r="Z1154" s="26">
        <f t="shared" ref="Z1154" si="6812">N1154*U1151+P1154*U1154-O1154*V1151-Q1154*V1154</f>
        <v>-7.1134532701033013</v>
      </c>
      <c r="AA1154" s="27">
        <f t="shared" ref="AA1154" si="6813">(N1154*V1151+O1154*U1151+P1154*V1154+Q1154*U1154)</f>
        <v>0</v>
      </c>
      <c r="AB1154" s="8"/>
      <c r="AC1154" s="24">
        <v>0</v>
      </c>
      <c r="AD1154" s="28">
        <f t="shared" ref="AD1154" si="6814">IF(0=(1-$AD$8*$AE$8*$B1151^2),0,-1*(1-$AD$8*$AE$8*$B1151^2)/($B1151*$AD$8))</f>
        <v>-0.27738677336629541</v>
      </c>
      <c r="AE1154" s="26">
        <v>1</v>
      </c>
      <c r="AF1154" s="27">
        <v>0</v>
      </c>
      <c r="AH1154" s="24">
        <f t="shared" ref="AH1154" si="6815">X1154*AC1151+Z1154*AC1154-Y1154*AD1151-AA1154*AD1154</f>
        <v>0</v>
      </c>
      <c r="AI1154" s="28">
        <f t="shared" ref="AI1154" si="6816">(X1154*AD1151+Y1154*AC1151+Z1154*AD1154+AA1154*AC1154)</f>
        <v>1.6836671197394375</v>
      </c>
      <c r="AJ1154" s="26">
        <f t="shared" ref="AJ1154" si="6817">X1154*AE1151+Z1154*AE1154-Y1154*AF1151-AA1154*AF1154</f>
        <v>-7.1134532701033013</v>
      </c>
      <c r="AK1154" s="27">
        <f t="shared" ref="AK1154" si="6818">(X1154*AF1151+Y1154*AE1151+Z1154*AF1154+AA1154*AE1154)</f>
        <v>0</v>
      </c>
      <c r="AL1154" s="8"/>
      <c r="AM1154" s="24">
        <v>0</v>
      </c>
      <c r="AN1154" s="28">
        <v>0</v>
      </c>
      <c r="AO1154" s="26">
        <v>1</v>
      </c>
      <c r="AP1154" s="27">
        <v>0</v>
      </c>
      <c r="AR1154" s="24">
        <f t="shared" ref="AR1154" si="6819">AH1154*AM1151+AJ1154*AM1154-AI1154*AN1151-AK1154*AN1154</f>
        <v>0</v>
      </c>
      <c r="AS1154" s="28">
        <f t="shared" ref="AS1154" si="6820">(AH1154*AN1151+AI1154*AM1151+AJ1154*AN1154+AK1154*AM1154)</f>
        <v>1.6836671197394375</v>
      </c>
      <c r="AT1154" s="26">
        <f t="shared" ref="AT1154" si="6821">AH1154*AO1151+AJ1154*AO1154-AI1154*AP1151-AK1154*AP1154</f>
        <v>2.6397213076551225</v>
      </c>
      <c r="AU1154" s="27">
        <f t="shared" ref="AU1154" si="6822">(AH1154*AP1151+AI1154*AO1151+AJ1154*AP1154+AK1154*AO1154)</f>
        <v>0</v>
      </c>
      <c r="AV1154" s="8"/>
      <c r="AW1154" s="38">
        <f t="shared" ref="AW1154" si="6823">(180/PI())*ATAN(-1*(($AR$8*AS1151+AU1151+$AR$8*AS1154+AU1154)/($AR$8*AR1151+AT1151+$AR$8*AR1154+AT1154)))</f>
        <v>23.073778981801844</v>
      </c>
      <c r="AY1154" s="187">
        <f t="shared" ref="AY1154" si="6824">20*LOG(((($AR$8*AR1151+AT1151-$AR$8*AR1154-AT1154)^2+($AR$8*AS1151+AU1151-$AR$8*AS1154-AU1154)^2)/(($AR$8*AR1151+AT1151+$AR$8*AR1154+AT1154)^2+($AR$8*AS1151+AU1151+$AR$8*AS1154+AU1154)^2))^0.5)</f>
        <v>-0.49256719428173307</v>
      </c>
      <c r="AZ1154" s="9"/>
      <c r="BA1154" s="29"/>
      <c r="BB1154" s="29"/>
      <c r="BC1154" s="29"/>
      <c r="BD1154" s="29"/>
    </row>
    <row r="1155" spans="2:56" ht="18.649999999999999" customHeight="1">
      <c r="AY1155" s="33"/>
    </row>
    <row r="1156" spans="2:56" ht="18.649999999999999" customHeight="1" thickBot="1">
      <c r="E1156" s="21" t="s">
        <v>68</v>
      </c>
      <c r="J1156" s="21" t="s">
        <v>69</v>
      </c>
      <c r="O1156" s="21" t="s">
        <v>70</v>
      </c>
      <c r="T1156" s="21" t="s">
        <v>71</v>
      </c>
      <c r="Y1156" s="21" t="s">
        <v>72</v>
      </c>
      <c r="AD1156" s="21" t="s">
        <v>73</v>
      </c>
      <c r="AI1156" s="21" t="s">
        <v>74</v>
      </c>
      <c r="AN1156" s="21" t="s">
        <v>75</v>
      </c>
      <c r="AS1156" s="21" t="s">
        <v>76</v>
      </c>
    </row>
    <row r="1157" spans="2:56" ht="18.649999999999999" customHeight="1" thickBot="1">
      <c r="B1157" s="20"/>
      <c r="D1157" s="197" t="s">
        <v>77</v>
      </c>
      <c r="E1157" s="198"/>
      <c r="F1157" s="199" t="s">
        <v>78</v>
      </c>
      <c r="G1157" s="200"/>
      <c r="I1157" s="197" t="s">
        <v>79</v>
      </c>
      <c r="J1157" s="198"/>
      <c r="K1157" s="199" t="s">
        <v>80</v>
      </c>
      <c r="L1157" s="200"/>
      <c r="N1157" s="197" t="s">
        <v>81</v>
      </c>
      <c r="O1157" s="198"/>
      <c r="P1157" s="199" t="s">
        <v>82</v>
      </c>
      <c r="Q1157" s="200"/>
      <c r="S1157" s="197" t="s">
        <v>83</v>
      </c>
      <c r="T1157" s="198"/>
      <c r="U1157" s="199" t="s">
        <v>84</v>
      </c>
      <c r="V1157" s="200"/>
      <c r="X1157" s="197" t="s">
        <v>85</v>
      </c>
      <c r="Y1157" s="198"/>
      <c r="Z1157" s="199" t="s">
        <v>86</v>
      </c>
      <c r="AA1157" s="200"/>
      <c r="AB1157" s="4"/>
      <c r="AC1157" s="197" t="s">
        <v>87</v>
      </c>
      <c r="AD1157" s="198"/>
      <c r="AE1157" s="199" t="s">
        <v>88</v>
      </c>
      <c r="AF1157" s="200"/>
      <c r="AH1157" s="197" t="s">
        <v>89</v>
      </c>
      <c r="AI1157" s="198"/>
      <c r="AJ1157" s="199" t="s">
        <v>90</v>
      </c>
      <c r="AK1157" s="200"/>
      <c r="AL1157" s="4"/>
      <c r="AM1157" s="197" t="s">
        <v>91</v>
      </c>
      <c r="AN1157" s="198"/>
      <c r="AO1157" s="199" t="s">
        <v>92</v>
      </c>
      <c r="AP1157" s="200"/>
      <c r="AR1157" s="197" t="s">
        <v>93</v>
      </c>
      <c r="AS1157" s="198"/>
      <c r="AT1157" s="199" t="s">
        <v>94</v>
      </c>
      <c r="AU1157" s="200"/>
      <c r="AV1157" s="4"/>
      <c r="AW1157" s="181" t="s">
        <v>95</v>
      </c>
      <c r="AY1157" s="182" t="s">
        <v>22</v>
      </c>
      <c r="AZ1157" s="9"/>
      <c r="BA1157" s="29"/>
      <c r="BB1157" s="29"/>
      <c r="BC1157" s="29"/>
      <c r="BD1157" s="29"/>
    </row>
    <row r="1158" spans="2:56" ht="18.649999999999999" customHeight="1" thickTop="1" thickBot="1">
      <c r="B1158" s="39">
        <f t="shared" ref="B1158" si="6825">B1151+$E$5</f>
        <v>0.96479999999999289</v>
      </c>
      <c r="D1158" s="24">
        <v>1</v>
      </c>
      <c r="E1158" s="25">
        <v>0</v>
      </c>
      <c r="F1158" s="26">
        <v>0</v>
      </c>
      <c r="G1158" s="27">
        <f t="shared" ref="G1158" si="6826">-1/($E$8*$B1158)</f>
        <v>-5.7904147789914919</v>
      </c>
      <c r="I1158" s="24">
        <v>1</v>
      </c>
      <c r="J1158" s="28">
        <v>0</v>
      </c>
      <c r="K1158" s="26">
        <v>0</v>
      </c>
      <c r="L1158" s="27">
        <v>0</v>
      </c>
      <c r="N1158" s="24">
        <f t="shared" ref="N1158" si="6827">D1158*I1158+F1158*I1161-E1158*J1158-G1158*J1161</f>
        <v>-0.67111176563269148</v>
      </c>
      <c r="O1158" s="28">
        <f t="shared" ref="O1158" si="6828">(D1158*J1158+E1158*I1158+F1158*J1161+G1158*I1161)</f>
        <v>0</v>
      </c>
      <c r="P1158" s="26">
        <f t="shared" ref="P1158" si="6829">D1158*K1158+F1158*K1161-E1158*L1158-G1158*L1161</f>
        <v>0</v>
      </c>
      <c r="Q1158" s="27">
        <f t="shared" ref="Q1158" si="6830">(D1158*L1158+E1158*K1158+F1158*L1161+G1158*K1161)</f>
        <v>-5.7904147789914919</v>
      </c>
      <c r="S1158" s="24">
        <v>1</v>
      </c>
      <c r="T1158" s="25">
        <v>0</v>
      </c>
      <c r="U1158" s="26">
        <v>0</v>
      </c>
      <c r="V1158" s="27">
        <f t="shared" ref="V1158" si="6831">-1/($T$8*$B1158)</f>
        <v>-28.013087714580461</v>
      </c>
      <c r="X1158" s="24">
        <f t="shared" ref="X1158" si="6832">N1158*S1158+P1158*S1161-O1158*T1158-Q1158*T1161</f>
        <v>-0.67111176563269148</v>
      </c>
      <c r="Y1158" s="28">
        <f t="shared" ref="Y1158" si="6833">(N1158*T1158+O1158*S1158+P1158*T1161+Q1158*S1161)</f>
        <v>0</v>
      </c>
      <c r="Z1158" s="26">
        <f t="shared" ref="Z1158" si="6834">N1158*U1158+P1158*U1161-O1158*V1158-Q1158*V1161</f>
        <v>0</v>
      </c>
      <c r="AA1158" s="27">
        <f t="shared" ref="AA1158" si="6835">(N1158*V1158+O1158*U1158+P1158*V1161+Q1158*U1161)</f>
        <v>13.009497977964058</v>
      </c>
      <c r="AB1158" s="8"/>
      <c r="AC1158" s="24">
        <v>1</v>
      </c>
      <c r="AD1158" s="28">
        <v>0</v>
      </c>
      <c r="AE1158" s="26">
        <v>0</v>
      </c>
      <c r="AF1158" s="27">
        <v>0</v>
      </c>
      <c r="AH1158" s="24">
        <f t="shared" ref="AH1158" si="6836">X1158*AC1158+Z1158*AC1161-Y1158*AD1158-AA1158*AD1161</f>
        <v>2.9273766350621333</v>
      </c>
      <c r="AI1158" s="28">
        <f t="shared" ref="AI1158" si="6837">(X1158*AD1158+Y1158*AC1158+Z1158*AD1161+AA1158*AC1161)</f>
        <v>0</v>
      </c>
      <c r="AJ1158" s="26">
        <f t="shared" ref="AJ1158" si="6838">X1158*AE1158+Z1158*AE1161-Y1158*AF1158-AA1158*AF1161</f>
        <v>0</v>
      </c>
      <c r="AK1158" s="27">
        <f t="shared" ref="AK1158" si="6839">(X1158*AF1158+Y1158*AE1158+Z1158*AF1161+AA1158*AE1161)</f>
        <v>13.009497977964058</v>
      </c>
      <c r="AL1158" s="8"/>
      <c r="AM1158" s="24">
        <v>1</v>
      </c>
      <c r="AN1158" s="25">
        <v>0</v>
      </c>
      <c r="AO1158" s="26">
        <v>0</v>
      </c>
      <c r="AP1158" s="27">
        <f t="shared" ref="AP1158" si="6840">-1/($AN$8*$B1158)</f>
        <v>-5.7904147789914919</v>
      </c>
      <c r="AR1158" s="24">
        <f t="shared" ref="AR1158" si="6841">AH1158*AM1158+AJ1158*AM1161-AI1158*AN1158-AK1158*AN1161</f>
        <v>2.9273766350621333</v>
      </c>
      <c r="AS1158" s="28">
        <f t="shared" ref="AS1158" si="6842">(AH1158*AN1158+AI1158*AM1158+AJ1158*AN1161+AK1158*AM1161)</f>
        <v>0</v>
      </c>
      <c r="AT1158" s="26">
        <f t="shared" ref="AT1158" si="6843">AH1158*AO1158+AJ1158*AO1161-AI1158*AP1158-AK1158*AP1161</f>
        <v>0</v>
      </c>
      <c r="AU1158" s="27">
        <f t="shared" ref="AU1158" si="6844">(AH1158*AP1158+AI1158*AO1158+AJ1158*AP1161+AK1158*AO1161)</f>
        <v>-3.9412269533741036</v>
      </c>
      <c r="AV1158" s="8"/>
      <c r="AW1158" s="183">
        <f t="shared" ref="AW1158" si="6845">20*LOG((2*$AR$8)/(($AR$8*AR1158+AT1158+$AR$8*AR1161+AT1161)^2+($AR$8*AS1158+AU1158+$AR$8*AS1161+AU1161)^2)^0.5)</f>
        <v>-9.4951539758672645</v>
      </c>
      <c r="AY1158" s="184">
        <f t="shared" ref="AY1158" si="6846">((AS1158^2+AR1158^2)/(AS1161^2+AR1161^2))^0.5</f>
        <v>1.7518447706831275</v>
      </c>
      <c r="AZ1158" s="9"/>
      <c r="BA1158" s="29"/>
      <c r="BB1158" s="29"/>
      <c r="BC1158" s="29"/>
      <c r="BD1158" s="29"/>
    </row>
    <row r="1159" spans="2:56" ht="18.649999999999999" customHeight="1" thickBot="1">
      <c r="D1159" s="30"/>
      <c r="G1159" s="31"/>
      <c r="I1159" s="30"/>
      <c r="L1159" s="31"/>
      <c r="N1159" s="30"/>
      <c r="Q1159" s="31"/>
      <c r="S1159" s="30"/>
      <c r="V1159" s="31"/>
      <c r="X1159" s="30"/>
      <c r="AA1159" s="31"/>
      <c r="AC1159" s="30"/>
      <c r="AF1159" s="31"/>
      <c r="AH1159" s="30"/>
      <c r="AK1159" s="31"/>
      <c r="AM1159" s="30"/>
      <c r="AP1159" s="31"/>
      <c r="AR1159" s="30"/>
      <c r="AU1159" s="31"/>
      <c r="AY1159" s="185"/>
      <c r="AZ1159" s="9"/>
      <c r="BA1159" s="29"/>
      <c r="BB1159" s="29"/>
      <c r="BC1159" s="29"/>
      <c r="BD1159" s="29"/>
    </row>
    <row r="1160" spans="2:56" ht="18.649999999999999" customHeight="1" thickBot="1">
      <c r="D1160" s="197" t="s">
        <v>96</v>
      </c>
      <c r="E1160" s="198"/>
      <c r="F1160" s="199" t="s">
        <v>97</v>
      </c>
      <c r="G1160" s="200"/>
      <c r="I1160" s="197" t="s">
        <v>98</v>
      </c>
      <c r="J1160" s="198"/>
      <c r="K1160" s="199" t="s">
        <v>99</v>
      </c>
      <c r="L1160" s="200"/>
      <c r="N1160" s="197" t="s">
        <v>1</v>
      </c>
      <c r="O1160" s="198"/>
      <c r="P1160" s="199" t="s">
        <v>2</v>
      </c>
      <c r="Q1160" s="200"/>
      <c r="S1160" s="172" t="s">
        <v>100</v>
      </c>
      <c r="T1160" s="173"/>
      <c r="U1160" s="199" t="s">
        <v>101</v>
      </c>
      <c r="V1160" s="200"/>
      <c r="X1160" s="197" t="s">
        <v>102</v>
      </c>
      <c r="Y1160" s="198"/>
      <c r="Z1160" s="199" t="s">
        <v>103</v>
      </c>
      <c r="AA1160" s="200"/>
      <c r="AB1160" s="4"/>
      <c r="AC1160" s="197" t="s">
        <v>104</v>
      </c>
      <c r="AD1160" s="198"/>
      <c r="AE1160" s="199" t="s">
        <v>105</v>
      </c>
      <c r="AF1160" s="200"/>
      <c r="AH1160" s="172" t="s">
        <v>106</v>
      </c>
      <c r="AI1160" s="173"/>
      <c r="AJ1160" s="199" t="s">
        <v>107</v>
      </c>
      <c r="AK1160" s="200"/>
      <c r="AL1160" s="4"/>
      <c r="AM1160" s="197" t="s">
        <v>108</v>
      </c>
      <c r="AN1160" s="198"/>
      <c r="AO1160" s="199" t="s">
        <v>109</v>
      </c>
      <c r="AP1160" s="200"/>
      <c r="AR1160" s="197" t="s">
        <v>110</v>
      </c>
      <c r="AS1160" s="198"/>
      <c r="AT1160" s="199" t="s">
        <v>111</v>
      </c>
      <c r="AU1160" s="200"/>
      <c r="AV1160" s="4"/>
      <c r="AW1160" s="36" t="s">
        <v>112</v>
      </c>
      <c r="AY1160" s="186" t="s">
        <v>113</v>
      </c>
      <c r="AZ1160" s="9"/>
      <c r="BA1160" s="29"/>
      <c r="BB1160" s="29"/>
      <c r="BC1160" s="29"/>
      <c r="BD1160" s="29"/>
    </row>
    <row r="1161" spans="2:56" ht="18.649999999999999" customHeight="1" thickTop="1" thickBot="1">
      <c r="D1161" s="24">
        <v>0</v>
      </c>
      <c r="E1161" s="28">
        <v>0</v>
      </c>
      <c r="F1161" s="26">
        <v>1</v>
      </c>
      <c r="G1161" s="27">
        <v>0</v>
      </c>
      <c r="I1161" s="24">
        <v>0</v>
      </c>
      <c r="J1161" s="28">
        <f t="shared" ref="J1161" si="6847">IF(0=(1-$J$8*$K$8*$B1158^2),0,-1*(1-$J$8*$K$8*$B1158^2)/($B1158*$K$8))</f>
        <v>-0.28859966503535117</v>
      </c>
      <c r="K1161" s="26">
        <v>1</v>
      </c>
      <c r="L1161" s="27">
        <v>0</v>
      </c>
      <c r="N1161" s="24">
        <f t="shared" ref="N1161" si="6848">D1161*I1158+F1161*I1161-E1161*J1158-G1161*J1161</f>
        <v>0</v>
      </c>
      <c r="O1161" s="28">
        <f t="shared" ref="O1161" si="6849">(D1161*J1158+E1161*I1158+F1161*J1161+G1161*I1161)</f>
        <v>-0.28859966503535117</v>
      </c>
      <c r="P1161" s="26">
        <f t="shared" ref="P1161" si="6850">D1161*K1158+F1161*K1161-E1161*L1158-G1161*L1161</f>
        <v>1</v>
      </c>
      <c r="Q1161" s="27">
        <f t="shared" ref="Q1161" si="6851">(D1161*L1158+E1161*K1158+F1161*L1161+G1161*K1161)</f>
        <v>0</v>
      </c>
      <c r="S1161" s="24">
        <v>0</v>
      </c>
      <c r="T1161" s="28">
        <v>0</v>
      </c>
      <c r="U1161" s="26">
        <v>1</v>
      </c>
      <c r="V1161" s="27">
        <v>0</v>
      </c>
      <c r="X1161" s="24">
        <f t="shared" ref="X1161" si="6852">N1161*S1158+P1161*S1161-O1161*T1158-Q1161*T1161</f>
        <v>0</v>
      </c>
      <c r="Y1161" s="28">
        <f t="shared" ref="Y1161" si="6853">(N1161*T1158+O1161*S1158+P1161*T1161+Q1161*S1161)</f>
        <v>-0.28859966503535117</v>
      </c>
      <c r="Z1161" s="26">
        <f t="shared" ref="Z1161" si="6854">N1161*U1158+P1161*U1161-O1161*V1158-Q1161*V1161</f>
        <v>-7.0845677310338324</v>
      </c>
      <c r="AA1161" s="27">
        <f t="shared" ref="AA1161" si="6855">(N1161*V1158+O1161*U1158+P1161*V1161+Q1161*U1161)</f>
        <v>0</v>
      </c>
      <c r="AB1161" s="8"/>
      <c r="AC1161" s="24">
        <v>0</v>
      </c>
      <c r="AD1161" s="28">
        <f t="shared" ref="AD1161" si="6856">IF(0=(1-$AD$8*$AE$8*$B1158^2),0,-1*(1-$AD$8*$AE$8*$B1158^2)/($B1158*$AD$8))</f>
        <v>-0.27660470886655814</v>
      </c>
      <c r="AE1161" s="26">
        <v>1</v>
      </c>
      <c r="AF1161" s="27">
        <v>0</v>
      </c>
      <c r="AH1161" s="24">
        <f t="shared" ref="AH1161" si="6857">X1161*AC1158+Z1161*AC1161-Y1161*AD1158-AA1161*AD1161</f>
        <v>0</v>
      </c>
      <c r="AI1161" s="28">
        <f t="shared" ref="AI1161" si="6858">(X1161*AD1158+Y1161*AC1158+Z1161*AD1161+AA1161*AC1161)</f>
        <v>1.6710251296526746</v>
      </c>
      <c r="AJ1161" s="26">
        <f t="shared" ref="AJ1161" si="6859">X1161*AE1158+Z1161*AE1161-Y1161*AF1158-AA1161*AF1161</f>
        <v>-7.0845677310338324</v>
      </c>
      <c r="AK1161" s="27">
        <f t="shared" ref="AK1161" si="6860">(X1161*AF1158+Y1161*AE1158+Z1161*AF1161+AA1161*AE1161)</f>
        <v>0</v>
      </c>
      <c r="AL1161" s="8"/>
      <c r="AM1161" s="24">
        <v>0</v>
      </c>
      <c r="AN1161" s="28">
        <v>0</v>
      </c>
      <c r="AO1161" s="26">
        <v>1</v>
      </c>
      <c r="AP1161" s="27">
        <v>0</v>
      </c>
      <c r="AR1161" s="24">
        <f t="shared" ref="AR1161" si="6861">AH1161*AM1158+AJ1161*AM1161-AI1161*AN1158-AK1161*AN1161</f>
        <v>0</v>
      </c>
      <c r="AS1161" s="28">
        <f t="shared" ref="AS1161" si="6862">(AH1161*AN1158+AI1161*AM1158+AJ1161*AN1161+AK1161*AM1161)</f>
        <v>1.6710251296526746</v>
      </c>
      <c r="AT1161" s="26">
        <f t="shared" ref="AT1161" si="6863">AH1161*AO1158+AJ1161*AO1161-AI1161*AP1158-AK1161*AP1161</f>
        <v>2.591360875773189</v>
      </c>
      <c r="AU1161" s="27">
        <f t="shared" ref="AU1161" si="6864">(AH1161*AP1158+AI1161*AO1158+AJ1161*AP1161+AK1161*AO1161)</f>
        <v>0</v>
      </c>
      <c r="AV1161" s="8"/>
      <c r="AW1161" s="38">
        <f t="shared" ref="AW1161" si="6865">(180/PI())*ATAN(-1*(($AR$8*AS1158+AU1158+$AR$8*AS1161+AU1161)/($AR$8*AR1158+AT1158+$AR$8*AR1161+AT1161)))</f>
        <v>22.360429822221644</v>
      </c>
      <c r="AY1161" s="187">
        <f t="shared" ref="AY1161" si="6866">20*LOG(((($AR$8*AR1158+AT1158-$AR$8*AR1161-AT1161)^2+($AR$8*AS1158+AU1158-$AR$8*AS1161-AU1161)^2)/(($AR$8*AR1158+AT1158+$AR$8*AR1161+AT1161)^2+($AR$8*AS1158+AU1158+$AR$8*AS1161+AU1161)^2))^0.5)</f>
        <v>-0.51747045664435953</v>
      </c>
      <c r="AZ1161" s="9"/>
      <c r="BA1161" s="29"/>
      <c r="BB1161" s="29"/>
      <c r="BC1161" s="29"/>
      <c r="BD1161" s="29"/>
    </row>
    <row r="1162" spans="2:56" ht="18.649999999999999" customHeight="1">
      <c r="AY1162" s="33"/>
    </row>
    <row r="1163" spans="2:56" ht="18.649999999999999" customHeight="1" thickBot="1">
      <c r="E1163" s="21" t="s">
        <v>68</v>
      </c>
      <c r="J1163" s="21" t="s">
        <v>69</v>
      </c>
      <c r="O1163" s="21" t="s">
        <v>70</v>
      </c>
      <c r="T1163" s="21" t="s">
        <v>71</v>
      </c>
      <c r="Y1163" s="21" t="s">
        <v>72</v>
      </c>
      <c r="AD1163" s="21" t="s">
        <v>73</v>
      </c>
      <c r="AI1163" s="21" t="s">
        <v>74</v>
      </c>
      <c r="AN1163" s="21" t="s">
        <v>75</v>
      </c>
      <c r="AS1163" s="21" t="s">
        <v>76</v>
      </c>
    </row>
    <row r="1164" spans="2:56" ht="18.649999999999999" customHeight="1" thickBot="1">
      <c r="B1164" s="20"/>
      <c r="D1164" s="197" t="s">
        <v>77</v>
      </c>
      <c r="E1164" s="198"/>
      <c r="F1164" s="199" t="s">
        <v>78</v>
      </c>
      <c r="G1164" s="200"/>
      <c r="I1164" s="197" t="s">
        <v>79</v>
      </c>
      <c r="J1164" s="198"/>
      <c r="K1164" s="199" t="s">
        <v>80</v>
      </c>
      <c r="L1164" s="200"/>
      <c r="N1164" s="197" t="s">
        <v>81</v>
      </c>
      <c r="O1164" s="198"/>
      <c r="P1164" s="199" t="s">
        <v>82</v>
      </c>
      <c r="Q1164" s="200"/>
      <c r="S1164" s="197" t="s">
        <v>83</v>
      </c>
      <c r="T1164" s="198"/>
      <c r="U1164" s="199" t="s">
        <v>84</v>
      </c>
      <c r="V1164" s="200"/>
      <c r="X1164" s="197" t="s">
        <v>85</v>
      </c>
      <c r="Y1164" s="198"/>
      <c r="Z1164" s="199" t="s">
        <v>86</v>
      </c>
      <c r="AA1164" s="200"/>
      <c r="AB1164" s="4"/>
      <c r="AC1164" s="197" t="s">
        <v>87</v>
      </c>
      <c r="AD1164" s="198"/>
      <c r="AE1164" s="199" t="s">
        <v>88</v>
      </c>
      <c r="AF1164" s="200"/>
      <c r="AH1164" s="197" t="s">
        <v>89</v>
      </c>
      <c r="AI1164" s="198"/>
      <c r="AJ1164" s="199" t="s">
        <v>90</v>
      </c>
      <c r="AK1164" s="200"/>
      <c r="AL1164" s="4"/>
      <c r="AM1164" s="197" t="s">
        <v>91</v>
      </c>
      <c r="AN1164" s="198"/>
      <c r="AO1164" s="199" t="s">
        <v>92</v>
      </c>
      <c r="AP1164" s="200"/>
      <c r="AR1164" s="197" t="s">
        <v>93</v>
      </c>
      <c r="AS1164" s="198"/>
      <c r="AT1164" s="199" t="s">
        <v>94</v>
      </c>
      <c r="AU1164" s="200"/>
      <c r="AV1164" s="4"/>
      <c r="AW1164" s="181" t="s">
        <v>95</v>
      </c>
      <c r="AY1164" s="182" t="s">
        <v>22</v>
      </c>
      <c r="AZ1164" s="9"/>
      <c r="BA1164" s="29"/>
      <c r="BB1164" s="29"/>
      <c r="BC1164" s="29"/>
      <c r="BD1164" s="29"/>
    </row>
    <row r="1165" spans="2:56" ht="18.649999999999999" customHeight="1" thickTop="1" thickBot="1">
      <c r="B1165" s="39">
        <f t="shared" ref="B1165" si="6867">B1158+$E$5</f>
        <v>0.96519999999999284</v>
      </c>
      <c r="D1165" s="24">
        <v>1</v>
      </c>
      <c r="E1165" s="25">
        <v>0</v>
      </c>
      <c r="F1165" s="26">
        <v>0</v>
      </c>
      <c r="G1165" s="27">
        <f t="shared" ref="G1165" si="6868">-1/($E$8*$B1165)</f>
        <v>-5.78801510440426</v>
      </c>
      <c r="I1165" s="24">
        <v>1</v>
      </c>
      <c r="J1165" s="28">
        <v>0</v>
      </c>
      <c r="K1165" s="26">
        <v>0</v>
      </c>
      <c r="L1165" s="27">
        <v>0</v>
      </c>
      <c r="N1165" s="24">
        <f t="shared" ref="N1165" si="6869">D1165*I1165+F1165*I1168-E1165*J1165-G1165*J1168</f>
        <v>-0.6651484334417197</v>
      </c>
      <c r="O1165" s="28">
        <f t="shared" ref="O1165" si="6870">(D1165*J1165+E1165*I1165+F1165*J1168+G1165*I1168)</f>
        <v>0</v>
      </c>
      <c r="P1165" s="26">
        <f t="shared" ref="P1165" si="6871">D1165*K1165+F1165*K1168-E1165*L1165-G1165*L1168</f>
        <v>0</v>
      </c>
      <c r="Q1165" s="27">
        <f t="shared" ref="Q1165" si="6872">(D1165*L1165+E1165*K1165+F1165*L1168+G1165*K1168)</f>
        <v>-5.78801510440426</v>
      </c>
      <c r="S1165" s="24">
        <v>1</v>
      </c>
      <c r="T1165" s="25">
        <v>0</v>
      </c>
      <c r="U1165" s="26">
        <v>0</v>
      </c>
      <c r="V1165" s="27">
        <f t="shared" ref="V1165" si="6873">-1/($T$8*$B1165)</f>
        <v>-28.001478478063849</v>
      </c>
      <c r="X1165" s="24">
        <f t="shared" ref="X1165" si="6874">N1165*S1165+P1165*S1168-O1165*T1165-Q1165*T1168</f>
        <v>-0.6651484334417197</v>
      </c>
      <c r="Y1165" s="28">
        <f t="shared" ref="Y1165" si="6875">(N1165*T1165+O1165*S1165+P1165*T1168+Q1165*S1168)</f>
        <v>0</v>
      </c>
      <c r="Z1165" s="26">
        <f t="shared" ref="Z1165" si="6876">N1165*U1165+P1165*U1168-O1165*V1165-Q1165*V1168</f>
        <v>0</v>
      </c>
      <c r="AA1165" s="27">
        <f t="shared" ref="AA1165" si="6877">(N1165*V1165+O1165*U1165+P1165*V1168+Q1165*U1168)</f>
        <v>12.837124439331941</v>
      </c>
      <c r="AB1165" s="8"/>
      <c r="AC1165" s="24">
        <v>1</v>
      </c>
      <c r="AD1165" s="28">
        <v>0</v>
      </c>
      <c r="AE1165" s="26">
        <v>0</v>
      </c>
      <c r="AF1165" s="27">
        <v>0</v>
      </c>
      <c r="AH1165" s="24">
        <f t="shared" ref="AH1165" si="6878">X1165*AC1165+Z1165*AC1168-Y1165*AD1165-AA1165*AD1168</f>
        <v>2.8756259471298198</v>
      </c>
      <c r="AI1165" s="28">
        <f t="shared" ref="AI1165" si="6879">(X1165*AD1165+Y1165*AC1165+Z1165*AD1168+AA1165*AC1168)</f>
        <v>0</v>
      </c>
      <c r="AJ1165" s="26">
        <f t="shared" ref="AJ1165" si="6880">X1165*AE1165+Z1165*AE1168-Y1165*AF1165-AA1165*AF1168</f>
        <v>0</v>
      </c>
      <c r="AK1165" s="27">
        <f t="shared" ref="AK1165" si="6881">(X1165*AF1165+Y1165*AE1165+Z1165*AF1168+AA1165*AE1168)</f>
        <v>12.837124439331941</v>
      </c>
      <c r="AL1165" s="8"/>
      <c r="AM1165" s="24">
        <v>1</v>
      </c>
      <c r="AN1165" s="25">
        <v>0</v>
      </c>
      <c r="AO1165" s="26">
        <v>0</v>
      </c>
      <c r="AP1165" s="27">
        <f t="shared" ref="AP1165" si="6882">-1/($AN$8*$B1165)</f>
        <v>-5.78801510440426</v>
      </c>
      <c r="AR1165" s="24">
        <f t="shared" ref="AR1165" si="6883">AH1165*AM1165+AJ1165*AM1168-AI1165*AN1165-AK1165*AN1168</f>
        <v>2.8756259471298198</v>
      </c>
      <c r="AS1165" s="28">
        <f t="shared" ref="AS1165" si="6884">(AH1165*AN1165+AI1165*AM1165+AJ1165*AN1168+AK1165*AM1168)</f>
        <v>0</v>
      </c>
      <c r="AT1165" s="26">
        <f t="shared" ref="AT1165" si="6885">AH1165*AO1165+AJ1165*AO1168-AI1165*AP1165-AK1165*AP1168</f>
        <v>0</v>
      </c>
      <c r="AU1165" s="27">
        <f t="shared" ref="AU1165" si="6886">(AH1165*AP1165+AI1165*AO1165+AJ1165*AP1168+AK1165*AO1168)</f>
        <v>-3.807041977272263</v>
      </c>
      <c r="AV1165" s="8"/>
      <c r="AW1165" s="183">
        <f t="shared" ref="AW1165" si="6887">20*LOG((2*$AR$8)/(($AR$8*AR1165+AT1165+$AR$8*AR1168+AT1168)^2+($AR$8*AS1165+AU1165+$AR$8*AS1168+AU1168)^2)^0.5)</f>
        <v>-9.2918764600440191</v>
      </c>
      <c r="AY1165" s="184">
        <f t="shared" ref="AY1165" si="6888">((AS1165^2+AR1165^2)/(AS1168^2+AR1168^2))^0.5</f>
        <v>1.7339338296513804</v>
      </c>
      <c r="AZ1165" s="9"/>
      <c r="BA1165" s="29"/>
      <c r="BB1165" s="29"/>
      <c r="BC1165" s="29"/>
      <c r="BD1165" s="29"/>
    </row>
    <row r="1166" spans="2:56" ht="18.649999999999999" customHeight="1" thickBot="1">
      <c r="D1166" s="30"/>
      <c r="G1166" s="31"/>
      <c r="I1166" s="30"/>
      <c r="L1166" s="31"/>
      <c r="N1166" s="30"/>
      <c r="Q1166" s="31"/>
      <c r="S1166" s="30"/>
      <c r="V1166" s="31"/>
      <c r="X1166" s="30"/>
      <c r="AA1166" s="31"/>
      <c r="AC1166" s="30"/>
      <c r="AF1166" s="31"/>
      <c r="AH1166" s="30"/>
      <c r="AK1166" s="31"/>
      <c r="AM1166" s="30"/>
      <c r="AP1166" s="31"/>
      <c r="AR1166" s="30"/>
      <c r="AU1166" s="31"/>
      <c r="AY1166" s="185"/>
      <c r="AZ1166" s="9"/>
      <c r="BA1166" s="29"/>
      <c r="BB1166" s="29"/>
      <c r="BC1166" s="29"/>
      <c r="BD1166" s="29"/>
    </row>
    <row r="1167" spans="2:56" ht="18.649999999999999" customHeight="1" thickBot="1">
      <c r="D1167" s="197" t="s">
        <v>96</v>
      </c>
      <c r="E1167" s="198"/>
      <c r="F1167" s="199" t="s">
        <v>97</v>
      </c>
      <c r="G1167" s="200"/>
      <c r="I1167" s="197" t="s">
        <v>98</v>
      </c>
      <c r="J1167" s="198"/>
      <c r="K1167" s="199" t="s">
        <v>99</v>
      </c>
      <c r="L1167" s="200"/>
      <c r="N1167" s="197" t="s">
        <v>1</v>
      </c>
      <c r="O1167" s="198"/>
      <c r="P1167" s="199" t="s">
        <v>2</v>
      </c>
      <c r="Q1167" s="200"/>
      <c r="S1167" s="172" t="s">
        <v>100</v>
      </c>
      <c r="T1167" s="173"/>
      <c r="U1167" s="199" t="s">
        <v>101</v>
      </c>
      <c r="V1167" s="200"/>
      <c r="X1167" s="197" t="s">
        <v>102</v>
      </c>
      <c r="Y1167" s="198"/>
      <c r="Z1167" s="199" t="s">
        <v>103</v>
      </c>
      <c r="AA1167" s="200"/>
      <c r="AB1167" s="4"/>
      <c r="AC1167" s="197" t="s">
        <v>104</v>
      </c>
      <c r="AD1167" s="198"/>
      <c r="AE1167" s="199" t="s">
        <v>105</v>
      </c>
      <c r="AF1167" s="200"/>
      <c r="AH1167" s="172" t="s">
        <v>106</v>
      </c>
      <c r="AI1167" s="173"/>
      <c r="AJ1167" s="199" t="s">
        <v>107</v>
      </c>
      <c r="AK1167" s="200"/>
      <c r="AL1167" s="4"/>
      <c r="AM1167" s="197" t="s">
        <v>108</v>
      </c>
      <c r="AN1167" s="198"/>
      <c r="AO1167" s="199" t="s">
        <v>109</v>
      </c>
      <c r="AP1167" s="200"/>
      <c r="AR1167" s="197" t="s">
        <v>110</v>
      </c>
      <c r="AS1167" s="198"/>
      <c r="AT1167" s="199" t="s">
        <v>111</v>
      </c>
      <c r="AU1167" s="200"/>
      <c r="AV1167" s="4"/>
      <c r="AW1167" s="36" t="s">
        <v>112</v>
      </c>
      <c r="AY1167" s="186" t="s">
        <v>113</v>
      </c>
      <c r="AZ1167" s="9"/>
      <c r="BA1167" s="29"/>
      <c r="BB1167" s="29"/>
      <c r="BC1167" s="29"/>
      <c r="BD1167" s="29"/>
    </row>
    <row r="1168" spans="2:56" ht="18.649999999999999" customHeight="1" thickTop="1" thickBot="1">
      <c r="D1168" s="24">
        <v>0</v>
      </c>
      <c r="E1168" s="28">
        <v>0</v>
      </c>
      <c r="F1168" s="26">
        <v>1</v>
      </c>
      <c r="G1168" s="27">
        <v>0</v>
      </c>
      <c r="I1168" s="24">
        <v>0</v>
      </c>
      <c r="J1168" s="28">
        <f t="shared" ref="J1168" si="6889">IF(0=(1-$J$8*$K$8*$B1165^2),0,-1*(1-$J$8*$K$8*$B1165^2)/($B1165*$K$8))</f>
        <v>-0.28768902696447052</v>
      </c>
      <c r="K1168" s="26">
        <v>1</v>
      </c>
      <c r="L1168" s="27">
        <v>0</v>
      </c>
      <c r="N1168" s="24">
        <f t="shared" ref="N1168" si="6890">D1168*I1165+F1168*I1168-E1168*J1165-G1168*J1168</f>
        <v>0</v>
      </c>
      <c r="O1168" s="28">
        <f t="shared" ref="O1168" si="6891">(D1168*J1165+E1168*I1165+F1168*J1168+G1168*I1168)</f>
        <v>-0.28768902696447052</v>
      </c>
      <c r="P1168" s="26">
        <f t="shared" ref="P1168" si="6892">D1168*K1165+F1168*K1168-E1168*L1165-G1168*L1168</f>
        <v>1</v>
      </c>
      <c r="Q1168" s="27">
        <f t="shared" ref="Q1168" si="6893">(D1168*L1165+E1168*K1165+F1168*L1168+G1168*K1168)</f>
        <v>0</v>
      </c>
      <c r="S1168" s="24">
        <v>0</v>
      </c>
      <c r="T1168" s="28">
        <v>0</v>
      </c>
      <c r="U1168" s="26">
        <v>1</v>
      </c>
      <c r="V1168" s="27">
        <v>0</v>
      </c>
      <c r="X1168" s="24">
        <f t="shared" ref="X1168" si="6894">N1168*S1165+P1168*S1168-O1168*T1165-Q1168*T1168</f>
        <v>0</v>
      </c>
      <c r="Y1168" s="28">
        <f t="shared" ref="Y1168" si="6895">(N1168*T1165+O1168*S1165+P1168*T1168+Q1168*S1168)</f>
        <v>-0.28768902696447052</v>
      </c>
      <c r="Z1168" s="26">
        <f t="shared" ref="Z1168" si="6896">N1168*U1165+P1168*U1168-O1168*V1165-Q1168*V1168</f>
        <v>-7.0557180969207511</v>
      </c>
      <c r="AA1168" s="27">
        <f t="shared" ref="AA1168" si="6897">(N1168*V1165+O1168*U1165+P1168*V1168+Q1168*U1168)</f>
        <v>0</v>
      </c>
      <c r="AB1168" s="8"/>
      <c r="AC1168" s="24">
        <v>0</v>
      </c>
      <c r="AD1168" s="28">
        <f t="shared" ref="AD1168" si="6898">IF(0=(1-$AD$8*$AE$8*$B1165^2),0,-1*(1-$AD$8*$AE$8*$B1165^2)/($B1165*$AD$8))</f>
        <v>-0.27582301607382453</v>
      </c>
      <c r="AE1168" s="26">
        <v>1</v>
      </c>
      <c r="AF1168" s="27">
        <v>0</v>
      </c>
      <c r="AH1168" s="24">
        <f t="shared" ref="AH1168" si="6899">X1168*AC1165+Z1168*AC1168-Y1168*AD1165-AA1168*AD1168</f>
        <v>0</v>
      </c>
      <c r="AI1168" s="28">
        <f t="shared" ref="AI1168" si="6900">(X1168*AD1165+Y1168*AC1165+Z1168*AD1168+AA1168*AC1168)</f>
        <v>1.6584404190948765</v>
      </c>
      <c r="AJ1168" s="26">
        <f t="shared" ref="AJ1168" si="6901">X1168*AE1165+Z1168*AE1168-Y1168*AF1165-AA1168*AF1168</f>
        <v>-7.0557180969207511</v>
      </c>
      <c r="AK1168" s="27">
        <f t="shared" ref="AK1168" si="6902">(X1168*AF1165+Y1168*AE1165+Z1168*AF1168+AA1168*AE1168)</f>
        <v>0</v>
      </c>
      <c r="AL1168" s="8"/>
      <c r="AM1168" s="24">
        <v>0</v>
      </c>
      <c r="AN1168" s="28">
        <v>0</v>
      </c>
      <c r="AO1168" s="26">
        <v>1</v>
      </c>
      <c r="AP1168" s="27">
        <v>0</v>
      </c>
      <c r="AR1168" s="24">
        <f t="shared" ref="AR1168" si="6903">AH1168*AM1165+AJ1168*AM1168-AI1168*AN1165-AK1168*AN1168</f>
        <v>0</v>
      </c>
      <c r="AS1168" s="28">
        <f t="shared" ref="AS1168" si="6904">(AH1168*AN1165+AI1168*AM1165+AJ1168*AN1168+AK1168*AM1168)</f>
        <v>1.6584404190948765</v>
      </c>
      <c r="AT1168" s="26">
        <f t="shared" ref="AT1168" si="6905">AH1168*AO1165+AJ1168*AO1168-AI1168*AP1165-AK1168*AP1168</f>
        <v>2.5433600985549258</v>
      </c>
      <c r="AU1168" s="27">
        <f t="shared" ref="AU1168" si="6906">(AH1168*AP1165+AI1168*AO1165+AJ1168*AP1168+AK1168*AO1168)</f>
        <v>0</v>
      </c>
      <c r="AV1168" s="8"/>
      <c r="AW1168" s="38">
        <f t="shared" ref="AW1168" si="6907">(180/PI())*ATAN(-1*(($AR$8*AS1165+AU1165+$AR$8*AS1168+AU1168)/($AR$8*AR1165+AT1165+$AR$8*AR1168+AT1168)))</f>
        <v>21.628084629293976</v>
      </c>
      <c r="AY1168" s="187">
        <f t="shared" ref="AY1168" si="6908">20*LOG(((($AR$8*AR1165+AT1165-$AR$8*AR1168-AT1168)^2+($AR$8*AS1165+AU1165-$AR$8*AS1168-AU1168)^2)/(($AR$8*AR1165+AT1165+$AR$8*AR1168+AT1168)^2+($AR$8*AS1165+AU1165+$AR$8*AS1168+AU1168)^2))^0.5)</f>
        <v>-0.54388508925211443</v>
      </c>
      <c r="AZ1168" s="9"/>
      <c r="BA1168" s="29"/>
      <c r="BB1168" s="29"/>
      <c r="BC1168" s="29"/>
      <c r="BD1168" s="29"/>
    </row>
    <row r="1169" spans="2:56" ht="18.649999999999999" customHeight="1">
      <c r="AY1169" s="33"/>
    </row>
    <row r="1170" spans="2:56" ht="18.649999999999999" customHeight="1" thickBot="1">
      <c r="E1170" s="21" t="s">
        <v>68</v>
      </c>
      <c r="J1170" s="21" t="s">
        <v>69</v>
      </c>
      <c r="O1170" s="21" t="s">
        <v>70</v>
      </c>
      <c r="T1170" s="21" t="s">
        <v>71</v>
      </c>
      <c r="Y1170" s="21" t="s">
        <v>72</v>
      </c>
      <c r="AD1170" s="21" t="s">
        <v>73</v>
      </c>
      <c r="AI1170" s="21" t="s">
        <v>74</v>
      </c>
      <c r="AN1170" s="21" t="s">
        <v>75</v>
      </c>
      <c r="AS1170" s="21" t="s">
        <v>76</v>
      </c>
    </row>
    <row r="1171" spans="2:56" ht="18.649999999999999" customHeight="1" thickBot="1">
      <c r="B1171" s="20"/>
      <c r="D1171" s="197" t="s">
        <v>77</v>
      </c>
      <c r="E1171" s="198"/>
      <c r="F1171" s="199" t="s">
        <v>78</v>
      </c>
      <c r="G1171" s="200"/>
      <c r="I1171" s="197" t="s">
        <v>79</v>
      </c>
      <c r="J1171" s="198"/>
      <c r="K1171" s="199" t="s">
        <v>80</v>
      </c>
      <c r="L1171" s="200"/>
      <c r="N1171" s="197" t="s">
        <v>81</v>
      </c>
      <c r="O1171" s="198"/>
      <c r="P1171" s="199" t="s">
        <v>82</v>
      </c>
      <c r="Q1171" s="200"/>
      <c r="S1171" s="197" t="s">
        <v>83</v>
      </c>
      <c r="T1171" s="198"/>
      <c r="U1171" s="199" t="s">
        <v>84</v>
      </c>
      <c r="V1171" s="200"/>
      <c r="X1171" s="197" t="s">
        <v>85</v>
      </c>
      <c r="Y1171" s="198"/>
      <c r="Z1171" s="199" t="s">
        <v>86</v>
      </c>
      <c r="AA1171" s="200"/>
      <c r="AB1171" s="4"/>
      <c r="AC1171" s="197" t="s">
        <v>87</v>
      </c>
      <c r="AD1171" s="198"/>
      <c r="AE1171" s="199" t="s">
        <v>88</v>
      </c>
      <c r="AF1171" s="200"/>
      <c r="AH1171" s="197" t="s">
        <v>89</v>
      </c>
      <c r="AI1171" s="198"/>
      <c r="AJ1171" s="199" t="s">
        <v>90</v>
      </c>
      <c r="AK1171" s="200"/>
      <c r="AL1171" s="4"/>
      <c r="AM1171" s="197" t="s">
        <v>91</v>
      </c>
      <c r="AN1171" s="198"/>
      <c r="AO1171" s="199" t="s">
        <v>92</v>
      </c>
      <c r="AP1171" s="200"/>
      <c r="AR1171" s="197" t="s">
        <v>93</v>
      </c>
      <c r="AS1171" s="198"/>
      <c r="AT1171" s="199" t="s">
        <v>94</v>
      </c>
      <c r="AU1171" s="200"/>
      <c r="AV1171" s="4"/>
      <c r="AW1171" s="181" t="s">
        <v>95</v>
      </c>
      <c r="AY1171" s="182" t="s">
        <v>22</v>
      </c>
      <c r="AZ1171" s="9"/>
      <c r="BA1171" s="29"/>
      <c r="BB1171" s="29"/>
      <c r="BC1171" s="29"/>
      <c r="BD1171" s="29"/>
    </row>
    <row r="1172" spans="2:56" ht="18.649999999999999" customHeight="1" thickTop="1" thickBot="1">
      <c r="B1172" s="39">
        <f t="shared" ref="B1172" si="6909">B1165+$E$5</f>
        <v>0.9655999999999928</v>
      </c>
      <c r="D1172" s="24">
        <v>1</v>
      </c>
      <c r="E1172" s="25">
        <v>0</v>
      </c>
      <c r="F1172" s="26">
        <v>0</v>
      </c>
      <c r="G1172" s="27">
        <f t="shared" ref="G1172" si="6910">-1/($E$8*$B1172)</f>
        <v>-5.7856174179484174</v>
      </c>
      <c r="I1172" s="24">
        <v>1</v>
      </c>
      <c r="J1172" s="28">
        <v>0</v>
      </c>
      <c r="K1172" s="26">
        <v>0</v>
      </c>
      <c r="L1172" s="27">
        <v>0</v>
      </c>
      <c r="N1172" s="24">
        <f t="shared" ref="N1172" si="6911">D1172*I1172+F1172*I1175-E1172*J1172-G1172*J1175</f>
        <v>-0.6591925106504366</v>
      </c>
      <c r="O1172" s="28">
        <f t="shared" ref="O1172" si="6912">(D1172*J1172+E1172*I1172+F1172*J1175+G1172*I1175)</f>
        <v>0</v>
      </c>
      <c r="P1172" s="26">
        <f t="shared" ref="P1172" si="6913">D1172*K1172+F1172*K1175-E1172*L1172-G1172*L1175</f>
        <v>0</v>
      </c>
      <c r="Q1172" s="27">
        <f t="shared" ref="Q1172" si="6914">(D1172*L1172+E1172*K1172+F1172*L1175+G1172*K1175)</f>
        <v>-5.7856174179484174</v>
      </c>
      <c r="S1172" s="24">
        <v>1</v>
      </c>
      <c r="T1172" s="25">
        <v>0</v>
      </c>
      <c r="U1172" s="26">
        <v>0</v>
      </c>
      <c r="V1172" s="27">
        <f t="shared" ref="V1172" si="6915">-1/($T$8*$B1172)</f>
        <v>-27.989878859804506</v>
      </c>
      <c r="X1172" s="24">
        <f t="shared" ref="X1172" si="6916">N1172*S1172+P1172*S1175-O1172*T1172-Q1172*T1175</f>
        <v>-0.6591925106504366</v>
      </c>
      <c r="Y1172" s="28">
        <f t="shared" ref="Y1172" si="6917">(N1172*T1172+O1172*S1172+P1172*T1175+Q1172*S1175)</f>
        <v>0</v>
      </c>
      <c r="Z1172" s="26">
        <f t="shared" ref="Z1172" si="6918">N1172*U1172+P1172*U1175-O1172*V1172-Q1172*V1175</f>
        <v>0</v>
      </c>
      <c r="AA1172" s="27">
        <f t="shared" ref="AA1172" si="6919">(N1172*V1172+O1172*U1172+P1172*V1175+Q1172*U1175)</f>
        <v>12.665101100447695</v>
      </c>
      <c r="AB1172" s="8"/>
      <c r="AC1172" s="24">
        <v>1</v>
      </c>
      <c r="AD1172" s="28">
        <v>0</v>
      </c>
      <c r="AE1172" s="26">
        <v>0</v>
      </c>
      <c r="AF1172" s="27">
        <v>0</v>
      </c>
      <c r="AH1172" s="24">
        <f t="shared" ref="AH1172" si="6920">X1172*AC1172+Z1172*AC1175-Y1172*AD1172-AA1172*AD1175</f>
        <v>2.8242383573617706</v>
      </c>
      <c r="AI1172" s="28">
        <f t="shared" ref="AI1172" si="6921">(X1172*AD1172+Y1172*AC1172+Z1172*AD1175+AA1172*AC1175)</f>
        <v>0</v>
      </c>
      <c r="AJ1172" s="26">
        <f t="shared" ref="AJ1172" si="6922">X1172*AE1172+Z1172*AE1175-Y1172*AF1172-AA1172*AF1175</f>
        <v>0</v>
      </c>
      <c r="AK1172" s="27">
        <f t="shared" ref="AK1172" si="6923">(X1172*AF1172+Y1172*AE1172+Z1172*AF1175+AA1172*AE1175)</f>
        <v>12.665101100447695</v>
      </c>
      <c r="AL1172" s="8"/>
      <c r="AM1172" s="24">
        <v>1</v>
      </c>
      <c r="AN1172" s="25">
        <v>0</v>
      </c>
      <c r="AO1172" s="26">
        <v>0</v>
      </c>
      <c r="AP1172" s="27">
        <f t="shared" ref="AP1172" si="6924">-1/($AN$8*$B1172)</f>
        <v>-5.7856174179484174</v>
      </c>
      <c r="AR1172" s="24">
        <f t="shared" ref="AR1172" si="6925">AH1172*AM1172+AJ1172*AM1175-AI1172*AN1172-AK1172*AN1175</f>
        <v>2.8242383573617706</v>
      </c>
      <c r="AS1172" s="28">
        <f t="shared" ref="AS1172" si="6926">(AH1172*AN1172+AI1172*AM1172+AJ1172*AN1175+AK1172*AM1175)</f>
        <v>0</v>
      </c>
      <c r="AT1172" s="26">
        <f t="shared" ref="AT1172" si="6927">AH1172*AO1172+AJ1172*AO1175-AI1172*AP1172-AK1172*AP1175</f>
        <v>0</v>
      </c>
      <c r="AU1172" s="27">
        <f t="shared" ref="AU1172" si="6928">(AH1172*AP1172+AI1172*AO1172+AJ1172*AP1175+AK1172*AO1175)</f>
        <v>-3.6748615323425913</v>
      </c>
      <c r="AV1172" s="8"/>
      <c r="AW1172" s="183">
        <f t="shared" ref="AW1172" si="6929">20*LOG((2*$AR$8)/(($AR$8*AR1172+AT1172+$AR$8*AR1175+AT1175)^2+($AR$8*AS1172+AU1172+$AR$8*AS1175+AU1175)^2)^0.5)</f>
        <v>-9.0873380690049625</v>
      </c>
      <c r="AY1172" s="184">
        <f t="shared" ref="AY1172" si="6930">((AS1172^2+AR1172^2)/(AS1175^2+AR1175^2))^0.5</f>
        <v>1.7159100209138396</v>
      </c>
      <c r="AZ1172" s="9"/>
      <c r="BA1172" s="29"/>
      <c r="BB1172" s="29"/>
      <c r="BC1172" s="29"/>
      <c r="BD1172" s="29"/>
    </row>
    <row r="1173" spans="2:56" ht="18.649999999999999" customHeight="1" thickBot="1">
      <c r="D1173" s="30"/>
      <c r="G1173" s="31"/>
      <c r="I1173" s="30"/>
      <c r="L1173" s="31"/>
      <c r="N1173" s="30"/>
      <c r="Q1173" s="31"/>
      <c r="S1173" s="30"/>
      <c r="V1173" s="31"/>
      <c r="X1173" s="30"/>
      <c r="AA1173" s="31"/>
      <c r="AC1173" s="30"/>
      <c r="AF1173" s="31"/>
      <c r="AH1173" s="30"/>
      <c r="AK1173" s="31"/>
      <c r="AM1173" s="30"/>
      <c r="AP1173" s="31"/>
      <c r="AR1173" s="30"/>
      <c r="AU1173" s="31"/>
      <c r="AY1173" s="185"/>
      <c r="AZ1173" s="9"/>
      <c r="BA1173" s="29"/>
      <c r="BB1173" s="29"/>
      <c r="BC1173" s="29"/>
      <c r="BD1173" s="29"/>
    </row>
    <row r="1174" spans="2:56" ht="18.649999999999999" customHeight="1" thickBot="1">
      <c r="D1174" s="197" t="s">
        <v>96</v>
      </c>
      <c r="E1174" s="198"/>
      <c r="F1174" s="199" t="s">
        <v>97</v>
      </c>
      <c r="G1174" s="200"/>
      <c r="I1174" s="197" t="s">
        <v>98</v>
      </c>
      <c r="J1174" s="198"/>
      <c r="K1174" s="199" t="s">
        <v>99</v>
      </c>
      <c r="L1174" s="200"/>
      <c r="N1174" s="197" t="s">
        <v>1</v>
      </c>
      <c r="O1174" s="198"/>
      <c r="P1174" s="199" t="s">
        <v>2</v>
      </c>
      <c r="Q1174" s="200"/>
      <c r="S1174" s="172" t="s">
        <v>100</v>
      </c>
      <c r="T1174" s="173"/>
      <c r="U1174" s="199" t="s">
        <v>101</v>
      </c>
      <c r="V1174" s="200"/>
      <c r="X1174" s="197" t="s">
        <v>102</v>
      </c>
      <c r="Y1174" s="198"/>
      <c r="Z1174" s="199" t="s">
        <v>103</v>
      </c>
      <c r="AA1174" s="200"/>
      <c r="AB1174" s="4"/>
      <c r="AC1174" s="197" t="s">
        <v>104</v>
      </c>
      <c r="AD1174" s="198"/>
      <c r="AE1174" s="199" t="s">
        <v>105</v>
      </c>
      <c r="AF1174" s="200"/>
      <c r="AH1174" s="172" t="s">
        <v>106</v>
      </c>
      <c r="AI1174" s="173"/>
      <c r="AJ1174" s="199" t="s">
        <v>107</v>
      </c>
      <c r="AK1174" s="200"/>
      <c r="AL1174" s="4"/>
      <c r="AM1174" s="197" t="s">
        <v>108</v>
      </c>
      <c r="AN1174" s="198"/>
      <c r="AO1174" s="199" t="s">
        <v>109</v>
      </c>
      <c r="AP1174" s="200"/>
      <c r="AR1174" s="197" t="s">
        <v>110</v>
      </c>
      <c r="AS1174" s="198"/>
      <c r="AT1174" s="199" t="s">
        <v>111</v>
      </c>
      <c r="AU1174" s="200"/>
      <c r="AV1174" s="4"/>
      <c r="AW1174" s="36" t="s">
        <v>112</v>
      </c>
      <c r="AY1174" s="186" t="s">
        <v>113</v>
      </c>
      <c r="AZ1174" s="9"/>
      <c r="BA1174" s="29"/>
      <c r="BB1174" s="29"/>
      <c r="BC1174" s="29"/>
      <c r="BD1174" s="29"/>
    </row>
    <row r="1175" spans="2:56" ht="18.649999999999999" customHeight="1" thickTop="1" thickBot="1">
      <c r="D1175" s="24">
        <v>0</v>
      </c>
      <c r="E1175" s="28">
        <v>0</v>
      </c>
      <c r="F1175" s="26">
        <v>1</v>
      </c>
      <c r="G1175" s="27">
        <v>0</v>
      </c>
      <c r="I1175" s="24">
        <v>0</v>
      </c>
      <c r="J1175" s="28">
        <f t="shared" ref="J1175" si="6931">IF(0=(1-$J$8*$K$8*$B1172^2),0,-1*(1-$J$8*$K$8*$B1172^2)/($B1172*$K$8))</f>
        <v>-0.28677881560284485</v>
      </c>
      <c r="K1175" s="26">
        <v>1</v>
      </c>
      <c r="L1175" s="27">
        <v>0</v>
      </c>
      <c r="N1175" s="24">
        <f t="shared" ref="N1175" si="6932">D1175*I1172+F1175*I1175-E1175*J1172-G1175*J1175</f>
        <v>0</v>
      </c>
      <c r="O1175" s="28">
        <f t="shared" ref="O1175" si="6933">(D1175*J1172+E1175*I1172+F1175*J1175+G1175*I1175)</f>
        <v>-0.28677881560284485</v>
      </c>
      <c r="P1175" s="26">
        <f t="shared" ref="P1175" si="6934">D1175*K1172+F1175*K1175-E1175*L1172-G1175*L1175</f>
        <v>1</v>
      </c>
      <c r="Q1175" s="27">
        <f t="shared" ref="Q1175" si="6935">(D1175*L1172+E1175*K1172+F1175*L1175+G1175*K1175)</f>
        <v>0</v>
      </c>
      <c r="S1175" s="24">
        <v>0</v>
      </c>
      <c r="T1175" s="28">
        <v>0</v>
      </c>
      <c r="U1175" s="26">
        <v>1</v>
      </c>
      <c r="V1175" s="27">
        <v>0</v>
      </c>
      <c r="X1175" s="24">
        <f t="shared" ref="X1175" si="6936">N1175*S1172+P1175*S1175-O1175*T1172-Q1175*T1175</f>
        <v>0</v>
      </c>
      <c r="Y1175" s="28">
        <f t="shared" ref="Y1175" si="6937">(N1175*T1172+O1175*S1172+P1175*T1175+Q1175*S1175)</f>
        <v>-0.28677881560284485</v>
      </c>
      <c r="Z1175" s="26">
        <f t="shared" ref="Z1175" si="6938">N1175*U1172+P1175*U1175-O1175*V1172-Q1175*V1175</f>
        <v>-7.026904308281841</v>
      </c>
      <c r="AA1175" s="27">
        <f t="shared" ref="AA1175" si="6939">(N1175*V1172+O1175*U1172+P1175*V1175+Q1175*U1175)</f>
        <v>0</v>
      </c>
      <c r="AB1175" s="8"/>
      <c r="AC1175" s="24">
        <v>0</v>
      </c>
      <c r="AD1175" s="28">
        <f t="shared" ref="AD1175" si="6940">IF(0=(1-$AD$8*$AE$8*$B1172^2),0,-1*(1-$AD$8*$AE$8*$B1172^2)/($B1172*$AD$8))</f>
        <v>-0.27504169452615523</v>
      </c>
      <c r="AE1175" s="26">
        <v>1</v>
      </c>
      <c r="AF1175" s="27">
        <v>0</v>
      </c>
      <c r="AH1175" s="24">
        <f t="shared" ref="AH1175" si="6941">X1175*AC1172+Z1175*AC1175-Y1175*AD1172-AA1175*AD1175</f>
        <v>0</v>
      </c>
      <c r="AI1175" s="28">
        <f t="shared" ref="AI1175" si="6942">(X1175*AD1172+Y1175*AC1172+Z1175*AD1175+AA1175*AC1175)</f>
        <v>1.6459128526201334</v>
      </c>
      <c r="AJ1175" s="26">
        <f t="shared" ref="AJ1175" si="6943">X1175*AE1172+Z1175*AE1175-Y1175*AF1172-AA1175*AF1175</f>
        <v>-7.026904308281841</v>
      </c>
      <c r="AK1175" s="27">
        <f t="shared" ref="AK1175" si="6944">(X1175*AF1172+Y1175*AE1172+Z1175*AF1175+AA1175*AE1175)</f>
        <v>0</v>
      </c>
      <c r="AL1175" s="8"/>
      <c r="AM1175" s="24">
        <v>0</v>
      </c>
      <c r="AN1175" s="28">
        <v>0</v>
      </c>
      <c r="AO1175" s="26">
        <v>1</v>
      </c>
      <c r="AP1175" s="27">
        <v>0</v>
      </c>
      <c r="AR1175" s="24">
        <f t="shared" ref="AR1175" si="6945">AH1175*AM1172+AJ1175*AM1175-AI1175*AN1172-AK1175*AN1175</f>
        <v>0</v>
      </c>
      <c r="AS1175" s="28">
        <f t="shared" ref="AS1175" si="6946">(AH1175*AN1172+AI1175*AM1172+AJ1175*AN1175+AK1175*AM1175)</f>
        <v>1.6459128526201334</v>
      </c>
      <c r="AT1175" s="26">
        <f t="shared" ref="AT1175" si="6947">AH1175*AO1172+AJ1175*AO1175-AI1175*AP1172-AK1175*AP1175</f>
        <v>2.4957177602623695</v>
      </c>
      <c r="AU1175" s="27">
        <f t="shared" ref="AU1175" si="6948">(AH1175*AP1172+AI1175*AO1172+AJ1175*AP1175+AK1175*AO1175)</f>
        <v>0</v>
      </c>
      <c r="AV1175" s="8"/>
      <c r="AW1175" s="38">
        <f t="shared" ref="AW1175" si="6949">(180/PI())*ATAN(-1*(($AR$8*AS1172+AU1172+$AR$8*AS1175+AU1175)/($AR$8*AR1172+AT1172+$AR$8*AR1175+AT1175)))</f>
        <v>20.876074637351138</v>
      </c>
      <c r="AY1175" s="187">
        <f t="shared" ref="AY1175" si="6950">20*LOG(((($AR$8*AR1172+AT1172-$AR$8*AR1175-AT1175)^2+($AR$8*AS1172+AU1172-$AR$8*AS1175-AU1175)^2)/(($AR$8*AR1172+AT1172+$AR$8*AR1175+AT1175)^2+($AR$8*AS1172+AU1172+$AR$8*AS1175+AU1175)^2))^0.5)</f>
        <v>-0.57191641040512287</v>
      </c>
      <c r="AZ1175" s="9"/>
      <c r="BA1175" s="29"/>
      <c r="BB1175" s="29"/>
      <c r="BC1175" s="29"/>
      <c r="BD1175" s="29"/>
    </row>
    <row r="1176" spans="2:56" ht="18.649999999999999" customHeight="1">
      <c r="AY1176" s="33"/>
    </row>
    <row r="1177" spans="2:56" ht="18.649999999999999" customHeight="1" thickBot="1">
      <c r="E1177" s="21" t="s">
        <v>68</v>
      </c>
      <c r="J1177" s="21" t="s">
        <v>69</v>
      </c>
      <c r="O1177" s="21" t="s">
        <v>70</v>
      </c>
      <c r="T1177" s="21" t="s">
        <v>71</v>
      </c>
      <c r="Y1177" s="21" t="s">
        <v>72</v>
      </c>
      <c r="AD1177" s="21" t="s">
        <v>73</v>
      </c>
      <c r="AI1177" s="21" t="s">
        <v>74</v>
      </c>
      <c r="AN1177" s="21" t="s">
        <v>75</v>
      </c>
      <c r="AS1177" s="21" t="s">
        <v>76</v>
      </c>
    </row>
    <row r="1178" spans="2:56" ht="18.649999999999999" customHeight="1" thickBot="1">
      <c r="B1178" s="20"/>
      <c r="D1178" s="197" t="s">
        <v>77</v>
      </c>
      <c r="E1178" s="198"/>
      <c r="F1178" s="199" t="s">
        <v>78</v>
      </c>
      <c r="G1178" s="200"/>
      <c r="I1178" s="197" t="s">
        <v>79</v>
      </c>
      <c r="J1178" s="198"/>
      <c r="K1178" s="199" t="s">
        <v>80</v>
      </c>
      <c r="L1178" s="200"/>
      <c r="N1178" s="197" t="s">
        <v>81</v>
      </c>
      <c r="O1178" s="198"/>
      <c r="P1178" s="199" t="s">
        <v>82</v>
      </c>
      <c r="Q1178" s="200"/>
      <c r="S1178" s="197" t="s">
        <v>83</v>
      </c>
      <c r="T1178" s="198"/>
      <c r="U1178" s="199" t="s">
        <v>84</v>
      </c>
      <c r="V1178" s="200"/>
      <c r="X1178" s="197" t="s">
        <v>85</v>
      </c>
      <c r="Y1178" s="198"/>
      <c r="Z1178" s="199" t="s">
        <v>86</v>
      </c>
      <c r="AA1178" s="200"/>
      <c r="AB1178" s="4"/>
      <c r="AC1178" s="197" t="s">
        <v>87</v>
      </c>
      <c r="AD1178" s="198"/>
      <c r="AE1178" s="199" t="s">
        <v>88</v>
      </c>
      <c r="AF1178" s="200"/>
      <c r="AH1178" s="197" t="s">
        <v>89</v>
      </c>
      <c r="AI1178" s="198"/>
      <c r="AJ1178" s="199" t="s">
        <v>90</v>
      </c>
      <c r="AK1178" s="200"/>
      <c r="AL1178" s="4"/>
      <c r="AM1178" s="197" t="s">
        <v>91</v>
      </c>
      <c r="AN1178" s="198"/>
      <c r="AO1178" s="199" t="s">
        <v>92</v>
      </c>
      <c r="AP1178" s="200"/>
      <c r="AR1178" s="197" t="s">
        <v>93</v>
      </c>
      <c r="AS1178" s="198"/>
      <c r="AT1178" s="199" t="s">
        <v>94</v>
      </c>
      <c r="AU1178" s="200"/>
      <c r="AV1178" s="4"/>
      <c r="AW1178" s="181" t="s">
        <v>95</v>
      </c>
      <c r="AY1178" s="182" t="s">
        <v>22</v>
      </c>
      <c r="AZ1178" s="9"/>
      <c r="BA1178" s="29"/>
      <c r="BB1178" s="29"/>
      <c r="BC1178" s="29"/>
      <c r="BD1178" s="29"/>
    </row>
    <row r="1179" spans="2:56" ht="18.649999999999999" customHeight="1" thickTop="1" thickBot="1">
      <c r="B1179" s="39">
        <f t="shared" ref="B1179" si="6951">B1172+$E$5</f>
        <v>0.96599999999999275</v>
      </c>
      <c r="D1179" s="24">
        <v>1</v>
      </c>
      <c r="E1179" s="25">
        <v>0</v>
      </c>
      <c r="F1179" s="26">
        <v>0</v>
      </c>
      <c r="G1179" s="27">
        <f t="shared" ref="G1179" si="6952">-1/($E$8*$B1179)</f>
        <v>-5.7832217171542357</v>
      </c>
      <c r="I1179" s="24">
        <v>1</v>
      </c>
      <c r="J1179" s="28">
        <v>0</v>
      </c>
      <c r="K1179" s="26">
        <v>0</v>
      </c>
      <c r="L1179" s="27">
        <v>0</v>
      </c>
      <c r="N1179" s="24">
        <f t="shared" ref="N1179" si="6953">D1179*I1179+F1179*I1182-E1179*J1179-G1179*J1182</f>
        <v>-0.65324398498908631</v>
      </c>
      <c r="O1179" s="28">
        <f t="shared" ref="O1179" si="6954">(D1179*J1179+E1179*I1179+F1179*J1182+G1179*I1182)</f>
        <v>0</v>
      </c>
      <c r="P1179" s="26">
        <f t="shared" ref="P1179" si="6955">D1179*K1179+F1179*K1182-E1179*L1179-G1179*L1182</f>
        <v>0</v>
      </c>
      <c r="Q1179" s="27">
        <f t="shared" ref="Q1179" si="6956">(D1179*L1179+E1179*K1179+F1179*L1182+G1179*K1182)</f>
        <v>-5.7832217171542357</v>
      </c>
      <c r="S1179" s="24">
        <v>1</v>
      </c>
      <c r="T1179" s="25">
        <v>0</v>
      </c>
      <c r="U1179" s="26">
        <v>0</v>
      </c>
      <c r="V1179" s="27">
        <f t="shared" ref="V1179" si="6957">-1/($T$8*$B1179)</f>
        <v>-27.978288847854273</v>
      </c>
      <c r="X1179" s="24">
        <f t="shared" ref="X1179" si="6958">N1179*S1179+P1179*S1182-O1179*T1179-Q1179*T1182</f>
        <v>-0.65324398498908631</v>
      </c>
      <c r="Y1179" s="28">
        <f t="shared" ref="Y1179" si="6959">(N1179*T1179+O1179*S1179+P1179*T1182+Q1179*S1182)</f>
        <v>0</v>
      </c>
      <c r="Z1179" s="26">
        <f t="shared" ref="Z1179" si="6960">N1179*U1179+P1179*U1182-O1179*V1179-Q1179*V1182</f>
        <v>0</v>
      </c>
      <c r="AA1179" s="27">
        <f t="shared" ref="AA1179" si="6961">(N1179*V1179+O1179*U1179+P1179*V1182+Q1179*U1182)</f>
        <v>12.493427182993804</v>
      </c>
      <c r="AB1179" s="8"/>
      <c r="AC1179" s="24">
        <v>1</v>
      </c>
      <c r="AD1179" s="28">
        <v>0</v>
      </c>
      <c r="AE1179" s="26">
        <v>0</v>
      </c>
      <c r="AF1179" s="27">
        <v>0</v>
      </c>
      <c r="AH1179" s="24">
        <f t="shared" ref="AH1179" si="6962">X1179*AC1179+Z1179*AC1182-Y1179*AD1179-AA1179*AD1182</f>
        <v>2.7732126463598856</v>
      </c>
      <c r="AI1179" s="28">
        <f t="shared" ref="AI1179" si="6963">(X1179*AD1179+Y1179*AC1179+Z1179*AD1182+AA1179*AC1182)</f>
        <v>0</v>
      </c>
      <c r="AJ1179" s="26">
        <f t="shared" ref="AJ1179" si="6964">X1179*AE1179+Z1179*AE1182-Y1179*AF1179-AA1179*AF1182</f>
        <v>0</v>
      </c>
      <c r="AK1179" s="27">
        <f t="shared" ref="AK1179" si="6965">(X1179*AF1179+Y1179*AE1179+Z1179*AF1182+AA1179*AE1182)</f>
        <v>12.493427182993804</v>
      </c>
      <c r="AL1179" s="8"/>
      <c r="AM1179" s="24">
        <v>1</v>
      </c>
      <c r="AN1179" s="25">
        <v>0</v>
      </c>
      <c r="AO1179" s="26">
        <v>0</v>
      </c>
      <c r="AP1179" s="27">
        <f t="shared" ref="AP1179" si="6966">-1/($AN$8*$B1179)</f>
        <v>-5.7832217171542357</v>
      </c>
      <c r="AR1179" s="24">
        <f t="shared" ref="AR1179" si="6967">AH1179*AM1179+AJ1179*AM1182-AI1179*AN1179-AK1179*AN1182</f>
        <v>2.7732126463598856</v>
      </c>
      <c r="AS1179" s="28">
        <f t="shared" ref="AS1179" si="6968">(AH1179*AN1179+AI1179*AM1179+AJ1179*AN1182+AK1179*AM1182)</f>
        <v>0</v>
      </c>
      <c r="AT1179" s="26">
        <f t="shared" ref="AT1179" si="6969">AH1179*AO1179+AJ1179*AO1182-AI1179*AP1179-AK1179*AP1182</f>
        <v>0</v>
      </c>
      <c r="AU1179" s="27">
        <f t="shared" ref="AU1179" si="6970">(AH1179*AP1179+AI1179*AO1179+AJ1179*AP1182+AK1179*AO1182)</f>
        <v>-3.5446764197214566</v>
      </c>
      <c r="AV1179" s="8"/>
      <c r="AW1179" s="183">
        <f t="shared" ref="AW1179" si="6971">20*LOG((2*$AR$8)/(($AR$8*AR1179+AT1179+$AR$8*AR1182+AT1182)^2+($AR$8*AS1179+AU1179+$AR$8*AS1182+AU1182)^2)^0.5)</f>
        <v>-8.8815695653640638</v>
      </c>
      <c r="AY1179" s="184">
        <f t="shared" ref="AY1179" si="6972">((AS1179^2+AR1179^2)/(AS1182^2+AR1182^2))^0.5</f>
        <v>1.6977720330931334</v>
      </c>
      <c r="AZ1179" s="9"/>
      <c r="BA1179" s="29"/>
      <c r="BB1179" s="29"/>
      <c r="BC1179" s="29"/>
      <c r="BD1179" s="29"/>
    </row>
    <row r="1180" spans="2:56" ht="18.649999999999999" customHeight="1" thickBot="1">
      <c r="D1180" s="30"/>
      <c r="G1180" s="31"/>
      <c r="I1180" s="30"/>
      <c r="L1180" s="31"/>
      <c r="N1180" s="30"/>
      <c r="Q1180" s="31"/>
      <c r="S1180" s="30"/>
      <c r="V1180" s="31"/>
      <c r="X1180" s="30"/>
      <c r="AA1180" s="31"/>
      <c r="AC1180" s="30"/>
      <c r="AF1180" s="31"/>
      <c r="AH1180" s="30"/>
      <c r="AK1180" s="31"/>
      <c r="AM1180" s="30"/>
      <c r="AP1180" s="31"/>
      <c r="AR1180" s="30"/>
      <c r="AU1180" s="31"/>
      <c r="AY1180" s="185"/>
      <c r="AZ1180" s="9"/>
      <c r="BA1180" s="29"/>
      <c r="BB1180" s="29"/>
      <c r="BC1180" s="29"/>
      <c r="BD1180" s="29"/>
    </row>
    <row r="1181" spans="2:56" ht="18.649999999999999" customHeight="1" thickBot="1">
      <c r="D1181" s="197" t="s">
        <v>96</v>
      </c>
      <c r="E1181" s="198"/>
      <c r="F1181" s="199" t="s">
        <v>97</v>
      </c>
      <c r="G1181" s="200"/>
      <c r="I1181" s="197" t="s">
        <v>98</v>
      </c>
      <c r="J1181" s="198"/>
      <c r="K1181" s="199" t="s">
        <v>99</v>
      </c>
      <c r="L1181" s="200"/>
      <c r="N1181" s="197" t="s">
        <v>1</v>
      </c>
      <c r="O1181" s="198"/>
      <c r="P1181" s="199" t="s">
        <v>2</v>
      </c>
      <c r="Q1181" s="200"/>
      <c r="S1181" s="172" t="s">
        <v>100</v>
      </c>
      <c r="T1181" s="173"/>
      <c r="U1181" s="199" t="s">
        <v>101</v>
      </c>
      <c r="V1181" s="200"/>
      <c r="X1181" s="197" t="s">
        <v>102</v>
      </c>
      <c r="Y1181" s="198"/>
      <c r="Z1181" s="199" t="s">
        <v>103</v>
      </c>
      <c r="AA1181" s="200"/>
      <c r="AB1181" s="4"/>
      <c r="AC1181" s="197" t="s">
        <v>104</v>
      </c>
      <c r="AD1181" s="198"/>
      <c r="AE1181" s="199" t="s">
        <v>105</v>
      </c>
      <c r="AF1181" s="200"/>
      <c r="AH1181" s="172" t="s">
        <v>106</v>
      </c>
      <c r="AI1181" s="173"/>
      <c r="AJ1181" s="199" t="s">
        <v>107</v>
      </c>
      <c r="AK1181" s="200"/>
      <c r="AL1181" s="4"/>
      <c r="AM1181" s="197" t="s">
        <v>108</v>
      </c>
      <c r="AN1181" s="198"/>
      <c r="AO1181" s="199" t="s">
        <v>109</v>
      </c>
      <c r="AP1181" s="200"/>
      <c r="AR1181" s="197" t="s">
        <v>110</v>
      </c>
      <c r="AS1181" s="198"/>
      <c r="AT1181" s="199" t="s">
        <v>111</v>
      </c>
      <c r="AU1181" s="200"/>
      <c r="AV1181" s="4"/>
      <c r="AW1181" s="36" t="s">
        <v>112</v>
      </c>
      <c r="AY1181" s="186" t="s">
        <v>113</v>
      </c>
      <c r="AZ1181" s="9"/>
      <c r="BA1181" s="29"/>
      <c r="BB1181" s="29"/>
      <c r="BC1181" s="29"/>
      <c r="BD1181" s="29"/>
    </row>
    <row r="1182" spans="2:56" ht="18.649999999999999" customHeight="1" thickTop="1" thickBot="1">
      <c r="D1182" s="24">
        <v>0</v>
      </c>
      <c r="E1182" s="28">
        <v>0</v>
      </c>
      <c r="F1182" s="26">
        <v>1</v>
      </c>
      <c r="G1182" s="27">
        <v>0</v>
      </c>
      <c r="I1182" s="24">
        <v>0</v>
      </c>
      <c r="J1182" s="28">
        <f t="shared" ref="J1182" si="6973">IF(0=(1-$J$8*$K$8*$B1179^2),0,-1*(1-$J$8*$K$8*$B1179^2)/($B1179*$K$8))</f>
        <v>-0.28586903042040074</v>
      </c>
      <c r="K1182" s="26">
        <v>1</v>
      </c>
      <c r="L1182" s="27">
        <v>0</v>
      </c>
      <c r="N1182" s="24">
        <f t="shared" ref="N1182" si="6974">D1182*I1179+F1182*I1182-E1182*J1179-G1182*J1182</f>
        <v>0</v>
      </c>
      <c r="O1182" s="28">
        <f t="shared" ref="O1182" si="6975">(D1182*J1179+E1182*I1179+F1182*J1182+G1182*I1182)</f>
        <v>-0.28586903042040074</v>
      </c>
      <c r="P1182" s="26">
        <f t="shared" ref="P1182" si="6976">D1182*K1179+F1182*K1182-E1182*L1179-G1182*L1182</f>
        <v>1</v>
      </c>
      <c r="Q1182" s="27">
        <f t="shared" ref="Q1182" si="6977">(D1182*L1179+E1182*K1179+F1182*L1182+G1182*K1182)</f>
        <v>0</v>
      </c>
      <c r="S1182" s="24">
        <v>0</v>
      </c>
      <c r="T1182" s="28">
        <v>0</v>
      </c>
      <c r="U1182" s="26">
        <v>1</v>
      </c>
      <c r="V1182" s="27">
        <v>0</v>
      </c>
      <c r="X1182" s="24">
        <f t="shared" ref="X1182" si="6978">N1182*S1179+P1182*S1182-O1182*T1179-Q1182*T1182</f>
        <v>0</v>
      </c>
      <c r="Y1182" s="28">
        <f t="shared" ref="Y1182" si="6979">(N1182*T1179+O1182*S1179+P1182*T1182+Q1182*S1182)</f>
        <v>-0.28586903042040074</v>
      </c>
      <c r="Z1182" s="26">
        <f t="shared" ref="Z1182" si="6980">N1182*U1179+P1182*U1182-O1182*V1179-Q1182*V1182</f>
        <v>-6.9981263057580119</v>
      </c>
      <c r="AA1182" s="27">
        <f t="shared" ref="AA1182" si="6981">(N1182*V1179+O1182*U1179+P1182*V1182+Q1182*U1182)</f>
        <v>0</v>
      </c>
      <c r="AB1182" s="8"/>
      <c r="AC1182" s="24">
        <v>0</v>
      </c>
      <c r="AD1182" s="28">
        <f t="shared" ref="AD1182" si="6982">IF(0=(1-$AD$8*$AE$8*$B1179^2),0,-1*(1-$AD$8*$AE$8*$B1179^2)/($B1179*$AD$8))</f>
        <v>-0.27426074376237641</v>
      </c>
      <c r="AE1182" s="26">
        <v>1</v>
      </c>
      <c r="AF1182" s="27">
        <v>0</v>
      </c>
      <c r="AH1182" s="24">
        <f t="shared" ref="AH1182" si="6983">X1182*AC1179+Z1182*AC1182-Y1182*AD1179-AA1182*AD1182</f>
        <v>0</v>
      </c>
      <c r="AI1182" s="28">
        <f t="shared" ref="AI1182" si="6984">(X1182*AD1179+Y1182*AC1179+Z1182*AD1182+AA1182*AC1182)</f>
        <v>1.6334422951398431</v>
      </c>
      <c r="AJ1182" s="26">
        <f t="shared" ref="AJ1182" si="6985">X1182*AE1179+Z1182*AE1182-Y1182*AF1179-AA1182*AF1182</f>
        <v>-6.9981263057580119</v>
      </c>
      <c r="AK1182" s="27">
        <f t="shared" ref="AK1182" si="6986">(X1182*AF1179+Y1182*AE1179+Z1182*AF1182+AA1182*AE1182)</f>
        <v>0</v>
      </c>
      <c r="AL1182" s="8"/>
      <c r="AM1182" s="24">
        <v>0</v>
      </c>
      <c r="AN1182" s="28">
        <v>0</v>
      </c>
      <c r="AO1182" s="26">
        <v>1</v>
      </c>
      <c r="AP1182" s="27">
        <v>0</v>
      </c>
      <c r="AR1182" s="24">
        <f t="shared" ref="AR1182" si="6987">AH1182*AM1179+AJ1182*AM1182-AI1182*AN1179-AK1182*AN1182</f>
        <v>0</v>
      </c>
      <c r="AS1182" s="28">
        <f t="shared" ref="AS1182" si="6988">(AH1182*AN1179+AI1182*AM1179+AJ1182*AN1182+AK1182*AM1182)</f>
        <v>1.6334422951398431</v>
      </c>
      <c r="AT1182" s="26">
        <f t="shared" ref="AT1182" si="6989">AH1182*AO1179+AJ1182*AO1182-AI1182*AP1179-AK1182*AP1182</f>
        <v>2.4484326492129878</v>
      </c>
      <c r="AU1182" s="27">
        <f t="shared" ref="AU1182" si="6990">(AH1182*AP1179+AI1182*AO1179+AJ1182*AP1182+AK1182*AO1182)</f>
        <v>0</v>
      </c>
      <c r="AV1182" s="8"/>
      <c r="AW1182" s="38">
        <f t="shared" ref="AW1182" si="6991">(180/PI())*ATAN(-1*(($AR$8*AS1179+AU1179+$AR$8*AS1182+AU1182)/($AR$8*AR1179+AT1179+$AR$8*AR1182+AT1182)))</f>
        <v>20.103709029668195</v>
      </c>
      <c r="AY1182" s="187">
        <f t="shared" ref="AY1182" si="6992">20*LOG(((($AR$8*AR1179+AT1179-$AR$8*AR1182-AT1182)^2+($AR$8*AS1179+AU1179-$AR$8*AS1182-AU1182)^2)/(($AR$8*AR1179+AT1179+$AR$8*AR1182+AT1182)^2+($AR$8*AS1179+AU1179+$AR$8*AS1182+AU1182)^2))^0.5)</f>
        <v>-0.60167778587899878</v>
      </c>
      <c r="AZ1182" s="9"/>
      <c r="BA1182" s="29"/>
      <c r="BB1182" s="29"/>
      <c r="BC1182" s="29"/>
      <c r="BD1182" s="29"/>
    </row>
    <row r="1183" spans="2:56" ht="18.649999999999999" customHeight="1">
      <c r="AY1183" s="33"/>
    </row>
    <row r="1184" spans="2:56" ht="18.649999999999999" customHeight="1" thickBot="1">
      <c r="E1184" s="21" t="s">
        <v>68</v>
      </c>
      <c r="J1184" s="21" t="s">
        <v>69</v>
      </c>
      <c r="O1184" s="21" t="s">
        <v>70</v>
      </c>
      <c r="T1184" s="21" t="s">
        <v>71</v>
      </c>
      <c r="Y1184" s="21" t="s">
        <v>72</v>
      </c>
      <c r="AD1184" s="21" t="s">
        <v>73</v>
      </c>
      <c r="AI1184" s="21" t="s">
        <v>74</v>
      </c>
      <c r="AN1184" s="21" t="s">
        <v>75</v>
      </c>
      <c r="AS1184" s="21" t="s">
        <v>76</v>
      </c>
    </row>
    <row r="1185" spans="2:56" ht="18.649999999999999" customHeight="1" thickBot="1">
      <c r="B1185" s="20"/>
      <c r="D1185" s="197" t="s">
        <v>77</v>
      </c>
      <c r="E1185" s="198"/>
      <c r="F1185" s="199" t="s">
        <v>78</v>
      </c>
      <c r="G1185" s="200"/>
      <c r="I1185" s="197" t="s">
        <v>79</v>
      </c>
      <c r="J1185" s="198"/>
      <c r="K1185" s="199" t="s">
        <v>80</v>
      </c>
      <c r="L1185" s="200"/>
      <c r="N1185" s="197" t="s">
        <v>81</v>
      </c>
      <c r="O1185" s="198"/>
      <c r="P1185" s="199" t="s">
        <v>82</v>
      </c>
      <c r="Q1185" s="200"/>
      <c r="S1185" s="197" t="s">
        <v>83</v>
      </c>
      <c r="T1185" s="198"/>
      <c r="U1185" s="199" t="s">
        <v>84</v>
      </c>
      <c r="V1185" s="200"/>
      <c r="X1185" s="197" t="s">
        <v>85</v>
      </c>
      <c r="Y1185" s="198"/>
      <c r="Z1185" s="199" t="s">
        <v>86</v>
      </c>
      <c r="AA1185" s="200"/>
      <c r="AB1185" s="4"/>
      <c r="AC1185" s="197" t="s">
        <v>87</v>
      </c>
      <c r="AD1185" s="198"/>
      <c r="AE1185" s="199" t="s">
        <v>88</v>
      </c>
      <c r="AF1185" s="200"/>
      <c r="AH1185" s="197" t="s">
        <v>89</v>
      </c>
      <c r="AI1185" s="198"/>
      <c r="AJ1185" s="199" t="s">
        <v>90</v>
      </c>
      <c r="AK1185" s="200"/>
      <c r="AL1185" s="4"/>
      <c r="AM1185" s="197" t="s">
        <v>91</v>
      </c>
      <c r="AN1185" s="198"/>
      <c r="AO1185" s="199" t="s">
        <v>92</v>
      </c>
      <c r="AP1185" s="200"/>
      <c r="AR1185" s="197" t="s">
        <v>93</v>
      </c>
      <c r="AS1185" s="198"/>
      <c r="AT1185" s="199" t="s">
        <v>94</v>
      </c>
      <c r="AU1185" s="200"/>
      <c r="AV1185" s="4"/>
      <c r="AW1185" s="181" t="s">
        <v>95</v>
      </c>
      <c r="AY1185" s="182" t="s">
        <v>22</v>
      </c>
      <c r="AZ1185" s="9"/>
      <c r="BA1185" s="29"/>
      <c r="BB1185" s="29"/>
      <c r="BC1185" s="29"/>
      <c r="BD1185" s="29"/>
    </row>
    <row r="1186" spans="2:56" ht="18.649999999999999" customHeight="1" thickTop="1" thickBot="1">
      <c r="B1186" s="39">
        <f t="shared" ref="B1186" si="6993">B1179+$E$5</f>
        <v>0.96639999999999271</v>
      </c>
      <c r="D1186" s="24">
        <v>1</v>
      </c>
      <c r="E1186" s="25">
        <v>0</v>
      </c>
      <c r="F1186" s="26">
        <v>0</v>
      </c>
      <c r="G1186" s="27">
        <f t="shared" ref="G1186" si="6994">-1/($E$8*$B1186)</f>
        <v>-5.7808279995560765</v>
      </c>
      <c r="I1186" s="24">
        <v>1</v>
      </c>
      <c r="J1186" s="28">
        <v>0</v>
      </c>
      <c r="K1186" s="26">
        <v>0</v>
      </c>
      <c r="L1186" s="27">
        <v>0</v>
      </c>
      <c r="N1186" s="24">
        <f t="shared" ref="N1186" si="6995">D1186*I1186+F1186*I1189-E1186*J1186-G1186*J1189</f>
        <v>-0.64730284421329976</v>
      </c>
      <c r="O1186" s="28">
        <f t="shared" ref="O1186" si="6996">(D1186*J1186+E1186*I1186+F1186*J1189+G1186*I1189)</f>
        <v>0</v>
      </c>
      <c r="P1186" s="26">
        <f t="shared" ref="P1186" si="6997">D1186*K1186+F1186*K1189-E1186*L1186-G1186*L1189</f>
        <v>0</v>
      </c>
      <c r="Q1186" s="27">
        <f t="shared" ref="Q1186" si="6998">(D1186*L1186+E1186*K1186+F1186*L1189+G1186*K1189)</f>
        <v>-5.7808279995560765</v>
      </c>
      <c r="S1186" s="24">
        <v>1</v>
      </c>
      <c r="T1186" s="25">
        <v>0</v>
      </c>
      <c r="U1186" s="26">
        <v>0</v>
      </c>
      <c r="V1186" s="27">
        <f t="shared" ref="V1186" si="6999">-1/($T$8*$B1186)</f>
        <v>-27.966708430284804</v>
      </c>
      <c r="X1186" s="24">
        <f t="shared" ref="X1186" si="7000">N1186*S1186+P1186*S1189-O1186*T1186-Q1186*T1189</f>
        <v>-0.64730284421329976</v>
      </c>
      <c r="Y1186" s="28">
        <f t="shared" ref="Y1186" si="7001">(N1186*T1186+O1186*S1186+P1186*T1189+Q1186*S1189)</f>
        <v>0</v>
      </c>
      <c r="Z1186" s="26">
        <f t="shared" ref="Z1186" si="7002">N1186*U1186+P1186*U1189-O1186*V1186-Q1186*V1189</f>
        <v>0</v>
      </c>
      <c r="AA1186" s="27">
        <f t="shared" ref="AA1186" si="7003">(N1186*V1186+O1186*U1186+P1186*V1189+Q1186*U1189)</f>
        <v>12.322101910651345</v>
      </c>
      <c r="AB1186" s="8"/>
      <c r="AC1186" s="24">
        <v>1</v>
      </c>
      <c r="AD1186" s="28">
        <v>0</v>
      </c>
      <c r="AE1186" s="26">
        <v>0</v>
      </c>
      <c r="AF1186" s="27">
        <v>0</v>
      </c>
      <c r="AH1186" s="24">
        <f t="shared" ref="AH1186" si="7004">X1186*AC1186+Z1186*AC1189-Y1186*AD1186-AA1186*AD1189</f>
        <v>2.7225475987829117</v>
      </c>
      <c r="AI1186" s="28">
        <f t="shared" ref="AI1186" si="7005">(X1186*AD1186+Y1186*AC1186+Z1186*AD1189+AA1186*AC1189)</f>
        <v>0</v>
      </c>
      <c r="AJ1186" s="26">
        <f t="shared" ref="AJ1186" si="7006">X1186*AE1186+Z1186*AE1189-Y1186*AF1186-AA1186*AF1189</f>
        <v>0</v>
      </c>
      <c r="AK1186" s="27">
        <f t="shared" ref="AK1186" si="7007">(X1186*AF1186+Y1186*AE1186+Z1186*AF1189+AA1186*AE1189)</f>
        <v>12.322101910651345</v>
      </c>
      <c r="AL1186" s="8"/>
      <c r="AM1186" s="24">
        <v>1</v>
      </c>
      <c r="AN1186" s="25">
        <v>0</v>
      </c>
      <c r="AO1186" s="26">
        <v>0</v>
      </c>
      <c r="AP1186" s="27">
        <f t="shared" ref="AP1186" si="7008">-1/($AN$8*$B1186)</f>
        <v>-5.7808279995560765</v>
      </c>
      <c r="AR1186" s="24">
        <f t="shared" ref="AR1186" si="7009">AH1186*AM1186+AJ1186*AM1189-AI1186*AN1186-AK1186*AN1189</f>
        <v>2.7225475987829117</v>
      </c>
      <c r="AS1186" s="28">
        <f t="shared" ref="AS1186" si="7010">(AH1186*AN1186+AI1186*AM1186+AJ1186*AN1189+AK1186*AM1189)</f>
        <v>0</v>
      </c>
      <c r="AT1186" s="26">
        <f t="shared" ref="AT1186" si="7011">AH1186*AO1186+AJ1186*AO1189-AI1186*AP1186-AK1186*AP1189</f>
        <v>0</v>
      </c>
      <c r="AU1186" s="27">
        <f t="shared" ref="AU1186" si="7012">(AH1186*AP1186+AI1186*AO1186+AJ1186*AP1189+AK1186*AO1189)</f>
        <v>-3.4164774785170753</v>
      </c>
      <c r="AV1186" s="8"/>
      <c r="AW1186" s="183">
        <f t="shared" ref="AW1186" si="7013">20*LOG((2*$AR$8)/(($AR$8*AR1186+AT1186+$AR$8*AR1189+AT1189)^2+($AR$8*AS1186+AU1186+$AR$8*AS1189+AU1189)^2)^0.5)</f>
        <v>-8.6746066530845169</v>
      </c>
      <c r="AY1186" s="184">
        <f t="shared" ref="AY1186" si="7014">((AS1186^2+AR1186^2)/(AS1189^2+AR1189^2))^0.5</f>
        <v>1.6795185345652148</v>
      </c>
      <c r="AZ1186" s="9"/>
      <c r="BA1186" s="29"/>
      <c r="BB1186" s="29"/>
      <c r="BC1186" s="29"/>
      <c r="BD1186" s="29"/>
    </row>
    <row r="1187" spans="2:56" ht="18.649999999999999" customHeight="1" thickBot="1">
      <c r="D1187" s="30"/>
      <c r="G1187" s="31"/>
      <c r="I1187" s="30"/>
      <c r="L1187" s="31"/>
      <c r="N1187" s="30"/>
      <c r="Q1187" s="31"/>
      <c r="S1187" s="30"/>
      <c r="V1187" s="31"/>
      <c r="X1187" s="30"/>
      <c r="AA1187" s="31"/>
      <c r="AC1187" s="30"/>
      <c r="AF1187" s="31"/>
      <c r="AH1187" s="30"/>
      <c r="AK1187" s="31"/>
      <c r="AM1187" s="30"/>
      <c r="AP1187" s="31"/>
      <c r="AR1187" s="30"/>
      <c r="AU1187" s="31"/>
      <c r="AY1187" s="185"/>
      <c r="AZ1187" s="9"/>
      <c r="BA1187" s="29"/>
      <c r="BB1187" s="29"/>
      <c r="BC1187" s="29"/>
      <c r="BD1187" s="29"/>
    </row>
    <row r="1188" spans="2:56" ht="18.649999999999999" customHeight="1" thickBot="1">
      <c r="D1188" s="197" t="s">
        <v>96</v>
      </c>
      <c r="E1188" s="198"/>
      <c r="F1188" s="199" t="s">
        <v>97</v>
      </c>
      <c r="G1188" s="200"/>
      <c r="I1188" s="197" t="s">
        <v>98</v>
      </c>
      <c r="J1188" s="198"/>
      <c r="K1188" s="199" t="s">
        <v>99</v>
      </c>
      <c r="L1188" s="200"/>
      <c r="N1188" s="197" t="s">
        <v>1</v>
      </c>
      <c r="O1188" s="198"/>
      <c r="P1188" s="199" t="s">
        <v>2</v>
      </c>
      <c r="Q1188" s="200"/>
      <c r="S1188" s="172" t="s">
        <v>100</v>
      </c>
      <c r="T1188" s="173"/>
      <c r="U1188" s="199" t="s">
        <v>101</v>
      </c>
      <c r="V1188" s="200"/>
      <c r="X1188" s="197" t="s">
        <v>102</v>
      </c>
      <c r="Y1188" s="198"/>
      <c r="Z1188" s="199" t="s">
        <v>103</v>
      </c>
      <c r="AA1188" s="200"/>
      <c r="AB1188" s="4"/>
      <c r="AC1188" s="197" t="s">
        <v>104</v>
      </c>
      <c r="AD1188" s="198"/>
      <c r="AE1188" s="199" t="s">
        <v>105</v>
      </c>
      <c r="AF1188" s="200"/>
      <c r="AH1188" s="172" t="s">
        <v>106</v>
      </c>
      <c r="AI1188" s="173"/>
      <c r="AJ1188" s="199" t="s">
        <v>107</v>
      </c>
      <c r="AK1188" s="200"/>
      <c r="AL1188" s="4"/>
      <c r="AM1188" s="197" t="s">
        <v>108</v>
      </c>
      <c r="AN1188" s="198"/>
      <c r="AO1188" s="199" t="s">
        <v>109</v>
      </c>
      <c r="AP1188" s="200"/>
      <c r="AR1188" s="197" t="s">
        <v>110</v>
      </c>
      <c r="AS1188" s="198"/>
      <c r="AT1188" s="199" t="s">
        <v>111</v>
      </c>
      <c r="AU1188" s="200"/>
      <c r="AV1188" s="4"/>
      <c r="AW1188" s="36" t="s">
        <v>112</v>
      </c>
      <c r="AY1188" s="186" t="s">
        <v>113</v>
      </c>
      <c r="AZ1188" s="9"/>
      <c r="BA1188" s="29"/>
      <c r="BB1188" s="29"/>
      <c r="BC1188" s="29"/>
      <c r="BD1188" s="29"/>
    </row>
    <row r="1189" spans="2:56" ht="18.649999999999999" customHeight="1" thickTop="1" thickBot="1">
      <c r="D1189" s="24">
        <v>0</v>
      </c>
      <c r="E1189" s="28">
        <v>0</v>
      </c>
      <c r="F1189" s="26">
        <v>1</v>
      </c>
      <c r="G1189" s="27">
        <v>0</v>
      </c>
      <c r="I1189" s="24">
        <v>0</v>
      </c>
      <c r="J1189" s="28">
        <f t="shared" ref="J1189" si="7015">IF(0=(1-$J$8*$K$8*$B1186^2),0,-1*(1-$J$8*$K$8*$B1186^2)/($B1186*$K$8))</f>
        <v>-0.284959670887942</v>
      </c>
      <c r="K1189" s="26">
        <v>1</v>
      </c>
      <c r="L1189" s="27">
        <v>0</v>
      </c>
      <c r="N1189" s="24">
        <f t="shared" ref="N1189" si="7016">D1189*I1186+F1189*I1189-E1189*J1186-G1189*J1189</f>
        <v>0</v>
      </c>
      <c r="O1189" s="28">
        <f t="shared" ref="O1189" si="7017">(D1189*J1186+E1189*I1186+F1189*J1189+G1189*I1189)</f>
        <v>-0.284959670887942</v>
      </c>
      <c r="P1189" s="26">
        <f t="shared" ref="P1189" si="7018">D1189*K1186+F1189*K1189-E1189*L1186-G1189*L1189</f>
        <v>1</v>
      </c>
      <c r="Q1189" s="27">
        <f t="shared" ref="Q1189" si="7019">(D1189*L1186+E1189*K1186+F1189*L1189+G1189*K1189)</f>
        <v>0</v>
      </c>
      <c r="S1189" s="24">
        <v>0</v>
      </c>
      <c r="T1189" s="28">
        <v>0</v>
      </c>
      <c r="U1189" s="26">
        <v>1</v>
      </c>
      <c r="V1189" s="27">
        <v>0</v>
      </c>
      <c r="X1189" s="24">
        <f t="shared" ref="X1189" si="7020">N1189*S1186+P1189*S1189-O1189*T1186-Q1189*T1189</f>
        <v>0</v>
      </c>
      <c r="Y1189" s="28">
        <f t="shared" ref="Y1189" si="7021">(N1189*T1186+O1189*S1186+P1189*T1189+Q1189*S1189)</f>
        <v>-0.284959670887942</v>
      </c>
      <c r="Z1189" s="26">
        <f t="shared" ref="Z1189" si="7022">N1189*U1186+P1189*U1189-O1189*V1186-Q1189*V1189</f>
        <v>-6.969384030112991</v>
      </c>
      <c r="AA1189" s="27">
        <f t="shared" ref="AA1189" si="7023">(N1189*V1186+O1189*U1186+P1189*V1189+Q1189*U1189)</f>
        <v>0</v>
      </c>
      <c r="AB1189" s="8"/>
      <c r="AC1189" s="24">
        <v>0</v>
      </c>
      <c r="AD1189" s="28">
        <f t="shared" ref="AD1189" si="7024">IF(0=(1-$AD$8*$AE$8*$B1186^2),0,-1*(1-$AD$8*$AE$8*$B1186^2)/($B1186*$AD$8))</f>
        <v>-0.27348016332207742</v>
      </c>
      <c r="AE1189" s="26">
        <v>1</v>
      </c>
      <c r="AF1189" s="27">
        <v>0</v>
      </c>
      <c r="AH1189" s="24">
        <f t="shared" ref="AH1189" si="7025">X1189*AC1186+Z1189*AC1189-Y1189*AD1186-AA1189*AD1189</f>
        <v>0</v>
      </c>
      <c r="AI1189" s="28">
        <f t="shared" ref="AI1189" si="7026">(X1189*AD1186+Y1189*AC1186+Z1189*AD1189+AA1189*AC1189)</f>
        <v>1.6210286119216368</v>
      </c>
      <c r="AJ1189" s="26">
        <f t="shared" ref="AJ1189" si="7027">X1189*AE1186+Z1189*AE1189-Y1189*AF1186-AA1189*AF1189</f>
        <v>-6.969384030112991</v>
      </c>
      <c r="AK1189" s="27">
        <f t="shared" ref="AK1189" si="7028">(X1189*AF1186+Y1189*AE1186+Z1189*AF1189+AA1189*AE1189)</f>
        <v>0</v>
      </c>
      <c r="AL1189" s="8"/>
      <c r="AM1189" s="24">
        <v>0</v>
      </c>
      <c r="AN1189" s="28">
        <v>0</v>
      </c>
      <c r="AO1189" s="26">
        <v>1</v>
      </c>
      <c r="AP1189" s="27">
        <v>0</v>
      </c>
      <c r="AR1189" s="24">
        <f t="shared" ref="AR1189" si="7029">AH1189*AM1186+AJ1189*AM1189-AI1189*AN1186-AK1189*AN1189</f>
        <v>0</v>
      </c>
      <c r="AS1189" s="28">
        <f t="shared" ref="AS1189" si="7030">(AH1189*AN1186+AI1189*AM1186+AJ1189*AN1189+AK1189*AM1189)</f>
        <v>1.6210286119216368</v>
      </c>
      <c r="AT1189" s="26">
        <f t="shared" ref="AT1189" si="7031">AH1189*AO1186+AJ1189*AO1189-AI1189*AP1186-AK1189*AP1189</f>
        <v>2.4015035577651282</v>
      </c>
      <c r="AU1189" s="27">
        <f t="shared" ref="AU1189" si="7032">(AH1189*AP1186+AI1189*AO1186+AJ1189*AP1189+AK1189*AO1189)</f>
        <v>0</v>
      </c>
      <c r="AV1189" s="8"/>
      <c r="AW1189" s="38">
        <f t="shared" ref="AW1189" si="7033">(180/PI())*ATAN(-1*(($AR$8*AS1186+AU1186+$AR$8*AS1189+AU1189)/($AR$8*AR1186+AT1186+$AR$8*AR1189+AT1189)))</f>
        <v>19.310275055211235</v>
      </c>
      <c r="AY1189" s="187">
        <f t="shared" ref="AY1189" si="7034">20*LOG(((($AR$8*AR1186+AT1186-$AR$8*AR1189-AT1189)^2+($AR$8*AS1186+AU1186-$AR$8*AS1189-AU1189)^2)/(($AR$8*AR1186+AT1186+$AR$8*AR1189+AT1189)^2+($AR$8*AS1186+AU1186+$AR$8*AS1189+AU1189)^2))^0.5)</f>
        <v>-0.63329126577484851</v>
      </c>
      <c r="AZ1189" s="9"/>
      <c r="BA1189" s="29"/>
      <c r="BB1189" s="29"/>
      <c r="BC1189" s="29"/>
      <c r="BD1189" s="29"/>
    </row>
    <row r="1190" spans="2:56" ht="18.649999999999999" customHeight="1">
      <c r="AY1190" s="33"/>
    </row>
    <row r="1191" spans="2:56" ht="18.649999999999999" customHeight="1" thickBot="1">
      <c r="E1191" s="21" t="s">
        <v>68</v>
      </c>
      <c r="J1191" s="21" t="s">
        <v>69</v>
      </c>
      <c r="O1191" s="21" t="s">
        <v>70</v>
      </c>
      <c r="T1191" s="21" t="s">
        <v>71</v>
      </c>
      <c r="Y1191" s="21" t="s">
        <v>72</v>
      </c>
      <c r="AD1191" s="21" t="s">
        <v>73</v>
      </c>
      <c r="AI1191" s="21" t="s">
        <v>74</v>
      </c>
      <c r="AN1191" s="21" t="s">
        <v>75</v>
      </c>
      <c r="AS1191" s="21" t="s">
        <v>76</v>
      </c>
    </row>
    <row r="1192" spans="2:56" ht="18.649999999999999" customHeight="1" thickBot="1">
      <c r="B1192" s="20"/>
      <c r="D1192" s="197" t="s">
        <v>77</v>
      </c>
      <c r="E1192" s="198"/>
      <c r="F1192" s="199" t="s">
        <v>78</v>
      </c>
      <c r="G1192" s="200"/>
      <c r="I1192" s="197" t="s">
        <v>79</v>
      </c>
      <c r="J1192" s="198"/>
      <c r="K1192" s="199" t="s">
        <v>80</v>
      </c>
      <c r="L1192" s="200"/>
      <c r="N1192" s="197" t="s">
        <v>81</v>
      </c>
      <c r="O1192" s="198"/>
      <c r="P1192" s="199" t="s">
        <v>82</v>
      </c>
      <c r="Q1192" s="200"/>
      <c r="S1192" s="197" t="s">
        <v>83</v>
      </c>
      <c r="T1192" s="198"/>
      <c r="U1192" s="199" t="s">
        <v>84</v>
      </c>
      <c r="V1192" s="200"/>
      <c r="X1192" s="197" t="s">
        <v>85</v>
      </c>
      <c r="Y1192" s="198"/>
      <c r="Z1192" s="199" t="s">
        <v>86</v>
      </c>
      <c r="AA1192" s="200"/>
      <c r="AB1192" s="4"/>
      <c r="AC1192" s="197" t="s">
        <v>87</v>
      </c>
      <c r="AD1192" s="198"/>
      <c r="AE1192" s="199" t="s">
        <v>88</v>
      </c>
      <c r="AF1192" s="200"/>
      <c r="AH1192" s="197" t="s">
        <v>89</v>
      </c>
      <c r="AI1192" s="198"/>
      <c r="AJ1192" s="199" t="s">
        <v>90</v>
      </c>
      <c r="AK1192" s="200"/>
      <c r="AL1192" s="4"/>
      <c r="AM1192" s="197" t="s">
        <v>91</v>
      </c>
      <c r="AN1192" s="198"/>
      <c r="AO1192" s="199" t="s">
        <v>92</v>
      </c>
      <c r="AP1192" s="200"/>
      <c r="AR1192" s="197" t="s">
        <v>93</v>
      </c>
      <c r="AS1192" s="198"/>
      <c r="AT1192" s="199" t="s">
        <v>94</v>
      </c>
      <c r="AU1192" s="200"/>
      <c r="AV1192" s="4"/>
      <c r="AW1192" s="181" t="s">
        <v>95</v>
      </c>
      <c r="AY1192" s="182" t="s">
        <v>22</v>
      </c>
      <c r="AZ1192" s="9"/>
      <c r="BA1192" s="29"/>
      <c r="BB1192" s="29"/>
      <c r="BC1192" s="29"/>
      <c r="BD1192" s="29"/>
    </row>
    <row r="1193" spans="2:56" ht="18.649999999999999" customHeight="1" thickTop="1" thickBot="1">
      <c r="B1193" s="39">
        <f t="shared" ref="B1193" si="7035">B1186+$E$5</f>
        <v>0.96679999999999267</v>
      </c>
      <c r="D1193" s="24">
        <v>1</v>
      </c>
      <c r="E1193" s="25">
        <v>0</v>
      </c>
      <c r="F1193" s="26">
        <v>0</v>
      </c>
      <c r="G1193" s="27">
        <f t="shared" ref="G1193" si="7036">-1/($E$8*$B1193)</f>
        <v>-5.7784362626923791</v>
      </c>
      <c r="I1193" s="24">
        <v>1</v>
      </c>
      <c r="J1193" s="28">
        <v>0</v>
      </c>
      <c r="K1193" s="26">
        <v>0</v>
      </c>
      <c r="L1193" s="27">
        <v>0</v>
      </c>
      <c r="N1193" s="24">
        <f t="shared" ref="N1193" si="7037">D1193*I1193+F1193*I1196-E1193*J1193-G1193*J1196</f>
        <v>-0.64136907610403293</v>
      </c>
      <c r="O1193" s="28">
        <f t="shared" ref="O1193" si="7038">(D1193*J1193+E1193*I1193+F1193*J1196+G1193*I1196)</f>
        <v>0</v>
      </c>
      <c r="P1193" s="26">
        <f t="shared" ref="P1193" si="7039">D1193*K1193+F1193*K1196-E1193*L1193-G1193*L1196</f>
        <v>0</v>
      </c>
      <c r="Q1193" s="27">
        <f t="shared" ref="Q1193" si="7040">(D1193*L1193+E1193*K1193+F1193*L1196+G1193*K1196)</f>
        <v>-5.7784362626923791</v>
      </c>
      <c r="S1193" s="24">
        <v>1</v>
      </c>
      <c r="T1193" s="25">
        <v>0</v>
      </c>
      <c r="U1193" s="26">
        <v>0</v>
      </c>
      <c r="V1193" s="27">
        <f t="shared" ref="V1193" si="7041">-1/($T$8*$B1193)</f>
        <v>-27.955137595187455</v>
      </c>
      <c r="X1193" s="24">
        <f t="shared" ref="X1193" si="7042">N1193*S1193+P1193*S1196-O1193*T1193-Q1193*T1196</f>
        <v>-0.64136907610403293</v>
      </c>
      <c r="Y1193" s="28">
        <f t="shared" ref="Y1193" si="7043">(N1193*T1193+O1193*S1193+P1193*T1196+Q1193*S1196)</f>
        <v>0</v>
      </c>
      <c r="Z1193" s="26">
        <f t="shared" ref="Z1193" si="7044">N1193*U1193+P1193*U1196-O1193*V1193-Q1193*V1196</f>
        <v>0</v>
      </c>
      <c r="AA1193" s="27">
        <f t="shared" ref="AA1193" si="7045">(N1193*V1193+O1193*U1193+P1193*V1196+Q1193*U1196)</f>
        <v>12.151124509094116</v>
      </c>
      <c r="AB1193" s="8"/>
      <c r="AC1193" s="24">
        <v>1</v>
      </c>
      <c r="AD1193" s="28">
        <v>0</v>
      </c>
      <c r="AE1193" s="26">
        <v>0</v>
      </c>
      <c r="AF1193" s="27">
        <v>0</v>
      </c>
      <c r="AH1193" s="24">
        <f t="shared" ref="AH1193" si="7046">X1193*AC1193+Z1193*AC1196-Y1193*AD1193-AA1193*AD1196</f>
        <v>2.6722420033319558</v>
      </c>
      <c r="AI1193" s="28">
        <f t="shared" ref="AI1193" si="7047">(X1193*AD1193+Y1193*AC1193+Z1193*AD1196+AA1193*AC1196)</f>
        <v>0</v>
      </c>
      <c r="AJ1193" s="26">
        <f t="shared" ref="AJ1193" si="7048">X1193*AE1193+Z1193*AE1196-Y1193*AF1193-AA1193*AF1196</f>
        <v>0</v>
      </c>
      <c r="AK1193" s="27">
        <f t="shared" ref="AK1193" si="7049">(X1193*AF1193+Y1193*AE1193+Z1193*AF1196+AA1193*AE1196)</f>
        <v>12.151124509094116</v>
      </c>
      <c r="AL1193" s="8"/>
      <c r="AM1193" s="24">
        <v>1</v>
      </c>
      <c r="AN1193" s="25">
        <v>0</v>
      </c>
      <c r="AO1193" s="26">
        <v>0</v>
      </c>
      <c r="AP1193" s="27">
        <f t="shared" ref="AP1193" si="7050">-1/($AN$8*$B1193)</f>
        <v>-5.7784362626923791</v>
      </c>
      <c r="AR1193" s="24">
        <f t="shared" ref="AR1193" si="7051">AH1193*AM1193+AJ1193*AM1196-AI1193*AN1193-AK1193*AN1196</f>
        <v>2.6722420033319558</v>
      </c>
      <c r="AS1193" s="28">
        <f t="shared" ref="AS1193" si="7052">(AH1193*AN1193+AI1193*AM1193+AJ1193*AN1196+AK1193*AM1196)</f>
        <v>0</v>
      </c>
      <c r="AT1193" s="26">
        <f t="shared" ref="AT1193" si="7053">AH1193*AO1193+AJ1193*AO1196-AI1193*AP1193-AK1193*AP1196</f>
        <v>0</v>
      </c>
      <c r="AU1193" s="27">
        <f t="shared" ref="AU1193" si="7054">(AH1193*AP1193+AI1193*AO1193+AJ1193*AP1196+AK1193*AO1196)</f>
        <v>-3.2902555856489872</v>
      </c>
      <c r="AV1193" s="8"/>
      <c r="AW1193" s="183">
        <f t="shared" ref="AW1193" si="7055">20*LOG((2*$AR$8)/(($AR$8*AR1193+AT1193+$AR$8*AR1196+AT1196)^2+($AR$8*AS1193+AU1193+$AR$8*AS1196+AU1196)^2)^0.5)</f>
        <v>-8.4664904260368239</v>
      </c>
      <c r="AY1193" s="184">
        <f t="shared" ref="AY1193" si="7056">((AS1193^2+AR1193^2)/(AS1196^2+AR1196^2))^0.5</f>
        <v>1.6611481730619195</v>
      </c>
      <c r="AZ1193" s="9"/>
      <c r="BA1193" s="29"/>
      <c r="BB1193" s="29"/>
      <c r="BC1193" s="29"/>
      <c r="BD1193" s="29"/>
    </row>
    <row r="1194" spans="2:56" ht="18.649999999999999" customHeight="1" thickBot="1">
      <c r="D1194" s="30"/>
      <c r="G1194" s="31"/>
      <c r="I1194" s="30"/>
      <c r="L1194" s="31"/>
      <c r="N1194" s="30"/>
      <c r="Q1194" s="31"/>
      <c r="S1194" s="30"/>
      <c r="V1194" s="31"/>
      <c r="X1194" s="30"/>
      <c r="AA1194" s="31"/>
      <c r="AC1194" s="30"/>
      <c r="AF1194" s="31"/>
      <c r="AH1194" s="30"/>
      <c r="AK1194" s="31"/>
      <c r="AM1194" s="30"/>
      <c r="AP1194" s="31"/>
      <c r="AR1194" s="30"/>
      <c r="AU1194" s="31"/>
      <c r="AY1194" s="185"/>
      <c r="AZ1194" s="9"/>
      <c r="BA1194" s="29"/>
      <c r="BB1194" s="29"/>
      <c r="BC1194" s="29"/>
      <c r="BD1194" s="29"/>
    </row>
    <row r="1195" spans="2:56" ht="18.649999999999999" customHeight="1" thickBot="1">
      <c r="D1195" s="197" t="s">
        <v>96</v>
      </c>
      <c r="E1195" s="198"/>
      <c r="F1195" s="199" t="s">
        <v>97</v>
      </c>
      <c r="G1195" s="200"/>
      <c r="I1195" s="197" t="s">
        <v>98</v>
      </c>
      <c r="J1195" s="198"/>
      <c r="K1195" s="199" t="s">
        <v>99</v>
      </c>
      <c r="L1195" s="200"/>
      <c r="N1195" s="197" t="s">
        <v>1</v>
      </c>
      <c r="O1195" s="198"/>
      <c r="P1195" s="199" t="s">
        <v>2</v>
      </c>
      <c r="Q1195" s="200"/>
      <c r="S1195" s="172" t="s">
        <v>100</v>
      </c>
      <c r="T1195" s="173"/>
      <c r="U1195" s="199" t="s">
        <v>101</v>
      </c>
      <c r="V1195" s="200"/>
      <c r="X1195" s="197" t="s">
        <v>102</v>
      </c>
      <c r="Y1195" s="198"/>
      <c r="Z1195" s="199" t="s">
        <v>103</v>
      </c>
      <c r="AA1195" s="200"/>
      <c r="AB1195" s="4"/>
      <c r="AC1195" s="197" t="s">
        <v>104</v>
      </c>
      <c r="AD1195" s="198"/>
      <c r="AE1195" s="199" t="s">
        <v>105</v>
      </c>
      <c r="AF1195" s="200"/>
      <c r="AH1195" s="172" t="s">
        <v>106</v>
      </c>
      <c r="AI1195" s="173"/>
      <c r="AJ1195" s="199" t="s">
        <v>107</v>
      </c>
      <c r="AK1195" s="200"/>
      <c r="AL1195" s="4"/>
      <c r="AM1195" s="197" t="s">
        <v>108</v>
      </c>
      <c r="AN1195" s="198"/>
      <c r="AO1195" s="199" t="s">
        <v>109</v>
      </c>
      <c r="AP1195" s="200"/>
      <c r="AR1195" s="197" t="s">
        <v>110</v>
      </c>
      <c r="AS1195" s="198"/>
      <c r="AT1195" s="199" t="s">
        <v>111</v>
      </c>
      <c r="AU1195" s="200"/>
      <c r="AV1195" s="4"/>
      <c r="AW1195" s="36" t="s">
        <v>112</v>
      </c>
      <c r="AY1195" s="186" t="s">
        <v>113</v>
      </c>
      <c r="AZ1195" s="9"/>
      <c r="BA1195" s="29"/>
      <c r="BB1195" s="29"/>
      <c r="BC1195" s="29"/>
      <c r="BD1195" s="29"/>
    </row>
    <row r="1196" spans="2:56" ht="18.649999999999999" customHeight="1" thickTop="1" thickBot="1">
      <c r="D1196" s="24">
        <v>0</v>
      </c>
      <c r="E1196" s="28">
        <v>0</v>
      </c>
      <c r="F1196" s="26">
        <v>1</v>
      </c>
      <c r="G1196" s="27">
        <v>0</v>
      </c>
      <c r="I1196" s="24">
        <v>0</v>
      </c>
      <c r="J1196" s="28">
        <f t="shared" ref="J1196" si="7057">IF(0=(1-$J$8*$K$8*$B1193^2),0,-1*(1-$J$8*$K$8*$B1193^2)/($B1193*$K$8))</f>
        <v>-0.28405073647714868</v>
      </c>
      <c r="K1196" s="26">
        <v>1</v>
      </c>
      <c r="L1196" s="27">
        <v>0</v>
      </c>
      <c r="N1196" s="24">
        <f t="shared" ref="N1196" si="7058">D1196*I1193+F1196*I1196-E1196*J1193-G1196*J1196</f>
        <v>0</v>
      </c>
      <c r="O1196" s="28">
        <f t="shared" ref="O1196" si="7059">(D1196*J1193+E1196*I1193+F1196*J1196+G1196*I1196)</f>
        <v>-0.28405073647714868</v>
      </c>
      <c r="P1196" s="26">
        <f t="shared" ref="P1196" si="7060">D1196*K1193+F1196*K1196-E1196*L1193-G1196*L1196</f>
        <v>1</v>
      </c>
      <c r="Q1196" s="27">
        <f t="shared" ref="Q1196" si="7061">(D1196*L1193+E1196*K1193+F1196*L1196+G1196*K1196)</f>
        <v>0</v>
      </c>
      <c r="S1196" s="24">
        <v>0</v>
      </c>
      <c r="T1196" s="28">
        <v>0</v>
      </c>
      <c r="U1196" s="26">
        <v>1</v>
      </c>
      <c r="V1196" s="27">
        <v>0</v>
      </c>
      <c r="X1196" s="24">
        <f t="shared" ref="X1196" si="7062">N1196*S1193+P1196*S1196-O1196*T1193-Q1196*T1196</f>
        <v>0</v>
      </c>
      <c r="Y1196" s="28">
        <f t="shared" ref="Y1196" si="7063">(N1196*T1193+O1196*S1193+P1196*T1196+Q1196*S1196)</f>
        <v>-0.28405073647714868</v>
      </c>
      <c r="Z1196" s="26">
        <f t="shared" ref="Z1196" si="7064">N1196*U1193+P1196*U1196-O1196*V1193-Q1196*V1196</f>
        <v>-6.9406774222330236</v>
      </c>
      <c r="AA1196" s="27">
        <f t="shared" ref="AA1196" si="7065">(N1196*V1193+O1196*U1193+P1196*V1196+Q1196*U1196)</f>
        <v>0</v>
      </c>
      <c r="AB1196" s="8"/>
      <c r="AC1196" s="24">
        <v>0</v>
      </c>
      <c r="AD1196" s="28">
        <f t="shared" ref="AD1196" si="7066">IF(0=(1-$AD$8*$AE$8*$B1193^2),0,-1*(1-$AD$8*$AE$8*$B1193^2)/($B1193*$AD$8))</f>
        <v>-0.27269995274560999</v>
      </c>
      <c r="AE1196" s="26">
        <v>1</v>
      </c>
      <c r="AF1196" s="27">
        <v>0</v>
      </c>
      <c r="AH1196" s="24">
        <f t="shared" ref="AH1196" si="7067">X1196*AC1193+Z1196*AC1196-Y1196*AD1193-AA1196*AD1196</f>
        <v>0</v>
      </c>
      <c r="AI1196" s="28">
        <f t="shared" ref="AI1196" si="7068">(X1196*AD1193+Y1196*AC1193+Z1196*AD1196+AA1196*AC1196)</f>
        <v>1.6086716685883189</v>
      </c>
      <c r="AJ1196" s="26">
        <f t="shared" ref="AJ1196" si="7069">X1196*AE1193+Z1196*AE1196-Y1196*AF1193-AA1196*AF1196</f>
        <v>-6.9406774222330236</v>
      </c>
      <c r="AK1196" s="27">
        <f t="shared" ref="AK1196" si="7070">(X1196*AF1193+Y1196*AE1193+Z1196*AF1196+AA1196*AE1196)</f>
        <v>0</v>
      </c>
      <c r="AL1196" s="8"/>
      <c r="AM1196" s="24">
        <v>0</v>
      </c>
      <c r="AN1196" s="28">
        <v>0</v>
      </c>
      <c r="AO1196" s="26">
        <v>1</v>
      </c>
      <c r="AP1196" s="27">
        <v>0</v>
      </c>
      <c r="AR1196" s="24">
        <f t="shared" ref="AR1196" si="7071">AH1196*AM1193+AJ1196*AM1196-AI1196*AN1193-AK1196*AN1196</f>
        <v>0</v>
      </c>
      <c r="AS1196" s="28">
        <f t="shared" ref="AS1196" si="7072">(AH1196*AN1193+AI1196*AM1193+AJ1196*AN1196+AK1196*AM1196)</f>
        <v>1.6086716685883189</v>
      </c>
      <c r="AT1196" s="26">
        <f t="shared" ref="AT1196" si="7073">AH1196*AO1193+AJ1196*AO1196-AI1196*AP1193-AK1196*AP1196</f>
        <v>2.3549292823035755</v>
      </c>
      <c r="AU1196" s="27">
        <f t="shared" ref="AU1196" si="7074">(AH1196*AP1193+AI1196*AO1193+AJ1196*AP1196+AK1196*AO1196)</f>
        <v>0</v>
      </c>
      <c r="AV1196" s="8"/>
      <c r="AW1196" s="38">
        <f t="shared" ref="AW1196" si="7075">(180/PI())*ATAN(-1*(($AR$8*AS1193+AU1193+$AR$8*AS1196+AU1196)/($AR$8*AR1193+AT1193+$AR$8*AR1196+AT1196)))</f>
        <v>18.495038319622839</v>
      </c>
      <c r="AY1196" s="187">
        <f t="shared" ref="AY1196" si="7076">20*LOG(((($AR$8*AR1193+AT1193-$AR$8*AR1196-AT1196)^2+($AR$8*AS1193+AU1193-$AR$8*AS1196-AU1196)^2)/(($AR$8*AR1193+AT1193+$AR$8*AR1196+AT1196)^2+($AR$8*AS1193+AU1193+$AR$8*AS1196+AU1196)^2))^0.5)</f>
        <v>-0.66688826871011841</v>
      </c>
      <c r="AZ1196" s="9"/>
      <c r="BA1196" s="29"/>
      <c r="BB1196" s="29"/>
      <c r="BC1196" s="29"/>
      <c r="BD1196" s="29"/>
    </row>
    <row r="1197" spans="2:56" ht="18.649999999999999" customHeight="1">
      <c r="AY1197" s="33"/>
    </row>
    <row r="1198" spans="2:56" ht="18.649999999999999" customHeight="1" thickBot="1">
      <c r="E1198" s="21" t="s">
        <v>68</v>
      </c>
      <c r="J1198" s="21" t="s">
        <v>69</v>
      </c>
      <c r="O1198" s="21" t="s">
        <v>70</v>
      </c>
      <c r="T1198" s="21" t="s">
        <v>71</v>
      </c>
      <c r="Y1198" s="21" t="s">
        <v>72</v>
      </c>
      <c r="AD1198" s="21" t="s">
        <v>73</v>
      </c>
      <c r="AI1198" s="21" t="s">
        <v>74</v>
      </c>
      <c r="AN1198" s="21" t="s">
        <v>75</v>
      </c>
      <c r="AS1198" s="21" t="s">
        <v>76</v>
      </c>
    </row>
    <row r="1199" spans="2:56" ht="18.649999999999999" customHeight="1" thickBot="1">
      <c r="B1199" s="20"/>
      <c r="D1199" s="197" t="s">
        <v>77</v>
      </c>
      <c r="E1199" s="198"/>
      <c r="F1199" s="199" t="s">
        <v>78</v>
      </c>
      <c r="G1199" s="200"/>
      <c r="I1199" s="197" t="s">
        <v>79</v>
      </c>
      <c r="J1199" s="198"/>
      <c r="K1199" s="199" t="s">
        <v>80</v>
      </c>
      <c r="L1199" s="200"/>
      <c r="N1199" s="197" t="s">
        <v>81</v>
      </c>
      <c r="O1199" s="198"/>
      <c r="P1199" s="199" t="s">
        <v>82</v>
      </c>
      <c r="Q1199" s="200"/>
      <c r="S1199" s="197" t="s">
        <v>83</v>
      </c>
      <c r="T1199" s="198"/>
      <c r="U1199" s="199" t="s">
        <v>84</v>
      </c>
      <c r="V1199" s="200"/>
      <c r="X1199" s="197" t="s">
        <v>85</v>
      </c>
      <c r="Y1199" s="198"/>
      <c r="Z1199" s="199" t="s">
        <v>86</v>
      </c>
      <c r="AA1199" s="200"/>
      <c r="AB1199" s="4"/>
      <c r="AC1199" s="197" t="s">
        <v>87</v>
      </c>
      <c r="AD1199" s="198"/>
      <c r="AE1199" s="199" t="s">
        <v>88</v>
      </c>
      <c r="AF1199" s="200"/>
      <c r="AH1199" s="197" t="s">
        <v>89</v>
      </c>
      <c r="AI1199" s="198"/>
      <c r="AJ1199" s="199" t="s">
        <v>90</v>
      </c>
      <c r="AK1199" s="200"/>
      <c r="AL1199" s="4"/>
      <c r="AM1199" s="197" t="s">
        <v>91</v>
      </c>
      <c r="AN1199" s="198"/>
      <c r="AO1199" s="199" t="s">
        <v>92</v>
      </c>
      <c r="AP1199" s="200"/>
      <c r="AR1199" s="197" t="s">
        <v>93</v>
      </c>
      <c r="AS1199" s="198"/>
      <c r="AT1199" s="199" t="s">
        <v>94</v>
      </c>
      <c r="AU1199" s="200"/>
      <c r="AV1199" s="4"/>
      <c r="AW1199" s="181" t="s">
        <v>95</v>
      </c>
      <c r="AY1199" s="182" t="s">
        <v>22</v>
      </c>
      <c r="AZ1199" s="9"/>
      <c r="BA1199" s="29"/>
      <c r="BB1199" s="29"/>
      <c r="BC1199" s="29"/>
      <c r="BD1199" s="29"/>
    </row>
    <row r="1200" spans="2:56" ht="18.649999999999999" customHeight="1" thickTop="1" thickBot="1">
      <c r="B1200" s="39">
        <f t="shared" ref="B1200" si="7077">B1193+$E$5</f>
        <v>0.96719999999999262</v>
      </c>
      <c r="D1200" s="24">
        <v>1</v>
      </c>
      <c r="E1200" s="25">
        <v>0</v>
      </c>
      <c r="F1200" s="26">
        <v>0</v>
      </c>
      <c r="G1200" s="27">
        <f t="shared" ref="G1200" si="7078">-1/($E$8*$B1200)</f>
        <v>-5.7760465041056586</v>
      </c>
      <c r="I1200" s="24">
        <v>1</v>
      </c>
      <c r="J1200" s="28">
        <v>0</v>
      </c>
      <c r="K1200" s="26">
        <v>0</v>
      </c>
      <c r="L1200" s="27">
        <v>0</v>
      </c>
      <c r="N1200" s="24">
        <f t="shared" ref="N1200" si="7079">D1200*I1200+F1200*I1203-E1200*J1200-G1200*J1203</f>
        <v>-0.63544266846750164</v>
      </c>
      <c r="O1200" s="28">
        <f t="shared" ref="O1200" si="7080">(D1200*J1200+E1200*I1200+F1200*J1203+G1200*I1203)</f>
        <v>0</v>
      </c>
      <c r="P1200" s="26">
        <f t="shared" ref="P1200" si="7081">D1200*K1200+F1200*K1203-E1200*L1200-G1200*L1203</f>
        <v>0</v>
      </c>
      <c r="Q1200" s="27">
        <f t="shared" ref="Q1200" si="7082">(D1200*L1200+E1200*K1200+F1200*L1203+G1200*K1203)</f>
        <v>-5.7760465041056586</v>
      </c>
      <c r="S1200" s="24">
        <v>1</v>
      </c>
      <c r="T1200" s="25">
        <v>0</v>
      </c>
      <c r="U1200" s="26">
        <v>0</v>
      </c>
      <c r="V1200" s="27">
        <f t="shared" ref="V1200" si="7083">-1/($T$8*$B1200)</f>
        <v>-27.94357633067332</v>
      </c>
      <c r="X1200" s="24">
        <f t="shared" ref="X1200" si="7084">N1200*S1200+P1200*S1203-O1200*T1200-Q1200*T1203</f>
        <v>-0.63544266846750164</v>
      </c>
      <c r="Y1200" s="28">
        <f t="shared" ref="Y1200" si="7085">(N1200*T1200+O1200*S1200+P1200*T1203+Q1200*S1203)</f>
        <v>0</v>
      </c>
      <c r="Z1200" s="26">
        <f t="shared" ref="Z1200" si="7086">N1200*U1200+P1200*U1203-O1200*V1200-Q1200*V1203</f>
        <v>0</v>
      </c>
      <c r="AA1200" s="27">
        <f t="shared" ref="AA1200" si="7087">(N1200*V1200+O1200*U1200+P1200*V1203+Q1200*U1203)</f>
        <v>11.980494205982716</v>
      </c>
      <c r="AB1200" s="8"/>
      <c r="AC1200" s="24">
        <v>1</v>
      </c>
      <c r="AD1200" s="28">
        <v>0</v>
      </c>
      <c r="AE1200" s="26">
        <v>0</v>
      </c>
      <c r="AF1200" s="27">
        <v>0</v>
      </c>
      <c r="AH1200" s="24">
        <f t="shared" ref="AH1200" si="7088">X1200*AC1200+Z1200*AC1203-Y1200*AD1200-AA1200*AD1203</f>
        <v>2.6222946527360067</v>
      </c>
      <c r="AI1200" s="28">
        <f t="shared" ref="AI1200" si="7089">(X1200*AD1200+Y1200*AC1200+Z1200*AD1203+AA1200*AC1203)</f>
        <v>0</v>
      </c>
      <c r="AJ1200" s="26">
        <f t="shared" ref="AJ1200" si="7090">X1200*AE1200+Z1200*AE1203-Y1200*AF1200-AA1200*AF1203</f>
        <v>0</v>
      </c>
      <c r="AK1200" s="27">
        <f t="shared" ref="AK1200" si="7091">(X1200*AF1200+Y1200*AE1200+Z1200*AF1203+AA1200*AE1203)</f>
        <v>11.980494205982716</v>
      </c>
      <c r="AL1200" s="8"/>
      <c r="AM1200" s="24">
        <v>1</v>
      </c>
      <c r="AN1200" s="25">
        <v>0</v>
      </c>
      <c r="AO1200" s="26">
        <v>0</v>
      </c>
      <c r="AP1200" s="27">
        <f t="shared" ref="AP1200" si="7092">-1/($AN$8*$B1200)</f>
        <v>-5.7760465041056586</v>
      </c>
      <c r="AR1200" s="24">
        <f t="shared" ref="AR1200" si="7093">AH1200*AM1200+AJ1200*AM1203-AI1200*AN1200-AK1200*AN1203</f>
        <v>2.6222946527360067</v>
      </c>
      <c r="AS1200" s="28">
        <f t="shared" ref="AS1200" si="7094">(AH1200*AN1200+AI1200*AM1200+AJ1200*AN1203+AK1200*AM1203)</f>
        <v>0</v>
      </c>
      <c r="AT1200" s="26">
        <f t="shared" ref="AT1200" si="7095">AH1200*AO1200+AJ1200*AO1203-AI1200*AP1200-AK1200*AP1203</f>
        <v>0</v>
      </c>
      <c r="AU1200" s="27">
        <f t="shared" ref="AU1200" si="7096">(AH1200*AP1200+AI1200*AO1200+AJ1200*AP1203+AK1200*AO1203)</f>
        <v>-3.1660016556880581</v>
      </c>
      <c r="AV1200" s="8"/>
      <c r="AW1200" s="183">
        <f t="shared" ref="AW1200" si="7097">20*LOG((2*$AR$8)/(($AR$8*AR1200+AT1200+$AR$8*AR1203+AT1203)^2+($AR$8*AS1200+AU1200+$AR$8*AS1203+AU1203)^2)^0.5)</f>
        <v>-8.2572678472114696</v>
      </c>
      <c r="AY1200" s="184">
        <f t="shared" ref="AY1200" si="7098">((AS1200^2+AR1200^2)/(AS1203^2+AR1203^2))^0.5</f>
        <v>1.6426595752640383</v>
      </c>
      <c r="AZ1200" s="9"/>
      <c r="BA1200" s="29"/>
      <c r="BB1200" s="29"/>
      <c r="BC1200" s="29"/>
      <c r="BD1200" s="29"/>
    </row>
    <row r="1201" spans="2:56" ht="18.649999999999999" customHeight="1" thickBot="1">
      <c r="D1201" s="30"/>
      <c r="G1201" s="31"/>
      <c r="I1201" s="30"/>
      <c r="L1201" s="31"/>
      <c r="N1201" s="30"/>
      <c r="Q1201" s="31"/>
      <c r="S1201" s="30"/>
      <c r="V1201" s="31"/>
      <c r="X1201" s="30"/>
      <c r="AA1201" s="31"/>
      <c r="AC1201" s="30"/>
      <c r="AF1201" s="31"/>
      <c r="AH1201" s="30"/>
      <c r="AK1201" s="31"/>
      <c r="AM1201" s="30"/>
      <c r="AP1201" s="31"/>
      <c r="AR1201" s="30"/>
      <c r="AU1201" s="31"/>
      <c r="AY1201" s="185"/>
      <c r="AZ1201" s="9"/>
      <c r="BA1201" s="29"/>
      <c r="BB1201" s="29"/>
      <c r="BC1201" s="29"/>
      <c r="BD1201" s="29"/>
    </row>
    <row r="1202" spans="2:56" ht="18.649999999999999" customHeight="1" thickBot="1">
      <c r="D1202" s="197" t="s">
        <v>96</v>
      </c>
      <c r="E1202" s="198"/>
      <c r="F1202" s="199" t="s">
        <v>97</v>
      </c>
      <c r="G1202" s="200"/>
      <c r="I1202" s="197" t="s">
        <v>98</v>
      </c>
      <c r="J1202" s="198"/>
      <c r="K1202" s="199" t="s">
        <v>99</v>
      </c>
      <c r="L1202" s="200"/>
      <c r="N1202" s="197" t="s">
        <v>1</v>
      </c>
      <c r="O1202" s="198"/>
      <c r="P1202" s="199" t="s">
        <v>2</v>
      </c>
      <c r="Q1202" s="200"/>
      <c r="S1202" s="172" t="s">
        <v>100</v>
      </c>
      <c r="T1202" s="173"/>
      <c r="U1202" s="199" t="s">
        <v>101</v>
      </c>
      <c r="V1202" s="200"/>
      <c r="X1202" s="197" t="s">
        <v>102</v>
      </c>
      <c r="Y1202" s="198"/>
      <c r="Z1202" s="199" t="s">
        <v>103</v>
      </c>
      <c r="AA1202" s="200"/>
      <c r="AB1202" s="4"/>
      <c r="AC1202" s="197" t="s">
        <v>104</v>
      </c>
      <c r="AD1202" s="198"/>
      <c r="AE1202" s="199" t="s">
        <v>105</v>
      </c>
      <c r="AF1202" s="200"/>
      <c r="AH1202" s="172" t="s">
        <v>106</v>
      </c>
      <c r="AI1202" s="173"/>
      <c r="AJ1202" s="199" t="s">
        <v>107</v>
      </c>
      <c r="AK1202" s="200"/>
      <c r="AL1202" s="4"/>
      <c r="AM1202" s="197" t="s">
        <v>108</v>
      </c>
      <c r="AN1202" s="198"/>
      <c r="AO1202" s="199" t="s">
        <v>109</v>
      </c>
      <c r="AP1202" s="200"/>
      <c r="AR1202" s="197" t="s">
        <v>110</v>
      </c>
      <c r="AS1202" s="198"/>
      <c r="AT1202" s="199" t="s">
        <v>111</v>
      </c>
      <c r="AU1202" s="200"/>
      <c r="AV1202" s="4"/>
      <c r="AW1202" s="36" t="s">
        <v>112</v>
      </c>
      <c r="AY1202" s="186" t="s">
        <v>113</v>
      </c>
      <c r="AZ1202" s="9"/>
      <c r="BA1202" s="29"/>
      <c r="BB1202" s="29"/>
      <c r="BC1202" s="29"/>
      <c r="BD1202" s="29"/>
    </row>
    <row r="1203" spans="2:56" ht="18.649999999999999" customHeight="1" thickTop="1" thickBot="1">
      <c r="D1203" s="24">
        <v>0</v>
      </c>
      <c r="E1203" s="28">
        <v>0</v>
      </c>
      <c r="F1203" s="26">
        <v>1</v>
      </c>
      <c r="G1203" s="27">
        <v>0</v>
      </c>
      <c r="I1203" s="24">
        <v>0</v>
      </c>
      <c r="J1203" s="28">
        <f t="shared" ref="J1203" si="7099">IF(0=(1-$J$8*$K$8*$B1200^2),0,-1*(1-$J$8*$K$8*$B1200^2)/($B1200*$K$8))</f>
        <v>-0.2831422266605742</v>
      </c>
      <c r="K1203" s="26">
        <v>1</v>
      </c>
      <c r="L1203" s="27">
        <v>0</v>
      </c>
      <c r="N1203" s="24">
        <f t="shared" ref="N1203" si="7100">D1203*I1200+F1203*I1203-E1203*J1200-G1203*J1203</f>
        <v>0</v>
      </c>
      <c r="O1203" s="28">
        <f t="shared" ref="O1203" si="7101">(D1203*J1200+E1203*I1200+F1203*J1203+G1203*I1203)</f>
        <v>-0.2831422266605742</v>
      </c>
      <c r="P1203" s="26">
        <f t="shared" ref="P1203" si="7102">D1203*K1200+F1203*K1203-E1203*L1200-G1203*L1203</f>
        <v>1</v>
      </c>
      <c r="Q1203" s="27">
        <f t="shared" ref="Q1203" si="7103">(D1203*L1200+E1203*K1200+F1203*L1203+G1203*K1203)</f>
        <v>0</v>
      </c>
      <c r="S1203" s="24">
        <v>0</v>
      </c>
      <c r="T1203" s="28">
        <v>0</v>
      </c>
      <c r="U1203" s="26">
        <v>1</v>
      </c>
      <c r="V1203" s="27">
        <v>0</v>
      </c>
      <c r="X1203" s="24">
        <f t="shared" ref="X1203" si="7104">N1203*S1200+P1203*S1203-O1203*T1200-Q1203*T1203</f>
        <v>0</v>
      </c>
      <c r="Y1203" s="28">
        <f t="shared" ref="Y1203" si="7105">(N1203*T1200+O1203*S1200+P1203*T1203+Q1203*S1203)</f>
        <v>-0.2831422266605742</v>
      </c>
      <c r="Z1203" s="26">
        <f t="shared" ref="Z1203" si="7106">N1203*U1200+P1203*U1203-O1203*V1200-Q1203*V1203</f>
        <v>-6.9120064231265612</v>
      </c>
      <c r="AA1203" s="27">
        <f t="shared" ref="AA1203" si="7107">(N1203*V1200+O1203*U1200+P1203*V1203+Q1203*U1203)</f>
        <v>0</v>
      </c>
      <c r="AB1203" s="8"/>
      <c r="AC1203" s="24">
        <v>0</v>
      </c>
      <c r="AD1203" s="28">
        <f t="shared" ref="AD1203" si="7108">IF(0=(1-$AD$8*$AE$8*$B1200^2),0,-1*(1-$AD$8*$AE$8*$B1200^2)/($B1200*$AD$8))</f>
        <v>-0.2719201115740858</v>
      </c>
      <c r="AE1203" s="26">
        <v>1</v>
      </c>
      <c r="AF1203" s="27">
        <v>0</v>
      </c>
      <c r="AH1203" s="24">
        <f t="shared" ref="AH1203" si="7109">X1203*AC1200+Z1203*AC1203-Y1203*AD1200-AA1203*AD1203</f>
        <v>0</v>
      </c>
      <c r="AI1203" s="28">
        <f t="shared" ref="AI1203" si="7110">(X1203*AD1200+Y1203*AC1200+Z1203*AD1203+AA1203*AC1203)</f>
        <v>1.596371331116798</v>
      </c>
      <c r="AJ1203" s="26">
        <f t="shared" ref="AJ1203" si="7111">X1203*AE1200+Z1203*AE1203-Y1203*AF1200-AA1203*AF1203</f>
        <v>-6.9120064231265612</v>
      </c>
      <c r="AK1203" s="27">
        <f t="shared" ref="AK1203" si="7112">(X1203*AF1200+Y1203*AE1200+Z1203*AF1203+AA1203*AE1203)</f>
        <v>0</v>
      </c>
      <c r="AL1203" s="8"/>
      <c r="AM1203" s="24">
        <v>0</v>
      </c>
      <c r="AN1203" s="28">
        <v>0</v>
      </c>
      <c r="AO1203" s="26">
        <v>1</v>
      </c>
      <c r="AP1203" s="27">
        <v>0</v>
      </c>
      <c r="AR1203" s="24">
        <f t="shared" ref="AR1203" si="7113">AH1203*AM1200+AJ1203*AM1203-AI1203*AN1200-AK1203*AN1203</f>
        <v>0</v>
      </c>
      <c r="AS1203" s="28">
        <f t="shared" ref="AS1203" si="7114">(AH1203*AN1200+AI1203*AM1200+AJ1203*AN1203+AK1203*AM1203)</f>
        <v>1.596371331116798</v>
      </c>
      <c r="AT1203" s="26">
        <f t="shared" ref="AT1203" si="7115">AH1203*AO1200+AJ1203*AO1203-AI1203*AP1200-AK1203*AP1203</f>
        <v>2.3087086232251171</v>
      </c>
      <c r="AU1203" s="27">
        <f t="shared" ref="AU1203" si="7116">(AH1203*AP1200+AI1203*AO1200+AJ1203*AP1203+AK1203*AO1203)</f>
        <v>0</v>
      </c>
      <c r="AV1203" s="8"/>
      <c r="AW1203" s="38">
        <f t="shared" ref="AW1203" si="7117">(180/PI())*ATAN(-1*(($AR$8*AS1200+AU1200+$AR$8*AS1203+AU1203)/($AR$8*AR1200+AT1200+$AR$8*AR1203+AT1203)))</f>
        <v>17.657243280642856</v>
      </c>
      <c r="AY1203" s="187">
        <f t="shared" ref="AY1203" si="7118">20*LOG(((($AR$8*AR1200+AT1200-$AR$8*AR1203-AT1203)^2+($AR$8*AS1200+AU1200-$AR$8*AS1203-AU1203)^2)/(($AR$8*AR1200+AT1200+$AR$8*AR1203+AT1203)^2+($AR$8*AS1200+AU1200+$AR$8*AS1203+AU1203)^2))^0.5)</f>
        <v>-0.70261031579674571</v>
      </c>
      <c r="AZ1203" s="9"/>
      <c r="BA1203" s="29"/>
      <c r="BB1203" s="29"/>
      <c r="BC1203" s="29"/>
      <c r="BD1203" s="29"/>
    </row>
    <row r="1204" spans="2:56" ht="18.649999999999999" customHeight="1">
      <c r="AY1204" s="33"/>
    </row>
    <row r="1205" spans="2:56" ht="18.649999999999999" customHeight="1" thickBot="1">
      <c r="E1205" s="21" t="s">
        <v>68</v>
      </c>
      <c r="J1205" s="21" t="s">
        <v>69</v>
      </c>
      <c r="O1205" s="21" t="s">
        <v>70</v>
      </c>
      <c r="T1205" s="21" t="s">
        <v>71</v>
      </c>
      <c r="Y1205" s="21" t="s">
        <v>72</v>
      </c>
      <c r="AD1205" s="21" t="s">
        <v>73</v>
      </c>
      <c r="AI1205" s="21" t="s">
        <v>74</v>
      </c>
      <c r="AN1205" s="21" t="s">
        <v>75</v>
      </c>
      <c r="AS1205" s="21" t="s">
        <v>76</v>
      </c>
    </row>
    <row r="1206" spans="2:56" ht="18.649999999999999" customHeight="1" thickBot="1">
      <c r="B1206" s="20"/>
      <c r="D1206" s="197" t="s">
        <v>77</v>
      </c>
      <c r="E1206" s="198"/>
      <c r="F1206" s="199" t="s">
        <v>78</v>
      </c>
      <c r="G1206" s="200"/>
      <c r="I1206" s="197" t="s">
        <v>79</v>
      </c>
      <c r="J1206" s="198"/>
      <c r="K1206" s="199" t="s">
        <v>80</v>
      </c>
      <c r="L1206" s="200"/>
      <c r="N1206" s="197" t="s">
        <v>81</v>
      </c>
      <c r="O1206" s="198"/>
      <c r="P1206" s="199" t="s">
        <v>82</v>
      </c>
      <c r="Q1206" s="200"/>
      <c r="S1206" s="197" t="s">
        <v>83</v>
      </c>
      <c r="T1206" s="198"/>
      <c r="U1206" s="199" t="s">
        <v>84</v>
      </c>
      <c r="V1206" s="200"/>
      <c r="X1206" s="197" t="s">
        <v>85</v>
      </c>
      <c r="Y1206" s="198"/>
      <c r="Z1206" s="199" t="s">
        <v>86</v>
      </c>
      <c r="AA1206" s="200"/>
      <c r="AB1206" s="4"/>
      <c r="AC1206" s="197" t="s">
        <v>87</v>
      </c>
      <c r="AD1206" s="198"/>
      <c r="AE1206" s="199" t="s">
        <v>88</v>
      </c>
      <c r="AF1206" s="200"/>
      <c r="AH1206" s="197" t="s">
        <v>89</v>
      </c>
      <c r="AI1206" s="198"/>
      <c r="AJ1206" s="199" t="s">
        <v>90</v>
      </c>
      <c r="AK1206" s="200"/>
      <c r="AL1206" s="4"/>
      <c r="AM1206" s="197" t="s">
        <v>91</v>
      </c>
      <c r="AN1206" s="198"/>
      <c r="AO1206" s="199" t="s">
        <v>92</v>
      </c>
      <c r="AP1206" s="200"/>
      <c r="AR1206" s="197" t="s">
        <v>93</v>
      </c>
      <c r="AS1206" s="198"/>
      <c r="AT1206" s="199" t="s">
        <v>94</v>
      </c>
      <c r="AU1206" s="200"/>
      <c r="AV1206" s="4"/>
      <c r="AW1206" s="181" t="s">
        <v>95</v>
      </c>
      <c r="AY1206" s="182" t="s">
        <v>22</v>
      </c>
      <c r="AZ1206" s="9"/>
      <c r="BA1206" s="29"/>
      <c r="BB1206" s="29"/>
      <c r="BC1206" s="29"/>
      <c r="BD1206" s="29"/>
    </row>
    <row r="1207" spans="2:56" ht="18.649999999999999" customHeight="1" thickTop="1" thickBot="1">
      <c r="B1207" s="39">
        <f t="shared" ref="B1207" si="7119">B1200+$E$5</f>
        <v>0.96759999999999258</v>
      </c>
      <c r="D1207" s="24">
        <v>1</v>
      </c>
      <c r="E1207" s="25">
        <v>0</v>
      </c>
      <c r="F1207" s="26">
        <v>0</v>
      </c>
      <c r="G1207" s="27">
        <f t="shared" ref="G1207" si="7120">-1/($E$8*$B1207)</f>
        <v>-5.773658721342489</v>
      </c>
      <c r="I1207" s="24">
        <v>1</v>
      </c>
      <c r="J1207" s="28">
        <v>0</v>
      </c>
      <c r="K1207" s="26">
        <v>0</v>
      </c>
      <c r="L1207" s="27">
        <v>0</v>
      </c>
      <c r="N1207" s="24">
        <f t="shared" ref="N1207" si="7121">D1207*I1207+F1207*I1210-E1207*J1207-G1207*J1210</f>
        <v>-0.62952360913512351</v>
      </c>
      <c r="O1207" s="28">
        <f t="shared" ref="O1207" si="7122">(D1207*J1207+E1207*I1207+F1207*J1210+G1207*I1210)</f>
        <v>0</v>
      </c>
      <c r="P1207" s="26">
        <f t="shared" ref="P1207" si="7123">D1207*K1207+F1207*K1210-E1207*L1207-G1207*L1210</f>
        <v>0</v>
      </c>
      <c r="Q1207" s="27">
        <f t="shared" ref="Q1207" si="7124">(D1207*L1207+E1207*K1207+F1207*L1210+G1207*K1210)</f>
        <v>-5.773658721342489</v>
      </c>
      <c r="S1207" s="24">
        <v>1</v>
      </c>
      <c r="T1207" s="25">
        <v>0</v>
      </c>
      <c r="U1207" s="26">
        <v>0</v>
      </c>
      <c r="V1207" s="27">
        <f t="shared" ref="V1207" si="7125">-1/($T$8*$B1207)</f>
        <v>-27.932024624873126</v>
      </c>
      <c r="X1207" s="24">
        <f t="shared" ref="X1207" si="7126">N1207*S1207+P1207*S1210-O1207*T1207-Q1207*T1210</f>
        <v>-0.62952360913512351</v>
      </c>
      <c r="Y1207" s="28">
        <f t="shared" ref="Y1207" si="7127">(N1207*T1207+O1207*S1207+P1207*T1210+Q1207*S1210)</f>
        <v>0</v>
      </c>
      <c r="Z1207" s="26">
        <f t="shared" ref="Z1207" si="7128">N1207*U1207+P1207*U1210-O1207*V1207-Q1207*V1210</f>
        <v>0</v>
      </c>
      <c r="AA1207" s="27">
        <f t="shared" ref="AA1207" si="7129">(N1207*V1207+O1207*U1207+P1207*V1210+Q1207*U1210)</f>
        <v>11.810210230958784</v>
      </c>
      <c r="AB1207" s="8"/>
      <c r="AC1207" s="24">
        <v>1</v>
      </c>
      <c r="AD1207" s="28">
        <v>0</v>
      </c>
      <c r="AE1207" s="26">
        <v>0</v>
      </c>
      <c r="AF1207" s="27">
        <v>0</v>
      </c>
      <c r="AH1207" s="24">
        <f t="shared" ref="AH1207" si="7130">X1207*AC1207+Z1207*AC1210-Y1207*AD1207-AA1207*AD1210</f>
        <v>2.5727043437375796</v>
      </c>
      <c r="AI1207" s="28">
        <f t="shared" ref="AI1207" si="7131">(X1207*AD1207+Y1207*AC1207+Z1207*AD1210+AA1207*AC1210)</f>
        <v>0</v>
      </c>
      <c r="AJ1207" s="26">
        <f t="shared" ref="AJ1207" si="7132">X1207*AE1207+Z1207*AE1210-Y1207*AF1207-AA1207*AF1210</f>
        <v>0</v>
      </c>
      <c r="AK1207" s="27">
        <f t="shared" ref="AK1207" si="7133">(X1207*AF1207+Y1207*AE1207+Z1207*AF1210+AA1207*AE1210)</f>
        <v>11.810210230958784</v>
      </c>
      <c r="AL1207" s="8"/>
      <c r="AM1207" s="24">
        <v>1</v>
      </c>
      <c r="AN1207" s="25">
        <v>0</v>
      </c>
      <c r="AO1207" s="26">
        <v>0</v>
      </c>
      <c r="AP1207" s="27">
        <f t="shared" ref="AP1207" si="7134">-1/($AN$8*$B1207)</f>
        <v>-5.773658721342489</v>
      </c>
      <c r="AR1207" s="24">
        <f t="shared" ref="AR1207" si="7135">AH1207*AM1207+AJ1207*AM1210-AI1207*AN1207-AK1207*AN1210</f>
        <v>2.5727043437375796</v>
      </c>
      <c r="AS1207" s="28">
        <f t="shared" ref="AS1207" si="7136">(AH1207*AN1207+AI1207*AM1207+AJ1207*AN1210+AK1207*AM1210)</f>
        <v>0</v>
      </c>
      <c r="AT1207" s="26">
        <f t="shared" ref="AT1207" si="7137">AH1207*AO1207+AJ1207*AO1210-AI1207*AP1207-AK1207*AP1210</f>
        <v>0</v>
      </c>
      <c r="AU1207" s="27">
        <f t="shared" ref="AU1207" si="7138">(AH1207*AP1207+AI1207*AO1207+AJ1207*AP1210+AK1207*AO1210)</f>
        <v>-3.0437066406973976</v>
      </c>
      <c r="AV1207" s="8"/>
      <c r="AW1207" s="183">
        <f t="shared" ref="AW1207" si="7139">20*LOG((2*$AR$8)/(($AR$8*AR1207+AT1207+$AR$8*AR1210+AT1210)^2+($AR$8*AS1207+AU1207+$AR$8*AS1210+AU1210)^2)^0.5)</f>
        <v>-8.0469922589947167</v>
      </c>
      <c r="AY1207" s="184">
        <f t="shared" ref="AY1207" si="7140">((AS1207^2+AR1207^2)/(AS1210^2+AR1210^2))^0.5</f>
        <v>1.6240513463846724</v>
      </c>
      <c r="AZ1207" s="9"/>
      <c r="BA1207" s="29"/>
      <c r="BB1207" s="29"/>
      <c r="BC1207" s="29"/>
      <c r="BD1207" s="29"/>
    </row>
    <row r="1208" spans="2:56" ht="18.649999999999999" customHeight="1" thickBot="1">
      <c r="D1208" s="30"/>
      <c r="G1208" s="31"/>
      <c r="I1208" s="30"/>
      <c r="L1208" s="31"/>
      <c r="N1208" s="30"/>
      <c r="Q1208" s="31"/>
      <c r="S1208" s="30"/>
      <c r="V1208" s="31"/>
      <c r="X1208" s="30"/>
      <c r="AA1208" s="31"/>
      <c r="AC1208" s="30"/>
      <c r="AF1208" s="31"/>
      <c r="AH1208" s="30"/>
      <c r="AK1208" s="31"/>
      <c r="AM1208" s="30"/>
      <c r="AP1208" s="31"/>
      <c r="AR1208" s="30"/>
      <c r="AU1208" s="31"/>
      <c r="AY1208" s="185"/>
      <c r="AZ1208" s="9"/>
      <c r="BA1208" s="29"/>
      <c r="BB1208" s="29"/>
      <c r="BC1208" s="29"/>
      <c r="BD1208" s="29"/>
    </row>
    <row r="1209" spans="2:56" ht="18.649999999999999" customHeight="1" thickBot="1">
      <c r="D1209" s="197" t="s">
        <v>96</v>
      </c>
      <c r="E1209" s="198"/>
      <c r="F1209" s="199" t="s">
        <v>97</v>
      </c>
      <c r="G1209" s="200"/>
      <c r="I1209" s="197" t="s">
        <v>98</v>
      </c>
      <c r="J1209" s="198"/>
      <c r="K1209" s="199" t="s">
        <v>99</v>
      </c>
      <c r="L1209" s="200"/>
      <c r="N1209" s="197" t="s">
        <v>1</v>
      </c>
      <c r="O1209" s="198"/>
      <c r="P1209" s="199" t="s">
        <v>2</v>
      </c>
      <c r="Q1209" s="200"/>
      <c r="S1209" s="172" t="s">
        <v>100</v>
      </c>
      <c r="T1209" s="173"/>
      <c r="U1209" s="199" t="s">
        <v>101</v>
      </c>
      <c r="V1209" s="200"/>
      <c r="X1209" s="197" t="s">
        <v>102</v>
      </c>
      <c r="Y1209" s="198"/>
      <c r="Z1209" s="199" t="s">
        <v>103</v>
      </c>
      <c r="AA1209" s="200"/>
      <c r="AB1209" s="4"/>
      <c r="AC1209" s="197" t="s">
        <v>104</v>
      </c>
      <c r="AD1209" s="198"/>
      <c r="AE1209" s="199" t="s">
        <v>105</v>
      </c>
      <c r="AF1209" s="200"/>
      <c r="AH1209" s="172" t="s">
        <v>106</v>
      </c>
      <c r="AI1209" s="173"/>
      <c r="AJ1209" s="199" t="s">
        <v>107</v>
      </c>
      <c r="AK1209" s="200"/>
      <c r="AL1209" s="4"/>
      <c r="AM1209" s="197" t="s">
        <v>108</v>
      </c>
      <c r="AN1209" s="198"/>
      <c r="AO1209" s="199" t="s">
        <v>109</v>
      </c>
      <c r="AP1209" s="200"/>
      <c r="AR1209" s="197" t="s">
        <v>110</v>
      </c>
      <c r="AS1209" s="198"/>
      <c r="AT1209" s="199" t="s">
        <v>111</v>
      </c>
      <c r="AU1209" s="200"/>
      <c r="AV1209" s="4"/>
      <c r="AW1209" s="36" t="s">
        <v>112</v>
      </c>
      <c r="AY1209" s="186" t="s">
        <v>113</v>
      </c>
      <c r="AZ1209" s="9"/>
      <c r="BA1209" s="29"/>
      <c r="BB1209" s="29"/>
      <c r="BC1209" s="29"/>
      <c r="BD1209" s="29"/>
    </row>
    <row r="1210" spans="2:56" ht="18.649999999999999" customHeight="1" thickTop="1" thickBot="1">
      <c r="D1210" s="24">
        <v>0</v>
      </c>
      <c r="E1210" s="28">
        <v>0</v>
      </c>
      <c r="F1210" s="26">
        <v>1</v>
      </c>
      <c r="G1210" s="27">
        <v>0</v>
      </c>
      <c r="I1210" s="24">
        <v>0</v>
      </c>
      <c r="J1210" s="28">
        <f t="shared" ref="J1210" si="7141">IF(0=(1-$J$8*$K$8*$B1207^2),0,-1*(1-$J$8*$K$8*$B1207^2)/($B1207*$K$8))</f>
        <v>-0.28223414091164489</v>
      </c>
      <c r="K1210" s="26">
        <v>1</v>
      </c>
      <c r="L1210" s="27">
        <v>0</v>
      </c>
      <c r="N1210" s="24">
        <f t="shared" ref="N1210" si="7142">D1210*I1207+F1210*I1210-E1210*J1207-G1210*J1210</f>
        <v>0</v>
      </c>
      <c r="O1210" s="28">
        <f t="shared" ref="O1210" si="7143">(D1210*J1207+E1210*I1207+F1210*J1210+G1210*I1210)</f>
        <v>-0.28223414091164489</v>
      </c>
      <c r="P1210" s="26">
        <f t="shared" ref="P1210" si="7144">D1210*K1207+F1210*K1210-E1210*L1207-G1210*L1210</f>
        <v>1</v>
      </c>
      <c r="Q1210" s="27">
        <f t="shared" ref="Q1210" si="7145">(D1210*L1207+E1210*K1207+F1210*L1210+G1210*K1210)</f>
        <v>0</v>
      </c>
      <c r="S1210" s="24">
        <v>0</v>
      </c>
      <c r="T1210" s="28">
        <v>0</v>
      </c>
      <c r="U1210" s="26">
        <v>1</v>
      </c>
      <c r="V1210" s="27">
        <v>0</v>
      </c>
      <c r="X1210" s="24">
        <f t="shared" ref="X1210" si="7146">N1210*S1207+P1210*S1210-O1210*T1207-Q1210*T1210</f>
        <v>0</v>
      </c>
      <c r="Y1210" s="28">
        <f t="shared" ref="Y1210" si="7147">(N1210*T1207+O1210*S1207+P1210*T1210+Q1210*S1210)</f>
        <v>-0.28223414091164489</v>
      </c>
      <c r="Z1210" s="26">
        <f t="shared" ref="Z1210" si="7148">N1210*U1207+P1210*U1210-O1210*V1207-Q1210*V1210</f>
        <v>-6.8833709739239772</v>
      </c>
      <c r="AA1210" s="27">
        <f t="shared" ref="AA1210" si="7149">(N1210*V1207+O1210*U1207+P1210*V1210+Q1210*U1210)</f>
        <v>0</v>
      </c>
      <c r="AB1210" s="8"/>
      <c r="AC1210" s="24">
        <v>0</v>
      </c>
      <c r="AD1210" s="28">
        <f t="shared" ref="AD1210" si="7150">IF(0=(1-$AD$8*$AE$8*$B1207^2),0,-1*(1-$AD$8*$AE$8*$B1207^2)/($B1207*$AD$8))</f>
        <v>-0.27114063934937571</v>
      </c>
      <c r="AE1210" s="26">
        <v>1</v>
      </c>
      <c r="AF1210" s="27">
        <v>0</v>
      </c>
      <c r="AH1210" s="24">
        <f t="shared" ref="AH1210" si="7151">X1210*AC1207+Z1210*AC1210-Y1210*AD1207-AA1210*AD1210</f>
        <v>0</v>
      </c>
      <c r="AI1210" s="28">
        <f t="shared" ref="AI1210" si="7152">(X1210*AD1207+Y1210*AC1207+Z1210*AD1210+AA1210*AC1210)</f>
        <v>1.5841274658370372</v>
      </c>
      <c r="AJ1210" s="26">
        <f t="shared" ref="AJ1210" si="7153">X1210*AE1207+Z1210*AE1210-Y1210*AF1207-AA1210*AF1210</f>
        <v>-6.8833709739239772</v>
      </c>
      <c r="AK1210" s="27">
        <f t="shared" ref="AK1210" si="7154">(X1210*AF1207+Y1210*AE1207+Z1210*AF1210+AA1210*AE1210)</f>
        <v>0</v>
      </c>
      <c r="AL1210" s="8"/>
      <c r="AM1210" s="24">
        <v>0</v>
      </c>
      <c r="AN1210" s="28">
        <v>0</v>
      </c>
      <c r="AO1210" s="26">
        <v>1</v>
      </c>
      <c r="AP1210" s="27">
        <v>0</v>
      </c>
      <c r="AR1210" s="24">
        <f t="shared" ref="AR1210" si="7155">AH1210*AM1207+AJ1210*AM1210-AI1210*AN1207-AK1210*AN1210</f>
        <v>0</v>
      </c>
      <c r="AS1210" s="28">
        <f t="shared" ref="AS1210" si="7156">(AH1210*AN1207+AI1210*AM1207+AJ1210*AN1210+AK1210*AM1210)</f>
        <v>1.5841274658370372</v>
      </c>
      <c r="AT1210" s="26">
        <f t="shared" ref="AT1210" si="7157">AH1210*AO1207+AJ1210*AO1210-AI1210*AP1207-AK1210*AP1210</f>
        <v>2.2628403849242087</v>
      </c>
      <c r="AU1210" s="27">
        <f t="shared" ref="AU1210" si="7158">(AH1210*AP1207+AI1210*AO1207+AJ1210*AP1210+AK1210*AO1210)</f>
        <v>0</v>
      </c>
      <c r="AV1210" s="8"/>
      <c r="AW1210" s="38">
        <f t="shared" ref="AW1210" si="7159">(180/PI())*ATAN(-1*(($AR$8*AS1207+AU1207+$AR$8*AS1210+AU1210)/($AR$8*AR1207+AT1207+$AR$8*AR1210+AT1210)))</f>
        <v>16.796113981779776</v>
      </c>
      <c r="AY1210" s="187">
        <f t="shared" ref="AY1210" si="7160">20*LOG(((($AR$8*AR1207+AT1207-$AR$8*AR1210-AT1210)^2+($AR$8*AS1207+AU1207-$AR$8*AS1210-AU1210)^2)/(($AR$8*AR1207+AT1207+$AR$8*AR1210+AT1210)^2+($AR$8*AS1207+AU1207+$AR$8*AS1210+AU1210)^2))^0.5)</f>
        <v>-0.74060981672492621</v>
      </c>
      <c r="AZ1210" s="9"/>
      <c r="BA1210" s="29"/>
      <c r="BB1210" s="29"/>
      <c r="BC1210" s="29"/>
      <c r="BD1210" s="29"/>
    </row>
    <row r="1211" spans="2:56" ht="18.649999999999999" customHeight="1">
      <c r="AY1211" s="33"/>
    </row>
    <row r="1212" spans="2:56" ht="18.649999999999999" customHeight="1" thickBot="1">
      <c r="E1212" s="21" t="s">
        <v>68</v>
      </c>
      <c r="J1212" s="21" t="s">
        <v>69</v>
      </c>
      <c r="O1212" s="21" t="s">
        <v>70</v>
      </c>
      <c r="T1212" s="21" t="s">
        <v>71</v>
      </c>
      <c r="Y1212" s="21" t="s">
        <v>72</v>
      </c>
      <c r="AD1212" s="21" t="s">
        <v>73</v>
      </c>
      <c r="AI1212" s="21" t="s">
        <v>74</v>
      </c>
      <c r="AN1212" s="21" t="s">
        <v>75</v>
      </c>
      <c r="AS1212" s="21" t="s">
        <v>76</v>
      </c>
    </row>
    <row r="1213" spans="2:56" ht="18.649999999999999" customHeight="1" thickBot="1">
      <c r="B1213" s="20"/>
      <c r="D1213" s="197" t="s">
        <v>77</v>
      </c>
      <c r="E1213" s="198"/>
      <c r="F1213" s="199" t="s">
        <v>78</v>
      </c>
      <c r="G1213" s="200"/>
      <c r="I1213" s="197" t="s">
        <v>79</v>
      </c>
      <c r="J1213" s="198"/>
      <c r="K1213" s="199" t="s">
        <v>80</v>
      </c>
      <c r="L1213" s="200"/>
      <c r="N1213" s="197" t="s">
        <v>81</v>
      </c>
      <c r="O1213" s="198"/>
      <c r="P1213" s="199" t="s">
        <v>82</v>
      </c>
      <c r="Q1213" s="200"/>
      <c r="S1213" s="197" t="s">
        <v>83</v>
      </c>
      <c r="T1213" s="198"/>
      <c r="U1213" s="199" t="s">
        <v>84</v>
      </c>
      <c r="V1213" s="200"/>
      <c r="X1213" s="197" t="s">
        <v>85</v>
      </c>
      <c r="Y1213" s="198"/>
      <c r="Z1213" s="199" t="s">
        <v>86</v>
      </c>
      <c r="AA1213" s="200"/>
      <c r="AB1213" s="4"/>
      <c r="AC1213" s="197" t="s">
        <v>87</v>
      </c>
      <c r="AD1213" s="198"/>
      <c r="AE1213" s="199" t="s">
        <v>88</v>
      </c>
      <c r="AF1213" s="200"/>
      <c r="AH1213" s="197" t="s">
        <v>89</v>
      </c>
      <c r="AI1213" s="198"/>
      <c r="AJ1213" s="199" t="s">
        <v>90</v>
      </c>
      <c r="AK1213" s="200"/>
      <c r="AL1213" s="4"/>
      <c r="AM1213" s="197" t="s">
        <v>91</v>
      </c>
      <c r="AN1213" s="198"/>
      <c r="AO1213" s="199" t="s">
        <v>92</v>
      </c>
      <c r="AP1213" s="200"/>
      <c r="AR1213" s="197" t="s">
        <v>93</v>
      </c>
      <c r="AS1213" s="198"/>
      <c r="AT1213" s="199" t="s">
        <v>94</v>
      </c>
      <c r="AU1213" s="200"/>
      <c r="AV1213" s="4"/>
      <c r="AW1213" s="181" t="s">
        <v>95</v>
      </c>
      <c r="AY1213" s="182" t="s">
        <v>22</v>
      </c>
      <c r="AZ1213" s="9"/>
      <c r="BA1213" s="29"/>
      <c r="BB1213" s="29"/>
      <c r="BC1213" s="29"/>
      <c r="BD1213" s="29"/>
    </row>
    <row r="1214" spans="2:56" ht="18.649999999999999" customHeight="1" thickTop="1" thickBot="1">
      <c r="B1214" s="39">
        <f t="shared" ref="B1214" si="7161">B1207+$E$5</f>
        <v>0.96799999999999253</v>
      </c>
      <c r="D1214" s="24">
        <v>1</v>
      </c>
      <c r="E1214" s="25">
        <v>0</v>
      </c>
      <c r="F1214" s="26">
        <v>0</v>
      </c>
      <c r="G1214" s="27">
        <f t="shared" ref="G1214" si="7162">-1/($E$8*$B1214)</f>
        <v>-5.7712729119535053</v>
      </c>
      <c r="I1214" s="24">
        <v>1</v>
      </c>
      <c r="J1214" s="28">
        <v>0</v>
      </c>
      <c r="K1214" s="26">
        <v>0</v>
      </c>
      <c r="L1214" s="27">
        <v>0</v>
      </c>
      <c r="N1214" s="24">
        <f t="shared" ref="N1214" si="7163">D1214*I1214+F1214*I1217-E1214*J1214-G1214*J1217</f>
        <v>-0.62361188596344941</v>
      </c>
      <c r="O1214" s="28">
        <f t="shared" ref="O1214" si="7164">(D1214*J1214+E1214*I1214+F1214*J1217+G1214*I1217)</f>
        <v>0</v>
      </c>
      <c r="P1214" s="26">
        <f t="shared" ref="P1214" si="7165">D1214*K1214+F1214*K1217-E1214*L1214-G1214*L1217</f>
        <v>0</v>
      </c>
      <c r="Q1214" s="27">
        <f t="shared" ref="Q1214" si="7166">(D1214*L1214+E1214*K1214+F1214*L1217+G1214*K1217)</f>
        <v>-5.7712729119535053</v>
      </c>
      <c r="S1214" s="24">
        <v>1</v>
      </c>
      <c r="T1214" s="25">
        <v>0</v>
      </c>
      <c r="U1214" s="26">
        <v>0</v>
      </c>
      <c r="V1214" s="27">
        <f t="shared" ref="V1214" si="7167">-1/($T$8*$B1214)</f>
        <v>-27.920482465937226</v>
      </c>
      <c r="X1214" s="24">
        <f t="shared" ref="X1214" si="7168">N1214*S1214+P1214*S1217-O1214*T1214-Q1214*T1217</f>
        <v>-0.62361188596344941</v>
      </c>
      <c r="Y1214" s="28">
        <f t="shared" ref="Y1214" si="7169">(N1214*T1214+O1214*S1214+P1214*T1217+Q1214*S1217)</f>
        <v>0</v>
      </c>
      <c r="Z1214" s="26">
        <f t="shared" ref="Z1214" si="7170">N1214*U1214+P1214*U1217-O1214*V1214-Q1214*V1217</f>
        <v>0</v>
      </c>
      <c r="AA1214" s="27">
        <f t="shared" ref="AA1214" si="7171">(N1214*V1214+O1214*U1214+P1214*V1217+Q1214*U1217)</f>
        <v>11.640271815639029</v>
      </c>
      <c r="AB1214" s="8"/>
      <c r="AC1214" s="24">
        <v>1</v>
      </c>
      <c r="AD1214" s="28">
        <v>0</v>
      </c>
      <c r="AE1214" s="26">
        <v>0</v>
      </c>
      <c r="AF1214" s="27">
        <v>0</v>
      </c>
      <c r="AH1214" s="24">
        <f t="shared" ref="AH1214" si="7172">X1214*AC1214+Z1214*AC1217-Y1214*AD1214-AA1214*AD1217</f>
        <v>2.5234698770783321</v>
      </c>
      <c r="AI1214" s="28">
        <f t="shared" ref="AI1214" si="7173">(X1214*AD1214+Y1214*AC1214+Z1214*AD1217+AA1214*AC1217)</f>
        <v>0</v>
      </c>
      <c r="AJ1214" s="26">
        <f t="shared" ref="AJ1214" si="7174">X1214*AE1214+Z1214*AE1217-Y1214*AF1214-AA1214*AF1217</f>
        <v>0</v>
      </c>
      <c r="AK1214" s="27">
        <f t="shared" ref="AK1214" si="7175">(X1214*AF1214+Y1214*AE1214+Z1214*AF1217+AA1214*AE1217)</f>
        <v>11.640271815639029</v>
      </c>
      <c r="AL1214" s="8"/>
      <c r="AM1214" s="24">
        <v>1</v>
      </c>
      <c r="AN1214" s="25">
        <v>0</v>
      </c>
      <c r="AO1214" s="26">
        <v>0</v>
      </c>
      <c r="AP1214" s="27">
        <f t="shared" ref="AP1214" si="7176">-1/($AN$8*$B1214)</f>
        <v>-5.7712729119535053</v>
      </c>
      <c r="AR1214" s="24">
        <f t="shared" ref="AR1214" si="7177">AH1214*AM1214+AJ1214*AM1217-AI1214*AN1214-AK1214*AN1217</f>
        <v>2.5234698770783321</v>
      </c>
      <c r="AS1214" s="28">
        <f t="shared" ref="AS1214" si="7178">(AH1214*AN1214+AI1214*AM1214+AJ1214*AN1217+AK1214*AM1217)</f>
        <v>0</v>
      </c>
      <c r="AT1214" s="26">
        <f t="shared" ref="AT1214" si="7179">AH1214*AO1214+AJ1214*AO1217-AI1214*AP1214-AK1214*AP1217</f>
        <v>0</v>
      </c>
      <c r="AU1214" s="27">
        <f t="shared" ref="AU1214" si="7180">(AH1214*AP1214+AI1214*AO1214+AJ1214*AP1217+AK1214*AO1217)</f>
        <v>-2.923361530073791</v>
      </c>
      <c r="AV1214" s="8"/>
      <c r="AW1214" s="183">
        <f t="shared" ref="AW1214" si="7181">20*LOG((2*$AR$8)/(($AR$8*AR1214+AT1214+$AR$8*AR1217+AT1217)^2+($AR$8*AS1214+AU1214+$AR$8*AS1217+AU1217)^2)^0.5)</f>
        <v>-7.8357239244908587</v>
      </c>
      <c r="AY1214" s="184">
        <f t="shared" ref="AY1214" si="7182">((AS1214^2+AR1214^2)/(AS1217^2+AR1217^2))^0.5</f>
        <v>1.6053220697425528</v>
      </c>
      <c r="AZ1214" s="9"/>
      <c r="BA1214" s="29"/>
      <c r="BB1214" s="29"/>
      <c r="BC1214" s="29"/>
      <c r="BD1214" s="29"/>
    </row>
    <row r="1215" spans="2:56" ht="18.649999999999999" customHeight="1" thickBot="1">
      <c r="D1215" s="30"/>
      <c r="G1215" s="31"/>
      <c r="I1215" s="30"/>
      <c r="L1215" s="31"/>
      <c r="N1215" s="30"/>
      <c r="Q1215" s="31"/>
      <c r="S1215" s="30"/>
      <c r="V1215" s="31"/>
      <c r="X1215" s="30"/>
      <c r="AA1215" s="31"/>
      <c r="AC1215" s="30"/>
      <c r="AF1215" s="31"/>
      <c r="AH1215" s="30"/>
      <c r="AK1215" s="31"/>
      <c r="AM1215" s="30"/>
      <c r="AP1215" s="31"/>
      <c r="AR1215" s="30"/>
      <c r="AU1215" s="31"/>
      <c r="AY1215" s="185"/>
      <c r="AZ1215" s="9"/>
      <c r="BA1215" s="29"/>
      <c r="BB1215" s="29"/>
      <c r="BC1215" s="29"/>
      <c r="BD1215" s="29"/>
    </row>
    <row r="1216" spans="2:56" ht="18.649999999999999" customHeight="1" thickBot="1">
      <c r="D1216" s="197" t="s">
        <v>96</v>
      </c>
      <c r="E1216" s="198"/>
      <c r="F1216" s="199" t="s">
        <v>97</v>
      </c>
      <c r="G1216" s="200"/>
      <c r="I1216" s="197" t="s">
        <v>98</v>
      </c>
      <c r="J1216" s="198"/>
      <c r="K1216" s="199" t="s">
        <v>99</v>
      </c>
      <c r="L1216" s="200"/>
      <c r="N1216" s="197" t="s">
        <v>1</v>
      </c>
      <c r="O1216" s="198"/>
      <c r="P1216" s="199" t="s">
        <v>2</v>
      </c>
      <c r="Q1216" s="200"/>
      <c r="S1216" s="172" t="s">
        <v>100</v>
      </c>
      <c r="T1216" s="173"/>
      <c r="U1216" s="199" t="s">
        <v>101</v>
      </c>
      <c r="V1216" s="200"/>
      <c r="X1216" s="197" t="s">
        <v>102</v>
      </c>
      <c r="Y1216" s="198"/>
      <c r="Z1216" s="199" t="s">
        <v>103</v>
      </c>
      <c r="AA1216" s="200"/>
      <c r="AB1216" s="4"/>
      <c r="AC1216" s="197" t="s">
        <v>104</v>
      </c>
      <c r="AD1216" s="198"/>
      <c r="AE1216" s="199" t="s">
        <v>105</v>
      </c>
      <c r="AF1216" s="200"/>
      <c r="AH1216" s="172" t="s">
        <v>106</v>
      </c>
      <c r="AI1216" s="173"/>
      <c r="AJ1216" s="199" t="s">
        <v>107</v>
      </c>
      <c r="AK1216" s="200"/>
      <c r="AL1216" s="4"/>
      <c r="AM1216" s="197" t="s">
        <v>108</v>
      </c>
      <c r="AN1216" s="198"/>
      <c r="AO1216" s="199" t="s">
        <v>109</v>
      </c>
      <c r="AP1216" s="200"/>
      <c r="AR1216" s="197" t="s">
        <v>110</v>
      </c>
      <c r="AS1216" s="198"/>
      <c r="AT1216" s="199" t="s">
        <v>111</v>
      </c>
      <c r="AU1216" s="200"/>
      <c r="AV1216" s="4"/>
      <c r="AW1216" s="36" t="s">
        <v>112</v>
      </c>
      <c r="AY1216" s="186" t="s">
        <v>113</v>
      </c>
      <c r="AZ1216" s="9"/>
      <c r="BA1216" s="29"/>
      <c r="BB1216" s="29"/>
      <c r="BC1216" s="29"/>
      <c r="BD1216" s="29"/>
    </row>
    <row r="1217" spans="2:56" ht="18.649999999999999" customHeight="1" thickTop="1" thickBot="1">
      <c r="D1217" s="24">
        <v>0</v>
      </c>
      <c r="E1217" s="28">
        <v>0</v>
      </c>
      <c r="F1217" s="26">
        <v>1</v>
      </c>
      <c r="G1217" s="27">
        <v>0</v>
      </c>
      <c r="I1217" s="24">
        <v>0</v>
      </c>
      <c r="J1217" s="28">
        <f t="shared" ref="J1217" si="7183">IF(0=(1-$J$8*$K$8*$B1214^2),0,-1*(1-$J$8*$K$8*$B1214^2)/($B1214*$K$8))</f>
        <v>-0.2813264787046566</v>
      </c>
      <c r="K1217" s="26">
        <v>1</v>
      </c>
      <c r="L1217" s="27">
        <v>0</v>
      </c>
      <c r="N1217" s="24">
        <f t="shared" ref="N1217" si="7184">D1217*I1214+F1217*I1217-E1217*J1214-G1217*J1217</f>
        <v>0</v>
      </c>
      <c r="O1217" s="28">
        <f t="shared" ref="O1217" si="7185">(D1217*J1214+E1217*I1214+F1217*J1217+G1217*I1217)</f>
        <v>-0.2813264787046566</v>
      </c>
      <c r="P1217" s="26">
        <f t="shared" ref="P1217" si="7186">D1217*K1214+F1217*K1217-E1217*L1214-G1217*L1217</f>
        <v>1</v>
      </c>
      <c r="Q1217" s="27">
        <f t="shared" ref="Q1217" si="7187">(D1217*L1214+E1217*K1214+F1217*L1217+G1217*K1217)</f>
        <v>0</v>
      </c>
      <c r="S1217" s="24">
        <v>0</v>
      </c>
      <c r="T1217" s="28">
        <v>0</v>
      </c>
      <c r="U1217" s="26">
        <v>1</v>
      </c>
      <c r="V1217" s="27">
        <v>0</v>
      </c>
      <c r="X1217" s="24">
        <f t="shared" ref="X1217" si="7188">N1217*S1214+P1217*S1217-O1217*T1214-Q1217*T1217</f>
        <v>0</v>
      </c>
      <c r="Y1217" s="28">
        <f t="shared" ref="Y1217" si="7189">(N1217*T1214+O1217*S1214+P1217*T1217+Q1217*S1217)</f>
        <v>-0.2813264787046566</v>
      </c>
      <c r="Z1217" s="26">
        <f t="shared" ref="Z1217" si="7190">N1217*U1214+P1217*U1217-O1217*V1214-Q1217*V1217</f>
        <v>-6.854771015877227</v>
      </c>
      <c r="AA1217" s="27">
        <f t="shared" ref="AA1217" si="7191">(N1217*V1214+O1217*U1214+P1217*V1217+Q1217*U1217)</f>
        <v>0</v>
      </c>
      <c r="AB1217" s="8"/>
      <c r="AC1217" s="24">
        <v>0</v>
      </c>
      <c r="AD1217" s="28">
        <f t="shared" ref="AD1217" si="7192">IF(0=(1-$AD$8*$AE$8*$B1214^2),0,-1*(1-$AD$8*$AE$8*$B1214^2)/($B1214*$AD$8))</f>
        <v>-0.27036153561410736</v>
      </c>
      <c r="AE1217" s="26">
        <v>1</v>
      </c>
      <c r="AF1217" s="27">
        <v>0</v>
      </c>
      <c r="AH1217" s="24">
        <f t="shared" ref="AH1217" si="7193">X1217*AC1214+Z1217*AC1217-Y1217*AD1214-AA1217*AD1217</f>
        <v>0</v>
      </c>
      <c r="AI1217" s="28">
        <f t="shared" ref="AI1217" si="7194">(X1217*AD1214+Y1217*AC1214+Z1217*AD1217+AA1217*AC1217)</f>
        <v>1.5719399394309852</v>
      </c>
      <c r="AJ1217" s="26">
        <f t="shared" ref="AJ1217" si="7195">X1217*AE1214+Z1217*AE1217-Y1217*AF1214-AA1217*AF1217</f>
        <v>-6.854771015877227</v>
      </c>
      <c r="AK1217" s="27">
        <f t="shared" ref="AK1217" si="7196">(X1217*AF1214+Y1217*AE1214+Z1217*AF1217+AA1217*AE1217)</f>
        <v>0</v>
      </c>
      <c r="AL1217" s="8"/>
      <c r="AM1217" s="24">
        <v>0</v>
      </c>
      <c r="AN1217" s="28">
        <v>0</v>
      </c>
      <c r="AO1217" s="26">
        <v>1</v>
      </c>
      <c r="AP1217" s="27">
        <v>0</v>
      </c>
      <c r="AR1217" s="24">
        <f t="shared" ref="AR1217" si="7197">AH1217*AM1214+AJ1217*AM1217-AI1217*AN1214-AK1217*AN1217</f>
        <v>0</v>
      </c>
      <c r="AS1217" s="28">
        <f t="shared" ref="AS1217" si="7198">(AH1217*AN1214+AI1217*AM1214+AJ1217*AN1217+AK1217*AM1217)</f>
        <v>1.5719399394309852</v>
      </c>
      <c r="AT1217" s="26">
        <f t="shared" ref="AT1217" si="7199">AH1217*AO1214+AJ1217*AO1217-AI1217*AP1214-AK1217*AP1217</f>
        <v>2.2173233757786521</v>
      </c>
      <c r="AU1217" s="27">
        <f t="shared" ref="AU1217" si="7200">(AH1217*AP1214+AI1217*AO1214+AJ1217*AP1217+AK1217*AO1217)</f>
        <v>0</v>
      </c>
      <c r="AV1217" s="8"/>
      <c r="AW1217" s="38">
        <f t="shared" ref="AW1217" si="7201">(180/PI())*ATAN(-1*(($AR$8*AS1214+AU1214+$AR$8*AS1217+AU1217)/($AR$8*AR1214+AT1214+$AR$8*AR1217+AT1217)))</f>
        <v>15.910855061864698</v>
      </c>
      <c r="AY1217" s="187">
        <f t="shared" ref="AY1217" si="7202">20*LOG(((($AR$8*AR1214+AT1214-$AR$8*AR1217-AT1217)^2+($AR$8*AS1214+AU1214-$AR$8*AS1217-AU1217)^2)/(($AR$8*AR1214+AT1214+$AR$8*AR1217+AT1217)^2+($AR$8*AS1214+AU1214+$AR$8*AS1217+AU1217)^2))^0.5)</f>
        <v>-0.7810509100742018</v>
      </c>
      <c r="AZ1217" s="9"/>
      <c r="BA1217" s="29"/>
      <c r="BB1217" s="29"/>
      <c r="BC1217" s="29"/>
      <c r="BD1217" s="29"/>
    </row>
    <row r="1218" spans="2:56" ht="18.649999999999999" customHeight="1">
      <c r="AY1218" s="33"/>
    </row>
    <row r="1219" spans="2:56" ht="18.649999999999999" customHeight="1" thickBot="1">
      <c r="E1219" s="21" t="s">
        <v>68</v>
      </c>
      <c r="J1219" s="21" t="s">
        <v>69</v>
      </c>
      <c r="O1219" s="21" t="s">
        <v>70</v>
      </c>
      <c r="T1219" s="21" t="s">
        <v>71</v>
      </c>
      <c r="Y1219" s="21" t="s">
        <v>72</v>
      </c>
      <c r="AD1219" s="21" t="s">
        <v>73</v>
      </c>
      <c r="AI1219" s="21" t="s">
        <v>74</v>
      </c>
      <c r="AN1219" s="21" t="s">
        <v>75</v>
      </c>
      <c r="AS1219" s="21" t="s">
        <v>76</v>
      </c>
    </row>
    <row r="1220" spans="2:56" ht="18.649999999999999" customHeight="1" thickBot="1">
      <c r="B1220" s="20"/>
      <c r="D1220" s="197" t="s">
        <v>77</v>
      </c>
      <c r="E1220" s="198"/>
      <c r="F1220" s="199" t="s">
        <v>78</v>
      </c>
      <c r="G1220" s="200"/>
      <c r="I1220" s="197" t="s">
        <v>79</v>
      </c>
      <c r="J1220" s="198"/>
      <c r="K1220" s="199" t="s">
        <v>80</v>
      </c>
      <c r="L1220" s="200"/>
      <c r="N1220" s="197" t="s">
        <v>81</v>
      </c>
      <c r="O1220" s="198"/>
      <c r="P1220" s="199" t="s">
        <v>82</v>
      </c>
      <c r="Q1220" s="200"/>
      <c r="S1220" s="197" t="s">
        <v>83</v>
      </c>
      <c r="T1220" s="198"/>
      <c r="U1220" s="199" t="s">
        <v>84</v>
      </c>
      <c r="V1220" s="200"/>
      <c r="X1220" s="197" t="s">
        <v>85</v>
      </c>
      <c r="Y1220" s="198"/>
      <c r="Z1220" s="199" t="s">
        <v>86</v>
      </c>
      <c r="AA1220" s="200"/>
      <c r="AB1220" s="4"/>
      <c r="AC1220" s="197" t="s">
        <v>87</v>
      </c>
      <c r="AD1220" s="198"/>
      <c r="AE1220" s="199" t="s">
        <v>88</v>
      </c>
      <c r="AF1220" s="200"/>
      <c r="AH1220" s="197" t="s">
        <v>89</v>
      </c>
      <c r="AI1220" s="198"/>
      <c r="AJ1220" s="199" t="s">
        <v>90</v>
      </c>
      <c r="AK1220" s="200"/>
      <c r="AL1220" s="4"/>
      <c r="AM1220" s="197" t="s">
        <v>91</v>
      </c>
      <c r="AN1220" s="198"/>
      <c r="AO1220" s="199" t="s">
        <v>92</v>
      </c>
      <c r="AP1220" s="200"/>
      <c r="AR1220" s="197" t="s">
        <v>93</v>
      </c>
      <c r="AS1220" s="198"/>
      <c r="AT1220" s="199" t="s">
        <v>94</v>
      </c>
      <c r="AU1220" s="200"/>
      <c r="AV1220" s="4"/>
      <c r="AW1220" s="181" t="s">
        <v>95</v>
      </c>
      <c r="AY1220" s="182" t="s">
        <v>22</v>
      </c>
      <c r="AZ1220" s="9"/>
      <c r="BA1220" s="29"/>
      <c r="BB1220" s="29"/>
      <c r="BC1220" s="29"/>
      <c r="BD1220" s="29"/>
    </row>
    <row r="1221" spans="2:56" ht="18.649999999999999" customHeight="1" thickTop="1" thickBot="1">
      <c r="B1221" s="39">
        <f t="shared" ref="B1221" si="7203">B1214+$E$5</f>
        <v>0.96839999999999249</v>
      </c>
      <c r="D1221" s="24">
        <v>1</v>
      </c>
      <c r="E1221" s="25">
        <v>0</v>
      </c>
      <c r="F1221" s="26">
        <v>0</v>
      </c>
      <c r="G1221" s="27">
        <f t="shared" ref="G1221" si="7204">-1/($E$8*$B1221)</f>
        <v>-5.7688890734933844</v>
      </c>
      <c r="I1221" s="24">
        <v>1</v>
      </c>
      <c r="J1221" s="28">
        <v>0</v>
      </c>
      <c r="K1221" s="26">
        <v>0</v>
      </c>
      <c r="L1221" s="27">
        <v>0</v>
      </c>
      <c r="N1221" s="24">
        <f t="shared" ref="N1221" si="7205">D1221*I1221+F1221*I1224-E1221*J1221-G1221*J1224</f>
        <v>-0.61770748683410748</v>
      </c>
      <c r="O1221" s="28">
        <f t="shared" ref="O1221" si="7206">(D1221*J1221+E1221*I1221+F1221*J1224+G1221*I1224)</f>
        <v>0</v>
      </c>
      <c r="P1221" s="26">
        <f t="shared" ref="P1221" si="7207">D1221*K1221+F1221*K1224-E1221*L1221-G1221*L1224</f>
        <v>0</v>
      </c>
      <c r="Q1221" s="27">
        <f t="shared" ref="Q1221" si="7208">(D1221*L1221+E1221*K1221+F1221*L1224+G1221*K1224)</f>
        <v>-5.7688890734933844</v>
      </c>
      <c r="S1221" s="24">
        <v>1</v>
      </c>
      <c r="T1221" s="25">
        <v>0</v>
      </c>
      <c r="U1221" s="26">
        <v>0</v>
      </c>
      <c r="V1221" s="27">
        <f t="shared" ref="V1221" si="7209">-1/($T$8*$B1221)</f>
        <v>-27.908949842035565</v>
      </c>
      <c r="X1221" s="24">
        <f t="shared" ref="X1221" si="7210">N1221*S1221+P1221*S1224-O1221*T1221-Q1221*T1224</f>
        <v>-0.61770748683410748</v>
      </c>
      <c r="Y1221" s="28">
        <f t="shared" ref="Y1221" si="7211">(N1221*T1221+O1221*S1221+P1221*T1224+Q1221*S1224)</f>
        <v>0</v>
      </c>
      <c r="Z1221" s="26">
        <f t="shared" ref="Z1221" si="7212">N1221*U1221+P1221*U1224-O1221*V1221-Q1221*V1224</f>
        <v>0</v>
      </c>
      <c r="AA1221" s="27">
        <f t="shared" ref="AA1221" si="7213">(N1221*V1221+O1221*U1221+P1221*V1224+Q1221*U1224)</f>
        <v>11.470678193609565</v>
      </c>
      <c r="AB1221" s="8"/>
      <c r="AC1221" s="24">
        <v>1</v>
      </c>
      <c r="AD1221" s="28">
        <v>0</v>
      </c>
      <c r="AE1221" s="26">
        <v>0</v>
      </c>
      <c r="AF1221" s="27">
        <v>0</v>
      </c>
      <c r="AH1221" s="24">
        <f t="shared" ref="AH1221" si="7214">X1221*AC1221+Z1221*AC1224-Y1221*AD1221-AA1221*AD1224</f>
        <v>2.4745900574848365</v>
      </c>
      <c r="AI1221" s="28">
        <f t="shared" ref="AI1221" si="7215">(X1221*AD1221+Y1221*AC1221+Z1221*AD1224+AA1221*AC1224)</f>
        <v>0</v>
      </c>
      <c r="AJ1221" s="26">
        <f t="shared" ref="AJ1221" si="7216">X1221*AE1221+Z1221*AE1224-Y1221*AF1221-AA1221*AF1224</f>
        <v>0</v>
      </c>
      <c r="AK1221" s="27">
        <f t="shared" ref="AK1221" si="7217">(X1221*AF1221+Y1221*AE1221+Z1221*AF1224+AA1221*AE1224)</f>
        <v>11.470678193609565</v>
      </c>
      <c r="AL1221" s="8"/>
      <c r="AM1221" s="24">
        <v>1</v>
      </c>
      <c r="AN1221" s="25">
        <v>0</v>
      </c>
      <c r="AO1221" s="26">
        <v>0</v>
      </c>
      <c r="AP1221" s="27">
        <f t="shared" ref="AP1221" si="7218">-1/($AN$8*$B1221)</f>
        <v>-5.7688890734933844</v>
      </c>
      <c r="AR1221" s="24">
        <f t="shared" ref="AR1221" si="7219">AH1221*AM1221+AJ1221*AM1224-AI1221*AN1221-AK1221*AN1224</f>
        <v>2.4745900574848365</v>
      </c>
      <c r="AS1221" s="28">
        <f t="shared" ref="AS1221" si="7220">(AH1221*AN1221+AI1221*AM1221+AJ1221*AN1224+AK1221*AM1224)</f>
        <v>0</v>
      </c>
      <c r="AT1221" s="26">
        <f t="shared" ref="AT1221" si="7221">AH1221*AO1221+AJ1221*AO1224-AI1221*AP1221-AK1221*AP1224</f>
        <v>0</v>
      </c>
      <c r="AU1221" s="27">
        <f t="shared" ref="AU1221" si="7222">(AH1221*AP1221+AI1221*AO1221+AJ1221*AP1224+AK1221*AO1224)</f>
        <v>-2.8049573503900742</v>
      </c>
      <c r="AV1221" s="8"/>
      <c r="AW1221" s="183">
        <f t="shared" ref="AW1221" si="7223">20*LOG((2*$AR$8)/(($AR$8*AR1221+AT1221+$AR$8*AR1224+AT1224)^2+($AR$8*AS1221+AU1221+$AR$8*AS1224+AU1224)^2)^0.5)</f>
        <v>-7.6235305993375508</v>
      </c>
      <c r="AY1221" s="184">
        <f t="shared" ref="AY1221" si="7224">((AS1221^2+AR1221^2)/(AS1224^2+AR1224^2))^0.5</f>
        <v>1.5864703063250849</v>
      </c>
      <c r="AZ1221" s="9"/>
      <c r="BA1221" s="29"/>
      <c r="BB1221" s="29"/>
      <c r="BC1221" s="29"/>
      <c r="BD1221" s="29"/>
    </row>
    <row r="1222" spans="2:56" ht="18.649999999999999" customHeight="1" thickBot="1">
      <c r="D1222" s="30"/>
      <c r="G1222" s="31"/>
      <c r="I1222" s="30"/>
      <c r="L1222" s="31"/>
      <c r="N1222" s="30"/>
      <c r="Q1222" s="31"/>
      <c r="S1222" s="30"/>
      <c r="V1222" s="31"/>
      <c r="X1222" s="30"/>
      <c r="AA1222" s="31"/>
      <c r="AC1222" s="30"/>
      <c r="AF1222" s="31"/>
      <c r="AH1222" s="30"/>
      <c r="AK1222" s="31"/>
      <c r="AM1222" s="30"/>
      <c r="AP1222" s="31"/>
      <c r="AR1222" s="30"/>
      <c r="AU1222" s="31"/>
      <c r="AY1222" s="185"/>
      <c r="AZ1222" s="9"/>
      <c r="BA1222" s="29"/>
      <c r="BB1222" s="29"/>
      <c r="BC1222" s="29"/>
      <c r="BD1222" s="29"/>
    </row>
    <row r="1223" spans="2:56" ht="18.649999999999999" customHeight="1" thickBot="1">
      <c r="D1223" s="197" t="s">
        <v>96</v>
      </c>
      <c r="E1223" s="198"/>
      <c r="F1223" s="199" t="s">
        <v>97</v>
      </c>
      <c r="G1223" s="200"/>
      <c r="I1223" s="197" t="s">
        <v>98</v>
      </c>
      <c r="J1223" s="198"/>
      <c r="K1223" s="199" t="s">
        <v>99</v>
      </c>
      <c r="L1223" s="200"/>
      <c r="N1223" s="197" t="s">
        <v>1</v>
      </c>
      <c r="O1223" s="198"/>
      <c r="P1223" s="199" t="s">
        <v>2</v>
      </c>
      <c r="Q1223" s="200"/>
      <c r="S1223" s="172" t="s">
        <v>100</v>
      </c>
      <c r="T1223" s="173"/>
      <c r="U1223" s="199" t="s">
        <v>101</v>
      </c>
      <c r="V1223" s="200"/>
      <c r="X1223" s="197" t="s">
        <v>102</v>
      </c>
      <c r="Y1223" s="198"/>
      <c r="Z1223" s="199" t="s">
        <v>103</v>
      </c>
      <c r="AA1223" s="200"/>
      <c r="AB1223" s="4"/>
      <c r="AC1223" s="197" t="s">
        <v>104</v>
      </c>
      <c r="AD1223" s="198"/>
      <c r="AE1223" s="199" t="s">
        <v>105</v>
      </c>
      <c r="AF1223" s="200"/>
      <c r="AH1223" s="172" t="s">
        <v>106</v>
      </c>
      <c r="AI1223" s="173"/>
      <c r="AJ1223" s="199" t="s">
        <v>107</v>
      </c>
      <c r="AK1223" s="200"/>
      <c r="AL1223" s="4"/>
      <c r="AM1223" s="197" t="s">
        <v>108</v>
      </c>
      <c r="AN1223" s="198"/>
      <c r="AO1223" s="199" t="s">
        <v>109</v>
      </c>
      <c r="AP1223" s="200"/>
      <c r="AR1223" s="197" t="s">
        <v>110</v>
      </c>
      <c r="AS1223" s="198"/>
      <c r="AT1223" s="199" t="s">
        <v>111</v>
      </c>
      <c r="AU1223" s="200"/>
      <c r="AV1223" s="4"/>
      <c r="AW1223" s="36" t="s">
        <v>112</v>
      </c>
      <c r="AY1223" s="186" t="s">
        <v>113</v>
      </c>
      <c r="AZ1223" s="9"/>
      <c r="BA1223" s="29"/>
      <c r="BB1223" s="29"/>
      <c r="BC1223" s="29"/>
      <c r="BD1223" s="29"/>
    </row>
    <row r="1224" spans="2:56" ht="18.649999999999999" customHeight="1" thickTop="1" thickBot="1">
      <c r="D1224" s="24">
        <v>0</v>
      </c>
      <c r="E1224" s="28">
        <v>0</v>
      </c>
      <c r="F1224" s="26">
        <v>1</v>
      </c>
      <c r="G1224" s="27">
        <v>0</v>
      </c>
      <c r="I1224" s="24">
        <v>0</v>
      </c>
      <c r="J1224" s="28">
        <f t="shared" ref="J1224" si="7225">IF(0=(1-$J$8*$K$8*$B1221^2),0,-1*(1-$J$8*$K$8*$B1221^2)/($B1221*$K$8))</f>
        <v>-0.2804192395147746</v>
      </c>
      <c r="K1224" s="26">
        <v>1</v>
      </c>
      <c r="L1224" s="27">
        <v>0</v>
      </c>
      <c r="N1224" s="24">
        <f t="shared" ref="N1224" si="7226">D1224*I1221+F1224*I1224-E1224*J1221-G1224*J1224</f>
        <v>0</v>
      </c>
      <c r="O1224" s="28">
        <f t="shared" ref="O1224" si="7227">(D1224*J1221+E1224*I1221+F1224*J1224+G1224*I1224)</f>
        <v>-0.2804192395147746</v>
      </c>
      <c r="P1224" s="26">
        <f t="shared" ref="P1224" si="7228">D1224*K1221+F1224*K1224-E1224*L1221-G1224*L1224</f>
        <v>1</v>
      </c>
      <c r="Q1224" s="27">
        <f t="shared" ref="Q1224" si="7229">(D1224*L1221+E1224*K1221+F1224*L1224+G1224*K1224)</f>
        <v>0</v>
      </c>
      <c r="S1224" s="24">
        <v>0</v>
      </c>
      <c r="T1224" s="28">
        <v>0</v>
      </c>
      <c r="U1224" s="26">
        <v>1</v>
      </c>
      <c r="V1224" s="27">
        <v>0</v>
      </c>
      <c r="X1224" s="24">
        <f t="shared" ref="X1224" si="7230">N1224*S1221+P1224*S1224-O1224*T1221-Q1224*T1224</f>
        <v>0</v>
      </c>
      <c r="Y1224" s="28">
        <f t="shared" ref="Y1224" si="7231">(N1224*T1221+O1224*S1221+P1224*T1224+Q1224*S1224)</f>
        <v>-0.2804192395147746</v>
      </c>
      <c r="Z1224" s="26">
        <f t="shared" ref="Z1224" si="7232">N1224*U1221+P1224*U1224-O1224*V1221-Q1224*V1224</f>
        <v>-6.8262064903596018</v>
      </c>
      <c r="AA1224" s="27">
        <f t="shared" ref="AA1224" si="7233">(N1224*V1221+O1224*U1221+P1224*V1224+Q1224*U1224)</f>
        <v>0</v>
      </c>
      <c r="AB1224" s="8"/>
      <c r="AC1224" s="24">
        <v>0</v>
      </c>
      <c r="AD1224" s="28">
        <f t="shared" ref="AD1224" si="7234">IF(0=(1-$AD$8*$AE$8*$B1221^2),0,-1*(1-$AD$8*$AE$8*$B1221^2)/($B1221*$AD$8))</f>
        <v>-0.26958279991166478</v>
      </c>
      <c r="AE1224" s="26">
        <v>1</v>
      </c>
      <c r="AF1224" s="27">
        <v>0</v>
      </c>
      <c r="AH1224" s="24">
        <f t="shared" ref="AH1224" si="7235">X1224*AC1221+Z1224*AC1224-Y1224*AD1221-AA1224*AD1224</f>
        <v>0</v>
      </c>
      <c r="AI1224" s="28">
        <f t="shared" ref="AI1224" si="7236">(X1224*AD1221+Y1224*AC1221+Z1224*AD1224+AA1224*AC1224)</f>
        <v>1.5598086189315454</v>
      </c>
      <c r="AJ1224" s="26">
        <f t="shared" ref="AJ1224" si="7237">X1224*AE1221+Z1224*AE1224-Y1224*AF1221-AA1224*AF1224</f>
        <v>-6.8262064903596018</v>
      </c>
      <c r="AK1224" s="27">
        <f t="shared" ref="AK1224" si="7238">(X1224*AF1221+Y1224*AE1221+Z1224*AF1224+AA1224*AE1224)</f>
        <v>0</v>
      </c>
      <c r="AL1224" s="8"/>
      <c r="AM1224" s="24">
        <v>0</v>
      </c>
      <c r="AN1224" s="28">
        <v>0</v>
      </c>
      <c r="AO1224" s="26">
        <v>1</v>
      </c>
      <c r="AP1224" s="27">
        <v>0</v>
      </c>
      <c r="AR1224" s="24">
        <f t="shared" ref="AR1224" si="7239">AH1224*AM1221+AJ1224*AM1224-AI1224*AN1221-AK1224*AN1224</f>
        <v>0</v>
      </c>
      <c r="AS1224" s="28">
        <f t="shared" ref="AS1224" si="7240">(AH1224*AN1221+AI1224*AM1221+AJ1224*AN1224+AK1224*AM1224)</f>
        <v>1.5598086189315454</v>
      </c>
      <c r="AT1224" s="26">
        <f t="shared" ref="AT1224" si="7241">AH1224*AO1221+AJ1224*AO1224-AI1224*AP1221-AK1224*AP1224</f>
        <v>2.1721564081353977</v>
      </c>
      <c r="AU1224" s="27">
        <f t="shared" ref="AU1224" si="7242">(AH1224*AP1221+AI1224*AO1221+AJ1224*AP1224+AK1224*AO1224)</f>
        <v>0</v>
      </c>
      <c r="AV1224" s="8"/>
      <c r="AW1224" s="38">
        <f t="shared" ref="AW1224" si="7243">(180/PI())*ATAN(-1*(($AR$8*AS1221+AU1221+$AR$8*AS1224+AU1224)/($AR$8*AR1221+AT1221+$AR$8*AR1224+AT1224)))</f>
        <v>15.000653082112668</v>
      </c>
      <c r="AY1224" s="187">
        <f t="shared" ref="AY1224" si="7244">20*LOG(((($AR$8*AR1221+AT1221-$AR$8*AR1224-AT1224)^2+($AR$8*AS1221+AU1221-$AR$8*AS1224-AU1224)^2)/(($AR$8*AR1221+AT1221+$AR$8*AR1224+AT1224)^2+($AR$8*AS1221+AU1221+$AR$8*AS1224+AU1224)^2))^0.5)</f>
        <v>-0.82411035969362656</v>
      </c>
      <c r="AZ1224" s="9"/>
      <c r="BA1224" s="29"/>
      <c r="BB1224" s="29"/>
      <c r="BC1224" s="29"/>
      <c r="BD1224" s="29"/>
    </row>
    <row r="1225" spans="2:56" ht="18.649999999999999" customHeight="1">
      <c r="AY1225" s="33"/>
    </row>
    <row r="1226" spans="2:56" ht="18.649999999999999" customHeight="1" thickBot="1">
      <c r="E1226" s="21" t="s">
        <v>68</v>
      </c>
      <c r="J1226" s="21" t="s">
        <v>69</v>
      </c>
      <c r="O1226" s="21" t="s">
        <v>70</v>
      </c>
      <c r="T1226" s="21" t="s">
        <v>71</v>
      </c>
      <c r="Y1226" s="21" t="s">
        <v>72</v>
      </c>
      <c r="AD1226" s="21" t="s">
        <v>73</v>
      </c>
      <c r="AI1226" s="21" t="s">
        <v>74</v>
      </c>
      <c r="AN1226" s="21" t="s">
        <v>75</v>
      </c>
      <c r="AS1226" s="21" t="s">
        <v>76</v>
      </c>
    </row>
    <row r="1227" spans="2:56" ht="18.649999999999999" customHeight="1" thickBot="1">
      <c r="B1227" s="20"/>
      <c r="D1227" s="197" t="s">
        <v>77</v>
      </c>
      <c r="E1227" s="198"/>
      <c r="F1227" s="199" t="s">
        <v>78</v>
      </c>
      <c r="G1227" s="200"/>
      <c r="I1227" s="197" t="s">
        <v>79</v>
      </c>
      <c r="J1227" s="198"/>
      <c r="K1227" s="199" t="s">
        <v>80</v>
      </c>
      <c r="L1227" s="200"/>
      <c r="N1227" s="197" t="s">
        <v>81</v>
      </c>
      <c r="O1227" s="198"/>
      <c r="P1227" s="199" t="s">
        <v>82</v>
      </c>
      <c r="Q1227" s="200"/>
      <c r="S1227" s="197" t="s">
        <v>83</v>
      </c>
      <c r="T1227" s="198"/>
      <c r="U1227" s="199" t="s">
        <v>84</v>
      </c>
      <c r="V1227" s="200"/>
      <c r="X1227" s="197" t="s">
        <v>85</v>
      </c>
      <c r="Y1227" s="198"/>
      <c r="Z1227" s="199" t="s">
        <v>86</v>
      </c>
      <c r="AA1227" s="200"/>
      <c r="AB1227" s="4"/>
      <c r="AC1227" s="197" t="s">
        <v>87</v>
      </c>
      <c r="AD1227" s="198"/>
      <c r="AE1227" s="199" t="s">
        <v>88</v>
      </c>
      <c r="AF1227" s="200"/>
      <c r="AH1227" s="197" t="s">
        <v>89</v>
      </c>
      <c r="AI1227" s="198"/>
      <c r="AJ1227" s="199" t="s">
        <v>90</v>
      </c>
      <c r="AK1227" s="200"/>
      <c r="AL1227" s="4"/>
      <c r="AM1227" s="197" t="s">
        <v>91</v>
      </c>
      <c r="AN1227" s="198"/>
      <c r="AO1227" s="199" t="s">
        <v>92</v>
      </c>
      <c r="AP1227" s="200"/>
      <c r="AR1227" s="197" t="s">
        <v>93</v>
      </c>
      <c r="AS1227" s="198"/>
      <c r="AT1227" s="199" t="s">
        <v>94</v>
      </c>
      <c r="AU1227" s="200"/>
      <c r="AV1227" s="4"/>
      <c r="AW1227" s="181" t="s">
        <v>95</v>
      </c>
      <c r="AY1227" s="182" t="s">
        <v>22</v>
      </c>
      <c r="AZ1227" s="9"/>
      <c r="BA1227" s="29"/>
      <c r="BB1227" s="29"/>
      <c r="BC1227" s="29"/>
      <c r="BD1227" s="29"/>
    </row>
    <row r="1228" spans="2:56" ht="18.649999999999999" customHeight="1" thickTop="1" thickBot="1">
      <c r="B1228" s="39">
        <f t="shared" ref="B1228" si="7245">B1221+$E$5</f>
        <v>0.96879999999999244</v>
      </c>
      <c r="D1228" s="24">
        <v>1</v>
      </c>
      <c r="E1228" s="25">
        <v>0</v>
      </c>
      <c r="F1228" s="26">
        <v>0</v>
      </c>
      <c r="G1228" s="27">
        <f t="shared" ref="G1228" si="7246">-1/($E$8*$B1228)</f>
        <v>-5.7665072035208444</v>
      </c>
      <c r="I1228" s="24">
        <v>1</v>
      </c>
      <c r="J1228" s="28">
        <v>0</v>
      </c>
      <c r="K1228" s="26">
        <v>0</v>
      </c>
      <c r="L1228" s="27">
        <v>0</v>
      </c>
      <c r="N1228" s="24">
        <f t="shared" ref="N1228" si="7247">D1228*I1228+F1228*I1231-E1228*J1228-G1228*J1231</f>
        <v>-0.61181039965373607</v>
      </c>
      <c r="O1228" s="28">
        <f t="shared" ref="O1228" si="7248">(D1228*J1228+E1228*I1228+F1228*J1231+G1228*I1231)</f>
        <v>0</v>
      </c>
      <c r="P1228" s="26">
        <f t="shared" ref="P1228" si="7249">D1228*K1228+F1228*K1231-E1228*L1228-G1228*L1231</f>
        <v>0</v>
      </c>
      <c r="Q1228" s="27">
        <f t="shared" ref="Q1228" si="7250">(D1228*L1228+E1228*K1228+F1228*L1231+G1228*K1231)</f>
        <v>-5.7665072035208444</v>
      </c>
      <c r="S1228" s="24">
        <v>1</v>
      </c>
      <c r="T1228" s="25">
        <v>0</v>
      </c>
      <c r="U1228" s="26">
        <v>0</v>
      </c>
      <c r="V1228" s="27">
        <f t="shared" ref="V1228" si="7251">-1/($T$8*$B1228)</f>
        <v>-27.897426741357595</v>
      </c>
      <c r="X1228" s="24">
        <f t="shared" ref="X1228" si="7252">N1228*S1228+P1228*S1231-O1228*T1228-Q1228*T1231</f>
        <v>-0.61181039965373607</v>
      </c>
      <c r="Y1228" s="28">
        <f t="shared" ref="Y1228" si="7253">(N1228*T1228+O1228*S1228+P1228*T1231+Q1228*S1231)</f>
        <v>0</v>
      </c>
      <c r="Z1228" s="26">
        <f t="shared" ref="Z1228" si="7254">N1228*U1228+P1228*U1231-O1228*V1228-Q1228*V1231</f>
        <v>0</v>
      </c>
      <c r="AA1228" s="27">
        <f t="shared" ref="AA1228" si="7255">(N1228*V1228+O1228*U1228+P1228*V1231+Q1228*U1231)</f>
        <v>11.301428600419968</v>
      </c>
      <c r="AB1228" s="8"/>
      <c r="AC1228" s="24">
        <v>1</v>
      </c>
      <c r="AD1228" s="28">
        <v>0</v>
      </c>
      <c r="AE1228" s="26">
        <v>0</v>
      </c>
      <c r="AF1228" s="27">
        <v>0</v>
      </c>
      <c r="AH1228" s="24">
        <f t="shared" ref="AH1228" si="7256">X1228*AC1228+Z1228*AC1231-Y1228*AD1228-AA1228*AD1231</f>
        <v>2.4260636936542954</v>
      </c>
      <c r="AI1228" s="28">
        <f t="shared" ref="AI1228" si="7257">(X1228*AD1228+Y1228*AC1228+Z1228*AD1231+AA1228*AC1231)</f>
        <v>0</v>
      </c>
      <c r="AJ1228" s="26">
        <f t="shared" ref="AJ1228" si="7258">X1228*AE1228+Z1228*AE1231-Y1228*AF1228-AA1228*AF1231</f>
        <v>0</v>
      </c>
      <c r="AK1228" s="27">
        <f t="shared" ref="AK1228" si="7259">(X1228*AF1228+Y1228*AE1228+Z1228*AF1231+AA1228*AE1231)</f>
        <v>11.301428600419968</v>
      </c>
      <c r="AL1228" s="8"/>
      <c r="AM1228" s="24">
        <v>1</v>
      </c>
      <c r="AN1228" s="25">
        <v>0</v>
      </c>
      <c r="AO1228" s="26">
        <v>0</v>
      </c>
      <c r="AP1228" s="27">
        <f t="shared" ref="AP1228" si="7260">-1/($AN$8*$B1228)</f>
        <v>-5.7665072035208444</v>
      </c>
      <c r="AR1228" s="24">
        <f t="shared" ref="AR1228" si="7261">AH1228*AM1228+AJ1228*AM1231-AI1228*AN1228-AK1228*AN1231</f>
        <v>2.4260636936542954</v>
      </c>
      <c r="AS1228" s="28">
        <f t="shared" ref="AS1228" si="7262">(AH1228*AN1228+AI1228*AM1228+AJ1228*AN1231+AK1228*AM1231)</f>
        <v>0</v>
      </c>
      <c r="AT1228" s="26">
        <f t="shared" ref="AT1228" si="7263">AH1228*AO1228+AJ1228*AO1231-AI1228*AP1228-AK1228*AP1231</f>
        <v>0</v>
      </c>
      <c r="AU1228" s="27">
        <f t="shared" ref="AU1228" si="7264">(AH1228*AP1228+AI1228*AO1228+AJ1228*AP1231+AK1228*AO1231)</f>
        <v>-2.688485165237914</v>
      </c>
      <c r="AV1228" s="8"/>
      <c r="AW1228" s="183">
        <f t="shared" ref="AW1228" si="7265">20*LOG((2*$AR$8)/(($AR$8*AR1228+AT1228+$AR$8*AR1231+AT1231)^2+($AR$8*AS1228+AU1228+$AR$8*AS1231+AU1231)^2)^0.5)</f>
        <v>-7.4104881327891912</v>
      </c>
      <c r="AY1228" s="184">
        <f t="shared" ref="AY1228" si="7266">((AS1228^2+AR1228^2)/(AS1231^2+AR1231^2))^0.5</f>
        <v>1.5674945943407868</v>
      </c>
      <c r="AZ1228" s="9"/>
      <c r="BA1228" s="29"/>
      <c r="BB1228" s="29"/>
      <c r="BC1228" s="29"/>
      <c r="BD1228" s="29"/>
    </row>
    <row r="1229" spans="2:56" ht="18.649999999999999" customHeight="1" thickBot="1">
      <c r="D1229" s="30"/>
      <c r="G1229" s="31"/>
      <c r="I1229" s="30"/>
      <c r="L1229" s="31"/>
      <c r="N1229" s="30"/>
      <c r="Q1229" s="31"/>
      <c r="S1229" s="30"/>
      <c r="V1229" s="31"/>
      <c r="X1229" s="30"/>
      <c r="AA1229" s="31"/>
      <c r="AC1229" s="30"/>
      <c r="AF1229" s="31"/>
      <c r="AH1229" s="30"/>
      <c r="AK1229" s="31"/>
      <c r="AM1229" s="30"/>
      <c r="AP1229" s="31"/>
      <c r="AR1229" s="30"/>
      <c r="AU1229" s="31"/>
      <c r="AY1229" s="185"/>
      <c r="AZ1229" s="9"/>
      <c r="BA1229" s="29"/>
      <c r="BB1229" s="29"/>
      <c r="BC1229" s="29"/>
      <c r="BD1229" s="29"/>
    </row>
    <row r="1230" spans="2:56" ht="18.649999999999999" customHeight="1" thickBot="1">
      <c r="D1230" s="197" t="s">
        <v>96</v>
      </c>
      <c r="E1230" s="198"/>
      <c r="F1230" s="199" t="s">
        <v>97</v>
      </c>
      <c r="G1230" s="200"/>
      <c r="I1230" s="197" t="s">
        <v>98</v>
      </c>
      <c r="J1230" s="198"/>
      <c r="K1230" s="199" t="s">
        <v>99</v>
      </c>
      <c r="L1230" s="200"/>
      <c r="N1230" s="197" t="s">
        <v>1</v>
      </c>
      <c r="O1230" s="198"/>
      <c r="P1230" s="199" t="s">
        <v>2</v>
      </c>
      <c r="Q1230" s="200"/>
      <c r="S1230" s="172" t="s">
        <v>100</v>
      </c>
      <c r="T1230" s="173"/>
      <c r="U1230" s="199" t="s">
        <v>101</v>
      </c>
      <c r="V1230" s="200"/>
      <c r="X1230" s="197" t="s">
        <v>102</v>
      </c>
      <c r="Y1230" s="198"/>
      <c r="Z1230" s="199" t="s">
        <v>103</v>
      </c>
      <c r="AA1230" s="200"/>
      <c r="AB1230" s="4"/>
      <c r="AC1230" s="197" t="s">
        <v>104</v>
      </c>
      <c r="AD1230" s="198"/>
      <c r="AE1230" s="199" t="s">
        <v>105</v>
      </c>
      <c r="AF1230" s="200"/>
      <c r="AH1230" s="172" t="s">
        <v>106</v>
      </c>
      <c r="AI1230" s="173"/>
      <c r="AJ1230" s="199" t="s">
        <v>107</v>
      </c>
      <c r="AK1230" s="200"/>
      <c r="AL1230" s="4"/>
      <c r="AM1230" s="197" t="s">
        <v>108</v>
      </c>
      <c r="AN1230" s="198"/>
      <c r="AO1230" s="199" t="s">
        <v>109</v>
      </c>
      <c r="AP1230" s="200"/>
      <c r="AR1230" s="197" t="s">
        <v>110</v>
      </c>
      <c r="AS1230" s="198"/>
      <c r="AT1230" s="199" t="s">
        <v>111</v>
      </c>
      <c r="AU1230" s="200"/>
      <c r="AV1230" s="4"/>
      <c r="AW1230" s="36" t="s">
        <v>112</v>
      </c>
      <c r="AY1230" s="186" t="s">
        <v>113</v>
      </c>
      <c r="AZ1230" s="9"/>
      <c r="BA1230" s="29"/>
      <c r="BB1230" s="29"/>
      <c r="BC1230" s="29"/>
      <c r="BD1230" s="29"/>
    </row>
    <row r="1231" spans="2:56" ht="18.649999999999999" customHeight="1" thickTop="1" thickBot="1">
      <c r="D1231" s="24">
        <v>0</v>
      </c>
      <c r="E1231" s="28">
        <v>0</v>
      </c>
      <c r="F1231" s="26">
        <v>1</v>
      </c>
      <c r="G1231" s="27">
        <v>0</v>
      </c>
      <c r="I1231" s="24">
        <v>0</v>
      </c>
      <c r="J1231" s="28">
        <f t="shared" ref="J1231" si="7267">IF(0=(1-$J$8*$K$8*$B1228^2),0,-1*(1-$J$8*$K$8*$B1228^2)/($B1228*$K$8))</f>
        <v>-0.27951242281803035</v>
      </c>
      <c r="K1231" s="26">
        <v>1</v>
      </c>
      <c r="L1231" s="27">
        <v>0</v>
      </c>
      <c r="N1231" s="24">
        <f t="shared" ref="N1231" si="7268">D1231*I1228+F1231*I1231-E1231*J1228-G1231*J1231</f>
        <v>0</v>
      </c>
      <c r="O1231" s="28">
        <f t="shared" ref="O1231" si="7269">(D1231*J1228+E1231*I1228+F1231*J1231+G1231*I1231)</f>
        <v>-0.27951242281803035</v>
      </c>
      <c r="P1231" s="26">
        <f t="shared" ref="P1231" si="7270">D1231*K1228+F1231*K1231-E1231*L1228-G1231*L1231</f>
        <v>1</v>
      </c>
      <c r="Q1231" s="27">
        <f t="shared" ref="Q1231" si="7271">(D1231*L1228+E1231*K1228+F1231*L1231+G1231*K1231)</f>
        <v>0</v>
      </c>
      <c r="S1231" s="24">
        <v>0</v>
      </c>
      <c r="T1231" s="28">
        <v>0</v>
      </c>
      <c r="U1231" s="26">
        <v>1</v>
      </c>
      <c r="V1231" s="27">
        <v>0</v>
      </c>
      <c r="X1231" s="24">
        <f t="shared" ref="X1231" si="7272">N1231*S1228+P1231*S1231-O1231*T1228-Q1231*T1231</f>
        <v>0</v>
      </c>
      <c r="Y1231" s="28">
        <f t="shared" ref="Y1231" si="7273">(N1231*T1228+O1231*S1228+P1231*T1231+Q1231*S1231)</f>
        <v>-0.27951242281803035</v>
      </c>
      <c r="Z1231" s="26">
        <f t="shared" ref="Z1231" si="7274">N1231*U1228+P1231*U1231-O1231*V1228-Q1231*V1231</f>
        <v>-6.7976773388653706</v>
      </c>
      <c r="AA1231" s="27">
        <f t="shared" ref="AA1231" si="7275">(N1231*V1228+O1231*U1228+P1231*V1231+Q1231*U1231)</f>
        <v>0</v>
      </c>
      <c r="AB1231" s="8"/>
      <c r="AC1231" s="24">
        <v>0</v>
      </c>
      <c r="AD1231" s="28">
        <f t="shared" ref="AD1231" si="7276">IF(0=(1-$AD$8*$AE$8*$B1228^2),0,-1*(1-$AD$8*$AE$8*$B1228^2)/($B1228*$AD$8))</f>
        <v>-0.26880443178618518</v>
      </c>
      <c r="AE1231" s="26">
        <v>1</v>
      </c>
      <c r="AF1231" s="27">
        <v>0</v>
      </c>
      <c r="AH1231" s="24">
        <f t="shared" ref="AH1231" si="7277">X1231*AC1228+Z1231*AC1231-Y1231*AD1228-AA1231*AD1231</f>
        <v>0</v>
      </c>
      <c r="AI1231" s="28">
        <f t="shared" ref="AI1231" si="7278">(X1231*AD1228+Y1231*AC1228+Z1231*AD1231+AA1231*AC1231)</f>
        <v>1.5477333717215029</v>
      </c>
      <c r="AJ1231" s="26">
        <f t="shared" ref="AJ1231" si="7279">X1231*AE1228+Z1231*AE1231-Y1231*AF1228-AA1231*AF1231</f>
        <v>-6.7976773388653706</v>
      </c>
      <c r="AK1231" s="27">
        <f t="shared" ref="AK1231" si="7280">(X1231*AF1228+Y1231*AE1228+Z1231*AF1231+AA1231*AE1231)</f>
        <v>0</v>
      </c>
      <c r="AL1231" s="8"/>
      <c r="AM1231" s="24">
        <v>0</v>
      </c>
      <c r="AN1231" s="28">
        <v>0</v>
      </c>
      <c r="AO1231" s="26">
        <v>1</v>
      </c>
      <c r="AP1231" s="27">
        <v>0</v>
      </c>
      <c r="AR1231" s="24">
        <f t="shared" ref="AR1231" si="7281">AH1231*AM1228+AJ1231*AM1231-AI1231*AN1228-AK1231*AN1231</f>
        <v>0</v>
      </c>
      <c r="AS1231" s="28">
        <f t="shared" ref="AS1231" si="7282">(AH1231*AN1228+AI1231*AM1228+AJ1231*AN1231+AK1231*AM1231)</f>
        <v>1.5477333717215029</v>
      </c>
      <c r="AT1231" s="26">
        <f t="shared" ref="AT1231" si="7283">AH1231*AO1228+AJ1231*AO1231-AI1231*AP1228-AK1231*AP1231</f>
        <v>2.127338298296281</v>
      </c>
      <c r="AU1231" s="27">
        <f t="shared" ref="AU1231" si="7284">(AH1231*AP1228+AI1231*AO1228+AJ1231*AP1231+AK1231*AO1231)</f>
        <v>0</v>
      </c>
      <c r="AV1231" s="8"/>
      <c r="AW1231" s="38">
        <f t="shared" ref="AW1231" si="7285">(180/PI())*ATAN(-1*(($AR$8*AS1228+AU1228+$AR$8*AS1231+AU1231)/($AR$8*AR1228+AT1228+$AR$8*AR1231+AT1231)))</f>
        <v>14.064678216389012</v>
      </c>
      <c r="AY1231" s="187">
        <f t="shared" ref="AY1231" si="7286">20*LOG(((($AR$8*AR1228+AT1228-$AR$8*AR1231-AT1231)^2+($AR$8*AS1228+AU1228-$AR$8*AS1231-AU1231)^2)/(($AR$8*AR1228+AT1228+$AR$8*AR1231+AT1231)^2+($AR$8*AS1228+AU1228+$AR$8*AS1231+AU1231)^2))^0.5)</f>
        <v>-0.86997850861800718</v>
      </c>
      <c r="AZ1231" s="9"/>
      <c r="BA1231" s="29"/>
      <c r="BB1231" s="29"/>
      <c r="BC1231" s="29"/>
      <c r="BD1231" s="29"/>
    </row>
    <row r="1232" spans="2:56" ht="18.649999999999999" customHeight="1">
      <c r="AY1232" s="33"/>
    </row>
    <row r="1233" spans="2:56" ht="18.649999999999999" customHeight="1" thickBot="1">
      <c r="E1233" s="21" t="s">
        <v>68</v>
      </c>
      <c r="J1233" s="21" t="s">
        <v>69</v>
      </c>
      <c r="O1233" s="21" t="s">
        <v>70</v>
      </c>
      <c r="T1233" s="21" t="s">
        <v>71</v>
      </c>
      <c r="Y1233" s="21" t="s">
        <v>72</v>
      </c>
      <c r="AD1233" s="21" t="s">
        <v>73</v>
      </c>
      <c r="AI1233" s="21" t="s">
        <v>74</v>
      </c>
      <c r="AN1233" s="21" t="s">
        <v>75</v>
      </c>
      <c r="AS1233" s="21" t="s">
        <v>76</v>
      </c>
    </row>
    <row r="1234" spans="2:56" ht="18.649999999999999" customHeight="1" thickBot="1">
      <c r="B1234" s="20"/>
      <c r="D1234" s="197" t="s">
        <v>77</v>
      </c>
      <c r="E1234" s="198"/>
      <c r="F1234" s="199" t="s">
        <v>78</v>
      </c>
      <c r="G1234" s="200"/>
      <c r="I1234" s="197" t="s">
        <v>79</v>
      </c>
      <c r="J1234" s="198"/>
      <c r="K1234" s="199" t="s">
        <v>80</v>
      </c>
      <c r="L1234" s="200"/>
      <c r="N1234" s="197" t="s">
        <v>81</v>
      </c>
      <c r="O1234" s="198"/>
      <c r="P1234" s="199" t="s">
        <v>82</v>
      </c>
      <c r="Q1234" s="200"/>
      <c r="S1234" s="197" t="s">
        <v>83</v>
      </c>
      <c r="T1234" s="198"/>
      <c r="U1234" s="199" t="s">
        <v>84</v>
      </c>
      <c r="V1234" s="200"/>
      <c r="X1234" s="197" t="s">
        <v>85</v>
      </c>
      <c r="Y1234" s="198"/>
      <c r="Z1234" s="199" t="s">
        <v>86</v>
      </c>
      <c r="AA1234" s="200"/>
      <c r="AB1234" s="4"/>
      <c r="AC1234" s="197" t="s">
        <v>87</v>
      </c>
      <c r="AD1234" s="198"/>
      <c r="AE1234" s="199" t="s">
        <v>88</v>
      </c>
      <c r="AF1234" s="200"/>
      <c r="AH1234" s="197" t="s">
        <v>89</v>
      </c>
      <c r="AI1234" s="198"/>
      <c r="AJ1234" s="199" t="s">
        <v>90</v>
      </c>
      <c r="AK1234" s="200"/>
      <c r="AL1234" s="4"/>
      <c r="AM1234" s="197" t="s">
        <v>91</v>
      </c>
      <c r="AN1234" s="198"/>
      <c r="AO1234" s="199" t="s">
        <v>92</v>
      </c>
      <c r="AP1234" s="200"/>
      <c r="AR1234" s="197" t="s">
        <v>93</v>
      </c>
      <c r="AS1234" s="198"/>
      <c r="AT1234" s="199" t="s">
        <v>94</v>
      </c>
      <c r="AU1234" s="200"/>
      <c r="AV1234" s="4"/>
      <c r="AW1234" s="181" t="s">
        <v>95</v>
      </c>
      <c r="AY1234" s="182" t="s">
        <v>22</v>
      </c>
      <c r="AZ1234" s="9"/>
      <c r="BA1234" s="29"/>
      <c r="BB1234" s="29"/>
      <c r="BC1234" s="29"/>
      <c r="BD1234" s="29"/>
    </row>
    <row r="1235" spans="2:56" ht="18.649999999999999" customHeight="1" thickTop="1" thickBot="1">
      <c r="B1235" s="39">
        <f t="shared" ref="B1235" si="7287">B1228+$E$5</f>
        <v>0.9691999999999924</v>
      </c>
      <c r="D1235" s="24">
        <v>1</v>
      </c>
      <c r="E1235" s="25">
        <v>0</v>
      </c>
      <c r="F1235" s="26">
        <v>0</v>
      </c>
      <c r="G1235" s="27">
        <f t="shared" ref="G1235" si="7288">-1/($E$8*$B1235)</f>
        <v>-5.7641272995986315</v>
      </c>
      <c r="I1235" s="24">
        <v>1</v>
      </c>
      <c r="J1235" s="28">
        <v>0</v>
      </c>
      <c r="K1235" s="26">
        <v>0</v>
      </c>
      <c r="L1235" s="27">
        <v>0</v>
      </c>
      <c r="N1235" s="24">
        <f t="shared" ref="N1235" si="7289">D1235*I1235+F1235*I1238-E1235*J1235-G1235*J1238</f>
        <v>-0.6059206123539238</v>
      </c>
      <c r="O1235" s="28">
        <f t="shared" ref="O1235" si="7290">(D1235*J1235+E1235*I1235+F1235*J1238+G1235*I1238)</f>
        <v>0</v>
      </c>
      <c r="P1235" s="26">
        <f t="shared" ref="P1235" si="7291">D1235*K1235+F1235*K1238-E1235*L1235-G1235*L1238</f>
        <v>0</v>
      </c>
      <c r="Q1235" s="27">
        <f t="shared" ref="Q1235" si="7292">(D1235*L1235+E1235*K1235+F1235*L1238+G1235*K1238)</f>
        <v>-5.7641272995986315</v>
      </c>
      <c r="S1235" s="24">
        <v>1</v>
      </c>
      <c r="T1235" s="25">
        <v>0</v>
      </c>
      <c r="U1235" s="26">
        <v>0</v>
      </c>
      <c r="V1235" s="27">
        <f t="shared" ref="V1235" si="7293">-1/($T$8*$B1235)</f>
        <v>-27.885913152112298</v>
      </c>
      <c r="X1235" s="24">
        <f t="shared" ref="X1235" si="7294">N1235*S1235+P1235*S1238-O1235*T1235-Q1235*T1238</f>
        <v>-0.6059206123539238</v>
      </c>
      <c r="Y1235" s="28">
        <f t="shared" ref="Y1235" si="7295">(N1235*T1235+O1235*S1235+P1235*T1238+Q1235*S1238)</f>
        <v>0</v>
      </c>
      <c r="Z1235" s="26">
        <f t="shared" ref="Z1235" si="7296">N1235*U1235+P1235*U1238-O1235*V1235-Q1235*V1238</f>
        <v>0</v>
      </c>
      <c r="AA1235" s="27">
        <f t="shared" ref="AA1235" si="7297">(N1235*V1235+O1235*U1235+P1235*V1238+Q1235*U1238)</f>
        <v>11.132522273577592</v>
      </c>
      <c r="AB1235" s="8"/>
      <c r="AC1235" s="24">
        <v>1</v>
      </c>
      <c r="AD1235" s="28">
        <v>0</v>
      </c>
      <c r="AE1235" s="26">
        <v>0</v>
      </c>
      <c r="AF1235" s="27">
        <v>0</v>
      </c>
      <c r="AH1235" s="24">
        <f t="shared" ref="AH1235" si="7298">X1235*AC1235+Z1235*AC1238-Y1235*AD1235-AA1235*AD1238</f>
        <v>2.3778895982404178</v>
      </c>
      <c r="AI1235" s="28">
        <f t="shared" ref="AI1235" si="7299">(X1235*AD1235+Y1235*AC1235+Z1235*AD1238+AA1235*AC1238)</f>
        <v>0</v>
      </c>
      <c r="AJ1235" s="26">
        <f t="shared" ref="AJ1235" si="7300">X1235*AE1235+Z1235*AE1238-Y1235*AF1235-AA1235*AF1238</f>
        <v>0</v>
      </c>
      <c r="AK1235" s="27">
        <f t="shared" ref="AK1235" si="7301">(X1235*AF1235+Y1235*AE1235+Z1235*AF1238+AA1235*AE1238)</f>
        <v>11.132522273577592</v>
      </c>
      <c r="AL1235" s="8"/>
      <c r="AM1235" s="24">
        <v>1</v>
      </c>
      <c r="AN1235" s="25">
        <v>0</v>
      </c>
      <c r="AO1235" s="26">
        <v>0</v>
      </c>
      <c r="AP1235" s="27">
        <f t="shared" ref="AP1235" si="7302">-1/($AN$8*$B1235)</f>
        <v>-5.7641272995986315</v>
      </c>
      <c r="AR1235" s="24">
        <f t="shared" ref="AR1235" si="7303">AH1235*AM1235+AJ1235*AM1238-AI1235*AN1235-AK1235*AN1238</f>
        <v>2.3778895982404178</v>
      </c>
      <c r="AS1235" s="28">
        <f t="shared" ref="AS1235" si="7304">(AH1235*AN1235+AI1235*AM1235+AJ1235*AN1238+AK1235*AM1238)</f>
        <v>0</v>
      </c>
      <c r="AT1235" s="26">
        <f t="shared" ref="AT1235" si="7305">AH1235*AO1235+AJ1235*AO1238-AI1235*AP1235-AK1235*AP1238</f>
        <v>0</v>
      </c>
      <c r="AU1235" s="27">
        <f t="shared" ref="AU1235" si="7306">(AH1235*AP1235+AI1235*AO1235+AJ1235*AP1238+AK1235*AO1238)</f>
        <v>-2.5739360750716216</v>
      </c>
      <c r="AV1235" s="8"/>
      <c r="AW1235" s="183">
        <f t="shared" ref="AW1235" si="7307">20*LOG((2*$AR$8)/(($AR$8*AR1235+AT1235+$AR$8*AR1238+AT1238)^2+($AR$8*AS1235+AU1235+$AR$8*AS1238+AU1238)^2)^0.5)</f>
        <v>-7.1966810960227381</v>
      </c>
      <c r="AY1235" s="184">
        <f t="shared" ref="AY1235" si="7308">((AS1235^2+AR1235^2)/(AS1238^2+AR1238^2))^0.5</f>
        <v>1.5483934487608506</v>
      </c>
      <c r="AZ1235" s="9"/>
      <c r="BA1235" s="29"/>
      <c r="BB1235" s="29"/>
      <c r="BC1235" s="29"/>
      <c r="BD1235" s="29"/>
    </row>
    <row r="1236" spans="2:56" ht="18.649999999999999" customHeight="1" thickBot="1">
      <c r="D1236" s="30"/>
      <c r="G1236" s="31"/>
      <c r="I1236" s="30"/>
      <c r="L1236" s="31"/>
      <c r="N1236" s="30"/>
      <c r="Q1236" s="31"/>
      <c r="S1236" s="30"/>
      <c r="V1236" s="31"/>
      <c r="X1236" s="30"/>
      <c r="AA1236" s="31"/>
      <c r="AC1236" s="30"/>
      <c r="AF1236" s="31"/>
      <c r="AH1236" s="30"/>
      <c r="AK1236" s="31"/>
      <c r="AM1236" s="30"/>
      <c r="AP1236" s="31"/>
      <c r="AR1236" s="30"/>
      <c r="AU1236" s="31"/>
      <c r="AY1236" s="185"/>
      <c r="AZ1236" s="9"/>
      <c r="BA1236" s="29"/>
      <c r="BB1236" s="29"/>
      <c r="BC1236" s="29"/>
      <c r="BD1236" s="29"/>
    </row>
    <row r="1237" spans="2:56" ht="18.649999999999999" customHeight="1" thickBot="1">
      <c r="D1237" s="197" t="s">
        <v>96</v>
      </c>
      <c r="E1237" s="198"/>
      <c r="F1237" s="199" t="s">
        <v>97</v>
      </c>
      <c r="G1237" s="200"/>
      <c r="I1237" s="197" t="s">
        <v>98</v>
      </c>
      <c r="J1237" s="198"/>
      <c r="K1237" s="199" t="s">
        <v>99</v>
      </c>
      <c r="L1237" s="200"/>
      <c r="N1237" s="197" t="s">
        <v>1</v>
      </c>
      <c r="O1237" s="198"/>
      <c r="P1237" s="199" t="s">
        <v>2</v>
      </c>
      <c r="Q1237" s="200"/>
      <c r="S1237" s="172" t="s">
        <v>100</v>
      </c>
      <c r="T1237" s="173"/>
      <c r="U1237" s="199" t="s">
        <v>101</v>
      </c>
      <c r="V1237" s="200"/>
      <c r="X1237" s="197" t="s">
        <v>102</v>
      </c>
      <c r="Y1237" s="198"/>
      <c r="Z1237" s="199" t="s">
        <v>103</v>
      </c>
      <c r="AA1237" s="200"/>
      <c r="AB1237" s="4"/>
      <c r="AC1237" s="197" t="s">
        <v>104</v>
      </c>
      <c r="AD1237" s="198"/>
      <c r="AE1237" s="199" t="s">
        <v>105</v>
      </c>
      <c r="AF1237" s="200"/>
      <c r="AH1237" s="172" t="s">
        <v>106</v>
      </c>
      <c r="AI1237" s="173"/>
      <c r="AJ1237" s="199" t="s">
        <v>107</v>
      </c>
      <c r="AK1237" s="200"/>
      <c r="AL1237" s="4"/>
      <c r="AM1237" s="197" t="s">
        <v>108</v>
      </c>
      <c r="AN1237" s="198"/>
      <c r="AO1237" s="199" t="s">
        <v>109</v>
      </c>
      <c r="AP1237" s="200"/>
      <c r="AR1237" s="197" t="s">
        <v>110</v>
      </c>
      <c r="AS1237" s="198"/>
      <c r="AT1237" s="199" t="s">
        <v>111</v>
      </c>
      <c r="AU1237" s="200"/>
      <c r="AV1237" s="4"/>
      <c r="AW1237" s="36" t="s">
        <v>112</v>
      </c>
      <c r="AY1237" s="186" t="s">
        <v>113</v>
      </c>
      <c r="AZ1237" s="9"/>
      <c r="BA1237" s="29"/>
      <c r="BB1237" s="29"/>
      <c r="BC1237" s="29"/>
      <c r="BD1237" s="29"/>
    </row>
    <row r="1238" spans="2:56" ht="18.649999999999999" customHeight="1" thickTop="1" thickBot="1">
      <c r="D1238" s="24">
        <v>0</v>
      </c>
      <c r="E1238" s="28">
        <v>0</v>
      </c>
      <c r="F1238" s="26">
        <v>1</v>
      </c>
      <c r="G1238" s="27">
        <v>0</v>
      </c>
      <c r="I1238" s="24">
        <v>0</v>
      </c>
      <c r="J1238" s="28">
        <f t="shared" ref="J1238" si="7309">IF(0=(1-$J$8*$K$8*$B1235^2),0,-1*(1-$J$8*$K$8*$B1235^2)/($B1235*$K$8))</f>
        <v>-0.27860602809132051</v>
      </c>
      <c r="K1238" s="26">
        <v>1</v>
      </c>
      <c r="L1238" s="27">
        <v>0</v>
      </c>
      <c r="N1238" s="24">
        <f t="shared" ref="N1238" si="7310">D1238*I1235+F1238*I1238-E1238*J1235-G1238*J1238</f>
        <v>0</v>
      </c>
      <c r="O1238" s="28">
        <f t="shared" ref="O1238" si="7311">(D1238*J1235+E1238*I1235+F1238*J1238+G1238*I1238)</f>
        <v>-0.27860602809132051</v>
      </c>
      <c r="P1238" s="26">
        <f t="shared" ref="P1238" si="7312">D1238*K1235+F1238*K1238-E1238*L1235-G1238*L1238</f>
        <v>1</v>
      </c>
      <c r="Q1238" s="27">
        <f t="shared" ref="Q1238" si="7313">(D1238*L1235+E1238*K1235+F1238*L1238+G1238*K1238)</f>
        <v>0</v>
      </c>
      <c r="S1238" s="24">
        <v>0</v>
      </c>
      <c r="T1238" s="28">
        <v>0</v>
      </c>
      <c r="U1238" s="26">
        <v>1</v>
      </c>
      <c r="V1238" s="27">
        <v>0</v>
      </c>
      <c r="X1238" s="24">
        <f t="shared" ref="X1238" si="7314">N1238*S1235+P1238*S1238-O1238*T1235-Q1238*T1238</f>
        <v>0</v>
      </c>
      <c r="Y1238" s="28">
        <f t="shared" ref="Y1238" si="7315">(N1238*T1235+O1238*S1235+P1238*T1238+Q1238*S1238)</f>
        <v>-0.27860602809132051</v>
      </c>
      <c r="Z1238" s="26">
        <f t="shared" ref="Z1238" si="7316">N1238*U1235+P1238*U1238-O1238*V1235-Q1238*V1238</f>
        <v>-6.7691835030095229</v>
      </c>
      <c r="AA1238" s="27">
        <f t="shared" ref="AA1238" si="7317">(N1238*V1235+O1238*U1235+P1238*V1238+Q1238*U1238)</f>
        <v>0</v>
      </c>
      <c r="AB1238" s="8"/>
      <c r="AC1238" s="24">
        <v>0</v>
      </c>
      <c r="AD1238" s="28">
        <f t="shared" ref="AD1238" si="7318">IF(0=(1-$AD$8*$AE$8*$B1235^2),0,-1*(1-$AD$8*$AE$8*$B1235^2)/($B1235*$AD$8))</f>
        <v>-0.26802643078255906</v>
      </c>
      <c r="AE1238" s="26">
        <v>1</v>
      </c>
      <c r="AF1238" s="27">
        <v>0</v>
      </c>
      <c r="AH1238" s="24">
        <f t="shared" ref="AH1238" si="7319">X1238*AC1235+Z1238*AC1238-Y1238*AD1235-AA1238*AD1238</f>
        <v>0</v>
      </c>
      <c r="AI1238" s="28">
        <f t="shared" ref="AI1238" si="7320">(X1238*AD1235+Y1238*AC1235+Z1238*AD1238+AA1238*AC1238)</f>
        <v>1.5357140655325021</v>
      </c>
      <c r="AJ1238" s="26">
        <f t="shared" ref="AJ1238" si="7321">X1238*AE1235+Z1238*AE1238-Y1238*AF1235-AA1238*AF1238</f>
        <v>-6.7691835030095229</v>
      </c>
      <c r="AK1238" s="27">
        <f t="shared" ref="AK1238" si="7322">(X1238*AF1235+Y1238*AE1235+Z1238*AF1238+AA1238*AE1238)</f>
        <v>0</v>
      </c>
      <c r="AL1238" s="8"/>
      <c r="AM1238" s="24">
        <v>0</v>
      </c>
      <c r="AN1238" s="28">
        <v>0</v>
      </c>
      <c r="AO1238" s="26">
        <v>1</v>
      </c>
      <c r="AP1238" s="27">
        <v>0</v>
      </c>
      <c r="AR1238" s="24">
        <f t="shared" ref="AR1238" si="7323">AH1238*AM1235+AJ1238*AM1238-AI1238*AN1235-AK1238*AN1238</f>
        <v>0</v>
      </c>
      <c r="AS1238" s="28">
        <f t="shared" ref="AS1238" si="7324">(AH1238*AN1235+AI1238*AM1235+AJ1238*AN1238+AK1238*AM1238)</f>
        <v>1.5357140655325021</v>
      </c>
      <c r="AT1238" s="26">
        <f t="shared" ref="AT1238" si="7325">AH1238*AO1235+AJ1238*AO1238-AI1238*AP1235-AK1238*AP1238</f>
        <v>2.0828678665039737</v>
      </c>
      <c r="AU1238" s="27">
        <f t="shared" ref="AU1238" si="7326">(AH1238*AP1235+AI1238*AO1235+AJ1238*AP1238+AK1238*AO1238)</f>
        <v>0</v>
      </c>
      <c r="AV1238" s="8"/>
      <c r="AW1238" s="38">
        <f t="shared" ref="AW1238" si="7327">(180/PI())*ATAN(-1*(($AR$8*AS1235+AU1235+$AR$8*AS1238+AU1238)/($AR$8*AR1235+AT1235+$AR$8*AR1238+AT1238)))</f>
        <v>13.102086354459805</v>
      </c>
      <c r="AY1238" s="187">
        <f t="shared" ref="AY1238" si="7328">20*LOG(((($AR$8*AR1235+AT1235-$AR$8*AR1238-AT1238)^2+($AR$8*AS1235+AU1235-$AR$8*AS1238-AU1238)^2)/(($AR$8*AR1235+AT1235+$AR$8*AR1238+AT1238)^2+($AR$8*AS1235+AU1235+$AR$8*AS1238+AU1238)^2))^0.5)</f>
        <v>-0.91886029150115722</v>
      </c>
      <c r="AZ1238" s="9"/>
      <c r="BA1238" s="29"/>
      <c r="BB1238" s="29"/>
      <c r="BC1238" s="29"/>
      <c r="BD1238" s="29"/>
    </row>
    <row r="1239" spans="2:56" ht="18.649999999999999" customHeight="1">
      <c r="AY1239" s="33"/>
    </row>
    <row r="1240" spans="2:56" ht="18.649999999999999" customHeight="1" thickBot="1">
      <c r="E1240" s="21" t="s">
        <v>68</v>
      </c>
      <c r="J1240" s="21" t="s">
        <v>69</v>
      </c>
      <c r="O1240" s="21" t="s">
        <v>70</v>
      </c>
      <c r="T1240" s="21" t="s">
        <v>71</v>
      </c>
      <c r="Y1240" s="21" t="s">
        <v>72</v>
      </c>
      <c r="AD1240" s="21" t="s">
        <v>73</v>
      </c>
      <c r="AI1240" s="21" t="s">
        <v>74</v>
      </c>
      <c r="AN1240" s="21" t="s">
        <v>75</v>
      </c>
      <c r="AS1240" s="21" t="s">
        <v>76</v>
      </c>
    </row>
    <row r="1241" spans="2:56" ht="18.649999999999999" customHeight="1" thickBot="1">
      <c r="B1241" s="20"/>
      <c r="D1241" s="197" t="s">
        <v>77</v>
      </c>
      <c r="E1241" s="198"/>
      <c r="F1241" s="199" t="s">
        <v>78</v>
      </c>
      <c r="G1241" s="200"/>
      <c r="I1241" s="197" t="s">
        <v>79</v>
      </c>
      <c r="J1241" s="198"/>
      <c r="K1241" s="199" t="s">
        <v>80</v>
      </c>
      <c r="L1241" s="200"/>
      <c r="N1241" s="197" t="s">
        <v>81</v>
      </c>
      <c r="O1241" s="198"/>
      <c r="P1241" s="199" t="s">
        <v>82</v>
      </c>
      <c r="Q1241" s="200"/>
      <c r="S1241" s="197" t="s">
        <v>83</v>
      </c>
      <c r="T1241" s="198"/>
      <c r="U1241" s="199" t="s">
        <v>84</v>
      </c>
      <c r="V1241" s="200"/>
      <c r="X1241" s="197" t="s">
        <v>85</v>
      </c>
      <c r="Y1241" s="198"/>
      <c r="Z1241" s="199" t="s">
        <v>86</v>
      </c>
      <c r="AA1241" s="200"/>
      <c r="AB1241" s="4"/>
      <c r="AC1241" s="197" t="s">
        <v>87</v>
      </c>
      <c r="AD1241" s="198"/>
      <c r="AE1241" s="199" t="s">
        <v>88</v>
      </c>
      <c r="AF1241" s="200"/>
      <c r="AH1241" s="197" t="s">
        <v>89</v>
      </c>
      <c r="AI1241" s="198"/>
      <c r="AJ1241" s="199" t="s">
        <v>90</v>
      </c>
      <c r="AK1241" s="200"/>
      <c r="AL1241" s="4"/>
      <c r="AM1241" s="197" t="s">
        <v>91</v>
      </c>
      <c r="AN1241" s="198"/>
      <c r="AO1241" s="199" t="s">
        <v>92</v>
      </c>
      <c r="AP1241" s="200"/>
      <c r="AR1241" s="197" t="s">
        <v>93</v>
      </c>
      <c r="AS1241" s="198"/>
      <c r="AT1241" s="199" t="s">
        <v>94</v>
      </c>
      <c r="AU1241" s="200"/>
      <c r="AV1241" s="4"/>
      <c r="AW1241" s="181" t="s">
        <v>95</v>
      </c>
      <c r="AY1241" s="182" t="s">
        <v>22</v>
      </c>
      <c r="AZ1241" s="9"/>
      <c r="BA1241" s="29"/>
      <c r="BB1241" s="29"/>
      <c r="BC1241" s="29"/>
      <c r="BD1241" s="29"/>
    </row>
    <row r="1242" spans="2:56" ht="18.649999999999999" customHeight="1" thickTop="1" thickBot="1">
      <c r="B1242" s="39">
        <f t="shared" ref="B1242" si="7329">B1235+$E$5</f>
        <v>0.96959999999999236</v>
      </c>
      <c r="D1242" s="24">
        <v>1</v>
      </c>
      <c r="E1242" s="25">
        <v>0</v>
      </c>
      <c r="F1242" s="26">
        <v>0</v>
      </c>
      <c r="G1242" s="27">
        <f t="shared" ref="G1242" si="7330">-1/($E$8*$B1242)</f>
        <v>-5.7617493592935176</v>
      </c>
      <c r="I1242" s="24">
        <v>1</v>
      </c>
      <c r="J1242" s="28">
        <v>0</v>
      </c>
      <c r="K1242" s="26">
        <v>0</v>
      </c>
      <c r="L1242" s="27">
        <v>0</v>
      </c>
      <c r="N1242" s="24">
        <f t="shared" ref="N1242" si="7331">D1242*I1242+F1242*I1245-E1242*J1242-G1242*J1245</f>
        <v>-0.60003811289114917</v>
      </c>
      <c r="O1242" s="28">
        <f t="shared" ref="O1242" si="7332">(D1242*J1242+E1242*I1242+F1242*J1245+G1242*I1245)</f>
        <v>0</v>
      </c>
      <c r="P1242" s="26">
        <f t="shared" ref="P1242" si="7333">D1242*K1242+F1242*K1245-E1242*L1242-G1242*L1245</f>
        <v>0</v>
      </c>
      <c r="Q1242" s="27">
        <f t="shared" ref="Q1242" si="7334">(D1242*L1242+E1242*K1242+F1242*L1245+G1242*K1245)</f>
        <v>-5.7617493592935176</v>
      </c>
      <c r="S1242" s="24">
        <v>1</v>
      </c>
      <c r="T1242" s="25">
        <v>0</v>
      </c>
      <c r="U1242" s="26">
        <v>0</v>
      </c>
      <c r="V1242" s="27">
        <f t="shared" ref="V1242" si="7335">-1/($T$8*$B1242)</f>
        <v>-27.874409062528095</v>
      </c>
      <c r="X1242" s="24">
        <f t="shared" ref="X1242" si="7336">N1242*S1242+P1242*S1245-O1242*T1242-Q1242*T1245</f>
        <v>-0.60003811289114917</v>
      </c>
      <c r="Y1242" s="28">
        <f t="shared" ref="Y1242" si="7337">(N1242*T1242+O1242*S1242+P1242*T1245+Q1242*S1245)</f>
        <v>0</v>
      </c>
      <c r="Z1242" s="26">
        <f t="shared" ref="Z1242" si="7338">N1242*U1242+P1242*U1245-O1242*V1242-Q1242*V1245</f>
        <v>0</v>
      </c>
      <c r="AA1242" s="27">
        <f t="shared" ref="AA1242" si="7339">(N1242*V1242+O1242*U1242+P1242*V1245+Q1242*U1245)</f>
        <v>10.963958452541785</v>
      </c>
      <c r="AB1242" s="8"/>
      <c r="AC1242" s="24">
        <v>1</v>
      </c>
      <c r="AD1242" s="28">
        <v>0</v>
      </c>
      <c r="AE1242" s="26">
        <v>0</v>
      </c>
      <c r="AF1242" s="27">
        <v>0</v>
      </c>
      <c r="AH1242" s="24">
        <f t="shared" ref="AH1242" si="7340">X1242*AC1242+Z1242*AC1245-Y1242*AD1242-AA1242*AD1245</f>
        <v>2.3300665878392799</v>
      </c>
      <c r="AI1242" s="28">
        <f t="shared" ref="AI1242" si="7341">(X1242*AD1242+Y1242*AC1242+Z1242*AD1245+AA1242*AC1245)</f>
        <v>0</v>
      </c>
      <c r="AJ1242" s="26">
        <f t="shared" ref="AJ1242" si="7342">X1242*AE1242+Z1242*AE1245-Y1242*AF1242-AA1242*AF1245</f>
        <v>0</v>
      </c>
      <c r="AK1242" s="27">
        <f t="shared" ref="AK1242" si="7343">(X1242*AF1242+Y1242*AE1242+Z1242*AF1245+AA1242*AE1245)</f>
        <v>10.963958452541785</v>
      </c>
      <c r="AL1242" s="8"/>
      <c r="AM1242" s="24">
        <v>1</v>
      </c>
      <c r="AN1242" s="25">
        <v>0</v>
      </c>
      <c r="AO1242" s="26">
        <v>0</v>
      </c>
      <c r="AP1242" s="27">
        <f t="shared" ref="AP1242" si="7344">-1/($AN$8*$B1242)</f>
        <v>-5.7617493592935176</v>
      </c>
      <c r="AR1242" s="24">
        <f t="shared" ref="AR1242" si="7345">AH1242*AM1242+AJ1242*AM1245-AI1242*AN1242-AK1242*AN1245</f>
        <v>2.3300665878392799</v>
      </c>
      <c r="AS1242" s="28">
        <f t="shared" ref="AS1242" si="7346">(AH1242*AN1242+AI1242*AM1242+AJ1242*AN1245+AK1242*AM1245)</f>
        <v>0</v>
      </c>
      <c r="AT1242" s="26">
        <f t="shared" ref="AT1242" si="7347">AH1242*AO1242+AJ1242*AO1245-AI1242*AP1242-AK1242*AP1245</f>
        <v>0</v>
      </c>
      <c r="AU1242" s="27">
        <f t="shared" ref="AU1242" si="7348">(AH1242*AP1242+AI1242*AO1242+AJ1242*AP1245+AK1242*AO1245)</f>
        <v>-2.4613012170524176</v>
      </c>
      <c r="AV1242" s="8"/>
      <c r="AW1242" s="183">
        <f t="shared" ref="AW1242" si="7349">20*LOG((2*$AR$8)/(($AR$8*AR1242+AT1242+$AR$8*AR1245+AT1245)^2+($AR$8*AS1242+AU1242+$AR$8*AS1245+AU1245)^2)^0.5)</f>
        <v>-6.9822034346227557</v>
      </c>
      <c r="AY1242" s="184">
        <f t="shared" ref="AY1242" si="7350">((AS1242^2+AR1242^2)/(AS1245^2+AR1245^2))^0.5</f>
        <v>1.5291653608494939</v>
      </c>
      <c r="AZ1242" s="9"/>
      <c r="BA1242" s="29"/>
      <c r="BB1242" s="29"/>
      <c r="BC1242" s="29"/>
      <c r="BD1242" s="29"/>
    </row>
    <row r="1243" spans="2:56" ht="18.649999999999999" customHeight="1" thickBot="1">
      <c r="D1243" s="30"/>
      <c r="G1243" s="31"/>
      <c r="I1243" s="30"/>
      <c r="L1243" s="31"/>
      <c r="N1243" s="30"/>
      <c r="Q1243" s="31"/>
      <c r="S1243" s="30"/>
      <c r="V1243" s="31"/>
      <c r="X1243" s="30"/>
      <c r="AA1243" s="31"/>
      <c r="AC1243" s="30"/>
      <c r="AF1243" s="31"/>
      <c r="AH1243" s="30"/>
      <c r="AK1243" s="31"/>
      <c r="AM1243" s="30"/>
      <c r="AP1243" s="31"/>
      <c r="AR1243" s="30"/>
      <c r="AU1243" s="31"/>
      <c r="AY1243" s="185"/>
      <c r="AZ1243" s="9"/>
      <c r="BA1243" s="29"/>
      <c r="BB1243" s="29"/>
      <c r="BC1243" s="29"/>
      <c r="BD1243" s="29"/>
    </row>
    <row r="1244" spans="2:56" ht="18.649999999999999" customHeight="1" thickBot="1">
      <c r="D1244" s="197" t="s">
        <v>96</v>
      </c>
      <c r="E1244" s="198"/>
      <c r="F1244" s="199" t="s">
        <v>97</v>
      </c>
      <c r="G1244" s="200"/>
      <c r="I1244" s="197" t="s">
        <v>98</v>
      </c>
      <c r="J1244" s="198"/>
      <c r="K1244" s="199" t="s">
        <v>99</v>
      </c>
      <c r="L1244" s="200"/>
      <c r="N1244" s="197" t="s">
        <v>1</v>
      </c>
      <c r="O1244" s="198"/>
      <c r="P1244" s="199" t="s">
        <v>2</v>
      </c>
      <c r="Q1244" s="200"/>
      <c r="S1244" s="172" t="s">
        <v>100</v>
      </c>
      <c r="T1244" s="173"/>
      <c r="U1244" s="199" t="s">
        <v>101</v>
      </c>
      <c r="V1244" s="200"/>
      <c r="X1244" s="197" t="s">
        <v>102</v>
      </c>
      <c r="Y1244" s="198"/>
      <c r="Z1244" s="199" t="s">
        <v>103</v>
      </c>
      <c r="AA1244" s="200"/>
      <c r="AB1244" s="4"/>
      <c r="AC1244" s="197" t="s">
        <v>104</v>
      </c>
      <c r="AD1244" s="198"/>
      <c r="AE1244" s="199" t="s">
        <v>105</v>
      </c>
      <c r="AF1244" s="200"/>
      <c r="AH1244" s="172" t="s">
        <v>106</v>
      </c>
      <c r="AI1244" s="173"/>
      <c r="AJ1244" s="199" t="s">
        <v>107</v>
      </c>
      <c r="AK1244" s="200"/>
      <c r="AL1244" s="4"/>
      <c r="AM1244" s="197" t="s">
        <v>108</v>
      </c>
      <c r="AN1244" s="198"/>
      <c r="AO1244" s="199" t="s">
        <v>109</v>
      </c>
      <c r="AP1244" s="200"/>
      <c r="AR1244" s="197" t="s">
        <v>110</v>
      </c>
      <c r="AS1244" s="198"/>
      <c r="AT1244" s="199" t="s">
        <v>111</v>
      </c>
      <c r="AU1244" s="200"/>
      <c r="AV1244" s="4"/>
      <c r="AW1244" s="36" t="s">
        <v>112</v>
      </c>
      <c r="AY1244" s="186" t="s">
        <v>113</v>
      </c>
      <c r="AZ1244" s="9"/>
      <c r="BA1244" s="29"/>
      <c r="BB1244" s="29"/>
      <c r="BC1244" s="29"/>
      <c r="BD1244" s="29"/>
    </row>
    <row r="1245" spans="2:56" ht="18.649999999999999" customHeight="1" thickTop="1" thickBot="1">
      <c r="D1245" s="24">
        <v>0</v>
      </c>
      <c r="E1245" s="28">
        <v>0</v>
      </c>
      <c r="F1245" s="26">
        <v>1</v>
      </c>
      <c r="G1245" s="27">
        <v>0</v>
      </c>
      <c r="I1245" s="24">
        <v>0</v>
      </c>
      <c r="J1245" s="28">
        <f t="shared" ref="J1245" si="7351">IF(0=(1-$J$8*$K$8*$B1242^2),0,-1*(1-$J$8*$K$8*$B1242^2)/($B1242*$K$8))</f>
        <v>-0.27770005481240501</v>
      </c>
      <c r="K1245" s="26">
        <v>1</v>
      </c>
      <c r="L1245" s="27">
        <v>0</v>
      </c>
      <c r="N1245" s="24">
        <f t="shared" ref="N1245" si="7352">D1245*I1242+F1245*I1245-E1245*J1242-G1245*J1245</f>
        <v>0</v>
      </c>
      <c r="O1245" s="28">
        <f t="shared" ref="O1245" si="7353">(D1245*J1242+E1245*I1242+F1245*J1245+G1245*I1245)</f>
        <v>-0.27770005481240501</v>
      </c>
      <c r="P1245" s="26">
        <f t="shared" ref="P1245" si="7354">D1245*K1242+F1245*K1245-E1245*L1242-G1245*L1245</f>
        <v>1</v>
      </c>
      <c r="Q1245" s="27">
        <f t="shared" ref="Q1245" si="7355">(D1245*L1242+E1245*K1242+F1245*L1245+G1245*K1245)</f>
        <v>0</v>
      </c>
      <c r="S1245" s="24">
        <v>0</v>
      </c>
      <c r="T1245" s="28">
        <v>0</v>
      </c>
      <c r="U1245" s="26">
        <v>1</v>
      </c>
      <c r="V1245" s="27">
        <v>0</v>
      </c>
      <c r="X1245" s="24">
        <f t="shared" ref="X1245" si="7356">N1245*S1242+P1245*S1245-O1245*T1242-Q1245*T1245</f>
        <v>0</v>
      </c>
      <c r="Y1245" s="28">
        <f t="shared" ref="Y1245" si="7357">(N1245*T1242+O1245*S1242+P1245*T1245+Q1245*S1245)</f>
        <v>-0.27770005481240501</v>
      </c>
      <c r="Z1245" s="26">
        <f t="shared" ref="Z1245" si="7358">N1245*U1242+P1245*U1245-O1245*V1242-Q1245*V1245</f>
        <v>-6.7407249245274503</v>
      </c>
      <c r="AA1245" s="27">
        <f t="shared" ref="AA1245" si="7359">(N1245*V1242+O1245*U1242+P1245*V1245+Q1245*U1245)</f>
        <v>0</v>
      </c>
      <c r="AB1245" s="8"/>
      <c r="AC1245" s="24">
        <v>0</v>
      </c>
      <c r="AD1245" s="28">
        <f t="shared" ref="AD1245" si="7360">IF(0=(1-$AD$8*$AE$8*$B1242^2),0,-1*(1-$AD$8*$AE$8*$B1242^2)/($B1242*$AD$8))</f>
        <v>-0.26724879644642763</v>
      </c>
      <c r="AE1245" s="26">
        <v>1</v>
      </c>
      <c r="AF1245" s="27">
        <v>0</v>
      </c>
      <c r="AH1245" s="24">
        <f t="shared" ref="AH1245" si="7361">X1245*AC1242+Z1245*AC1245-Y1245*AD1242-AA1245*AD1245</f>
        <v>0</v>
      </c>
      <c r="AI1245" s="28">
        <f t="shared" ref="AI1245" si="7362">(X1245*AD1242+Y1245*AC1242+Z1245*AD1245+AA1245*AC1245)</f>
        <v>1.5237505684439929</v>
      </c>
      <c r="AJ1245" s="26">
        <f t="shared" ref="AJ1245" si="7363">X1245*AE1242+Z1245*AE1245-Y1245*AF1242-AA1245*AF1245</f>
        <v>-6.7407249245274503</v>
      </c>
      <c r="AK1245" s="27">
        <f t="shared" ref="AK1245" si="7364">(X1245*AF1242+Y1245*AE1242+Z1245*AF1245+AA1245*AE1245)</f>
        <v>0</v>
      </c>
      <c r="AL1245" s="8"/>
      <c r="AM1245" s="24">
        <v>0</v>
      </c>
      <c r="AN1245" s="28">
        <v>0</v>
      </c>
      <c r="AO1245" s="26">
        <v>1</v>
      </c>
      <c r="AP1245" s="27">
        <v>0</v>
      </c>
      <c r="AR1245" s="24">
        <f t="shared" ref="AR1245" si="7365">AH1245*AM1242+AJ1245*AM1245-AI1245*AN1242-AK1245*AN1245</f>
        <v>0</v>
      </c>
      <c r="AS1245" s="28">
        <f t="shared" ref="AS1245" si="7366">(AH1245*AN1242+AI1245*AM1242+AJ1245*AN1245+AK1245*AM1245)</f>
        <v>1.5237505684439929</v>
      </c>
      <c r="AT1245" s="26">
        <f t="shared" ref="AT1245" si="7367">AH1245*AO1242+AJ1245*AO1245-AI1245*AP1242-AK1245*AP1245</f>
        <v>2.0387439369278599</v>
      </c>
      <c r="AU1245" s="27">
        <f t="shared" ref="AU1245" si="7368">(AH1245*AP1242+AI1245*AO1242+AJ1245*AP1245+AK1245*AO1245)</f>
        <v>0</v>
      </c>
      <c r="AV1245" s="8"/>
      <c r="AW1245" s="38">
        <f t="shared" ref="AW1245" si="7369">(180/PI())*ATAN(-1*(($AR$8*AS1242+AU1242+$AR$8*AS1245+AU1245)/($AR$8*AR1242+AT1242+$AR$8*AR1245+AT1245)))</f>
        <v>12.112021671930961</v>
      </c>
      <c r="AY1245" s="187">
        <f t="shared" ref="AY1245" si="7370">20*LOG(((($AR$8*AR1242+AT1242-$AR$8*AR1245-AT1245)^2+($AR$8*AS1242+AU1242-$AR$8*AS1245-AU1245)^2)/(($AR$8*AR1242+AT1242+$AR$8*AR1245+AT1245)^2+($AR$8*AS1242+AU1242+$AR$8*AS1245+AU1245)^2))^0.5)</f>
        <v>-0.97097630593814133</v>
      </c>
      <c r="AZ1245" s="9"/>
      <c r="BA1245" s="29"/>
      <c r="BB1245" s="29"/>
      <c r="BC1245" s="29"/>
      <c r="BD1245" s="29"/>
    </row>
    <row r="1246" spans="2:56" ht="18.649999999999999" customHeight="1">
      <c r="AY1246" s="33"/>
    </row>
    <row r="1247" spans="2:56" ht="18.649999999999999" customHeight="1" thickBot="1">
      <c r="E1247" s="21" t="s">
        <v>68</v>
      </c>
      <c r="J1247" s="21" t="s">
        <v>69</v>
      </c>
      <c r="O1247" s="21" t="s">
        <v>70</v>
      </c>
      <c r="T1247" s="21" t="s">
        <v>71</v>
      </c>
      <c r="Y1247" s="21" t="s">
        <v>72</v>
      </c>
      <c r="AD1247" s="21" t="s">
        <v>73</v>
      </c>
      <c r="AI1247" s="21" t="s">
        <v>74</v>
      </c>
      <c r="AN1247" s="21" t="s">
        <v>75</v>
      </c>
      <c r="AS1247" s="21" t="s">
        <v>76</v>
      </c>
    </row>
    <row r="1248" spans="2:56" ht="18.649999999999999" customHeight="1" thickBot="1">
      <c r="B1248" s="20"/>
      <c r="D1248" s="197" t="s">
        <v>77</v>
      </c>
      <c r="E1248" s="198"/>
      <c r="F1248" s="199" t="s">
        <v>78</v>
      </c>
      <c r="G1248" s="200"/>
      <c r="I1248" s="197" t="s">
        <v>79</v>
      </c>
      <c r="J1248" s="198"/>
      <c r="K1248" s="199" t="s">
        <v>80</v>
      </c>
      <c r="L1248" s="200"/>
      <c r="N1248" s="197" t="s">
        <v>81</v>
      </c>
      <c r="O1248" s="198"/>
      <c r="P1248" s="199" t="s">
        <v>82</v>
      </c>
      <c r="Q1248" s="200"/>
      <c r="S1248" s="197" t="s">
        <v>83</v>
      </c>
      <c r="T1248" s="198"/>
      <c r="U1248" s="199" t="s">
        <v>84</v>
      </c>
      <c r="V1248" s="200"/>
      <c r="X1248" s="197" t="s">
        <v>85</v>
      </c>
      <c r="Y1248" s="198"/>
      <c r="Z1248" s="199" t="s">
        <v>86</v>
      </c>
      <c r="AA1248" s="200"/>
      <c r="AB1248" s="4"/>
      <c r="AC1248" s="197" t="s">
        <v>87</v>
      </c>
      <c r="AD1248" s="198"/>
      <c r="AE1248" s="199" t="s">
        <v>88</v>
      </c>
      <c r="AF1248" s="200"/>
      <c r="AH1248" s="197" t="s">
        <v>89</v>
      </c>
      <c r="AI1248" s="198"/>
      <c r="AJ1248" s="199" t="s">
        <v>90</v>
      </c>
      <c r="AK1248" s="200"/>
      <c r="AL1248" s="4"/>
      <c r="AM1248" s="197" t="s">
        <v>91</v>
      </c>
      <c r="AN1248" s="198"/>
      <c r="AO1248" s="199" t="s">
        <v>92</v>
      </c>
      <c r="AP1248" s="200"/>
      <c r="AR1248" s="197" t="s">
        <v>93</v>
      </c>
      <c r="AS1248" s="198"/>
      <c r="AT1248" s="199" t="s">
        <v>94</v>
      </c>
      <c r="AU1248" s="200"/>
      <c r="AV1248" s="4"/>
      <c r="AW1248" s="181" t="s">
        <v>95</v>
      </c>
      <c r="AY1248" s="182" t="s">
        <v>22</v>
      </c>
      <c r="AZ1248" s="9"/>
      <c r="BA1248" s="29"/>
      <c r="BB1248" s="29"/>
      <c r="BC1248" s="29"/>
      <c r="BD1248" s="29"/>
    </row>
    <row r="1249" spans="2:56" ht="18.649999999999999" customHeight="1" thickTop="1" thickBot="1">
      <c r="B1249" s="39">
        <f t="shared" ref="B1249" si="7371">B1242+$E$5</f>
        <v>0.96999999999999231</v>
      </c>
      <c r="D1249" s="24">
        <v>1</v>
      </c>
      <c r="E1249" s="25">
        <v>0</v>
      </c>
      <c r="F1249" s="26">
        <v>0</v>
      </c>
      <c r="G1249" s="27">
        <f t="shared" ref="G1249" si="7372">-1/($E$8*$B1249)</f>
        <v>-5.7593733801762825</v>
      </c>
      <c r="I1249" s="24">
        <v>1</v>
      </c>
      <c r="J1249" s="28">
        <v>0</v>
      </c>
      <c r="K1249" s="26">
        <v>0</v>
      </c>
      <c r="L1249" s="27">
        <v>0</v>
      </c>
      <c r="N1249" s="24">
        <f t="shared" ref="N1249" si="7373">D1249*I1249+F1249*I1252-E1249*J1249-G1249*J1252</f>
        <v>-0.59416288924671701</v>
      </c>
      <c r="O1249" s="28">
        <f t="shared" ref="O1249" si="7374">(D1249*J1249+E1249*I1249+F1249*J1252+G1249*I1252)</f>
        <v>0</v>
      </c>
      <c r="P1249" s="26">
        <f t="shared" ref="P1249" si="7375">D1249*K1249+F1249*K1252-E1249*L1249-G1249*L1252</f>
        <v>0</v>
      </c>
      <c r="Q1249" s="27">
        <f t="shared" ref="Q1249" si="7376">(D1249*L1249+E1249*K1249+F1249*L1252+G1249*K1252)</f>
        <v>-5.7593733801762825</v>
      </c>
      <c r="S1249" s="24">
        <v>1</v>
      </c>
      <c r="T1249" s="25">
        <v>0</v>
      </c>
      <c r="U1249" s="26">
        <v>0</v>
      </c>
      <c r="V1249" s="27">
        <f t="shared" ref="V1249" si="7377">-1/($T$8*$B1249)</f>
        <v>-27.862914460852828</v>
      </c>
      <c r="X1249" s="24">
        <f t="shared" ref="X1249" si="7378">N1249*S1249+P1249*S1252-O1249*T1249-Q1249*T1252</f>
        <v>-0.59416288924671701</v>
      </c>
      <c r="Y1249" s="28">
        <f t="shared" ref="Y1249" si="7379">(N1249*T1249+O1249*S1249+P1249*T1252+Q1249*S1252)</f>
        <v>0</v>
      </c>
      <c r="Z1249" s="26">
        <f t="shared" ref="Z1249" si="7380">N1249*U1249+P1249*U1252-O1249*V1249-Q1249*V1252</f>
        <v>0</v>
      </c>
      <c r="AA1249" s="27">
        <f t="shared" ref="AA1249" si="7381">(N1249*V1249+O1249*U1249+P1249*V1252+Q1249*U1252)</f>
        <v>10.795736378718168</v>
      </c>
      <c r="AB1249" s="8"/>
      <c r="AC1249" s="24">
        <v>1</v>
      </c>
      <c r="AD1249" s="28">
        <v>0</v>
      </c>
      <c r="AE1249" s="26">
        <v>0</v>
      </c>
      <c r="AF1249" s="27">
        <v>0</v>
      </c>
      <c r="AH1249" s="24">
        <f t="shared" ref="AH1249" si="7382">X1249*AC1249+Z1249*AC1252-Y1249*AD1249-AA1249*AD1252</f>
        <v>2.2825934829752823</v>
      </c>
      <c r="AI1249" s="28">
        <f t="shared" ref="AI1249" si="7383">(X1249*AD1249+Y1249*AC1249+Z1249*AD1252+AA1249*AC1252)</f>
        <v>0</v>
      </c>
      <c r="AJ1249" s="26">
        <f t="shared" ref="AJ1249" si="7384">X1249*AE1249+Z1249*AE1252-Y1249*AF1249-AA1249*AF1252</f>
        <v>0</v>
      </c>
      <c r="AK1249" s="27">
        <f t="shared" ref="AK1249" si="7385">(X1249*AF1249+Y1249*AE1249+Z1249*AF1252+AA1249*AE1252)</f>
        <v>10.795736378718168</v>
      </c>
      <c r="AL1249" s="8"/>
      <c r="AM1249" s="24">
        <v>1</v>
      </c>
      <c r="AN1249" s="25">
        <v>0</v>
      </c>
      <c r="AO1249" s="26">
        <v>0</v>
      </c>
      <c r="AP1249" s="27">
        <f t="shared" ref="AP1249" si="7386">-1/($AN$8*$B1249)</f>
        <v>-5.7593733801762825</v>
      </c>
      <c r="AR1249" s="24">
        <f t="shared" ref="AR1249" si="7387">AH1249*AM1249+AJ1249*AM1252-AI1249*AN1249-AK1249*AN1252</f>
        <v>2.2825934829752823</v>
      </c>
      <c r="AS1249" s="28">
        <f t="shared" ref="AS1249" si="7388">(AH1249*AN1249+AI1249*AM1249+AJ1249*AN1252+AK1249*AM1252)</f>
        <v>0</v>
      </c>
      <c r="AT1249" s="26">
        <f t="shared" ref="AT1249" si="7389">AH1249*AO1249+AJ1249*AO1252-AI1249*AP1249-AK1249*AP1252</f>
        <v>0</v>
      </c>
      <c r="AU1249" s="27">
        <f t="shared" ref="AU1249" si="7390">(AH1249*AP1249+AI1249*AO1249+AJ1249*AP1252+AK1249*AO1252)</f>
        <v>-2.3505717648935374</v>
      </c>
      <c r="AV1249" s="8"/>
      <c r="AW1249" s="183">
        <f t="shared" ref="AW1249" si="7391">20*LOG((2*$AR$8)/(($AR$8*AR1249+AT1249+$AR$8*AR1252+AT1252)^2+($AR$8*AS1249+AU1249+$AR$8*AS1252+AU1252)^2)^0.5)</f>
        <v>-6.7671591410145568</v>
      </c>
      <c r="AY1249" s="184">
        <f t="shared" ref="AY1249" si="7392">((AS1249^2+AR1249^2)/(AS1252^2+AR1252^2))^0.5</f>
        <v>1.5098087976827914</v>
      </c>
      <c r="AZ1249" s="9"/>
      <c r="BA1249" s="29"/>
      <c r="BB1249" s="29"/>
      <c r="BC1249" s="29"/>
      <c r="BD1249" s="29"/>
    </row>
    <row r="1250" spans="2:56" ht="18.649999999999999" customHeight="1" thickBot="1">
      <c r="D1250" s="30"/>
      <c r="G1250" s="31"/>
      <c r="I1250" s="30"/>
      <c r="L1250" s="31"/>
      <c r="N1250" s="30"/>
      <c r="Q1250" s="31"/>
      <c r="S1250" s="30"/>
      <c r="V1250" s="31"/>
      <c r="X1250" s="30"/>
      <c r="AA1250" s="31"/>
      <c r="AC1250" s="30"/>
      <c r="AF1250" s="31"/>
      <c r="AH1250" s="30"/>
      <c r="AK1250" s="31"/>
      <c r="AM1250" s="30"/>
      <c r="AP1250" s="31"/>
      <c r="AR1250" s="30"/>
      <c r="AU1250" s="31"/>
      <c r="AY1250" s="185"/>
      <c r="AZ1250" s="9"/>
      <c r="BA1250" s="29"/>
      <c r="BB1250" s="29"/>
      <c r="BC1250" s="29"/>
      <c r="BD1250" s="29"/>
    </row>
    <row r="1251" spans="2:56" ht="18.649999999999999" customHeight="1" thickBot="1">
      <c r="D1251" s="197" t="s">
        <v>96</v>
      </c>
      <c r="E1251" s="198"/>
      <c r="F1251" s="199" t="s">
        <v>97</v>
      </c>
      <c r="G1251" s="200"/>
      <c r="I1251" s="197" t="s">
        <v>98</v>
      </c>
      <c r="J1251" s="198"/>
      <c r="K1251" s="199" t="s">
        <v>99</v>
      </c>
      <c r="L1251" s="200"/>
      <c r="N1251" s="197" t="s">
        <v>1</v>
      </c>
      <c r="O1251" s="198"/>
      <c r="P1251" s="199" t="s">
        <v>2</v>
      </c>
      <c r="Q1251" s="200"/>
      <c r="S1251" s="172" t="s">
        <v>100</v>
      </c>
      <c r="T1251" s="173"/>
      <c r="U1251" s="199" t="s">
        <v>101</v>
      </c>
      <c r="V1251" s="200"/>
      <c r="X1251" s="197" t="s">
        <v>102</v>
      </c>
      <c r="Y1251" s="198"/>
      <c r="Z1251" s="199" t="s">
        <v>103</v>
      </c>
      <c r="AA1251" s="200"/>
      <c r="AB1251" s="4"/>
      <c r="AC1251" s="197" t="s">
        <v>104</v>
      </c>
      <c r="AD1251" s="198"/>
      <c r="AE1251" s="199" t="s">
        <v>105</v>
      </c>
      <c r="AF1251" s="200"/>
      <c r="AH1251" s="172" t="s">
        <v>106</v>
      </c>
      <c r="AI1251" s="173"/>
      <c r="AJ1251" s="199" t="s">
        <v>107</v>
      </c>
      <c r="AK1251" s="200"/>
      <c r="AL1251" s="4"/>
      <c r="AM1251" s="197" t="s">
        <v>108</v>
      </c>
      <c r="AN1251" s="198"/>
      <c r="AO1251" s="199" t="s">
        <v>109</v>
      </c>
      <c r="AP1251" s="200"/>
      <c r="AR1251" s="197" t="s">
        <v>110</v>
      </c>
      <c r="AS1251" s="198"/>
      <c r="AT1251" s="199" t="s">
        <v>111</v>
      </c>
      <c r="AU1251" s="200"/>
      <c r="AV1251" s="4"/>
      <c r="AW1251" s="36" t="s">
        <v>112</v>
      </c>
      <c r="AY1251" s="186" t="s">
        <v>113</v>
      </c>
      <c r="AZ1251" s="9"/>
      <c r="BA1251" s="29"/>
      <c r="BB1251" s="29"/>
      <c r="BC1251" s="29"/>
      <c r="BD1251" s="29"/>
    </row>
    <row r="1252" spans="2:56" ht="18.649999999999999" customHeight="1" thickTop="1" thickBot="1">
      <c r="D1252" s="24">
        <v>0</v>
      </c>
      <c r="E1252" s="28">
        <v>0</v>
      </c>
      <c r="F1252" s="26">
        <v>1</v>
      </c>
      <c r="G1252" s="27">
        <v>0</v>
      </c>
      <c r="I1252" s="24">
        <v>0</v>
      </c>
      <c r="J1252" s="28">
        <f t="shared" ref="J1252" si="7393">IF(0=(1-$J$8*$K$8*$B1249^2),0,-1*(1-$J$8*$K$8*$B1249^2)/($B1249*$K$8))</f>
        <v>-0.27679450245990528</v>
      </c>
      <c r="K1252" s="26">
        <v>1</v>
      </c>
      <c r="L1252" s="27">
        <v>0</v>
      </c>
      <c r="N1252" s="24">
        <f t="shared" ref="N1252" si="7394">D1252*I1249+F1252*I1252-E1252*J1249-G1252*J1252</f>
        <v>0</v>
      </c>
      <c r="O1252" s="28">
        <f t="shared" ref="O1252" si="7395">(D1252*J1249+E1252*I1249+F1252*J1252+G1252*I1252)</f>
        <v>-0.27679450245990528</v>
      </c>
      <c r="P1252" s="26">
        <f t="shared" ref="P1252" si="7396">D1252*K1249+F1252*K1252-E1252*L1249-G1252*L1252</f>
        <v>1</v>
      </c>
      <c r="Q1252" s="27">
        <f t="shared" ref="Q1252" si="7397">(D1252*L1249+E1252*K1249+F1252*L1252+G1252*K1252)</f>
        <v>0</v>
      </c>
      <c r="S1252" s="24">
        <v>0</v>
      </c>
      <c r="T1252" s="28">
        <v>0</v>
      </c>
      <c r="U1252" s="26">
        <v>1</v>
      </c>
      <c r="V1252" s="27">
        <v>0</v>
      </c>
      <c r="X1252" s="24">
        <f t="shared" ref="X1252" si="7398">N1252*S1249+P1252*S1252-O1252*T1249-Q1252*T1252</f>
        <v>0</v>
      </c>
      <c r="Y1252" s="28">
        <f t="shared" ref="Y1252" si="7399">(N1252*T1249+O1252*S1249+P1252*T1252+Q1252*S1252)</f>
        <v>-0.27679450245990528</v>
      </c>
      <c r="Z1252" s="26">
        <f t="shared" ref="Z1252" si="7400">N1252*U1249+P1252*U1252-O1252*V1249-Q1252*V1252</f>
        <v>-6.7123015452746584</v>
      </c>
      <c r="AA1252" s="27">
        <f t="shared" ref="AA1252" si="7401">(N1252*V1249+O1252*U1249+P1252*V1252+Q1252*U1252)</f>
        <v>0</v>
      </c>
      <c r="AB1252" s="8"/>
      <c r="AC1252" s="24">
        <v>0</v>
      </c>
      <c r="AD1252" s="28">
        <f t="shared" ref="AD1252" si="7402">IF(0=(1-$AD$8*$AE$8*$B1249^2),0,-1*(1-$AD$8*$AE$8*$B1249^2)/($B1249*$AD$8))</f>
        <v>-0.26647152832418192</v>
      </c>
      <c r="AE1252" s="26">
        <v>1</v>
      </c>
      <c r="AF1252" s="27">
        <v>0</v>
      </c>
      <c r="AH1252" s="24">
        <f t="shared" ref="AH1252" si="7403">X1252*AC1249+Z1252*AC1252-Y1252*AD1249-AA1252*AD1252</f>
        <v>0</v>
      </c>
      <c r="AI1252" s="28">
        <f t="shared" ref="AI1252" si="7404">(X1252*AD1249+Y1252*AC1249+Z1252*AD1252+AA1252*AC1252)</f>
        <v>1.511842748882201</v>
      </c>
      <c r="AJ1252" s="26">
        <f t="shared" ref="AJ1252" si="7405">X1252*AE1249+Z1252*AE1252-Y1252*AF1249-AA1252*AF1252</f>
        <v>-6.7123015452746584</v>
      </c>
      <c r="AK1252" s="27">
        <f t="shared" ref="AK1252" si="7406">(X1252*AF1249+Y1252*AE1249+Z1252*AF1252+AA1252*AE1252)</f>
        <v>0</v>
      </c>
      <c r="AL1252" s="8"/>
      <c r="AM1252" s="24">
        <v>0</v>
      </c>
      <c r="AN1252" s="28">
        <v>0</v>
      </c>
      <c r="AO1252" s="26">
        <v>1</v>
      </c>
      <c r="AP1252" s="27">
        <v>0</v>
      </c>
      <c r="AR1252" s="24">
        <f t="shared" ref="AR1252" si="7407">AH1252*AM1249+AJ1252*AM1252-AI1252*AN1249-AK1252*AN1252</f>
        <v>0</v>
      </c>
      <c r="AS1252" s="28">
        <f t="shared" ref="AS1252" si="7408">(AH1252*AN1249+AI1252*AM1249+AJ1252*AN1252+AK1252*AM1252)</f>
        <v>1.511842748882201</v>
      </c>
      <c r="AT1252" s="26">
        <f t="shared" ref="AT1252" si="7409">AH1252*AO1249+AJ1252*AO1252-AI1252*AP1249-AK1252*AP1252</f>
        <v>1.9949653376500267</v>
      </c>
      <c r="AU1252" s="27">
        <f t="shared" ref="AU1252" si="7410">(AH1252*AP1249+AI1252*AO1249+AJ1252*AP1252+AK1252*AO1252)</f>
        <v>0</v>
      </c>
      <c r="AV1252" s="8"/>
      <c r="AW1252" s="38">
        <f t="shared" ref="AW1252" si="7411">(180/PI())*ATAN(-1*(($AR$8*AS1249+AU1249+$AR$8*AS1252+AU1252)/($AR$8*AR1249+AT1249+$AR$8*AR1252+AT1252)))</f>
        <v>11.093619724206395</v>
      </c>
      <c r="AY1252" s="187">
        <f t="shared" ref="AY1252" si="7412">20*LOG(((($AR$8*AR1249+AT1249-$AR$8*AR1252-AT1252)^2+($AR$8*AS1249+AU1249-$AR$8*AS1252-AU1252)^2)/(($AR$8*AR1249+AT1249+$AR$8*AR1252+AT1252)^2+($AR$8*AS1249+AU1249+$AR$8*AS1252+AU1252)^2))^0.5)</f>
        <v>-1.0265639423018345</v>
      </c>
      <c r="AZ1252" s="9"/>
      <c r="BA1252" s="29"/>
      <c r="BB1252" s="29"/>
      <c r="BC1252" s="29"/>
      <c r="BD1252" s="29"/>
    </row>
    <row r="1253" spans="2:56" ht="18.649999999999999" customHeight="1">
      <c r="AY1253" s="33"/>
    </row>
    <row r="1254" spans="2:56" ht="18.649999999999999" customHeight="1" thickBot="1">
      <c r="E1254" s="21" t="s">
        <v>68</v>
      </c>
      <c r="J1254" s="21" t="s">
        <v>69</v>
      </c>
      <c r="O1254" s="21" t="s">
        <v>70</v>
      </c>
      <c r="T1254" s="21" t="s">
        <v>71</v>
      </c>
      <c r="Y1254" s="21" t="s">
        <v>72</v>
      </c>
      <c r="AD1254" s="21" t="s">
        <v>73</v>
      </c>
      <c r="AI1254" s="21" t="s">
        <v>74</v>
      </c>
      <c r="AN1254" s="21" t="s">
        <v>75</v>
      </c>
      <c r="AS1254" s="21" t="s">
        <v>76</v>
      </c>
    </row>
    <row r="1255" spans="2:56" ht="18.649999999999999" customHeight="1" thickBot="1">
      <c r="B1255" s="20"/>
      <c r="D1255" s="197" t="s">
        <v>77</v>
      </c>
      <c r="E1255" s="198"/>
      <c r="F1255" s="199" t="s">
        <v>78</v>
      </c>
      <c r="G1255" s="200"/>
      <c r="I1255" s="197" t="s">
        <v>79</v>
      </c>
      <c r="J1255" s="198"/>
      <c r="K1255" s="199" t="s">
        <v>80</v>
      </c>
      <c r="L1255" s="200"/>
      <c r="N1255" s="197" t="s">
        <v>81</v>
      </c>
      <c r="O1255" s="198"/>
      <c r="P1255" s="199" t="s">
        <v>82</v>
      </c>
      <c r="Q1255" s="200"/>
      <c r="S1255" s="197" t="s">
        <v>83</v>
      </c>
      <c r="T1255" s="198"/>
      <c r="U1255" s="199" t="s">
        <v>84</v>
      </c>
      <c r="V1255" s="200"/>
      <c r="X1255" s="197" t="s">
        <v>85</v>
      </c>
      <c r="Y1255" s="198"/>
      <c r="Z1255" s="199" t="s">
        <v>86</v>
      </c>
      <c r="AA1255" s="200"/>
      <c r="AB1255" s="4"/>
      <c r="AC1255" s="197" t="s">
        <v>87</v>
      </c>
      <c r="AD1255" s="198"/>
      <c r="AE1255" s="199" t="s">
        <v>88</v>
      </c>
      <c r="AF1255" s="200"/>
      <c r="AH1255" s="197" t="s">
        <v>89</v>
      </c>
      <c r="AI1255" s="198"/>
      <c r="AJ1255" s="199" t="s">
        <v>90</v>
      </c>
      <c r="AK1255" s="200"/>
      <c r="AL1255" s="4"/>
      <c r="AM1255" s="197" t="s">
        <v>91</v>
      </c>
      <c r="AN1255" s="198"/>
      <c r="AO1255" s="199" t="s">
        <v>92</v>
      </c>
      <c r="AP1255" s="200"/>
      <c r="AR1255" s="197" t="s">
        <v>93</v>
      </c>
      <c r="AS1255" s="198"/>
      <c r="AT1255" s="199" t="s">
        <v>94</v>
      </c>
      <c r="AU1255" s="200"/>
      <c r="AV1255" s="4"/>
      <c r="AW1255" s="181" t="s">
        <v>95</v>
      </c>
      <c r="AY1255" s="182" t="s">
        <v>22</v>
      </c>
      <c r="AZ1255" s="9"/>
      <c r="BA1255" s="29"/>
      <c r="BB1255" s="29"/>
      <c r="BC1255" s="29"/>
      <c r="BD1255" s="29"/>
    </row>
    <row r="1256" spans="2:56" ht="18.649999999999999" customHeight="1" thickTop="1" thickBot="1">
      <c r="B1256" s="39">
        <f t="shared" ref="B1256" si="7413">B1249+$E$5</f>
        <v>0.97039999999999227</v>
      </c>
      <c r="D1256" s="24">
        <v>1</v>
      </c>
      <c r="E1256" s="25">
        <v>0</v>
      </c>
      <c r="F1256" s="26">
        <v>0</v>
      </c>
      <c r="G1256" s="27">
        <f t="shared" ref="G1256" si="7414">-1/($E$8*$B1256)</f>
        <v>-5.7569993598217177</v>
      </c>
      <c r="I1256" s="24">
        <v>1</v>
      </c>
      <c r="J1256" s="28">
        <v>0</v>
      </c>
      <c r="K1256" s="26">
        <v>0</v>
      </c>
      <c r="L1256" s="27">
        <v>0</v>
      </c>
      <c r="N1256" s="24">
        <f t="shared" ref="N1256" si="7415">D1256*I1256+F1256*I1259-E1256*J1256-G1256*J1259</f>
        <v>-0.58829492942669592</v>
      </c>
      <c r="O1256" s="28">
        <f t="shared" ref="O1256" si="7416">(D1256*J1256+E1256*I1256+F1256*J1259+G1256*I1259)</f>
        <v>0</v>
      </c>
      <c r="P1256" s="26">
        <f t="shared" ref="P1256" si="7417">D1256*K1256+F1256*K1259-E1256*L1256-G1256*L1259</f>
        <v>0</v>
      </c>
      <c r="Q1256" s="27">
        <f t="shared" ref="Q1256" si="7418">(D1256*L1256+E1256*K1256+F1256*L1259+G1256*K1259)</f>
        <v>-5.7569993598217177</v>
      </c>
      <c r="S1256" s="24">
        <v>1</v>
      </c>
      <c r="T1256" s="25">
        <v>0</v>
      </c>
      <c r="U1256" s="26">
        <v>0</v>
      </c>
      <c r="V1256" s="27">
        <f t="shared" ref="V1256" si="7419">-1/($T$8*$B1256)</f>
        <v>-27.851429335353718</v>
      </c>
      <c r="X1256" s="24">
        <f t="shared" ref="X1256" si="7420">N1256*S1256+P1256*S1259-O1256*T1256-Q1256*T1259</f>
        <v>-0.58829492942669592</v>
      </c>
      <c r="Y1256" s="28">
        <f t="shared" ref="Y1256" si="7421">(N1256*T1256+O1256*S1256+P1256*T1259+Q1256*S1259)</f>
        <v>0</v>
      </c>
      <c r="Z1256" s="26">
        <f t="shared" ref="Z1256" si="7422">N1256*U1256+P1256*U1259-O1256*V1256-Q1256*V1259</f>
        <v>0</v>
      </c>
      <c r="AA1256" s="27">
        <f t="shared" ref="AA1256" si="7423">(N1256*V1256+O1256*U1256+P1256*V1259+Q1256*U1259)</f>
        <v>10.627855295452806</v>
      </c>
      <c r="AB1256" s="8"/>
      <c r="AC1256" s="24">
        <v>1</v>
      </c>
      <c r="AD1256" s="28">
        <v>0</v>
      </c>
      <c r="AE1256" s="26">
        <v>0</v>
      </c>
      <c r="AF1256" s="27">
        <v>0</v>
      </c>
      <c r="AH1256" s="24">
        <f t="shared" ref="AH1256" si="7424">X1256*AC1256+Z1256*AC1259-Y1256*AD1256-AA1256*AD1259</f>
        <v>2.2354691080871021</v>
      </c>
      <c r="AI1256" s="28">
        <f t="shared" ref="AI1256" si="7425">(X1256*AD1256+Y1256*AC1256+Z1256*AD1259+AA1256*AC1259)</f>
        <v>0</v>
      </c>
      <c r="AJ1256" s="26">
        <f t="shared" ref="AJ1256" si="7426">X1256*AE1256+Z1256*AE1259-Y1256*AF1256-AA1256*AF1259</f>
        <v>0</v>
      </c>
      <c r="AK1256" s="27">
        <f t="shared" ref="AK1256" si="7427">(X1256*AF1256+Y1256*AE1256+Z1256*AF1259+AA1256*AE1259)</f>
        <v>10.627855295452806</v>
      </c>
      <c r="AL1256" s="8"/>
      <c r="AM1256" s="24">
        <v>1</v>
      </c>
      <c r="AN1256" s="25">
        <v>0</v>
      </c>
      <c r="AO1256" s="26">
        <v>0</v>
      </c>
      <c r="AP1256" s="27">
        <f t="shared" ref="AP1256" si="7428">-1/($AN$8*$B1256)</f>
        <v>-5.7569993598217177</v>
      </c>
      <c r="AR1256" s="24">
        <f t="shared" ref="AR1256" si="7429">AH1256*AM1256+AJ1256*AM1259-AI1256*AN1256-AK1256*AN1259</f>
        <v>2.2354691080871021</v>
      </c>
      <c r="AS1256" s="28">
        <f t="shared" ref="AS1256" si="7430">(AH1256*AN1256+AI1256*AM1256+AJ1256*AN1259+AK1256*AM1259)</f>
        <v>0</v>
      </c>
      <c r="AT1256" s="26">
        <f t="shared" ref="AT1256" si="7431">AH1256*AO1256+AJ1256*AO1259-AI1256*AP1256-AK1256*AP1259</f>
        <v>0</v>
      </c>
      <c r="AU1256" s="27">
        <f t="shared" ref="AU1256" si="7432">(AH1256*AP1256+AI1256*AO1256+AJ1256*AP1259+AK1256*AO1259)</f>
        <v>-2.2417389287058676</v>
      </c>
      <c r="AV1256" s="8"/>
      <c r="AW1256" s="183">
        <f t="shared" ref="AW1256" si="7433">20*LOG((2*$AR$8)/(($AR$8*AR1256+AT1256+$AR$8*AR1259+AT1259)^2+($AR$8*AS1256+AU1256+$AR$8*AS1259+AU1259)^2)^0.5)</f>
        <v>-6.5516629412095799</v>
      </c>
      <c r="AY1256" s="184">
        <f t="shared" ref="AY1256" si="7434">((AS1256^2+AR1256^2)/(AS1259^2+AR1259^2))^0.5</f>
        <v>1.4903222016556286</v>
      </c>
      <c r="AZ1256" s="9"/>
      <c r="BA1256" s="29"/>
      <c r="BB1256" s="29"/>
      <c r="BC1256" s="29"/>
      <c r="BD1256" s="29"/>
    </row>
    <row r="1257" spans="2:56" ht="18.649999999999999" customHeight="1" thickBot="1">
      <c r="D1257" s="30"/>
      <c r="G1257" s="31"/>
      <c r="I1257" s="30"/>
      <c r="L1257" s="31"/>
      <c r="N1257" s="30"/>
      <c r="Q1257" s="31"/>
      <c r="S1257" s="30"/>
      <c r="V1257" s="31"/>
      <c r="X1257" s="30"/>
      <c r="AA1257" s="31"/>
      <c r="AC1257" s="30"/>
      <c r="AF1257" s="31"/>
      <c r="AH1257" s="30"/>
      <c r="AK1257" s="31"/>
      <c r="AM1257" s="30"/>
      <c r="AP1257" s="31"/>
      <c r="AR1257" s="30"/>
      <c r="AU1257" s="31"/>
      <c r="AY1257" s="185"/>
      <c r="AZ1257" s="9"/>
      <c r="BA1257" s="29"/>
      <c r="BB1257" s="29"/>
      <c r="BC1257" s="29"/>
      <c r="BD1257" s="29"/>
    </row>
    <row r="1258" spans="2:56" ht="18.649999999999999" customHeight="1" thickBot="1">
      <c r="D1258" s="197" t="s">
        <v>96</v>
      </c>
      <c r="E1258" s="198"/>
      <c r="F1258" s="199" t="s">
        <v>97</v>
      </c>
      <c r="G1258" s="200"/>
      <c r="I1258" s="197" t="s">
        <v>98</v>
      </c>
      <c r="J1258" s="198"/>
      <c r="K1258" s="199" t="s">
        <v>99</v>
      </c>
      <c r="L1258" s="200"/>
      <c r="N1258" s="197" t="s">
        <v>1</v>
      </c>
      <c r="O1258" s="198"/>
      <c r="P1258" s="199" t="s">
        <v>2</v>
      </c>
      <c r="Q1258" s="200"/>
      <c r="S1258" s="172" t="s">
        <v>100</v>
      </c>
      <c r="T1258" s="173"/>
      <c r="U1258" s="199" t="s">
        <v>101</v>
      </c>
      <c r="V1258" s="200"/>
      <c r="X1258" s="197" t="s">
        <v>102</v>
      </c>
      <c r="Y1258" s="198"/>
      <c r="Z1258" s="199" t="s">
        <v>103</v>
      </c>
      <c r="AA1258" s="200"/>
      <c r="AB1258" s="4"/>
      <c r="AC1258" s="197" t="s">
        <v>104</v>
      </c>
      <c r="AD1258" s="198"/>
      <c r="AE1258" s="199" t="s">
        <v>105</v>
      </c>
      <c r="AF1258" s="200"/>
      <c r="AH1258" s="172" t="s">
        <v>106</v>
      </c>
      <c r="AI1258" s="173"/>
      <c r="AJ1258" s="199" t="s">
        <v>107</v>
      </c>
      <c r="AK1258" s="200"/>
      <c r="AL1258" s="4"/>
      <c r="AM1258" s="197" t="s">
        <v>108</v>
      </c>
      <c r="AN1258" s="198"/>
      <c r="AO1258" s="199" t="s">
        <v>109</v>
      </c>
      <c r="AP1258" s="200"/>
      <c r="AR1258" s="197" t="s">
        <v>110</v>
      </c>
      <c r="AS1258" s="198"/>
      <c r="AT1258" s="199" t="s">
        <v>111</v>
      </c>
      <c r="AU1258" s="200"/>
      <c r="AV1258" s="4"/>
      <c r="AW1258" s="36" t="s">
        <v>112</v>
      </c>
      <c r="AY1258" s="186" t="s">
        <v>113</v>
      </c>
      <c r="AZ1258" s="9"/>
      <c r="BA1258" s="29"/>
      <c r="BB1258" s="29"/>
      <c r="BC1258" s="29"/>
      <c r="BD1258" s="29"/>
    </row>
    <row r="1259" spans="2:56" ht="18.649999999999999" customHeight="1" thickTop="1" thickBot="1">
      <c r="D1259" s="24">
        <v>0</v>
      </c>
      <c r="E1259" s="28">
        <v>0</v>
      </c>
      <c r="F1259" s="26">
        <v>1</v>
      </c>
      <c r="G1259" s="27">
        <v>0</v>
      </c>
      <c r="I1259" s="24">
        <v>0</v>
      </c>
      <c r="J1259" s="28">
        <f t="shared" ref="J1259" si="7435">IF(0=(1-$J$8*$K$8*$B1256^2),0,-1*(1-$J$8*$K$8*$B1256^2)/($B1256*$K$8))</f>
        <v>-0.27588937051330192</v>
      </c>
      <c r="K1259" s="26">
        <v>1</v>
      </c>
      <c r="L1259" s="27">
        <v>0</v>
      </c>
      <c r="N1259" s="24">
        <f t="shared" ref="N1259" si="7436">D1259*I1256+F1259*I1259-E1259*J1256-G1259*J1259</f>
        <v>0</v>
      </c>
      <c r="O1259" s="28">
        <f t="shared" ref="O1259" si="7437">(D1259*J1256+E1259*I1256+F1259*J1259+G1259*I1259)</f>
        <v>-0.27588937051330192</v>
      </c>
      <c r="P1259" s="26">
        <f t="shared" ref="P1259" si="7438">D1259*K1256+F1259*K1259-E1259*L1256-G1259*L1259</f>
        <v>1</v>
      </c>
      <c r="Q1259" s="27">
        <f t="shared" ref="Q1259" si="7439">(D1259*L1256+E1259*K1256+F1259*L1259+G1259*K1259)</f>
        <v>0</v>
      </c>
      <c r="S1259" s="24">
        <v>0</v>
      </c>
      <c r="T1259" s="28">
        <v>0</v>
      </c>
      <c r="U1259" s="26">
        <v>1</v>
      </c>
      <c r="V1259" s="27">
        <v>0</v>
      </c>
      <c r="X1259" s="24">
        <f t="shared" ref="X1259" si="7440">N1259*S1256+P1259*S1259-O1259*T1256-Q1259*T1259</f>
        <v>0</v>
      </c>
      <c r="Y1259" s="28">
        <f t="shared" ref="Y1259" si="7441">(N1259*T1256+O1259*S1256+P1259*T1259+Q1259*S1259)</f>
        <v>-0.27588937051330192</v>
      </c>
      <c r="Z1259" s="26">
        <f t="shared" ref="Z1259" si="7442">N1259*U1256+P1259*U1259-O1259*V1256-Q1259*V1259</f>
        <v>-6.6839133072264483</v>
      </c>
      <c r="AA1259" s="27">
        <f t="shared" ref="AA1259" si="7443">(N1259*V1256+O1259*U1256+P1259*V1259+Q1259*U1259)</f>
        <v>0</v>
      </c>
      <c r="AB1259" s="8"/>
      <c r="AC1259" s="24">
        <v>0</v>
      </c>
      <c r="AD1259" s="28">
        <f t="shared" ref="AD1259" si="7444">IF(0=(1-$AD$8*$AE$8*$B1256^2),0,-1*(1-$AD$8*$AE$8*$B1256^2)/($B1256*$AD$8))</f>
        <v>-0.26569462596296012</v>
      </c>
      <c r="AE1259" s="26">
        <v>1</v>
      </c>
      <c r="AF1259" s="27">
        <v>0</v>
      </c>
      <c r="AH1259" s="24">
        <f t="shared" ref="AH1259" si="7445">X1259*AC1256+Z1259*AC1259-Y1259*AD1256-AA1259*AD1259</f>
        <v>0</v>
      </c>
      <c r="AI1259" s="28">
        <f t="shared" ref="AI1259" si="7446">(X1259*AD1256+Y1259*AC1256+Z1259*AD1259+AA1259*AC1259)</f>
        <v>1.4999904756190809</v>
      </c>
      <c r="AJ1259" s="26">
        <f t="shared" ref="AJ1259" si="7447">X1259*AE1256+Z1259*AE1259-Y1259*AF1256-AA1259*AF1259</f>
        <v>-6.6839133072264483</v>
      </c>
      <c r="AK1259" s="27">
        <f t="shared" ref="AK1259" si="7448">(X1259*AF1256+Y1259*AE1256+Z1259*AF1259+AA1259*AE1259)</f>
        <v>0</v>
      </c>
      <c r="AL1259" s="8"/>
      <c r="AM1259" s="24">
        <v>0</v>
      </c>
      <c r="AN1259" s="28">
        <v>0</v>
      </c>
      <c r="AO1259" s="26">
        <v>1</v>
      </c>
      <c r="AP1259" s="27">
        <v>0</v>
      </c>
      <c r="AR1259" s="24">
        <f t="shared" ref="AR1259" si="7449">AH1259*AM1256+AJ1259*AM1259-AI1259*AN1256-AK1259*AN1259</f>
        <v>0</v>
      </c>
      <c r="AS1259" s="28">
        <f t="shared" ref="AS1259" si="7450">(AH1259*AN1256+AI1259*AM1256+AJ1259*AN1259+AK1259*AM1259)</f>
        <v>1.4999904756190809</v>
      </c>
      <c r="AT1259" s="26">
        <f t="shared" ref="AT1259" si="7451">AH1259*AO1256+AJ1259*AO1259-AI1259*AP1256-AK1259*AP1259</f>
        <v>1.9515309006512753</v>
      </c>
      <c r="AU1259" s="27">
        <f t="shared" ref="AU1259" si="7452">(AH1259*AP1256+AI1259*AO1256+AJ1259*AP1259+AK1259*AO1259)</f>
        <v>0</v>
      </c>
      <c r="AV1259" s="8"/>
      <c r="AW1259" s="38">
        <f t="shared" ref="AW1259" si="7453">(180/PI())*ATAN(-1*(($AR$8*AS1256+AU1256+$AR$8*AS1259+AU1259)/($AR$8*AR1256+AT1256+$AR$8*AR1259+AT1259)))</f>
        <v>10.04601112487182</v>
      </c>
      <c r="AY1259" s="187">
        <f t="shared" ref="AY1259" si="7454">20*LOG(((($AR$8*AR1256+AT1256-$AR$8*AR1259-AT1259)^2+($AR$8*AS1256+AU1256-$AR$8*AS1259-AU1259)^2)/(($AR$8*AR1256+AT1256+$AR$8*AR1259+AT1259)^2+($AR$8*AS1256+AU1256+$AR$8*AS1259+AU1259)^2))^0.5)</f>
        <v>-1.0858785708262777</v>
      </c>
      <c r="AZ1259" s="9"/>
      <c r="BA1259" s="29"/>
      <c r="BB1259" s="29"/>
      <c r="BC1259" s="29"/>
      <c r="BD1259" s="29"/>
    </row>
    <row r="1260" spans="2:56" ht="18.649999999999999" customHeight="1">
      <c r="AY1260" s="33"/>
    </row>
    <row r="1261" spans="2:56" ht="18.649999999999999" customHeight="1" thickBot="1">
      <c r="E1261" s="21" t="s">
        <v>68</v>
      </c>
      <c r="J1261" s="21" t="s">
        <v>69</v>
      </c>
      <c r="O1261" s="21" t="s">
        <v>70</v>
      </c>
      <c r="T1261" s="21" t="s">
        <v>71</v>
      </c>
      <c r="Y1261" s="21" t="s">
        <v>72</v>
      </c>
      <c r="AD1261" s="21" t="s">
        <v>73</v>
      </c>
      <c r="AI1261" s="21" t="s">
        <v>74</v>
      </c>
      <c r="AN1261" s="21" t="s">
        <v>75</v>
      </c>
      <c r="AS1261" s="21" t="s">
        <v>76</v>
      </c>
    </row>
    <row r="1262" spans="2:56" ht="18.649999999999999" customHeight="1" thickBot="1">
      <c r="B1262" s="20"/>
      <c r="D1262" s="197" t="s">
        <v>77</v>
      </c>
      <c r="E1262" s="198"/>
      <c r="F1262" s="199" t="s">
        <v>78</v>
      </c>
      <c r="G1262" s="200"/>
      <c r="I1262" s="197" t="s">
        <v>79</v>
      </c>
      <c r="J1262" s="198"/>
      <c r="K1262" s="199" t="s">
        <v>80</v>
      </c>
      <c r="L1262" s="200"/>
      <c r="N1262" s="197" t="s">
        <v>81</v>
      </c>
      <c r="O1262" s="198"/>
      <c r="P1262" s="199" t="s">
        <v>82</v>
      </c>
      <c r="Q1262" s="200"/>
      <c r="S1262" s="197" t="s">
        <v>83</v>
      </c>
      <c r="T1262" s="198"/>
      <c r="U1262" s="199" t="s">
        <v>84</v>
      </c>
      <c r="V1262" s="200"/>
      <c r="X1262" s="197" t="s">
        <v>85</v>
      </c>
      <c r="Y1262" s="198"/>
      <c r="Z1262" s="199" t="s">
        <v>86</v>
      </c>
      <c r="AA1262" s="200"/>
      <c r="AB1262" s="4"/>
      <c r="AC1262" s="197" t="s">
        <v>87</v>
      </c>
      <c r="AD1262" s="198"/>
      <c r="AE1262" s="199" t="s">
        <v>88</v>
      </c>
      <c r="AF1262" s="200"/>
      <c r="AH1262" s="197" t="s">
        <v>89</v>
      </c>
      <c r="AI1262" s="198"/>
      <c r="AJ1262" s="199" t="s">
        <v>90</v>
      </c>
      <c r="AK1262" s="200"/>
      <c r="AL1262" s="4"/>
      <c r="AM1262" s="197" t="s">
        <v>91</v>
      </c>
      <c r="AN1262" s="198"/>
      <c r="AO1262" s="199" t="s">
        <v>92</v>
      </c>
      <c r="AP1262" s="200"/>
      <c r="AR1262" s="197" t="s">
        <v>93</v>
      </c>
      <c r="AS1262" s="198"/>
      <c r="AT1262" s="199" t="s">
        <v>94</v>
      </c>
      <c r="AU1262" s="200"/>
      <c r="AV1262" s="4"/>
      <c r="AW1262" s="181" t="s">
        <v>95</v>
      </c>
      <c r="AY1262" s="182" t="s">
        <v>22</v>
      </c>
      <c r="AZ1262" s="9"/>
      <c r="BA1262" s="29"/>
      <c r="BB1262" s="29"/>
      <c r="BC1262" s="29"/>
      <c r="BD1262" s="29"/>
    </row>
    <row r="1263" spans="2:56" ht="18.649999999999999" customHeight="1" thickTop="1" thickBot="1">
      <c r="B1263" s="39">
        <f t="shared" ref="B1263" si="7455">B1256+$E$5</f>
        <v>0.97079999999999222</v>
      </c>
      <c r="D1263" s="24">
        <v>1</v>
      </c>
      <c r="E1263" s="25">
        <v>0</v>
      </c>
      <c r="F1263" s="26">
        <v>0</v>
      </c>
      <c r="G1263" s="27">
        <f t="shared" ref="G1263" si="7456">-1/($E$8*$B1263)</f>
        <v>-5.7546272958086062</v>
      </c>
      <c r="I1263" s="24">
        <v>1</v>
      </c>
      <c r="J1263" s="28">
        <v>0</v>
      </c>
      <c r="K1263" s="26">
        <v>0</v>
      </c>
      <c r="L1263" s="27">
        <v>0</v>
      </c>
      <c r="N1263" s="24">
        <f t="shared" ref="N1263" si="7457">D1263*I1263+F1263*I1266-E1263*J1263-G1263*J1266</f>
        <v>-0.58243422146186052</v>
      </c>
      <c r="O1263" s="28">
        <f t="shared" ref="O1263" si="7458">(D1263*J1263+E1263*I1263+F1263*J1266+G1263*I1266)</f>
        <v>0</v>
      </c>
      <c r="P1263" s="26">
        <f t="shared" ref="P1263" si="7459">D1263*K1263+F1263*K1266-E1263*L1263-G1263*L1266</f>
        <v>0</v>
      </c>
      <c r="Q1263" s="27">
        <f t="shared" ref="Q1263" si="7460">(D1263*L1263+E1263*K1263+F1263*L1266+G1263*K1266)</f>
        <v>-5.7546272958086062</v>
      </c>
      <c r="S1263" s="24">
        <v>1</v>
      </c>
      <c r="T1263" s="25">
        <v>0</v>
      </c>
      <c r="U1263" s="26">
        <v>0</v>
      </c>
      <c r="V1263" s="27">
        <f t="shared" ref="V1263" si="7461">-1/($T$8*$B1263)</f>
        <v>-27.839953674317311</v>
      </c>
      <c r="X1263" s="24">
        <f t="shared" ref="X1263" si="7462">N1263*S1263+P1263*S1266-O1263*T1263-Q1263*T1266</f>
        <v>-0.58243422146186052</v>
      </c>
      <c r="Y1263" s="28">
        <f t="shared" ref="Y1263" si="7463">(N1263*T1263+O1263*S1263+P1263*T1266+Q1263*S1266)</f>
        <v>0</v>
      </c>
      <c r="Z1263" s="26">
        <f t="shared" ref="Z1263" si="7464">N1263*U1263+P1263*U1266-O1263*V1263-Q1263*V1266</f>
        <v>0</v>
      </c>
      <c r="AA1263" s="27">
        <f t="shared" ref="AA1263" si="7465">(N1263*V1263+O1263*U1263+P1263*V1266+Q1263*U1266)</f>
        <v>10.460314448026658</v>
      </c>
      <c r="AB1263" s="8"/>
      <c r="AC1263" s="24">
        <v>1</v>
      </c>
      <c r="AD1263" s="28">
        <v>0</v>
      </c>
      <c r="AE1263" s="26">
        <v>0</v>
      </c>
      <c r="AF1263" s="27">
        <v>0</v>
      </c>
      <c r="AH1263" s="24">
        <f t="shared" ref="AH1263" si="7466">X1263*AC1263+Z1263*AC1266-Y1263*AD1263-AA1263*AD1266</f>
        <v>2.1886922915137959</v>
      </c>
      <c r="AI1263" s="28">
        <f t="shared" ref="AI1263" si="7467">(X1263*AD1263+Y1263*AC1263+Z1263*AD1266+AA1263*AC1266)</f>
        <v>0</v>
      </c>
      <c r="AJ1263" s="26">
        <f t="shared" ref="AJ1263" si="7468">X1263*AE1263+Z1263*AE1266-Y1263*AF1263-AA1263*AF1266</f>
        <v>0</v>
      </c>
      <c r="AK1263" s="27">
        <f t="shared" ref="AK1263" si="7469">(X1263*AF1263+Y1263*AE1263+Z1263*AF1266+AA1263*AE1266)</f>
        <v>10.460314448026658</v>
      </c>
      <c r="AL1263" s="8"/>
      <c r="AM1263" s="24">
        <v>1</v>
      </c>
      <c r="AN1263" s="25">
        <v>0</v>
      </c>
      <c r="AO1263" s="26">
        <v>0</v>
      </c>
      <c r="AP1263" s="27">
        <f t="shared" ref="AP1263" si="7470">-1/($AN$8*$B1263)</f>
        <v>-5.7546272958086062</v>
      </c>
      <c r="AR1263" s="24">
        <f t="shared" ref="AR1263" si="7471">AH1263*AM1263+AJ1263*AM1266-AI1263*AN1263-AK1263*AN1266</f>
        <v>2.1886922915137959</v>
      </c>
      <c r="AS1263" s="28">
        <f t="shared" ref="AS1263" si="7472">(AH1263*AN1263+AI1263*AM1263+AJ1263*AN1266+AK1263*AM1266)</f>
        <v>0</v>
      </c>
      <c r="AT1263" s="26">
        <f t="shared" ref="AT1263" si="7473">AH1263*AO1263+AJ1263*AO1266-AI1263*AP1263-AK1263*AP1266</f>
        <v>0</v>
      </c>
      <c r="AU1263" s="27">
        <f t="shared" ref="AU1263" si="7474">(AH1263*AP1263+AI1263*AO1263+AJ1263*AP1266+AK1263*AO1266)</f>
        <v>-2.1347939548445183</v>
      </c>
      <c r="AV1263" s="8"/>
      <c r="AW1263" s="183">
        <f t="shared" ref="AW1263" si="7475">20*LOG((2*$AR$8)/(($AR$8*AR1263+AT1263+$AR$8*AR1266+AT1266)^2+($AR$8*AS1263+AU1263+$AR$8*AS1266+AU1266)^2)^0.5)</f>
        <v>-6.3358409885930831</v>
      </c>
      <c r="AY1263" s="184">
        <f t="shared" ref="AY1263" si="7476">((AS1263^2+AR1263^2)/(AS1266^2+AR1266^2))^0.5</f>
        <v>1.4707039899764858</v>
      </c>
      <c r="AZ1263" s="9"/>
      <c r="BA1263" s="29"/>
      <c r="BB1263" s="29"/>
      <c r="BC1263" s="29"/>
      <c r="BD1263" s="29"/>
    </row>
    <row r="1264" spans="2:56" ht="18.649999999999999" customHeight="1" thickBot="1">
      <c r="D1264" s="30"/>
      <c r="G1264" s="31"/>
      <c r="I1264" s="30"/>
      <c r="L1264" s="31"/>
      <c r="N1264" s="30"/>
      <c r="Q1264" s="31"/>
      <c r="S1264" s="30"/>
      <c r="V1264" s="31"/>
      <c r="X1264" s="30"/>
      <c r="AA1264" s="31"/>
      <c r="AC1264" s="30"/>
      <c r="AF1264" s="31"/>
      <c r="AH1264" s="30"/>
      <c r="AK1264" s="31"/>
      <c r="AM1264" s="30"/>
      <c r="AP1264" s="31"/>
      <c r="AR1264" s="30"/>
      <c r="AU1264" s="31"/>
      <c r="AY1264" s="185"/>
      <c r="AZ1264" s="9"/>
      <c r="BA1264" s="29"/>
      <c r="BB1264" s="29"/>
      <c r="BC1264" s="29"/>
      <c r="BD1264" s="29"/>
    </row>
    <row r="1265" spans="2:56" ht="18.649999999999999" customHeight="1" thickBot="1">
      <c r="D1265" s="197" t="s">
        <v>96</v>
      </c>
      <c r="E1265" s="198"/>
      <c r="F1265" s="199" t="s">
        <v>97</v>
      </c>
      <c r="G1265" s="200"/>
      <c r="I1265" s="197" t="s">
        <v>98</v>
      </c>
      <c r="J1265" s="198"/>
      <c r="K1265" s="199" t="s">
        <v>99</v>
      </c>
      <c r="L1265" s="200"/>
      <c r="N1265" s="197" t="s">
        <v>1</v>
      </c>
      <c r="O1265" s="198"/>
      <c r="P1265" s="199" t="s">
        <v>2</v>
      </c>
      <c r="Q1265" s="200"/>
      <c r="S1265" s="172" t="s">
        <v>100</v>
      </c>
      <c r="T1265" s="173"/>
      <c r="U1265" s="199" t="s">
        <v>101</v>
      </c>
      <c r="V1265" s="200"/>
      <c r="X1265" s="197" t="s">
        <v>102</v>
      </c>
      <c r="Y1265" s="198"/>
      <c r="Z1265" s="199" t="s">
        <v>103</v>
      </c>
      <c r="AA1265" s="200"/>
      <c r="AB1265" s="4"/>
      <c r="AC1265" s="197" t="s">
        <v>104</v>
      </c>
      <c r="AD1265" s="198"/>
      <c r="AE1265" s="199" t="s">
        <v>105</v>
      </c>
      <c r="AF1265" s="200"/>
      <c r="AH1265" s="172" t="s">
        <v>106</v>
      </c>
      <c r="AI1265" s="173"/>
      <c r="AJ1265" s="199" t="s">
        <v>107</v>
      </c>
      <c r="AK1265" s="200"/>
      <c r="AL1265" s="4"/>
      <c r="AM1265" s="197" t="s">
        <v>108</v>
      </c>
      <c r="AN1265" s="198"/>
      <c r="AO1265" s="199" t="s">
        <v>109</v>
      </c>
      <c r="AP1265" s="200"/>
      <c r="AR1265" s="197" t="s">
        <v>110</v>
      </c>
      <c r="AS1265" s="198"/>
      <c r="AT1265" s="199" t="s">
        <v>111</v>
      </c>
      <c r="AU1265" s="200"/>
      <c r="AV1265" s="4"/>
      <c r="AW1265" s="36" t="s">
        <v>112</v>
      </c>
      <c r="AY1265" s="186" t="s">
        <v>113</v>
      </c>
      <c r="AZ1265" s="9"/>
      <c r="BA1265" s="29"/>
      <c r="BB1265" s="29"/>
      <c r="BC1265" s="29"/>
      <c r="BD1265" s="29"/>
    </row>
    <row r="1266" spans="2:56" ht="18.649999999999999" customHeight="1" thickTop="1" thickBot="1">
      <c r="D1266" s="24">
        <v>0</v>
      </c>
      <c r="E1266" s="28">
        <v>0</v>
      </c>
      <c r="F1266" s="26">
        <v>1</v>
      </c>
      <c r="G1266" s="27">
        <v>0</v>
      </c>
      <c r="I1266" s="24">
        <v>0</v>
      </c>
      <c r="J1266" s="28">
        <f t="shared" ref="J1266" si="7477">IF(0=(1-$J$8*$K$8*$B1263^2),0,-1*(1-$J$8*$K$8*$B1263^2)/($B1263*$K$8))</f>
        <v>-0.27498465845293396</v>
      </c>
      <c r="K1266" s="26">
        <v>1</v>
      </c>
      <c r="L1266" s="27">
        <v>0</v>
      </c>
      <c r="N1266" s="24">
        <f t="shared" ref="N1266" si="7478">D1266*I1263+F1266*I1266-E1266*J1263-G1266*J1266</f>
        <v>0</v>
      </c>
      <c r="O1266" s="28">
        <f t="shared" ref="O1266" si="7479">(D1266*J1263+E1266*I1263+F1266*J1266+G1266*I1266)</f>
        <v>-0.27498465845293396</v>
      </c>
      <c r="P1266" s="26">
        <f t="shared" ref="P1266" si="7480">D1266*K1263+F1266*K1266-E1266*L1263-G1266*L1266</f>
        <v>1</v>
      </c>
      <c r="Q1266" s="27">
        <f t="shared" ref="Q1266" si="7481">(D1266*L1263+E1266*K1263+F1266*L1266+G1266*K1266)</f>
        <v>0</v>
      </c>
      <c r="S1266" s="24">
        <v>0</v>
      </c>
      <c r="T1266" s="28">
        <v>0</v>
      </c>
      <c r="U1266" s="26">
        <v>1</v>
      </c>
      <c r="V1266" s="27">
        <v>0</v>
      </c>
      <c r="X1266" s="24">
        <f t="shared" ref="X1266" si="7482">N1266*S1263+P1266*S1266-O1266*T1263-Q1266*T1266</f>
        <v>0</v>
      </c>
      <c r="Y1266" s="28">
        <f t="shared" ref="Y1266" si="7483">(N1266*T1263+O1266*S1263+P1266*T1266+Q1266*S1266)</f>
        <v>-0.27498465845293396</v>
      </c>
      <c r="Z1266" s="26">
        <f t="shared" ref="Z1266" si="7484">N1266*U1263+P1266*U1266-O1266*V1263-Q1266*V1266</f>
        <v>-6.6555601524776495</v>
      </c>
      <c r="AA1266" s="27">
        <f t="shared" ref="AA1266" si="7485">(N1266*V1263+O1266*U1263+P1266*V1266+Q1266*U1266)</f>
        <v>0</v>
      </c>
      <c r="AB1266" s="8"/>
      <c r="AC1266" s="24">
        <v>0</v>
      </c>
      <c r="AD1266" s="28">
        <f t="shared" ref="AD1266" si="7486">IF(0=(1-$AD$8*$AE$8*$B1263^2),0,-1*(1-$AD$8*$AE$8*$B1263^2)/($B1263*$AD$8))</f>
        <v>-0.26491808891064744</v>
      </c>
      <c r="AE1266" s="26">
        <v>1</v>
      </c>
      <c r="AF1266" s="27">
        <v>0</v>
      </c>
      <c r="AH1266" s="24">
        <f t="shared" ref="AH1266" si="7487">X1266*AC1263+Z1266*AC1266-Y1266*AD1263-AA1266*AD1266</f>
        <v>0</v>
      </c>
      <c r="AI1266" s="28">
        <f t="shared" ref="AI1266" si="7488">(X1266*AD1263+Y1266*AC1263+Z1266*AD1266+AA1266*AC1266)</f>
        <v>1.4881936177713024</v>
      </c>
      <c r="AJ1266" s="26">
        <f t="shared" ref="AJ1266" si="7489">X1266*AE1263+Z1266*AE1266-Y1266*AF1263-AA1266*AF1266</f>
        <v>-6.6555601524776495</v>
      </c>
      <c r="AK1266" s="27">
        <f t="shared" ref="AK1266" si="7490">(X1266*AF1263+Y1266*AE1263+Z1266*AF1266+AA1266*AE1266)</f>
        <v>0</v>
      </c>
      <c r="AL1266" s="8"/>
      <c r="AM1266" s="24">
        <v>0</v>
      </c>
      <c r="AN1266" s="28">
        <v>0</v>
      </c>
      <c r="AO1266" s="26">
        <v>1</v>
      </c>
      <c r="AP1266" s="27">
        <v>0</v>
      </c>
      <c r="AR1266" s="24">
        <f t="shared" ref="AR1266" si="7491">AH1266*AM1263+AJ1266*AM1266-AI1266*AN1263-AK1266*AN1266</f>
        <v>0</v>
      </c>
      <c r="AS1266" s="28">
        <f t="shared" ref="AS1266" si="7492">(AH1266*AN1263+AI1266*AM1263+AJ1266*AN1266+AK1266*AM1266)</f>
        <v>1.4881936177713024</v>
      </c>
      <c r="AT1266" s="26">
        <f t="shared" ref="AT1266" si="7493">AH1266*AO1263+AJ1266*AO1266-AI1266*AP1263-AK1266*AP1266</f>
        <v>1.9084394617972471</v>
      </c>
      <c r="AU1266" s="27">
        <f t="shared" ref="AU1266" si="7494">(AH1266*AP1263+AI1266*AO1263+AJ1266*AP1266+AK1266*AO1266)</f>
        <v>0</v>
      </c>
      <c r="AV1266" s="8"/>
      <c r="AW1266" s="38">
        <f t="shared" ref="AW1266" si="7495">(180/PI())*ATAN(-1*(($AR$8*AS1263+AU1263+$AR$8*AS1266+AU1266)/($AR$8*AR1263+AT1263+$AR$8*AR1266+AT1266)))</f>
        <v>8.9683258711825733</v>
      </c>
      <c r="AY1266" s="187">
        <f t="shared" ref="AY1266" si="7496">20*LOG(((($AR$8*AR1263+AT1263-$AR$8*AR1266-AT1266)^2+($AR$8*AS1263+AU1263-$AR$8*AS1266-AU1266)^2)/(($AR$8*AR1263+AT1263+$AR$8*AR1266+AT1266)^2+($AR$8*AS1263+AU1263+$AR$8*AS1266+AU1266)^2))^0.5)</f>
        <v>-1.1491947836222411</v>
      </c>
      <c r="AZ1266" s="9"/>
      <c r="BA1266" s="29"/>
      <c r="BB1266" s="29"/>
      <c r="BC1266" s="29"/>
      <c r="BD1266" s="29"/>
    </row>
    <row r="1267" spans="2:56" ht="18.649999999999999" customHeight="1">
      <c r="AY1267" s="33"/>
    </row>
    <row r="1268" spans="2:56" ht="18.649999999999999" customHeight="1" thickBot="1">
      <c r="E1268" s="21" t="s">
        <v>68</v>
      </c>
      <c r="J1268" s="21" t="s">
        <v>69</v>
      </c>
      <c r="O1268" s="21" t="s">
        <v>70</v>
      </c>
      <c r="T1268" s="21" t="s">
        <v>71</v>
      </c>
      <c r="Y1268" s="21" t="s">
        <v>72</v>
      </c>
      <c r="AD1268" s="21" t="s">
        <v>73</v>
      </c>
      <c r="AI1268" s="21" t="s">
        <v>74</v>
      </c>
      <c r="AN1268" s="21" t="s">
        <v>75</v>
      </c>
      <c r="AS1268" s="21" t="s">
        <v>76</v>
      </c>
    </row>
    <row r="1269" spans="2:56" ht="18.649999999999999" customHeight="1" thickBot="1">
      <c r="B1269" s="20"/>
      <c r="D1269" s="197" t="s">
        <v>77</v>
      </c>
      <c r="E1269" s="198"/>
      <c r="F1269" s="199" t="s">
        <v>78</v>
      </c>
      <c r="G1269" s="200"/>
      <c r="I1269" s="197" t="s">
        <v>79</v>
      </c>
      <c r="J1269" s="198"/>
      <c r="K1269" s="199" t="s">
        <v>80</v>
      </c>
      <c r="L1269" s="200"/>
      <c r="N1269" s="197" t="s">
        <v>81</v>
      </c>
      <c r="O1269" s="198"/>
      <c r="P1269" s="199" t="s">
        <v>82</v>
      </c>
      <c r="Q1269" s="200"/>
      <c r="S1269" s="197" t="s">
        <v>83</v>
      </c>
      <c r="T1269" s="198"/>
      <c r="U1269" s="199" t="s">
        <v>84</v>
      </c>
      <c r="V1269" s="200"/>
      <c r="X1269" s="197" t="s">
        <v>85</v>
      </c>
      <c r="Y1269" s="198"/>
      <c r="Z1269" s="199" t="s">
        <v>86</v>
      </c>
      <c r="AA1269" s="200"/>
      <c r="AB1269" s="4"/>
      <c r="AC1269" s="197" t="s">
        <v>87</v>
      </c>
      <c r="AD1269" s="198"/>
      <c r="AE1269" s="199" t="s">
        <v>88</v>
      </c>
      <c r="AF1269" s="200"/>
      <c r="AH1269" s="197" t="s">
        <v>89</v>
      </c>
      <c r="AI1269" s="198"/>
      <c r="AJ1269" s="199" t="s">
        <v>90</v>
      </c>
      <c r="AK1269" s="200"/>
      <c r="AL1269" s="4"/>
      <c r="AM1269" s="197" t="s">
        <v>91</v>
      </c>
      <c r="AN1269" s="198"/>
      <c r="AO1269" s="199" t="s">
        <v>92</v>
      </c>
      <c r="AP1269" s="200"/>
      <c r="AR1269" s="197" t="s">
        <v>93</v>
      </c>
      <c r="AS1269" s="198"/>
      <c r="AT1269" s="199" t="s">
        <v>94</v>
      </c>
      <c r="AU1269" s="200"/>
      <c r="AV1269" s="4"/>
      <c r="AW1269" s="181" t="s">
        <v>95</v>
      </c>
      <c r="AY1269" s="182" t="s">
        <v>22</v>
      </c>
      <c r="AZ1269" s="9"/>
      <c r="BA1269" s="29"/>
      <c r="BB1269" s="29"/>
      <c r="BC1269" s="29"/>
      <c r="BD1269" s="29"/>
    </row>
    <row r="1270" spans="2:56" ht="18.649999999999999" customHeight="1" thickTop="1" thickBot="1">
      <c r="B1270" s="39">
        <f t="shared" ref="B1270" si="7497">B1263+$E$5</f>
        <v>0.97119999999999218</v>
      </c>
      <c r="D1270" s="24">
        <v>1</v>
      </c>
      <c r="E1270" s="25">
        <v>0</v>
      </c>
      <c r="F1270" s="26">
        <v>0</v>
      </c>
      <c r="G1270" s="27">
        <f t="shared" ref="G1270" si="7498">-1/($E$8*$B1270)</f>
        <v>-5.7522571857197224</v>
      </c>
      <c r="I1270" s="24">
        <v>1</v>
      </c>
      <c r="J1270" s="28">
        <v>0</v>
      </c>
      <c r="K1270" s="26">
        <v>0</v>
      </c>
      <c r="L1270" s="27">
        <v>0</v>
      </c>
      <c r="N1270" s="24">
        <f t="shared" ref="N1270" si="7499">D1270*I1270+F1270*I1273-E1270*J1270-G1270*J1273</f>
        <v>-0.5765807534076286</v>
      </c>
      <c r="O1270" s="28">
        <f t="shared" ref="O1270" si="7500">(D1270*J1270+E1270*I1270+F1270*J1273+G1270*I1273)</f>
        <v>0</v>
      </c>
      <c r="P1270" s="26">
        <f t="shared" ref="P1270" si="7501">D1270*K1270+F1270*K1273-E1270*L1270-G1270*L1273</f>
        <v>0</v>
      </c>
      <c r="Q1270" s="27">
        <f t="shared" ref="Q1270" si="7502">(D1270*L1270+E1270*K1270+F1270*L1273+G1270*K1273)</f>
        <v>-5.7522571857197224</v>
      </c>
      <c r="S1270" s="24">
        <v>1</v>
      </c>
      <c r="T1270" s="25">
        <v>0</v>
      </c>
      <c r="U1270" s="26">
        <v>0</v>
      </c>
      <c r="V1270" s="27">
        <f t="shared" ref="V1270" si="7503">-1/($T$8*$B1270)</f>
        <v>-27.828487466049474</v>
      </c>
      <c r="X1270" s="24">
        <f t="shared" ref="X1270" si="7504">N1270*S1270+P1270*S1273-O1270*T1270-Q1270*T1273</f>
        <v>-0.5765807534076286</v>
      </c>
      <c r="Y1270" s="28">
        <f t="shared" ref="Y1270" si="7505">(N1270*T1270+O1270*S1270+P1270*T1273+Q1270*S1273)</f>
        <v>0</v>
      </c>
      <c r="Z1270" s="26">
        <f t="shared" ref="Z1270" si="7506">N1270*U1270+P1270*U1273-O1270*V1270-Q1270*V1273</f>
        <v>0</v>
      </c>
      <c r="AA1270" s="27">
        <f t="shared" ref="AA1270" si="7507">(N1270*V1270+O1270*U1270+P1270*V1273+Q1270*U1273)</f>
        <v>10.293113083649834</v>
      </c>
      <c r="AB1270" s="8"/>
      <c r="AC1270" s="24">
        <v>1</v>
      </c>
      <c r="AD1270" s="28">
        <v>0</v>
      </c>
      <c r="AE1270" s="26">
        <v>0</v>
      </c>
      <c r="AF1270" s="27">
        <v>0</v>
      </c>
      <c r="AH1270" s="24">
        <f t="shared" ref="AH1270" si="7508">X1270*AC1270+Z1270*AC1273-Y1270*AD1270-AA1270*AD1273</f>
        <v>2.1422618654808772</v>
      </c>
      <c r="AI1270" s="28">
        <f t="shared" ref="AI1270" si="7509">(X1270*AD1270+Y1270*AC1270+Z1270*AD1273+AA1270*AC1273)</f>
        <v>0</v>
      </c>
      <c r="AJ1270" s="26">
        <f t="shared" ref="AJ1270" si="7510">X1270*AE1270+Z1270*AE1273-Y1270*AF1270-AA1270*AF1273</f>
        <v>0</v>
      </c>
      <c r="AK1270" s="27">
        <f t="shared" ref="AK1270" si="7511">(X1270*AF1270+Y1270*AE1270+Z1270*AF1273+AA1270*AE1273)</f>
        <v>10.293113083649834</v>
      </c>
      <c r="AL1270" s="8"/>
      <c r="AM1270" s="24">
        <v>1</v>
      </c>
      <c r="AN1270" s="25">
        <v>0</v>
      </c>
      <c r="AO1270" s="26">
        <v>0</v>
      </c>
      <c r="AP1270" s="27">
        <f t="shared" ref="AP1270" si="7512">-1/($AN$8*$B1270)</f>
        <v>-5.7522571857197224</v>
      </c>
      <c r="AR1270" s="24">
        <f t="shared" ref="AR1270" si="7513">AH1270*AM1270+AJ1270*AM1273-AI1270*AN1270-AK1270*AN1273</f>
        <v>2.1422618654808772</v>
      </c>
      <c r="AS1270" s="28">
        <f t="shared" ref="AS1270" si="7514">(AH1270*AN1270+AI1270*AM1270+AJ1270*AN1273+AK1270*AM1273)</f>
        <v>0</v>
      </c>
      <c r="AT1270" s="26">
        <f t="shared" ref="AT1270" si="7515">AH1270*AO1270+AJ1270*AO1273-AI1270*AP1270-AK1270*AP1273</f>
        <v>0</v>
      </c>
      <c r="AU1270" s="27">
        <f t="shared" ref="AU1270" si="7516">(AH1270*AP1270+AI1270*AO1270+AJ1270*AP1273+AK1270*AO1273)</f>
        <v>-2.029728125755879</v>
      </c>
      <c r="AV1270" s="8"/>
      <c r="AW1270" s="183">
        <f t="shared" ref="AW1270" si="7517">20*LOG((2*$AR$8)/(($AR$8*AR1270+AT1270+$AR$8*AR1273+AT1273)^2+($AR$8*AS1270+AU1270+$AR$8*AS1273+AU1273)^2)^0.5)</f>
        <v>-6.1198315556028113</v>
      </c>
      <c r="AY1270" s="184">
        <f t="shared" ref="AY1270" si="7518">((AS1270^2+AR1270^2)/(AS1273^2+AR1273^2))^0.5</f>
        <v>1.4509525541496393</v>
      </c>
      <c r="AZ1270" s="9"/>
      <c r="BA1270" s="29"/>
      <c r="BB1270" s="29"/>
      <c r="BC1270" s="29"/>
      <c r="BD1270" s="29"/>
    </row>
    <row r="1271" spans="2:56" ht="18.649999999999999" customHeight="1" thickBot="1">
      <c r="D1271" s="30"/>
      <c r="G1271" s="31"/>
      <c r="I1271" s="30"/>
      <c r="L1271" s="31"/>
      <c r="N1271" s="30"/>
      <c r="Q1271" s="31"/>
      <c r="S1271" s="30"/>
      <c r="V1271" s="31"/>
      <c r="X1271" s="30"/>
      <c r="AA1271" s="31"/>
      <c r="AC1271" s="30"/>
      <c r="AF1271" s="31"/>
      <c r="AH1271" s="30"/>
      <c r="AK1271" s="31"/>
      <c r="AM1271" s="30"/>
      <c r="AP1271" s="31"/>
      <c r="AR1271" s="30"/>
      <c r="AU1271" s="31"/>
      <c r="AY1271" s="185"/>
      <c r="AZ1271" s="9"/>
      <c r="BA1271" s="29"/>
      <c r="BB1271" s="29"/>
      <c r="BC1271" s="29"/>
      <c r="BD1271" s="29"/>
    </row>
    <row r="1272" spans="2:56" ht="18.649999999999999" customHeight="1" thickBot="1">
      <c r="D1272" s="197" t="s">
        <v>96</v>
      </c>
      <c r="E1272" s="198"/>
      <c r="F1272" s="199" t="s">
        <v>97</v>
      </c>
      <c r="G1272" s="200"/>
      <c r="I1272" s="197" t="s">
        <v>98</v>
      </c>
      <c r="J1272" s="198"/>
      <c r="K1272" s="199" t="s">
        <v>99</v>
      </c>
      <c r="L1272" s="200"/>
      <c r="N1272" s="197" t="s">
        <v>1</v>
      </c>
      <c r="O1272" s="198"/>
      <c r="P1272" s="199" t="s">
        <v>2</v>
      </c>
      <c r="Q1272" s="200"/>
      <c r="S1272" s="172" t="s">
        <v>100</v>
      </c>
      <c r="T1272" s="173"/>
      <c r="U1272" s="199" t="s">
        <v>101</v>
      </c>
      <c r="V1272" s="200"/>
      <c r="X1272" s="197" t="s">
        <v>102</v>
      </c>
      <c r="Y1272" s="198"/>
      <c r="Z1272" s="199" t="s">
        <v>103</v>
      </c>
      <c r="AA1272" s="200"/>
      <c r="AB1272" s="4"/>
      <c r="AC1272" s="197" t="s">
        <v>104</v>
      </c>
      <c r="AD1272" s="198"/>
      <c r="AE1272" s="199" t="s">
        <v>105</v>
      </c>
      <c r="AF1272" s="200"/>
      <c r="AH1272" s="172" t="s">
        <v>106</v>
      </c>
      <c r="AI1272" s="173"/>
      <c r="AJ1272" s="199" t="s">
        <v>107</v>
      </c>
      <c r="AK1272" s="200"/>
      <c r="AL1272" s="4"/>
      <c r="AM1272" s="197" t="s">
        <v>108</v>
      </c>
      <c r="AN1272" s="198"/>
      <c r="AO1272" s="199" t="s">
        <v>109</v>
      </c>
      <c r="AP1272" s="200"/>
      <c r="AR1272" s="197" t="s">
        <v>110</v>
      </c>
      <c r="AS1272" s="198"/>
      <c r="AT1272" s="199" t="s">
        <v>111</v>
      </c>
      <c r="AU1272" s="200"/>
      <c r="AV1272" s="4"/>
      <c r="AW1272" s="36" t="s">
        <v>112</v>
      </c>
      <c r="AY1272" s="186" t="s">
        <v>113</v>
      </c>
      <c r="AZ1272" s="9"/>
      <c r="BA1272" s="29"/>
      <c r="BB1272" s="29"/>
      <c r="BC1272" s="29"/>
      <c r="BD1272" s="29"/>
    </row>
    <row r="1273" spans="2:56" ht="18.649999999999999" customHeight="1" thickTop="1" thickBot="1">
      <c r="D1273" s="24">
        <v>0</v>
      </c>
      <c r="E1273" s="28">
        <v>0</v>
      </c>
      <c r="F1273" s="26">
        <v>1</v>
      </c>
      <c r="G1273" s="27">
        <v>0</v>
      </c>
      <c r="I1273" s="24">
        <v>0</v>
      </c>
      <c r="J1273" s="28">
        <f t="shared" ref="J1273" si="7519">IF(0=(1-$J$8*$K$8*$B1270^2),0,-1*(1-$J$8*$K$8*$B1270^2)/($B1270*$K$8))</f>
        <v>-0.27408036575999634</v>
      </c>
      <c r="K1273" s="26">
        <v>1</v>
      </c>
      <c r="L1273" s="27">
        <v>0</v>
      </c>
      <c r="N1273" s="24">
        <f t="shared" ref="N1273" si="7520">D1273*I1270+F1273*I1273-E1273*J1270-G1273*J1273</f>
        <v>0</v>
      </c>
      <c r="O1273" s="28">
        <f t="shared" ref="O1273" si="7521">(D1273*J1270+E1273*I1270+F1273*J1273+G1273*I1273)</f>
        <v>-0.27408036575999634</v>
      </c>
      <c r="P1273" s="26">
        <f t="shared" ref="P1273" si="7522">D1273*K1270+F1273*K1273-E1273*L1270-G1273*L1273</f>
        <v>1</v>
      </c>
      <c r="Q1273" s="27">
        <f t="shared" ref="Q1273" si="7523">(D1273*L1270+E1273*K1270+F1273*L1273+G1273*K1273)</f>
        <v>0</v>
      </c>
      <c r="S1273" s="24">
        <v>0</v>
      </c>
      <c r="T1273" s="28">
        <v>0</v>
      </c>
      <c r="U1273" s="26">
        <v>1</v>
      </c>
      <c r="V1273" s="27">
        <v>0</v>
      </c>
      <c r="X1273" s="24">
        <f t="shared" ref="X1273" si="7524">N1273*S1270+P1273*S1273-O1273*T1270-Q1273*T1273</f>
        <v>0</v>
      </c>
      <c r="Y1273" s="28">
        <f t="shared" ref="Y1273" si="7525">(N1273*T1270+O1273*S1270+P1273*T1273+Q1273*S1273)</f>
        <v>-0.27408036575999634</v>
      </c>
      <c r="Z1273" s="26">
        <f t="shared" ref="Z1273" si="7526">N1273*U1270+P1273*U1273-O1273*V1270-Q1273*V1273</f>
        <v>-6.6272420232423137</v>
      </c>
      <c r="AA1273" s="27">
        <f t="shared" ref="AA1273" si="7527">(N1273*V1270+O1273*U1270+P1273*V1273+Q1273*U1273)</f>
        <v>0</v>
      </c>
      <c r="AB1273" s="8"/>
      <c r="AC1273" s="24">
        <v>0</v>
      </c>
      <c r="AD1273" s="28">
        <f t="shared" ref="AD1273" si="7528">IF(0=(1-$AD$8*$AE$8*$B1270^2),0,-1*(1-$AD$8*$AE$8*$B1270^2)/($B1270*$AD$8))</f>
        <v>-0.26414191671587384</v>
      </c>
      <c r="AE1273" s="26">
        <v>1</v>
      </c>
      <c r="AF1273" s="27">
        <v>0</v>
      </c>
      <c r="AH1273" s="24">
        <f t="shared" ref="AH1273" si="7529">X1273*AC1270+Z1273*AC1273-Y1273*AD1270-AA1273*AD1273</f>
        <v>0</v>
      </c>
      <c r="AI1273" s="28">
        <f t="shared" ref="AI1273" si="7530">(X1273*AD1270+Y1273*AC1270+Z1273*AD1273+AA1273*AC1273)</f>
        <v>1.476452044799214</v>
      </c>
      <c r="AJ1273" s="26">
        <f t="shared" ref="AJ1273" si="7531">X1273*AE1270+Z1273*AE1273-Y1273*AF1270-AA1273*AF1273</f>
        <v>-6.6272420232423137</v>
      </c>
      <c r="AK1273" s="27">
        <f t="shared" ref="AK1273" si="7532">(X1273*AF1270+Y1273*AE1270+Z1273*AF1273+AA1273*AE1273)</f>
        <v>0</v>
      </c>
      <c r="AL1273" s="8"/>
      <c r="AM1273" s="24">
        <v>0</v>
      </c>
      <c r="AN1273" s="28">
        <v>0</v>
      </c>
      <c r="AO1273" s="26">
        <v>1</v>
      </c>
      <c r="AP1273" s="27">
        <v>0</v>
      </c>
      <c r="AR1273" s="24">
        <f t="shared" ref="AR1273" si="7533">AH1273*AM1270+AJ1273*AM1273-AI1273*AN1270-AK1273*AN1273</f>
        <v>0</v>
      </c>
      <c r="AS1273" s="28">
        <f t="shared" ref="AS1273" si="7534">(AH1273*AN1270+AI1273*AM1270+AJ1273*AN1273+AK1273*AM1273)</f>
        <v>1.476452044799214</v>
      </c>
      <c r="AT1273" s="26">
        <f t="shared" ref="AT1273" si="7535">AH1273*AO1270+AJ1273*AO1273-AI1273*AP1270-AK1273*AP1273</f>
        <v>1.865689860824542</v>
      </c>
      <c r="AU1273" s="27">
        <f t="shared" ref="AU1273" si="7536">(AH1273*AP1270+AI1273*AO1270+AJ1273*AP1273+AK1273*AO1273)</f>
        <v>0</v>
      </c>
      <c r="AV1273" s="8"/>
      <c r="AW1273" s="38">
        <f t="shared" ref="AW1273" si="7537">(180/PI())*ATAN(-1*(($AR$8*AS1270+AU1270+$AR$8*AS1273+AU1273)/($AR$8*AR1270+AT1270+$AR$8*AR1273+AT1273)))</f>
        <v>7.8596983804355247</v>
      </c>
      <c r="AY1273" s="187">
        <f t="shared" ref="AY1273" si="7538">20*LOG(((($AR$8*AR1270+AT1270-$AR$8*AR1273-AT1273)^2+($AR$8*AS1270+AU1270-$AR$8*AS1273-AU1273)^2)/(($AR$8*AR1270+AT1270+$AR$8*AR1273+AT1273)^2+($AR$8*AS1270+AU1270+$AR$8*AS1273+AU1273)^2))^0.5)</f>
        <v>-1.2168076881122256</v>
      </c>
      <c r="AZ1273" s="9"/>
      <c r="BA1273" s="29"/>
      <c r="BB1273" s="29"/>
      <c r="BC1273" s="29"/>
      <c r="BD1273" s="29"/>
    </row>
    <row r="1274" spans="2:56" ht="18.649999999999999" customHeight="1">
      <c r="AY1274" s="33"/>
    </row>
    <row r="1275" spans="2:56" ht="18.649999999999999" customHeight="1" thickBot="1">
      <c r="E1275" s="21" t="s">
        <v>68</v>
      </c>
      <c r="J1275" s="21" t="s">
        <v>69</v>
      </c>
      <c r="O1275" s="21" t="s">
        <v>70</v>
      </c>
      <c r="T1275" s="21" t="s">
        <v>71</v>
      </c>
      <c r="Y1275" s="21" t="s">
        <v>72</v>
      </c>
      <c r="AD1275" s="21" t="s">
        <v>73</v>
      </c>
      <c r="AI1275" s="21" t="s">
        <v>74</v>
      </c>
      <c r="AN1275" s="21" t="s">
        <v>75</v>
      </c>
      <c r="AS1275" s="21" t="s">
        <v>76</v>
      </c>
    </row>
    <row r="1276" spans="2:56" ht="18.649999999999999" customHeight="1" thickBot="1">
      <c r="B1276" s="20"/>
      <c r="D1276" s="197" t="s">
        <v>77</v>
      </c>
      <c r="E1276" s="198"/>
      <c r="F1276" s="199" t="s">
        <v>78</v>
      </c>
      <c r="G1276" s="200"/>
      <c r="I1276" s="197" t="s">
        <v>79</v>
      </c>
      <c r="J1276" s="198"/>
      <c r="K1276" s="199" t="s">
        <v>80</v>
      </c>
      <c r="L1276" s="200"/>
      <c r="N1276" s="197" t="s">
        <v>81</v>
      </c>
      <c r="O1276" s="198"/>
      <c r="P1276" s="199" t="s">
        <v>82</v>
      </c>
      <c r="Q1276" s="200"/>
      <c r="S1276" s="197" t="s">
        <v>83</v>
      </c>
      <c r="T1276" s="198"/>
      <c r="U1276" s="199" t="s">
        <v>84</v>
      </c>
      <c r="V1276" s="200"/>
      <c r="X1276" s="197" t="s">
        <v>85</v>
      </c>
      <c r="Y1276" s="198"/>
      <c r="Z1276" s="199" t="s">
        <v>86</v>
      </c>
      <c r="AA1276" s="200"/>
      <c r="AB1276" s="4"/>
      <c r="AC1276" s="197" t="s">
        <v>87</v>
      </c>
      <c r="AD1276" s="198"/>
      <c r="AE1276" s="199" t="s">
        <v>88</v>
      </c>
      <c r="AF1276" s="200"/>
      <c r="AH1276" s="197" t="s">
        <v>89</v>
      </c>
      <c r="AI1276" s="198"/>
      <c r="AJ1276" s="199" t="s">
        <v>90</v>
      </c>
      <c r="AK1276" s="200"/>
      <c r="AL1276" s="4"/>
      <c r="AM1276" s="197" t="s">
        <v>91</v>
      </c>
      <c r="AN1276" s="198"/>
      <c r="AO1276" s="199" t="s">
        <v>92</v>
      </c>
      <c r="AP1276" s="200"/>
      <c r="AR1276" s="197" t="s">
        <v>93</v>
      </c>
      <c r="AS1276" s="198"/>
      <c r="AT1276" s="199" t="s">
        <v>94</v>
      </c>
      <c r="AU1276" s="200"/>
      <c r="AV1276" s="4"/>
      <c r="AW1276" s="181" t="s">
        <v>95</v>
      </c>
      <c r="AY1276" s="182" t="s">
        <v>22</v>
      </c>
      <c r="AZ1276" s="9"/>
      <c r="BA1276" s="29"/>
      <c r="BB1276" s="29"/>
      <c r="BC1276" s="29"/>
      <c r="BD1276" s="29"/>
    </row>
    <row r="1277" spans="2:56" ht="18.649999999999999" customHeight="1" thickTop="1" thickBot="1">
      <c r="B1277" s="39">
        <f t="shared" ref="B1277" si="7539">B1270+$E$5</f>
        <v>0.97159999999999214</v>
      </c>
      <c r="D1277" s="24">
        <v>1</v>
      </c>
      <c r="E1277" s="25">
        <v>0</v>
      </c>
      <c r="F1277" s="26">
        <v>0</v>
      </c>
      <c r="G1277" s="27">
        <f t="shared" ref="G1277" si="7540">-1/($E$8*$B1277)</f>
        <v>-5.7498890271418226</v>
      </c>
      <c r="I1277" s="24">
        <v>1</v>
      </c>
      <c r="J1277" s="28">
        <v>0</v>
      </c>
      <c r="K1277" s="26">
        <v>0</v>
      </c>
      <c r="L1277" s="27">
        <v>0</v>
      </c>
      <c r="N1277" s="24">
        <f t="shared" ref="N1277" si="7541">D1277*I1277+F1277*I1280-E1277*J1277-G1277*J1280</f>
        <v>-0.57073451334399938</v>
      </c>
      <c r="O1277" s="28">
        <f t="shared" ref="O1277" si="7542">(D1277*J1277+E1277*I1277+F1277*J1280+G1277*I1280)</f>
        <v>0</v>
      </c>
      <c r="P1277" s="26">
        <f t="shared" ref="P1277" si="7543">D1277*K1277+F1277*K1280-E1277*L1277-G1277*L1280</f>
        <v>0</v>
      </c>
      <c r="Q1277" s="27">
        <f t="shared" ref="Q1277" si="7544">(D1277*L1277+E1277*K1277+F1277*L1280+G1277*K1280)</f>
        <v>-5.7498890271418226</v>
      </c>
      <c r="S1277" s="24">
        <v>1</v>
      </c>
      <c r="T1277" s="25">
        <v>0</v>
      </c>
      <c r="U1277" s="26">
        <v>0</v>
      </c>
      <c r="V1277" s="27">
        <f t="shared" ref="V1277" si="7545">-1/($T$8*$B1277)</f>
        <v>-27.817030698875303</v>
      </c>
      <c r="X1277" s="24">
        <f t="shared" ref="X1277" si="7546">N1277*S1277+P1277*S1280-O1277*T1277-Q1277*T1280</f>
        <v>-0.57073451334399938</v>
      </c>
      <c r="Y1277" s="28">
        <f t="shared" ref="Y1277" si="7547">(N1277*T1277+O1277*S1277+P1277*T1280+Q1277*S1280)</f>
        <v>0</v>
      </c>
      <c r="Z1277" s="26">
        <f t="shared" ref="Z1277" si="7548">N1277*U1277+P1277*U1280-O1277*V1277-Q1277*V1280</f>
        <v>0</v>
      </c>
      <c r="AA1277" s="27">
        <f t="shared" ref="AA1277" si="7549">(N1277*V1277+O1277*U1277+P1277*V1280+Q1277*U1280)</f>
        <v>10.126250451455865</v>
      </c>
      <c r="AB1277" s="8"/>
      <c r="AC1277" s="24">
        <v>1</v>
      </c>
      <c r="AD1277" s="28">
        <v>0</v>
      </c>
      <c r="AE1277" s="26">
        <v>0</v>
      </c>
      <c r="AF1277" s="27">
        <v>0</v>
      </c>
      <c r="AH1277" s="24">
        <f t="shared" ref="AH1277" si="7550">X1277*AC1277+Z1277*AC1280-Y1277*AD1277-AA1277*AD1280</f>
        <v>2.0961766660864596</v>
      </c>
      <c r="AI1277" s="28">
        <f t="shared" ref="AI1277" si="7551">(X1277*AD1277+Y1277*AC1277+Z1277*AD1280+AA1277*AC1280)</f>
        <v>0</v>
      </c>
      <c r="AJ1277" s="26">
        <f t="shared" ref="AJ1277" si="7552">X1277*AE1277+Z1277*AE1280-Y1277*AF1277-AA1277*AF1280</f>
        <v>0</v>
      </c>
      <c r="AK1277" s="27">
        <f t="shared" ref="AK1277" si="7553">(X1277*AF1277+Y1277*AE1277+Z1277*AF1280+AA1277*AE1280)</f>
        <v>10.126250451455865</v>
      </c>
      <c r="AL1277" s="8"/>
      <c r="AM1277" s="24">
        <v>1</v>
      </c>
      <c r="AN1277" s="25">
        <v>0</v>
      </c>
      <c r="AO1277" s="26">
        <v>0</v>
      </c>
      <c r="AP1277" s="27">
        <f t="shared" ref="AP1277" si="7554">-1/($AN$8*$B1277)</f>
        <v>-5.7498890271418226</v>
      </c>
      <c r="AR1277" s="24">
        <f t="shared" ref="AR1277" si="7555">AH1277*AM1277+AJ1277*AM1280-AI1277*AN1277-AK1277*AN1280</f>
        <v>2.0961766660864596</v>
      </c>
      <c r="AS1277" s="28">
        <f t="shared" ref="AS1277" si="7556">(AH1277*AN1277+AI1277*AM1277+AJ1277*AN1280+AK1277*AM1280)</f>
        <v>0</v>
      </c>
      <c r="AT1277" s="26">
        <f t="shared" ref="AT1277" si="7557">AH1277*AO1277+AJ1277*AO1280-AI1277*AP1277-AK1277*AP1280</f>
        <v>0</v>
      </c>
      <c r="AU1277" s="27">
        <f t="shared" ref="AU1277" si="7558">(AH1277*AP1277+AI1277*AO1277+AJ1277*AP1280+AK1277*AO1280)</f>
        <v>-1.9265327598253972</v>
      </c>
      <c r="AV1277" s="8"/>
      <c r="AW1277" s="183">
        <f t="shared" ref="AW1277" si="7559">20*LOG((2*$AR$8)/(($AR$8*AR1277+AT1277+$AR$8*AR1280+AT1280)^2+($AR$8*AS1277+AU1277+$AR$8*AS1280+AU1280)^2)^0.5)</f>
        <v>-5.9037857120170747</v>
      </c>
      <c r="AY1277" s="184">
        <f t="shared" ref="AY1277" si="7560">((AS1277^2+AR1277^2)/(AS1280^2+AR1280^2))^0.5</f>
        <v>1.4310662594444319</v>
      </c>
      <c r="AZ1277" s="9"/>
      <c r="BA1277" s="29"/>
      <c r="BB1277" s="29"/>
      <c r="BC1277" s="29"/>
      <c r="BD1277" s="29"/>
    </row>
    <row r="1278" spans="2:56" ht="18.649999999999999" customHeight="1" thickBot="1">
      <c r="D1278" s="30"/>
      <c r="G1278" s="31"/>
      <c r="I1278" s="30"/>
      <c r="L1278" s="31"/>
      <c r="N1278" s="30"/>
      <c r="Q1278" s="31"/>
      <c r="S1278" s="30"/>
      <c r="V1278" s="31"/>
      <c r="X1278" s="30"/>
      <c r="AA1278" s="31"/>
      <c r="AC1278" s="30"/>
      <c r="AF1278" s="31"/>
      <c r="AH1278" s="30"/>
      <c r="AK1278" s="31"/>
      <c r="AM1278" s="30"/>
      <c r="AP1278" s="31"/>
      <c r="AR1278" s="30"/>
      <c r="AU1278" s="31"/>
      <c r="AY1278" s="185"/>
      <c r="AZ1278" s="9"/>
      <c r="BA1278" s="29"/>
      <c r="BB1278" s="29"/>
      <c r="BC1278" s="29"/>
      <c r="BD1278" s="29"/>
    </row>
    <row r="1279" spans="2:56" ht="18.649999999999999" customHeight="1" thickBot="1">
      <c r="D1279" s="197" t="s">
        <v>96</v>
      </c>
      <c r="E1279" s="198"/>
      <c r="F1279" s="199" t="s">
        <v>97</v>
      </c>
      <c r="G1279" s="200"/>
      <c r="I1279" s="197" t="s">
        <v>98</v>
      </c>
      <c r="J1279" s="198"/>
      <c r="K1279" s="199" t="s">
        <v>99</v>
      </c>
      <c r="L1279" s="200"/>
      <c r="N1279" s="197" t="s">
        <v>1</v>
      </c>
      <c r="O1279" s="198"/>
      <c r="P1279" s="199" t="s">
        <v>2</v>
      </c>
      <c r="Q1279" s="200"/>
      <c r="S1279" s="172" t="s">
        <v>100</v>
      </c>
      <c r="T1279" s="173"/>
      <c r="U1279" s="199" t="s">
        <v>101</v>
      </c>
      <c r="V1279" s="200"/>
      <c r="X1279" s="197" t="s">
        <v>102</v>
      </c>
      <c r="Y1279" s="198"/>
      <c r="Z1279" s="199" t="s">
        <v>103</v>
      </c>
      <c r="AA1279" s="200"/>
      <c r="AB1279" s="4"/>
      <c r="AC1279" s="197" t="s">
        <v>104</v>
      </c>
      <c r="AD1279" s="198"/>
      <c r="AE1279" s="199" t="s">
        <v>105</v>
      </c>
      <c r="AF1279" s="200"/>
      <c r="AH1279" s="172" t="s">
        <v>106</v>
      </c>
      <c r="AI1279" s="173"/>
      <c r="AJ1279" s="199" t="s">
        <v>107</v>
      </c>
      <c r="AK1279" s="200"/>
      <c r="AL1279" s="4"/>
      <c r="AM1279" s="197" t="s">
        <v>108</v>
      </c>
      <c r="AN1279" s="198"/>
      <c r="AO1279" s="199" t="s">
        <v>109</v>
      </c>
      <c r="AP1279" s="200"/>
      <c r="AR1279" s="197" t="s">
        <v>110</v>
      </c>
      <c r="AS1279" s="198"/>
      <c r="AT1279" s="199" t="s">
        <v>111</v>
      </c>
      <c r="AU1279" s="200"/>
      <c r="AV1279" s="4"/>
      <c r="AW1279" s="36" t="s">
        <v>112</v>
      </c>
      <c r="AY1279" s="186" t="s">
        <v>113</v>
      </c>
      <c r="AZ1279" s="9"/>
      <c r="BA1279" s="29"/>
      <c r="BB1279" s="29"/>
      <c r="BC1279" s="29"/>
      <c r="BD1279" s="29"/>
    </row>
    <row r="1280" spans="2:56" ht="18.649999999999999" customHeight="1" thickTop="1" thickBot="1">
      <c r="D1280" s="24">
        <v>0</v>
      </c>
      <c r="E1280" s="28">
        <v>0</v>
      </c>
      <c r="F1280" s="26">
        <v>1</v>
      </c>
      <c r="G1280" s="27">
        <v>0</v>
      </c>
      <c r="I1280" s="24">
        <v>0</v>
      </c>
      <c r="J1280" s="28">
        <f t="shared" ref="J1280" si="7561">IF(0=(1-$J$8*$K$8*$B1277^2),0,-1*(1-$J$8*$K$8*$B1277^2)/($B1277*$K$8))</f>
        <v>-0.27317649191653814</v>
      </c>
      <c r="K1280" s="26">
        <v>1</v>
      </c>
      <c r="L1280" s="27">
        <v>0</v>
      </c>
      <c r="N1280" s="24">
        <f t="shared" ref="N1280" si="7562">D1280*I1277+F1280*I1280-E1280*J1277-G1280*J1280</f>
        <v>0</v>
      </c>
      <c r="O1280" s="28">
        <f t="shared" ref="O1280" si="7563">(D1280*J1277+E1280*I1277+F1280*J1280+G1280*I1280)</f>
        <v>-0.27317649191653814</v>
      </c>
      <c r="P1280" s="26">
        <f t="shared" ref="P1280" si="7564">D1280*K1277+F1280*K1280-E1280*L1277-G1280*L1280</f>
        <v>1</v>
      </c>
      <c r="Q1280" s="27">
        <f t="shared" ref="Q1280" si="7565">(D1280*L1277+E1280*K1277+F1280*L1280+G1280*K1280)</f>
        <v>0</v>
      </c>
      <c r="S1280" s="24">
        <v>0</v>
      </c>
      <c r="T1280" s="28">
        <v>0</v>
      </c>
      <c r="U1280" s="26">
        <v>1</v>
      </c>
      <c r="V1280" s="27">
        <v>0</v>
      </c>
      <c r="X1280" s="24">
        <f t="shared" ref="X1280" si="7566">N1280*S1277+P1280*S1280-O1280*T1277-Q1280*T1280</f>
        <v>0</v>
      </c>
      <c r="Y1280" s="28">
        <f t="shared" ref="Y1280" si="7567">(N1280*T1277+O1280*S1277+P1280*T1280+Q1280*S1280)</f>
        <v>-0.27317649191653814</v>
      </c>
      <c r="Z1280" s="26">
        <f t="shared" ref="Z1280" si="7568">N1280*U1277+P1280*U1280-O1280*V1277-Q1280*V1280</f>
        <v>-6.5989588618534025</v>
      </c>
      <c r="AA1280" s="27">
        <f t="shared" ref="AA1280" si="7569">(N1280*V1277+O1280*U1277+P1280*V1280+Q1280*U1280)</f>
        <v>0</v>
      </c>
      <c r="AB1280" s="8"/>
      <c r="AC1280" s="24">
        <v>0</v>
      </c>
      <c r="AD1280" s="28">
        <f t="shared" ref="AD1280" si="7570">IF(0=(1-$AD$8*$AE$8*$B1277^2),0,-1*(1-$AD$8*$AE$8*$B1277^2)/($B1277*$AD$8))</f>
        <v>-0.26336610892801232</v>
      </c>
      <c r="AE1280" s="26">
        <v>1</v>
      </c>
      <c r="AF1280" s="27">
        <v>0</v>
      </c>
      <c r="AH1280" s="24">
        <f t="shared" ref="AH1280" si="7571">X1280*AC1277+Z1280*AC1280-Y1280*AD1277-AA1280*AD1280</f>
        <v>0</v>
      </c>
      <c r="AI1280" s="28">
        <f t="shared" ref="AI1280" si="7572">(X1280*AD1277+Y1280*AC1277+Z1280*AD1280+AA1280*AC1280)</f>
        <v>1.4647656265058173</v>
      </c>
      <c r="AJ1280" s="26">
        <f t="shared" ref="AJ1280" si="7573">X1280*AE1277+Z1280*AE1280-Y1280*AF1277-AA1280*AF1280</f>
        <v>-6.5989588618534025</v>
      </c>
      <c r="AK1280" s="27">
        <f t="shared" ref="AK1280" si="7574">(X1280*AF1277+Y1280*AE1277+Z1280*AF1280+AA1280*AE1280)</f>
        <v>0</v>
      </c>
      <c r="AL1280" s="8"/>
      <c r="AM1280" s="24">
        <v>0</v>
      </c>
      <c r="AN1280" s="28">
        <v>0</v>
      </c>
      <c r="AO1280" s="26">
        <v>1</v>
      </c>
      <c r="AP1280" s="27">
        <v>0</v>
      </c>
      <c r="AR1280" s="24">
        <f t="shared" ref="AR1280" si="7575">AH1280*AM1277+AJ1280*AM1280-AI1280*AN1277-AK1280*AN1280</f>
        <v>0</v>
      </c>
      <c r="AS1280" s="28">
        <f t="shared" ref="AS1280" si="7576">(AH1280*AN1277+AI1280*AM1277+AJ1280*AN1280+AK1280*AM1280)</f>
        <v>1.4647656265058173</v>
      </c>
      <c r="AT1280" s="26">
        <f t="shared" ref="AT1280" si="7577">AH1280*AO1277+AJ1280*AO1280-AI1280*AP1277-AK1280*AP1280</f>
        <v>1.8232809413269138</v>
      </c>
      <c r="AU1280" s="27">
        <f t="shared" ref="AU1280" si="7578">(AH1280*AP1277+AI1280*AO1277+AJ1280*AP1280+AK1280*AO1280)</f>
        <v>0</v>
      </c>
      <c r="AV1280" s="8"/>
      <c r="AW1280" s="38">
        <f t="shared" ref="AW1280" si="7579">(180/PI())*ATAN(-1*(($AR$8*AS1277+AU1277+$AR$8*AS1280+AU1280)/($AR$8*AR1277+AT1277+$AR$8*AR1280+AT1280)))</f>
        <v>6.7192733005581893</v>
      </c>
      <c r="AY1280" s="187">
        <f t="shared" ref="AY1280" si="7580">20*LOG(((($AR$8*AR1277+AT1277-$AR$8*AR1280-AT1280)^2+($AR$8*AS1277+AU1277-$AR$8*AS1280-AU1280)^2)/(($AR$8*AR1277+AT1277+$AR$8*AR1280+AT1280)^2+($AR$8*AS1277+AU1277+$AR$8*AS1280+AU1280)^2))^0.5)</f>
        <v>-1.2890342470300959</v>
      </c>
      <c r="AZ1280" s="9"/>
      <c r="BA1280" s="29"/>
      <c r="BB1280" s="29"/>
      <c r="BC1280" s="29"/>
      <c r="BD1280" s="29"/>
    </row>
    <row r="1281" spans="2:56" ht="18.649999999999999" customHeight="1">
      <c r="AY1281" s="33"/>
    </row>
    <row r="1282" spans="2:56" ht="18.649999999999999" customHeight="1" thickBot="1">
      <c r="E1282" s="21" t="s">
        <v>68</v>
      </c>
      <c r="J1282" s="21" t="s">
        <v>69</v>
      </c>
      <c r="O1282" s="21" t="s">
        <v>70</v>
      </c>
      <c r="T1282" s="21" t="s">
        <v>71</v>
      </c>
      <c r="Y1282" s="21" t="s">
        <v>72</v>
      </c>
      <c r="AD1282" s="21" t="s">
        <v>73</v>
      </c>
      <c r="AI1282" s="21" t="s">
        <v>74</v>
      </c>
      <c r="AN1282" s="21" t="s">
        <v>75</v>
      </c>
      <c r="AS1282" s="21" t="s">
        <v>76</v>
      </c>
    </row>
    <row r="1283" spans="2:56" ht="18.649999999999999" customHeight="1" thickBot="1">
      <c r="B1283" s="20"/>
      <c r="D1283" s="197" t="s">
        <v>77</v>
      </c>
      <c r="E1283" s="198"/>
      <c r="F1283" s="199" t="s">
        <v>78</v>
      </c>
      <c r="G1283" s="200"/>
      <c r="I1283" s="197" t="s">
        <v>79</v>
      </c>
      <c r="J1283" s="198"/>
      <c r="K1283" s="199" t="s">
        <v>80</v>
      </c>
      <c r="L1283" s="200"/>
      <c r="N1283" s="197" t="s">
        <v>81</v>
      </c>
      <c r="O1283" s="198"/>
      <c r="P1283" s="199" t="s">
        <v>82</v>
      </c>
      <c r="Q1283" s="200"/>
      <c r="S1283" s="197" t="s">
        <v>83</v>
      </c>
      <c r="T1283" s="198"/>
      <c r="U1283" s="199" t="s">
        <v>84</v>
      </c>
      <c r="V1283" s="200"/>
      <c r="X1283" s="197" t="s">
        <v>85</v>
      </c>
      <c r="Y1283" s="198"/>
      <c r="Z1283" s="199" t="s">
        <v>86</v>
      </c>
      <c r="AA1283" s="200"/>
      <c r="AB1283" s="4"/>
      <c r="AC1283" s="197" t="s">
        <v>87</v>
      </c>
      <c r="AD1283" s="198"/>
      <c r="AE1283" s="199" t="s">
        <v>88</v>
      </c>
      <c r="AF1283" s="200"/>
      <c r="AH1283" s="197" t="s">
        <v>89</v>
      </c>
      <c r="AI1283" s="198"/>
      <c r="AJ1283" s="199" t="s">
        <v>90</v>
      </c>
      <c r="AK1283" s="200"/>
      <c r="AL1283" s="4"/>
      <c r="AM1283" s="197" t="s">
        <v>91</v>
      </c>
      <c r="AN1283" s="198"/>
      <c r="AO1283" s="199" t="s">
        <v>92</v>
      </c>
      <c r="AP1283" s="200"/>
      <c r="AR1283" s="197" t="s">
        <v>93</v>
      </c>
      <c r="AS1283" s="198"/>
      <c r="AT1283" s="199" t="s">
        <v>94</v>
      </c>
      <c r="AU1283" s="200"/>
      <c r="AV1283" s="4"/>
      <c r="AW1283" s="181" t="s">
        <v>95</v>
      </c>
      <c r="AY1283" s="182" t="s">
        <v>22</v>
      </c>
      <c r="AZ1283" s="9"/>
      <c r="BA1283" s="29"/>
      <c r="BB1283" s="29"/>
      <c r="BC1283" s="29"/>
      <c r="BD1283" s="29"/>
    </row>
    <row r="1284" spans="2:56" ht="18.649999999999999" customHeight="1" thickTop="1" thickBot="1">
      <c r="B1284" s="39">
        <f t="shared" ref="B1284" si="7581">B1277+$E$5</f>
        <v>0.97199999999999209</v>
      </c>
      <c r="D1284" s="24">
        <v>1</v>
      </c>
      <c r="E1284" s="25">
        <v>0</v>
      </c>
      <c r="F1284" s="26">
        <v>0</v>
      </c>
      <c r="G1284" s="27">
        <f t="shared" ref="G1284" si="7582">-1/($E$8*$B1284)</f>
        <v>-5.747522817665633</v>
      </c>
      <c r="I1284" s="24">
        <v>1</v>
      </c>
      <c r="J1284" s="28">
        <v>0</v>
      </c>
      <c r="K1284" s="26">
        <v>0</v>
      </c>
      <c r="L1284" s="27">
        <v>0</v>
      </c>
      <c r="N1284" s="24">
        <f t="shared" ref="N1284" si="7583">D1284*I1284+F1284*I1287-E1284*J1284-G1284*J1287</f>
        <v>-0.56489548937549539</v>
      </c>
      <c r="O1284" s="28">
        <f t="shared" ref="O1284" si="7584">(D1284*J1284+E1284*I1284+F1284*J1287+G1284*I1287)</f>
        <v>0</v>
      </c>
      <c r="P1284" s="26">
        <f t="shared" ref="P1284" si="7585">D1284*K1284+F1284*K1287-E1284*L1284-G1284*L1287</f>
        <v>0</v>
      </c>
      <c r="Q1284" s="27">
        <f t="shared" ref="Q1284" si="7586">(D1284*L1284+E1284*K1284+F1284*L1287+G1284*K1287)</f>
        <v>-5.747522817665633</v>
      </c>
      <c r="S1284" s="24">
        <v>1</v>
      </c>
      <c r="T1284" s="25">
        <v>0</v>
      </c>
      <c r="U1284" s="26">
        <v>0</v>
      </c>
      <c r="V1284" s="27">
        <f t="shared" ref="V1284" si="7587">-1/($T$8*$B1284)</f>
        <v>-27.805583361139146</v>
      </c>
      <c r="X1284" s="24">
        <f t="shared" ref="X1284" si="7588">N1284*S1284+P1284*S1287-O1284*T1284-Q1284*T1287</f>
        <v>-0.56489548937549539</v>
      </c>
      <c r="Y1284" s="28">
        <f t="shared" ref="Y1284" si="7589">(N1284*T1284+O1284*S1284+P1284*T1287+Q1284*S1287)</f>
        <v>0</v>
      </c>
      <c r="Z1284" s="26">
        <f t="shared" ref="Z1284" si="7590">N1284*U1284+P1284*U1287-O1284*V1284-Q1284*V1287</f>
        <v>0</v>
      </c>
      <c r="AA1284" s="27">
        <f t="shared" ref="AA1284" si="7591">(N1284*V1284+O1284*U1284+P1284*V1287+Q1284*U1287)</f>
        <v>9.9597258024961963</v>
      </c>
      <c r="AB1284" s="8"/>
      <c r="AC1284" s="24">
        <v>1</v>
      </c>
      <c r="AD1284" s="28">
        <v>0</v>
      </c>
      <c r="AE1284" s="26">
        <v>0</v>
      </c>
      <c r="AF1284" s="27">
        <v>0</v>
      </c>
      <c r="AH1284" s="24">
        <f t="shared" ref="AH1284" si="7592">X1284*AC1284+Z1284*AC1287-Y1284*AD1284-AA1284*AD1287</f>
        <v>2.0504355332875042</v>
      </c>
      <c r="AI1284" s="28">
        <f t="shared" ref="AI1284" si="7593">(X1284*AD1284+Y1284*AC1284+Z1284*AD1287+AA1284*AC1287)</f>
        <v>0</v>
      </c>
      <c r="AJ1284" s="26">
        <f t="shared" ref="AJ1284" si="7594">X1284*AE1284+Z1284*AE1287-Y1284*AF1284-AA1284*AF1287</f>
        <v>0</v>
      </c>
      <c r="AK1284" s="27">
        <f t="shared" ref="AK1284" si="7595">(X1284*AF1284+Y1284*AE1284+Z1284*AF1287+AA1284*AE1287)</f>
        <v>9.9597258024961963</v>
      </c>
      <c r="AL1284" s="8"/>
      <c r="AM1284" s="24">
        <v>1</v>
      </c>
      <c r="AN1284" s="25">
        <v>0</v>
      </c>
      <c r="AO1284" s="26">
        <v>0</v>
      </c>
      <c r="AP1284" s="27">
        <f t="shared" ref="AP1284" si="7596">-1/($AN$8*$B1284)</f>
        <v>-5.747522817665633</v>
      </c>
      <c r="AR1284" s="24">
        <f t="shared" ref="AR1284" si="7597">AH1284*AM1284+AJ1284*AM1287-AI1284*AN1284-AK1284*AN1287</f>
        <v>2.0504355332875042</v>
      </c>
      <c r="AS1284" s="28">
        <f t="shared" ref="AS1284" si="7598">(AH1284*AN1284+AI1284*AM1284+AJ1284*AN1287+AK1284*AM1287)</f>
        <v>0</v>
      </c>
      <c r="AT1284" s="26">
        <f t="shared" ref="AT1284" si="7599">AH1284*AO1284+AJ1284*AO1287-AI1284*AP1284-AK1284*AP1287</f>
        <v>0</v>
      </c>
      <c r="AU1284" s="27">
        <f t="shared" ref="AU1284" si="7600">(AH1284*AP1284+AI1284*AO1284+AJ1284*AP1287+AK1284*AO1287)</f>
        <v>-1.8251992112261348</v>
      </c>
      <c r="AV1284" s="8"/>
      <c r="AW1284" s="183">
        <f t="shared" ref="AW1284" si="7601">20*LOG((2*$AR$8)/(($AR$8*AR1284+AT1284+$AR$8*AR1287+AT1287)^2+($AR$8*AS1284+AU1284+$AR$8*AS1287+AU1287)^2)^0.5)</f>
        <v>-5.6878679761910353</v>
      </c>
      <c r="AY1284" s="184">
        <f t="shared" ref="AY1284" si="7602">((AS1284^2+AR1284^2)/(AS1287^2+AR1287^2))^0.5</f>
        <v>1.4110434443512638</v>
      </c>
      <c r="AZ1284" s="9"/>
      <c r="BA1284" s="29"/>
      <c r="BB1284" s="29"/>
      <c r="BC1284" s="29"/>
      <c r="BD1284" s="29"/>
    </row>
    <row r="1285" spans="2:56" ht="18.649999999999999" customHeight="1" thickBot="1">
      <c r="D1285" s="30"/>
      <c r="G1285" s="31"/>
      <c r="I1285" s="30"/>
      <c r="L1285" s="31"/>
      <c r="N1285" s="30"/>
      <c r="Q1285" s="31"/>
      <c r="S1285" s="30"/>
      <c r="V1285" s="31"/>
      <c r="X1285" s="30"/>
      <c r="AA1285" s="31"/>
      <c r="AC1285" s="30"/>
      <c r="AF1285" s="31"/>
      <c r="AH1285" s="30"/>
      <c r="AK1285" s="31"/>
      <c r="AM1285" s="30"/>
      <c r="AP1285" s="31"/>
      <c r="AR1285" s="30"/>
      <c r="AU1285" s="31"/>
      <c r="AY1285" s="185"/>
      <c r="AZ1285" s="9"/>
      <c r="BA1285" s="29"/>
      <c r="BB1285" s="29"/>
      <c r="BC1285" s="29"/>
      <c r="BD1285" s="29"/>
    </row>
    <row r="1286" spans="2:56" ht="18.649999999999999" customHeight="1" thickBot="1">
      <c r="D1286" s="197" t="s">
        <v>96</v>
      </c>
      <c r="E1286" s="198"/>
      <c r="F1286" s="199" t="s">
        <v>97</v>
      </c>
      <c r="G1286" s="200"/>
      <c r="I1286" s="197" t="s">
        <v>98</v>
      </c>
      <c r="J1286" s="198"/>
      <c r="K1286" s="199" t="s">
        <v>99</v>
      </c>
      <c r="L1286" s="200"/>
      <c r="N1286" s="197" t="s">
        <v>1</v>
      </c>
      <c r="O1286" s="198"/>
      <c r="P1286" s="199" t="s">
        <v>2</v>
      </c>
      <c r="Q1286" s="200"/>
      <c r="S1286" s="172" t="s">
        <v>100</v>
      </c>
      <c r="T1286" s="173"/>
      <c r="U1286" s="199" t="s">
        <v>101</v>
      </c>
      <c r="V1286" s="200"/>
      <c r="X1286" s="197" t="s">
        <v>102</v>
      </c>
      <c r="Y1286" s="198"/>
      <c r="Z1286" s="199" t="s">
        <v>103</v>
      </c>
      <c r="AA1286" s="200"/>
      <c r="AB1286" s="4"/>
      <c r="AC1286" s="197" t="s">
        <v>104</v>
      </c>
      <c r="AD1286" s="198"/>
      <c r="AE1286" s="199" t="s">
        <v>105</v>
      </c>
      <c r="AF1286" s="200"/>
      <c r="AH1286" s="172" t="s">
        <v>106</v>
      </c>
      <c r="AI1286" s="173"/>
      <c r="AJ1286" s="199" t="s">
        <v>107</v>
      </c>
      <c r="AK1286" s="200"/>
      <c r="AL1286" s="4"/>
      <c r="AM1286" s="197" t="s">
        <v>108</v>
      </c>
      <c r="AN1286" s="198"/>
      <c r="AO1286" s="199" t="s">
        <v>109</v>
      </c>
      <c r="AP1286" s="200"/>
      <c r="AR1286" s="197" t="s">
        <v>110</v>
      </c>
      <c r="AS1286" s="198"/>
      <c r="AT1286" s="199" t="s">
        <v>111</v>
      </c>
      <c r="AU1286" s="200"/>
      <c r="AV1286" s="4"/>
      <c r="AW1286" s="36" t="s">
        <v>112</v>
      </c>
      <c r="AY1286" s="186" t="s">
        <v>113</v>
      </c>
      <c r="AZ1286" s="9"/>
      <c r="BA1286" s="29"/>
      <c r="BB1286" s="29"/>
      <c r="BC1286" s="29"/>
      <c r="BD1286" s="29"/>
    </row>
    <row r="1287" spans="2:56" ht="18.649999999999999" customHeight="1" thickTop="1" thickBot="1">
      <c r="D1287" s="24">
        <v>0</v>
      </c>
      <c r="E1287" s="28">
        <v>0</v>
      </c>
      <c r="F1287" s="26">
        <v>1</v>
      </c>
      <c r="G1287" s="27">
        <v>0</v>
      </c>
      <c r="I1287" s="24">
        <v>0</v>
      </c>
      <c r="J1287" s="28">
        <f t="shared" ref="J1287" si="7603">IF(0=(1-$J$8*$K$8*$B1284^2),0,-1*(1-$J$8*$K$8*$B1284^2)/($B1284*$K$8))</f>
        <v>-0.27227303640546147</v>
      </c>
      <c r="K1287" s="26">
        <v>1</v>
      </c>
      <c r="L1287" s="27">
        <v>0</v>
      </c>
      <c r="N1287" s="24">
        <f t="shared" ref="N1287" si="7604">D1287*I1284+F1287*I1287-E1287*J1284-G1287*J1287</f>
        <v>0</v>
      </c>
      <c r="O1287" s="28">
        <f t="shared" ref="O1287" si="7605">(D1287*J1284+E1287*I1284+F1287*J1287+G1287*I1287)</f>
        <v>-0.27227303640546147</v>
      </c>
      <c r="P1287" s="26">
        <f t="shared" ref="P1287" si="7606">D1287*K1284+F1287*K1287-E1287*L1284-G1287*L1287</f>
        <v>1</v>
      </c>
      <c r="Q1287" s="27">
        <f t="shared" ref="Q1287" si="7607">(D1287*L1284+E1287*K1284+F1287*L1287+G1287*K1287)</f>
        <v>0</v>
      </c>
      <c r="S1287" s="24">
        <v>0</v>
      </c>
      <c r="T1287" s="28">
        <v>0</v>
      </c>
      <c r="U1287" s="26">
        <v>1</v>
      </c>
      <c r="V1287" s="27">
        <v>0</v>
      </c>
      <c r="X1287" s="24">
        <f t="shared" ref="X1287" si="7608">N1287*S1284+P1287*S1287-O1287*T1284-Q1287*T1287</f>
        <v>0</v>
      </c>
      <c r="Y1287" s="28">
        <f t="shared" ref="Y1287" si="7609">(N1287*T1284+O1287*S1284+P1287*T1287+Q1287*S1287)</f>
        <v>-0.27227303640546147</v>
      </c>
      <c r="Z1287" s="26">
        <f t="shared" ref="Z1287" si="7610">N1287*U1284+P1287*U1287-O1287*V1284-Q1287*V1287</f>
        <v>-6.5707106107625322</v>
      </c>
      <c r="AA1287" s="27">
        <f t="shared" ref="AA1287" si="7611">(N1287*V1284+O1287*U1284+P1287*V1287+Q1287*U1287)</f>
        <v>0</v>
      </c>
      <c r="AB1287" s="8"/>
      <c r="AC1287" s="24">
        <v>0</v>
      </c>
      <c r="AD1287" s="28">
        <f t="shared" ref="AD1287" si="7612">IF(0=(1-$AD$8*$AE$8*$B1284^2),0,-1*(1-$AD$8*$AE$8*$B1284^2)/($B1284*$AD$8))</f>
        <v>-0.26259066509717782</v>
      </c>
      <c r="AE1287" s="26">
        <v>1</v>
      </c>
      <c r="AF1287" s="27">
        <v>0</v>
      </c>
      <c r="AH1287" s="24">
        <f t="shared" ref="AH1287" si="7613">X1287*AC1284+Z1287*AC1287-Y1287*AD1284-AA1287*AD1287</f>
        <v>0</v>
      </c>
      <c r="AI1287" s="28">
        <f t="shared" ref="AI1287" si="7614">(X1287*AD1284+Y1287*AC1284+Z1287*AD1287+AA1287*AC1287)</f>
        <v>1.4531342330357553</v>
      </c>
      <c r="AJ1287" s="26">
        <f t="shared" ref="AJ1287" si="7615">X1287*AE1284+Z1287*AE1287-Y1287*AF1284-AA1287*AF1287</f>
        <v>-6.5707106107625322</v>
      </c>
      <c r="AK1287" s="27">
        <f t="shared" ref="AK1287" si="7616">(X1287*AF1284+Y1287*AE1284+Z1287*AF1287+AA1287*AE1287)</f>
        <v>0</v>
      </c>
      <c r="AL1287" s="8"/>
      <c r="AM1287" s="24">
        <v>0</v>
      </c>
      <c r="AN1287" s="28">
        <v>0</v>
      </c>
      <c r="AO1287" s="26">
        <v>1</v>
      </c>
      <c r="AP1287" s="27">
        <v>0</v>
      </c>
      <c r="AR1287" s="24">
        <f t="shared" ref="AR1287" si="7617">AH1287*AM1284+AJ1287*AM1287-AI1287*AN1284-AK1287*AN1287</f>
        <v>0</v>
      </c>
      <c r="AS1287" s="28">
        <f t="shared" ref="AS1287" si="7618">(AH1287*AN1284+AI1287*AM1284+AJ1287*AN1287+AK1287*AM1287)</f>
        <v>1.4531342330357553</v>
      </c>
      <c r="AT1287" s="26">
        <f t="shared" ref="AT1287" si="7619">AH1287*AO1284+AJ1287*AO1287-AI1287*AP1284-AK1287*AP1287</f>
        <v>1.7812115507415207</v>
      </c>
      <c r="AU1287" s="27">
        <f t="shared" ref="AU1287" si="7620">(AH1287*AP1284+AI1287*AO1284+AJ1287*AP1287+AK1287*AO1287)</f>
        <v>0</v>
      </c>
      <c r="AV1287" s="8"/>
      <c r="AW1287" s="38">
        <f t="shared" ref="AW1287" si="7621">(180/PI())*ATAN(-1*(($AR$8*AS1284+AU1284+$AR$8*AS1287+AU1287)/($AR$8*AR1284+AT1284+$AR$8*AR1287+AT1287)))</f>
        <v>5.5462121557561783</v>
      </c>
      <c r="AY1287" s="187">
        <f t="shared" ref="AY1287" si="7622">20*LOG(((($AR$8*AR1284+AT1284-$AR$8*AR1287-AT1287)^2+($AR$8*AS1284+AU1284-$AR$8*AS1287-AU1287)^2)/(($AR$8*AR1284+AT1284+$AR$8*AR1287+AT1287)^2+($AR$8*AS1284+AU1284+$AR$8*AS1287+AU1287)^2))^0.5)</f>
        <v>-1.3662146586699095</v>
      </c>
      <c r="AZ1287" s="9"/>
      <c r="BA1287" s="29"/>
      <c r="BB1287" s="29"/>
      <c r="BC1287" s="29"/>
      <c r="BD1287" s="29"/>
    </row>
    <row r="1288" spans="2:56" ht="18.649999999999999" customHeight="1">
      <c r="AY1288" s="33"/>
    </row>
    <row r="1289" spans="2:56" ht="18.649999999999999" customHeight="1" thickBot="1">
      <c r="E1289" s="21" t="s">
        <v>68</v>
      </c>
      <c r="J1289" s="21" t="s">
        <v>69</v>
      </c>
      <c r="O1289" s="21" t="s">
        <v>70</v>
      </c>
      <c r="T1289" s="21" t="s">
        <v>71</v>
      </c>
      <c r="Y1289" s="21" t="s">
        <v>72</v>
      </c>
      <c r="AD1289" s="21" t="s">
        <v>73</v>
      </c>
      <c r="AI1289" s="21" t="s">
        <v>74</v>
      </c>
      <c r="AN1289" s="21" t="s">
        <v>75</v>
      </c>
      <c r="AS1289" s="21" t="s">
        <v>76</v>
      </c>
    </row>
    <row r="1290" spans="2:56" ht="18.649999999999999" customHeight="1" thickBot="1">
      <c r="B1290" s="20"/>
      <c r="D1290" s="197" t="s">
        <v>77</v>
      </c>
      <c r="E1290" s="198"/>
      <c r="F1290" s="199" t="s">
        <v>78</v>
      </c>
      <c r="G1290" s="200"/>
      <c r="I1290" s="197" t="s">
        <v>79</v>
      </c>
      <c r="J1290" s="198"/>
      <c r="K1290" s="199" t="s">
        <v>80</v>
      </c>
      <c r="L1290" s="200"/>
      <c r="N1290" s="197" t="s">
        <v>81</v>
      </c>
      <c r="O1290" s="198"/>
      <c r="P1290" s="199" t="s">
        <v>82</v>
      </c>
      <c r="Q1290" s="200"/>
      <c r="S1290" s="197" t="s">
        <v>83</v>
      </c>
      <c r="T1290" s="198"/>
      <c r="U1290" s="199" t="s">
        <v>84</v>
      </c>
      <c r="V1290" s="200"/>
      <c r="X1290" s="197" t="s">
        <v>85</v>
      </c>
      <c r="Y1290" s="198"/>
      <c r="Z1290" s="199" t="s">
        <v>86</v>
      </c>
      <c r="AA1290" s="200"/>
      <c r="AB1290" s="4"/>
      <c r="AC1290" s="197" t="s">
        <v>87</v>
      </c>
      <c r="AD1290" s="198"/>
      <c r="AE1290" s="199" t="s">
        <v>88</v>
      </c>
      <c r="AF1290" s="200"/>
      <c r="AH1290" s="197" t="s">
        <v>89</v>
      </c>
      <c r="AI1290" s="198"/>
      <c r="AJ1290" s="199" t="s">
        <v>90</v>
      </c>
      <c r="AK1290" s="200"/>
      <c r="AL1290" s="4"/>
      <c r="AM1290" s="197" t="s">
        <v>91</v>
      </c>
      <c r="AN1290" s="198"/>
      <c r="AO1290" s="199" t="s">
        <v>92</v>
      </c>
      <c r="AP1290" s="200"/>
      <c r="AR1290" s="197" t="s">
        <v>93</v>
      </c>
      <c r="AS1290" s="198"/>
      <c r="AT1290" s="199" t="s">
        <v>94</v>
      </c>
      <c r="AU1290" s="200"/>
      <c r="AV1290" s="4"/>
      <c r="AW1290" s="181" t="s">
        <v>95</v>
      </c>
      <c r="AY1290" s="182" t="s">
        <v>22</v>
      </c>
      <c r="AZ1290" s="9"/>
      <c r="BA1290" s="29"/>
      <c r="BB1290" s="29"/>
      <c r="BC1290" s="29"/>
      <c r="BD1290" s="29"/>
    </row>
    <row r="1291" spans="2:56" ht="18.649999999999999" customHeight="1" thickTop="1" thickBot="1">
      <c r="B1291" s="39">
        <f t="shared" ref="B1291" si="7623">B1284+$E$5</f>
        <v>0.97239999999999205</v>
      </c>
      <c r="D1291" s="24">
        <v>1</v>
      </c>
      <c r="E1291" s="25">
        <v>0</v>
      </c>
      <c r="F1291" s="26">
        <v>0</v>
      </c>
      <c r="G1291" s="27">
        <f t="shared" ref="G1291" si="7624">-1/($E$8*$B1291)</f>
        <v>-5.7451585548858448</v>
      </c>
      <c r="I1291" s="24">
        <v>1</v>
      </c>
      <c r="J1291" s="28">
        <v>0</v>
      </c>
      <c r="K1291" s="26">
        <v>0</v>
      </c>
      <c r="L1291" s="27">
        <v>0</v>
      </c>
      <c r="N1291" s="24">
        <f t="shared" ref="N1291" si="7625">D1291*I1291+F1291*I1294-E1291*J1291-G1291*J1294</f>
        <v>-0.55906366963109932</v>
      </c>
      <c r="O1291" s="28">
        <f t="shared" ref="O1291" si="7626">(D1291*J1291+E1291*I1291+F1291*J1294+G1291*I1294)</f>
        <v>0</v>
      </c>
      <c r="P1291" s="26">
        <f t="shared" ref="P1291" si="7627">D1291*K1291+F1291*K1294-E1291*L1291-G1291*L1294</f>
        <v>0</v>
      </c>
      <c r="Q1291" s="27">
        <f t="shared" ref="Q1291" si="7628">(D1291*L1291+E1291*K1291+F1291*L1294+G1291*K1294)</f>
        <v>-5.7451585548858448</v>
      </c>
      <c r="S1291" s="24">
        <v>1</v>
      </c>
      <c r="T1291" s="25">
        <v>0</v>
      </c>
      <c r="U1291" s="26">
        <v>0</v>
      </c>
      <c r="V1291" s="27">
        <f t="shared" ref="V1291" si="7629">-1/($T$8*$B1291)</f>
        <v>-27.794145441204492</v>
      </c>
      <c r="X1291" s="24">
        <f t="shared" ref="X1291" si="7630">N1291*S1291+P1291*S1294-O1291*T1291-Q1291*T1294</f>
        <v>-0.55906366963109932</v>
      </c>
      <c r="Y1291" s="28">
        <f t="shared" ref="Y1291" si="7631">(N1291*T1291+O1291*S1291+P1291*T1294+Q1291*S1294)</f>
        <v>0</v>
      </c>
      <c r="Z1291" s="26">
        <f t="shared" ref="Z1291" si="7632">N1291*U1291+P1291*U1294-O1291*V1291-Q1291*V1294</f>
        <v>0</v>
      </c>
      <c r="AA1291" s="27">
        <f t="shared" ref="AA1291" si="7633">(N1291*V1291+O1291*U1291+P1291*V1294+Q1291*U1294)</f>
        <v>9.7935383897344295</v>
      </c>
      <c r="AB1291" s="8"/>
      <c r="AC1291" s="24">
        <v>1</v>
      </c>
      <c r="AD1291" s="28">
        <v>0</v>
      </c>
      <c r="AE1291" s="26">
        <v>0</v>
      </c>
      <c r="AF1291" s="27">
        <v>0</v>
      </c>
      <c r="AH1291" s="24">
        <f t="shared" ref="AH1291" si="7634">X1291*AC1291+Z1291*AC1294-Y1291*AD1291-AA1291*AD1294</f>
        <v>2.0050373108860482</v>
      </c>
      <c r="AI1291" s="28">
        <f t="shared" ref="AI1291" si="7635">(X1291*AD1291+Y1291*AC1291+Z1291*AD1294+AA1291*AC1294)</f>
        <v>0</v>
      </c>
      <c r="AJ1291" s="26">
        <f t="shared" ref="AJ1291" si="7636">X1291*AE1291+Z1291*AE1294-Y1291*AF1291-AA1291*AF1294</f>
        <v>0</v>
      </c>
      <c r="AK1291" s="27">
        <f t="shared" ref="AK1291" si="7637">(X1291*AF1291+Y1291*AE1291+Z1291*AF1294+AA1291*AE1294)</f>
        <v>9.7935383897344295</v>
      </c>
      <c r="AL1291" s="8"/>
      <c r="AM1291" s="24">
        <v>1</v>
      </c>
      <c r="AN1291" s="25">
        <v>0</v>
      </c>
      <c r="AO1291" s="26">
        <v>0</v>
      </c>
      <c r="AP1291" s="27">
        <f t="shared" ref="AP1291" si="7638">-1/($AN$8*$B1291)</f>
        <v>-5.7451585548858448</v>
      </c>
      <c r="AR1291" s="24">
        <f t="shared" ref="AR1291" si="7639">AH1291*AM1291+AJ1291*AM1294-AI1291*AN1291-AK1291*AN1294</f>
        <v>2.0050373108860482</v>
      </c>
      <c r="AS1291" s="28">
        <f t="shared" ref="AS1291" si="7640">(AH1291*AN1291+AI1291*AM1291+AJ1291*AN1294+AK1291*AM1294)</f>
        <v>0</v>
      </c>
      <c r="AT1291" s="26">
        <f t="shared" ref="AT1291" si="7641">AH1291*AO1291+AJ1291*AO1294-AI1291*AP1291-AK1291*AP1294</f>
        <v>0</v>
      </c>
      <c r="AU1291" s="27">
        <f t="shared" ref="AU1291" si="7642">(AH1291*AP1291+AI1291*AO1291+AJ1291*AP1294+AK1291*AO1294)</f>
        <v>-1.72571886976786</v>
      </c>
      <c r="AV1291" s="8"/>
      <c r="AW1291" s="183">
        <f t="shared" ref="AW1291" si="7643">20*LOG((2*$AR$8)/(($AR$8*AR1291+AT1291+$AR$8*AR1294+AT1294)^2+($AR$8*AS1291+AU1291+$AR$8*AS1294+AU1294)^2)^0.5)</f>
        <v>-5.4722569229693887</v>
      </c>
      <c r="AY1291" s="184">
        <f t="shared" ref="AY1291" si="7644">((AS1291^2+AR1291^2)/(AS1294^2+AR1294^2))^0.5</f>
        <v>1.3908824200238488</v>
      </c>
      <c r="AZ1291" s="9"/>
      <c r="BA1291" s="29"/>
      <c r="BB1291" s="29"/>
      <c r="BC1291" s="29"/>
      <c r="BD1291" s="29"/>
    </row>
    <row r="1292" spans="2:56" ht="18.649999999999999" customHeight="1" thickBot="1">
      <c r="D1292" s="30"/>
      <c r="G1292" s="31"/>
      <c r="I1292" s="30"/>
      <c r="L1292" s="31"/>
      <c r="N1292" s="30"/>
      <c r="Q1292" s="31"/>
      <c r="S1292" s="30"/>
      <c r="V1292" s="31"/>
      <c r="X1292" s="30"/>
      <c r="AA1292" s="31"/>
      <c r="AC1292" s="30"/>
      <c r="AF1292" s="31"/>
      <c r="AH1292" s="30"/>
      <c r="AK1292" s="31"/>
      <c r="AM1292" s="30"/>
      <c r="AP1292" s="31"/>
      <c r="AR1292" s="30"/>
      <c r="AU1292" s="31"/>
      <c r="AY1292" s="185"/>
      <c r="AZ1292" s="9"/>
      <c r="BA1292" s="29"/>
      <c r="BB1292" s="29"/>
      <c r="BC1292" s="29"/>
      <c r="BD1292" s="29"/>
    </row>
    <row r="1293" spans="2:56" ht="18.649999999999999" customHeight="1" thickBot="1">
      <c r="D1293" s="197" t="s">
        <v>96</v>
      </c>
      <c r="E1293" s="198"/>
      <c r="F1293" s="199" t="s">
        <v>97</v>
      </c>
      <c r="G1293" s="200"/>
      <c r="I1293" s="197" t="s">
        <v>98</v>
      </c>
      <c r="J1293" s="198"/>
      <c r="K1293" s="199" t="s">
        <v>99</v>
      </c>
      <c r="L1293" s="200"/>
      <c r="N1293" s="197" t="s">
        <v>1</v>
      </c>
      <c r="O1293" s="198"/>
      <c r="P1293" s="199" t="s">
        <v>2</v>
      </c>
      <c r="Q1293" s="200"/>
      <c r="S1293" s="172" t="s">
        <v>100</v>
      </c>
      <c r="T1293" s="173"/>
      <c r="U1293" s="199" t="s">
        <v>101</v>
      </c>
      <c r="V1293" s="200"/>
      <c r="X1293" s="197" t="s">
        <v>102</v>
      </c>
      <c r="Y1293" s="198"/>
      <c r="Z1293" s="199" t="s">
        <v>103</v>
      </c>
      <c r="AA1293" s="200"/>
      <c r="AB1293" s="4"/>
      <c r="AC1293" s="197" t="s">
        <v>104</v>
      </c>
      <c r="AD1293" s="198"/>
      <c r="AE1293" s="199" t="s">
        <v>105</v>
      </c>
      <c r="AF1293" s="200"/>
      <c r="AH1293" s="172" t="s">
        <v>106</v>
      </c>
      <c r="AI1293" s="173"/>
      <c r="AJ1293" s="199" t="s">
        <v>107</v>
      </c>
      <c r="AK1293" s="200"/>
      <c r="AL1293" s="4"/>
      <c r="AM1293" s="197" t="s">
        <v>108</v>
      </c>
      <c r="AN1293" s="198"/>
      <c r="AO1293" s="199" t="s">
        <v>109</v>
      </c>
      <c r="AP1293" s="200"/>
      <c r="AR1293" s="197" t="s">
        <v>110</v>
      </c>
      <c r="AS1293" s="198"/>
      <c r="AT1293" s="199" t="s">
        <v>111</v>
      </c>
      <c r="AU1293" s="200"/>
      <c r="AV1293" s="4"/>
      <c r="AW1293" s="36" t="s">
        <v>112</v>
      </c>
      <c r="AY1293" s="186" t="s">
        <v>113</v>
      </c>
      <c r="AZ1293" s="9"/>
      <c r="BA1293" s="29"/>
      <c r="BB1293" s="29"/>
      <c r="BC1293" s="29"/>
      <c r="BD1293" s="29"/>
    </row>
    <row r="1294" spans="2:56" ht="18.649999999999999" customHeight="1" thickTop="1" thickBot="1">
      <c r="D1294" s="24">
        <v>0</v>
      </c>
      <c r="E1294" s="28">
        <v>0</v>
      </c>
      <c r="F1294" s="26">
        <v>1</v>
      </c>
      <c r="G1294" s="27">
        <v>0</v>
      </c>
      <c r="I1294" s="24">
        <v>0</v>
      </c>
      <c r="J1294" s="28">
        <f t="shared" ref="J1294" si="7645">IF(0=(1-$J$8*$K$8*$B1291^2),0,-1*(1-$J$8*$K$8*$B1291^2)/($B1291*$K$8))</f>
        <v>-0.27136999871051909</v>
      </c>
      <c r="K1294" s="26">
        <v>1</v>
      </c>
      <c r="L1294" s="27">
        <v>0</v>
      </c>
      <c r="N1294" s="24">
        <f t="shared" ref="N1294" si="7646">D1294*I1291+F1294*I1294-E1294*J1291-G1294*J1294</f>
        <v>0</v>
      </c>
      <c r="O1294" s="28">
        <f t="shared" ref="O1294" si="7647">(D1294*J1291+E1294*I1291+F1294*J1294+G1294*I1294)</f>
        <v>-0.27136999871051909</v>
      </c>
      <c r="P1294" s="26">
        <f t="shared" ref="P1294" si="7648">D1294*K1291+F1294*K1294-E1294*L1291-G1294*L1294</f>
        <v>1</v>
      </c>
      <c r="Q1294" s="27">
        <f t="shared" ref="Q1294" si="7649">(D1294*L1291+E1294*K1291+F1294*L1294+G1294*K1294)</f>
        <v>0</v>
      </c>
      <c r="S1294" s="24">
        <v>0</v>
      </c>
      <c r="T1294" s="28">
        <v>0</v>
      </c>
      <c r="U1294" s="26">
        <v>1</v>
      </c>
      <c r="V1294" s="27">
        <v>0</v>
      </c>
      <c r="X1294" s="24">
        <f t="shared" ref="X1294" si="7650">N1294*S1291+P1294*S1294-O1294*T1291-Q1294*T1294</f>
        <v>0</v>
      </c>
      <c r="Y1294" s="28">
        <f t="shared" ref="Y1294" si="7651">(N1294*T1291+O1294*S1291+P1294*T1294+Q1294*S1294)</f>
        <v>-0.27136999871051909</v>
      </c>
      <c r="Z1294" s="26">
        <f t="shared" ref="Z1294" si="7652">N1294*U1291+P1294*U1294-O1294*V1291-Q1294*V1294</f>
        <v>-6.5424972125396428</v>
      </c>
      <c r="AA1294" s="27">
        <f t="shared" ref="AA1294" si="7653">(N1294*V1291+O1294*U1291+P1294*V1294+Q1294*U1294)</f>
        <v>0</v>
      </c>
      <c r="AB1294" s="8"/>
      <c r="AC1294" s="24">
        <v>0</v>
      </c>
      <c r="AD1294" s="28">
        <f t="shared" ref="AD1294" si="7654">IF(0=(1-$AD$8*$AE$8*$B1291^2),0,-1*(1-$AD$8*$AE$8*$B1291^2)/($B1291*$AD$8))</f>
        <v>-0.26181558477422562</v>
      </c>
      <c r="AE1294" s="26">
        <v>1</v>
      </c>
      <c r="AF1294" s="27">
        <v>0</v>
      </c>
      <c r="AH1294" s="24">
        <f t="shared" ref="AH1294" si="7655">X1294*AC1291+Z1294*AC1294-Y1294*AD1291-AA1294*AD1294</f>
        <v>0</v>
      </c>
      <c r="AI1294" s="28">
        <f t="shared" ref="AI1294" si="7656">(X1294*AD1291+Y1294*AC1291+Z1294*AD1294+AA1294*AC1294)</f>
        <v>1.4415577348742885</v>
      </c>
      <c r="AJ1294" s="26">
        <f t="shared" ref="AJ1294" si="7657">X1294*AE1291+Z1294*AE1294-Y1294*AF1291-AA1294*AF1294</f>
        <v>-6.5424972125396428</v>
      </c>
      <c r="AK1294" s="27">
        <f t="shared" ref="AK1294" si="7658">(X1294*AF1291+Y1294*AE1291+Z1294*AF1294+AA1294*AE1294)</f>
        <v>0</v>
      </c>
      <c r="AL1294" s="8"/>
      <c r="AM1294" s="24">
        <v>0</v>
      </c>
      <c r="AN1294" s="28">
        <v>0</v>
      </c>
      <c r="AO1294" s="26">
        <v>1</v>
      </c>
      <c r="AP1294" s="27">
        <v>0</v>
      </c>
      <c r="AR1294" s="24">
        <f t="shared" ref="AR1294" si="7659">AH1294*AM1291+AJ1294*AM1294-AI1294*AN1291-AK1294*AN1294</f>
        <v>0</v>
      </c>
      <c r="AS1294" s="28">
        <f t="shared" ref="AS1294" si="7660">(AH1294*AN1291+AI1294*AM1291+AJ1294*AN1294+AK1294*AM1294)</f>
        <v>1.4415577348742885</v>
      </c>
      <c r="AT1294" s="26">
        <f t="shared" ref="AT1294" si="7661">AH1294*AO1291+AJ1294*AO1294-AI1294*AP1291-AK1294*AP1294</f>
        <v>1.7394805403352356</v>
      </c>
      <c r="AU1294" s="27">
        <f t="shared" ref="AU1294" si="7662">(AH1294*AP1291+AI1294*AO1291+AJ1294*AP1294+AK1294*AO1294)</f>
        <v>0</v>
      </c>
      <c r="AV1294" s="8"/>
      <c r="AW1294" s="38">
        <f t="shared" ref="AW1294" si="7663">(180/PI())*ATAN(-1*(($AR$8*AS1291+AU1291+$AR$8*AS1294+AU1294)/($AR$8*AR1291+AT1291+$AR$8*AR1294+AT1294)))</f>
        <v>4.3397008829848023</v>
      </c>
      <c r="AY1294" s="187">
        <f t="shared" ref="AY1294" si="7664">20*LOG(((($AR$8*AR1291+AT1291-$AR$8*AR1294-AT1294)^2+($AR$8*AS1291+AU1291-$AR$8*AS1294-AU1294)^2)/(($AR$8*AR1291+AT1291+$AR$8*AR1294+AT1294)^2+($AR$8*AS1291+AU1291+$AR$8*AS1294+AU1294)^2))^0.5)</f>
        <v>-1.4487137695300076</v>
      </c>
      <c r="AZ1294" s="9"/>
      <c r="BA1294" s="29"/>
      <c r="BB1294" s="29"/>
      <c r="BC1294" s="29"/>
      <c r="BD1294" s="29"/>
    </row>
    <row r="1295" spans="2:56" ht="18.649999999999999" customHeight="1">
      <c r="AY1295" s="33"/>
    </row>
    <row r="1296" spans="2:56" ht="18.649999999999999" customHeight="1" thickBot="1">
      <c r="E1296" s="21" t="s">
        <v>68</v>
      </c>
      <c r="J1296" s="21" t="s">
        <v>69</v>
      </c>
      <c r="O1296" s="21" t="s">
        <v>70</v>
      </c>
      <c r="T1296" s="21" t="s">
        <v>71</v>
      </c>
      <c r="Y1296" s="21" t="s">
        <v>72</v>
      </c>
      <c r="AD1296" s="21" t="s">
        <v>73</v>
      </c>
      <c r="AI1296" s="21" t="s">
        <v>74</v>
      </c>
      <c r="AN1296" s="21" t="s">
        <v>75</v>
      </c>
      <c r="AS1296" s="21" t="s">
        <v>76</v>
      </c>
    </row>
    <row r="1297" spans="2:56" ht="18.649999999999999" customHeight="1" thickBot="1">
      <c r="B1297" s="20"/>
      <c r="D1297" s="197" t="s">
        <v>77</v>
      </c>
      <c r="E1297" s="198"/>
      <c r="F1297" s="199" t="s">
        <v>78</v>
      </c>
      <c r="G1297" s="200"/>
      <c r="I1297" s="197" t="s">
        <v>79</v>
      </c>
      <c r="J1297" s="198"/>
      <c r="K1297" s="199" t="s">
        <v>80</v>
      </c>
      <c r="L1297" s="200"/>
      <c r="N1297" s="197" t="s">
        <v>81</v>
      </c>
      <c r="O1297" s="198"/>
      <c r="P1297" s="199" t="s">
        <v>82</v>
      </c>
      <c r="Q1297" s="200"/>
      <c r="S1297" s="197" t="s">
        <v>83</v>
      </c>
      <c r="T1297" s="198"/>
      <c r="U1297" s="199" t="s">
        <v>84</v>
      </c>
      <c r="V1297" s="200"/>
      <c r="X1297" s="197" t="s">
        <v>85</v>
      </c>
      <c r="Y1297" s="198"/>
      <c r="Z1297" s="199" t="s">
        <v>86</v>
      </c>
      <c r="AA1297" s="200"/>
      <c r="AB1297" s="4"/>
      <c r="AC1297" s="197" t="s">
        <v>87</v>
      </c>
      <c r="AD1297" s="198"/>
      <c r="AE1297" s="199" t="s">
        <v>88</v>
      </c>
      <c r="AF1297" s="200"/>
      <c r="AH1297" s="197" t="s">
        <v>89</v>
      </c>
      <c r="AI1297" s="198"/>
      <c r="AJ1297" s="199" t="s">
        <v>90</v>
      </c>
      <c r="AK1297" s="200"/>
      <c r="AL1297" s="4"/>
      <c r="AM1297" s="197" t="s">
        <v>91</v>
      </c>
      <c r="AN1297" s="198"/>
      <c r="AO1297" s="199" t="s">
        <v>92</v>
      </c>
      <c r="AP1297" s="200"/>
      <c r="AR1297" s="197" t="s">
        <v>93</v>
      </c>
      <c r="AS1297" s="198"/>
      <c r="AT1297" s="199" t="s">
        <v>94</v>
      </c>
      <c r="AU1297" s="200"/>
      <c r="AV1297" s="4"/>
      <c r="AW1297" s="181" t="s">
        <v>95</v>
      </c>
      <c r="AY1297" s="182" t="s">
        <v>22</v>
      </c>
      <c r="AZ1297" s="9"/>
      <c r="BA1297" s="29"/>
      <c r="BB1297" s="29"/>
      <c r="BC1297" s="29"/>
      <c r="BD1297" s="29"/>
    </row>
    <row r="1298" spans="2:56" ht="18.649999999999999" customHeight="1" thickTop="1" thickBot="1">
      <c r="B1298" s="39">
        <f t="shared" ref="B1298" si="7665">B1291+$E$5</f>
        <v>0.972799999999992</v>
      </c>
      <c r="D1298" s="24">
        <v>1</v>
      </c>
      <c r="E1298" s="25">
        <v>0</v>
      </c>
      <c r="F1298" s="26">
        <v>0</v>
      </c>
      <c r="G1298" s="27">
        <f t="shared" ref="G1298" si="7666">-1/($E$8*$B1298)</f>
        <v>-5.742796236401106</v>
      </c>
      <c r="I1298" s="24">
        <v>1</v>
      </c>
      <c r="J1298" s="28">
        <v>0</v>
      </c>
      <c r="K1298" s="26">
        <v>0</v>
      </c>
      <c r="L1298" s="27">
        <v>0</v>
      </c>
      <c r="N1298" s="24">
        <f t="shared" ref="N1298" si="7667">D1298*I1298+F1298*I1301-E1298*J1298-G1298*J1301</f>
        <v>-0.55323904226419351</v>
      </c>
      <c r="O1298" s="28">
        <f t="shared" ref="O1298" si="7668">(D1298*J1298+E1298*I1298+F1298*J1301+G1298*I1301)</f>
        <v>0</v>
      </c>
      <c r="P1298" s="26">
        <f t="shared" ref="P1298" si="7669">D1298*K1298+F1298*K1301-E1298*L1298-G1298*L1301</f>
        <v>0</v>
      </c>
      <c r="Q1298" s="27">
        <f t="shared" ref="Q1298" si="7670">(D1298*L1298+E1298*K1298+F1298*L1301+G1298*K1301)</f>
        <v>-5.742796236401106</v>
      </c>
      <c r="S1298" s="24">
        <v>1</v>
      </c>
      <c r="T1298" s="25">
        <v>0</v>
      </c>
      <c r="U1298" s="26">
        <v>0</v>
      </c>
      <c r="V1298" s="27">
        <f t="shared" ref="V1298" si="7671">-1/($T$8*$B1298)</f>
        <v>-27.782716927454</v>
      </c>
      <c r="X1298" s="24">
        <f t="shared" ref="X1298" si="7672">N1298*S1298+P1298*S1301-O1298*T1298-Q1298*T1301</f>
        <v>-0.55323904226419351</v>
      </c>
      <c r="Y1298" s="28">
        <f t="shared" ref="Y1298" si="7673">(N1298*T1298+O1298*S1298+P1298*T1301+Q1298*S1301)</f>
        <v>0</v>
      </c>
      <c r="Z1298" s="26">
        <f t="shared" ref="Z1298" si="7674">N1298*U1298+P1298*U1301-O1298*V1298-Q1298*V1301</f>
        <v>0</v>
      </c>
      <c r="AA1298" s="27">
        <f t="shared" ref="AA1298" si="7675">(N1298*V1298+O1298*U1298+P1298*V1301+Q1298*U1301)</f>
        <v>9.6276874680407438</v>
      </c>
      <c r="AB1298" s="8"/>
      <c r="AC1298" s="24">
        <v>1</v>
      </c>
      <c r="AD1298" s="28">
        <v>0</v>
      </c>
      <c r="AE1298" s="26">
        <v>0</v>
      </c>
      <c r="AF1298" s="27">
        <v>0</v>
      </c>
      <c r="AH1298" s="24">
        <f t="shared" ref="AH1298" si="7676">X1298*AC1298+Z1298*AC1301-Y1298*AD1298-AA1298*AD1301</f>
        <v>1.9599808465155322</v>
      </c>
      <c r="AI1298" s="28">
        <f t="shared" ref="AI1298" si="7677">(X1298*AD1298+Y1298*AC1298+Z1298*AD1301+AA1298*AC1301)</f>
        <v>0</v>
      </c>
      <c r="AJ1298" s="26">
        <f t="shared" ref="AJ1298" si="7678">X1298*AE1298+Z1298*AE1301-Y1298*AF1298-AA1298*AF1301</f>
        <v>0</v>
      </c>
      <c r="AK1298" s="27">
        <f t="shared" ref="AK1298" si="7679">(X1298*AF1298+Y1298*AE1298+Z1298*AF1301+AA1298*AE1301)</f>
        <v>9.6276874680407438</v>
      </c>
      <c r="AL1298" s="8"/>
      <c r="AM1298" s="24">
        <v>1</v>
      </c>
      <c r="AN1298" s="25">
        <v>0</v>
      </c>
      <c r="AO1298" s="26">
        <v>0</v>
      </c>
      <c r="AP1298" s="27">
        <f t="shared" ref="AP1298" si="7680">-1/($AN$8*$B1298)</f>
        <v>-5.742796236401106</v>
      </c>
      <c r="AR1298" s="24">
        <f t="shared" ref="AR1298" si="7681">AH1298*AM1298+AJ1298*AM1301-AI1298*AN1298-AK1298*AN1301</f>
        <v>1.9599808465155322</v>
      </c>
      <c r="AS1298" s="28">
        <f t="shared" ref="AS1298" si="7682">(AH1298*AN1298+AI1298*AM1298+AJ1298*AN1301+AK1298*AM1301)</f>
        <v>0</v>
      </c>
      <c r="AT1298" s="26">
        <f t="shared" ref="AT1298" si="7683">AH1298*AO1298+AJ1298*AO1301-AI1298*AP1298-AK1298*AP1301</f>
        <v>0</v>
      </c>
      <c r="AU1298" s="27">
        <f t="shared" ref="AU1298" si="7684">(AH1298*AP1298+AI1298*AO1298+AJ1298*AP1301+AK1298*AO1301)</f>
        <v>-1.6280831607469075</v>
      </c>
      <c r="AV1298" s="8"/>
      <c r="AW1298" s="183">
        <f t="shared" ref="AW1298" si="7685">20*LOG((2*$AR$8)/(($AR$8*AR1298+AT1298+$AR$8*AR1301+AT1301)^2+($AR$8*AS1298+AU1298+$AR$8*AS1301+AU1301)^2)^0.5)</f>
        <v>-5.2571457291981858</v>
      </c>
      <c r="AY1298" s="184">
        <f t="shared" ref="AY1298" si="7686">((AS1298^2+AR1298^2)/(AS1301^2+AR1301^2))^0.5</f>
        <v>1.3705814697073864</v>
      </c>
      <c r="AZ1298" s="9"/>
      <c r="BA1298" s="29"/>
      <c r="BB1298" s="29"/>
      <c r="BC1298" s="29"/>
      <c r="BD1298" s="29"/>
    </row>
    <row r="1299" spans="2:56" ht="18.649999999999999" customHeight="1" thickBot="1">
      <c r="D1299" s="30"/>
      <c r="G1299" s="31"/>
      <c r="I1299" s="30"/>
      <c r="L1299" s="31"/>
      <c r="N1299" s="30"/>
      <c r="Q1299" s="31"/>
      <c r="S1299" s="30"/>
      <c r="V1299" s="31"/>
      <c r="X1299" s="30"/>
      <c r="AA1299" s="31"/>
      <c r="AC1299" s="30"/>
      <c r="AF1299" s="31"/>
      <c r="AH1299" s="30"/>
      <c r="AK1299" s="31"/>
      <c r="AM1299" s="30"/>
      <c r="AP1299" s="31"/>
      <c r="AR1299" s="30"/>
      <c r="AU1299" s="31"/>
      <c r="AY1299" s="185"/>
      <c r="AZ1299" s="9"/>
      <c r="BA1299" s="29"/>
      <c r="BB1299" s="29"/>
      <c r="BC1299" s="29"/>
      <c r="BD1299" s="29"/>
    </row>
    <row r="1300" spans="2:56" ht="18.649999999999999" customHeight="1" thickBot="1">
      <c r="D1300" s="197" t="s">
        <v>96</v>
      </c>
      <c r="E1300" s="198"/>
      <c r="F1300" s="199" t="s">
        <v>97</v>
      </c>
      <c r="G1300" s="200"/>
      <c r="I1300" s="197" t="s">
        <v>98</v>
      </c>
      <c r="J1300" s="198"/>
      <c r="K1300" s="199" t="s">
        <v>99</v>
      </c>
      <c r="L1300" s="200"/>
      <c r="N1300" s="197" t="s">
        <v>1</v>
      </c>
      <c r="O1300" s="198"/>
      <c r="P1300" s="199" t="s">
        <v>2</v>
      </c>
      <c r="Q1300" s="200"/>
      <c r="S1300" s="172" t="s">
        <v>100</v>
      </c>
      <c r="T1300" s="173"/>
      <c r="U1300" s="199" t="s">
        <v>101</v>
      </c>
      <c r="V1300" s="200"/>
      <c r="X1300" s="197" t="s">
        <v>102</v>
      </c>
      <c r="Y1300" s="198"/>
      <c r="Z1300" s="199" t="s">
        <v>103</v>
      </c>
      <c r="AA1300" s="200"/>
      <c r="AB1300" s="4"/>
      <c r="AC1300" s="197" t="s">
        <v>104</v>
      </c>
      <c r="AD1300" s="198"/>
      <c r="AE1300" s="199" t="s">
        <v>105</v>
      </c>
      <c r="AF1300" s="200"/>
      <c r="AH1300" s="172" t="s">
        <v>106</v>
      </c>
      <c r="AI1300" s="173"/>
      <c r="AJ1300" s="199" t="s">
        <v>107</v>
      </c>
      <c r="AK1300" s="200"/>
      <c r="AL1300" s="4"/>
      <c r="AM1300" s="197" t="s">
        <v>108</v>
      </c>
      <c r="AN1300" s="198"/>
      <c r="AO1300" s="199" t="s">
        <v>109</v>
      </c>
      <c r="AP1300" s="200"/>
      <c r="AR1300" s="197" t="s">
        <v>110</v>
      </c>
      <c r="AS1300" s="198"/>
      <c r="AT1300" s="199" t="s">
        <v>111</v>
      </c>
      <c r="AU1300" s="200"/>
      <c r="AV1300" s="4"/>
      <c r="AW1300" s="36" t="s">
        <v>112</v>
      </c>
      <c r="AY1300" s="186" t="s">
        <v>113</v>
      </c>
      <c r="AZ1300" s="9"/>
      <c r="BA1300" s="29"/>
      <c r="BB1300" s="29"/>
      <c r="BC1300" s="29"/>
      <c r="BD1300" s="29"/>
    </row>
    <row r="1301" spans="2:56" ht="18.649999999999999" customHeight="1" thickTop="1" thickBot="1">
      <c r="D1301" s="24">
        <v>0</v>
      </c>
      <c r="E1301" s="28">
        <v>0</v>
      </c>
      <c r="F1301" s="26">
        <v>1</v>
      </c>
      <c r="G1301" s="27">
        <v>0</v>
      </c>
      <c r="I1301" s="24">
        <v>0</v>
      </c>
      <c r="J1301" s="28">
        <f t="shared" ref="J1301" si="7687">IF(0=(1-$J$8*$K$8*$B1298^2),0,-1*(1-$J$8*$K$8*$B1298^2)/($B1298*$K$8))</f>
        <v>-0.27046737831631251</v>
      </c>
      <c r="K1301" s="26">
        <v>1</v>
      </c>
      <c r="L1301" s="27">
        <v>0</v>
      </c>
      <c r="N1301" s="24">
        <f t="shared" ref="N1301" si="7688">D1301*I1298+F1301*I1301-E1301*J1298-G1301*J1301</f>
        <v>0</v>
      </c>
      <c r="O1301" s="28">
        <f t="shared" ref="O1301" si="7689">(D1301*J1298+E1301*I1298+F1301*J1301+G1301*I1301)</f>
        <v>-0.27046737831631251</v>
      </c>
      <c r="P1301" s="26">
        <f t="shared" ref="P1301" si="7690">D1301*K1298+F1301*K1301-E1301*L1298-G1301*L1301</f>
        <v>1</v>
      </c>
      <c r="Q1301" s="27">
        <f t="shared" ref="Q1301" si="7691">(D1301*L1298+E1301*K1298+F1301*L1301+G1301*K1301)</f>
        <v>0</v>
      </c>
      <c r="S1301" s="24">
        <v>0</v>
      </c>
      <c r="T1301" s="28">
        <v>0</v>
      </c>
      <c r="U1301" s="26">
        <v>1</v>
      </c>
      <c r="V1301" s="27">
        <v>0</v>
      </c>
      <c r="X1301" s="24">
        <f t="shared" ref="X1301" si="7692">N1301*S1298+P1301*S1301-O1301*T1298-Q1301*T1301</f>
        <v>0</v>
      </c>
      <c r="Y1301" s="28">
        <f t="shared" ref="Y1301" si="7693">(N1301*T1298+O1301*S1298+P1301*T1301+Q1301*S1301)</f>
        <v>-0.27046737831631251</v>
      </c>
      <c r="Z1301" s="26">
        <f t="shared" ref="Z1301" si="7694">N1301*U1298+P1301*U1301-O1301*V1298-Q1301*V1301</f>
        <v>-6.5143186098727206</v>
      </c>
      <c r="AA1301" s="27">
        <f t="shared" ref="AA1301" si="7695">(N1301*V1298+O1301*U1298+P1301*V1301+Q1301*U1301)</f>
        <v>0</v>
      </c>
      <c r="AB1301" s="8"/>
      <c r="AC1301" s="24">
        <v>0</v>
      </c>
      <c r="AD1301" s="28">
        <f t="shared" ref="AD1301" si="7696">IF(0=(1-$AD$8*$AE$8*$B1298^2),0,-1*(1-$AD$8*$AE$8*$B1298^2)/($B1298*$AD$8))</f>
        <v>-0.26104086751074934</v>
      </c>
      <c r="AE1301" s="26">
        <v>1</v>
      </c>
      <c r="AF1301" s="27">
        <v>0</v>
      </c>
      <c r="AH1301" s="24">
        <f t="shared" ref="AH1301" si="7697">X1301*AC1298+Z1301*AC1301-Y1301*AD1298-AA1301*AD1301</f>
        <v>0</v>
      </c>
      <c r="AI1301" s="28">
        <f t="shared" ref="AI1301" si="7698">(X1301*AD1298+Y1301*AC1298+Z1301*AD1301+AA1301*AC1301)</f>
        <v>1.4300360028462811</v>
      </c>
      <c r="AJ1301" s="26">
        <f t="shared" ref="AJ1301" si="7699">X1301*AE1298+Z1301*AE1301-Y1301*AF1298-AA1301*AF1301</f>
        <v>-6.5143186098727206</v>
      </c>
      <c r="AK1301" s="27">
        <f t="shared" ref="AK1301" si="7700">(X1301*AF1298+Y1301*AE1298+Z1301*AF1301+AA1301*AE1301)</f>
        <v>0</v>
      </c>
      <c r="AL1301" s="8"/>
      <c r="AM1301" s="24">
        <v>0</v>
      </c>
      <c r="AN1301" s="28">
        <v>0</v>
      </c>
      <c r="AO1301" s="26">
        <v>1</v>
      </c>
      <c r="AP1301" s="27">
        <v>0</v>
      </c>
      <c r="AR1301" s="24">
        <f t="shared" ref="AR1301" si="7701">AH1301*AM1298+AJ1301*AM1301-AI1301*AN1298-AK1301*AN1301</f>
        <v>0</v>
      </c>
      <c r="AS1301" s="28">
        <f t="shared" ref="AS1301" si="7702">(AH1301*AN1298+AI1301*AM1298+AJ1301*AN1301+AK1301*AM1301)</f>
        <v>1.4300360028462811</v>
      </c>
      <c r="AT1301" s="26">
        <f t="shared" ref="AT1301" si="7703">AH1301*AO1298+AJ1301*AO1301-AI1301*AP1298-AK1301*AP1301</f>
        <v>1.6980867651909843</v>
      </c>
      <c r="AU1301" s="27">
        <f t="shared" ref="AU1301" si="7704">(AH1301*AP1298+AI1301*AO1298+AJ1301*AP1301+AK1301*AO1301)</f>
        <v>0</v>
      </c>
      <c r="AV1301" s="8"/>
      <c r="AW1301" s="38">
        <f t="shared" ref="AW1301" si="7705">(180/PI())*ATAN(-1*(($AR$8*AS1298+AU1298+$AR$8*AS1301+AU1301)/($AR$8*AR1298+AT1298+$AR$8*AR1301+AT1301)))</f>
        <v>3.0989583067614892</v>
      </c>
      <c r="AY1301" s="187">
        <f t="shared" ref="AY1301" si="7706">20*LOG(((($AR$8*AR1298+AT1298-$AR$8*AR1301-AT1301)^2+($AR$8*AS1298+AU1298-$AR$8*AS1301-AU1301)^2)/(($AR$8*AR1298+AT1298+$AR$8*AR1301+AT1301)^2+($AR$8*AS1298+AU1298+$AR$8*AS1301+AU1301)^2))^0.5)</f>
        <v>-1.5369225099445041</v>
      </c>
      <c r="AZ1301" s="9"/>
      <c r="BA1301" s="29"/>
      <c r="BB1301" s="29"/>
      <c r="BC1301" s="29"/>
      <c r="BD1301" s="29"/>
    </row>
    <row r="1302" spans="2:56" ht="18.649999999999999" customHeight="1">
      <c r="AY1302" s="33"/>
    </row>
    <row r="1303" spans="2:56" ht="18.649999999999999" customHeight="1" thickBot="1">
      <c r="E1303" s="21" t="s">
        <v>68</v>
      </c>
      <c r="J1303" s="21" t="s">
        <v>69</v>
      </c>
      <c r="O1303" s="21" t="s">
        <v>70</v>
      </c>
      <c r="T1303" s="21" t="s">
        <v>71</v>
      </c>
      <c r="Y1303" s="21" t="s">
        <v>72</v>
      </c>
      <c r="AD1303" s="21" t="s">
        <v>73</v>
      </c>
      <c r="AI1303" s="21" t="s">
        <v>74</v>
      </c>
      <c r="AN1303" s="21" t="s">
        <v>75</v>
      </c>
      <c r="AS1303" s="21" t="s">
        <v>76</v>
      </c>
    </row>
    <row r="1304" spans="2:56" ht="18.649999999999999" customHeight="1" thickBot="1">
      <c r="B1304" s="20"/>
      <c r="D1304" s="197" t="s">
        <v>77</v>
      </c>
      <c r="E1304" s="198"/>
      <c r="F1304" s="199" t="s">
        <v>78</v>
      </c>
      <c r="G1304" s="200"/>
      <c r="I1304" s="197" t="s">
        <v>79</v>
      </c>
      <c r="J1304" s="198"/>
      <c r="K1304" s="199" t="s">
        <v>80</v>
      </c>
      <c r="L1304" s="200"/>
      <c r="N1304" s="197" t="s">
        <v>81</v>
      </c>
      <c r="O1304" s="198"/>
      <c r="P1304" s="199" t="s">
        <v>82</v>
      </c>
      <c r="Q1304" s="200"/>
      <c r="S1304" s="197" t="s">
        <v>83</v>
      </c>
      <c r="T1304" s="198"/>
      <c r="U1304" s="199" t="s">
        <v>84</v>
      </c>
      <c r="V1304" s="200"/>
      <c r="X1304" s="197" t="s">
        <v>85</v>
      </c>
      <c r="Y1304" s="198"/>
      <c r="Z1304" s="199" t="s">
        <v>86</v>
      </c>
      <c r="AA1304" s="200"/>
      <c r="AB1304" s="4"/>
      <c r="AC1304" s="197" t="s">
        <v>87</v>
      </c>
      <c r="AD1304" s="198"/>
      <c r="AE1304" s="199" t="s">
        <v>88</v>
      </c>
      <c r="AF1304" s="200"/>
      <c r="AH1304" s="197" t="s">
        <v>89</v>
      </c>
      <c r="AI1304" s="198"/>
      <c r="AJ1304" s="199" t="s">
        <v>90</v>
      </c>
      <c r="AK1304" s="200"/>
      <c r="AL1304" s="4"/>
      <c r="AM1304" s="197" t="s">
        <v>91</v>
      </c>
      <c r="AN1304" s="198"/>
      <c r="AO1304" s="199" t="s">
        <v>92</v>
      </c>
      <c r="AP1304" s="200"/>
      <c r="AR1304" s="197" t="s">
        <v>93</v>
      </c>
      <c r="AS1304" s="198"/>
      <c r="AT1304" s="199" t="s">
        <v>94</v>
      </c>
      <c r="AU1304" s="200"/>
      <c r="AV1304" s="4"/>
      <c r="AW1304" s="181" t="s">
        <v>95</v>
      </c>
      <c r="AY1304" s="182" t="s">
        <v>22</v>
      </c>
      <c r="AZ1304" s="9"/>
      <c r="BA1304" s="29"/>
      <c r="BB1304" s="29"/>
      <c r="BC1304" s="29"/>
      <c r="BD1304" s="29"/>
    </row>
    <row r="1305" spans="2:56" ht="18.649999999999999" customHeight="1" thickTop="1" thickBot="1">
      <c r="B1305" s="39">
        <f t="shared" ref="B1305" si="7707">B1298+$E$5</f>
        <v>0.97319999999999196</v>
      </c>
      <c r="D1305" s="24">
        <v>1</v>
      </c>
      <c r="E1305" s="25">
        <v>0</v>
      </c>
      <c r="F1305" s="26">
        <v>0</v>
      </c>
      <c r="G1305" s="27">
        <f t="shared" ref="G1305" si="7708">-1/($E$8*$B1305)</f>
        <v>-5.7404358598140117</v>
      </c>
      <c r="I1305" s="24">
        <v>1</v>
      </c>
      <c r="J1305" s="28">
        <v>0</v>
      </c>
      <c r="K1305" s="26">
        <v>0</v>
      </c>
      <c r="L1305" s="27">
        <v>0</v>
      </c>
      <c r="N1305" s="24">
        <f t="shared" ref="N1305" si="7709">D1305*I1305+F1305*I1308-E1305*J1305-G1305*J1308</f>
        <v>-0.5474215954525028</v>
      </c>
      <c r="O1305" s="28">
        <f t="shared" ref="O1305" si="7710">(D1305*J1305+E1305*I1305+F1305*J1308+G1305*I1308)</f>
        <v>0</v>
      </c>
      <c r="P1305" s="26">
        <f t="shared" ref="P1305" si="7711">D1305*K1305+F1305*K1308-E1305*L1305-G1305*L1308</f>
        <v>0</v>
      </c>
      <c r="Q1305" s="27">
        <f t="shared" ref="Q1305" si="7712">(D1305*L1305+E1305*K1305+F1305*L1308+G1305*K1308)</f>
        <v>-5.7404358598140117</v>
      </c>
      <c r="S1305" s="24">
        <v>1</v>
      </c>
      <c r="T1305" s="25">
        <v>0</v>
      </c>
      <c r="U1305" s="26">
        <v>0</v>
      </c>
      <c r="V1305" s="27">
        <f t="shared" ref="V1305" si="7713">-1/($T$8*$B1305)</f>
        <v>-27.771297808289411</v>
      </c>
      <c r="X1305" s="24">
        <f t="shared" ref="X1305" si="7714">N1305*S1305+P1305*S1308-O1305*T1305-Q1305*T1308</f>
        <v>-0.5474215954525028</v>
      </c>
      <c r="Y1305" s="28">
        <f t="shared" ref="Y1305" si="7715">(N1305*T1305+O1305*S1305+P1305*T1308+Q1305*S1308)</f>
        <v>0</v>
      </c>
      <c r="Z1305" s="26">
        <f t="shared" ref="Z1305" si="7716">N1305*U1305+P1305*U1308-O1305*V1305-Q1305*V1308</f>
        <v>0</v>
      </c>
      <c r="AA1305" s="27">
        <f t="shared" ref="AA1305" si="7717">(N1305*V1305+O1305*U1305+P1305*V1308+Q1305*U1308)</f>
        <v>9.462172294186372</v>
      </c>
      <c r="AB1305" s="8"/>
      <c r="AC1305" s="24">
        <v>1</v>
      </c>
      <c r="AD1305" s="28">
        <v>0</v>
      </c>
      <c r="AE1305" s="26">
        <v>0</v>
      </c>
      <c r="AF1305" s="27">
        <v>0</v>
      </c>
      <c r="AH1305" s="24">
        <f t="shared" ref="AH1305" si="7718">X1305*AC1305+Z1305*AC1308-Y1305*AD1305-AA1305*AD1308</f>
        <v>1.9152649916271889</v>
      </c>
      <c r="AI1305" s="28">
        <f t="shared" ref="AI1305" si="7719">(X1305*AD1305+Y1305*AC1305+Z1305*AD1308+AA1305*AC1308)</f>
        <v>0</v>
      </c>
      <c r="AJ1305" s="26">
        <f t="shared" ref="AJ1305" si="7720">X1305*AE1305+Z1305*AE1308-Y1305*AF1305-AA1305*AF1308</f>
        <v>0</v>
      </c>
      <c r="AK1305" s="27">
        <f t="shared" ref="AK1305" si="7721">(X1305*AF1305+Y1305*AE1305+Z1305*AF1308+AA1305*AE1308)</f>
        <v>9.462172294186372</v>
      </c>
      <c r="AL1305" s="8"/>
      <c r="AM1305" s="24">
        <v>1</v>
      </c>
      <c r="AN1305" s="25">
        <v>0</v>
      </c>
      <c r="AO1305" s="26">
        <v>0</v>
      </c>
      <c r="AP1305" s="27">
        <f t="shared" ref="AP1305" si="7722">-1/($AN$8*$B1305)</f>
        <v>-5.7404358598140117</v>
      </c>
      <c r="AR1305" s="24">
        <f t="shared" ref="AR1305" si="7723">AH1305*AM1305+AJ1305*AM1308-AI1305*AN1305-AK1305*AN1308</f>
        <v>1.9152649916271889</v>
      </c>
      <c r="AS1305" s="28">
        <f t="shared" ref="AS1305" si="7724">(AH1305*AN1305+AI1305*AM1305+AJ1305*AN1308+AK1305*AM1308)</f>
        <v>0</v>
      </c>
      <c r="AT1305" s="26">
        <f t="shared" ref="AT1305" si="7725">AH1305*AO1305+AJ1305*AO1308-AI1305*AP1305-AK1305*AP1308</f>
        <v>0</v>
      </c>
      <c r="AU1305" s="27">
        <f t="shared" ref="AU1305" si="7726">(AH1305*AP1305+AI1305*AO1305+AJ1305*AP1308+AK1305*AO1308)</f>
        <v>-1.5322835447967265</v>
      </c>
      <c r="AV1305" s="8"/>
      <c r="AW1305" s="183">
        <f t="shared" ref="AW1305" si="7727">20*LOG((2*$AR$8)/(($AR$8*AR1305+AT1305+$AR$8*AR1308+AT1308)^2+($AR$8*AS1305+AU1305+$AR$8*AS1308+AU1308)^2)^0.5)</f>
        <v>-5.0427426348139708</v>
      </c>
      <c r="AY1305" s="184">
        <f t="shared" ref="AY1305" si="7728">((AS1305^2+AR1305^2)/(AS1308^2+AR1308^2))^0.5</f>
        <v>1.3501388481522072</v>
      </c>
      <c r="AZ1305" s="9"/>
      <c r="BA1305" s="29"/>
      <c r="BB1305" s="29"/>
      <c r="BC1305" s="29"/>
      <c r="BD1305" s="29"/>
    </row>
    <row r="1306" spans="2:56" ht="18.649999999999999" customHeight="1" thickBot="1">
      <c r="D1306" s="30"/>
      <c r="G1306" s="31"/>
      <c r="I1306" s="30"/>
      <c r="L1306" s="31"/>
      <c r="N1306" s="30"/>
      <c r="Q1306" s="31"/>
      <c r="S1306" s="30"/>
      <c r="V1306" s="31"/>
      <c r="X1306" s="30"/>
      <c r="AA1306" s="31"/>
      <c r="AC1306" s="30"/>
      <c r="AF1306" s="31"/>
      <c r="AH1306" s="30"/>
      <c r="AK1306" s="31"/>
      <c r="AM1306" s="30"/>
      <c r="AP1306" s="31"/>
      <c r="AR1306" s="30"/>
      <c r="AU1306" s="31"/>
      <c r="AY1306" s="185"/>
      <c r="AZ1306" s="9"/>
      <c r="BA1306" s="29"/>
      <c r="BB1306" s="29"/>
      <c r="BC1306" s="29"/>
      <c r="BD1306" s="29"/>
    </row>
    <row r="1307" spans="2:56" ht="18.649999999999999" customHeight="1" thickBot="1">
      <c r="D1307" s="197" t="s">
        <v>96</v>
      </c>
      <c r="E1307" s="198"/>
      <c r="F1307" s="199" t="s">
        <v>97</v>
      </c>
      <c r="G1307" s="200"/>
      <c r="I1307" s="197" t="s">
        <v>98</v>
      </c>
      <c r="J1307" s="198"/>
      <c r="K1307" s="199" t="s">
        <v>99</v>
      </c>
      <c r="L1307" s="200"/>
      <c r="N1307" s="197" t="s">
        <v>1</v>
      </c>
      <c r="O1307" s="198"/>
      <c r="P1307" s="199" t="s">
        <v>2</v>
      </c>
      <c r="Q1307" s="200"/>
      <c r="S1307" s="172" t="s">
        <v>100</v>
      </c>
      <c r="T1307" s="173"/>
      <c r="U1307" s="199" t="s">
        <v>101</v>
      </c>
      <c r="V1307" s="200"/>
      <c r="X1307" s="197" t="s">
        <v>102</v>
      </c>
      <c r="Y1307" s="198"/>
      <c r="Z1307" s="199" t="s">
        <v>103</v>
      </c>
      <c r="AA1307" s="200"/>
      <c r="AB1307" s="4"/>
      <c r="AC1307" s="197" t="s">
        <v>104</v>
      </c>
      <c r="AD1307" s="198"/>
      <c r="AE1307" s="199" t="s">
        <v>105</v>
      </c>
      <c r="AF1307" s="200"/>
      <c r="AH1307" s="172" t="s">
        <v>106</v>
      </c>
      <c r="AI1307" s="173"/>
      <c r="AJ1307" s="199" t="s">
        <v>107</v>
      </c>
      <c r="AK1307" s="200"/>
      <c r="AL1307" s="4"/>
      <c r="AM1307" s="197" t="s">
        <v>108</v>
      </c>
      <c r="AN1307" s="198"/>
      <c r="AO1307" s="199" t="s">
        <v>109</v>
      </c>
      <c r="AP1307" s="200"/>
      <c r="AR1307" s="197" t="s">
        <v>110</v>
      </c>
      <c r="AS1307" s="198"/>
      <c r="AT1307" s="199" t="s">
        <v>111</v>
      </c>
      <c r="AU1307" s="200"/>
      <c r="AV1307" s="4"/>
      <c r="AW1307" s="36" t="s">
        <v>112</v>
      </c>
      <c r="AY1307" s="186" t="s">
        <v>113</v>
      </c>
      <c r="AZ1307" s="9"/>
      <c r="BA1307" s="29"/>
      <c r="BB1307" s="29"/>
      <c r="BC1307" s="29"/>
      <c r="BD1307" s="29"/>
    </row>
    <row r="1308" spans="2:56" ht="18.649999999999999" customHeight="1" thickTop="1" thickBot="1">
      <c r="D1308" s="24">
        <v>0</v>
      </c>
      <c r="E1308" s="28">
        <v>0</v>
      </c>
      <c r="F1308" s="26">
        <v>1</v>
      </c>
      <c r="G1308" s="27">
        <v>0</v>
      </c>
      <c r="I1308" s="24">
        <v>0</v>
      </c>
      <c r="J1308" s="28">
        <f t="shared" ref="J1308" si="7729">IF(0=(1-$J$8*$K$8*$B1305^2),0,-1*(1-$J$8*$K$8*$B1305^2)/($B1305*$K$8))</f>
        <v>-0.269565174708291</v>
      </c>
      <c r="K1308" s="26">
        <v>1</v>
      </c>
      <c r="L1308" s="27">
        <v>0</v>
      </c>
      <c r="N1308" s="24">
        <f t="shared" ref="N1308" si="7730">D1308*I1305+F1308*I1308-E1308*J1305-G1308*J1308</f>
        <v>0</v>
      </c>
      <c r="O1308" s="28">
        <f t="shared" ref="O1308" si="7731">(D1308*J1305+E1308*I1305+F1308*J1308+G1308*I1308)</f>
        <v>-0.269565174708291</v>
      </c>
      <c r="P1308" s="26">
        <f t="shared" ref="P1308" si="7732">D1308*K1305+F1308*K1308-E1308*L1305-G1308*L1308</f>
        <v>1</v>
      </c>
      <c r="Q1308" s="27">
        <f t="shared" ref="Q1308" si="7733">(D1308*L1305+E1308*K1305+F1308*L1308+G1308*K1308)</f>
        <v>0</v>
      </c>
      <c r="S1308" s="24">
        <v>0</v>
      </c>
      <c r="T1308" s="28">
        <v>0</v>
      </c>
      <c r="U1308" s="26">
        <v>1</v>
      </c>
      <c r="V1308" s="27">
        <v>0</v>
      </c>
      <c r="X1308" s="24">
        <f t="shared" ref="X1308" si="7734">N1308*S1305+P1308*S1308-O1308*T1305-Q1308*T1308</f>
        <v>0</v>
      </c>
      <c r="Y1308" s="28">
        <f t="shared" ref="Y1308" si="7735">(N1308*T1305+O1308*S1305+P1308*T1308+Q1308*S1308)</f>
        <v>-0.269565174708291</v>
      </c>
      <c r="Z1308" s="26">
        <f t="shared" ref="Z1308" si="7736">N1308*U1305+P1308*U1308-O1308*V1305-Q1308*V1308</f>
        <v>-6.4861747455675136</v>
      </c>
      <c r="AA1308" s="27">
        <f t="shared" ref="AA1308" si="7737">(N1308*V1305+O1308*U1305+P1308*V1308+Q1308*U1308)</f>
        <v>0</v>
      </c>
      <c r="AB1308" s="8"/>
      <c r="AC1308" s="24">
        <v>0</v>
      </c>
      <c r="AD1308" s="28">
        <f t="shared" ref="AD1308" si="7738">IF(0=(1-$AD$8*$AE$8*$B1305^2),0,-1*(1-$AD$8*$AE$8*$B1305^2)/($B1305*$AD$8))</f>
        <v>-0.26026651285908042</v>
      </c>
      <c r="AE1308" s="26">
        <v>1</v>
      </c>
      <c r="AF1308" s="27">
        <v>0</v>
      </c>
      <c r="AH1308" s="24">
        <f t="shared" ref="AH1308" si="7739">X1308*AC1305+Z1308*AC1308-Y1308*AD1305-AA1308*AD1308</f>
        <v>0</v>
      </c>
      <c r="AI1308" s="28">
        <f t="shared" ref="AI1308" si="7740">(X1308*AD1305+Y1308*AC1305+Z1308*AD1308+AA1308*AC1308)</f>
        <v>1.4185689081151989</v>
      </c>
      <c r="AJ1308" s="26">
        <f t="shared" ref="AJ1308" si="7741">X1308*AE1305+Z1308*AE1308-Y1308*AF1305-AA1308*AF1308</f>
        <v>-6.4861747455675136</v>
      </c>
      <c r="AK1308" s="27">
        <f t="shared" ref="AK1308" si="7742">(X1308*AF1305+Y1308*AE1305+Z1308*AF1308+AA1308*AE1308)</f>
        <v>0</v>
      </c>
      <c r="AL1308" s="8"/>
      <c r="AM1308" s="24">
        <v>0</v>
      </c>
      <c r="AN1308" s="28">
        <v>0</v>
      </c>
      <c r="AO1308" s="26">
        <v>1</v>
      </c>
      <c r="AP1308" s="27">
        <v>0</v>
      </c>
      <c r="AR1308" s="24">
        <f t="shared" ref="AR1308" si="7743">AH1308*AM1305+AJ1308*AM1308-AI1308*AN1305-AK1308*AN1308</f>
        <v>0</v>
      </c>
      <c r="AS1308" s="28">
        <f t="shared" ref="AS1308" si="7744">(AH1308*AN1305+AI1308*AM1305+AJ1308*AN1308+AK1308*AM1308)</f>
        <v>1.4185689081151989</v>
      </c>
      <c r="AT1308" s="26">
        <f t="shared" ref="AT1308" si="7745">AH1308*AO1305+AJ1308*AO1308-AI1308*AP1305-AK1308*AP1308</f>
        <v>1.6570290841941819</v>
      </c>
      <c r="AU1308" s="27">
        <f t="shared" ref="AU1308" si="7746">(AH1308*AP1305+AI1308*AO1305+AJ1308*AP1308+AK1308*AO1308)</f>
        <v>0</v>
      </c>
      <c r="AV1308" s="8"/>
      <c r="AW1308" s="38">
        <f t="shared" ref="AW1308" si="7747">(180/PI())*ATAN(-1*(($AR$8*AS1305+AU1305+$AR$8*AS1308+AU1308)/($AR$8*AR1305+AT1305+$AR$8*AR1308+AT1308)))</f>
        <v>1.8232455877471352</v>
      </c>
      <c r="AY1308" s="187">
        <f t="shared" ref="AY1308" si="7748">20*LOG(((($AR$8*AR1305+AT1305-$AR$8*AR1308-AT1308)^2+($AR$8*AS1305+AU1305-$AR$8*AS1308-AU1308)^2)/(($AR$8*AR1305+AT1305+$AR$8*AR1308+AT1308)^2+($AR$8*AS1305+AU1305+$AR$8*AS1308+AU1308)^2))^0.5)</f>
        <v>-1.6312593418202708</v>
      </c>
      <c r="AZ1308" s="9"/>
      <c r="BA1308" s="29"/>
      <c r="BB1308" s="29"/>
      <c r="BC1308" s="29"/>
      <c r="BD1308" s="29"/>
    </row>
    <row r="1309" spans="2:56" ht="18.649999999999999" customHeight="1">
      <c r="AY1309" s="33"/>
    </row>
    <row r="1310" spans="2:56" ht="18.649999999999999" customHeight="1" thickBot="1">
      <c r="E1310" s="21" t="s">
        <v>68</v>
      </c>
      <c r="J1310" s="21" t="s">
        <v>69</v>
      </c>
      <c r="O1310" s="21" t="s">
        <v>70</v>
      </c>
      <c r="T1310" s="21" t="s">
        <v>71</v>
      </c>
      <c r="Y1310" s="21" t="s">
        <v>72</v>
      </c>
      <c r="AD1310" s="21" t="s">
        <v>73</v>
      </c>
      <c r="AI1310" s="21" t="s">
        <v>74</v>
      </c>
      <c r="AN1310" s="21" t="s">
        <v>75</v>
      </c>
      <c r="AS1310" s="21" t="s">
        <v>76</v>
      </c>
    </row>
    <row r="1311" spans="2:56" ht="18.649999999999999" customHeight="1" thickBot="1">
      <c r="B1311" s="20"/>
      <c r="D1311" s="197" t="s">
        <v>77</v>
      </c>
      <c r="E1311" s="198"/>
      <c r="F1311" s="199" t="s">
        <v>78</v>
      </c>
      <c r="G1311" s="200"/>
      <c r="I1311" s="197" t="s">
        <v>79</v>
      </c>
      <c r="J1311" s="198"/>
      <c r="K1311" s="199" t="s">
        <v>80</v>
      </c>
      <c r="L1311" s="200"/>
      <c r="N1311" s="197" t="s">
        <v>81</v>
      </c>
      <c r="O1311" s="198"/>
      <c r="P1311" s="199" t="s">
        <v>82</v>
      </c>
      <c r="Q1311" s="200"/>
      <c r="S1311" s="197" t="s">
        <v>83</v>
      </c>
      <c r="T1311" s="198"/>
      <c r="U1311" s="199" t="s">
        <v>84</v>
      </c>
      <c r="V1311" s="200"/>
      <c r="X1311" s="197" t="s">
        <v>85</v>
      </c>
      <c r="Y1311" s="198"/>
      <c r="Z1311" s="199" t="s">
        <v>86</v>
      </c>
      <c r="AA1311" s="200"/>
      <c r="AB1311" s="4"/>
      <c r="AC1311" s="197" t="s">
        <v>87</v>
      </c>
      <c r="AD1311" s="198"/>
      <c r="AE1311" s="199" t="s">
        <v>88</v>
      </c>
      <c r="AF1311" s="200"/>
      <c r="AH1311" s="197" t="s">
        <v>89</v>
      </c>
      <c r="AI1311" s="198"/>
      <c r="AJ1311" s="199" t="s">
        <v>90</v>
      </c>
      <c r="AK1311" s="200"/>
      <c r="AL1311" s="4"/>
      <c r="AM1311" s="197" t="s">
        <v>91</v>
      </c>
      <c r="AN1311" s="198"/>
      <c r="AO1311" s="199" t="s">
        <v>92</v>
      </c>
      <c r="AP1311" s="200"/>
      <c r="AR1311" s="197" t="s">
        <v>93</v>
      </c>
      <c r="AS1311" s="198"/>
      <c r="AT1311" s="199" t="s">
        <v>94</v>
      </c>
      <c r="AU1311" s="200"/>
      <c r="AV1311" s="4"/>
      <c r="AW1311" s="181" t="s">
        <v>95</v>
      </c>
      <c r="AY1311" s="182" t="s">
        <v>22</v>
      </c>
      <c r="AZ1311" s="9"/>
      <c r="BA1311" s="29"/>
      <c r="BB1311" s="29"/>
      <c r="BC1311" s="29"/>
      <c r="BD1311" s="29"/>
    </row>
    <row r="1312" spans="2:56" ht="18.649999999999999" customHeight="1" thickTop="1" thickBot="1">
      <c r="B1312" s="39">
        <f t="shared" ref="B1312" si="7749">B1305+$E$5</f>
        <v>0.97359999999999192</v>
      </c>
      <c r="D1312" s="24">
        <v>1</v>
      </c>
      <c r="E1312" s="25">
        <v>0</v>
      </c>
      <c r="F1312" s="26">
        <v>0</v>
      </c>
      <c r="G1312" s="27">
        <f t="shared" ref="G1312" si="7750">-1/($E$8*$B1312)</f>
        <v>-5.7380774227310969</v>
      </c>
      <c r="I1312" s="24">
        <v>1</v>
      </c>
      <c r="J1312" s="28">
        <v>0</v>
      </c>
      <c r="K1312" s="26">
        <v>0</v>
      </c>
      <c r="L1312" s="27">
        <v>0</v>
      </c>
      <c r="N1312" s="24">
        <f t="shared" ref="N1312" si="7751">D1312*I1312+F1312*I1315-E1312*J1312-G1312*J1315</f>
        <v>-0.54161131739803325</v>
      </c>
      <c r="O1312" s="28">
        <f t="shared" ref="O1312" si="7752">(D1312*J1312+E1312*I1312+F1312*J1315+G1312*I1315)</f>
        <v>0</v>
      </c>
      <c r="P1312" s="26">
        <f t="shared" ref="P1312" si="7753">D1312*K1312+F1312*K1315-E1312*L1312-G1312*L1315</f>
        <v>0</v>
      </c>
      <c r="Q1312" s="27">
        <f t="shared" ref="Q1312" si="7754">(D1312*L1312+E1312*K1312+F1312*L1315+G1312*K1315)</f>
        <v>-5.7380774227310969</v>
      </c>
      <c r="S1312" s="24">
        <v>1</v>
      </c>
      <c r="T1312" s="25">
        <v>0</v>
      </c>
      <c r="U1312" s="26">
        <v>0</v>
      </c>
      <c r="V1312" s="27">
        <f t="shared" ref="V1312" si="7755">-1/($T$8*$B1312)</f>
        <v>-27.759888072131524</v>
      </c>
      <c r="X1312" s="24">
        <f t="shared" ref="X1312" si="7756">N1312*S1312+P1312*S1315-O1312*T1312-Q1312*T1315</f>
        <v>-0.54161131739803325</v>
      </c>
      <c r="Y1312" s="28">
        <f t="shared" ref="Y1312" si="7757">(N1312*T1312+O1312*S1312+P1312*T1315+Q1312*S1315)</f>
        <v>0</v>
      </c>
      <c r="Z1312" s="26">
        <f t="shared" ref="Z1312" si="7758">N1312*U1312+P1312*U1315-O1312*V1312-Q1312*V1315</f>
        <v>0</v>
      </c>
      <c r="AA1312" s="27">
        <f t="shared" ref="AA1312" si="7759">(N1312*V1312+O1312*U1312+P1312*V1315+Q1312*U1315)</f>
        <v>9.296992126838008</v>
      </c>
      <c r="AB1312" s="8"/>
      <c r="AC1312" s="24">
        <v>1</v>
      </c>
      <c r="AD1312" s="28">
        <v>0</v>
      </c>
      <c r="AE1312" s="26">
        <v>0</v>
      </c>
      <c r="AF1312" s="27">
        <v>0</v>
      </c>
      <c r="AH1312" s="24">
        <f t="shared" ref="AH1312" si="7760">X1312*AC1312+Z1312*AC1315-Y1312*AD1312-AA1312*AD1315</f>
        <v>1.8708886014764556</v>
      </c>
      <c r="AI1312" s="28">
        <f t="shared" ref="AI1312" si="7761">(X1312*AD1312+Y1312*AC1312+Z1312*AD1315+AA1312*AC1315)</f>
        <v>0</v>
      </c>
      <c r="AJ1312" s="26">
        <f t="shared" ref="AJ1312" si="7762">X1312*AE1312+Z1312*AE1315-Y1312*AF1312-AA1312*AF1315</f>
        <v>0</v>
      </c>
      <c r="AK1312" s="27">
        <f t="shared" ref="AK1312" si="7763">(X1312*AF1312+Y1312*AE1312+Z1312*AF1315+AA1312*AE1315)</f>
        <v>9.296992126838008</v>
      </c>
      <c r="AL1312" s="8"/>
      <c r="AM1312" s="24">
        <v>1</v>
      </c>
      <c r="AN1312" s="25">
        <v>0</v>
      </c>
      <c r="AO1312" s="26">
        <v>0</v>
      </c>
      <c r="AP1312" s="27">
        <f t="shared" ref="AP1312" si="7764">-1/($AN$8*$B1312)</f>
        <v>-5.7380774227310969</v>
      </c>
      <c r="AR1312" s="24">
        <f t="shared" ref="AR1312" si="7765">AH1312*AM1312+AJ1312*AM1315-AI1312*AN1312-AK1312*AN1315</f>
        <v>1.8708886014764556</v>
      </c>
      <c r="AS1312" s="28">
        <f t="shared" ref="AS1312" si="7766">(AH1312*AN1312+AI1312*AM1312+AJ1312*AN1315+AK1312*AM1315)</f>
        <v>0</v>
      </c>
      <c r="AT1312" s="26">
        <f t="shared" ref="AT1312" si="7767">AH1312*AO1312+AJ1312*AO1315-AI1312*AP1312-AK1312*AP1315</f>
        <v>0</v>
      </c>
      <c r="AU1312" s="27">
        <f t="shared" ref="AU1312" si="7768">(AH1312*AP1312+AI1312*AO1312+AJ1312*AP1315+AK1312*AO1315)</f>
        <v>-1.4383115177389989</v>
      </c>
      <c r="AV1312" s="8"/>
      <c r="AW1312" s="183">
        <f t="shared" ref="AW1312" si="7769">20*LOG((2*$AR$8)/(($AR$8*AR1312+AT1312+$AR$8*AR1315+AT1315)^2+($AR$8*AS1312+AU1312+$AR$8*AS1315+AU1315)^2)^0.5)</f>
        <v>-4.8292712944912157</v>
      </c>
      <c r="AY1312" s="184">
        <f t="shared" ref="AY1312" si="7770">((AS1312^2+AR1312^2)/(AS1315^2+AR1315^2))^0.5</f>
        <v>1.3295527810124494</v>
      </c>
      <c r="AZ1312" s="9"/>
      <c r="BA1312" s="29"/>
      <c r="BB1312" s="29"/>
      <c r="BC1312" s="29"/>
      <c r="BD1312" s="29"/>
    </row>
    <row r="1313" spans="2:56" ht="18.649999999999999" customHeight="1" thickBot="1">
      <c r="D1313" s="30"/>
      <c r="G1313" s="31"/>
      <c r="I1313" s="30"/>
      <c r="L1313" s="31"/>
      <c r="N1313" s="30"/>
      <c r="Q1313" s="31"/>
      <c r="S1313" s="30"/>
      <c r="V1313" s="31"/>
      <c r="X1313" s="30"/>
      <c r="AA1313" s="31"/>
      <c r="AC1313" s="30"/>
      <c r="AF1313" s="31"/>
      <c r="AH1313" s="30"/>
      <c r="AK1313" s="31"/>
      <c r="AM1313" s="30"/>
      <c r="AP1313" s="31"/>
      <c r="AR1313" s="30"/>
      <c r="AU1313" s="31"/>
      <c r="AY1313" s="185"/>
      <c r="AZ1313" s="9"/>
      <c r="BA1313" s="29"/>
      <c r="BB1313" s="29"/>
      <c r="BC1313" s="29"/>
      <c r="BD1313" s="29"/>
    </row>
    <row r="1314" spans="2:56" ht="18.649999999999999" customHeight="1" thickBot="1">
      <c r="D1314" s="197" t="s">
        <v>96</v>
      </c>
      <c r="E1314" s="198"/>
      <c r="F1314" s="199" t="s">
        <v>97</v>
      </c>
      <c r="G1314" s="200"/>
      <c r="I1314" s="197" t="s">
        <v>98</v>
      </c>
      <c r="J1314" s="198"/>
      <c r="K1314" s="199" t="s">
        <v>99</v>
      </c>
      <c r="L1314" s="200"/>
      <c r="N1314" s="197" t="s">
        <v>1</v>
      </c>
      <c r="O1314" s="198"/>
      <c r="P1314" s="199" t="s">
        <v>2</v>
      </c>
      <c r="Q1314" s="200"/>
      <c r="S1314" s="172" t="s">
        <v>100</v>
      </c>
      <c r="T1314" s="173"/>
      <c r="U1314" s="199" t="s">
        <v>101</v>
      </c>
      <c r="V1314" s="200"/>
      <c r="X1314" s="197" t="s">
        <v>102</v>
      </c>
      <c r="Y1314" s="198"/>
      <c r="Z1314" s="199" t="s">
        <v>103</v>
      </c>
      <c r="AA1314" s="200"/>
      <c r="AB1314" s="4"/>
      <c r="AC1314" s="197" t="s">
        <v>104</v>
      </c>
      <c r="AD1314" s="198"/>
      <c r="AE1314" s="199" t="s">
        <v>105</v>
      </c>
      <c r="AF1314" s="200"/>
      <c r="AH1314" s="172" t="s">
        <v>106</v>
      </c>
      <c r="AI1314" s="173"/>
      <c r="AJ1314" s="199" t="s">
        <v>107</v>
      </c>
      <c r="AK1314" s="200"/>
      <c r="AL1314" s="4"/>
      <c r="AM1314" s="197" t="s">
        <v>108</v>
      </c>
      <c r="AN1314" s="198"/>
      <c r="AO1314" s="199" t="s">
        <v>109</v>
      </c>
      <c r="AP1314" s="200"/>
      <c r="AR1314" s="197" t="s">
        <v>110</v>
      </c>
      <c r="AS1314" s="198"/>
      <c r="AT1314" s="199" t="s">
        <v>111</v>
      </c>
      <c r="AU1314" s="200"/>
      <c r="AV1314" s="4"/>
      <c r="AW1314" s="36" t="s">
        <v>112</v>
      </c>
      <c r="AY1314" s="186" t="s">
        <v>113</v>
      </c>
      <c r="AZ1314" s="9"/>
      <c r="BA1314" s="29"/>
      <c r="BB1314" s="29"/>
      <c r="BC1314" s="29"/>
      <c r="BD1314" s="29"/>
    </row>
    <row r="1315" spans="2:56" ht="18.649999999999999" customHeight="1" thickTop="1" thickBot="1">
      <c r="D1315" s="24">
        <v>0</v>
      </c>
      <c r="E1315" s="28">
        <v>0</v>
      </c>
      <c r="F1315" s="26">
        <v>1</v>
      </c>
      <c r="G1315" s="27">
        <v>0</v>
      </c>
      <c r="I1315" s="24">
        <v>0</v>
      </c>
      <c r="J1315" s="28">
        <f t="shared" ref="J1315" si="7771">IF(0=(1-$J$8*$K$8*$B1312^2),0,-1*(1-$J$8*$K$8*$B1312^2)/($B1312*$K$8))</f>
        <v>-0.26866338737274958</v>
      </c>
      <c r="K1315" s="26">
        <v>1</v>
      </c>
      <c r="L1315" s="27">
        <v>0</v>
      </c>
      <c r="N1315" s="24">
        <f t="shared" ref="N1315" si="7772">D1315*I1312+F1315*I1315-E1315*J1312-G1315*J1315</f>
        <v>0</v>
      </c>
      <c r="O1315" s="28">
        <f t="shared" ref="O1315" si="7773">(D1315*J1312+E1315*I1312+F1315*J1315+G1315*I1315)</f>
        <v>-0.26866338737274958</v>
      </c>
      <c r="P1315" s="26">
        <f t="shared" ref="P1315" si="7774">D1315*K1312+F1315*K1315-E1315*L1312-G1315*L1315</f>
        <v>1</v>
      </c>
      <c r="Q1315" s="27">
        <f t="shared" ref="Q1315" si="7775">(D1315*L1312+E1315*K1312+F1315*L1315+G1315*K1315)</f>
        <v>0</v>
      </c>
      <c r="S1315" s="24">
        <v>0</v>
      </c>
      <c r="T1315" s="28">
        <v>0</v>
      </c>
      <c r="U1315" s="26">
        <v>1</v>
      </c>
      <c r="V1315" s="27">
        <v>0</v>
      </c>
      <c r="X1315" s="24">
        <f t="shared" ref="X1315" si="7776">N1315*S1312+P1315*S1315-O1315*T1312-Q1315*T1315</f>
        <v>0</v>
      </c>
      <c r="Y1315" s="28">
        <f t="shared" ref="Y1315" si="7777">(N1315*T1312+O1315*S1312+P1315*T1315+Q1315*S1315)</f>
        <v>-0.26866338737274958</v>
      </c>
      <c r="Z1315" s="26">
        <f t="shared" ref="Z1315" si="7778">N1315*U1312+P1315*U1315-O1315*V1312-Q1315*V1315</f>
        <v>-6.4580655625472421</v>
      </c>
      <c r="AA1315" s="27">
        <f t="shared" ref="AA1315" si="7779">(N1315*V1312+O1315*U1312+P1315*V1315+Q1315*U1315)</f>
        <v>0</v>
      </c>
      <c r="AB1315" s="8"/>
      <c r="AC1315" s="24">
        <v>0</v>
      </c>
      <c r="AD1315" s="28">
        <f t="shared" ref="AD1315" si="7780">IF(0=(1-$AD$8*$AE$8*$B1312^2),0,-1*(1-$AD$8*$AE$8*$B1312^2)/($B1312*$AD$8))</f>
        <v>-0.25949252037228543</v>
      </c>
      <c r="AE1315" s="26">
        <v>1</v>
      </c>
      <c r="AF1315" s="27">
        <v>0</v>
      </c>
      <c r="AH1315" s="24">
        <f t="shared" ref="AH1315" si="7781">X1315*AC1312+Z1315*AC1315-Y1315*AD1312-AA1315*AD1315</f>
        <v>0</v>
      </c>
      <c r="AI1315" s="28">
        <f t="shared" ref="AI1315" si="7782">(X1315*AD1312+Y1315*AC1312+Z1315*AD1315+AA1315*AC1315)</f>
        <v>1.4071563221820957</v>
      </c>
      <c r="AJ1315" s="26">
        <f t="shared" ref="AJ1315" si="7783">X1315*AE1312+Z1315*AE1315-Y1315*AF1312-AA1315*AF1315</f>
        <v>-6.4580655625472421</v>
      </c>
      <c r="AK1315" s="27">
        <f t="shared" ref="AK1315" si="7784">(X1315*AF1312+Y1315*AE1312+Z1315*AF1315+AA1315*AE1315)</f>
        <v>0</v>
      </c>
      <c r="AL1315" s="8"/>
      <c r="AM1315" s="24">
        <v>0</v>
      </c>
      <c r="AN1315" s="28">
        <v>0</v>
      </c>
      <c r="AO1315" s="26">
        <v>1</v>
      </c>
      <c r="AP1315" s="27">
        <v>0</v>
      </c>
      <c r="AR1315" s="24">
        <f t="shared" ref="AR1315" si="7785">AH1315*AM1312+AJ1315*AM1315-AI1315*AN1312-AK1315*AN1315</f>
        <v>0</v>
      </c>
      <c r="AS1315" s="28">
        <f t="shared" ref="AS1315" si="7786">(AH1315*AN1312+AI1315*AM1312+AJ1315*AN1315+AK1315*AM1315)</f>
        <v>1.4071563221820957</v>
      </c>
      <c r="AT1315" s="26">
        <f t="shared" ref="AT1315" si="7787">AH1315*AO1312+AJ1315*AO1315-AI1315*AP1312-AK1315*AP1315</f>
        <v>1.6163063600191663</v>
      </c>
      <c r="AU1315" s="27">
        <f t="shared" ref="AU1315" si="7788">(AH1315*AP1312+AI1315*AO1312+AJ1315*AP1315+AK1315*AO1315)</f>
        <v>0</v>
      </c>
      <c r="AV1315" s="8"/>
      <c r="AW1315" s="38">
        <f t="shared" ref="AW1315" si="7789">(180/PI())*ATAN(-1*(($AR$8*AS1312+AU1312+$AR$8*AS1315+AU1315)/($AR$8*AR1312+AT1312+$AR$8*AR1315+AT1315)))</f>
        <v>0.51187666394403719</v>
      </c>
      <c r="AY1315" s="187">
        <f t="shared" ref="AY1315" si="7790">20*LOG(((($AR$8*AR1312+AT1312-$AR$8*AR1315-AT1315)^2+($AR$8*AS1312+AU1312-$AR$8*AS1315-AU1315)^2)/(($AR$8*AR1312+AT1312+$AR$8*AR1315+AT1315)^2+($AR$8*AS1312+AU1312+$AR$8*AS1315+AU1315)^2))^0.5)</f>
        <v>-1.7321717063298967</v>
      </c>
      <c r="AZ1315" s="9"/>
      <c r="BA1315" s="29"/>
      <c r="BB1315" s="29"/>
      <c r="BC1315" s="29"/>
      <c r="BD1315" s="29"/>
    </row>
    <row r="1316" spans="2:56" ht="18.649999999999999" customHeight="1">
      <c r="AY1316" s="33"/>
    </row>
    <row r="1317" spans="2:56" ht="18.649999999999999" customHeight="1" thickBot="1">
      <c r="E1317" s="21" t="s">
        <v>68</v>
      </c>
      <c r="J1317" s="21" t="s">
        <v>69</v>
      </c>
      <c r="O1317" s="21" t="s">
        <v>70</v>
      </c>
      <c r="T1317" s="21" t="s">
        <v>71</v>
      </c>
      <c r="Y1317" s="21" t="s">
        <v>72</v>
      </c>
      <c r="AD1317" s="21" t="s">
        <v>73</v>
      </c>
      <c r="AI1317" s="21" t="s">
        <v>74</v>
      </c>
      <c r="AN1317" s="21" t="s">
        <v>75</v>
      </c>
      <c r="AS1317" s="21" t="s">
        <v>76</v>
      </c>
    </row>
    <row r="1318" spans="2:56" ht="18.649999999999999" customHeight="1" thickBot="1">
      <c r="B1318" s="20"/>
      <c r="D1318" s="197" t="s">
        <v>77</v>
      </c>
      <c r="E1318" s="198"/>
      <c r="F1318" s="199" t="s">
        <v>78</v>
      </c>
      <c r="G1318" s="200"/>
      <c r="I1318" s="197" t="s">
        <v>79</v>
      </c>
      <c r="J1318" s="198"/>
      <c r="K1318" s="199" t="s">
        <v>80</v>
      </c>
      <c r="L1318" s="200"/>
      <c r="N1318" s="197" t="s">
        <v>81</v>
      </c>
      <c r="O1318" s="198"/>
      <c r="P1318" s="199" t="s">
        <v>82</v>
      </c>
      <c r="Q1318" s="200"/>
      <c r="S1318" s="197" t="s">
        <v>83</v>
      </c>
      <c r="T1318" s="198"/>
      <c r="U1318" s="199" t="s">
        <v>84</v>
      </c>
      <c r="V1318" s="200"/>
      <c r="X1318" s="197" t="s">
        <v>85</v>
      </c>
      <c r="Y1318" s="198"/>
      <c r="Z1318" s="199" t="s">
        <v>86</v>
      </c>
      <c r="AA1318" s="200"/>
      <c r="AB1318" s="4"/>
      <c r="AC1318" s="197" t="s">
        <v>87</v>
      </c>
      <c r="AD1318" s="198"/>
      <c r="AE1318" s="199" t="s">
        <v>88</v>
      </c>
      <c r="AF1318" s="200"/>
      <c r="AH1318" s="197" t="s">
        <v>89</v>
      </c>
      <c r="AI1318" s="198"/>
      <c r="AJ1318" s="199" t="s">
        <v>90</v>
      </c>
      <c r="AK1318" s="200"/>
      <c r="AL1318" s="4"/>
      <c r="AM1318" s="197" t="s">
        <v>91</v>
      </c>
      <c r="AN1318" s="198"/>
      <c r="AO1318" s="199" t="s">
        <v>92</v>
      </c>
      <c r="AP1318" s="200"/>
      <c r="AR1318" s="197" t="s">
        <v>93</v>
      </c>
      <c r="AS1318" s="198"/>
      <c r="AT1318" s="199" t="s">
        <v>94</v>
      </c>
      <c r="AU1318" s="200"/>
      <c r="AV1318" s="4"/>
      <c r="AW1318" s="181" t="s">
        <v>95</v>
      </c>
      <c r="AY1318" s="182" t="s">
        <v>22</v>
      </c>
      <c r="AZ1318" s="9"/>
      <c r="BA1318" s="29"/>
      <c r="BB1318" s="29"/>
      <c r="BC1318" s="29"/>
      <c r="BD1318" s="29"/>
    </row>
    <row r="1319" spans="2:56" ht="18.649999999999999" customHeight="1" thickTop="1" thickBot="1">
      <c r="B1319" s="39">
        <f t="shared" ref="B1319" si="7791">B1312+$E$5</f>
        <v>0.97399999999999187</v>
      </c>
      <c r="D1319" s="24">
        <v>1</v>
      </c>
      <c r="E1319" s="25">
        <v>0</v>
      </c>
      <c r="F1319" s="26">
        <v>0</v>
      </c>
      <c r="G1319" s="27">
        <f t="shared" ref="G1319" si="7792">-1/($E$8*$B1319)</f>
        <v>-5.7357209227628303</v>
      </c>
      <c r="I1319" s="24">
        <v>1</v>
      </c>
      <c r="J1319" s="28">
        <v>0</v>
      </c>
      <c r="K1319" s="26">
        <v>0</v>
      </c>
      <c r="L1319" s="27">
        <v>0</v>
      </c>
      <c r="N1319" s="24">
        <f t="shared" ref="N1319" si="7793">D1319*I1319+F1319*I1322-E1319*J1319-G1319*J1322</f>
        <v>-0.53580819632700893</v>
      </c>
      <c r="O1319" s="28">
        <f t="shared" ref="O1319" si="7794">(D1319*J1319+E1319*I1319+F1319*J1322+G1319*I1322)</f>
        <v>0</v>
      </c>
      <c r="P1319" s="26">
        <f t="shared" ref="P1319" si="7795">D1319*K1319+F1319*K1322-E1319*L1319-G1319*L1322</f>
        <v>0</v>
      </c>
      <c r="Q1319" s="27">
        <f t="shared" ref="Q1319" si="7796">(D1319*L1319+E1319*K1319+F1319*L1322+G1319*K1322)</f>
        <v>-5.7357209227628303</v>
      </c>
      <c r="S1319" s="24">
        <v>1</v>
      </c>
      <c r="T1319" s="25">
        <v>0</v>
      </c>
      <c r="U1319" s="26">
        <v>0</v>
      </c>
      <c r="V1319" s="27">
        <f t="shared" ref="V1319" si="7797">-1/($T$8*$B1319)</f>
        <v>-27.748487707420182</v>
      </c>
      <c r="X1319" s="24">
        <f t="shared" ref="X1319" si="7798">N1319*S1319+P1319*S1322-O1319*T1319-Q1319*T1322</f>
        <v>-0.53580819632700893</v>
      </c>
      <c r="Y1319" s="28">
        <f t="shared" ref="Y1319" si="7799">(N1319*T1319+O1319*S1319+P1319*T1322+Q1319*S1322)</f>
        <v>0</v>
      </c>
      <c r="Z1319" s="26">
        <f t="shared" ref="Z1319" si="7800">N1319*U1319+P1319*U1322-O1319*V1319-Q1319*V1322</f>
        <v>0</v>
      </c>
      <c r="AA1319" s="27">
        <f t="shared" ref="AA1319" si="7801">(N1319*V1319+O1319*U1319+P1319*V1322+Q1319*U1322)</f>
        <v>9.1321462265521571</v>
      </c>
      <c r="AB1319" s="8"/>
      <c r="AC1319" s="24">
        <v>1</v>
      </c>
      <c r="AD1319" s="28">
        <v>0</v>
      </c>
      <c r="AE1319" s="26">
        <v>0</v>
      </c>
      <c r="AF1319" s="27">
        <v>0</v>
      </c>
      <c r="AH1319" s="24">
        <f t="shared" ref="AH1319" si="7802">X1319*AC1319+Z1319*AC1322-Y1319*AD1319-AA1319*AD1322</f>
        <v>1.8268505351094346</v>
      </c>
      <c r="AI1319" s="28">
        <f t="shared" ref="AI1319" si="7803">(X1319*AD1319+Y1319*AC1319+Z1319*AD1322+AA1319*AC1322)</f>
        <v>0</v>
      </c>
      <c r="AJ1319" s="26">
        <f t="shared" ref="AJ1319" si="7804">X1319*AE1319+Z1319*AE1322-Y1319*AF1319-AA1319*AF1322</f>
        <v>0</v>
      </c>
      <c r="AK1319" s="27">
        <f t="shared" ref="AK1319" si="7805">(X1319*AF1319+Y1319*AE1319+Z1319*AF1322+AA1319*AE1322)</f>
        <v>9.1321462265521571</v>
      </c>
      <c r="AL1319" s="8"/>
      <c r="AM1319" s="24">
        <v>1</v>
      </c>
      <c r="AN1319" s="25">
        <v>0</v>
      </c>
      <c r="AO1319" s="26">
        <v>0</v>
      </c>
      <c r="AP1319" s="27">
        <f t="shared" ref="AP1319" si="7806">-1/($AN$8*$B1319)</f>
        <v>-5.7357209227628303</v>
      </c>
      <c r="AR1319" s="24">
        <f t="shared" ref="AR1319" si="7807">AH1319*AM1319+AJ1319*AM1322-AI1319*AN1319-AK1319*AN1322</f>
        <v>1.8268505351094346</v>
      </c>
      <c r="AS1319" s="28">
        <f t="shared" ref="AS1319" si="7808">(AH1319*AN1319+AI1319*AM1319+AJ1319*AN1322+AK1319*AM1322)</f>
        <v>0</v>
      </c>
      <c r="AT1319" s="26">
        <f t="shared" ref="AT1319" si="7809">AH1319*AO1319+AJ1319*AO1322-AI1319*AP1319-AK1319*AP1322</f>
        <v>0</v>
      </c>
      <c r="AU1319" s="27">
        <f t="shared" ref="AU1319" si="7810">(AH1319*AP1319+AI1319*AO1319+AJ1319*AP1322+AK1319*AO1322)</f>
        <v>-1.3461586104355003</v>
      </c>
      <c r="AV1319" s="8"/>
      <c r="AW1319" s="183">
        <f t="shared" ref="AW1319" si="7811">20*LOG((2*$AR$8)/(($AR$8*AR1319+AT1319+$AR$8*AR1322+AT1322)^2+($AR$8*AS1319+AU1319+$AR$8*AS1322+AU1322)^2)^0.5)</f>
        <v>-4.6169709918988575</v>
      </c>
      <c r="AY1319" s="184">
        <f t="shared" ref="AY1319" si="7812">((AS1319^2+AR1319^2)/(AS1322^2+AR1322^2))^0.5</f>
        <v>1.3088214642293137</v>
      </c>
      <c r="AZ1319" s="9"/>
      <c r="BA1319" s="29"/>
      <c r="BB1319" s="29"/>
      <c r="BC1319" s="29"/>
      <c r="BD1319" s="29"/>
    </row>
    <row r="1320" spans="2:56" ht="18.649999999999999" customHeight="1" thickBot="1">
      <c r="D1320" s="30"/>
      <c r="G1320" s="31"/>
      <c r="I1320" s="30"/>
      <c r="L1320" s="31"/>
      <c r="N1320" s="30"/>
      <c r="Q1320" s="31"/>
      <c r="S1320" s="30"/>
      <c r="V1320" s="31"/>
      <c r="X1320" s="30"/>
      <c r="AA1320" s="31"/>
      <c r="AC1320" s="30"/>
      <c r="AF1320" s="31"/>
      <c r="AH1320" s="30"/>
      <c r="AK1320" s="31"/>
      <c r="AM1320" s="30"/>
      <c r="AP1320" s="31"/>
      <c r="AR1320" s="30"/>
      <c r="AU1320" s="31"/>
      <c r="AY1320" s="185"/>
      <c r="AZ1320" s="9"/>
      <c r="BA1320" s="29"/>
      <c r="BB1320" s="29"/>
      <c r="BC1320" s="29"/>
      <c r="BD1320" s="29"/>
    </row>
    <row r="1321" spans="2:56" ht="18.649999999999999" customHeight="1" thickBot="1">
      <c r="D1321" s="197" t="s">
        <v>96</v>
      </c>
      <c r="E1321" s="198"/>
      <c r="F1321" s="199" t="s">
        <v>97</v>
      </c>
      <c r="G1321" s="200"/>
      <c r="I1321" s="197" t="s">
        <v>98</v>
      </c>
      <c r="J1321" s="198"/>
      <c r="K1321" s="199" t="s">
        <v>99</v>
      </c>
      <c r="L1321" s="200"/>
      <c r="N1321" s="197" t="s">
        <v>1</v>
      </c>
      <c r="O1321" s="198"/>
      <c r="P1321" s="199" t="s">
        <v>2</v>
      </c>
      <c r="Q1321" s="200"/>
      <c r="S1321" s="172" t="s">
        <v>100</v>
      </c>
      <c r="T1321" s="173"/>
      <c r="U1321" s="199" t="s">
        <v>101</v>
      </c>
      <c r="V1321" s="200"/>
      <c r="X1321" s="197" t="s">
        <v>102</v>
      </c>
      <c r="Y1321" s="198"/>
      <c r="Z1321" s="199" t="s">
        <v>103</v>
      </c>
      <c r="AA1321" s="200"/>
      <c r="AB1321" s="4"/>
      <c r="AC1321" s="197" t="s">
        <v>104</v>
      </c>
      <c r="AD1321" s="198"/>
      <c r="AE1321" s="199" t="s">
        <v>105</v>
      </c>
      <c r="AF1321" s="200"/>
      <c r="AH1321" s="172" t="s">
        <v>106</v>
      </c>
      <c r="AI1321" s="173"/>
      <c r="AJ1321" s="199" t="s">
        <v>107</v>
      </c>
      <c r="AK1321" s="200"/>
      <c r="AL1321" s="4"/>
      <c r="AM1321" s="197" t="s">
        <v>108</v>
      </c>
      <c r="AN1321" s="198"/>
      <c r="AO1321" s="199" t="s">
        <v>109</v>
      </c>
      <c r="AP1321" s="200"/>
      <c r="AR1321" s="197" t="s">
        <v>110</v>
      </c>
      <c r="AS1321" s="198"/>
      <c r="AT1321" s="199" t="s">
        <v>111</v>
      </c>
      <c r="AU1321" s="200"/>
      <c r="AV1321" s="4"/>
      <c r="AW1321" s="36" t="s">
        <v>112</v>
      </c>
      <c r="AY1321" s="186" t="s">
        <v>113</v>
      </c>
      <c r="AZ1321" s="9"/>
      <c r="BA1321" s="29"/>
      <c r="BB1321" s="29"/>
      <c r="BC1321" s="29"/>
      <c r="BD1321" s="29"/>
    </row>
    <row r="1322" spans="2:56" ht="18.649999999999999" customHeight="1" thickTop="1" thickBot="1">
      <c r="D1322" s="24">
        <v>0</v>
      </c>
      <c r="E1322" s="28">
        <v>0</v>
      </c>
      <c r="F1322" s="26">
        <v>1</v>
      </c>
      <c r="G1322" s="27">
        <v>0</v>
      </c>
      <c r="I1322" s="24">
        <v>0</v>
      </c>
      <c r="J1322" s="28">
        <f t="shared" ref="J1322" si="7813">IF(0=(1-$J$8*$K$8*$B1319^2),0,-1*(1-$J$8*$K$8*$B1319^2)/($B1319*$K$8))</f>
        <v>-0.26776201579682646</v>
      </c>
      <c r="K1322" s="26">
        <v>1</v>
      </c>
      <c r="L1322" s="27">
        <v>0</v>
      </c>
      <c r="N1322" s="24">
        <f t="shared" ref="N1322" si="7814">D1322*I1319+F1322*I1322-E1322*J1319-G1322*J1322</f>
        <v>0</v>
      </c>
      <c r="O1322" s="28">
        <f t="shared" ref="O1322" si="7815">(D1322*J1319+E1322*I1319+F1322*J1322+G1322*I1322)</f>
        <v>-0.26776201579682646</v>
      </c>
      <c r="P1322" s="26">
        <f t="shared" ref="P1322" si="7816">D1322*K1319+F1322*K1322-E1322*L1319-G1322*L1322</f>
        <v>1</v>
      </c>
      <c r="Q1322" s="27">
        <f t="shared" ref="Q1322" si="7817">(D1322*L1319+E1322*K1319+F1322*L1322+G1322*K1322)</f>
        <v>0</v>
      </c>
      <c r="S1322" s="24">
        <v>0</v>
      </c>
      <c r="T1322" s="28">
        <v>0</v>
      </c>
      <c r="U1322" s="26">
        <v>1</v>
      </c>
      <c r="V1322" s="27">
        <v>0</v>
      </c>
      <c r="X1322" s="24">
        <f t="shared" ref="X1322" si="7818">N1322*S1319+P1322*S1322-O1322*T1319-Q1322*T1322</f>
        <v>0</v>
      </c>
      <c r="Y1322" s="28">
        <f t="shared" ref="Y1322" si="7819">(N1322*T1319+O1322*S1319+P1322*T1322+Q1322*S1322)</f>
        <v>-0.26776201579682646</v>
      </c>
      <c r="Z1322" s="26">
        <f t="shared" ref="Z1322" si="7820">N1322*U1319+P1322*U1322-O1322*V1319-Q1322*V1322</f>
        <v>-6.4299910038522876</v>
      </c>
      <c r="AA1322" s="27">
        <f t="shared" ref="AA1322" si="7821">(N1322*V1319+O1322*U1319+P1322*V1322+Q1322*U1322)</f>
        <v>0</v>
      </c>
      <c r="AB1322" s="8"/>
      <c r="AC1322" s="24">
        <v>0</v>
      </c>
      <c r="AD1322" s="28">
        <f t="shared" ref="AD1322" si="7822">IF(0=(1-$AD$8*$AE$8*$B1319^2),0,-1*(1-$AD$8*$AE$8*$B1319^2)/($B1319*$AD$8))</f>
        <v>-0.25871888960416545</v>
      </c>
      <c r="AE1322" s="26">
        <v>1</v>
      </c>
      <c r="AF1322" s="27">
        <v>0</v>
      </c>
      <c r="AH1322" s="24">
        <f t="shared" ref="AH1322" si="7823">X1322*AC1319+Z1322*AC1322-Y1322*AD1319-AA1322*AD1322</f>
        <v>0</v>
      </c>
      <c r="AI1322" s="28">
        <f t="shared" ref="AI1322" si="7824">(X1322*AD1319+Y1322*AC1319+Z1322*AD1322+AA1322*AC1322)</f>
        <v>1.3957981168846105</v>
      </c>
      <c r="AJ1322" s="26">
        <f t="shared" ref="AJ1322" si="7825">X1322*AE1319+Z1322*AE1322-Y1322*AF1319-AA1322*AF1322</f>
        <v>-6.4299910038522876</v>
      </c>
      <c r="AK1322" s="27">
        <f t="shared" ref="AK1322" si="7826">(X1322*AF1319+Y1322*AE1319+Z1322*AF1322+AA1322*AE1322)</f>
        <v>0</v>
      </c>
      <c r="AL1322" s="8"/>
      <c r="AM1322" s="24">
        <v>0</v>
      </c>
      <c r="AN1322" s="28">
        <v>0</v>
      </c>
      <c r="AO1322" s="26">
        <v>1</v>
      </c>
      <c r="AP1322" s="27">
        <v>0</v>
      </c>
      <c r="AR1322" s="24">
        <f t="shared" ref="AR1322" si="7827">AH1322*AM1319+AJ1322*AM1322-AI1322*AN1319-AK1322*AN1322</f>
        <v>0</v>
      </c>
      <c r="AS1322" s="28">
        <f t="shared" ref="AS1322" si="7828">(AH1322*AN1319+AI1322*AM1319+AJ1322*AN1322+AK1322*AM1322)</f>
        <v>1.3957981168846105</v>
      </c>
      <c r="AT1322" s="26">
        <f t="shared" ref="AT1322" si="7829">AH1322*AO1319+AJ1322*AO1322-AI1322*AP1319-AK1322*AP1322</f>
        <v>1.5759174591157317</v>
      </c>
      <c r="AU1322" s="27">
        <f t="shared" ref="AU1322" si="7830">(AH1322*AP1319+AI1322*AO1319+AJ1322*AP1322+AK1322*AO1322)</f>
        <v>0</v>
      </c>
      <c r="AV1322" s="8"/>
      <c r="AW1322" s="38">
        <f t="shared" ref="AW1322" si="7831">(180/PI())*ATAN(-1*(($AR$8*AS1319+AU1319+$AR$8*AS1322+AU1322)/($AR$8*AR1319+AT1319+$AR$8*AR1322+AT1322)))</f>
        <v>-0.83577031836007099</v>
      </c>
      <c r="AY1322" s="187">
        <f t="shared" ref="AY1322" si="7832">20*LOG(((($AR$8*AR1319+AT1319-$AR$8*AR1322-AT1322)^2+($AR$8*AS1319+AU1319-$AR$8*AS1322-AU1322)^2)/(($AR$8*AR1319+AT1319+$AR$8*AR1322+AT1322)^2+($AR$8*AS1319+AU1319+$AR$8*AS1322+AU1322)^2))^0.5)</f>
        <v>-1.8401374585212529</v>
      </c>
      <c r="AZ1322" s="9"/>
      <c r="BA1322" s="29"/>
      <c r="BB1322" s="29"/>
      <c r="BC1322" s="29"/>
      <c r="BD1322" s="29"/>
    </row>
    <row r="1323" spans="2:56" ht="18.649999999999999" customHeight="1">
      <c r="AY1323" s="33"/>
    </row>
    <row r="1324" spans="2:56" ht="18.649999999999999" customHeight="1" thickBot="1">
      <c r="E1324" s="21" t="s">
        <v>68</v>
      </c>
      <c r="J1324" s="21" t="s">
        <v>69</v>
      </c>
      <c r="O1324" s="21" t="s">
        <v>70</v>
      </c>
      <c r="T1324" s="21" t="s">
        <v>71</v>
      </c>
      <c r="Y1324" s="21" t="s">
        <v>72</v>
      </c>
      <c r="AD1324" s="21" t="s">
        <v>73</v>
      </c>
      <c r="AI1324" s="21" t="s">
        <v>74</v>
      </c>
      <c r="AN1324" s="21" t="s">
        <v>75</v>
      </c>
      <c r="AS1324" s="21" t="s">
        <v>76</v>
      </c>
    </row>
    <row r="1325" spans="2:56" ht="18.649999999999999" customHeight="1" thickBot="1">
      <c r="B1325" s="20"/>
      <c r="D1325" s="197" t="s">
        <v>77</v>
      </c>
      <c r="E1325" s="198"/>
      <c r="F1325" s="199" t="s">
        <v>78</v>
      </c>
      <c r="G1325" s="200"/>
      <c r="I1325" s="197" t="s">
        <v>79</v>
      </c>
      <c r="J1325" s="198"/>
      <c r="K1325" s="199" t="s">
        <v>80</v>
      </c>
      <c r="L1325" s="200"/>
      <c r="N1325" s="197" t="s">
        <v>81</v>
      </c>
      <c r="O1325" s="198"/>
      <c r="P1325" s="199" t="s">
        <v>82</v>
      </c>
      <c r="Q1325" s="200"/>
      <c r="S1325" s="197" t="s">
        <v>83</v>
      </c>
      <c r="T1325" s="198"/>
      <c r="U1325" s="199" t="s">
        <v>84</v>
      </c>
      <c r="V1325" s="200"/>
      <c r="X1325" s="197" t="s">
        <v>85</v>
      </c>
      <c r="Y1325" s="198"/>
      <c r="Z1325" s="199" t="s">
        <v>86</v>
      </c>
      <c r="AA1325" s="200"/>
      <c r="AB1325" s="4"/>
      <c r="AC1325" s="197" t="s">
        <v>87</v>
      </c>
      <c r="AD1325" s="198"/>
      <c r="AE1325" s="199" t="s">
        <v>88</v>
      </c>
      <c r="AF1325" s="200"/>
      <c r="AH1325" s="197" t="s">
        <v>89</v>
      </c>
      <c r="AI1325" s="198"/>
      <c r="AJ1325" s="199" t="s">
        <v>90</v>
      </c>
      <c r="AK1325" s="200"/>
      <c r="AL1325" s="4"/>
      <c r="AM1325" s="197" t="s">
        <v>91</v>
      </c>
      <c r="AN1325" s="198"/>
      <c r="AO1325" s="199" t="s">
        <v>92</v>
      </c>
      <c r="AP1325" s="200"/>
      <c r="AR1325" s="197" t="s">
        <v>93</v>
      </c>
      <c r="AS1325" s="198"/>
      <c r="AT1325" s="199" t="s">
        <v>94</v>
      </c>
      <c r="AU1325" s="200"/>
      <c r="AV1325" s="4"/>
      <c r="AW1325" s="181" t="s">
        <v>95</v>
      </c>
      <c r="AY1325" s="182" t="s">
        <v>22</v>
      </c>
      <c r="AZ1325" s="9"/>
      <c r="BA1325" s="29"/>
      <c r="BB1325" s="29"/>
      <c r="BC1325" s="29"/>
      <c r="BD1325" s="29"/>
    </row>
    <row r="1326" spans="2:56" ht="18.649999999999999" customHeight="1" thickTop="1" thickBot="1">
      <c r="B1326" s="39">
        <f t="shared" ref="B1326" si="7833">B1319+$E$5</f>
        <v>0.97439999999999183</v>
      </c>
      <c r="D1326" s="24">
        <v>1</v>
      </c>
      <c r="E1326" s="25">
        <v>0</v>
      </c>
      <c r="F1326" s="26">
        <v>0</v>
      </c>
      <c r="G1326" s="27">
        <f t="shared" ref="G1326" si="7834">-1/($E$8*$B1326)</f>
        <v>-5.7333663575236011</v>
      </c>
      <c r="I1326" s="24">
        <v>1</v>
      </c>
      <c r="J1326" s="28">
        <v>0</v>
      </c>
      <c r="K1326" s="26">
        <v>0</v>
      </c>
      <c r="L1326" s="27">
        <v>0</v>
      </c>
      <c r="N1326" s="24">
        <f t="shared" ref="N1326" si="7835">D1326*I1326+F1326*I1329-E1326*J1326-G1326*J1329</f>
        <v>-0.530012220489819</v>
      </c>
      <c r="O1326" s="28">
        <f t="shared" ref="O1326" si="7836">(D1326*J1326+E1326*I1326+F1326*J1329+G1326*I1329)</f>
        <v>0</v>
      </c>
      <c r="P1326" s="26">
        <f t="shared" ref="P1326" si="7837">D1326*K1326+F1326*K1329-E1326*L1326-G1326*L1329</f>
        <v>0</v>
      </c>
      <c r="Q1326" s="27">
        <f t="shared" ref="Q1326" si="7838">(D1326*L1326+E1326*K1326+F1326*L1329+G1326*K1329)</f>
        <v>-5.7333663575236011</v>
      </c>
      <c r="S1326" s="24">
        <v>1</v>
      </c>
      <c r="T1326" s="25">
        <v>0</v>
      </c>
      <c r="U1326" s="26">
        <v>0</v>
      </c>
      <c r="V1326" s="27">
        <f t="shared" ref="V1326" si="7839">-1/($T$8*$B1326)</f>
        <v>-27.737096702614178</v>
      </c>
      <c r="X1326" s="24">
        <f t="shared" ref="X1326" si="7840">N1326*S1326+P1326*S1329-O1326*T1326-Q1326*T1329</f>
        <v>-0.530012220489819</v>
      </c>
      <c r="Y1326" s="28">
        <f t="shared" ref="Y1326" si="7841">(N1326*T1326+O1326*S1326+P1326*T1329+Q1326*S1329)</f>
        <v>0</v>
      </c>
      <c r="Z1326" s="26">
        <f t="shared" ref="Z1326" si="7842">N1326*U1326+P1326*U1329-O1326*V1326-Q1326*V1329</f>
        <v>0</v>
      </c>
      <c r="AA1326" s="27">
        <f t="shared" ref="AA1326" si="7843">(N1326*V1326+O1326*U1326+P1326*V1329+Q1326*U1329)</f>
        <v>8.9676338557697761</v>
      </c>
      <c r="AB1326" s="8"/>
      <c r="AC1326" s="24">
        <v>1</v>
      </c>
      <c r="AD1326" s="28">
        <v>0</v>
      </c>
      <c r="AE1326" s="26">
        <v>0</v>
      </c>
      <c r="AF1326" s="27">
        <v>0</v>
      </c>
      <c r="AH1326" s="24">
        <f t="shared" ref="AH1326" si="7844">X1326*AC1326+Z1326*AC1329-Y1326*AD1326-AA1326*AD1329</f>
        <v>1.7831496553494581</v>
      </c>
      <c r="AI1326" s="28">
        <f t="shared" ref="AI1326" si="7845">(X1326*AD1326+Y1326*AC1326+Z1326*AD1329+AA1326*AC1329)</f>
        <v>0</v>
      </c>
      <c r="AJ1326" s="26">
        <f t="shared" ref="AJ1326" si="7846">X1326*AE1326+Z1326*AE1329-Y1326*AF1326-AA1326*AF1329</f>
        <v>0</v>
      </c>
      <c r="AK1326" s="27">
        <f t="shared" ref="AK1326" si="7847">(X1326*AF1326+Y1326*AE1326+Z1326*AF1329+AA1326*AE1329)</f>
        <v>8.9676338557697761</v>
      </c>
      <c r="AL1326" s="8"/>
      <c r="AM1326" s="24">
        <v>1</v>
      </c>
      <c r="AN1326" s="25">
        <v>0</v>
      </c>
      <c r="AO1326" s="26">
        <v>0</v>
      </c>
      <c r="AP1326" s="27">
        <f t="shared" ref="AP1326" si="7848">-1/($AN$8*$B1326)</f>
        <v>-5.7333663575236011</v>
      </c>
      <c r="AR1326" s="24">
        <f t="shared" ref="AR1326" si="7849">AH1326*AM1326+AJ1326*AM1329-AI1326*AN1326-AK1326*AN1329</f>
        <v>1.7831496553494581</v>
      </c>
      <c r="AS1326" s="28">
        <f t="shared" ref="AS1326" si="7850">(AH1326*AN1326+AI1326*AM1326+AJ1326*AN1329+AK1326*AM1329)</f>
        <v>0</v>
      </c>
      <c r="AT1326" s="26">
        <f t="shared" ref="AT1326" si="7851">AH1326*AO1326+AJ1326*AO1329-AI1326*AP1326-AK1326*AP1329</f>
        <v>0</v>
      </c>
      <c r="AU1326" s="27">
        <f t="shared" ref="AU1326" si="7852">(AH1326*AP1326+AI1326*AO1326+AJ1326*AP1329+AK1326*AO1329)</f>
        <v>-1.2558163886406106</v>
      </c>
      <c r="AV1326" s="8"/>
      <c r="AW1326" s="183">
        <f t="shared" ref="AW1326" si="7853">20*LOG((2*$AR$8)/(($AR$8*AR1326+AT1326+$AR$8*AR1329+AT1329)^2+($AR$8*AS1326+AU1326+$AR$8*AS1329+AU1329)^2)^0.5)</f>
        <v>-4.406096685907376</v>
      </c>
      <c r="AY1326" s="184">
        <f t="shared" ref="AY1326" si="7854">((AS1326^2+AR1326^2)/(AS1329^2+AR1329^2))^0.5</f>
        <v>1.2879430633984725</v>
      </c>
      <c r="AZ1326" s="9"/>
      <c r="BA1326" s="29"/>
      <c r="BB1326" s="29"/>
      <c r="BC1326" s="29"/>
      <c r="BD1326" s="29"/>
    </row>
    <row r="1327" spans="2:56" ht="18.649999999999999" customHeight="1" thickBot="1">
      <c r="D1327" s="30"/>
      <c r="G1327" s="31"/>
      <c r="I1327" s="30"/>
      <c r="L1327" s="31"/>
      <c r="N1327" s="30"/>
      <c r="Q1327" s="31"/>
      <c r="S1327" s="30"/>
      <c r="V1327" s="31"/>
      <c r="X1327" s="30"/>
      <c r="AA1327" s="31"/>
      <c r="AC1327" s="30"/>
      <c r="AF1327" s="31"/>
      <c r="AH1327" s="30"/>
      <c r="AK1327" s="31"/>
      <c r="AM1327" s="30"/>
      <c r="AP1327" s="31"/>
      <c r="AR1327" s="30"/>
      <c r="AU1327" s="31"/>
      <c r="AY1327" s="185"/>
      <c r="AZ1327" s="9"/>
      <c r="BA1327" s="29"/>
      <c r="BB1327" s="29"/>
      <c r="BC1327" s="29"/>
      <c r="BD1327" s="29"/>
    </row>
    <row r="1328" spans="2:56" ht="18.649999999999999" customHeight="1" thickBot="1">
      <c r="D1328" s="197" t="s">
        <v>96</v>
      </c>
      <c r="E1328" s="198"/>
      <c r="F1328" s="199" t="s">
        <v>97</v>
      </c>
      <c r="G1328" s="200"/>
      <c r="I1328" s="197" t="s">
        <v>98</v>
      </c>
      <c r="J1328" s="198"/>
      <c r="K1328" s="199" t="s">
        <v>99</v>
      </c>
      <c r="L1328" s="200"/>
      <c r="N1328" s="197" t="s">
        <v>1</v>
      </c>
      <c r="O1328" s="198"/>
      <c r="P1328" s="199" t="s">
        <v>2</v>
      </c>
      <c r="Q1328" s="200"/>
      <c r="S1328" s="172" t="s">
        <v>100</v>
      </c>
      <c r="T1328" s="173"/>
      <c r="U1328" s="199" t="s">
        <v>101</v>
      </c>
      <c r="V1328" s="200"/>
      <c r="X1328" s="197" t="s">
        <v>102</v>
      </c>
      <c r="Y1328" s="198"/>
      <c r="Z1328" s="199" t="s">
        <v>103</v>
      </c>
      <c r="AA1328" s="200"/>
      <c r="AB1328" s="4"/>
      <c r="AC1328" s="197" t="s">
        <v>104</v>
      </c>
      <c r="AD1328" s="198"/>
      <c r="AE1328" s="199" t="s">
        <v>105</v>
      </c>
      <c r="AF1328" s="200"/>
      <c r="AH1328" s="172" t="s">
        <v>106</v>
      </c>
      <c r="AI1328" s="173"/>
      <c r="AJ1328" s="199" t="s">
        <v>107</v>
      </c>
      <c r="AK1328" s="200"/>
      <c r="AL1328" s="4"/>
      <c r="AM1328" s="197" t="s">
        <v>108</v>
      </c>
      <c r="AN1328" s="198"/>
      <c r="AO1328" s="199" t="s">
        <v>109</v>
      </c>
      <c r="AP1328" s="200"/>
      <c r="AR1328" s="197" t="s">
        <v>110</v>
      </c>
      <c r="AS1328" s="198"/>
      <c r="AT1328" s="199" t="s">
        <v>111</v>
      </c>
      <c r="AU1328" s="200"/>
      <c r="AV1328" s="4"/>
      <c r="AW1328" s="36" t="s">
        <v>112</v>
      </c>
      <c r="AY1328" s="186" t="s">
        <v>113</v>
      </c>
      <c r="AZ1328" s="9"/>
      <c r="BA1328" s="29"/>
      <c r="BB1328" s="29"/>
      <c r="BC1328" s="29"/>
      <c r="BD1328" s="29"/>
    </row>
    <row r="1329" spans="2:56" ht="18.649999999999999" customHeight="1" thickTop="1" thickBot="1">
      <c r="D1329" s="24">
        <v>0</v>
      </c>
      <c r="E1329" s="28">
        <v>0</v>
      </c>
      <c r="F1329" s="26">
        <v>1</v>
      </c>
      <c r="G1329" s="27">
        <v>0</v>
      </c>
      <c r="I1329" s="24">
        <v>0</v>
      </c>
      <c r="J1329" s="28">
        <f t="shared" ref="J1329" si="7855">IF(0=(1-$J$8*$K$8*$B1326^2),0,-1*(1-$J$8*$K$8*$B1326^2)/($B1326*$K$8))</f>
        <v>-0.2668610594685028</v>
      </c>
      <c r="K1329" s="26">
        <v>1</v>
      </c>
      <c r="L1329" s="27">
        <v>0</v>
      </c>
      <c r="N1329" s="24">
        <f t="shared" ref="N1329" si="7856">D1329*I1326+F1329*I1329-E1329*J1326-G1329*J1329</f>
        <v>0</v>
      </c>
      <c r="O1329" s="28">
        <f t="shared" ref="O1329" si="7857">(D1329*J1326+E1329*I1326+F1329*J1329+G1329*I1329)</f>
        <v>-0.2668610594685028</v>
      </c>
      <c r="P1329" s="26">
        <f t="shared" ref="P1329" si="7858">D1329*K1326+F1329*K1329-E1329*L1326-G1329*L1329</f>
        <v>1</v>
      </c>
      <c r="Q1329" s="27">
        <f t="shared" ref="Q1329" si="7859">(D1329*L1326+E1329*K1326+F1329*L1329+G1329*K1329)</f>
        <v>0</v>
      </c>
      <c r="S1329" s="24">
        <v>0</v>
      </c>
      <c r="T1329" s="28">
        <v>0</v>
      </c>
      <c r="U1329" s="26">
        <v>1</v>
      </c>
      <c r="V1329" s="27">
        <v>0</v>
      </c>
      <c r="X1329" s="24">
        <f t="shared" ref="X1329" si="7860">N1329*S1326+P1329*S1329-O1329*T1326-Q1329*T1329</f>
        <v>0</v>
      </c>
      <c r="Y1329" s="28">
        <f t="shared" ref="Y1329" si="7861">(N1329*T1326+O1329*S1326+P1329*T1329+Q1329*S1329)</f>
        <v>-0.2668610594685028</v>
      </c>
      <c r="Z1329" s="26">
        <f t="shared" ref="Z1329" si="7862">N1329*U1326+P1329*U1329-O1329*V1326-Q1329*V1329</f>
        <v>-6.4019510126399348</v>
      </c>
      <c r="AA1329" s="27">
        <f t="shared" ref="AA1329" si="7863">(N1329*V1326+O1329*U1326+P1329*V1329+Q1329*U1329)</f>
        <v>0</v>
      </c>
      <c r="AB1329" s="8"/>
      <c r="AC1329" s="24">
        <v>0</v>
      </c>
      <c r="AD1329" s="28">
        <f t="shared" ref="AD1329" si="7864">IF(0=(1-$AD$8*$AE$8*$B1326^2),0,-1*(1-$AD$8*$AE$8*$B1326^2)/($B1326*$AD$8))</f>
        <v>-0.2579456201092542</v>
      </c>
      <c r="AE1329" s="26">
        <v>1</v>
      </c>
      <c r="AF1329" s="27">
        <v>0</v>
      </c>
      <c r="AH1329" s="24">
        <f t="shared" ref="AH1329" si="7865">X1329*AC1326+Z1329*AC1329-Y1329*AD1326-AA1329*AD1329</f>
        <v>0</v>
      </c>
      <c r="AI1329" s="28">
        <f t="shared" ref="AI1329" si="7866">(X1329*AD1326+Y1329*AC1326+Z1329*AD1329+AA1329*AC1329)</f>
        <v>1.3844941643959732</v>
      </c>
      <c r="AJ1329" s="26">
        <f t="shared" ref="AJ1329" si="7867">X1329*AE1326+Z1329*AE1329-Y1329*AF1326-AA1329*AF1329</f>
        <v>-6.4019510126399348</v>
      </c>
      <c r="AK1329" s="27">
        <f t="shared" ref="AK1329" si="7868">(X1329*AF1326+Y1329*AE1326+Z1329*AF1329+AA1329*AE1329)</f>
        <v>0</v>
      </c>
      <c r="AL1329" s="8"/>
      <c r="AM1329" s="24">
        <v>0</v>
      </c>
      <c r="AN1329" s="28">
        <v>0</v>
      </c>
      <c r="AO1329" s="26">
        <v>1</v>
      </c>
      <c r="AP1329" s="27">
        <v>0</v>
      </c>
      <c r="AR1329" s="24">
        <f t="shared" ref="AR1329" si="7869">AH1329*AM1326+AJ1329*AM1329-AI1329*AN1326-AK1329*AN1329</f>
        <v>0</v>
      </c>
      <c r="AS1329" s="28">
        <f t="shared" ref="AS1329" si="7870">(AH1329*AN1326+AI1329*AM1326+AJ1329*AN1329+AK1329*AM1329)</f>
        <v>1.3844941643959732</v>
      </c>
      <c r="AT1329" s="26">
        <f t="shared" ref="AT1329" si="7871">AH1329*AO1326+AJ1329*AO1329-AI1329*AP1326-AK1329*AP1329</f>
        <v>1.535861251695688</v>
      </c>
      <c r="AU1329" s="27">
        <f t="shared" ref="AU1329" si="7872">(AH1329*AP1326+AI1329*AO1326+AJ1329*AP1329+AK1329*AO1329)</f>
        <v>0</v>
      </c>
      <c r="AV1329" s="8"/>
      <c r="AW1329" s="38">
        <f t="shared" ref="AW1329" si="7873">(180/PI())*ATAN(-1*(($AR$8*AS1326+AU1326+$AR$8*AS1329+AU1329)/($AR$8*AR1326+AT1326+$AR$8*AR1329+AT1329)))</f>
        <v>-2.2202406142113555</v>
      </c>
      <c r="AY1329" s="187">
        <f t="shared" ref="AY1329" si="7874">20*LOG(((($AR$8*AR1326+AT1326-$AR$8*AR1329-AT1329)^2+($AR$8*AS1326+AU1326-$AR$8*AS1329-AU1329)^2)/(($AR$8*AR1326+AT1326+$AR$8*AR1329+AT1329)^2+($AR$8*AS1326+AU1326+$AR$8*AS1329+AU1329)^2))^0.5)</f>
        <v>-1.955666275513456</v>
      </c>
      <c r="AZ1329" s="9"/>
      <c r="BA1329" s="29"/>
      <c r="BB1329" s="29"/>
      <c r="BC1329" s="29"/>
      <c r="BD1329" s="29"/>
    </row>
    <row r="1330" spans="2:56" ht="18.649999999999999" customHeight="1">
      <c r="AY1330" s="33"/>
    </row>
    <row r="1331" spans="2:56" ht="18.649999999999999" customHeight="1" thickBot="1">
      <c r="E1331" s="21" t="s">
        <v>68</v>
      </c>
      <c r="J1331" s="21" t="s">
        <v>69</v>
      </c>
      <c r="O1331" s="21" t="s">
        <v>70</v>
      </c>
      <c r="T1331" s="21" t="s">
        <v>71</v>
      </c>
      <c r="Y1331" s="21" t="s">
        <v>72</v>
      </c>
      <c r="AD1331" s="21" t="s">
        <v>73</v>
      </c>
      <c r="AI1331" s="21" t="s">
        <v>74</v>
      </c>
      <c r="AN1331" s="21" t="s">
        <v>75</v>
      </c>
      <c r="AS1331" s="21" t="s">
        <v>76</v>
      </c>
    </row>
    <row r="1332" spans="2:56" ht="18.649999999999999" customHeight="1" thickBot="1">
      <c r="B1332" s="20"/>
      <c r="D1332" s="197" t="s">
        <v>77</v>
      </c>
      <c r="E1332" s="198"/>
      <c r="F1332" s="199" t="s">
        <v>78</v>
      </c>
      <c r="G1332" s="200"/>
      <c r="I1332" s="197" t="s">
        <v>79</v>
      </c>
      <c r="J1332" s="198"/>
      <c r="K1332" s="199" t="s">
        <v>80</v>
      </c>
      <c r="L1332" s="200"/>
      <c r="N1332" s="197" t="s">
        <v>81</v>
      </c>
      <c r="O1332" s="198"/>
      <c r="P1332" s="199" t="s">
        <v>82</v>
      </c>
      <c r="Q1332" s="200"/>
      <c r="S1332" s="197" t="s">
        <v>83</v>
      </c>
      <c r="T1332" s="198"/>
      <c r="U1332" s="199" t="s">
        <v>84</v>
      </c>
      <c r="V1332" s="200"/>
      <c r="X1332" s="197" t="s">
        <v>85</v>
      </c>
      <c r="Y1332" s="198"/>
      <c r="Z1332" s="199" t="s">
        <v>86</v>
      </c>
      <c r="AA1332" s="200"/>
      <c r="AB1332" s="4"/>
      <c r="AC1332" s="197" t="s">
        <v>87</v>
      </c>
      <c r="AD1332" s="198"/>
      <c r="AE1332" s="199" t="s">
        <v>88</v>
      </c>
      <c r="AF1332" s="200"/>
      <c r="AH1332" s="197" t="s">
        <v>89</v>
      </c>
      <c r="AI1332" s="198"/>
      <c r="AJ1332" s="199" t="s">
        <v>90</v>
      </c>
      <c r="AK1332" s="200"/>
      <c r="AL1332" s="4"/>
      <c r="AM1332" s="197" t="s">
        <v>91</v>
      </c>
      <c r="AN1332" s="198"/>
      <c r="AO1332" s="199" t="s">
        <v>92</v>
      </c>
      <c r="AP1332" s="200"/>
      <c r="AR1332" s="197" t="s">
        <v>93</v>
      </c>
      <c r="AS1332" s="198"/>
      <c r="AT1332" s="199" t="s">
        <v>94</v>
      </c>
      <c r="AU1332" s="200"/>
      <c r="AV1332" s="4"/>
      <c r="AW1332" s="181" t="s">
        <v>95</v>
      </c>
      <c r="AY1332" s="182" t="s">
        <v>22</v>
      </c>
      <c r="AZ1332" s="9"/>
      <c r="BA1332" s="29"/>
      <c r="BB1332" s="29"/>
      <c r="BC1332" s="29"/>
      <c r="BD1332" s="29"/>
    </row>
    <row r="1333" spans="2:56" ht="18.649999999999999" customHeight="1" thickTop="1" thickBot="1">
      <c r="B1333" s="39">
        <f t="shared" ref="B1333" si="7875">B1326+$E$5</f>
        <v>0.97479999999999178</v>
      </c>
      <c r="D1333" s="24">
        <v>1</v>
      </c>
      <c r="E1333" s="25">
        <v>0</v>
      </c>
      <c r="F1333" s="26">
        <v>0</v>
      </c>
      <c r="G1333" s="27">
        <f t="shared" ref="G1333" si="7876">-1/($E$8*$B1333)</f>
        <v>-5.7310137246317163</v>
      </c>
      <c r="I1333" s="24">
        <v>1</v>
      </c>
      <c r="J1333" s="28">
        <v>0</v>
      </c>
      <c r="K1333" s="26">
        <v>0</v>
      </c>
      <c r="L1333" s="27">
        <v>0</v>
      </c>
      <c r="N1333" s="24">
        <f t="shared" ref="N1333" si="7877">D1333*I1333+F1333*I1336-E1333*J1333-G1333*J1336</f>
        <v>-0.52422337816095088</v>
      </c>
      <c r="O1333" s="28">
        <f t="shared" ref="O1333" si="7878">(D1333*J1333+E1333*I1333+F1333*J1336+G1333*I1336)</f>
        <v>0</v>
      </c>
      <c r="P1333" s="26">
        <f t="shared" ref="P1333" si="7879">D1333*K1333+F1333*K1336-E1333*L1333-G1333*L1336</f>
        <v>0</v>
      </c>
      <c r="Q1333" s="27">
        <f t="shared" ref="Q1333" si="7880">(D1333*L1333+E1333*K1333+F1333*L1336+G1333*K1336)</f>
        <v>-5.7310137246317163</v>
      </c>
      <c r="S1333" s="24">
        <v>1</v>
      </c>
      <c r="T1333" s="25">
        <v>0</v>
      </c>
      <c r="U1333" s="26">
        <v>0</v>
      </c>
      <c r="V1333" s="27">
        <f t="shared" ref="V1333" si="7881">-1/($T$8*$B1333)</f>
        <v>-27.725715046191276</v>
      </c>
      <c r="X1333" s="24">
        <f t="shared" ref="X1333" si="7882">N1333*S1333+P1333*S1336-O1333*T1333-Q1333*T1336</f>
        <v>-0.52422337816095088</v>
      </c>
      <c r="Y1333" s="28">
        <f t="shared" ref="Y1333" si="7883">(N1333*T1333+O1333*S1333+P1333*T1336+Q1333*S1336)</f>
        <v>0</v>
      </c>
      <c r="Z1333" s="26">
        <f t="shared" ref="Z1333" si="7884">N1333*U1333+P1333*U1336-O1333*V1333-Q1333*V1336</f>
        <v>0</v>
      </c>
      <c r="AA1333" s="27">
        <f t="shared" ref="AA1333" si="7885">(N1333*V1333+O1333*U1333+P1333*V1336+Q1333*U1336)</f>
        <v>8.8034542788105803</v>
      </c>
      <c r="AB1333" s="8"/>
      <c r="AC1333" s="24">
        <v>1</v>
      </c>
      <c r="AD1333" s="28">
        <v>0</v>
      </c>
      <c r="AE1333" s="26">
        <v>0</v>
      </c>
      <c r="AF1333" s="27">
        <v>0</v>
      </c>
      <c r="AH1333" s="24">
        <f t="shared" ref="AH1333" si="7886">X1333*AC1333+Z1333*AC1336-Y1333*AD1333-AA1333*AD1336</f>
        <v>1.7397848287836302</v>
      </c>
      <c r="AI1333" s="28">
        <f t="shared" ref="AI1333" si="7887">(X1333*AD1333+Y1333*AC1333+Z1333*AD1336+AA1333*AC1336)</f>
        <v>0</v>
      </c>
      <c r="AJ1333" s="26">
        <f t="shared" ref="AJ1333" si="7888">X1333*AE1333+Z1333*AE1336-Y1333*AF1333-AA1333*AF1336</f>
        <v>0</v>
      </c>
      <c r="AK1333" s="27">
        <f t="shared" ref="AK1333" si="7889">(X1333*AF1333+Y1333*AE1333+Z1333*AF1336+AA1333*AE1336)</f>
        <v>8.8034542788105803</v>
      </c>
      <c r="AL1333" s="8"/>
      <c r="AM1333" s="24">
        <v>1</v>
      </c>
      <c r="AN1333" s="25">
        <v>0</v>
      </c>
      <c r="AO1333" s="26">
        <v>0</v>
      </c>
      <c r="AP1333" s="27">
        <f t="shared" ref="AP1333" si="7890">-1/($AN$8*$B1333)</f>
        <v>-5.7310137246317163</v>
      </c>
      <c r="AR1333" s="24">
        <f t="shared" ref="AR1333" si="7891">AH1333*AM1333+AJ1333*AM1336-AI1333*AN1333-AK1333*AN1336</f>
        <v>1.7397848287836302</v>
      </c>
      <c r="AS1333" s="28">
        <f t="shared" ref="AS1333" si="7892">(AH1333*AN1333+AI1333*AM1333+AJ1333*AN1336+AK1333*AM1336)</f>
        <v>0</v>
      </c>
      <c r="AT1333" s="26">
        <f t="shared" ref="AT1333" si="7893">AH1333*AO1333+AJ1333*AO1336-AI1333*AP1333-AK1333*AP1336</f>
        <v>0</v>
      </c>
      <c r="AU1333" s="27">
        <f t="shared" ref="AU1333" si="7894">(AH1333*AP1333+AI1333*AO1333+AJ1333*AP1336+AK1333*AO1336)</f>
        <v>-1.1672764528544448</v>
      </c>
      <c r="AV1333" s="8"/>
      <c r="AW1333" s="183">
        <f t="shared" ref="AW1333" si="7895">20*LOG((2*$AR$8)/(($AR$8*AR1333+AT1333+$AR$8*AR1336+AT1336)^2+($AR$8*AS1333+AU1333+$AR$8*AS1336+AU1336)^2)^0.5)</f>
        <v>-4.1969188557971382</v>
      </c>
      <c r="AY1333" s="184">
        <f t="shared" ref="AY1333" si="7896">((AS1333^2+AR1333^2)/(AS1336^2+AR1336^2))^0.5</f>
        <v>1.2669157131210804</v>
      </c>
      <c r="AZ1333" s="9"/>
      <c r="BA1333" s="29"/>
      <c r="BB1333" s="29"/>
      <c r="BC1333" s="29"/>
      <c r="BD1333" s="29"/>
    </row>
    <row r="1334" spans="2:56" ht="18.649999999999999" customHeight="1" thickBot="1">
      <c r="D1334" s="30"/>
      <c r="G1334" s="31"/>
      <c r="I1334" s="30"/>
      <c r="L1334" s="31"/>
      <c r="N1334" s="30"/>
      <c r="Q1334" s="31"/>
      <c r="S1334" s="30"/>
      <c r="V1334" s="31"/>
      <c r="X1334" s="30"/>
      <c r="AA1334" s="31"/>
      <c r="AC1334" s="30"/>
      <c r="AF1334" s="31"/>
      <c r="AH1334" s="30"/>
      <c r="AK1334" s="31"/>
      <c r="AM1334" s="30"/>
      <c r="AP1334" s="31"/>
      <c r="AR1334" s="30"/>
      <c r="AU1334" s="31"/>
      <c r="AY1334" s="185"/>
      <c r="AZ1334" s="9"/>
      <c r="BA1334" s="29"/>
      <c r="BB1334" s="29"/>
      <c r="BC1334" s="29"/>
      <c r="BD1334" s="29"/>
    </row>
    <row r="1335" spans="2:56" ht="18.649999999999999" customHeight="1" thickBot="1">
      <c r="D1335" s="197" t="s">
        <v>96</v>
      </c>
      <c r="E1335" s="198"/>
      <c r="F1335" s="199" t="s">
        <v>97</v>
      </c>
      <c r="G1335" s="200"/>
      <c r="I1335" s="197" t="s">
        <v>98</v>
      </c>
      <c r="J1335" s="198"/>
      <c r="K1335" s="199" t="s">
        <v>99</v>
      </c>
      <c r="L1335" s="200"/>
      <c r="N1335" s="197" t="s">
        <v>1</v>
      </c>
      <c r="O1335" s="198"/>
      <c r="P1335" s="199" t="s">
        <v>2</v>
      </c>
      <c r="Q1335" s="200"/>
      <c r="S1335" s="172" t="s">
        <v>100</v>
      </c>
      <c r="T1335" s="173"/>
      <c r="U1335" s="199" t="s">
        <v>101</v>
      </c>
      <c r="V1335" s="200"/>
      <c r="X1335" s="197" t="s">
        <v>102</v>
      </c>
      <c r="Y1335" s="198"/>
      <c r="Z1335" s="199" t="s">
        <v>103</v>
      </c>
      <c r="AA1335" s="200"/>
      <c r="AB1335" s="4"/>
      <c r="AC1335" s="197" t="s">
        <v>104</v>
      </c>
      <c r="AD1335" s="198"/>
      <c r="AE1335" s="199" t="s">
        <v>105</v>
      </c>
      <c r="AF1335" s="200"/>
      <c r="AH1335" s="172" t="s">
        <v>106</v>
      </c>
      <c r="AI1335" s="173"/>
      <c r="AJ1335" s="199" t="s">
        <v>107</v>
      </c>
      <c r="AK1335" s="200"/>
      <c r="AL1335" s="4"/>
      <c r="AM1335" s="197" t="s">
        <v>108</v>
      </c>
      <c r="AN1335" s="198"/>
      <c r="AO1335" s="199" t="s">
        <v>109</v>
      </c>
      <c r="AP1335" s="200"/>
      <c r="AR1335" s="197" t="s">
        <v>110</v>
      </c>
      <c r="AS1335" s="198"/>
      <c r="AT1335" s="199" t="s">
        <v>111</v>
      </c>
      <c r="AU1335" s="200"/>
      <c r="AV1335" s="4"/>
      <c r="AW1335" s="36" t="s">
        <v>112</v>
      </c>
      <c r="AY1335" s="186" t="s">
        <v>113</v>
      </c>
      <c r="AZ1335" s="9"/>
      <c r="BA1335" s="29"/>
      <c r="BB1335" s="29"/>
      <c r="BC1335" s="29"/>
      <c r="BD1335" s="29"/>
    </row>
    <row r="1336" spans="2:56" ht="18.649999999999999" customHeight="1" thickTop="1" thickBot="1">
      <c r="D1336" s="24">
        <v>0</v>
      </c>
      <c r="E1336" s="28">
        <v>0</v>
      </c>
      <c r="F1336" s="26">
        <v>1</v>
      </c>
      <c r="G1336" s="27">
        <v>0</v>
      </c>
      <c r="I1336" s="24">
        <v>0</v>
      </c>
      <c r="J1336" s="28">
        <f t="shared" ref="J1336" si="7897">IF(0=(1-$J$8*$K$8*$B1333^2),0,-1*(1-$J$8*$K$8*$B1333^2)/($B1333*$K$8))</f>
        <v>-0.26596051787659952</v>
      </c>
      <c r="K1336" s="26">
        <v>1</v>
      </c>
      <c r="L1336" s="27">
        <v>0</v>
      </c>
      <c r="N1336" s="24">
        <f t="shared" ref="N1336" si="7898">D1336*I1333+F1336*I1336-E1336*J1333-G1336*J1336</f>
        <v>0</v>
      </c>
      <c r="O1336" s="28">
        <f t="shared" ref="O1336" si="7899">(D1336*J1333+E1336*I1333+F1336*J1336+G1336*I1336)</f>
        <v>-0.26596051787659952</v>
      </c>
      <c r="P1336" s="26">
        <f t="shared" ref="P1336" si="7900">D1336*K1333+F1336*K1336-E1336*L1333-G1336*L1336</f>
        <v>1</v>
      </c>
      <c r="Q1336" s="27">
        <f t="shared" ref="Q1336" si="7901">(D1336*L1333+E1336*K1333+F1336*L1336+G1336*K1336)</f>
        <v>0</v>
      </c>
      <c r="S1336" s="24">
        <v>0</v>
      </c>
      <c r="T1336" s="28">
        <v>0</v>
      </c>
      <c r="U1336" s="26">
        <v>1</v>
      </c>
      <c r="V1336" s="27">
        <v>0</v>
      </c>
      <c r="X1336" s="24">
        <f t="shared" ref="X1336" si="7902">N1336*S1333+P1336*S1336-O1336*T1333-Q1336*T1336</f>
        <v>0</v>
      </c>
      <c r="Y1336" s="28">
        <f t="shared" ref="Y1336" si="7903">(N1336*T1333+O1336*S1333+P1336*T1336+Q1336*S1336)</f>
        <v>-0.26596051787659952</v>
      </c>
      <c r="Z1336" s="26">
        <f t="shared" ref="Z1336" si="7904">N1336*U1333+P1336*U1336-O1336*V1333-Q1336*V1336</f>
        <v>-6.3739455321840595</v>
      </c>
      <c r="AA1336" s="27">
        <f t="shared" ref="AA1336" si="7905">(N1336*V1333+O1336*U1333+P1336*V1336+Q1336*U1336)</f>
        <v>0</v>
      </c>
      <c r="AB1336" s="8"/>
      <c r="AC1336" s="24">
        <v>0</v>
      </c>
      <c r="AD1336" s="28">
        <f t="shared" ref="AD1336" si="7906">IF(0=(1-$AD$8*$AE$8*$B1333^2),0,-1*(1-$AD$8*$AE$8*$B1333^2)/($B1333*$AD$8))</f>
        <v>-0.25717271144281645</v>
      </c>
      <c r="AE1336" s="26">
        <v>1</v>
      </c>
      <c r="AF1336" s="27">
        <v>0</v>
      </c>
      <c r="AH1336" s="24">
        <f t="shared" ref="AH1336" si="7907">X1336*AC1333+Z1336*AC1336-Y1336*AD1333-AA1336*AD1336</f>
        <v>0</v>
      </c>
      <c r="AI1336" s="28">
        <f t="shared" ref="AI1336" si="7908">(X1336*AD1333+Y1336*AC1333+Z1336*AD1336+AA1336*AC1336)</f>
        <v>1.3732443372240006</v>
      </c>
      <c r="AJ1336" s="26">
        <f t="shared" ref="AJ1336" si="7909">X1336*AE1333+Z1336*AE1336-Y1336*AF1333-AA1336*AF1336</f>
        <v>-6.3739455321840595</v>
      </c>
      <c r="AK1336" s="27">
        <f t="shared" ref="AK1336" si="7910">(X1336*AF1333+Y1336*AE1333+Z1336*AF1336+AA1336*AE1336)</f>
        <v>0</v>
      </c>
      <c r="AL1336" s="8"/>
      <c r="AM1336" s="24">
        <v>0</v>
      </c>
      <c r="AN1336" s="28">
        <v>0</v>
      </c>
      <c r="AO1336" s="26">
        <v>1</v>
      </c>
      <c r="AP1336" s="27">
        <v>0</v>
      </c>
      <c r="AR1336" s="24">
        <f t="shared" ref="AR1336" si="7911">AH1336*AM1333+AJ1336*AM1336-AI1336*AN1333-AK1336*AN1336</f>
        <v>0</v>
      </c>
      <c r="AS1336" s="28">
        <f t="shared" ref="AS1336" si="7912">(AH1336*AN1333+AI1336*AM1333+AJ1336*AN1336+AK1336*AM1336)</f>
        <v>1.3732443372240006</v>
      </c>
      <c r="AT1336" s="26">
        <f t="shared" ref="AT1336" si="7913">AH1336*AO1333+AJ1336*AO1336-AI1336*AP1333-AK1336*AP1336</f>
        <v>1.4961366117194732</v>
      </c>
      <c r="AU1336" s="27">
        <f t="shared" ref="AU1336" si="7914">(AH1336*AP1333+AI1336*AO1333+AJ1336*AP1336+AK1336*AO1336)</f>
        <v>0</v>
      </c>
      <c r="AV1336" s="8"/>
      <c r="AW1336" s="38">
        <f t="shared" ref="AW1336" si="7915">(180/PI())*ATAN(-1*(($AR$8*AS1333+AU1333+$AR$8*AS1336+AU1336)/($AR$8*AR1333+AT1333+$AR$8*AR1336+AT1336)))</f>
        <v>-3.641989594060655</v>
      </c>
      <c r="AY1336" s="187">
        <f t="shared" ref="AY1336" si="7916">20*LOG(((($AR$8*AR1333+AT1333-$AR$8*AR1336-AT1336)^2+($AR$8*AS1333+AU1333-$AR$8*AS1336-AU1336)^2)/(($AR$8*AR1333+AT1333+$AR$8*AR1336+AT1336)^2+($AR$8*AS1333+AU1333+$AR$8*AS1336+AU1336)^2))^0.5)</f>
        <v>-2.0793010255313442</v>
      </c>
      <c r="AZ1336" s="9"/>
      <c r="BA1336" s="29"/>
      <c r="BB1336" s="29"/>
      <c r="BC1336" s="29"/>
      <c r="BD1336" s="29"/>
    </row>
    <row r="1337" spans="2:56" ht="18.649999999999999" customHeight="1">
      <c r="AY1337" s="33"/>
    </row>
    <row r="1338" spans="2:56" ht="18.649999999999999" customHeight="1" thickBot="1">
      <c r="E1338" s="21" t="s">
        <v>68</v>
      </c>
      <c r="J1338" s="21" t="s">
        <v>69</v>
      </c>
      <c r="O1338" s="21" t="s">
        <v>70</v>
      </c>
      <c r="T1338" s="21" t="s">
        <v>71</v>
      </c>
      <c r="Y1338" s="21" t="s">
        <v>72</v>
      </c>
      <c r="AD1338" s="21" t="s">
        <v>73</v>
      </c>
      <c r="AI1338" s="21" t="s">
        <v>74</v>
      </c>
      <c r="AN1338" s="21" t="s">
        <v>75</v>
      </c>
      <c r="AS1338" s="21" t="s">
        <v>76</v>
      </c>
    </row>
    <row r="1339" spans="2:56" ht="18.649999999999999" customHeight="1" thickBot="1">
      <c r="B1339" s="20"/>
      <c r="D1339" s="197" t="s">
        <v>77</v>
      </c>
      <c r="E1339" s="198"/>
      <c r="F1339" s="199" t="s">
        <v>78</v>
      </c>
      <c r="G1339" s="200"/>
      <c r="I1339" s="197" t="s">
        <v>79</v>
      </c>
      <c r="J1339" s="198"/>
      <c r="K1339" s="199" t="s">
        <v>80</v>
      </c>
      <c r="L1339" s="200"/>
      <c r="N1339" s="197" t="s">
        <v>81</v>
      </c>
      <c r="O1339" s="198"/>
      <c r="P1339" s="199" t="s">
        <v>82</v>
      </c>
      <c r="Q1339" s="200"/>
      <c r="S1339" s="197" t="s">
        <v>83</v>
      </c>
      <c r="T1339" s="198"/>
      <c r="U1339" s="199" t="s">
        <v>84</v>
      </c>
      <c r="V1339" s="200"/>
      <c r="X1339" s="197" t="s">
        <v>85</v>
      </c>
      <c r="Y1339" s="198"/>
      <c r="Z1339" s="199" t="s">
        <v>86</v>
      </c>
      <c r="AA1339" s="200"/>
      <c r="AB1339" s="4"/>
      <c r="AC1339" s="197" t="s">
        <v>87</v>
      </c>
      <c r="AD1339" s="198"/>
      <c r="AE1339" s="199" t="s">
        <v>88</v>
      </c>
      <c r="AF1339" s="200"/>
      <c r="AH1339" s="197" t="s">
        <v>89</v>
      </c>
      <c r="AI1339" s="198"/>
      <c r="AJ1339" s="199" t="s">
        <v>90</v>
      </c>
      <c r="AK1339" s="200"/>
      <c r="AL1339" s="4"/>
      <c r="AM1339" s="197" t="s">
        <v>91</v>
      </c>
      <c r="AN1339" s="198"/>
      <c r="AO1339" s="199" t="s">
        <v>92</v>
      </c>
      <c r="AP1339" s="200"/>
      <c r="AR1339" s="197" t="s">
        <v>93</v>
      </c>
      <c r="AS1339" s="198"/>
      <c r="AT1339" s="199" t="s">
        <v>94</v>
      </c>
      <c r="AU1339" s="200"/>
      <c r="AV1339" s="4"/>
      <c r="AW1339" s="181" t="s">
        <v>95</v>
      </c>
      <c r="AY1339" s="182" t="s">
        <v>22</v>
      </c>
      <c r="AZ1339" s="9"/>
      <c r="BA1339" s="29"/>
      <c r="BB1339" s="29"/>
      <c r="BC1339" s="29"/>
      <c r="BD1339" s="29"/>
    </row>
    <row r="1340" spans="2:56" ht="18.649999999999999" customHeight="1" thickTop="1" thickBot="1">
      <c r="B1340" s="39">
        <f t="shared" ref="B1340" si="7917">B1333+$E$5</f>
        <v>0.97519999999999174</v>
      </c>
      <c r="D1340" s="24">
        <v>1</v>
      </c>
      <c r="E1340" s="25">
        <v>0</v>
      </c>
      <c r="F1340" s="26">
        <v>0</v>
      </c>
      <c r="G1340" s="27">
        <f t="shared" ref="G1340" si="7918">-1/($E$8*$B1340)</f>
        <v>-5.7286630217093899</v>
      </c>
      <c r="I1340" s="24">
        <v>1</v>
      </c>
      <c r="J1340" s="28">
        <v>0</v>
      </c>
      <c r="K1340" s="26">
        <v>0</v>
      </c>
      <c r="L1340" s="27">
        <v>0</v>
      </c>
      <c r="N1340" s="24">
        <f t="shared" ref="N1340" si="7919">D1340*I1340+F1340*I1343-E1340*J1340-G1340*J1343</f>
        <v>-0.5184416576389359</v>
      </c>
      <c r="O1340" s="28">
        <f t="shared" ref="O1340" si="7920">(D1340*J1340+E1340*I1340+F1340*J1343+G1340*I1343)</f>
        <v>0</v>
      </c>
      <c r="P1340" s="26">
        <f t="shared" ref="P1340" si="7921">D1340*K1340+F1340*K1343-E1340*L1340-G1340*L1343</f>
        <v>0</v>
      </c>
      <c r="Q1340" s="27">
        <f t="shared" ref="Q1340" si="7922">(D1340*L1340+E1340*K1340+F1340*L1343+G1340*K1343)</f>
        <v>-5.7286630217093899</v>
      </c>
      <c r="S1340" s="24">
        <v>1</v>
      </c>
      <c r="T1340" s="25">
        <v>0</v>
      </c>
      <c r="U1340" s="26">
        <v>0</v>
      </c>
      <c r="V1340" s="27">
        <f t="shared" ref="V1340" si="7923">-1/($T$8*$B1340)</f>
        <v>-27.71434272664813</v>
      </c>
      <c r="X1340" s="24">
        <f t="shared" ref="X1340" si="7924">N1340*S1340+P1340*S1343-O1340*T1340-Q1340*T1343</f>
        <v>-0.5184416576389359</v>
      </c>
      <c r="Y1340" s="28">
        <f t="shared" ref="Y1340" si="7925">(N1340*T1340+O1340*S1340+P1340*T1343+Q1340*S1343)</f>
        <v>0</v>
      </c>
      <c r="Z1340" s="26">
        <f t="shared" ref="Z1340" si="7926">N1340*U1340+P1340*U1343-O1340*V1340-Q1340*V1343</f>
        <v>0</v>
      </c>
      <c r="AA1340" s="27">
        <f t="shared" ref="AA1340" si="7927">(N1340*V1340+O1340*U1340+P1340*V1343+Q1340*U1343)</f>
        <v>8.639606761867654</v>
      </c>
      <c r="AB1340" s="8"/>
      <c r="AC1340" s="24">
        <v>1</v>
      </c>
      <c r="AD1340" s="28">
        <v>0</v>
      </c>
      <c r="AE1340" s="26">
        <v>0</v>
      </c>
      <c r="AF1340" s="27">
        <v>0</v>
      </c>
      <c r="AH1340" s="24">
        <f t="shared" ref="AH1340" si="7928">X1340*AC1340+Z1340*AC1343-Y1340*AD1340-AA1340*AD1343</f>
        <v>1.6967549257494823</v>
      </c>
      <c r="AI1340" s="28">
        <f t="shared" ref="AI1340" si="7929">(X1340*AD1340+Y1340*AC1340+Z1340*AD1343+AA1340*AC1343)</f>
        <v>0</v>
      </c>
      <c r="AJ1340" s="26">
        <f t="shared" ref="AJ1340" si="7930">X1340*AE1340+Z1340*AE1343-Y1340*AF1340-AA1340*AF1343</f>
        <v>0</v>
      </c>
      <c r="AK1340" s="27">
        <f t="shared" ref="AK1340" si="7931">(X1340*AF1340+Y1340*AE1340+Z1340*AF1343+AA1340*AE1343)</f>
        <v>8.639606761867654</v>
      </c>
      <c r="AL1340" s="8"/>
      <c r="AM1340" s="24">
        <v>1</v>
      </c>
      <c r="AN1340" s="25">
        <v>0</v>
      </c>
      <c r="AO1340" s="26">
        <v>0</v>
      </c>
      <c r="AP1340" s="27">
        <f t="shared" ref="AP1340" si="7932">-1/($AN$8*$B1340)</f>
        <v>-5.7286630217093899</v>
      </c>
      <c r="AR1340" s="24">
        <f t="shared" ref="AR1340" si="7933">AH1340*AM1340+AJ1340*AM1343-AI1340*AN1340-AK1340*AN1343</f>
        <v>1.6967549257494823</v>
      </c>
      <c r="AS1340" s="28">
        <f t="shared" ref="AS1340" si="7934">(AH1340*AN1340+AI1340*AM1340+AJ1340*AN1343+AK1340*AM1343)</f>
        <v>0</v>
      </c>
      <c r="AT1340" s="26">
        <f t="shared" ref="AT1340" si="7935">AH1340*AO1340+AJ1340*AO1343-AI1340*AP1340-AK1340*AP1343</f>
        <v>0</v>
      </c>
      <c r="AU1340" s="27">
        <f t="shared" ref="AU1340" si="7936">(AH1340*AP1340+AI1340*AO1340+AJ1340*AP1343+AK1340*AO1343)</f>
        <v>-1.0805304381766661</v>
      </c>
      <c r="AV1340" s="8"/>
      <c r="AW1340" s="183">
        <f t="shared" ref="AW1340" si="7937">20*LOG((2*$AR$8)/(($AR$8*AR1340+AT1340+$AR$8*AR1343+AT1343)^2+($AR$8*AS1340+AU1340+$AR$8*AS1343+AU1343)^2)^0.5)</f>
        <v>-3.9897231108846114</v>
      </c>
      <c r="AY1340" s="184">
        <f t="shared" ref="AY1340" si="7938">((AS1340^2+AR1340^2)/(AS1343^2+AR1343^2))^0.5</f>
        <v>1.2457375163379598</v>
      </c>
      <c r="AZ1340" s="9"/>
      <c r="BA1340" s="29"/>
      <c r="BB1340" s="29"/>
      <c r="BC1340" s="29"/>
      <c r="BD1340" s="29"/>
    </row>
    <row r="1341" spans="2:56" ht="18.649999999999999" customHeight="1" thickBot="1">
      <c r="D1341" s="30"/>
      <c r="G1341" s="31"/>
      <c r="I1341" s="30"/>
      <c r="L1341" s="31"/>
      <c r="N1341" s="30"/>
      <c r="Q1341" s="31"/>
      <c r="S1341" s="30"/>
      <c r="V1341" s="31"/>
      <c r="X1341" s="30"/>
      <c r="AA1341" s="31"/>
      <c r="AC1341" s="30"/>
      <c r="AF1341" s="31"/>
      <c r="AH1341" s="30"/>
      <c r="AK1341" s="31"/>
      <c r="AM1341" s="30"/>
      <c r="AP1341" s="31"/>
      <c r="AR1341" s="30"/>
      <c r="AU1341" s="31"/>
      <c r="AY1341" s="185"/>
      <c r="AZ1341" s="9"/>
      <c r="BA1341" s="29"/>
      <c r="BB1341" s="29"/>
      <c r="BC1341" s="29"/>
      <c r="BD1341" s="29"/>
    </row>
    <row r="1342" spans="2:56" ht="18.649999999999999" customHeight="1" thickBot="1">
      <c r="D1342" s="197" t="s">
        <v>96</v>
      </c>
      <c r="E1342" s="198"/>
      <c r="F1342" s="199" t="s">
        <v>97</v>
      </c>
      <c r="G1342" s="200"/>
      <c r="I1342" s="197" t="s">
        <v>98</v>
      </c>
      <c r="J1342" s="198"/>
      <c r="K1342" s="199" t="s">
        <v>99</v>
      </c>
      <c r="L1342" s="200"/>
      <c r="N1342" s="197" t="s">
        <v>1</v>
      </c>
      <c r="O1342" s="198"/>
      <c r="P1342" s="199" t="s">
        <v>2</v>
      </c>
      <c r="Q1342" s="200"/>
      <c r="S1342" s="172" t="s">
        <v>100</v>
      </c>
      <c r="T1342" s="173"/>
      <c r="U1342" s="199" t="s">
        <v>101</v>
      </c>
      <c r="V1342" s="200"/>
      <c r="X1342" s="197" t="s">
        <v>102</v>
      </c>
      <c r="Y1342" s="198"/>
      <c r="Z1342" s="199" t="s">
        <v>103</v>
      </c>
      <c r="AA1342" s="200"/>
      <c r="AB1342" s="4"/>
      <c r="AC1342" s="197" t="s">
        <v>104</v>
      </c>
      <c r="AD1342" s="198"/>
      <c r="AE1342" s="199" t="s">
        <v>105</v>
      </c>
      <c r="AF1342" s="200"/>
      <c r="AH1342" s="172" t="s">
        <v>106</v>
      </c>
      <c r="AI1342" s="173"/>
      <c r="AJ1342" s="199" t="s">
        <v>107</v>
      </c>
      <c r="AK1342" s="200"/>
      <c r="AL1342" s="4"/>
      <c r="AM1342" s="197" t="s">
        <v>108</v>
      </c>
      <c r="AN1342" s="198"/>
      <c r="AO1342" s="199" t="s">
        <v>109</v>
      </c>
      <c r="AP1342" s="200"/>
      <c r="AR1342" s="197" t="s">
        <v>110</v>
      </c>
      <c r="AS1342" s="198"/>
      <c r="AT1342" s="199" t="s">
        <v>111</v>
      </c>
      <c r="AU1342" s="200"/>
      <c r="AV1342" s="4"/>
      <c r="AW1342" s="36" t="s">
        <v>112</v>
      </c>
      <c r="AY1342" s="186" t="s">
        <v>113</v>
      </c>
      <c r="AZ1342" s="9"/>
      <c r="BA1342" s="29"/>
      <c r="BB1342" s="29"/>
      <c r="BC1342" s="29"/>
      <c r="BD1342" s="29"/>
    </row>
    <row r="1343" spans="2:56" ht="18.649999999999999" customHeight="1" thickTop="1" thickBot="1">
      <c r="D1343" s="24">
        <v>0</v>
      </c>
      <c r="E1343" s="28">
        <v>0</v>
      </c>
      <c r="F1343" s="26">
        <v>1</v>
      </c>
      <c r="G1343" s="27">
        <v>0</v>
      </c>
      <c r="I1343" s="24">
        <v>0</v>
      </c>
      <c r="J1343" s="28">
        <f t="shared" ref="J1343" si="7939">IF(0=(1-$J$8*$K$8*$B1340^2),0,-1*(1-$J$8*$K$8*$B1340^2)/($B1340*$K$8))</f>
        <v>-0.26506039051077651</v>
      </c>
      <c r="K1343" s="26">
        <v>1</v>
      </c>
      <c r="L1343" s="27">
        <v>0</v>
      </c>
      <c r="N1343" s="24">
        <f t="shared" ref="N1343" si="7940">D1343*I1340+F1343*I1343-E1343*J1340-G1343*J1343</f>
        <v>0</v>
      </c>
      <c r="O1343" s="28">
        <f t="shared" ref="O1343" si="7941">(D1343*J1340+E1343*I1340+F1343*J1343+G1343*I1343)</f>
        <v>-0.26506039051077651</v>
      </c>
      <c r="P1343" s="26">
        <f t="shared" ref="P1343" si="7942">D1343*K1340+F1343*K1343-E1343*L1340-G1343*L1343</f>
        <v>1</v>
      </c>
      <c r="Q1343" s="27">
        <f t="shared" ref="Q1343" si="7943">(D1343*L1340+E1343*K1340+F1343*L1343+G1343*K1343)</f>
        <v>0</v>
      </c>
      <c r="S1343" s="24">
        <v>0</v>
      </c>
      <c r="T1343" s="28">
        <v>0</v>
      </c>
      <c r="U1343" s="26">
        <v>1</v>
      </c>
      <c r="V1343" s="27">
        <v>0</v>
      </c>
      <c r="X1343" s="24">
        <f t="shared" ref="X1343" si="7944">N1343*S1340+P1343*S1343-O1343*T1340-Q1343*T1343</f>
        <v>0</v>
      </c>
      <c r="Y1343" s="28">
        <f t="shared" ref="Y1343" si="7945">(N1343*T1340+O1343*S1340+P1343*T1343+Q1343*S1343)</f>
        <v>-0.26506039051077651</v>
      </c>
      <c r="Z1343" s="26">
        <f t="shared" ref="Z1343" si="7946">N1343*U1340+P1343*U1343-O1343*V1340-Q1343*V1343</f>
        <v>-6.3459745058748522</v>
      </c>
      <c r="AA1343" s="27">
        <f t="shared" ref="AA1343" si="7947">(N1343*V1340+O1343*U1340+P1343*V1343+Q1343*U1343)</f>
        <v>0</v>
      </c>
      <c r="AB1343" s="8"/>
      <c r="AC1343" s="24">
        <v>0</v>
      </c>
      <c r="AD1343" s="28">
        <f t="shared" ref="AD1343" si="7948">IF(0=(1-$AD$8*$AE$8*$B1340^2),0,-1*(1-$AD$8*$AE$8*$B1340^2)/($B1340*$AD$8))</f>
        <v>-0.25640016316084641</v>
      </c>
      <c r="AE1343" s="26">
        <v>1</v>
      </c>
      <c r="AF1343" s="27">
        <v>0</v>
      </c>
      <c r="AH1343" s="24">
        <f t="shared" ref="AH1343" si="7949">X1343*AC1340+Z1343*AC1343-Y1343*AD1340-AA1343*AD1343</f>
        <v>0</v>
      </c>
      <c r="AI1343" s="28">
        <f t="shared" ref="AI1343" si="7950">(X1343*AD1340+Y1343*AC1340+Z1343*AD1343+AA1343*AC1343)</f>
        <v>1.3620485082101073</v>
      </c>
      <c r="AJ1343" s="26">
        <f t="shared" ref="AJ1343" si="7951">X1343*AE1340+Z1343*AE1343-Y1343*AF1340-AA1343*AF1343</f>
        <v>-6.3459745058748522</v>
      </c>
      <c r="AK1343" s="27">
        <f t="shared" ref="AK1343" si="7952">(X1343*AF1340+Y1343*AE1340+Z1343*AF1343+AA1343*AE1343)</f>
        <v>0</v>
      </c>
      <c r="AL1343" s="8"/>
      <c r="AM1343" s="24">
        <v>0</v>
      </c>
      <c r="AN1343" s="28">
        <v>0</v>
      </c>
      <c r="AO1343" s="26">
        <v>1</v>
      </c>
      <c r="AP1343" s="27">
        <v>0</v>
      </c>
      <c r="AR1343" s="24">
        <f t="shared" ref="AR1343" si="7953">AH1343*AM1340+AJ1343*AM1343-AI1343*AN1340-AK1343*AN1343</f>
        <v>0</v>
      </c>
      <c r="AS1343" s="28">
        <f t="shared" ref="AS1343" si="7954">(AH1343*AN1340+AI1343*AM1340+AJ1343*AN1343+AK1343*AM1343)</f>
        <v>1.3620485082101073</v>
      </c>
      <c r="AT1343" s="26">
        <f t="shared" ref="AT1343" si="7955">AH1343*AO1340+AJ1343*AO1343-AI1343*AP1340-AK1343*AP1343</f>
        <v>1.4567424168828271</v>
      </c>
      <c r="AU1343" s="27">
        <f t="shared" ref="AU1343" si="7956">(AH1343*AP1340+AI1343*AO1340+AJ1343*AP1343+AK1343*AO1343)</f>
        <v>0</v>
      </c>
      <c r="AV1343" s="8"/>
      <c r="AW1343" s="38">
        <f t="shared" ref="AW1343" si="7957">(180/PI())*ATAN(-1*(($AR$8*AS1340+AU1340+$AR$8*AS1343+AU1343)/($AR$8*AR1340+AT1340+$AR$8*AR1343+AT1343)))</f>
        <v>-5.1013686660967545</v>
      </c>
      <c r="AY1343" s="187">
        <f t="shared" ref="AY1343" si="7958">20*LOG(((($AR$8*AR1340+AT1340-$AR$8*AR1343-AT1343)^2+($AR$8*AS1340+AU1340-$AR$8*AS1343-AU1343)^2)/(($AR$8*AR1340+AT1340+$AR$8*AR1343+AT1343)^2+($AR$8*AS1340+AU1340+$AR$8*AS1343+AU1343)^2))^0.5)</f>
        <v>-2.2116190868225094</v>
      </c>
      <c r="AZ1343" s="9"/>
      <c r="BA1343" s="29"/>
      <c r="BB1343" s="29"/>
      <c r="BC1343" s="29"/>
      <c r="BD1343" s="29"/>
    </row>
    <row r="1344" spans="2:56" ht="18.649999999999999" customHeight="1">
      <c r="AY1344" s="33"/>
    </row>
    <row r="1345" spans="2:56" ht="18.649999999999999" customHeight="1" thickBot="1">
      <c r="E1345" s="21" t="s">
        <v>68</v>
      </c>
      <c r="J1345" s="21" t="s">
        <v>69</v>
      </c>
      <c r="O1345" s="21" t="s">
        <v>70</v>
      </c>
      <c r="T1345" s="21" t="s">
        <v>71</v>
      </c>
      <c r="Y1345" s="21" t="s">
        <v>72</v>
      </c>
      <c r="AD1345" s="21" t="s">
        <v>73</v>
      </c>
      <c r="AI1345" s="21" t="s">
        <v>74</v>
      </c>
      <c r="AN1345" s="21" t="s">
        <v>75</v>
      </c>
      <c r="AS1345" s="21" t="s">
        <v>76</v>
      </c>
    </row>
    <row r="1346" spans="2:56" ht="18.649999999999999" customHeight="1" thickBot="1">
      <c r="B1346" s="20"/>
      <c r="D1346" s="197" t="s">
        <v>77</v>
      </c>
      <c r="E1346" s="198"/>
      <c r="F1346" s="199" t="s">
        <v>78</v>
      </c>
      <c r="G1346" s="200"/>
      <c r="I1346" s="197" t="s">
        <v>79</v>
      </c>
      <c r="J1346" s="198"/>
      <c r="K1346" s="199" t="s">
        <v>80</v>
      </c>
      <c r="L1346" s="200"/>
      <c r="N1346" s="197" t="s">
        <v>81</v>
      </c>
      <c r="O1346" s="198"/>
      <c r="P1346" s="199" t="s">
        <v>82</v>
      </c>
      <c r="Q1346" s="200"/>
      <c r="S1346" s="197" t="s">
        <v>83</v>
      </c>
      <c r="T1346" s="198"/>
      <c r="U1346" s="199" t="s">
        <v>84</v>
      </c>
      <c r="V1346" s="200"/>
      <c r="X1346" s="197" t="s">
        <v>85</v>
      </c>
      <c r="Y1346" s="198"/>
      <c r="Z1346" s="199" t="s">
        <v>86</v>
      </c>
      <c r="AA1346" s="200"/>
      <c r="AB1346" s="4"/>
      <c r="AC1346" s="197" t="s">
        <v>87</v>
      </c>
      <c r="AD1346" s="198"/>
      <c r="AE1346" s="199" t="s">
        <v>88</v>
      </c>
      <c r="AF1346" s="200"/>
      <c r="AH1346" s="197" t="s">
        <v>89</v>
      </c>
      <c r="AI1346" s="198"/>
      <c r="AJ1346" s="199" t="s">
        <v>90</v>
      </c>
      <c r="AK1346" s="200"/>
      <c r="AL1346" s="4"/>
      <c r="AM1346" s="197" t="s">
        <v>91</v>
      </c>
      <c r="AN1346" s="198"/>
      <c r="AO1346" s="199" t="s">
        <v>92</v>
      </c>
      <c r="AP1346" s="200"/>
      <c r="AR1346" s="197" t="s">
        <v>93</v>
      </c>
      <c r="AS1346" s="198"/>
      <c r="AT1346" s="199" t="s">
        <v>94</v>
      </c>
      <c r="AU1346" s="200"/>
      <c r="AV1346" s="4"/>
      <c r="AW1346" s="181" t="s">
        <v>95</v>
      </c>
      <c r="AY1346" s="182" t="s">
        <v>22</v>
      </c>
      <c r="AZ1346" s="9"/>
      <c r="BA1346" s="29"/>
      <c r="BB1346" s="29"/>
      <c r="BC1346" s="29"/>
      <c r="BD1346" s="29"/>
    </row>
    <row r="1347" spans="2:56" ht="18.649999999999999" customHeight="1" thickTop="1" thickBot="1">
      <c r="B1347" s="39">
        <f t="shared" ref="B1347" si="7959">B1340+$E$5</f>
        <v>0.9755999999999917</v>
      </c>
      <c r="D1347" s="24">
        <v>1</v>
      </c>
      <c r="E1347" s="25">
        <v>0</v>
      </c>
      <c r="F1347" s="26">
        <v>0</v>
      </c>
      <c r="G1347" s="27">
        <f t="shared" ref="G1347" si="7960">-1/($E$8*$B1347)</f>
        <v>-5.7263142463827368</v>
      </c>
      <c r="I1347" s="24">
        <v>1</v>
      </c>
      <c r="J1347" s="28">
        <v>0</v>
      </c>
      <c r="K1347" s="26">
        <v>0</v>
      </c>
      <c r="L1347" s="27">
        <v>0</v>
      </c>
      <c r="N1347" s="24">
        <f t="shared" ref="N1347" si="7961">D1347*I1347+F1347*I1350-E1347*J1347-G1347*J1350</f>
        <v>-0.5126670472462902</v>
      </c>
      <c r="O1347" s="28">
        <f t="shared" ref="O1347" si="7962">(D1347*J1347+E1347*I1347+F1347*J1350+G1347*I1350)</f>
        <v>0</v>
      </c>
      <c r="P1347" s="26">
        <f t="shared" ref="P1347" si="7963">D1347*K1347+F1347*K1350-E1347*L1347-G1347*L1350</f>
        <v>0</v>
      </c>
      <c r="Q1347" s="27">
        <f t="shared" ref="Q1347" si="7964">(D1347*L1347+E1347*K1347+F1347*L1350+G1347*K1350)</f>
        <v>-5.7263142463827368</v>
      </c>
      <c r="S1347" s="24">
        <v>1</v>
      </c>
      <c r="T1347" s="25">
        <v>0</v>
      </c>
      <c r="U1347" s="26">
        <v>0</v>
      </c>
      <c r="V1347" s="27">
        <f t="shared" ref="V1347" si="7965">-1/($T$8*$B1347)</f>
        <v>-27.702979732500264</v>
      </c>
      <c r="X1347" s="24">
        <f t="shared" ref="X1347" si="7966">N1347*S1347+P1347*S1350-O1347*T1347-Q1347*T1350</f>
        <v>-0.5126670472462902</v>
      </c>
      <c r="Y1347" s="28">
        <f t="shared" ref="Y1347" si="7967">(N1347*T1347+O1347*S1347+P1347*T1350+Q1347*S1350)</f>
        <v>0</v>
      </c>
      <c r="Z1347" s="26">
        <f t="shared" ref="Z1347" si="7968">N1347*U1347+P1347*U1350-O1347*V1347-Q1347*V1350</f>
        <v>0</v>
      </c>
      <c r="AA1347" s="27">
        <f t="shared" ref="AA1347" si="7969">(N1347*V1347+O1347*U1347+P1347*V1350+Q1347*U1350)</f>
        <v>8.4760905730019953</v>
      </c>
      <c r="AB1347" s="8"/>
      <c r="AC1347" s="24">
        <v>1</v>
      </c>
      <c r="AD1347" s="28">
        <v>0</v>
      </c>
      <c r="AE1347" s="26">
        <v>0</v>
      </c>
      <c r="AF1347" s="27">
        <v>0</v>
      </c>
      <c r="AH1347" s="24">
        <f t="shared" ref="AH1347" si="7970">X1347*AC1347+Z1347*AC1350-Y1347*AD1347-AA1347*AD1350</f>
        <v>1.6540588203216731</v>
      </c>
      <c r="AI1347" s="28">
        <f t="shared" ref="AI1347" si="7971">(X1347*AD1347+Y1347*AC1347+Z1347*AD1350+AA1347*AC1350)</f>
        <v>0</v>
      </c>
      <c r="AJ1347" s="26">
        <f t="shared" ref="AJ1347" si="7972">X1347*AE1347+Z1347*AE1350-Y1347*AF1347-AA1347*AF1350</f>
        <v>0</v>
      </c>
      <c r="AK1347" s="27">
        <f t="shared" ref="AK1347" si="7973">(X1347*AF1347+Y1347*AE1347+Z1347*AF1350+AA1347*AE1350)</f>
        <v>8.4760905730019953</v>
      </c>
      <c r="AL1347" s="8"/>
      <c r="AM1347" s="24">
        <v>1</v>
      </c>
      <c r="AN1347" s="25">
        <v>0</v>
      </c>
      <c r="AO1347" s="26">
        <v>0</v>
      </c>
      <c r="AP1347" s="27">
        <f t="shared" ref="AP1347" si="7974">-1/($AN$8*$B1347)</f>
        <v>-5.7263142463827368</v>
      </c>
      <c r="AR1347" s="24">
        <f t="shared" ref="AR1347" si="7975">AH1347*AM1347+AJ1347*AM1350-AI1347*AN1347-AK1347*AN1350</f>
        <v>1.6540588203216731</v>
      </c>
      <c r="AS1347" s="28">
        <f t="shared" ref="AS1347" si="7976">(AH1347*AN1347+AI1347*AM1347+AJ1347*AN1350+AK1347*AM1350)</f>
        <v>0</v>
      </c>
      <c r="AT1347" s="26">
        <f t="shared" ref="AT1347" si="7977">AH1347*AO1347+AJ1347*AO1350-AI1347*AP1347-AK1347*AP1350</f>
        <v>0</v>
      </c>
      <c r="AU1347" s="27">
        <f t="shared" ref="AU1347" si="7978">(AH1347*AP1347+AI1347*AO1347+AJ1347*AP1350+AK1347*AO1350)</f>
        <v>-0.99557001416102509</v>
      </c>
      <c r="AV1347" s="8"/>
      <c r="AW1347" s="183">
        <f t="shared" ref="AW1347" si="7979">20*LOG((2*$AR$8)/(($AR$8*AR1347+AT1347+$AR$8*AR1350+AT1350)^2+($AR$8*AS1347+AU1347+$AR$8*AS1350+AU1350)^2)^0.5)</f>
        <v>-3.7848095292798476</v>
      </c>
      <c r="AY1347" s="184">
        <f t="shared" ref="AY1347" si="7980">((AS1347^2+AR1347^2)/(AS1350^2+AR1350^2))^0.5</f>
        <v>1.2244065436464082</v>
      </c>
      <c r="AZ1347" s="9"/>
      <c r="BA1347" s="29"/>
      <c r="BB1347" s="29"/>
      <c r="BC1347" s="29"/>
      <c r="BD1347" s="29"/>
    </row>
    <row r="1348" spans="2:56" ht="18.649999999999999" customHeight="1" thickBot="1">
      <c r="D1348" s="30"/>
      <c r="G1348" s="31"/>
      <c r="I1348" s="30"/>
      <c r="L1348" s="31"/>
      <c r="N1348" s="30"/>
      <c r="Q1348" s="31"/>
      <c r="S1348" s="30"/>
      <c r="V1348" s="31"/>
      <c r="X1348" s="30"/>
      <c r="AA1348" s="31"/>
      <c r="AC1348" s="30"/>
      <c r="AF1348" s="31"/>
      <c r="AH1348" s="30"/>
      <c r="AK1348" s="31"/>
      <c r="AM1348" s="30"/>
      <c r="AP1348" s="31"/>
      <c r="AR1348" s="30"/>
      <c r="AU1348" s="31"/>
      <c r="AY1348" s="185"/>
      <c r="AZ1348" s="9"/>
      <c r="BA1348" s="29"/>
      <c r="BB1348" s="29"/>
      <c r="BC1348" s="29"/>
      <c r="BD1348" s="29"/>
    </row>
    <row r="1349" spans="2:56" ht="18.649999999999999" customHeight="1" thickBot="1">
      <c r="D1349" s="197" t="s">
        <v>96</v>
      </c>
      <c r="E1349" s="198"/>
      <c r="F1349" s="199" t="s">
        <v>97</v>
      </c>
      <c r="G1349" s="200"/>
      <c r="I1349" s="197" t="s">
        <v>98</v>
      </c>
      <c r="J1349" s="198"/>
      <c r="K1349" s="199" t="s">
        <v>99</v>
      </c>
      <c r="L1349" s="200"/>
      <c r="N1349" s="197" t="s">
        <v>1</v>
      </c>
      <c r="O1349" s="198"/>
      <c r="P1349" s="199" t="s">
        <v>2</v>
      </c>
      <c r="Q1349" s="200"/>
      <c r="S1349" s="172" t="s">
        <v>100</v>
      </c>
      <c r="T1349" s="173"/>
      <c r="U1349" s="199" t="s">
        <v>101</v>
      </c>
      <c r="V1349" s="200"/>
      <c r="X1349" s="197" t="s">
        <v>102</v>
      </c>
      <c r="Y1349" s="198"/>
      <c r="Z1349" s="199" t="s">
        <v>103</v>
      </c>
      <c r="AA1349" s="200"/>
      <c r="AB1349" s="4"/>
      <c r="AC1349" s="197" t="s">
        <v>104</v>
      </c>
      <c r="AD1349" s="198"/>
      <c r="AE1349" s="199" t="s">
        <v>105</v>
      </c>
      <c r="AF1349" s="200"/>
      <c r="AH1349" s="172" t="s">
        <v>106</v>
      </c>
      <c r="AI1349" s="173"/>
      <c r="AJ1349" s="199" t="s">
        <v>107</v>
      </c>
      <c r="AK1349" s="200"/>
      <c r="AL1349" s="4"/>
      <c r="AM1349" s="197" t="s">
        <v>108</v>
      </c>
      <c r="AN1349" s="198"/>
      <c r="AO1349" s="199" t="s">
        <v>109</v>
      </c>
      <c r="AP1349" s="200"/>
      <c r="AR1349" s="197" t="s">
        <v>110</v>
      </c>
      <c r="AS1349" s="198"/>
      <c r="AT1349" s="199" t="s">
        <v>111</v>
      </c>
      <c r="AU1349" s="200"/>
      <c r="AV1349" s="4"/>
      <c r="AW1349" s="36" t="s">
        <v>112</v>
      </c>
      <c r="AY1349" s="186" t="s">
        <v>113</v>
      </c>
      <c r="AZ1349" s="9"/>
      <c r="BA1349" s="29"/>
      <c r="BB1349" s="29"/>
      <c r="BC1349" s="29"/>
      <c r="BD1349" s="29"/>
    </row>
    <row r="1350" spans="2:56" ht="18.649999999999999" customHeight="1" thickTop="1" thickBot="1">
      <c r="D1350" s="24">
        <v>0</v>
      </c>
      <c r="E1350" s="28">
        <v>0</v>
      </c>
      <c r="F1350" s="26">
        <v>1</v>
      </c>
      <c r="G1350" s="27">
        <v>0</v>
      </c>
      <c r="I1350" s="24">
        <v>0</v>
      </c>
      <c r="J1350" s="28">
        <f t="shared" ref="J1350" si="7981">IF(0=(1-$J$8*$K$8*$B1347^2),0,-1*(1-$J$8*$K$8*$B1347^2)/($B1347*$K$8))</f>
        <v>-0.26416067686153077</v>
      </c>
      <c r="K1350" s="26">
        <v>1</v>
      </c>
      <c r="L1350" s="27">
        <v>0</v>
      </c>
      <c r="N1350" s="24">
        <f t="shared" ref="N1350" si="7982">D1350*I1347+F1350*I1350-E1350*J1347-G1350*J1350</f>
        <v>0</v>
      </c>
      <c r="O1350" s="28">
        <f t="shared" ref="O1350" si="7983">(D1350*J1347+E1350*I1347+F1350*J1350+G1350*I1350)</f>
        <v>-0.26416067686153077</v>
      </c>
      <c r="P1350" s="26">
        <f t="shared" ref="P1350" si="7984">D1350*K1347+F1350*K1350-E1350*L1347-G1350*L1350</f>
        <v>1</v>
      </c>
      <c r="Q1350" s="27">
        <f t="shared" ref="Q1350" si="7985">(D1350*L1347+E1350*K1347+F1350*L1350+G1350*K1350)</f>
        <v>0</v>
      </c>
      <c r="S1350" s="24">
        <v>0</v>
      </c>
      <c r="T1350" s="28">
        <v>0</v>
      </c>
      <c r="U1350" s="26">
        <v>1</v>
      </c>
      <c r="V1350" s="27">
        <v>0</v>
      </c>
      <c r="X1350" s="24">
        <f t="shared" ref="X1350" si="7986">N1350*S1347+P1350*S1350-O1350*T1347-Q1350*T1350</f>
        <v>0</v>
      </c>
      <c r="Y1350" s="28">
        <f t="shared" ref="Y1350" si="7987">(N1350*T1347+O1350*S1347+P1350*T1350+Q1350*S1350)</f>
        <v>-0.26416067686153077</v>
      </c>
      <c r="Z1350" s="26">
        <f t="shared" ref="Z1350" si="7988">N1350*U1347+P1350*U1350-O1350*V1347-Q1350*V1350</f>
        <v>-6.3180378772185382</v>
      </c>
      <c r="AA1350" s="27">
        <f t="shared" ref="AA1350" si="7989">(N1350*V1347+O1350*U1347+P1350*V1350+Q1350*U1350)</f>
        <v>0</v>
      </c>
      <c r="AB1350" s="8"/>
      <c r="AC1350" s="24">
        <v>0</v>
      </c>
      <c r="AD1350" s="28">
        <f t="shared" ref="AD1350" si="7990">IF(0=(1-$AD$8*$AE$8*$B1347^2),0,-1*(1-$AD$8*$AE$8*$B1347^2)/($B1347*$AD$8))</f>
        <v>-0.25562797482006722</v>
      </c>
      <c r="AE1350" s="26">
        <v>1</v>
      </c>
      <c r="AF1350" s="27">
        <v>0</v>
      </c>
      <c r="AH1350" s="24">
        <f t="shared" ref="AH1350" si="7991">X1350*AC1347+Z1350*AC1350-Y1350*AD1347-AA1350*AD1350</f>
        <v>0</v>
      </c>
      <c r="AI1350" s="28">
        <f t="shared" ref="AI1350" si="7992">(X1350*AD1347+Y1350*AC1347+Z1350*AD1350+AA1350*AC1350)</f>
        <v>1.3509065505283206</v>
      </c>
      <c r="AJ1350" s="26">
        <f t="shared" ref="AJ1350" si="7993">X1350*AE1347+Z1350*AE1350-Y1350*AF1347-AA1350*AF1350</f>
        <v>-6.3180378772185382</v>
      </c>
      <c r="AK1350" s="27">
        <f t="shared" ref="AK1350" si="7994">(X1350*AF1347+Y1350*AE1347+Z1350*AF1350+AA1350*AE1350)</f>
        <v>0</v>
      </c>
      <c r="AL1350" s="8"/>
      <c r="AM1350" s="24">
        <v>0</v>
      </c>
      <c r="AN1350" s="28">
        <v>0</v>
      </c>
      <c r="AO1350" s="26">
        <v>1</v>
      </c>
      <c r="AP1350" s="27">
        <v>0</v>
      </c>
      <c r="AR1350" s="24">
        <f t="shared" ref="AR1350" si="7995">AH1350*AM1347+AJ1350*AM1350-AI1350*AN1347-AK1350*AN1350</f>
        <v>0</v>
      </c>
      <c r="AS1350" s="28">
        <f t="shared" ref="AS1350" si="7996">(AH1350*AN1347+AI1350*AM1347+AJ1350*AN1350+AK1350*AM1350)</f>
        <v>1.3509065505283206</v>
      </c>
      <c r="AT1350" s="26">
        <f t="shared" ref="AT1350" si="7997">AH1350*AO1347+AJ1350*AO1350-AI1350*AP1347-AK1350*AP1350</f>
        <v>1.4176775486035451</v>
      </c>
      <c r="AU1350" s="27">
        <f t="shared" ref="AU1350" si="7998">(AH1350*AP1347+AI1350*AO1347+AJ1350*AP1350+AK1350*AO1350)</f>
        <v>0</v>
      </c>
      <c r="AV1350" s="8"/>
      <c r="AW1350" s="38">
        <f t="shared" ref="AW1350" si="7999">(180/PI())*ATAN(-1*(($AR$8*AS1347+AU1347+$AR$8*AS1350+AU1350)/($AR$8*AR1347+AT1347+$AR$8*AR1350+AT1350)))</f>
        <v>-6.5986105567897919</v>
      </c>
      <c r="AY1350" s="187">
        <f t="shared" ref="AY1350" si="8000">20*LOG(((($AR$8*AR1347+AT1347-$AR$8*AR1350-AT1350)^2+($AR$8*AS1347+AU1347-$AR$8*AS1350-AU1350)^2)/(($AR$8*AR1347+AT1347+$AR$8*AR1350+AT1350)^2+($AR$8*AS1347+AU1347+$AR$8*AS1350+AU1350)^2))^0.5)</f>
        <v>-2.3532336088994823</v>
      </c>
      <c r="AZ1350" s="9"/>
      <c r="BA1350" s="29"/>
      <c r="BB1350" s="29"/>
      <c r="BC1350" s="29"/>
      <c r="BD1350" s="29"/>
    </row>
    <row r="1351" spans="2:56" ht="18.649999999999999" customHeight="1">
      <c r="AY1351" s="33"/>
    </row>
    <row r="1352" spans="2:56" ht="18.649999999999999" customHeight="1" thickBot="1">
      <c r="E1352" s="21" t="s">
        <v>68</v>
      </c>
      <c r="J1352" s="21" t="s">
        <v>69</v>
      </c>
      <c r="O1352" s="21" t="s">
        <v>70</v>
      </c>
      <c r="T1352" s="21" t="s">
        <v>71</v>
      </c>
      <c r="Y1352" s="21" t="s">
        <v>72</v>
      </c>
      <c r="AD1352" s="21" t="s">
        <v>73</v>
      </c>
      <c r="AI1352" s="21" t="s">
        <v>74</v>
      </c>
      <c r="AN1352" s="21" t="s">
        <v>75</v>
      </c>
      <c r="AS1352" s="21" t="s">
        <v>76</v>
      </c>
    </row>
    <row r="1353" spans="2:56" ht="18.649999999999999" customHeight="1" thickBot="1">
      <c r="B1353" s="20"/>
      <c r="D1353" s="197" t="s">
        <v>77</v>
      </c>
      <c r="E1353" s="198"/>
      <c r="F1353" s="199" t="s">
        <v>78</v>
      </c>
      <c r="G1353" s="200"/>
      <c r="I1353" s="197" t="s">
        <v>79</v>
      </c>
      <c r="J1353" s="198"/>
      <c r="K1353" s="199" t="s">
        <v>80</v>
      </c>
      <c r="L1353" s="200"/>
      <c r="N1353" s="197" t="s">
        <v>81</v>
      </c>
      <c r="O1353" s="198"/>
      <c r="P1353" s="199" t="s">
        <v>82</v>
      </c>
      <c r="Q1353" s="200"/>
      <c r="S1353" s="197" t="s">
        <v>83</v>
      </c>
      <c r="T1353" s="198"/>
      <c r="U1353" s="199" t="s">
        <v>84</v>
      </c>
      <c r="V1353" s="200"/>
      <c r="X1353" s="197" t="s">
        <v>85</v>
      </c>
      <c r="Y1353" s="198"/>
      <c r="Z1353" s="199" t="s">
        <v>86</v>
      </c>
      <c r="AA1353" s="200"/>
      <c r="AB1353" s="4"/>
      <c r="AC1353" s="197" t="s">
        <v>87</v>
      </c>
      <c r="AD1353" s="198"/>
      <c r="AE1353" s="199" t="s">
        <v>88</v>
      </c>
      <c r="AF1353" s="200"/>
      <c r="AH1353" s="197" t="s">
        <v>89</v>
      </c>
      <c r="AI1353" s="198"/>
      <c r="AJ1353" s="199" t="s">
        <v>90</v>
      </c>
      <c r="AK1353" s="200"/>
      <c r="AL1353" s="4"/>
      <c r="AM1353" s="197" t="s">
        <v>91</v>
      </c>
      <c r="AN1353" s="198"/>
      <c r="AO1353" s="199" t="s">
        <v>92</v>
      </c>
      <c r="AP1353" s="200"/>
      <c r="AR1353" s="197" t="s">
        <v>93</v>
      </c>
      <c r="AS1353" s="198"/>
      <c r="AT1353" s="199" t="s">
        <v>94</v>
      </c>
      <c r="AU1353" s="200"/>
      <c r="AV1353" s="4"/>
      <c r="AW1353" s="181" t="s">
        <v>95</v>
      </c>
      <c r="AY1353" s="182" t="s">
        <v>22</v>
      </c>
      <c r="AZ1353" s="9"/>
      <c r="BA1353" s="29"/>
      <c r="BB1353" s="29"/>
      <c r="BC1353" s="29"/>
      <c r="BD1353" s="29"/>
    </row>
    <row r="1354" spans="2:56" ht="18.649999999999999" customHeight="1" thickTop="1" thickBot="1">
      <c r="B1354" s="39">
        <f t="shared" ref="B1354" si="8001">B1347+$E$5</f>
        <v>0.97599999999999165</v>
      </c>
      <c r="D1354" s="24">
        <v>1</v>
      </c>
      <c r="E1354" s="25">
        <v>0</v>
      </c>
      <c r="F1354" s="26">
        <v>0</v>
      </c>
      <c r="G1354" s="27">
        <f t="shared" ref="G1354" si="8002">-1/($E$8*$B1354)</f>
        <v>-5.7239673962817603</v>
      </c>
      <c r="I1354" s="24">
        <v>1</v>
      </c>
      <c r="J1354" s="28">
        <v>0</v>
      </c>
      <c r="K1354" s="26">
        <v>0</v>
      </c>
      <c r="L1354" s="27">
        <v>0</v>
      </c>
      <c r="N1354" s="24">
        <f t="shared" ref="N1354" si="8003">D1354*I1354+F1354*I1357-E1354*J1354-G1354*J1357</f>
        <v>-0.5068995353294512</v>
      </c>
      <c r="O1354" s="28">
        <f t="shared" ref="O1354" si="8004">(D1354*J1354+E1354*I1354+F1354*J1357+G1354*I1357)</f>
        <v>0</v>
      </c>
      <c r="P1354" s="26">
        <f t="shared" ref="P1354" si="8005">D1354*K1354+F1354*K1357-E1354*L1354-G1354*L1357</f>
        <v>0</v>
      </c>
      <c r="Q1354" s="27">
        <f t="shared" ref="Q1354" si="8006">(D1354*L1354+E1354*K1354+F1354*L1357+G1354*K1357)</f>
        <v>-5.7239673962817603</v>
      </c>
      <c r="S1354" s="24">
        <v>1</v>
      </c>
      <c r="T1354" s="25">
        <v>0</v>
      </c>
      <c r="U1354" s="26">
        <v>0</v>
      </c>
      <c r="V1354" s="27">
        <f t="shared" ref="V1354" si="8007">-1/($T$8*$B1354)</f>
        <v>-27.691626052282032</v>
      </c>
      <c r="X1354" s="24">
        <f t="shared" ref="X1354" si="8008">N1354*S1354+P1354*S1357-O1354*T1354-Q1354*T1357</f>
        <v>-0.5068995353294512</v>
      </c>
      <c r="Y1354" s="28">
        <f t="shared" ref="Y1354" si="8009">(N1354*T1354+O1354*S1354+P1354*T1357+Q1354*S1357)</f>
        <v>0</v>
      </c>
      <c r="Z1354" s="26">
        <f t="shared" ref="Z1354" si="8010">N1354*U1354+P1354*U1357-O1354*V1354-Q1354*V1357</f>
        <v>0</v>
      </c>
      <c r="AA1354" s="27">
        <f t="shared" ref="AA1354" si="8011">(N1354*V1354+O1354*U1354+P1354*V1357+Q1354*U1357)</f>
        <v>8.3129049821369279</v>
      </c>
      <c r="AB1354" s="8"/>
      <c r="AC1354" s="24">
        <v>1</v>
      </c>
      <c r="AD1354" s="28">
        <v>0</v>
      </c>
      <c r="AE1354" s="26">
        <v>0</v>
      </c>
      <c r="AF1354" s="27">
        <v>0</v>
      </c>
      <c r="AH1354" s="24">
        <f t="shared" ref="AH1354" si="8012">X1354*AC1354+Z1354*AC1357-Y1354*AD1354-AA1354*AD1357</f>
        <v>1.6116953902986819</v>
      </c>
      <c r="AI1354" s="28">
        <f t="shared" ref="AI1354" si="8013">(X1354*AD1354+Y1354*AC1354+Z1354*AD1357+AA1354*AC1357)</f>
        <v>0</v>
      </c>
      <c r="AJ1354" s="26">
        <f t="shared" ref="AJ1354" si="8014">X1354*AE1354+Z1354*AE1357-Y1354*AF1354-AA1354*AF1357</f>
        <v>0</v>
      </c>
      <c r="AK1354" s="27">
        <f t="shared" ref="AK1354" si="8015">(X1354*AF1354+Y1354*AE1354+Z1354*AF1357+AA1354*AE1357)</f>
        <v>8.3129049821369279</v>
      </c>
      <c r="AL1354" s="8"/>
      <c r="AM1354" s="24">
        <v>1</v>
      </c>
      <c r="AN1354" s="25">
        <v>0</v>
      </c>
      <c r="AO1354" s="26">
        <v>0</v>
      </c>
      <c r="AP1354" s="27">
        <f t="shared" ref="AP1354" si="8016">-1/($AN$8*$B1354)</f>
        <v>-5.7239673962817603</v>
      </c>
      <c r="AR1354" s="24">
        <f t="shared" ref="AR1354" si="8017">AH1354*AM1354+AJ1354*AM1357-AI1354*AN1354-AK1354*AN1357</f>
        <v>1.6116953902986819</v>
      </c>
      <c r="AS1354" s="28">
        <f t="shared" ref="AS1354" si="8018">(AH1354*AN1354+AI1354*AM1354+AJ1354*AN1357+AK1354*AM1357)</f>
        <v>0</v>
      </c>
      <c r="AT1354" s="26">
        <f t="shared" ref="AT1354" si="8019">AH1354*AO1354+AJ1354*AO1357-AI1354*AP1354-AK1354*AP1357</f>
        <v>0</v>
      </c>
      <c r="AU1354" s="27">
        <f t="shared" ref="AU1354" si="8020">(AH1354*AP1354+AI1354*AO1354+AJ1354*AP1357+AK1354*AO1357)</f>
        <v>-0.91238688467033313</v>
      </c>
      <c r="AV1354" s="8"/>
      <c r="AW1354" s="183">
        <f t="shared" ref="AW1354" si="8021">20*LOG((2*$AR$8)/(($AR$8*AR1354+AT1354+$AR$8*AR1357+AT1357)^2+($AR$8*AS1354+AU1354+$AR$8*AS1357+AU1357)^2)^0.5)</f>
        <v>-3.5824916910247695</v>
      </c>
      <c r="AY1354" s="184">
        <f t="shared" ref="AY1354" si="8022">((AS1354^2+AR1354^2)/(AS1357^2+AR1357^2))^0.5</f>
        <v>1.2029208325990715</v>
      </c>
      <c r="AZ1354" s="9"/>
      <c r="BA1354" s="29"/>
      <c r="BB1354" s="29"/>
      <c r="BC1354" s="29"/>
      <c r="BD1354" s="29"/>
    </row>
    <row r="1355" spans="2:56" ht="18.649999999999999" customHeight="1" thickBot="1">
      <c r="D1355" s="30"/>
      <c r="G1355" s="31"/>
      <c r="I1355" s="30"/>
      <c r="L1355" s="31"/>
      <c r="N1355" s="30"/>
      <c r="Q1355" s="31"/>
      <c r="S1355" s="30"/>
      <c r="V1355" s="31"/>
      <c r="X1355" s="30"/>
      <c r="AA1355" s="31"/>
      <c r="AC1355" s="30"/>
      <c r="AF1355" s="31"/>
      <c r="AH1355" s="30"/>
      <c r="AK1355" s="31"/>
      <c r="AM1355" s="30"/>
      <c r="AP1355" s="31"/>
      <c r="AR1355" s="30"/>
      <c r="AU1355" s="31"/>
      <c r="AY1355" s="185"/>
      <c r="AZ1355" s="9"/>
      <c r="BA1355" s="29"/>
      <c r="BB1355" s="29"/>
      <c r="BC1355" s="29"/>
      <c r="BD1355" s="29"/>
    </row>
    <row r="1356" spans="2:56" ht="18.649999999999999" customHeight="1" thickBot="1">
      <c r="D1356" s="197" t="s">
        <v>96</v>
      </c>
      <c r="E1356" s="198"/>
      <c r="F1356" s="199" t="s">
        <v>97</v>
      </c>
      <c r="G1356" s="200"/>
      <c r="I1356" s="197" t="s">
        <v>98</v>
      </c>
      <c r="J1356" s="198"/>
      <c r="K1356" s="199" t="s">
        <v>99</v>
      </c>
      <c r="L1356" s="200"/>
      <c r="N1356" s="197" t="s">
        <v>1</v>
      </c>
      <c r="O1356" s="198"/>
      <c r="P1356" s="199" t="s">
        <v>2</v>
      </c>
      <c r="Q1356" s="200"/>
      <c r="S1356" s="172" t="s">
        <v>100</v>
      </c>
      <c r="T1356" s="173"/>
      <c r="U1356" s="199" t="s">
        <v>101</v>
      </c>
      <c r="V1356" s="200"/>
      <c r="X1356" s="197" t="s">
        <v>102</v>
      </c>
      <c r="Y1356" s="198"/>
      <c r="Z1356" s="199" t="s">
        <v>103</v>
      </c>
      <c r="AA1356" s="200"/>
      <c r="AB1356" s="4"/>
      <c r="AC1356" s="197" t="s">
        <v>104</v>
      </c>
      <c r="AD1356" s="198"/>
      <c r="AE1356" s="199" t="s">
        <v>105</v>
      </c>
      <c r="AF1356" s="200"/>
      <c r="AH1356" s="172" t="s">
        <v>106</v>
      </c>
      <c r="AI1356" s="173"/>
      <c r="AJ1356" s="199" t="s">
        <v>107</v>
      </c>
      <c r="AK1356" s="200"/>
      <c r="AL1356" s="4"/>
      <c r="AM1356" s="197" t="s">
        <v>108</v>
      </c>
      <c r="AN1356" s="198"/>
      <c r="AO1356" s="199" t="s">
        <v>109</v>
      </c>
      <c r="AP1356" s="200"/>
      <c r="AR1356" s="197" t="s">
        <v>110</v>
      </c>
      <c r="AS1356" s="198"/>
      <c r="AT1356" s="199" t="s">
        <v>111</v>
      </c>
      <c r="AU1356" s="200"/>
      <c r="AV1356" s="4"/>
      <c r="AW1356" s="36" t="s">
        <v>112</v>
      </c>
      <c r="AY1356" s="186" t="s">
        <v>113</v>
      </c>
      <c r="AZ1356" s="9"/>
      <c r="BA1356" s="29"/>
      <c r="BB1356" s="29"/>
      <c r="BC1356" s="29"/>
      <c r="BD1356" s="29"/>
    </row>
    <row r="1357" spans="2:56" ht="18.649999999999999" customHeight="1" thickTop="1" thickBot="1">
      <c r="D1357" s="24">
        <v>0</v>
      </c>
      <c r="E1357" s="28">
        <v>0</v>
      </c>
      <c r="F1357" s="26">
        <v>1</v>
      </c>
      <c r="G1357" s="27">
        <v>0</v>
      </c>
      <c r="I1357" s="24">
        <v>0</v>
      </c>
      <c r="J1357" s="28">
        <f t="shared" ref="J1357" si="8023">IF(0=(1-$J$8*$K$8*$B1354^2),0,-1*(1-$J$8*$K$8*$B1354^2)/($B1354*$K$8))</f>
        <v>-0.26326137642019415</v>
      </c>
      <c r="K1357" s="26">
        <v>1</v>
      </c>
      <c r="L1357" s="27">
        <v>0</v>
      </c>
      <c r="N1357" s="24">
        <f t="shared" ref="N1357" si="8024">D1357*I1354+F1357*I1357-E1357*J1354-G1357*J1357</f>
        <v>0</v>
      </c>
      <c r="O1357" s="28">
        <f t="shared" ref="O1357" si="8025">(D1357*J1354+E1357*I1354+F1357*J1357+G1357*I1357)</f>
        <v>-0.26326137642019415</v>
      </c>
      <c r="P1357" s="26">
        <f t="shared" ref="P1357" si="8026">D1357*K1354+F1357*K1357-E1357*L1354-G1357*L1357</f>
        <v>1</v>
      </c>
      <c r="Q1357" s="27">
        <f t="shared" ref="Q1357" si="8027">(D1357*L1354+E1357*K1354+F1357*L1357+G1357*K1357)</f>
        <v>0</v>
      </c>
      <c r="S1357" s="24">
        <v>0</v>
      </c>
      <c r="T1357" s="28">
        <v>0</v>
      </c>
      <c r="U1357" s="26">
        <v>1</v>
      </c>
      <c r="V1357" s="27">
        <v>0</v>
      </c>
      <c r="X1357" s="24">
        <f t="shared" ref="X1357" si="8028">N1357*S1354+P1357*S1357-O1357*T1354-Q1357*T1357</f>
        <v>0</v>
      </c>
      <c r="Y1357" s="28">
        <f t="shared" ref="Y1357" si="8029">(N1357*T1354+O1357*S1354+P1357*T1357+Q1357*S1357)</f>
        <v>-0.26326137642019415</v>
      </c>
      <c r="Z1357" s="26">
        <f t="shared" ref="Z1357" si="8030">N1357*U1354+P1357*U1357-O1357*V1354-Q1357*V1357</f>
        <v>-6.2901355898370754</v>
      </c>
      <c r="AA1357" s="27">
        <f t="shared" ref="AA1357" si="8031">(N1357*V1354+O1357*U1354+P1357*V1357+Q1357*U1357)</f>
        <v>0</v>
      </c>
      <c r="AB1357" s="8"/>
      <c r="AC1357" s="24">
        <v>0</v>
      </c>
      <c r="AD1357" s="28">
        <f t="shared" ref="AD1357" si="8032">IF(0=(1-$AD$8*$AE$8*$B1354^2),0,-1*(1-$AD$8*$AE$8*$B1354^2)/($B1354*$AD$8))</f>
        <v>-0.25485614597792794</v>
      </c>
      <c r="AE1357" s="26">
        <v>1</v>
      </c>
      <c r="AF1357" s="27">
        <v>0</v>
      </c>
      <c r="AH1357" s="24">
        <f t="shared" ref="AH1357" si="8033">X1357*AC1354+Z1357*AC1357-Y1357*AD1354-AA1357*AD1357</f>
        <v>0</v>
      </c>
      <c r="AI1357" s="28">
        <f t="shared" ref="AI1357" si="8034">(X1357*AD1354+Y1357*AC1354+Z1357*AD1357+AA1357*AC1357)</f>
        <v>1.3398183376842834</v>
      </c>
      <c r="AJ1357" s="26">
        <f t="shared" ref="AJ1357" si="8035">X1357*AE1354+Z1357*AE1357-Y1357*AF1354-AA1357*AF1357</f>
        <v>-6.2901355898370754</v>
      </c>
      <c r="AK1357" s="27">
        <f t="shared" ref="AK1357" si="8036">(X1357*AF1354+Y1357*AE1354+Z1357*AF1357+AA1357*AE1357)</f>
        <v>0</v>
      </c>
      <c r="AL1357" s="8"/>
      <c r="AM1357" s="24">
        <v>0</v>
      </c>
      <c r="AN1357" s="28">
        <v>0</v>
      </c>
      <c r="AO1357" s="26">
        <v>1</v>
      </c>
      <c r="AP1357" s="27">
        <v>0</v>
      </c>
      <c r="AR1357" s="24">
        <f t="shared" ref="AR1357" si="8037">AH1357*AM1354+AJ1357*AM1357-AI1357*AN1354-AK1357*AN1357</f>
        <v>0</v>
      </c>
      <c r="AS1357" s="28">
        <f t="shared" ref="AS1357" si="8038">(AH1357*AN1354+AI1357*AM1354+AJ1357*AN1357+AK1357*AM1357)</f>
        <v>1.3398183376842834</v>
      </c>
      <c r="AT1357" s="26">
        <f t="shared" ref="AT1357" si="8039">AH1357*AO1354+AJ1357*AO1357-AI1357*AP1354-AK1357*AP1357</f>
        <v>1.3789408920081883</v>
      </c>
      <c r="AU1357" s="27">
        <f t="shared" ref="AU1357" si="8040">(AH1357*AP1354+AI1357*AO1354+AJ1357*AP1357+AK1357*AO1357)</f>
        <v>0</v>
      </c>
      <c r="AV1357" s="8"/>
      <c r="AW1357" s="38">
        <f t="shared" ref="AW1357" si="8041">(180/PI())*ATAN(-1*(($AR$8*AS1354+AU1354+$AR$8*AS1357+AU1357)/($AR$8*AR1354+AT1354+$AR$8*AR1357+AT1357)))</f>
        <v>-8.1338141513744073</v>
      </c>
      <c r="AY1357" s="187">
        <f t="shared" ref="AY1357" si="8042">20*LOG(((($AR$8*AR1354+AT1354-$AR$8*AR1357-AT1357)^2+($AR$8*AS1354+AU1354-$AR$8*AS1357-AU1357)^2)/(($AR$8*AR1354+AT1354+$AR$8*AR1357+AT1357)^2+($AR$8*AS1354+AU1354+$AR$8*AS1357+AU1357)^2))^0.5)</f>
        <v>-2.5047947140148259</v>
      </c>
      <c r="AZ1357" s="9"/>
      <c r="BA1357" s="29"/>
      <c r="BB1357" s="29"/>
      <c r="BC1357" s="29"/>
      <c r="BD1357" s="29"/>
    </row>
    <row r="1358" spans="2:56" ht="18.649999999999999" customHeight="1">
      <c r="AY1358" s="33"/>
    </row>
    <row r="1359" spans="2:56" ht="18.649999999999999" customHeight="1" thickBot="1">
      <c r="E1359" s="21" t="s">
        <v>68</v>
      </c>
      <c r="J1359" s="21" t="s">
        <v>69</v>
      </c>
      <c r="O1359" s="21" t="s">
        <v>70</v>
      </c>
      <c r="T1359" s="21" t="s">
        <v>71</v>
      </c>
      <c r="Y1359" s="21" t="s">
        <v>72</v>
      </c>
      <c r="AD1359" s="21" t="s">
        <v>73</v>
      </c>
      <c r="AI1359" s="21" t="s">
        <v>74</v>
      </c>
      <c r="AN1359" s="21" t="s">
        <v>75</v>
      </c>
      <c r="AS1359" s="21" t="s">
        <v>76</v>
      </c>
    </row>
    <row r="1360" spans="2:56" ht="18.649999999999999" customHeight="1" thickBot="1">
      <c r="B1360" s="20"/>
      <c r="D1360" s="197" t="s">
        <v>77</v>
      </c>
      <c r="E1360" s="198"/>
      <c r="F1360" s="199" t="s">
        <v>78</v>
      </c>
      <c r="G1360" s="200"/>
      <c r="I1360" s="197" t="s">
        <v>79</v>
      </c>
      <c r="J1360" s="198"/>
      <c r="K1360" s="199" t="s">
        <v>80</v>
      </c>
      <c r="L1360" s="200"/>
      <c r="N1360" s="197" t="s">
        <v>81</v>
      </c>
      <c r="O1360" s="198"/>
      <c r="P1360" s="199" t="s">
        <v>82</v>
      </c>
      <c r="Q1360" s="200"/>
      <c r="S1360" s="197" t="s">
        <v>83</v>
      </c>
      <c r="T1360" s="198"/>
      <c r="U1360" s="199" t="s">
        <v>84</v>
      </c>
      <c r="V1360" s="200"/>
      <c r="X1360" s="197" t="s">
        <v>85</v>
      </c>
      <c r="Y1360" s="198"/>
      <c r="Z1360" s="199" t="s">
        <v>86</v>
      </c>
      <c r="AA1360" s="200"/>
      <c r="AB1360" s="4"/>
      <c r="AC1360" s="197" t="s">
        <v>87</v>
      </c>
      <c r="AD1360" s="198"/>
      <c r="AE1360" s="199" t="s">
        <v>88</v>
      </c>
      <c r="AF1360" s="200"/>
      <c r="AH1360" s="197" t="s">
        <v>89</v>
      </c>
      <c r="AI1360" s="198"/>
      <c r="AJ1360" s="199" t="s">
        <v>90</v>
      </c>
      <c r="AK1360" s="200"/>
      <c r="AL1360" s="4"/>
      <c r="AM1360" s="197" t="s">
        <v>91</v>
      </c>
      <c r="AN1360" s="198"/>
      <c r="AO1360" s="199" t="s">
        <v>92</v>
      </c>
      <c r="AP1360" s="200"/>
      <c r="AR1360" s="197" t="s">
        <v>93</v>
      </c>
      <c r="AS1360" s="198"/>
      <c r="AT1360" s="199" t="s">
        <v>94</v>
      </c>
      <c r="AU1360" s="200"/>
      <c r="AV1360" s="4"/>
      <c r="AW1360" s="181" t="s">
        <v>95</v>
      </c>
      <c r="AY1360" s="182" t="s">
        <v>22</v>
      </c>
      <c r="AZ1360" s="9"/>
      <c r="BA1360" s="29"/>
      <c r="BB1360" s="29"/>
      <c r="BC1360" s="29"/>
      <c r="BD1360" s="29"/>
    </row>
    <row r="1361" spans="2:56" ht="18.649999999999999" customHeight="1" thickTop="1" thickBot="1">
      <c r="B1361" s="39">
        <f t="shared" ref="B1361" si="8043">B1354+$E$5</f>
        <v>0.97639999999999161</v>
      </c>
      <c r="D1361" s="24">
        <v>1</v>
      </c>
      <c r="E1361" s="25">
        <v>0</v>
      </c>
      <c r="F1361" s="26">
        <v>0</v>
      </c>
      <c r="G1361" s="27">
        <f t="shared" ref="G1361" si="8044">-1/($E$8*$B1361)</f>
        <v>-5.7216224690403505</v>
      </c>
      <c r="I1361" s="24">
        <v>1</v>
      </c>
      <c r="J1361" s="28">
        <v>0</v>
      </c>
      <c r="K1361" s="26">
        <v>0</v>
      </c>
      <c r="L1361" s="27">
        <v>0</v>
      </c>
      <c r="N1361" s="24">
        <f t="shared" ref="N1361" si="8045">D1361*I1361+F1361*I1364-E1361*J1361-G1361*J1364</f>
        <v>-0.5011391102587246</v>
      </c>
      <c r="O1361" s="28">
        <f t="shared" ref="O1361" si="8046">(D1361*J1361+E1361*I1361+F1361*J1364+G1361*I1364)</f>
        <v>0</v>
      </c>
      <c r="P1361" s="26">
        <f t="shared" ref="P1361" si="8047">D1361*K1361+F1361*K1364-E1361*L1361-G1361*L1364</f>
        <v>0</v>
      </c>
      <c r="Q1361" s="27">
        <f t="shared" ref="Q1361" si="8048">(D1361*L1361+E1361*K1361+F1361*L1364+G1361*K1364)</f>
        <v>-5.7216224690403505</v>
      </c>
      <c r="S1361" s="24">
        <v>1</v>
      </c>
      <c r="T1361" s="25">
        <v>0</v>
      </c>
      <c r="U1361" s="26">
        <v>0</v>
      </c>
      <c r="V1361" s="27">
        <f t="shared" ref="V1361" si="8049">-1/($T$8*$B1361)</f>
        <v>-27.68028167454656</v>
      </c>
      <c r="X1361" s="24">
        <f t="shared" ref="X1361" si="8050">N1361*S1361+P1361*S1364-O1361*T1361-Q1361*T1364</f>
        <v>-0.5011391102587246</v>
      </c>
      <c r="Y1361" s="28">
        <f t="shared" ref="Y1361" si="8051">(N1361*T1361+O1361*S1361+P1361*T1364+Q1361*S1364)</f>
        <v>0</v>
      </c>
      <c r="Z1361" s="26">
        <f t="shared" ref="Z1361" si="8052">N1361*U1361+P1361*U1364-O1361*V1361-Q1361*V1364</f>
        <v>0</v>
      </c>
      <c r="AA1361" s="27">
        <f t="shared" ref="AA1361" si="8053">(N1361*V1361+O1361*U1361+P1361*V1364+Q1361*U1364)</f>
        <v>8.1500492610527928</v>
      </c>
      <c r="AB1361" s="8"/>
      <c r="AC1361" s="24">
        <v>1</v>
      </c>
      <c r="AD1361" s="28">
        <v>0</v>
      </c>
      <c r="AE1361" s="26">
        <v>0</v>
      </c>
      <c r="AF1361" s="27">
        <v>0</v>
      </c>
      <c r="AH1361" s="24">
        <f t="shared" ref="AH1361" si="8054">X1361*AC1361+Z1361*AC1364-Y1361*AD1361-AA1361*AD1364</f>
        <v>1.5696635171896394</v>
      </c>
      <c r="AI1361" s="28">
        <f t="shared" ref="AI1361" si="8055">(X1361*AD1361+Y1361*AC1361+Z1361*AD1364+AA1361*AC1364)</f>
        <v>0</v>
      </c>
      <c r="AJ1361" s="26">
        <f t="shared" ref="AJ1361" si="8056">X1361*AE1361+Z1361*AE1364-Y1361*AF1361-AA1361*AF1364</f>
        <v>0</v>
      </c>
      <c r="AK1361" s="27">
        <f t="shared" ref="AK1361" si="8057">(X1361*AF1361+Y1361*AE1361+Z1361*AF1364+AA1361*AE1364)</f>
        <v>8.1500492610527928</v>
      </c>
      <c r="AL1361" s="8"/>
      <c r="AM1361" s="24">
        <v>1</v>
      </c>
      <c r="AN1361" s="25">
        <v>0</v>
      </c>
      <c r="AO1361" s="26">
        <v>0</v>
      </c>
      <c r="AP1361" s="27">
        <f t="shared" ref="AP1361" si="8058">-1/($AN$8*$B1361)</f>
        <v>-5.7216224690403505</v>
      </c>
      <c r="AR1361" s="24">
        <f t="shared" ref="AR1361" si="8059">AH1361*AM1361+AJ1361*AM1364-AI1361*AN1361-AK1361*AN1364</f>
        <v>1.5696635171896394</v>
      </c>
      <c r="AS1361" s="28">
        <f t="shared" ref="AS1361" si="8060">(AH1361*AN1361+AI1361*AM1361+AJ1361*AN1364+AK1361*AM1364)</f>
        <v>0</v>
      </c>
      <c r="AT1361" s="26">
        <f t="shared" ref="AT1361" si="8061">AH1361*AO1361+AJ1361*AO1364-AI1361*AP1361-AK1361*AP1364</f>
        <v>0</v>
      </c>
      <c r="AU1361" s="27">
        <f t="shared" ref="AU1361" si="8062">(AH1361*AP1361+AI1361*AO1361+AJ1361*AP1364+AK1361*AO1364)</f>
        <v>-0.83097278773235317</v>
      </c>
      <c r="AV1361" s="8"/>
      <c r="AW1361" s="183">
        <f t="shared" ref="AW1361" si="8063">20*LOG((2*$AR$8)/(($AR$8*AR1361+AT1361+$AR$8*AR1364+AT1364)^2+($AR$8*AS1361+AU1361+$AR$8*AS1364+AU1364)^2)^0.5)</f>
        <v>-3.383095372963</v>
      </c>
      <c r="AY1361" s="184">
        <f t="shared" ref="AY1361" si="8064">((AS1361^2+AR1361^2)/(AS1364^2+AR1364^2))^0.5</f>
        <v>1.1812783869843992</v>
      </c>
      <c r="AZ1361" s="9"/>
      <c r="BA1361" s="29"/>
      <c r="BB1361" s="29"/>
      <c r="BC1361" s="29"/>
      <c r="BD1361" s="29"/>
    </row>
    <row r="1362" spans="2:56" ht="18.649999999999999" customHeight="1" thickBot="1">
      <c r="D1362" s="30"/>
      <c r="G1362" s="31"/>
      <c r="I1362" s="30"/>
      <c r="L1362" s="31"/>
      <c r="N1362" s="30"/>
      <c r="Q1362" s="31"/>
      <c r="S1362" s="30"/>
      <c r="V1362" s="31"/>
      <c r="X1362" s="30"/>
      <c r="AA1362" s="31"/>
      <c r="AC1362" s="30"/>
      <c r="AF1362" s="31"/>
      <c r="AH1362" s="30"/>
      <c r="AK1362" s="31"/>
      <c r="AM1362" s="30"/>
      <c r="AP1362" s="31"/>
      <c r="AR1362" s="30"/>
      <c r="AU1362" s="31"/>
      <c r="AY1362" s="185"/>
      <c r="AZ1362" s="9"/>
      <c r="BA1362" s="29"/>
      <c r="BB1362" s="29"/>
      <c r="BC1362" s="29"/>
      <c r="BD1362" s="29"/>
    </row>
    <row r="1363" spans="2:56" ht="18.649999999999999" customHeight="1" thickBot="1">
      <c r="D1363" s="197" t="s">
        <v>96</v>
      </c>
      <c r="E1363" s="198"/>
      <c r="F1363" s="199" t="s">
        <v>97</v>
      </c>
      <c r="G1363" s="200"/>
      <c r="I1363" s="197" t="s">
        <v>98</v>
      </c>
      <c r="J1363" s="198"/>
      <c r="K1363" s="199" t="s">
        <v>99</v>
      </c>
      <c r="L1363" s="200"/>
      <c r="N1363" s="197" t="s">
        <v>1</v>
      </c>
      <c r="O1363" s="198"/>
      <c r="P1363" s="199" t="s">
        <v>2</v>
      </c>
      <c r="Q1363" s="200"/>
      <c r="S1363" s="172" t="s">
        <v>100</v>
      </c>
      <c r="T1363" s="173"/>
      <c r="U1363" s="199" t="s">
        <v>101</v>
      </c>
      <c r="V1363" s="200"/>
      <c r="X1363" s="197" t="s">
        <v>102</v>
      </c>
      <c r="Y1363" s="198"/>
      <c r="Z1363" s="199" t="s">
        <v>103</v>
      </c>
      <c r="AA1363" s="200"/>
      <c r="AB1363" s="4"/>
      <c r="AC1363" s="197" t="s">
        <v>104</v>
      </c>
      <c r="AD1363" s="198"/>
      <c r="AE1363" s="199" t="s">
        <v>105</v>
      </c>
      <c r="AF1363" s="200"/>
      <c r="AH1363" s="172" t="s">
        <v>106</v>
      </c>
      <c r="AI1363" s="173"/>
      <c r="AJ1363" s="199" t="s">
        <v>107</v>
      </c>
      <c r="AK1363" s="200"/>
      <c r="AL1363" s="4"/>
      <c r="AM1363" s="197" t="s">
        <v>108</v>
      </c>
      <c r="AN1363" s="198"/>
      <c r="AO1363" s="199" t="s">
        <v>109</v>
      </c>
      <c r="AP1363" s="200"/>
      <c r="AR1363" s="197" t="s">
        <v>110</v>
      </c>
      <c r="AS1363" s="198"/>
      <c r="AT1363" s="199" t="s">
        <v>111</v>
      </c>
      <c r="AU1363" s="200"/>
      <c r="AV1363" s="4"/>
      <c r="AW1363" s="36" t="s">
        <v>112</v>
      </c>
      <c r="AY1363" s="186" t="s">
        <v>113</v>
      </c>
      <c r="AZ1363" s="9"/>
      <c r="BA1363" s="29"/>
      <c r="BB1363" s="29"/>
      <c r="BC1363" s="29"/>
      <c r="BD1363" s="29"/>
    </row>
    <row r="1364" spans="2:56" ht="18.649999999999999" customHeight="1" thickTop="1" thickBot="1">
      <c r="D1364" s="24">
        <v>0</v>
      </c>
      <c r="E1364" s="28">
        <v>0</v>
      </c>
      <c r="F1364" s="26">
        <v>1</v>
      </c>
      <c r="G1364" s="27">
        <v>0</v>
      </c>
      <c r="I1364" s="24">
        <v>0</v>
      </c>
      <c r="J1364" s="28">
        <f t="shared" ref="J1364" si="8065">IF(0=(1-$J$8*$K$8*$B1361^2),0,-1*(1-$J$8*$K$8*$B1361^2)/($B1361*$K$8))</f>
        <v>-0.26236248867893247</v>
      </c>
      <c r="K1364" s="26">
        <v>1</v>
      </c>
      <c r="L1364" s="27">
        <v>0</v>
      </c>
      <c r="N1364" s="24">
        <f t="shared" ref="N1364" si="8066">D1364*I1361+F1364*I1364-E1364*J1361-G1364*J1364</f>
        <v>0</v>
      </c>
      <c r="O1364" s="28">
        <f t="shared" ref="O1364" si="8067">(D1364*J1361+E1364*I1361+F1364*J1364+G1364*I1364)</f>
        <v>-0.26236248867893247</v>
      </c>
      <c r="P1364" s="26">
        <f t="shared" ref="P1364" si="8068">D1364*K1361+F1364*K1364-E1364*L1361-G1364*L1364</f>
        <v>1</v>
      </c>
      <c r="Q1364" s="27">
        <f t="shared" ref="Q1364" si="8069">(D1364*L1361+E1364*K1361+F1364*L1364+G1364*K1364)</f>
        <v>0</v>
      </c>
      <c r="S1364" s="24">
        <v>0</v>
      </c>
      <c r="T1364" s="28">
        <v>0</v>
      </c>
      <c r="U1364" s="26">
        <v>1</v>
      </c>
      <c r="V1364" s="27">
        <v>0</v>
      </c>
      <c r="X1364" s="24">
        <f t="shared" ref="X1364" si="8070">N1364*S1361+P1364*S1364-O1364*T1361-Q1364*T1364</f>
        <v>0</v>
      </c>
      <c r="Y1364" s="28">
        <f t="shared" ref="Y1364" si="8071">(N1364*T1361+O1364*S1361+P1364*T1364+Q1364*S1364)</f>
        <v>-0.26236248867893247</v>
      </c>
      <c r="Z1364" s="26">
        <f t="shared" ref="Z1364" si="8072">N1364*U1361+P1364*U1364-O1364*V1361-Q1364*V1364</f>
        <v>-6.2622675874678837</v>
      </c>
      <c r="AA1364" s="27">
        <f t="shared" ref="AA1364" si="8073">(N1364*V1361+O1364*U1361+P1364*V1364+Q1364*U1364)</f>
        <v>0</v>
      </c>
      <c r="AB1364" s="8"/>
      <c r="AC1364" s="24">
        <v>0</v>
      </c>
      <c r="AD1364" s="28">
        <f t="shared" ref="AD1364" si="8074">IF(0=(1-$AD$8*$AE$8*$B1361^2),0,-1*(1-$AD$8*$AE$8*$B1361^2)/($B1361*$AD$8))</f>
        <v>-0.25408467619260322</v>
      </c>
      <c r="AE1364" s="26">
        <v>1</v>
      </c>
      <c r="AF1364" s="27">
        <v>0</v>
      </c>
      <c r="AH1364" s="24">
        <f t="shared" ref="AH1364" si="8075">X1364*AC1361+Z1364*AC1364-Y1364*AD1361-AA1364*AD1364</f>
        <v>0</v>
      </c>
      <c r="AI1364" s="28">
        <f t="shared" ref="AI1364" si="8076">(X1364*AD1361+Y1364*AC1361+Z1364*AD1364+AA1364*AC1364)</f>
        <v>1.3287837435142793</v>
      </c>
      <c r="AJ1364" s="26">
        <f t="shared" ref="AJ1364" si="8077">X1364*AE1361+Z1364*AE1364-Y1364*AF1361-AA1364*AF1364</f>
        <v>-6.2622675874678837</v>
      </c>
      <c r="AK1364" s="27">
        <f t="shared" ref="AK1364" si="8078">(X1364*AF1361+Y1364*AE1361+Z1364*AF1364+AA1364*AE1364)</f>
        <v>0</v>
      </c>
      <c r="AL1364" s="8"/>
      <c r="AM1364" s="24">
        <v>0</v>
      </c>
      <c r="AN1364" s="28">
        <v>0</v>
      </c>
      <c r="AO1364" s="26">
        <v>1</v>
      </c>
      <c r="AP1364" s="27">
        <v>0</v>
      </c>
      <c r="AR1364" s="24">
        <f t="shared" ref="AR1364" si="8079">AH1364*AM1361+AJ1364*AM1364-AI1364*AN1361-AK1364*AN1364</f>
        <v>0</v>
      </c>
      <c r="AS1364" s="28">
        <f t="shared" ref="AS1364" si="8080">(AH1364*AN1361+AI1364*AM1361+AJ1364*AN1364+AK1364*AM1364)</f>
        <v>1.3287837435142793</v>
      </c>
      <c r="AT1364" s="26">
        <f t="shared" ref="AT1364" si="8081">AH1364*AO1361+AJ1364*AO1364-AI1364*AP1361-AK1364*AP1364</f>
        <v>1.3405313359189668</v>
      </c>
      <c r="AU1364" s="27">
        <f t="shared" ref="AU1364" si="8082">(AH1364*AP1361+AI1364*AO1361+AJ1364*AP1364+AK1364*AO1364)</f>
        <v>0</v>
      </c>
      <c r="AV1364" s="8"/>
      <c r="AW1364" s="38">
        <f t="shared" ref="AW1364" si="8083">(180/PI())*ATAN(-1*(($AR$8*AS1361+AU1361+$AR$8*AS1364+AU1364)/($AR$8*AR1361+AT1361+$AR$8*AR1364+AT1364)))</f>
        <v>-9.7069291522681578</v>
      </c>
      <c r="AY1364" s="187">
        <f t="shared" ref="AY1364" si="8084">20*LOG(((($AR$8*AR1361+AT1361-$AR$8*AR1364-AT1364)^2+($AR$8*AS1361+AU1361-$AR$8*AS1364-AU1364)^2)/(($AR$8*AR1361+AT1361+$AR$8*AR1364+AT1364)^2+($AR$8*AS1361+AU1361+$AR$8*AS1364+AU1364)^2))^0.5)</f>
        <v>-2.6669906448197374</v>
      </c>
      <c r="AZ1364" s="9"/>
      <c r="BA1364" s="29"/>
      <c r="BB1364" s="29"/>
      <c r="BC1364" s="29"/>
      <c r="BD1364" s="29"/>
    </row>
    <row r="1365" spans="2:56" ht="18.649999999999999" customHeight="1">
      <c r="AY1365" s="33"/>
    </row>
    <row r="1366" spans="2:56" ht="18.649999999999999" customHeight="1" thickBot="1">
      <c r="E1366" s="21" t="s">
        <v>68</v>
      </c>
      <c r="J1366" s="21" t="s">
        <v>69</v>
      </c>
      <c r="O1366" s="21" t="s">
        <v>70</v>
      </c>
      <c r="T1366" s="21" t="s">
        <v>71</v>
      </c>
      <c r="Y1366" s="21" t="s">
        <v>72</v>
      </c>
      <c r="AD1366" s="21" t="s">
        <v>73</v>
      </c>
      <c r="AI1366" s="21" t="s">
        <v>74</v>
      </c>
      <c r="AN1366" s="21" t="s">
        <v>75</v>
      </c>
      <c r="AS1366" s="21" t="s">
        <v>76</v>
      </c>
    </row>
    <row r="1367" spans="2:56" ht="18.649999999999999" customHeight="1" thickBot="1">
      <c r="B1367" s="20"/>
      <c r="D1367" s="197" t="s">
        <v>77</v>
      </c>
      <c r="E1367" s="198"/>
      <c r="F1367" s="199" t="s">
        <v>78</v>
      </c>
      <c r="G1367" s="200"/>
      <c r="I1367" s="197" t="s">
        <v>79</v>
      </c>
      <c r="J1367" s="198"/>
      <c r="K1367" s="199" t="s">
        <v>80</v>
      </c>
      <c r="L1367" s="200"/>
      <c r="N1367" s="197" t="s">
        <v>81</v>
      </c>
      <c r="O1367" s="198"/>
      <c r="P1367" s="199" t="s">
        <v>82</v>
      </c>
      <c r="Q1367" s="200"/>
      <c r="S1367" s="197" t="s">
        <v>83</v>
      </c>
      <c r="T1367" s="198"/>
      <c r="U1367" s="199" t="s">
        <v>84</v>
      </c>
      <c r="V1367" s="200"/>
      <c r="X1367" s="197" t="s">
        <v>85</v>
      </c>
      <c r="Y1367" s="198"/>
      <c r="Z1367" s="199" t="s">
        <v>86</v>
      </c>
      <c r="AA1367" s="200"/>
      <c r="AB1367" s="4"/>
      <c r="AC1367" s="197" t="s">
        <v>87</v>
      </c>
      <c r="AD1367" s="198"/>
      <c r="AE1367" s="199" t="s">
        <v>88</v>
      </c>
      <c r="AF1367" s="200"/>
      <c r="AH1367" s="197" t="s">
        <v>89</v>
      </c>
      <c r="AI1367" s="198"/>
      <c r="AJ1367" s="199" t="s">
        <v>90</v>
      </c>
      <c r="AK1367" s="200"/>
      <c r="AL1367" s="4"/>
      <c r="AM1367" s="197" t="s">
        <v>91</v>
      </c>
      <c r="AN1367" s="198"/>
      <c r="AO1367" s="199" t="s">
        <v>92</v>
      </c>
      <c r="AP1367" s="200"/>
      <c r="AR1367" s="197" t="s">
        <v>93</v>
      </c>
      <c r="AS1367" s="198"/>
      <c r="AT1367" s="199" t="s">
        <v>94</v>
      </c>
      <c r="AU1367" s="200"/>
      <c r="AV1367" s="4"/>
      <c r="AW1367" s="181" t="s">
        <v>95</v>
      </c>
      <c r="AY1367" s="182" t="s">
        <v>22</v>
      </c>
      <c r="AZ1367" s="9"/>
      <c r="BA1367" s="29"/>
      <c r="BB1367" s="29"/>
      <c r="BC1367" s="29"/>
      <c r="BD1367" s="29"/>
    </row>
    <row r="1368" spans="2:56" ht="18.649999999999999" customHeight="1" thickTop="1" thickBot="1">
      <c r="B1368" s="39">
        <f t="shared" ref="B1368" si="8085">B1361+$E$5</f>
        <v>0.97679999999999156</v>
      </c>
      <c r="D1368" s="24">
        <v>1</v>
      </c>
      <c r="E1368" s="25">
        <v>0</v>
      </c>
      <c r="F1368" s="26">
        <v>0</v>
      </c>
      <c r="G1368" s="27">
        <f t="shared" ref="G1368" si="8086">-1/($E$8*$B1368)</f>
        <v>-5.7192794622962717</v>
      </c>
      <c r="I1368" s="24">
        <v>1</v>
      </c>
      <c r="J1368" s="28">
        <v>0</v>
      </c>
      <c r="K1368" s="26">
        <v>0</v>
      </c>
      <c r="L1368" s="27">
        <v>0</v>
      </c>
      <c r="N1368" s="24">
        <f t="shared" ref="N1368" si="8087">D1368*I1368+F1368*I1371-E1368*J1368-G1368*J1371</f>
        <v>-0.49538576042822124</v>
      </c>
      <c r="O1368" s="28">
        <f t="shared" ref="O1368" si="8088">(D1368*J1368+E1368*I1368+F1368*J1371+G1368*I1371)</f>
        <v>0</v>
      </c>
      <c r="P1368" s="26">
        <f t="shared" ref="P1368" si="8089">D1368*K1368+F1368*K1371-E1368*L1368-G1368*L1371</f>
        <v>0</v>
      </c>
      <c r="Q1368" s="27">
        <f t="shared" ref="Q1368" si="8090">(D1368*L1368+E1368*K1368+F1368*L1371+G1368*K1371)</f>
        <v>-5.7192794622962717</v>
      </c>
      <c r="S1368" s="24">
        <v>1</v>
      </c>
      <c r="T1368" s="25">
        <v>0</v>
      </c>
      <c r="U1368" s="26">
        <v>0</v>
      </c>
      <c r="V1368" s="27">
        <f t="shared" ref="V1368" si="8091">-1/($T$8*$B1368)</f>
        <v>-27.668946587865747</v>
      </c>
      <c r="X1368" s="24">
        <f t="shared" ref="X1368" si="8092">N1368*S1368+P1368*S1371-O1368*T1368-Q1368*T1371</f>
        <v>-0.49538576042822124</v>
      </c>
      <c r="Y1368" s="28">
        <f t="shared" ref="Y1368" si="8093">(N1368*T1368+O1368*S1368+P1368*T1371+Q1368*S1371)</f>
        <v>0</v>
      </c>
      <c r="Z1368" s="26">
        <f t="shared" ref="Z1368" si="8094">N1368*U1368+P1368*U1371-O1368*V1368-Q1368*V1371</f>
        <v>0</v>
      </c>
      <c r="AA1368" s="27">
        <f t="shared" ref="AA1368" si="8095">(N1368*V1368+O1368*U1368+P1368*V1371+Q1368*U1371)</f>
        <v>7.9875226833814397</v>
      </c>
      <c r="AB1368" s="8"/>
      <c r="AC1368" s="24">
        <v>1</v>
      </c>
      <c r="AD1368" s="28">
        <v>0</v>
      </c>
      <c r="AE1368" s="26">
        <v>0</v>
      </c>
      <c r="AF1368" s="27">
        <v>0</v>
      </c>
      <c r="AH1368" s="24">
        <f t="shared" ref="AH1368" si="8096">X1368*AC1368+Z1368*AC1371-Y1368*AD1368-AA1368*AD1371</f>
        <v>1.5279620862011407</v>
      </c>
      <c r="AI1368" s="28">
        <f t="shared" ref="AI1368" si="8097">(X1368*AD1368+Y1368*AC1368+Z1368*AD1371+AA1368*AC1371)</f>
        <v>0</v>
      </c>
      <c r="AJ1368" s="26">
        <f t="shared" ref="AJ1368" si="8098">X1368*AE1368+Z1368*AE1371-Y1368*AF1368-AA1368*AF1371</f>
        <v>0</v>
      </c>
      <c r="AK1368" s="27">
        <f t="shared" ref="AK1368" si="8099">(X1368*AF1368+Y1368*AE1368+Z1368*AF1371+AA1368*AE1371)</f>
        <v>7.9875226833814397</v>
      </c>
      <c r="AL1368" s="8"/>
      <c r="AM1368" s="24">
        <v>1</v>
      </c>
      <c r="AN1368" s="25">
        <v>0</v>
      </c>
      <c r="AO1368" s="26">
        <v>0</v>
      </c>
      <c r="AP1368" s="27">
        <f t="shared" ref="AP1368" si="8100">-1/($AN$8*$B1368)</f>
        <v>-5.7192794622962717</v>
      </c>
      <c r="AR1368" s="24">
        <f t="shared" ref="AR1368" si="8101">AH1368*AM1368+AJ1368*AM1371-AI1368*AN1368-AK1368*AN1371</f>
        <v>1.5279620862011407</v>
      </c>
      <c r="AS1368" s="28">
        <f t="shared" ref="AS1368" si="8102">(AH1368*AN1368+AI1368*AM1368+AJ1368*AN1371+AK1368*AM1371)</f>
        <v>0</v>
      </c>
      <c r="AT1368" s="26">
        <f t="shared" ref="AT1368" si="8103">AH1368*AO1368+AJ1368*AO1371-AI1368*AP1368-AK1368*AP1371</f>
        <v>0</v>
      </c>
      <c r="AU1368" s="27">
        <f t="shared" ref="AU1368" si="8104">(AH1368*AP1368+AI1368*AO1368+AJ1368*AP1371+AK1368*AO1371)</f>
        <v>-0.75131949539610954</v>
      </c>
      <c r="AV1368" s="8"/>
      <c r="AW1368" s="183">
        <f t="shared" ref="AW1368" si="8105">20*LOG((2*$AR$8)/(($AR$8*AR1368+AT1368+$AR$8*AR1371+AT1371)^2+($AR$8*AS1368+AU1368+$AR$8*AS1371+AU1371)^2)^0.5)</f>
        <v>-3.1869568766751804</v>
      </c>
      <c r="AY1368" s="184">
        <f t="shared" ref="AY1368" si="8106">((AS1368^2+AR1368^2)/(AS1371^2+AR1371^2))^0.5</f>
        <v>1.1594771760880318</v>
      </c>
      <c r="AZ1368" s="9"/>
      <c r="BA1368" s="29"/>
      <c r="BB1368" s="29"/>
      <c r="BC1368" s="29"/>
      <c r="BD1368" s="29"/>
    </row>
    <row r="1369" spans="2:56" ht="18.649999999999999" customHeight="1" thickBot="1">
      <c r="D1369" s="30"/>
      <c r="G1369" s="31"/>
      <c r="I1369" s="30"/>
      <c r="L1369" s="31"/>
      <c r="N1369" s="30"/>
      <c r="Q1369" s="31"/>
      <c r="S1369" s="30"/>
      <c r="V1369" s="31"/>
      <c r="X1369" s="30"/>
      <c r="AA1369" s="31"/>
      <c r="AC1369" s="30"/>
      <c r="AF1369" s="31"/>
      <c r="AH1369" s="30"/>
      <c r="AK1369" s="31"/>
      <c r="AM1369" s="30"/>
      <c r="AP1369" s="31"/>
      <c r="AR1369" s="30"/>
      <c r="AU1369" s="31"/>
      <c r="AY1369" s="185"/>
      <c r="AZ1369" s="9"/>
      <c r="BA1369" s="29"/>
      <c r="BB1369" s="29"/>
      <c r="BC1369" s="29"/>
      <c r="BD1369" s="29"/>
    </row>
    <row r="1370" spans="2:56" ht="18.649999999999999" customHeight="1" thickBot="1">
      <c r="D1370" s="197" t="s">
        <v>96</v>
      </c>
      <c r="E1370" s="198"/>
      <c r="F1370" s="199" t="s">
        <v>97</v>
      </c>
      <c r="G1370" s="200"/>
      <c r="I1370" s="197" t="s">
        <v>98</v>
      </c>
      <c r="J1370" s="198"/>
      <c r="K1370" s="199" t="s">
        <v>99</v>
      </c>
      <c r="L1370" s="200"/>
      <c r="N1370" s="197" t="s">
        <v>1</v>
      </c>
      <c r="O1370" s="198"/>
      <c r="P1370" s="199" t="s">
        <v>2</v>
      </c>
      <c r="Q1370" s="200"/>
      <c r="S1370" s="172" t="s">
        <v>100</v>
      </c>
      <c r="T1370" s="173"/>
      <c r="U1370" s="199" t="s">
        <v>101</v>
      </c>
      <c r="V1370" s="200"/>
      <c r="X1370" s="197" t="s">
        <v>102</v>
      </c>
      <c r="Y1370" s="198"/>
      <c r="Z1370" s="199" t="s">
        <v>103</v>
      </c>
      <c r="AA1370" s="200"/>
      <c r="AB1370" s="4"/>
      <c r="AC1370" s="197" t="s">
        <v>104</v>
      </c>
      <c r="AD1370" s="198"/>
      <c r="AE1370" s="199" t="s">
        <v>105</v>
      </c>
      <c r="AF1370" s="200"/>
      <c r="AH1370" s="172" t="s">
        <v>106</v>
      </c>
      <c r="AI1370" s="173"/>
      <c r="AJ1370" s="199" t="s">
        <v>107</v>
      </c>
      <c r="AK1370" s="200"/>
      <c r="AL1370" s="4"/>
      <c r="AM1370" s="197" t="s">
        <v>108</v>
      </c>
      <c r="AN1370" s="198"/>
      <c r="AO1370" s="199" t="s">
        <v>109</v>
      </c>
      <c r="AP1370" s="200"/>
      <c r="AR1370" s="197" t="s">
        <v>110</v>
      </c>
      <c r="AS1370" s="198"/>
      <c r="AT1370" s="199" t="s">
        <v>111</v>
      </c>
      <c r="AU1370" s="200"/>
      <c r="AV1370" s="4"/>
      <c r="AW1370" s="36" t="s">
        <v>112</v>
      </c>
      <c r="AY1370" s="186" t="s">
        <v>113</v>
      </c>
      <c r="AZ1370" s="9"/>
      <c r="BA1370" s="29"/>
      <c r="BB1370" s="29"/>
      <c r="BC1370" s="29"/>
      <c r="BD1370" s="29"/>
    </row>
    <row r="1371" spans="2:56" ht="18.649999999999999" customHeight="1" thickTop="1" thickBot="1">
      <c r="D1371" s="24">
        <v>0</v>
      </c>
      <c r="E1371" s="28">
        <v>0</v>
      </c>
      <c r="F1371" s="26">
        <v>1</v>
      </c>
      <c r="G1371" s="27">
        <v>0</v>
      </c>
      <c r="I1371" s="24">
        <v>0</v>
      </c>
      <c r="J1371" s="28">
        <f t="shared" ref="J1371" si="8107">IF(0=(1-$J$8*$K$8*$B1368^2),0,-1*(1-$J$8*$K$8*$B1368^2)/($B1368*$K$8))</f>
        <v>-0.26146401313074302</v>
      </c>
      <c r="K1371" s="26">
        <v>1</v>
      </c>
      <c r="L1371" s="27">
        <v>0</v>
      </c>
      <c r="N1371" s="24">
        <f t="shared" ref="N1371" si="8108">D1371*I1368+F1371*I1371-E1371*J1368-G1371*J1371</f>
        <v>0</v>
      </c>
      <c r="O1371" s="28">
        <f t="shared" ref="O1371" si="8109">(D1371*J1368+E1371*I1368+F1371*J1371+G1371*I1371)</f>
        <v>-0.26146401313074302</v>
      </c>
      <c r="P1371" s="26">
        <f t="shared" ref="P1371" si="8110">D1371*K1368+F1371*K1371-E1371*L1368-G1371*L1371</f>
        <v>1</v>
      </c>
      <c r="Q1371" s="27">
        <f t="shared" ref="Q1371" si="8111">(D1371*L1368+E1371*K1368+F1371*L1371+G1371*K1371)</f>
        <v>0</v>
      </c>
      <c r="S1371" s="24">
        <v>0</v>
      </c>
      <c r="T1371" s="28">
        <v>0</v>
      </c>
      <c r="U1371" s="26">
        <v>1</v>
      </c>
      <c r="V1371" s="27">
        <v>0</v>
      </c>
      <c r="X1371" s="24">
        <f t="shared" ref="X1371" si="8112">N1371*S1368+P1371*S1371-O1371*T1368-Q1371*T1371</f>
        <v>0</v>
      </c>
      <c r="Y1371" s="28">
        <f t="shared" ref="Y1371" si="8113">(N1371*T1368+O1371*S1368+P1371*T1371+Q1371*S1371)</f>
        <v>-0.26146401313074302</v>
      </c>
      <c r="Z1371" s="26">
        <f t="shared" ref="Z1371" si="8114">N1371*U1368+P1371*U1371-O1371*V1368-Q1371*V1371</f>
        <v>-6.2344338139635571</v>
      </c>
      <c r="AA1371" s="27">
        <f t="shared" ref="AA1371" si="8115">(N1371*V1368+O1371*U1368+P1371*V1371+Q1371*U1371)</f>
        <v>0</v>
      </c>
      <c r="AB1371" s="8"/>
      <c r="AC1371" s="24">
        <v>0</v>
      </c>
      <c r="AD1371" s="28">
        <f t="shared" ref="AD1371" si="8116">IF(0=(1-$AD$8*$AE$8*$B1368^2),0,-1*(1-$AD$8*$AE$8*$B1368^2)/($B1368*$AD$8))</f>
        <v>-0.25331356502299124</v>
      </c>
      <c r="AE1371" s="26">
        <v>1</v>
      </c>
      <c r="AF1371" s="27">
        <v>0</v>
      </c>
      <c r="AH1371" s="24">
        <f t="shared" ref="AH1371" si="8117">X1371*AC1368+Z1371*AC1371-Y1371*AD1368-AA1371*AD1371</f>
        <v>0</v>
      </c>
      <c r="AI1371" s="28">
        <f t="shared" ref="AI1371" si="8118">(X1371*AD1368+Y1371*AC1368+Z1371*AD1371+AA1371*AC1371)</f>
        <v>1.3178026421842497</v>
      </c>
      <c r="AJ1371" s="26">
        <f t="shared" ref="AJ1371" si="8119">X1371*AE1368+Z1371*AE1371-Y1371*AF1368-AA1371*AF1371</f>
        <v>-6.2344338139635571</v>
      </c>
      <c r="AK1371" s="27">
        <f t="shared" ref="AK1371" si="8120">(X1371*AF1368+Y1371*AE1368+Z1371*AF1371+AA1371*AE1371)</f>
        <v>0</v>
      </c>
      <c r="AL1371" s="8"/>
      <c r="AM1371" s="24">
        <v>0</v>
      </c>
      <c r="AN1371" s="28">
        <v>0</v>
      </c>
      <c r="AO1371" s="26">
        <v>1</v>
      </c>
      <c r="AP1371" s="27">
        <v>0</v>
      </c>
      <c r="AR1371" s="24">
        <f t="shared" ref="AR1371" si="8121">AH1371*AM1368+AJ1371*AM1371-AI1371*AN1368-AK1371*AN1371</f>
        <v>0</v>
      </c>
      <c r="AS1371" s="28">
        <f t="shared" ref="AS1371" si="8122">(AH1371*AN1368+AI1371*AM1368+AJ1371*AN1371+AK1371*AM1371)</f>
        <v>1.3178026421842497</v>
      </c>
      <c r="AT1371" s="26">
        <f t="shared" ref="AT1371" si="8123">AH1371*AO1368+AJ1371*AO1371-AI1371*AP1368-AK1371*AP1371</f>
        <v>1.3024477728405843</v>
      </c>
      <c r="AU1371" s="27">
        <f t="shared" ref="AU1371" si="8124">(AH1371*AP1368+AI1371*AO1368+AJ1371*AP1371+AK1371*AO1371)</f>
        <v>0</v>
      </c>
      <c r="AV1371" s="8"/>
      <c r="AW1371" s="38">
        <f t="shared" ref="AW1371" si="8125">(180/PI())*ATAN(-1*(($AR$8*AS1368+AU1368+$AR$8*AS1371+AU1371)/($AR$8*AR1368+AT1368+$AR$8*AR1371+AT1371)))</f>
        <v>-11.317740872424329</v>
      </c>
      <c r="AY1371" s="187">
        <f t="shared" ref="AY1371" si="8126">20*LOG(((($AR$8*AR1368+AT1368-$AR$8*AR1371-AT1371)^2+($AR$8*AS1368+AU1368-$AR$8*AS1371-AU1371)^2)/(($AR$8*AR1368+AT1368+$AR$8*AR1371+AT1371)^2+($AR$8*AS1368+AU1368+$AR$8*AS1371+AU1371)^2))^0.5)</f>
        <v>-2.8405488753427104</v>
      </c>
      <c r="AZ1371" s="9"/>
      <c r="BA1371" s="29"/>
      <c r="BB1371" s="29"/>
      <c r="BC1371" s="29"/>
      <c r="BD1371" s="29"/>
    </row>
    <row r="1372" spans="2:56" ht="18.649999999999999" customHeight="1">
      <c r="AY1372" s="33"/>
    </row>
    <row r="1373" spans="2:56" ht="18.649999999999999" customHeight="1" thickBot="1">
      <c r="E1373" s="21" t="s">
        <v>68</v>
      </c>
      <c r="J1373" s="21" t="s">
        <v>69</v>
      </c>
      <c r="O1373" s="21" t="s">
        <v>70</v>
      </c>
      <c r="T1373" s="21" t="s">
        <v>71</v>
      </c>
      <c r="Y1373" s="21" t="s">
        <v>72</v>
      </c>
      <c r="AD1373" s="21" t="s">
        <v>73</v>
      </c>
      <c r="AI1373" s="21" t="s">
        <v>74</v>
      </c>
      <c r="AN1373" s="21" t="s">
        <v>75</v>
      </c>
      <c r="AS1373" s="21" t="s">
        <v>76</v>
      </c>
    </row>
    <row r="1374" spans="2:56" ht="18.649999999999999" customHeight="1" thickBot="1">
      <c r="B1374" s="20"/>
      <c r="D1374" s="197" t="s">
        <v>77</v>
      </c>
      <c r="E1374" s="198"/>
      <c r="F1374" s="199" t="s">
        <v>78</v>
      </c>
      <c r="G1374" s="200"/>
      <c r="I1374" s="197" t="s">
        <v>79</v>
      </c>
      <c r="J1374" s="198"/>
      <c r="K1374" s="199" t="s">
        <v>80</v>
      </c>
      <c r="L1374" s="200"/>
      <c r="N1374" s="197" t="s">
        <v>81</v>
      </c>
      <c r="O1374" s="198"/>
      <c r="P1374" s="199" t="s">
        <v>82</v>
      </c>
      <c r="Q1374" s="200"/>
      <c r="S1374" s="197" t="s">
        <v>83</v>
      </c>
      <c r="T1374" s="198"/>
      <c r="U1374" s="199" t="s">
        <v>84</v>
      </c>
      <c r="V1374" s="200"/>
      <c r="X1374" s="197" t="s">
        <v>85</v>
      </c>
      <c r="Y1374" s="198"/>
      <c r="Z1374" s="199" t="s">
        <v>86</v>
      </c>
      <c r="AA1374" s="200"/>
      <c r="AB1374" s="4"/>
      <c r="AC1374" s="197" t="s">
        <v>87</v>
      </c>
      <c r="AD1374" s="198"/>
      <c r="AE1374" s="199" t="s">
        <v>88</v>
      </c>
      <c r="AF1374" s="200"/>
      <c r="AH1374" s="197" t="s">
        <v>89</v>
      </c>
      <c r="AI1374" s="198"/>
      <c r="AJ1374" s="199" t="s">
        <v>90</v>
      </c>
      <c r="AK1374" s="200"/>
      <c r="AL1374" s="4"/>
      <c r="AM1374" s="197" t="s">
        <v>91</v>
      </c>
      <c r="AN1374" s="198"/>
      <c r="AO1374" s="199" t="s">
        <v>92</v>
      </c>
      <c r="AP1374" s="200"/>
      <c r="AR1374" s="197" t="s">
        <v>93</v>
      </c>
      <c r="AS1374" s="198"/>
      <c r="AT1374" s="199" t="s">
        <v>94</v>
      </c>
      <c r="AU1374" s="200"/>
      <c r="AV1374" s="4"/>
      <c r="AW1374" s="181" t="s">
        <v>95</v>
      </c>
      <c r="AY1374" s="182" t="s">
        <v>22</v>
      </c>
      <c r="AZ1374" s="9"/>
      <c r="BA1374" s="29"/>
      <c r="BB1374" s="29"/>
      <c r="BC1374" s="29"/>
      <c r="BD1374" s="29"/>
    </row>
    <row r="1375" spans="2:56" ht="18.649999999999999" customHeight="1" thickTop="1" thickBot="1">
      <c r="B1375" s="39">
        <f t="shared" ref="B1375" si="8127">B1368+$E$5</f>
        <v>0.97719999999999152</v>
      </c>
      <c r="D1375" s="24">
        <v>1</v>
      </c>
      <c r="E1375" s="25">
        <v>0</v>
      </c>
      <c r="F1375" s="26">
        <v>0</v>
      </c>
      <c r="G1375" s="27">
        <f t="shared" ref="G1375" si="8128">-1/($E$8*$B1375)</f>
        <v>-5.7169383736911561</v>
      </c>
      <c r="I1375" s="24">
        <v>1</v>
      </c>
      <c r="J1375" s="28">
        <v>0</v>
      </c>
      <c r="K1375" s="26">
        <v>0</v>
      </c>
      <c r="L1375" s="27">
        <v>0</v>
      </c>
      <c r="N1375" s="24">
        <f t="shared" ref="N1375" si="8129">D1375*I1375+F1375*I1378-E1375*J1375-G1375*J1378</f>
        <v>-0.48963947425580079</v>
      </c>
      <c r="O1375" s="28">
        <f t="shared" ref="O1375" si="8130">(D1375*J1375+E1375*I1375+F1375*J1378+G1375*I1378)</f>
        <v>0</v>
      </c>
      <c r="P1375" s="26">
        <f t="shared" ref="P1375" si="8131">D1375*K1375+F1375*K1378-E1375*L1375-G1375*L1378</f>
        <v>0</v>
      </c>
      <c r="Q1375" s="27">
        <f t="shared" ref="Q1375" si="8132">(D1375*L1375+E1375*K1375+F1375*L1378+G1375*K1378)</f>
        <v>-5.7169383736911561</v>
      </c>
      <c r="S1375" s="24">
        <v>1</v>
      </c>
      <c r="T1375" s="25">
        <v>0</v>
      </c>
      <c r="U1375" s="26">
        <v>0</v>
      </c>
      <c r="V1375" s="27">
        <f t="shared" ref="V1375" si="8133">-1/($T$8*$B1375)</f>
        <v>-27.657620780830189</v>
      </c>
      <c r="X1375" s="24">
        <f t="shared" ref="X1375" si="8134">N1375*S1375+P1375*S1378-O1375*T1375-Q1375*T1378</f>
        <v>-0.48963947425580079</v>
      </c>
      <c r="Y1375" s="28">
        <f t="shared" ref="Y1375" si="8135">(N1375*T1375+O1375*S1375+P1375*T1378+Q1375*S1378)</f>
        <v>0</v>
      </c>
      <c r="Z1375" s="26">
        <f t="shared" ref="Z1375" si="8136">N1375*U1375+P1375*U1378-O1375*V1375-Q1375*V1378</f>
        <v>0</v>
      </c>
      <c r="AA1375" s="27">
        <f t="shared" ref="AA1375" si="8137">(N1375*V1375+O1375*U1375+P1375*V1378+Q1375*U1378)</f>
        <v>7.8253245246008492</v>
      </c>
      <c r="AB1375" s="8"/>
      <c r="AC1375" s="24">
        <v>1</v>
      </c>
      <c r="AD1375" s="28">
        <v>0</v>
      </c>
      <c r="AE1375" s="26">
        <v>0</v>
      </c>
      <c r="AF1375" s="27">
        <v>0</v>
      </c>
      <c r="AH1375" s="24">
        <f t="shared" ref="AH1375" si="8138">X1375*AC1375+Z1375*AC1378-Y1375*AD1375-AA1375*AD1378</f>
        <v>1.4865899862241458</v>
      </c>
      <c r="AI1375" s="28">
        <f t="shared" ref="AI1375" si="8139">(X1375*AD1375+Y1375*AC1375+Z1375*AD1378+AA1375*AC1378)</f>
        <v>0</v>
      </c>
      <c r="AJ1375" s="26">
        <f t="shared" ref="AJ1375" si="8140">X1375*AE1375+Z1375*AE1378-Y1375*AF1375-AA1375*AF1378</f>
        <v>0</v>
      </c>
      <c r="AK1375" s="27">
        <f t="shared" ref="AK1375" si="8141">(X1375*AF1375+Y1375*AE1375+Z1375*AF1378+AA1375*AE1378)</f>
        <v>7.8253245246008492</v>
      </c>
      <c r="AL1375" s="8"/>
      <c r="AM1375" s="24">
        <v>1</v>
      </c>
      <c r="AN1375" s="25">
        <v>0</v>
      </c>
      <c r="AO1375" s="26">
        <v>0</v>
      </c>
      <c r="AP1375" s="27">
        <f t="shared" ref="AP1375" si="8142">-1/($AN$8*$B1375)</f>
        <v>-5.7169383736911561</v>
      </c>
      <c r="AR1375" s="24">
        <f t="shared" ref="AR1375" si="8143">AH1375*AM1375+AJ1375*AM1378-AI1375*AN1375-AK1375*AN1378</f>
        <v>1.4865899862241458</v>
      </c>
      <c r="AS1375" s="28">
        <f t="shared" ref="AS1375" si="8144">(AH1375*AN1375+AI1375*AM1375+AJ1375*AN1378+AK1375*AM1378)</f>
        <v>0</v>
      </c>
      <c r="AT1375" s="26">
        <f t="shared" ref="AT1375" si="8145">AH1375*AO1375+AJ1375*AO1378-AI1375*AP1375-AK1375*AP1378</f>
        <v>0</v>
      </c>
      <c r="AU1375" s="27">
        <f t="shared" ref="AU1375" si="8146">(AH1375*AP1375+AI1375*AO1375+AJ1375*AP1378+AK1375*AO1378)</f>
        <v>-0.67341881358897648</v>
      </c>
      <c r="AV1375" s="8"/>
      <c r="AW1375" s="183">
        <f t="shared" ref="AW1375" si="8147">20*LOG((2*$AR$8)/(($AR$8*AR1375+AT1375+$AR$8*AR1378+AT1378)^2+($AR$8*AS1375+AU1375+$AR$8*AS1378+AU1378)^2)^0.5)</f>
        <v>-2.9944209669747086</v>
      </c>
      <c r="AY1375" s="184">
        <f t="shared" ref="AY1375" si="8148">((AS1375^2+AR1375^2)/(AS1378^2+AR1378^2))^0.5</f>
        <v>1.1375151339345808</v>
      </c>
      <c r="AZ1375" s="9"/>
      <c r="BA1375" s="29"/>
      <c r="BB1375" s="29"/>
      <c r="BC1375" s="29"/>
      <c r="BD1375" s="29"/>
    </row>
    <row r="1376" spans="2:56" ht="18.649999999999999" customHeight="1" thickBot="1">
      <c r="D1376" s="30"/>
      <c r="G1376" s="31"/>
      <c r="I1376" s="30"/>
      <c r="L1376" s="31"/>
      <c r="N1376" s="30"/>
      <c r="Q1376" s="31"/>
      <c r="S1376" s="30"/>
      <c r="V1376" s="31"/>
      <c r="X1376" s="30"/>
      <c r="AA1376" s="31"/>
      <c r="AC1376" s="30"/>
      <c r="AF1376" s="31"/>
      <c r="AH1376" s="30"/>
      <c r="AK1376" s="31"/>
      <c r="AM1376" s="30"/>
      <c r="AP1376" s="31"/>
      <c r="AR1376" s="30"/>
      <c r="AU1376" s="31"/>
      <c r="AY1376" s="185"/>
      <c r="AZ1376" s="9"/>
      <c r="BA1376" s="29"/>
      <c r="BB1376" s="29"/>
      <c r="BC1376" s="29"/>
      <c r="BD1376" s="29"/>
    </row>
    <row r="1377" spans="2:56" ht="18.649999999999999" customHeight="1" thickBot="1">
      <c r="D1377" s="197" t="s">
        <v>96</v>
      </c>
      <c r="E1377" s="198"/>
      <c r="F1377" s="199" t="s">
        <v>97</v>
      </c>
      <c r="G1377" s="200"/>
      <c r="I1377" s="197" t="s">
        <v>98</v>
      </c>
      <c r="J1377" s="198"/>
      <c r="K1377" s="199" t="s">
        <v>99</v>
      </c>
      <c r="L1377" s="200"/>
      <c r="N1377" s="197" t="s">
        <v>1</v>
      </c>
      <c r="O1377" s="198"/>
      <c r="P1377" s="199" t="s">
        <v>2</v>
      </c>
      <c r="Q1377" s="200"/>
      <c r="S1377" s="172" t="s">
        <v>100</v>
      </c>
      <c r="T1377" s="173"/>
      <c r="U1377" s="199" t="s">
        <v>101</v>
      </c>
      <c r="V1377" s="200"/>
      <c r="X1377" s="197" t="s">
        <v>102</v>
      </c>
      <c r="Y1377" s="198"/>
      <c r="Z1377" s="199" t="s">
        <v>103</v>
      </c>
      <c r="AA1377" s="200"/>
      <c r="AB1377" s="4"/>
      <c r="AC1377" s="197" t="s">
        <v>104</v>
      </c>
      <c r="AD1377" s="198"/>
      <c r="AE1377" s="199" t="s">
        <v>105</v>
      </c>
      <c r="AF1377" s="200"/>
      <c r="AH1377" s="172" t="s">
        <v>106</v>
      </c>
      <c r="AI1377" s="173"/>
      <c r="AJ1377" s="199" t="s">
        <v>107</v>
      </c>
      <c r="AK1377" s="200"/>
      <c r="AL1377" s="4"/>
      <c r="AM1377" s="197" t="s">
        <v>108</v>
      </c>
      <c r="AN1377" s="198"/>
      <c r="AO1377" s="199" t="s">
        <v>109</v>
      </c>
      <c r="AP1377" s="200"/>
      <c r="AR1377" s="197" t="s">
        <v>110</v>
      </c>
      <c r="AS1377" s="198"/>
      <c r="AT1377" s="199" t="s">
        <v>111</v>
      </c>
      <c r="AU1377" s="200"/>
      <c r="AV1377" s="4"/>
      <c r="AW1377" s="36" t="s">
        <v>112</v>
      </c>
      <c r="AY1377" s="186" t="s">
        <v>113</v>
      </c>
      <c r="AZ1377" s="9"/>
      <c r="BA1377" s="29"/>
      <c r="BB1377" s="29"/>
      <c r="BC1377" s="29"/>
      <c r="BD1377" s="29"/>
    </row>
    <row r="1378" spans="2:56" ht="18.649999999999999" customHeight="1" thickTop="1" thickBot="1">
      <c r="D1378" s="24">
        <v>0</v>
      </c>
      <c r="E1378" s="28">
        <v>0</v>
      </c>
      <c r="F1378" s="26">
        <v>1</v>
      </c>
      <c r="G1378" s="27">
        <v>0</v>
      </c>
      <c r="I1378" s="24">
        <v>0</v>
      </c>
      <c r="J1378" s="28">
        <f t="shared" ref="J1378" si="8149">IF(0=(1-$J$8*$K$8*$B1375^2),0,-1*(1-$J$8*$K$8*$B1375^2)/($B1375*$K$8))</f>
        <v>-0.26056594926945331</v>
      </c>
      <c r="K1378" s="26">
        <v>1</v>
      </c>
      <c r="L1378" s="27">
        <v>0</v>
      </c>
      <c r="N1378" s="24">
        <f t="shared" ref="N1378" si="8150">D1378*I1375+F1378*I1378-E1378*J1375-G1378*J1378</f>
        <v>0</v>
      </c>
      <c r="O1378" s="28">
        <f t="shared" ref="O1378" si="8151">(D1378*J1375+E1378*I1375+F1378*J1378+G1378*I1378)</f>
        <v>-0.26056594926945331</v>
      </c>
      <c r="P1378" s="26">
        <f t="shared" ref="P1378" si="8152">D1378*K1375+F1378*K1378-E1378*L1375-G1378*L1378</f>
        <v>1</v>
      </c>
      <c r="Q1378" s="27">
        <f t="shared" ref="Q1378" si="8153">(D1378*L1375+E1378*K1375+F1378*L1378+G1378*K1378)</f>
        <v>0</v>
      </c>
      <c r="S1378" s="24">
        <v>0</v>
      </c>
      <c r="T1378" s="28">
        <v>0</v>
      </c>
      <c r="U1378" s="26">
        <v>1</v>
      </c>
      <c r="V1378" s="27">
        <v>0</v>
      </c>
      <c r="X1378" s="24">
        <f t="shared" ref="X1378" si="8154">N1378*S1375+P1378*S1378-O1378*T1375-Q1378*T1378</f>
        <v>0</v>
      </c>
      <c r="Y1378" s="28">
        <f t="shared" ref="Y1378" si="8155">(N1378*T1375+O1378*S1375+P1378*T1378+Q1378*S1378)</f>
        <v>-0.26056594926945331</v>
      </c>
      <c r="Z1378" s="26">
        <f t="shared" ref="Z1378" si="8156">N1378*U1375+P1378*U1378-O1378*V1375-Q1378*V1378</f>
        <v>-6.2066342132915766</v>
      </c>
      <c r="AA1378" s="27">
        <f t="shared" ref="AA1378" si="8157">(N1378*V1375+O1378*U1375+P1378*V1378+Q1378*U1378)</f>
        <v>0</v>
      </c>
      <c r="AB1378" s="8"/>
      <c r="AC1378" s="24">
        <v>0</v>
      </c>
      <c r="AD1378" s="28">
        <f t="shared" ref="AD1378" si="8158">IF(0=(1-$AD$8*$AE$8*$B1375^2),0,-1*(1-$AD$8*$AE$8*$B1375^2)/($B1375*$AD$8))</f>
        <v>-0.25254281202871254</v>
      </c>
      <c r="AE1378" s="26">
        <v>1</v>
      </c>
      <c r="AF1378" s="27">
        <v>0</v>
      </c>
      <c r="AH1378" s="24">
        <f t="shared" ref="AH1378" si="8159">X1378*AC1375+Z1378*AC1378-Y1378*AD1375-AA1378*AD1378</f>
        <v>0</v>
      </c>
      <c r="AI1378" s="28">
        <f t="shared" ref="AI1378" si="8160">(X1378*AD1375+Y1378*AC1375+Z1378*AD1378+AA1378*AC1378)</f>
        <v>1.3068749081888176</v>
      </c>
      <c r="AJ1378" s="26">
        <f t="shared" ref="AJ1378" si="8161">X1378*AE1375+Z1378*AE1378-Y1378*AF1375-AA1378*AF1378</f>
        <v>-6.2066342132915766</v>
      </c>
      <c r="AK1378" s="27">
        <f t="shared" ref="AK1378" si="8162">(X1378*AF1375+Y1378*AE1375+Z1378*AF1378+AA1378*AE1378)</f>
        <v>0</v>
      </c>
      <c r="AL1378" s="8"/>
      <c r="AM1378" s="24">
        <v>0</v>
      </c>
      <c r="AN1378" s="28">
        <v>0</v>
      </c>
      <c r="AO1378" s="26">
        <v>1</v>
      </c>
      <c r="AP1378" s="27">
        <v>0</v>
      </c>
      <c r="AR1378" s="24">
        <f t="shared" ref="AR1378" si="8163">AH1378*AM1375+AJ1378*AM1378-AI1378*AN1375-AK1378*AN1378</f>
        <v>0</v>
      </c>
      <c r="AS1378" s="28">
        <f t="shared" ref="AS1378" si="8164">(AH1378*AN1375+AI1378*AM1375+AJ1378*AN1378+AK1378*AM1378)</f>
        <v>1.3068749081888176</v>
      </c>
      <c r="AT1378" s="26">
        <f t="shared" ref="AT1378" si="8165">AH1378*AO1375+AJ1378*AO1378-AI1378*AP1375-AK1378*AP1378</f>
        <v>1.2646890989471808</v>
      </c>
      <c r="AU1378" s="27">
        <f t="shared" ref="AU1378" si="8166">(AH1378*AP1375+AI1378*AO1375+AJ1378*AP1378+AK1378*AO1378)</f>
        <v>0</v>
      </c>
      <c r="AV1378" s="8"/>
      <c r="AW1378" s="38">
        <f t="shared" ref="AW1378" si="8167">(180/PI())*ATAN(-1*(($AR$8*AS1375+AU1375+$AR$8*AS1378+AU1378)/($AR$8*AR1375+AT1375+$AR$8*AR1378+AT1378)))</f>
        <v>-12.965855539752601</v>
      </c>
      <c r="AY1378" s="187">
        <f t="shared" ref="AY1378" si="8168">20*LOG(((($AR$8*AR1375+AT1375-$AR$8*AR1378-AT1378)^2+($AR$8*AS1375+AU1375-$AR$8*AS1378-AU1378)^2)/(($AR$8*AR1375+AT1375+$AR$8*AR1378+AT1378)^2+($AR$8*AS1375+AU1375+$AR$8*AS1378+AU1378)^2))^0.5)</f>
        <v>-3.0262372173379215</v>
      </c>
      <c r="AZ1378" s="9"/>
      <c r="BA1378" s="29"/>
      <c r="BB1378" s="29"/>
      <c r="BC1378" s="29"/>
      <c r="BD1378" s="29"/>
    </row>
    <row r="1379" spans="2:56" ht="18.649999999999999" customHeight="1">
      <c r="AY1379" s="33"/>
    </row>
    <row r="1380" spans="2:56" ht="18.649999999999999" customHeight="1" thickBot="1">
      <c r="E1380" s="21" t="s">
        <v>68</v>
      </c>
      <c r="J1380" s="21" t="s">
        <v>69</v>
      </c>
      <c r="O1380" s="21" t="s">
        <v>70</v>
      </c>
      <c r="T1380" s="21" t="s">
        <v>71</v>
      </c>
      <c r="Y1380" s="21" t="s">
        <v>72</v>
      </c>
      <c r="AD1380" s="21" t="s">
        <v>73</v>
      </c>
      <c r="AI1380" s="21" t="s">
        <v>74</v>
      </c>
      <c r="AN1380" s="21" t="s">
        <v>75</v>
      </c>
      <c r="AS1380" s="21" t="s">
        <v>76</v>
      </c>
    </row>
    <row r="1381" spans="2:56" ht="18.649999999999999" customHeight="1" thickBot="1">
      <c r="B1381" s="20"/>
      <c r="D1381" s="197" t="s">
        <v>77</v>
      </c>
      <c r="E1381" s="198"/>
      <c r="F1381" s="199" t="s">
        <v>78</v>
      </c>
      <c r="G1381" s="200"/>
      <c r="I1381" s="197" t="s">
        <v>79</v>
      </c>
      <c r="J1381" s="198"/>
      <c r="K1381" s="199" t="s">
        <v>80</v>
      </c>
      <c r="L1381" s="200"/>
      <c r="N1381" s="197" t="s">
        <v>81</v>
      </c>
      <c r="O1381" s="198"/>
      <c r="P1381" s="199" t="s">
        <v>82</v>
      </c>
      <c r="Q1381" s="200"/>
      <c r="S1381" s="197" t="s">
        <v>83</v>
      </c>
      <c r="T1381" s="198"/>
      <c r="U1381" s="199" t="s">
        <v>84</v>
      </c>
      <c r="V1381" s="200"/>
      <c r="X1381" s="197" t="s">
        <v>85</v>
      </c>
      <c r="Y1381" s="198"/>
      <c r="Z1381" s="199" t="s">
        <v>86</v>
      </c>
      <c r="AA1381" s="200"/>
      <c r="AB1381" s="4"/>
      <c r="AC1381" s="197" t="s">
        <v>87</v>
      </c>
      <c r="AD1381" s="198"/>
      <c r="AE1381" s="199" t="s">
        <v>88</v>
      </c>
      <c r="AF1381" s="200"/>
      <c r="AH1381" s="197" t="s">
        <v>89</v>
      </c>
      <c r="AI1381" s="198"/>
      <c r="AJ1381" s="199" t="s">
        <v>90</v>
      </c>
      <c r="AK1381" s="200"/>
      <c r="AL1381" s="4"/>
      <c r="AM1381" s="197" t="s">
        <v>91</v>
      </c>
      <c r="AN1381" s="198"/>
      <c r="AO1381" s="199" t="s">
        <v>92</v>
      </c>
      <c r="AP1381" s="200"/>
      <c r="AR1381" s="197" t="s">
        <v>93</v>
      </c>
      <c r="AS1381" s="198"/>
      <c r="AT1381" s="199" t="s">
        <v>94</v>
      </c>
      <c r="AU1381" s="200"/>
      <c r="AV1381" s="4"/>
      <c r="AW1381" s="181" t="s">
        <v>95</v>
      </c>
      <c r="AY1381" s="182" t="s">
        <v>22</v>
      </c>
      <c r="AZ1381" s="9"/>
      <c r="BA1381" s="29"/>
      <c r="BB1381" s="29"/>
      <c r="BC1381" s="29"/>
      <c r="BD1381" s="29"/>
    </row>
    <row r="1382" spans="2:56" ht="18.649999999999999" customHeight="1" thickTop="1" thickBot="1">
      <c r="B1382" s="39">
        <f t="shared" ref="B1382" si="8169">B1375+$E$5</f>
        <v>0.97759999999999148</v>
      </c>
      <c r="D1382" s="24">
        <v>1</v>
      </c>
      <c r="E1382" s="25">
        <v>0</v>
      </c>
      <c r="F1382" s="26">
        <v>0</v>
      </c>
      <c r="G1382" s="27">
        <f t="shared" ref="G1382" si="8170">-1/($E$8*$B1382)</f>
        <v>-5.7145992008704978</v>
      </c>
      <c r="I1382" s="24">
        <v>1</v>
      </c>
      <c r="J1382" s="28">
        <v>0</v>
      </c>
      <c r="K1382" s="26">
        <v>0</v>
      </c>
      <c r="L1382" s="27">
        <v>0</v>
      </c>
      <c r="N1382" s="24">
        <f t="shared" ref="N1382" si="8171">D1382*I1382+F1382*I1385-E1382*J1382-G1382*J1385</f>
        <v>-0.48390024018301525</v>
      </c>
      <c r="O1382" s="28">
        <f t="shared" ref="O1382" si="8172">(D1382*J1382+E1382*I1382+F1382*J1385+G1382*I1385)</f>
        <v>0</v>
      </c>
      <c r="P1382" s="26">
        <f t="shared" ref="P1382" si="8173">D1382*K1382+F1382*K1385-E1382*L1382-G1382*L1385</f>
        <v>0</v>
      </c>
      <c r="Q1382" s="27">
        <f t="shared" ref="Q1382" si="8174">(D1382*L1382+E1382*K1382+F1382*L1385+G1382*K1385)</f>
        <v>-5.7145992008704978</v>
      </c>
      <c r="S1382" s="24">
        <v>1</v>
      </c>
      <c r="T1382" s="25">
        <v>0</v>
      </c>
      <c r="U1382" s="26">
        <v>0</v>
      </c>
      <c r="V1382" s="27">
        <f t="shared" ref="V1382" si="8175">-1/($T$8*$B1382)</f>
        <v>-27.646304242049165</v>
      </c>
      <c r="X1382" s="24">
        <f t="shared" ref="X1382" si="8176">N1382*S1382+P1382*S1385-O1382*T1382-Q1382*T1385</f>
        <v>-0.48390024018301525</v>
      </c>
      <c r="Y1382" s="28">
        <f t="shared" ref="Y1382" si="8177">(N1382*T1382+O1382*S1382+P1382*T1385+Q1382*S1385)</f>
        <v>0</v>
      </c>
      <c r="Z1382" s="26">
        <f t="shared" ref="Z1382" si="8178">N1382*U1382+P1382*U1385-O1382*V1382-Q1382*V1385</f>
        <v>0</v>
      </c>
      <c r="AA1382" s="27">
        <f t="shared" ref="AA1382" si="8179">(N1382*V1382+O1382*U1382+P1382*V1385+Q1382*U1385)</f>
        <v>7.6634540620298059</v>
      </c>
      <c r="AB1382" s="8"/>
      <c r="AC1382" s="24">
        <v>1</v>
      </c>
      <c r="AD1382" s="28">
        <v>0</v>
      </c>
      <c r="AE1382" s="26">
        <v>0</v>
      </c>
      <c r="AF1382" s="27">
        <v>0</v>
      </c>
      <c r="AH1382" s="24">
        <f t="shared" ref="AH1382" si="8180">X1382*AC1382+Z1382*AC1385-Y1382*AD1382-AA1382*AD1385</f>
        <v>1.4455461098209335</v>
      </c>
      <c r="AI1382" s="28">
        <f t="shared" ref="AI1382" si="8181">(X1382*AD1382+Y1382*AC1382+Z1382*AD1385+AA1382*AC1385)</f>
        <v>0</v>
      </c>
      <c r="AJ1382" s="26">
        <f t="shared" ref="AJ1382" si="8182">X1382*AE1382+Z1382*AE1385-Y1382*AF1382-AA1382*AF1385</f>
        <v>0</v>
      </c>
      <c r="AK1382" s="27">
        <f t="shared" ref="AK1382" si="8183">(X1382*AF1382+Y1382*AE1382+Z1382*AF1385+AA1382*AE1385)</f>
        <v>7.6634540620298059</v>
      </c>
      <c r="AL1382" s="8"/>
      <c r="AM1382" s="24">
        <v>1</v>
      </c>
      <c r="AN1382" s="25">
        <v>0</v>
      </c>
      <c r="AO1382" s="26">
        <v>0</v>
      </c>
      <c r="AP1382" s="27">
        <f t="shared" ref="AP1382" si="8184">-1/($AN$8*$B1382)</f>
        <v>-5.7145992008704978</v>
      </c>
      <c r="AR1382" s="24">
        <f t="shared" ref="AR1382" si="8185">AH1382*AM1382+AJ1382*AM1385-AI1382*AN1382-AK1382*AN1385</f>
        <v>1.4455461098209335</v>
      </c>
      <c r="AS1382" s="28">
        <f t="shared" ref="AS1382" si="8186">(AH1382*AN1382+AI1382*AM1382+AJ1382*AN1385+AK1382*AM1385)</f>
        <v>0</v>
      </c>
      <c r="AT1382" s="26">
        <f t="shared" ref="AT1382" si="8187">AH1382*AO1382+AJ1382*AO1385-AI1382*AP1382-AK1382*AP1385</f>
        <v>0</v>
      </c>
      <c r="AU1382" s="27">
        <f t="shared" ref="AU1382" si="8188">(AH1382*AP1382+AI1382*AO1382+AJ1382*AP1385+AK1382*AO1385)</f>
        <v>-0.59726258197435644</v>
      </c>
      <c r="AV1382" s="8"/>
      <c r="AW1382" s="183">
        <f t="shared" ref="AW1382" si="8189">20*LOG((2*$AR$8)/(($AR$8*AR1382+AT1382+$AR$8*AR1385+AT1385)^2+($AR$8*AS1382+AU1382+$AR$8*AS1385+AU1385)^2)^0.5)</f>
        <v>-2.8058384070146545</v>
      </c>
      <c r="AY1382" s="184">
        <f t="shared" ref="AY1382" si="8190">((AS1382^2+AR1382^2)/(AS1385^2+AR1385^2))^0.5</f>
        <v>1.1153901585091726</v>
      </c>
      <c r="AZ1382" s="9"/>
      <c r="BA1382" s="29"/>
      <c r="BB1382" s="29"/>
      <c r="BC1382" s="29"/>
      <c r="BD1382" s="29"/>
    </row>
    <row r="1383" spans="2:56" ht="18.649999999999999" customHeight="1" thickBot="1">
      <c r="D1383" s="30"/>
      <c r="G1383" s="31"/>
      <c r="I1383" s="30"/>
      <c r="L1383" s="31"/>
      <c r="N1383" s="30"/>
      <c r="Q1383" s="31"/>
      <c r="S1383" s="30"/>
      <c r="V1383" s="31"/>
      <c r="X1383" s="30"/>
      <c r="AA1383" s="31"/>
      <c r="AC1383" s="30"/>
      <c r="AF1383" s="31"/>
      <c r="AH1383" s="30"/>
      <c r="AK1383" s="31"/>
      <c r="AM1383" s="30"/>
      <c r="AP1383" s="31"/>
      <c r="AR1383" s="30"/>
      <c r="AU1383" s="31"/>
      <c r="AY1383" s="185"/>
      <c r="AZ1383" s="9"/>
      <c r="BA1383" s="29"/>
      <c r="BB1383" s="29"/>
      <c r="BC1383" s="29"/>
      <c r="BD1383" s="29"/>
    </row>
    <row r="1384" spans="2:56" ht="18.649999999999999" customHeight="1" thickBot="1">
      <c r="D1384" s="197" t="s">
        <v>96</v>
      </c>
      <c r="E1384" s="198"/>
      <c r="F1384" s="199" t="s">
        <v>97</v>
      </c>
      <c r="G1384" s="200"/>
      <c r="I1384" s="197" t="s">
        <v>98</v>
      </c>
      <c r="J1384" s="198"/>
      <c r="K1384" s="199" t="s">
        <v>99</v>
      </c>
      <c r="L1384" s="200"/>
      <c r="N1384" s="197" t="s">
        <v>1</v>
      </c>
      <c r="O1384" s="198"/>
      <c r="P1384" s="199" t="s">
        <v>2</v>
      </c>
      <c r="Q1384" s="200"/>
      <c r="S1384" s="172" t="s">
        <v>100</v>
      </c>
      <c r="T1384" s="173"/>
      <c r="U1384" s="199" t="s">
        <v>101</v>
      </c>
      <c r="V1384" s="200"/>
      <c r="X1384" s="197" t="s">
        <v>102</v>
      </c>
      <c r="Y1384" s="198"/>
      <c r="Z1384" s="199" t="s">
        <v>103</v>
      </c>
      <c r="AA1384" s="200"/>
      <c r="AB1384" s="4"/>
      <c r="AC1384" s="197" t="s">
        <v>104</v>
      </c>
      <c r="AD1384" s="198"/>
      <c r="AE1384" s="199" t="s">
        <v>105</v>
      </c>
      <c r="AF1384" s="200"/>
      <c r="AH1384" s="172" t="s">
        <v>106</v>
      </c>
      <c r="AI1384" s="173"/>
      <c r="AJ1384" s="199" t="s">
        <v>107</v>
      </c>
      <c r="AK1384" s="200"/>
      <c r="AL1384" s="4"/>
      <c r="AM1384" s="197" t="s">
        <v>108</v>
      </c>
      <c r="AN1384" s="198"/>
      <c r="AO1384" s="199" t="s">
        <v>109</v>
      </c>
      <c r="AP1384" s="200"/>
      <c r="AR1384" s="197" t="s">
        <v>110</v>
      </c>
      <c r="AS1384" s="198"/>
      <c r="AT1384" s="199" t="s">
        <v>111</v>
      </c>
      <c r="AU1384" s="200"/>
      <c r="AV1384" s="4"/>
      <c r="AW1384" s="36" t="s">
        <v>112</v>
      </c>
      <c r="AY1384" s="186" t="s">
        <v>113</v>
      </c>
      <c r="AZ1384" s="9"/>
      <c r="BA1384" s="29"/>
      <c r="BB1384" s="29"/>
      <c r="BC1384" s="29"/>
      <c r="BD1384" s="29"/>
    </row>
    <row r="1385" spans="2:56" ht="18.649999999999999" customHeight="1" thickTop="1" thickBot="1">
      <c r="D1385" s="24">
        <v>0</v>
      </c>
      <c r="E1385" s="28">
        <v>0</v>
      </c>
      <c r="F1385" s="26">
        <v>1</v>
      </c>
      <c r="G1385" s="27">
        <v>0</v>
      </c>
      <c r="I1385" s="24">
        <v>0</v>
      </c>
      <c r="J1385" s="28">
        <f t="shared" ref="J1385" si="8191">IF(0=(1-$J$8*$K$8*$B1382^2),0,-1*(1-$J$8*$K$8*$B1382^2)/($B1382*$K$8))</f>
        <v>-0.25966829658971963</v>
      </c>
      <c r="K1385" s="26">
        <v>1</v>
      </c>
      <c r="L1385" s="27">
        <v>0</v>
      </c>
      <c r="N1385" s="24">
        <f t="shared" ref="N1385" si="8192">D1385*I1382+F1385*I1385-E1385*J1382-G1385*J1385</f>
        <v>0</v>
      </c>
      <c r="O1385" s="28">
        <f t="shared" ref="O1385" si="8193">(D1385*J1382+E1385*I1382+F1385*J1385+G1385*I1385)</f>
        <v>-0.25966829658971963</v>
      </c>
      <c r="P1385" s="26">
        <f t="shared" ref="P1385" si="8194">D1385*K1382+F1385*K1385-E1385*L1382-G1385*L1385</f>
        <v>1</v>
      </c>
      <c r="Q1385" s="27">
        <f t="shared" ref="Q1385" si="8195">(D1385*L1382+E1385*K1382+F1385*L1385+G1385*K1385)</f>
        <v>0</v>
      </c>
      <c r="S1385" s="24">
        <v>0</v>
      </c>
      <c r="T1385" s="28">
        <v>0</v>
      </c>
      <c r="U1385" s="26">
        <v>1</v>
      </c>
      <c r="V1385" s="27">
        <v>0</v>
      </c>
      <c r="X1385" s="24">
        <f t="shared" ref="X1385" si="8196">N1385*S1382+P1385*S1385-O1385*T1382-Q1385*T1385</f>
        <v>0</v>
      </c>
      <c r="Y1385" s="28">
        <f t="shared" ref="Y1385" si="8197">(N1385*T1382+O1385*S1382+P1385*T1385+Q1385*S1385)</f>
        <v>-0.25966829658971963</v>
      </c>
      <c r="Z1385" s="26">
        <f t="shared" ref="Z1385" si="8198">N1385*U1382+P1385*U1385-O1385*V1382-Q1385*V1385</f>
        <v>-6.178868729534047</v>
      </c>
      <c r="AA1385" s="27">
        <f t="shared" ref="AA1385" si="8199">(N1385*V1382+O1385*U1382+P1385*V1385+Q1385*U1385)</f>
        <v>0</v>
      </c>
      <c r="AB1385" s="8"/>
      <c r="AC1385" s="24">
        <v>0</v>
      </c>
      <c r="AD1385" s="28">
        <f t="shared" ref="AD1385" si="8200">IF(0=(1-$AD$8*$AE$8*$B1382^2),0,-1*(1-$AD$8*$AE$8*$B1382^2)/($B1382*$AD$8))</f>
        <v>-0.25177241677010842</v>
      </c>
      <c r="AE1385" s="26">
        <v>1</v>
      </c>
      <c r="AF1385" s="27">
        <v>0</v>
      </c>
      <c r="AH1385" s="24">
        <f t="shared" ref="AH1385" si="8201">X1385*AC1382+Z1385*AC1385-Y1385*AD1382-AA1385*AD1385</f>
        <v>0</v>
      </c>
      <c r="AI1385" s="28">
        <f t="shared" ref="AI1385" si="8202">(X1385*AD1382+Y1385*AC1382+Z1385*AD1385+AA1385*AC1385)</f>
        <v>1.2960004163503167</v>
      </c>
      <c r="AJ1385" s="26">
        <f t="shared" ref="AJ1385" si="8203">X1385*AE1382+Z1385*AE1385-Y1385*AF1382-AA1385*AF1385</f>
        <v>-6.178868729534047</v>
      </c>
      <c r="AK1385" s="27">
        <f t="shared" ref="AK1385" si="8204">(X1385*AF1382+Y1385*AE1382+Z1385*AF1385+AA1385*AE1385)</f>
        <v>0</v>
      </c>
      <c r="AL1385" s="8"/>
      <c r="AM1385" s="24">
        <v>0</v>
      </c>
      <c r="AN1385" s="28">
        <v>0</v>
      </c>
      <c r="AO1385" s="26">
        <v>1</v>
      </c>
      <c r="AP1385" s="27">
        <v>0</v>
      </c>
      <c r="AR1385" s="24">
        <f t="shared" ref="AR1385" si="8205">AH1385*AM1382+AJ1385*AM1385-AI1385*AN1382-AK1385*AN1385</f>
        <v>0</v>
      </c>
      <c r="AS1385" s="28">
        <f t="shared" ref="AS1385" si="8206">(AH1385*AN1382+AI1385*AM1382+AJ1385*AN1385+AK1385*AM1385)</f>
        <v>1.2960004163503167</v>
      </c>
      <c r="AT1385" s="26">
        <f t="shared" ref="AT1385" si="8207">AH1385*AO1382+AJ1385*AO1385-AI1385*AP1382-AK1385*AP1385</f>
        <v>1.2272542140693057</v>
      </c>
      <c r="AU1385" s="27">
        <f t="shared" ref="AU1385" si="8208">(AH1385*AP1382+AI1385*AO1382+AJ1385*AP1385+AK1385*AO1385)</f>
        <v>0</v>
      </c>
      <c r="AV1385" s="8"/>
      <c r="AW1385" s="38">
        <f t="shared" ref="AW1385" si="8209">(180/PI())*ATAN(-1*(($AR$8*AS1382+AU1382+$AR$8*AS1385+AU1385)/($AR$8*AR1382+AT1382+$AR$8*AR1385+AT1385)))</f>
        <v>-14.65068654474957</v>
      </c>
      <c r="AY1385" s="187">
        <f t="shared" ref="AY1385" si="8210">20*LOG(((($AR$8*AR1382+AT1382-$AR$8*AR1385-AT1385)^2+($AR$8*AS1382+AU1382-$AR$8*AS1385-AU1385)^2)/(($AR$8*AR1382+AT1382+$AR$8*AR1385+AT1385)^2+($AR$8*AS1382+AU1382+$AR$8*AS1385+AU1385)^2))^0.5)</f>
        <v>-3.2248649733047676</v>
      </c>
      <c r="AZ1385" s="9"/>
      <c r="BA1385" s="29"/>
      <c r="BB1385" s="29"/>
      <c r="BC1385" s="29"/>
      <c r="BD1385" s="29"/>
    </row>
    <row r="1386" spans="2:56" ht="18.649999999999999" customHeight="1">
      <c r="AY1386" s="33"/>
    </row>
    <row r="1387" spans="2:56" ht="18.649999999999999" customHeight="1" thickBot="1">
      <c r="E1387" s="21" t="s">
        <v>68</v>
      </c>
      <c r="J1387" s="21" t="s">
        <v>69</v>
      </c>
      <c r="O1387" s="21" t="s">
        <v>70</v>
      </c>
      <c r="T1387" s="21" t="s">
        <v>71</v>
      </c>
      <c r="Y1387" s="21" t="s">
        <v>72</v>
      </c>
      <c r="AD1387" s="21" t="s">
        <v>73</v>
      </c>
      <c r="AI1387" s="21" t="s">
        <v>74</v>
      </c>
      <c r="AN1387" s="21" t="s">
        <v>75</v>
      </c>
      <c r="AS1387" s="21" t="s">
        <v>76</v>
      </c>
    </row>
    <row r="1388" spans="2:56" ht="18.649999999999999" customHeight="1" thickBot="1">
      <c r="B1388" s="20"/>
      <c r="D1388" s="197" t="s">
        <v>77</v>
      </c>
      <c r="E1388" s="198"/>
      <c r="F1388" s="199" t="s">
        <v>78</v>
      </c>
      <c r="G1388" s="200"/>
      <c r="I1388" s="197" t="s">
        <v>79</v>
      </c>
      <c r="J1388" s="198"/>
      <c r="K1388" s="199" t="s">
        <v>80</v>
      </c>
      <c r="L1388" s="200"/>
      <c r="N1388" s="197" t="s">
        <v>81</v>
      </c>
      <c r="O1388" s="198"/>
      <c r="P1388" s="199" t="s">
        <v>82</v>
      </c>
      <c r="Q1388" s="200"/>
      <c r="S1388" s="197" t="s">
        <v>83</v>
      </c>
      <c r="T1388" s="198"/>
      <c r="U1388" s="199" t="s">
        <v>84</v>
      </c>
      <c r="V1388" s="200"/>
      <c r="X1388" s="197" t="s">
        <v>85</v>
      </c>
      <c r="Y1388" s="198"/>
      <c r="Z1388" s="199" t="s">
        <v>86</v>
      </c>
      <c r="AA1388" s="200"/>
      <c r="AB1388" s="4"/>
      <c r="AC1388" s="197" t="s">
        <v>87</v>
      </c>
      <c r="AD1388" s="198"/>
      <c r="AE1388" s="199" t="s">
        <v>88</v>
      </c>
      <c r="AF1388" s="200"/>
      <c r="AH1388" s="197" t="s">
        <v>89</v>
      </c>
      <c r="AI1388" s="198"/>
      <c r="AJ1388" s="199" t="s">
        <v>90</v>
      </c>
      <c r="AK1388" s="200"/>
      <c r="AL1388" s="4"/>
      <c r="AM1388" s="197" t="s">
        <v>91</v>
      </c>
      <c r="AN1388" s="198"/>
      <c r="AO1388" s="199" t="s">
        <v>92</v>
      </c>
      <c r="AP1388" s="200"/>
      <c r="AR1388" s="197" t="s">
        <v>93</v>
      </c>
      <c r="AS1388" s="198"/>
      <c r="AT1388" s="199" t="s">
        <v>94</v>
      </c>
      <c r="AU1388" s="200"/>
      <c r="AV1388" s="4"/>
      <c r="AW1388" s="181" t="s">
        <v>95</v>
      </c>
      <c r="AY1388" s="182" t="s">
        <v>22</v>
      </c>
      <c r="AZ1388" s="9"/>
      <c r="BA1388" s="29"/>
      <c r="BB1388" s="29"/>
      <c r="BC1388" s="29"/>
      <c r="BD1388" s="29"/>
    </row>
    <row r="1389" spans="2:56" ht="18.649999999999999" customHeight="1" thickTop="1" thickBot="1">
      <c r="B1389" s="39">
        <f t="shared" ref="B1389" si="8211">B1382+$E$5</f>
        <v>0.97799999999999143</v>
      </c>
      <c r="D1389" s="24">
        <v>1</v>
      </c>
      <c r="E1389" s="25">
        <v>0</v>
      </c>
      <c r="F1389" s="26">
        <v>0</v>
      </c>
      <c r="G1389" s="27">
        <f t="shared" ref="G1389" si="8212">-1/($E$8*$B1389)</f>
        <v>-5.7122619414836384</v>
      </c>
      <c r="I1389" s="24">
        <v>1</v>
      </c>
      <c r="J1389" s="28">
        <v>0</v>
      </c>
      <c r="K1389" s="26">
        <v>0</v>
      </c>
      <c r="L1389" s="27">
        <v>0</v>
      </c>
      <c r="N1389" s="24">
        <f t="shared" ref="N1389" si="8213">D1389*I1389+F1389*I1392-E1389*J1389-G1389*J1392</f>
        <v>-0.47816804667504575</v>
      </c>
      <c r="O1389" s="28">
        <f t="shared" ref="O1389" si="8214">(D1389*J1389+E1389*I1389+F1389*J1392+G1389*I1392)</f>
        <v>0</v>
      </c>
      <c r="P1389" s="26">
        <f t="shared" ref="P1389" si="8215">D1389*K1389+F1389*K1392-E1389*L1389-G1389*L1392</f>
        <v>0</v>
      </c>
      <c r="Q1389" s="27">
        <f t="shared" ref="Q1389" si="8216">(D1389*L1389+E1389*K1389+F1389*L1392+G1389*K1392)</f>
        <v>-5.7122619414836384</v>
      </c>
      <c r="S1389" s="24">
        <v>1</v>
      </c>
      <c r="T1389" s="25">
        <v>0</v>
      </c>
      <c r="U1389" s="26">
        <v>0</v>
      </c>
      <c r="V1389" s="27">
        <f t="shared" ref="V1389" si="8217">-1/($T$8*$B1389)</f>
        <v>-27.634996960150577</v>
      </c>
      <c r="X1389" s="24">
        <f t="shared" ref="X1389" si="8218">N1389*S1389+P1389*S1392-O1389*T1389-Q1389*T1392</f>
        <v>-0.47816804667504575</v>
      </c>
      <c r="Y1389" s="28">
        <f t="shared" ref="Y1389" si="8219">(N1389*T1389+O1389*S1389+P1389*T1392+Q1389*S1392)</f>
        <v>0</v>
      </c>
      <c r="Z1389" s="26">
        <f t="shared" ref="Z1389" si="8220">N1389*U1389+P1389*U1392-O1389*V1389-Q1389*V1392</f>
        <v>0</v>
      </c>
      <c r="AA1389" s="27">
        <f t="shared" ref="AA1389" si="8221">(N1389*V1389+O1389*U1389+P1389*V1392+Q1389*U1392)</f>
        <v>7.5019105748223902</v>
      </c>
      <c r="AB1389" s="8"/>
      <c r="AC1389" s="24">
        <v>1</v>
      </c>
      <c r="AD1389" s="28">
        <v>0</v>
      </c>
      <c r="AE1389" s="26">
        <v>0</v>
      </c>
      <c r="AF1389" s="27">
        <v>0</v>
      </c>
      <c r="AH1389" s="24">
        <f t="shared" ref="AH1389" si="8222">X1389*AC1389+Z1389*AC1392-Y1389*AD1389-AA1389*AD1392</f>
        <v>1.4048293532120604</v>
      </c>
      <c r="AI1389" s="28">
        <f t="shared" ref="AI1389" si="8223">(X1389*AD1389+Y1389*AC1389+Z1389*AD1392+AA1389*AC1392)</f>
        <v>0</v>
      </c>
      <c r="AJ1389" s="26">
        <f t="shared" ref="AJ1389" si="8224">X1389*AE1389+Z1389*AE1392-Y1389*AF1389-AA1389*AF1392</f>
        <v>0</v>
      </c>
      <c r="AK1389" s="27">
        <f t="shared" ref="AK1389" si="8225">(X1389*AF1389+Y1389*AE1389+Z1389*AF1392+AA1389*AE1392)</f>
        <v>7.5019105748223902</v>
      </c>
      <c r="AL1389" s="8"/>
      <c r="AM1389" s="24">
        <v>1</v>
      </c>
      <c r="AN1389" s="25">
        <v>0</v>
      </c>
      <c r="AO1389" s="26">
        <v>0</v>
      </c>
      <c r="AP1389" s="27">
        <f t="shared" ref="AP1389" si="8226">-1/($AN$8*$B1389)</f>
        <v>-5.7122619414836384</v>
      </c>
      <c r="AR1389" s="24">
        <f t="shared" ref="AR1389" si="8227">AH1389*AM1389+AJ1389*AM1392-AI1389*AN1389-AK1389*AN1392</f>
        <v>1.4048293532120604</v>
      </c>
      <c r="AS1389" s="28">
        <f t="shared" ref="AS1389" si="8228">(AH1389*AN1389+AI1389*AM1389+AJ1389*AN1392+AK1389*AM1392)</f>
        <v>0</v>
      </c>
      <c r="AT1389" s="26">
        <f t="shared" ref="AT1389" si="8229">AH1389*AO1389+AJ1389*AO1392-AI1389*AP1389-AK1389*AP1392</f>
        <v>0</v>
      </c>
      <c r="AU1389" s="27">
        <f t="shared" ref="AU1389" si="8230">(AH1389*AP1389+AI1389*AO1389+AJ1389*AP1392+AK1389*AO1392)</f>
        <v>-0.52284267380993743</v>
      </c>
      <c r="AV1389" s="8"/>
      <c r="AW1389" s="183">
        <f t="shared" ref="AW1389" si="8231">20*LOG((2*$AR$8)/(($AR$8*AR1389+AT1389+$AR$8*AR1392+AT1392)^2+($AR$8*AS1389+AU1389+$AR$8*AS1392+AU1392)^2)^0.5)</f>
        <v>-2.6215630871235036</v>
      </c>
      <c r="AY1389" s="184">
        <f t="shared" ref="AY1389" si="8232">((AS1389^2+AR1389^2)/(AS1392^2+AR1392^2))^0.5</f>
        <v>1.0931001109580858</v>
      </c>
      <c r="AZ1389" s="9"/>
      <c r="BA1389" s="29"/>
      <c r="BB1389" s="29"/>
      <c r="BC1389" s="29"/>
      <c r="BD1389" s="29"/>
    </row>
    <row r="1390" spans="2:56" ht="18.649999999999999" customHeight="1" thickBot="1">
      <c r="D1390" s="30"/>
      <c r="G1390" s="31"/>
      <c r="I1390" s="30"/>
      <c r="L1390" s="31"/>
      <c r="N1390" s="30"/>
      <c r="Q1390" s="31"/>
      <c r="S1390" s="30"/>
      <c r="V1390" s="31"/>
      <c r="X1390" s="30"/>
      <c r="AA1390" s="31"/>
      <c r="AC1390" s="30"/>
      <c r="AF1390" s="31"/>
      <c r="AH1390" s="30"/>
      <c r="AK1390" s="31"/>
      <c r="AM1390" s="30"/>
      <c r="AP1390" s="31"/>
      <c r="AR1390" s="30"/>
      <c r="AU1390" s="31"/>
      <c r="AY1390" s="185"/>
      <c r="AZ1390" s="9"/>
      <c r="BA1390" s="29"/>
      <c r="BB1390" s="29"/>
      <c r="BC1390" s="29"/>
      <c r="BD1390" s="29"/>
    </row>
    <row r="1391" spans="2:56" ht="18.649999999999999" customHeight="1" thickBot="1">
      <c r="D1391" s="197" t="s">
        <v>96</v>
      </c>
      <c r="E1391" s="198"/>
      <c r="F1391" s="199" t="s">
        <v>97</v>
      </c>
      <c r="G1391" s="200"/>
      <c r="I1391" s="197" t="s">
        <v>98</v>
      </c>
      <c r="J1391" s="198"/>
      <c r="K1391" s="199" t="s">
        <v>99</v>
      </c>
      <c r="L1391" s="200"/>
      <c r="N1391" s="197" t="s">
        <v>1</v>
      </c>
      <c r="O1391" s="198"/>
      <c r="P1391" s="199" t="s">
        <v>2</v>
      </c>
      <c r="Q1391" s="200"/>
      <c r="S1391" s="172" t="s">
        <v>100</v>
      </c>
      <c r="T1391" s="173"/>
      <c r="U1391" s="199" t="s">
        <v>101</v>
      </c>
      <c r="V1391" s="200"/>
      <c r="X1391" s="197" t="s">
        <v>102</v>
      </c>
      <c r="Y1391" s="198"/>
      <c r="Z1391" s="199" t="s">
        <v>103</v>
      </c>
      <c r="AA1391" s="200"/>
      <c r="AB1391" s="4"/>
      <c r="AC1391" s="197" t="s">
        <v>104</v>
      </c>
      <c r="AD1391" s="198"/>
      <c r="AE1391" s="199" t="s">
        <v>105</v>
      </c>
      <c r="AF1391" s="200"/>
      <c r="AH1391" s="172" t="s">
        <v>106</v>
      </c>
      <c r="AI1391" s="173"/>
      <c r="AJ1391" s="199" t="s">
        <v>107</v>
      </c>
      <c r="AK1391" s="200"/>
      <c r="AL1391" s="4"/>
      <c r="AM1391" s="197" t="s">
        <v>108</v>
      </c>
      <c r="AN1391" s="198"/>
      <c r="AO1391" s="199" t="s">
        <v>109</v>
      </c>
      <c r="AP1391" s="200"/>
      <c r="AR1391" s="197" t="s">
        <v>110</v>
      </c>
      <c r="AS1391" s="198"/>
      <c r="AT1391" s="199" t="s">
        <v>111</v>
      </c>
      <c r="AU1391" s="200"/>
      <c r="AV1391" s="4"/>
      <c r="AW1391" s="36" t="s">
        <v>112</v>
      </c>
      <c r="AY1391" s="186" t="s">
        <v>113</v>
      </c>
      <c r="AZ1391" s="9"/>
      <c r="BA1391" s="29"/>
      <c r="BB1391" s="29"/>
      <c r="BC1391" s="29"/>
      <c r="BD1391" s="29"/>
    </row>
    <row r="1392" spans="2:56" ht="18.649999999999999" customHeight="1" thickTop="1" thickBot="1">
      <c r="D1392" s="24">
        <v>0</v>
      </c>
      <c r="E1392" s="28">
        <v>0</v>
      </c>
      <c r="F1392" s="26">
        <v>1</v>
      </c>
      <c r="G1392" s="27">
        <v>0</v>
      </c>
      <c r="I1392" s="24">
        <v>0</v>
      </c>
      <c r="J1392" s="28">
        <f t="shared" ref="J1392" si="8233">IF(0=(1-$J$8*$K$8*$B1389^2),0,-1*(1-$J$8*$K$8*$B1389^2)/($B1389*$K$8))</f>
        <v>-0.2587710545870246</v>
      </c>
      <c r="K1392" s="26">
        <v>1</v>
      </c>
      <c r="L1392" s="27">
        <v>0</v>
      </c>
      <c r="N1392" s="24">
        <f t="shared" ref="N1392" si="8234">D1392*I1389+F1392*I1392-E1392*J1389-G1392*J1392</f>
        <v>0</v>
      </c>
      <c r="O1392" s="28">
        <f t="shared" ref="O1392" si="8235">(D1392*J1389+E1392*I1389+F1392*J1392+G1392*I1392)</f>
        <v>-0.2587710545870246</v>
      </c>
      <c r="P1392" s="26">
        <f t="shared" ref="P1392" si="8236">D1392*K1389+F1392*K1392-E1392*L1389-G1392*L1392</f>
        <v>1</v>
      </c>
      <c r="Q1392" s="27">
        <f t="shared" ref="Q1392" si="8237">(D1392*L1389+E1392*K1389+F1392*L1392+G1392*K1392)</f>
        <v>0</v>
      </c>
      <c r="S1392" s="24">
        <v>0</v>
      </c>
      <c r="T1392" s="28">
        <v>0</v>
      </c>
      <c r="U1392" s="26">
        <v>1</v>
      </c>
      <c r="V1392" s="27">
        <v>0</v>
      </c>
      <c r="X1392" s="24">
        <f t="shared" ref="X1392" si="8238">N1392*S1389+P1392*S1392-O1392*T1389-Q1392*T1392</f>
        <v>0</v>
      </c>
      <c r="Y1392" s="28">
        <f t="shared" ref="Y1392" si="8239">(N1392*T1389+O1392*S1389+P1392*T1392+Q1392*S1392)</f>
        <v>-0.2587710545870246</v>
      </c>
      <c r="Z1392" s="26">
        <f t="shared" ref="Z1392" si="8240">N1392*U1389+P1392*U1392-O1392*V1389-Q1392*V1392</f>
        <v>-6.1511373068873834</v>
      </c>
      <c r="AA1392" s="27">
        <f t="shared" ref="AA1392" si="8241">(N1392*V1389+O1392*U1389+P1392*V1392+Q1392*U1392)</f>
        <v>0</v>
      </c>
      <c r="AB1392" s="8"/>
      <c r="AC1392" s="24">
        <v>0</v>
      </c>
      <c r="AD1392" s="28">
        <f t="shared" ref="AD1392" si="8242">IF(0=(1-$AD$8*$AE$8*$B1389^2),0,-1*(1-$AD$8*$AE$8*$B1389^2)/($B1389*$AD$8))</f>
        <v>-0.25100237880823933</v>
      </c>
      <c r="AE1392" s="26">
        <v>1</v>
      </c>
      <c r="AF1392" s="27">
        <v>0</v>
      </c>
      <c r="AH1392" s="24">
        <f t="shared" ref="AH1392" si="8243">X1392*AC1389+Z1392*AC1392-Y1392*AD1389-AA1392*AD1392</f>
        <v>0</v>
      </c>
      <c r="AI1392" s="28">
        <f t="shared" ref="AI1392" si="8244">(X1392*AD1389+Y1392*AC1389+Z1392*AD1392+AA1392*AC1392)</f>
        <v>1.2851790418178155</v>
      </c>
      <c r="AJ1392" s="26">
        <f t="shared" ref="AJ1392" si="8245">X1392*AE1389+Z1392*AE1392-Y1392*AF1389-AA1392*AF1392</f>
        <v>-6.1511373068873834</v>
      </c>
      <c r="AK1392" s="27">
        <f t="shared" ref="AK1392" si="8246">(X1392*AF1389+Y1392*AE1389+Z1392*AF1392+AA1392*AE1392)</f>
        <v>0</v>
      </c>
      <c r="AL1392" s="8"/>
      <c r="AM1392" s="24">
        <v>0</v>
      </c>
      <c r="AN1392" s="28">
        <v>0</v>
      </c>
      <c r="AO1392" s="26">
        <v>1</v>
      </c>
      <c r="AP1392" s="27">
        <v>0</v>
      </c>
      <c r="AR1392" s="24">
        <f t="shared" ref="AR1392" si="8247">AH1392*AM1389+AJ1392*AM1392-AI1392*AN1389-AK1392*AN1392</f>
        <v>0</v>
      </c>
      <c r="AS1392" s="28">
        <f t="shared" ref="AS1392" si="8248">(AH1392*AN1389+AI1392*AM1389+AJ1392*AN1392+AK1392*AM1392)</f>
        <v>1.2851790418178155</v>
      </c>
      <c r="AT1392" s="26">
        <f t="shared" ref="AT1392" si="8249">AH1392*AO1389+AJ1392*AO1392-AI1392*AP1389-AK1392*AP1392</f>
        <v>1.1901420216809333</v>
      </c>
      <c r="AU1392" s="27">
        <f t="shared" ref="AU1392" si="8250">(AH1392*AP1389+AI1392*AO1389+AJ1392*AP1392+AK1392*AO1392)</f>
        <v>0</v>
      </c>
      <c r="AV1392" s="8"/>
      <c r="AW1392" s="38">
        <f t="shared" ref="AW1392" si="8251">(180/PI())*ATAN(-1*(($AR$8*AS1389+AU1389+$AR$8*AS1392+AU1392)/($AR$8*AR1389+AT1389+$AR$8*AR1392+AT1392)))</f>
        <v>-16.371442112272735</v>
      </c>
      <c r="AY1392" s="187">
        <f t="shared" ref="AY1392" si="8252">20*LOG(((($AR$8*AR1389+AT1389-$AR$8*AR1392-AT1392)^2+($AR$8*AS1389+AU1389-$AR$8*AS1392-AU1392)^2)/(($AR$8*AR1389+AT1389+$AR$8*AR1392+AT1392)^2+($AR$8*AS1389+AU1389+$AR$8*AS1392+AU1392)^2))^0.5)</f>
        <v>-3.4372842116653679</v>
      </c>
      <c r="AZ1392" s="9"/>
      <c r="BA1392" s="29"/>
      <c r="BB1392" s="29"/>
      <c r="BC1392" s="29"/>
      <c r="BD1392" s="29"/>
    </row>
    <row r="1393" spans="2:56" ht="18.649999999999999" customHeight="1">
      <c r="AY1393" s="33"/>
    </row>
    <row r="1394" spans="2:56" ht="18.649999999999999" customHeight="1" thickBot="1">
      <c r="E1394" s="21" t="s">
        <v>68</v>
      </c>
      <c r="J1394" s="21" t="s">
        <v>69</v>
      </c>
      <c r="O1394" s="21" t="s">
        <v>70</v>
      </c>
      <c r="T1394" s="21" t="s">
        <v>71</v>
      </c>
      <c r="Y1394" s="21" t="s">
        <v>72</v>
      </c>
      <c r="AD1394" s="21" t="s">
        <v>73</v>
      </c>
      <c r="AI1394" s="21" t="s">
        <v>74</v>
      </c>
      <c r="AN1394" s="21" t="s">
        <v>75</v>
      </c>
      <c r="AS1394" s="21" t="s">
        <v>76</v>
      </c>
    </row>
    <row r="1395" spans="2:56" ht="18.649999999999999" customHeight="1" thickBot="1">
      <c r="B1395" s="20"/>
      <c r="D1395" s="197" t="s">
        <v>77</v>
      </c>
      <c r="E1395" s="198"/>
      <c r="F1395" s="199" t="s">
        <v>78</v>
      </c>
      <c r="G1395" s="200"/>
      <c r="I1395" s="197" t="s">
        <v>79</v>
      </c>
      <c r="J1395" s="198"/>
      <c r="K1395" s="199" t="s">
        <v>80</v>
      </c>
      <c r="L1395" s="200"/>
      <c r="N1395" s="197" t="s">
        <v>81</v>
      </c>
      <c r="O1395" s="198"/>
      <c r="P1395" s="199" t="s">
        <v>82</v>
      </c>
      <c r="Q1395" s="200"/>
      <c r="S1395" s="197" t="s">
        <v>83</v>
      </c>
      <c r="T1395" s="198"/>
      <c r="U1395" s="199" t="s">
        <v>84</v>
      </c>
      <c r="V1395" s="200"/>
      <c r="X1395" s="197" t="s">
        <v>85</v>
      </c>
      <c r="Y1395" s="198"/>
      <c r="Z1395" s="199" t="s">
        <v>86</v>
      </c>
      <c r="AA1395" s="200"/>
      <c r="AB1395" s="4"/>
      <c r="AC1395" s="197" t="s">
        <v>87</v>
      </c>
      <c r="AD1395" s="198"/>
      <c r="AE1395" s="199" t="s">
        <v>88</v>
      </c>
      <c r="AF1395" s="200"/>
      <c r="AH1395" s="197" t="s">
        <v>89</v>
      </c>
      <c r="AI1395" s="198"/>
      <c r="AJ1395" s="199" t="s">
        <v>90</v>
      </c>
      <c r="AK1395" s="200"/>
      <c r="AL1395" s="4"/>
      <c r="AM1395" s="197" t="s">
        <v>91</v>
      </c>
      <c r="AN1395" s="198"/>
      <c r="AO1395" s="199" t="s">
        <v>92</v>
      </c>
      <c r="AP1395" s="200"/>
      <c r="AR1395" s="197" t="s">
        <v>93</v>
      </c>
      <c r="AS1395" s="198"/>
      <c r="AT1395" s="199" t="s">
        <v>94</v>
      </c>
      <c r="AU1395" s="200"/>
      <c r="AV1395" s="4"/>
      <c r="AW1395" s="181" t="s">
        <v>95</v>
      </c>
      <c r="AY1395" s="182" t="s">
        <v>22</v>
      </c>
      <c r="AZ1395" s="9"/>
      <c r="BA1395" s="29"/>
      <c r="BB1395" s="29"/>
      <c r="BC1395" s="29"/>
      <c r="BD1395" s="29"/>
    </row>
    <row r="1396" spans="2:56" ht="18.649999999999999" customHeight="1" thickTop="1" thickBot="1">
      <c r="B1396" s="39">
        <f t="shared" ref="B1396" si="8253">B1389+$E$5</f>
        <v>0.97839999999999139</v>
      </c>
      <c r="D1396" s="24">
        <v>1</v>
      </c>
      <c r="E1396" s="25">
        <v>0</v>
      </c>
      <c r="F1396" s="26">
        <v>0</v>
      </c>
      <c r="G1396" s="27">
        <f t="shared" ref="G1396" si="8254">-1/($E$8*$B1396)</f>
        <v>-5.7099265931837691</v>
      </c>
      <c r="I1396" s="24">
        <v>1</v>
      </c>
      <c r="J1396" s="28">
        <v>0</v>
      </c>
      <c r="K1396" s="26">
        <v>0</v>
      </c>
      <c r="L1396" s="27">
        <v>0</v>
      </c>
      <c r="N1396" s="24">
        <f t="shared" ref="N1396" si="8255">D1396*I1396+F1396*I1399-E1396*J1396-G1396*J1399</f>
        <v>-0.47244288222064834</v>
      </c>
      <c r="O1396" s="28">
        <f t="shared" ref="O1396" si="8256">(D1396*J1396+E1396*I1396+F1396*J1399+G1396*I1399)</f>
        <v>0</v>
      </c>
      <c r="P1396" s="26">
        <f t="shared" ref="P1396" si="8257">D1396*K1396+F1396*K1399-E1396*L1396-G1396*L1399</f>
        <v>0</v>
      </c>
      <c r="Q1396" s="27">
        <f t="shared" ref="Q1396" si="8258">(D1396*L1396+E1396*K1396+F1396*L1399+G1396*K1399)</f>
        <v>-5.7099265931837691</v>
      </c>
      <c r="S1396" s="24">
        <v>1</v>
      </c>
      <c r="T1396" s="25">
        <v>0</v>
      </c>
      <c r="U1396" s="26">
        <v>0</v>
      </c>
      <c r="V1396" s="27">
        <f t="shared" ref="V1396" si="8259">-1/($T$8*$B1396)</f>
        <v>-27.623698923780935</v>
      </c>
      <c r="X1396" s="24">
        <f t="shared" ref="X1396" si="8260">N1396*S1396+P1396*S1399-O1396*T1396-Q1396*T1399</f>
        <v>-0.47244288222064834</v>
      </c>
      <c r="Y1396" s="28">
        <f t="shared" ref="Y1396" si="8261">(N1396*T1396+O1396*S1396+P1396*T1399+Q1396*S1399)</f>
        <v>0</v>
      </c>
      <c r="Z1396" s="26">
        <f t="shared" ref="Z1396" si="8262">N1396*U1396+P1396*U1399-O1396*V1396-Q1396*V1399</f>
        <v>0</v>
      </c>
      <c r="AA1396" s="27">
        <f t="shared" ref="AA1396" si="8263">(N1396*V1396+O1396*U1396+P1396*V1399+Q1396*U1399)</f>
        <v>7.3406933439627169</v>
      </c>
      <c r="AB1396" s="8"/>
      <c r="AC1396" s="24">
        <v>1</v>
      </c>
      <c r="AD1396" s="28">
        <v>0</v>
      </c>
      <c r="AE1396" s="26">
        <v>0</v>
      </c>
      <c r="AF1396" s="27">
        <v>0</v>
      </c>
      <c r="AH1396" s="24">
        <f t="shared" ref="AH1396" si="8264">X1396*AC1396+Z1396*AC1399-Y1396*AD1396-AA1396*AD1399</f>
        <v>1.3644386162634252</v>
      </c>
      <c r="AI1396" s="28">
        <f t="shared" ref="AI1396" si="8265">(X1396*AD1396+Y1396*AC1396+Z1396*AD1399+AA1396*AC1399)</f>
        <v>0</v>
      </c>
      <c r="AJ1396" s="26">
        <f t="shared" ref="AJ1396" si="8266">X1396*AE1396+Z1396*AE1399-Y1396*AF1396-AA1396*AF1399</f>
        <v>0</v>
      </c>
      <c r="AK1396" s="27">
        <f t="shared" ref="AK1396" si="8267">(X1396*AF1396+Y1396*AE1396+Z1396*AF1399+AA1396*AE1399)</f>
        <v>7.3406933439627169</v>
      </c>
      <c r="AL1396" s="8"/>
      <c r="AM1396" s="24">
        <v>1</v>
      </c>
      <c r="AN1396" s="25">
        <v>0</v>
      </c>
      <c r="AO1396" s="26">
        <v>0</v>
      </c>
      <c r="AP1396" s="27">
        <f t="shared" ref="AP1396" si="8268">-1/($AN$8*$B1396)</f>
        <v>-5.7099265931837691</v>
      </c>
      <c r="AR1396" s="24">
        <f t="shared" ref="AR1396" si="8269">AH1396*AM1396+AJ1396*AM1399-AI1396*AN1396-AK1396*AN1399</f>
        <v>1.3644386162634252</v>
      </c>
      <c r="AS1396" s="28">
        <f t="shared" ref="AS1396" si="8270">(AH1396*AN1396+AI1396*AM1396+AJ1396*AN1399+AK1396*AM1399)</f>
        <v>0</v>
      </c>
      <c r="AT1396" s="26">
        <f t="shared" ref="AT1396" si="8271">AH1396*AO1396+AJ1396*AO1399-AI1396*AP1396-AK1396*AP1399</f>
        <v>0</v>
      </c>
      <c r="AU1396" s="27">
        <f t="shared" ref="AU1396" si="8272">(AH1396*AP1396+AI1396*AO1396+AJ1396*AP1399+AK1396*AO1399)</f>
        <v>-0.45015099580667872</v>
      </c>
      <c r="AV1396" s="8"/>
      <c r="AW1396" s="183">
        <f t="shared" ref="AW1396" si="8273">20*LOG((2*$AR$8)/(($AR$8*AR1396+AT1396+$AR$8*AR1399+AT1399)^2+($AR$8*AS1396+AU1396+$AR$8*AS1399+AU1399)^2)^0.5)</f>
        <v>-2.4419487580235559</v>
      </c>
      <c r="AY1396" s="184">
        <f t="shared" ref="AY1396" si="8274">((AS1396^2+AR1396^2)/(AS1399^2+AR1399^2))^0.5</f>
        <v>1.0706428147678839</v>
      </c>
      <c r="AZ1396" s="9"/>
      <c r="BA1396" s="29"/>
      <c r="BB1396" s="29"/>
      <c r="BC1396" s="29"/>
      <c r="BD1396" s="29"/>
    </row>
    <row r="1397" spans="2:56" ht="18.649999999999999" customHeight="1" thickBot="1">
      <c r="D1397" s="30"/>
      <c r="G1397" s="31"/>
      <c r="I1397" s="30"/>
      <c r="L1397" s="31"/>
      <c r="N1397" s="30"/>
      <c r="Q1397" s="31"/>
      <c r="S1397" s="30"/>
      <c r="V1397" s="31"/>
      <c r="X1397" s="30"/>
      <c r="AA1397" s="31"/>
      <c r="AC1397" s="30"/>
      <c r="AF1397" s="31"/>
      <c r="AH1397" s="30"/>
      <c r="AK1397" s="31"/>
      <c r="AM1397" s="30"/>
      <c r="AP1397" s="31"/>
      <c r="AR1397" s="30"/>
      <c r="AU1397" s="31"/>
      <c r="AY1397" s="185"/>
      <c r="AZ1397" s="9"/>
      <c r="BA1397" s="29"/>
      <c r="BB1397" s="29"/>
      <c r="BC1397" s="29"/>
      <c r="BD1397" s="29"/>
    </row>
    <row r="1398" spans="2:56" ht="18.649999999999999" customHeight="1" thickBot="1">
      <c r="D1398" s="197" t="s">
        <v>96</v>
      </c>
      <c r="E1398" s="198"/>
      <c r="F1398" s="199" t="s">
        <v>97</v>
      </c>
      <c r="G1398" s="200"/>
      <c r="I1398" s="197" t="s">
        <v>98</v>
      </c>
      <c r="J1398" s="198"/>
      <c r="K1398" s="199" t="s">
        <v>99</v>
      </c>
      <c r="L1398" s="200"/>
      <c r="N1398" s="197" t="s">
        <v>1</v>
      </c>
      <c r="O1398" s="198"/>
      <c r="P1398" s="199" t="s">
        <v>2</v>
      </c>
      <c r="Q1398" s="200"/>
      <c r="S1398" s="172" t="s">
        <v>100</v>
      </c>
      <c r="T1398" s="173"/>
      <c r="U1398" s="199" t="s">
        <v>101</v>
      </c>
      <c r="V1398" s="200"/>
      <c r="X1398" s="197" t="s">
        <v>102</v>
      </c>
      <c r="Y1398" s="198"/>
      <c r="Z1398" s="199" t="s">
        <v>103</v>
      </c>
      <c r="AA1398" s="200"/>
      <c r="AB1398" s="4"/>
      <c r="AC1398" s="197" t="s">
        <v>104</v>
      </c>
      <c r="AD1398" s="198"/>
      <c r="AE1398" s="199" t="s">
        <v>105</v>
      </c>
      <c r="AF1398" s="200"/>
      <c r="AH1398" s="172" t="s">
        <v>106</v>
      </c>
      <c r="AI1398" s="173"/>
      <c r="AJ1398" s="199" t="s">
        <v>107</v>
      </c>
      <c r="AK1398" s="200"/>
      <c r="AL1398" s="4"/>
      <c r="AM1398" s="197" t="s">
        <v>108</v>
      </c>
      <c r="AN1398" s="198"/>
      <c r="AO1398" s="199" t="s">
        <v>109</v>
      </c>
      <c r="AP1398" s="200"/>
      <c r="AR1398" s="197" t="s">
        <v>110</v>
      </c>
      <c r="AS1398" s="198"/>
      <c r="AT1398" s="199" t="s">
        <v>111</v>
      </c>
      <c r="AU1398" s="200"/>
      <c r="AV1398" s="4"/>
      <c r="AW1398" s="36" t="s">
        <v>112</v>
      </c>
      <c r="AY1398" s="186" t="s">
        <v>113</v>
      </c>
      <c r="AZ1398" s="9"/>
      <c r="BA1398" s="29"/>
      <c r="BB1398" s="29"/>
      <c r="BC1398" s="29"/>
      <c r="BD1398" s="29"/>
    </row>
    <row r="1399" spans="2:56" ht="18.649999999999999" customHeight="1" thickTop="1" thickBot="1">
      <c r="D1399" s="24">
        <v>0</v>
      </c>
      <c r="E1399" s="28">
        <v>0</v>
      </c>
      <c r="F1399" s="26">
        <v>1</v>
      </c>
      <c r="G1399" s="27">
        <v>0</v>
      </c>
      <c r="I1399" s="24">
        <v>0</v>
      </c>
      <c r="J1399" s="28">
        <f t="shared" ref="J1399" si="8275">IF(0=(1-$J$8*$K$8*$B1396^2),0,-1*(1-$J$8*$K$8*$B1396^2)/($B1396*$K$8))</f>
        <v>-0.25787422275767585</v>
      </c>
      <c r="K1399" s="26">
        <v>1</v>
      </c>
      <c r="L1399" s="27">
        <v>0</v>
      </c>
      <c r="N1399" s="24">
        <f t="shared" ref="N1399" si="8276">D1399*I1396+F1399*I1399-E1399*J1396-G1399*J1399</f>
        <v>0</v>
      </c>
      <c r="O1399" s="28">
        <f t="shared" ref="O1399" si="8277">(D1399*J1396+E1399*I1396+F1399*J1399+G1399*I1399)</f>
        <v>-0.25787422275767585</v>
      </c>
      <c r="P1399" s="26">
        <f t="shared" ref="P1399" si="8278">D1399*K1396+F1399*K1399-E1399*L1396-G1399*L1399</f>
        <v>1</v>
      </c>
      <c r="Q1399" s="27">
        <f t="shared" ref="Q1399" si="8279">(D1399*L1396+E1399*K1396+F1399*L1399+G1399*K1399)</f>
        <v>0</v>
      </c>
      <c r="S1399" s="24">
        <v>0</v>
      </c>
      <c r="T1399" s="28">
        <v>0</v>
      </c>
      <c r="U1399" s="26">
        <v>1</v>
      </c>
      <c r="V1399" s="27">
        <v>0</v>
      </c>
      <c r="X1399" s="24">
        <f t="shared" ref="X1399" si="8280">N1399*S1396+P1399*S1399-O1399*T1396-Q1399*T1399</f>
        <v>0</v>
      </c>
      <c r="Y1399" s="28">
        <f t="shared" ref="Y1399" si="8281">(N1399*T1396+O1399*S1396+P1399*T1399+Q1399*S1399)</f>
        <v>-0.25787422275767585</v>
      </c>
      <c r="Z1399" s="26">
        <f t="shared" ref="Z1399" si="8282">N1399*U1396+P1399*U1399-O1399*V1396-Q1399*V1399</f>
        <v>-6.1234398896620554</v>
      </c>
      <c r="AA1399" s="27">
        <f t="shared" ref="AA1399" si="8283">(N1399*V1396+O1399*U1396+P1399*V1399+Q1399*U1399)</f>
        <v>0</v>
      </c>
      <c r="AB1399" s="8"/>
      <c r="AC1399" s="24">
        <v>0</v>
      </c>
      <c r="AD1399" s="28">
        <f t="shared" ref="AD1399" si="8284">IF(0=(1-$AD$8*$AE$8*$B1396^2),0,-1*(1-$AD$8*$AE$8*$B1396^2)/($B1396*$AD$8))</f>
        <v>-0.2502326977048836</v>
      </c>
      <c r="AE1399" s="26">
        <v>1</v>
      </c>
      <c r="AF1399" s="27">
        <v>0</v>
      </c>
      <c r="AH1399" s="24">
        <f t="shared" ref="AH1399" si="8285">X1399*AC1396+Z1399*AC1399-Y1399*AD1396-AA1399*AD1399</f>
        <v>0</v>
      </c>
      <c r="AI1399" s="28">
        <f t="shared" ref="AI1399" si="8286">(X1399*AD1396+Y1399*AC1396+Z1399*AD1399+AA1399*AC1399)</f>
        <v>1.2744106600661551</v>
      </c>
      <c r="AJ1399" s="26">
        <f t="shared" ref="AJ1399" si="8287">X1399*AE1396+Z1399*AE1399-Y1399*AF1396-AA1399*AF1399</f>
        <v>-6.1234398896620554</v>
      </c>
      <c r="AK1399" s="27">
        <f t="shared" ref="AK1399" si="8288">(X1399*AF1396+Y1399*AE1396+Z1399*AF1399+AA1399*AE1399)</f>
        <v>0</v>
      </c>
      <c r="AL1399" s="8"/>
      <c r="AM1399" s="24">
        <v>0</v>
      </c>
      <c r="AN1399" s="28">
        <v>0</v>
      </c>
      <c r="AO1399" s="26">
        <v>1</v>
      </c>
      <c r="AP1399" s="27">
        <v>0</v>
      </c>
      <c r="AR1399" s="24">
        <f t="shared" ref="AR1399" si="8289">AH1399*AM1396+AJ1399*AM1399-AI1399*AN1396-AK1399*AN1399</f>
        <v>0</v>
      </c>
      <c r="AS1399" s="28">
        <f t="shared" ref="AS1399" si="8290">(AH1399*AN1396+AI1399*AM1396+AJ1399*AN1399+AK1399*AM1399)</f>
        <v>1.2744106600661551</v>
      </c>
      <c r="AT1399" s="26">
        <f t="shared" ref="AT1399" si="8291">AH1399*AO1396+AJ1399*AO1399-AI1399*AP1396-AK1399*AP1399</f>
        <v>1.1533514288865643</v>
      </c>
      <c r="AU1399" s="27">
        <f t="shared" ref="AU1399" si="8292">(AH1399*AP1396+AI1399*AO1396+AJ1399*AP1399+AK1399*AO1399)</f>
        <v>0</v>
      </c>
      <c r="AV1399" s="8"/>
      <c r="AW1399" s="38">
        <f t="shared" ref="AW1399" si="8293">(180/PI())*ATAN(-1*(($AR$8*AS1396+AU1396+$AR$8*AS1399+AU1399)/($AR$8*AR1396+AT1396+$AR$8*AR1399+AT1399)))</f>
        <v>-18.127114915326533</v>
      </c>
      <c r="AY1399" s="187">
        <f t="shared" ref="AY1399" si="8294">20*LOG(((($AR$8*AR1396+AT1396-$AR$8*AR1399-AT1399)^2+($AR$8*AS1396+AU1396-$AR$8*AS1399-AU1399)^2)/(($AR$8*AR1396+AT1396+$AR$8*AR1399+AT1399)^2+($AR$8*AS1396+AU1396+$AR$8*AS1399+AU1399)^2))^0.5)</f>
        <v>-3.6643912692895264</v>
      </c>
      <c r="AZ1399" s="9"/>
      <c r="BA1399" s="29"/>
      <c r="BB1399" s="29"/>
      <c r="BC1399" s="29"/>
      <c r="BD1399" s="29"/>
    </row>
    <row r="1400" spans="2:56" ht="18.649999999999999" customHeight="1">
      <c r="AY1400" s="33"/>
    </row>
    <row r="1401" spans="2:56" ht="18.649999999999999" customHeight="1" thickBot="1">
      <c r="E1401" s="21" t="s">
        <v>68</v>
      </c>
      <c r="J1401" s="21" t="s">
        <v>69</v>
      </c>
      <c r="O1401" s="21" t="s">
        <v>70</v>
      </c>
      <c r="T1401" s="21" t="s">
        <v>71</v>
      </c>
      <c r="Y1401" s="21" t="s">
        <v>72</v>
      </c>
      <c r="AD1401" s="21" t="s">
        <v>73</v>
      </c>
      <c r="AI1401" s="21" t="s">
        <v>74</v>
      </c>
      <c r="AN1401" s="21" t="s">
        <v>75</v>
      </c>
      <c r="AS1401" s="21" t="s">
        <v>76</v>
      </c>
    </row>
    <row r="1402" spans="2:56" ht="18.649999999999999" customHeight="1" thickBot="1">
      <c r="B1402" s="20"/>
      <c r="D1402" s="197" t="s">
        <v>77</v>
      </c>
      <c r="E1402" s="198"/>
      <c r="F1402" s="199" t="s">
        <v>78</v>
      </c>
      <c r="G1402" s="200"/>
      <c r="I1402" s="197" t="s">
        <v>79</v>
      </c>
      <c r="J1402" s="198"/>
      <c r="K1402" s="199" t="s">
        <v>80</v>
      </c>
      <c r="L1402" s="200"/>
      <c r="N1402" s="197" t="s">
        <v>81</v>
      </c>
      <c r="O1402" s="198"/>
      <c r="P1402" s="199" t="s">
        <v>82</v>
      </c>
      <c r="Q1402" s="200"/>
      <c r="S1402" s="197" t="s">
        <v>83</v>
      </c>
      <c r="T1402" s="198"/>
      <c r="U1402" s="199" t="s">
        <v>84</v>
      </c>
      <c r="V1402" s="200"/>
      <c r="X1402" s="197" t="s">
        <v>85</v>
      </c>
      <c r="Y1402" s="198"/>
      <c r="Z1402" s="199" t="s">
        <v>86</v>
      </c>
      <c r="AA1402" s="200"/>
      <c r="AB1402" s="4"/>
      <c r="AC1402" s="197" t="s">
        <v>87</v>
      </c>
      <c r="AD1402" s="198"/>
      <c r="AE1402" s="199" t="s">
        <v>88</v>
      </c>
      <c r="AF1402" s="200"/>
      <c r="AH1402" s="197" t="s">
        <v>89</v>
      </c>
      <c r="AI1402" s="198"/>
      <c r="AJ1402" s="199" t="s">
        <v>90</v>
      </c>
      <c r="AK1402" s="200"/>
      <c r="AL1402" s="4"/>
      <c r="AM1402" s="197" t="s">
        <v>91</v>
      </c>
      <c r="AN1402" s="198"/>
      <c r="AO1402" s="199" t="s">
        <v>92</v>
      </c>
      <c r="AP1402" s="200"/>
      <c r="AR1402" s="197" t="s">
        <v>93</v>
      </c>
      <c r="AS1402" s="198"/>
      <c r="AT1402" s="199" t="s">
        <v>94</v>
      </c>
      <c r="AU1402" s="200"/>
      <c r="AV1402" s="4"/>
      <c r="AW1402" s="181" t="s">
        <v>95</v>
      </c>
      <c r="AY1402" s="182" t="s">
        <v>22</v>
      </c>
      <c r="AZ1402" s="9"/>
      <c r="BA1402" s="29"/>
      <c r="BB1402" s="29"/>
      <c r="BC1402" s="29"/>
      <c r="BD1402" s="29"/>
    </row>
    <row r="1403" spans="2:56" ht="18.649999999999999" customHeight="1" thickTop="1" thickBot="1">
      <c r="B1403" s="39">
        <f t="shared" ref="B1403" si="8295">B1396+$E$5</f>
        <v>0.97879999999999134</v>
      </c>
      <c r="D1403" s="24">
        <v>1</v>
      </c>
      <c r="E1403" s="25">
        <v>0</v>
      </c>
      <c r="F1403" s="26">
        <v>0</v>
      </c>
      <c r="G1403" s="27">
        <f t="shared" ref="G1403" si="8296">-1/($E$8*$B1403)</f>
        <v>-5.7075931536279105</v>
      </c>
      <c r="I1403" s="24">
        <v>1</v>
      </c>
      <c r="J1403" s="28">
        <v>0</v>
      </c>
      <c r="K1403" s="26">
        <v>0</v>
      </c>
      <c r="L1403" s="27">
        <v>0</v>
      </c>
      <c r="N1403" s="24">
        <f t="shared" ref="N1403" si="8297">D1403*I1403+F1403*I1406-E1403*J1403-G1403*J1406</f>
        <v>-0.46672473533209669</v>
      </c>
      <c r="O1403" s="28">
        <f t="shared" ref="O1403" si="8298">(D1403*J1403+E1403*I1403+F1403*J1406+G1403*I1406)</f>
        <v>0</v>
      </c>
      <c r="P1403" s="26">
        <f t="shared" ref="P1403" si="8299">D1403*K1403+F1403*K1406-E1403*L1403-G1403*L1406</f>
        <v>0</v>
      </c>
      <c r="Q1403" s="27">
        <f t="shared" ref="Q1403" si="8300">(D1403*L1403+E1403*K1403+F1403*L1406+G1403*K1406)</f>
        <v>-5.7075931536279105</v>
      </c>
      <c r="S1403" s="24">
        <v>1</v>
      </c>
      <c r="T1403" s="25">
        <v>0</v>
      </c>
      <c r="U1403" s="26">
        <v>0</v>
      </c>
      <c r="V1403" s="27">
        <f t="shared" ref="V1403" si="8301">-1/($T$8*$B1403)</f>
        <v>-27.612410121605297</v>
      </c>
      <c r="X1403" s="24">
        <f t="shared" ref="X1403" si="8302">N1403*S1403+P1403*S1406-O1403*T1403-Q1403*T1406</f>
        <v>-0.46672473533209669</v>
      </c>
      <c r="Y1403" s="28">
        <f t="shared" ref="Y1403" si="8303">(N1403*T1403+O1403*S1403+P1403*T1406+Q1403*S1406)</f>
        <v>0</v>
      </c>
      <c r="Z1403" s="26">
        <f t="shared" ref="Z1403" si="8304">N1403*U1403+P1403*U1406-O1403*V1403-Q1403*V1406</f>
        <v>0</v>
      </c>
      <c r="AA1403" s="27">
        <f t="shared" ref="AA1403" si="8305">(N1403*V1403+O1403*U1403+P1403*V1406+Q1403*U1406)</f>
        <v>7.1798016522596297</v>
      </c>
      <c r="AB1403" s="8"/>
      <c r="AC1403" s="24">
        <v>1</v>
      </c>
      <c r="AD1403" s="28">
        <v>0</v>
      </c>
      <c r="AE1403" s="26">
        <v>0</v>
      </c>
      <c r="AF1403" s="27">
        <v>0</v>
      </c>
      <c r="AH1403" s="24">
        <f t="shared" ref="AH1403" si="8306">X1403*AC1403+Z1403*AC1406-Y1403*AD1403-AA1403*AD1406</f>
        <v>1.3243728024733679</v>
      </c>
      <c r="AI1403" s="28">
        <f t="shared" ref="AI1403" si="8307">(X1403*AD1403+Y1403*AC1403+Z1403*AD1406+AA1403*AC1406)</f>
        <v>0</v>
      </c>
      <c r="AJ1403" s="26">
        <f t="shared" ref="AJ1403" si="8308">X1403*AE1403+Z1403*AE1406-Y1403*AF1403-AA1403*AF1406</f>
        <v>0</v>
      </c>
      <c r="AK1403" s="27">
        <f t="shared" ref="AK1403" si="8309">(X1403*AF1403+Y1403*AE1403+Z1403*AF1406+AA1403*AE1406)</f>
        <v>7.1798016522596297</v>
      </c>
      <c r="AL1403" s="8"/>
      <c r="AM1403" s="24">
        <v>1</v>
      </c>
      <c r="AN1403" s="25">
        <v>0</v>
      </c>
      <c r="AO1403" s="26">
        <v>0</v>
      </c>
      <c r="AP1403" s="27">
        <f t="shared" ref="AP1403" si="8310">-1/($AN$8*$B1403)</f>
        <v>-5.7075931536279105</v>
      </c>
      <c r="AR1403" s="24">
        <f t="shared" ref="AR1403" si="8311">AH1403*AM1403+AJ1403*AM1406-AI1403*AN1403-AK1403*AN1406</f>
        <v>1.3243728024733679</v>
      </c>
      <c r="AS1403" s="28">
        <f t="shared" ref="AS1403" si="8312">(AH1403*AN1403+AI1403*AM1403+AJ1403*AN1406+AK1403*AM1406)</f>
        <v>0</v>
      </c>
      <c r="AT1403" s="26">
        <f t="shared" ref="AT1403" si="8313">AH1403*AO1403+AJ1403*AO1406-AI1403*AP1403-AK1403*AP1406</f>
        <v>0</v>
      </c>
      <c r="AU1403" s="27">
        <f t="shared" ref="AU1403" si="8314">(AH1403*AP1403+AI1403*AO1403+AJ1403*AP1406+AK1403*AO1406)</f>
        <v>-0.37917948798837386</v>
      </c>
      <c r="AV1403" s="8"/>
      <c r="AW1403" s="183">
        <f t="shared" ref="AW1403" si="8315">20*LOG((2*$AR$8)/(($AR$8*AR1403+AT1403+$AR$8*AR1406+AT1406)^2+($AR$8*AS1403+AU1403+$AR$8*AS1406+AU1406)^2)^0.5)</f>
        <v>-2.2673453948514943</v>
      </c>
      <c r="AY1403" s="184">
        <f t="shared" ref="AY1403" si="8316">((AS1403^2+AR1403^2)/(AS1406^2+AR1406^2))^0.5</f>
        <v>1.0480160549223223</v>
      </c>
      <c r="AZ1403" s="9"/>
      <c r="BA1403" s="29"/>
      <c r="BB1403" s="29"/>
      <c r="BC1403" s="29"/>
      <c r="BD1403" s="29"/>
    </row>
    <row r="1404" spans="2:56" ht="18.649999999999999" customHeight="1" thickBot="1">
      <c r="D1404" s="30"/>
      <c r="G1404" s="31"/>
      <c r="I1404" s="30"/>
      <c r="L1404" s="31"/>
      <c r="N1404" s="30"/>
      <c r="Q1404" s="31"/>
      <c r="S1404" s="30"/>
      <c r="V1404" s="31"/>
      <c r="X1404" s="30"/>
      <c r="AA1404" s="31"/>
      <c r="AC1404" s="30"/>
      <c r="AF1404" s="31"/>
      <c r="AH1404" s="30"/>
      <c r="AK1404" s="31"/>
      <c r="AM1404" s="30"/>
      <c r="AP1404" s="31"/>
      <c r="AR1404" s="30"/>
      <c r="AU1404" s="31"/>
      <c r="AY1404" s="185"/>
      <c r="AZ1404" s="9"/>
      <c r="BA1404" s="29"/>
      <c r="BB1404" s="29"/>
      <c r="BC1404" s="29"/>
      <c r="BD1404" s="29"/>
    </row>
    <row r="1405" spans="2:56" ht="18.649999999999999" customHeight="1" thickBot="1">
      <c r="D1405" s="197" t="s">
        <v>96</v>
      </c>
      <c r="E1405" s="198"/>
      <c r="F1405" s="199" t="s">
        <v>97</v>
      </c>
      <c r="G1405" s="200"/>
      <c r="I1405" s="197" t="s">
        <v>98</v>
      </c>
      <c r="J1405" s="198"/>
      <c r="K1405" s="199" t="s">
        <v>99</v>
      </c>
      <c r="L1405" s="200"/>
      <c r="N1405" s="197" t="s">
        <v>1</v>
      </c>
      <c r="O1405" s="198"/>
      <c r="P1405" s="199" t="s">
        <v>2</v>
      </c>
      <c r="Q1405" s="200"/>
      <c r="S1405" s="172" t="s">
        <v>100</v>
      </c>
      <c r="T1405" s="173"/>
      <c r="U1405" s="199" t="s">
        <v>101</v>
      </c>
      <c r="V1405" s="200"/>
      <c r="X1405" s="197" t="s">
        <v>102</v>
      </c>
      <c r="Y1405" s="198"/>
      <c r="Z1405" s="199" t="s">
        <v>103</v>
      </c>
      <c r="AA1405" s="200"/>
      <c r="AB1405" s="4"/>
      <c r="AC1405" s="197" t="s">
        <v>104</v>
      </c>
      <c r="AD1405" s="198"/>
      <c r="AE1405" s="199" t="s">
        <v>105</v>
      </c>
      <c r="AF1405" s="200"/>
      <c r="AH1405" s="172" t="s">
        <v>106</v>
      </c>
      <c r="AI1405" s="173"/>
      <c r="AJ1405" s="199" t="s">
        <v>107</v>
      </c>
      <c r="AK1405" s="200"/>
      <c r="AL1405" s="4"/>
      <c r="AM1405" s="197" t="s">
        <v>108</v>
      </c>
      <c r="AN1405" s="198"/>
      <c r="AO1405" s="199" t="s">
        <v>109</v>
      </c>
      <c r="AP1405" s="200"/>
      <c r="AR1405" s="197" t="s">
        <v>110</v>
      </c>
      <c r="AS1405" s="198"/>
      <c r="AT1405" s="199" t="s">
        <v>111</v>
      </c>
      <c r="AU1405" s="200"/>
      <c r="AV1405" s="4"/>
      <c r="AW1405" s="36" t="s">
        <v>112</v>
      </c>
      <c r="AY1405" s="186" t="s">
        <v>113</v>
      </c>
      <c r="AZ1405" s="9"/>
      <c r="BA1405" s="29"/>
      <c r="BB1405" s="29"/>
      <c r="BC1405" s="29"/>
      <c r="BD1405" s="29"/>
    </row>
    <row r="1406" spans="2:56" ht="18.649999999999999" customHeight="1" thickTop="1" thickBot="1">
      <c r="D1406" s="24">
        <v>0</v>
      </c>
      <c r="E1406" s="28">
        <v>0</v>
      </c>
      <c r="F1406" s="26">
        <v>1</v>
      </c>
      <c r="G1406" s="27">
        <v>0</v>
      </c>
      <c r="I1406" s="24">
        <v>0</v>
      </c>
      <c r="J1406" s="28">
        <f t="shared" ref="J1406" si="8317">IF(0=(1-$J$8*$K$8*$B1403^2),0,-1*(1-$J$8*$K$8*$B1403^2)/($B1403*$K$8))</f>
        <v>-0.25697780059880482</v>
      </c>
      <c r="K1406" s="26">
        <v>1</v>
      </c>
      <c r="L1406" s="27">
        <v>0</v>
      </c>
      <c r="N1406" s="24">
        <f t="shared" ref="N1406" si="8318">D1406*I1403+F1406*I1406-E1406*J1403-G1406*J1406</f>
        <v>0</v>
      </c>
      <c r="O1406" s="28">
        <f t="shared" ref="O1406" si="8319">(D1406*J1403+E1406*I1403+F1406*J1406+G1406*I1406)</f>
        <v>-0.25697780059880482</v>
      </c>
      <c r="P1406" s="26">
        <f t="shared" ref="P1406" si="8320">D1406*K1403+F1406*K1406-E1406*L1403-G1406*L1406</f>
        <v>1</v>
      </c>
      <c r="Q1406" s="27">
        <f t="shared" ref="Q1406" si="8321">(D1406*L1403+E1406*K1403+F1406*L1406+G1406*K1406)</f>
        <v>0</v>
      </c>
      <c r="S1406" s="24">
        <v>0</v>
      </c>
      <c r="T1406" s="28">
        <v>0</v>
      </c>
      <c r="U1406" s="26">
        <v>1</v>
      </c>
      <c r="V1406" s="27">
        <v>0</v>
      </c>
      <c r="X1406" s="24">
        <f t="shared" ref="X1406" si="8322">N1406*S1403+P1406*S1406-O1406*T1403-Q1406*T1406</f>
        <v>0</v>
      </c>
      <c r="Y1406" s="28">
        <f t="shared" ref="Y1406" si="8323">(N1406*T1403+O1406*S1403+P1406*T1406+Q1406*S1406)</f>
        <v>-0.25697780059880482</v>
      </c>
      <c r="Z1406" s="26">
        <f t="shared" ref="Z1406" si="8324">N1406*U1403+P1406*U1406-O1406*V1403-Q1406*V1406</f>
        <v>-6.0957764222823059</v>
      </c>
      <c r="AA1406" s="27">
        <f t="shared" ref="AA1406" si="8325">(N1406*V1403+O1406*U1403+P1406*V1406+Q1406*U1406)</f>
        <v>0</v>
      </c>
      <c r="AB1406" s="8"/>
      <c r="AC1406" s="24">
        <v>0</v>
      </c>
      <c r="AD1406" s="28">
        <f t="shared" ref="AD1406" si="8326">IF(0=(1-$AD$8*$AE$8*$B1403^2),0,-1*(1-$AD$8*$AE$8*$B1403^2)/($B1403*$AD$8))</f>
        <v>-0.24946337302253604</v>
      </c>
      <c r="AE1406" s="26">
        <v>1</v>
      </c>
      <c r="AF1406" s="27">
        <v>0</v>
      </c>
      <c r="AH1406" s="24">
        <f t="shared" ref="AH1406" si="8327">X1406*AC1403+Z1406*AC1406-Y1406*AD1403-AA1406*AD1406</f>
        <v>0</v>
      </c>
      <c r="AI1406" s="28">
        <f t="shared" ref="AI1406" si="8328">(X1406*AD1403+Y1406*AC1403+Z1406*AD1406+AA1406*AC1406)</f>
        <v>1.2636951468949862</v>
      </c>
      <c r="AJ1406" s="26">
        <f t="shared" ref="AJ1406" si="8329">X1406*AE1403+Z1406*AE1406-Y1406*AF1403-AA1406*AF1406</f>
        <v>-6.0957764222823059</v>
      </c>
      <c r="AK1406" s="27">
        <f t="shared" ref="AK1406" si="8330">(X1406*AF1403+Y1406*AE1403+Z1406*AF1406+AA1406*AE1406)</f>
        <v>0</v>
      </c>
      <c r="AL1406" s="8"/>
      <c r="AM1406" s="24">
        <v>0</v>
      </c>
      <c r="AN1406" s="28">
        <v>0</v>
      </c>
      <c r="AO1406" s="26">
        <v>1</v>
      </c>
      <c r="AP1406" s="27">
        <v>0</v>
      </c>
      <c r="AR1406" s="24">
        <f t="shared" ref="AR1406" si="8331">AH1406*AM1403+AJ1406*AM1406-AI1406*AN1403-AK1406*AN1406</f>
        <v>0</v>
      </c>
      <c r="AS1406" s="28">
        <f t="shared" ref="AS1406" si="8332">(AH1406*AN1403+AI1406*AM1403+AJ1406*AN1406+AK1406*AM1406)</f>
        <v>1.2636951468949862</v>
      </c>
      <c r="AT1406" s="26">
        <f t="shared" ref="AT1406" si="8333">AH1406*AO1403+AJ1406*AO1406-AI1406*AP1403-AK1406*AP1406</f>
        <v>1.1168813464083343</v>
      </c>
      <c r="AU1406" s="27">
        <f t="shared" ref="AU1406" si="8334">(AH1406*AP1403+AI1406*AO1403+AJ1406*AP1406+AK1406*AO1406)</f>
        <v>0</v>
      </c>
      <c r="AV1406" s="8"/>
      <c r="AW1406" s="38">
        <f t="shared" ref="AW1406" si="8335">(180/PI())*ATAN(-1*(($AR$8*AS1403+AU1403+$AR$8*AS1406+AU1406)/($AR$8*AR1403+AT1403+$AR$8*AR1406+AT1406)))</f>
        <v>-19.916474168809525</v>
      </c>
      <c r="AY1406" s="187">
        <f t="shared" ref="AY1406" si="8336">20*LOG(((($AR$8*AR1403+AT1403-$AR$8*AR1406-AT1406)^2+($AR$8*AS1403+AU1403-$AR$8*AS1406-AU1406)^2)/(($AR$8*AR1403+AT1403+$AR$8*AR1406+AT1406)^2+($AR$8*AS1403+AU1403+$AR$8*AS1406+AU1406)^2))^0.5)</f>
        <v>-3.9071286223400916</v>
      </c>
      <c r="AZ1406" s="9"/>
      <c r="BA1406" s="29"/>
      <c r="BB1406" s="29"/>
      <c r="BC1406" s="29"/>
      <c r="BD1406" s="29"/>
    </row>
    <row r="1407" spans="2:56" ht="18.649999999999999" customHeight="1">
      <c r="AY1407" s="33"/>
    </row>
    <row r="1408" spans="2:56" ht="18.649999999999999" customHeight="1" thickBot="1">
      <c r="E1408" s="21" t="s">
        <v>68</v>
      </c>
      <c r="J1408" s="21" t="s">
        <v>69</v>
      </c>
      <c r="O1408" s="21" t="s">
        <v>70</v>
      </c>
      <c r="T1408" s="21" t="s">
        <v>71</v>
      </c>
      <c r="Y1408" s="21" t="s">
        <v>72</v>
      </c>
      <c r="AD1408" s="21" t="s">
        <v>73</v>
      </c>
      <c r="AI1408" s="21" t="s">
        <v>74</v>
      </c>
      <c r="AN1408" s="21" t="s">
        <v>75</v>
      </c>
      <c r="AS1408" s="21" t="s">
        <v>76</v>
      </c>
    </row>
    <row r="1409" spans="2:56" ht="18.649999999999999" customHeight="1" thickBot="1">
      <c r="B1409" s="20"/>
      <c r="D1409" s="197" t="s">
        <v>77</v>
      </c>
      <c r="E1409" s="198"/>
      <c r="F1409" s="199" t="s">
        <v>78</v>
      </c>
      <c r="G1409" s="200"/>
      <c r="I1409" s="197" t="s">
        <v>79</v>
      </c>
      <c r="J1409" s="198"/>
      <c r="K1409" s="199" t="s">
        <v>80</v>
      </c>
      <c r="L1409" s="200"/>
      <c r="N1409" s="197" t="s">
        <v>81</v>
      </c>
      <c r="O1409" s="198"/>
      <c r="P1409" s="199" t="s">
        <v>82</v>
      </c>
      <c r="Q1409" s="200"/>
      <c r="S1409" s="197" t="s">
        <v>83</v>
      </c>
      <c r="T1409" s="198"/>
      <c r="U1409" s="199" t="s">
        <v>84</v>
      </c>
      <c r="V1409" s="200"/>
      <c r="X1409" s="197" t="s">
        <v>85</v>
      </c>
      <c r="Y1409" s="198"/>
      <c r="Z1409" s="199" t="s">
        <v>86</v>
      </c>
      <c r="AA1409" s="200"/>
      <c r="AB1409" s="4"/>
      <c r="AC1409" s="197" t="s">
        <v>87</v>
      </c>
      <c r="AD1409" s="198"/>
      <c r="AE1409" s="199" t="s">
        <v>88</v>
      </c>
      <c r="AF1409" s="200"/>
      <c r="AH1409" s="197" t="s">
        <v>89</v>
      </c>
      <c r="AI1409" s="198"/>
      <c r="AJ1409" s="199" t="s">
        <v>90</v>
      </c>
      <c r="AK1409" s="200"/>
      <c r="AL1409" s="4"/>
      <c r="AM1409" s="197" t="s">
        <v>91</v>
      </c>
      <c r="AN1409" s="198"/>
      <c r="AO1409" s="199" t="s">
        <v>92</v>
      </c>
      <c r="AP1409" s="200"/>
      <c r="AR1409" s="197" t="s">
        <v>93</v>
      </c>
      <c r="AS1409" s="198"/>
      <c r="AT1409" s="199" t="s">
        <v>94</v>
      </c>
      <c r="AU1409" s="200"/>
      <c r="AV1409" s="4"/>
      <c r="AW1409" s="181" t="s">
        <v>95</v>
      </c>
      <c r="AY1409" s="182" t="s">
        <v>22</v>
      </c>
      <c r="AZ1409" s="9"/>
      <c r="BA1409" s="29"/>
      <c r="BB1409" s="29"/>
      <c r="BC1409" s="29"/>
      <c r="BD1409" s="29"/>
    </row>
    <row r="1410" spans="2:56" ht="18.649999999999999" customHeight="1" thickTop="1" thickBot="1">
      <c r="B1410" s="39">
        <f t="shared" ref="B1410" si="8337">B1403+$E$5</f>
        <v>0.9791999999999913</v>
      </c>
      <c r="D1410" s="24">
        <v>1</v>
      </c>
      <c r="E1410" s="25">
        <v>0</v>
      </c>
      <c r="F1410" s="26">
        <v>0</v>
      </c>
      <c r="G1410" s="27">
        <f t="shared" ref="G1410" si="8338">-1/($E$8*$B1410)</f>
        <v>-5.7052616204769198</v>
      </c>
      <c r="I1410" s="24">
        <v>1</v>
      </c>
      <c r="J1410" s="28">
        <v>0</v>
      </c>
      <c r="K1410" s="26">
        <v>0</v>
      </c>
      <c r="L1410" s="27">
        <v>0</v>
      </c>
      <c r="N1410" s="24">
        <f t="shared" ref="N1410" si="8339">D1410*I1410+F1410*I1413-E1410*J1410-G1410*J1413</f>
        <v>-0.46101359454512258</v>
      </c>
      <c r="O1410" s="28">
        <f t="shared" ref="O1410" si="8340">(D1410*J1410+E1410*I1410+F1410*J1413+G1410*I1413)</f>
        <v>0</v>
      </c>
      <c r="P1410" s="26">
        <f t="shared" ref="P1410" si="8341">D1410*K1410+F1410*K1413-E1410*L1410-G1410*L1413</f>
        <v>0</v>
      </c>
      <c r="Q1410" s="27">
        <f t="shared" ref="Q1410" si="8342">(D1410*L1410+E1410*K1410+F1410*L1413+G1410*K1413)</f>
        <v>-5.7052616204769198</v>
      </c>
      <c r="S1410" s="24">
        <v>1</v>
      </c>
      <c r="T1410" s="25">
        <v>0</v>
      </c>
      <c r="U1410" s="26">
        <v>0</v>
      </c>
      <c r="V1410" s="27">
        <f t="shared" ref="V1410" si="8343">-1/($T$8*$B1410)</f>
        <v>-27.60113054230726</v>
      </c>
      <c r="X1410" s="24">
        <f t="shared" ref="X1410" si="8344">N1410*S1410+P1410*S1413-O1410*T1410-Q1410*T1413</f>
        <v>-0.46101359454512258</v>
      </c>
      <c r="Y1410" s="28">
        <f t="shared" ref="Y1410" si="8345">(N1410*T1410+O1410*S1410+P1410*T1413+Q1410*S1413)</f>
        <v>0</v>
      </c>
      <c r="Z1410" s="26">
        <f t="shared" ref="Z1410" si="8346">N1410*U1410+P1410*U1413-O1410*V1410-Q1410*V1413</f>
        <v>0</v>
      </c>
      <c r="AA1410" s="27">
        <f t="shared" ref="AA1410" si="8347">(N1410*V1410+O1410*U1410+P1410*V1413+Q1410*U1413)</f>
        <v>7.0192347843413181</v>
      </c>
      <c r="AB1410" s="8"/>
      <c r="AC1410" s="24">
        <v>1</v>
      </c>
      <c r="AD1410" s="28">
        <v>0</v>
      </c>
      <c r="AE1410" s="26">
        <v>0</v>
      </c>
      <c r="AF1410" s="27">
        <v>0</v>
      </c>
      <c r="AH1410" s="24">
        <f t="shared" ref="AH1410" si="8348">X1410*AC1410+Z1410*AC1413-Y1410*AD1410-AA1410*AD1413</f>
        <v>1.2846308189597915</v>
      </c>
      <c r="AI1410" s="28">
        <f t="shared" ref="AI1410" si="8349">(X1410*AD1410+Y1410*AC1410+Z1410*AD1413+AA1410*AC1413)</f>
        <v>0</v>
      </c>
      <c r="AJ1410" s="26">
        <f t="shared" ref="AJ1410" si="8350">X1410*AE1410+Z1410*AE1413-Y1410*AF1410-AA1410*AF1413</f>
        <v>0</v>
      </c>
      <c r="AK1410" s="27">
        <f t="shared" ref="AK1410" si="8351">(X1410*AF1410+Y1410*AE1410+Z1410*AF1413+AA1410*AE1413)</f>
        <v>7.0192347843413181</v>
      </c>
      <c r="AL1410" s="8"/>
      <c r="AM1410" s="24">
        <v>1</v>
      </c>
      <c r="AN1410" s="25">
        <v>0</v>
      </c>
      <c r="AO1410" s="26">
        <v>0</v>
      </c>
      <c r="AP1410" s="27">
        <f t="shared" ref="AP1410" si="8352">-1/($AN$8*$B1410)</f>
        <v>-5.7052616204769198</v>
      </c>
      <c r="AR1410" s="24">
        <f t="shared" ref="AR1410" si="8353">AH1410*AM1410+AJ1410*AM1413-AI1410*AN1410-AK1410*AN1413</f>
        <v>1.2846308189597915</v>
      </c>
      <c r="AS1410" s="28">
        <f t="shared" ref="AS1410" si="8354">(AH1410*AN1410+AI1410*AM1410+AJ1410*AN1413+AK1410*AM1413)</f>
        <v>0</v>
      </c>
      <c r="AT1410" s="26">
        <f t="shared" ref="AT1410" si="8355">AH1410*AO1410+AJ1410*AO1413-AI1410*AP1410-AK1410*AP1413</f>
        <v>0</v>
      </c>
      <c r="AU1410" s="27">
        <f t="shared" ref="AU1410" si="8356">(AH1410*AP1410+AI1410*AO1410+AJ1410*AP1413+AK1410*AO1413)</f>
        <v>-0.30992012355181409</v>
      </c>
      <c r="AV1410" s="8"/>
      <c r="AW1410" s="183">
        <f t="shared" ref="AW1410" si="8357">20*LOG((2*$AR$8)/(($AR$8*AR1410+AT1410+$AR$8*AR1413+AT1413)^2+($AR$8*AS1410+AU1410+$AR$8*AS1413+AU1413)^2)^0.5)</f>
        <v>-2.0980952359273113</v>
      </c>
      <c r="AY1410" s="184">
        <f t="shared" ref="AY1410" si="8358">((AS1410^2+AR1410^2)/(AS1413^2+AR1413^2))^0.5</f>
        <v>1.0252175770363048</v>
      </c>
      <c r="AZ1410" s="9"/>
      <c r="BA1410" s="29"/>
      <c r="BB1410" s="29"/>
      <c r="BC1410" s="29"/>
      <c r="BD1410" s="29"/>
    </row>
    <row r="1411" spans="2:56" ht="18.649999999999999" customHeight="1" thickBot="1">
      <c r="D1411" s="30"/>
      <c r="G1411" s="31"/>
      <c r="I1411" s="30"/>
      <c r="L1411" s="31"/>
      <c r="N1411" s="30"/>
      <c r="Q1411" s="31"/>
      <c r="S1411" s="30"/>
      <c r="V1411" s="31"/>
      <c r="X1411" s="30"/>
      <c r="AA1411" s="31"/>
      <c r="AC1411" s="30"/>
      <c r="AF1411" s="31"/>
      <c r="AH1411" s="30"/>
      <c r="AK1411" s="31"/>
      <c r="AM1411" s="30"/>
      <c r="AP1411" s="31"/>
      <c r="AR1411" s="30"/>
      <c r="AU1411" s="31"/>
      <c r="AY1411" s="185"/>
      <c r="AZ1411" s="9"/>
      <c r="BA1411" s="29"/>
      <c r="BB1411" s="29"/>
      <c r="BC1411" s="29"/>
      <c r="BD1411" s="29"/>
    </row>
    <row r="1412" spans="2:56" ht="18.649999999999999" customHeight="1" thickBot="1">
      <c r="D1412" s="197" t="s">
        <v>96</v>
      </c>
      <c r="E1412" s="198"/>
      <c r="F1412" s="199" t="s">
        <v>97</v>
      </c>
      <c r="G1412" s="200"/>
      <c r="I1412" s="197" t="s">
        <v>98</v>
      </c>
      <c r="J1412" s="198"/>
      <c r="K1412" s="199" t="s">
        <v>99</v>
      </c>
      <c r="L1412" s="200"/>
      <c r="N1412" s="197" t="s">
        <v>1</v>
      </c>
      <c r="O1412" s="198"/>
      <c r="P1412" s="199" t="s">
        <v>2</v>
      </c>
      <c r="Q1412" s="200"/>
      <c r="S1412" s="172" t="s">
        <v>100</v>
      </c>
      <c r="T1412" s="173"/>
      <c r="U1412" s="199" t="s">
        <v>101</v>
      </c>
      <c r="V1412" s="200"/>
      <c r="X1412" s="197" t="s">
        <v>102</v>
      </c>
      <c r="Y1412" s="198"/>
      <c r="Z1412" s="199" t="s">
        <v>103</v>
      </c>
      <c r="AA1412" s="200"/>
      <c r="AB1412" s="4"/>
      <c r="AC1412" s="197" t="s">
        <v>104</v>
      </c>
      <c r="AD1412" s="198"/>
      <c r="AE1412" s="199" t="s">
        <v>105</v>
      </c>
      <c r="AF1412" s="200"/>
      <c r="AH1412" s="172" t="s">
        <v>106</v>
      </c>
      <c r="AI1412" s="173"/>
      <c r="AJ1412" s="199" t="s">
        <v>107</v>
      </c>
      <c r="AK1412" s="200"/>
      <c r="AL1412" s="4"/>
      <c r="AM1412" s="197" t="s">
        <v>108</v>
      </c>
      <c r="AN1412" s="198"/>
      <c r="AO1412" s="199" t="s">
        <v>109</v>
      </c>
      <c r="AP1412" s="200"/>
      <c r="AR1412" s="197" t="s">
        <v>110</v>
      </c>
      <c r="AS1412" s="198"/>
      <c r="AT1412" s="199" t="s">
        <v>111</v>
      </c>
      <c r="AU1412" s="200"/>
      <c r="AV1412" s="4"/>
      <c r="AW1412" s="36" t="s">
        <v>112</v>
      </c>
      <c r="AY1412" s="186" t="s">
        <v>113</v>
      </c>
      <c r="AZ1412" s="9"/>
      <c r="BA1412" s="29"/>
      <c r="BB1412" s="29"/>
      <c r="BC1412" s="29"/>
      <c r="BD1412" s="29"/>
    </row>
    <row r="1413" spans="2:56" ht="18.649999999999999" customHeight="1" thickTop="1" thickBot="1">
      <c r="D1413" s="24">
        <v>0</v>
      </c>
      <c r="E1413" s="28">
        <v>0</v>
      </c>
      <c r="F1413" s="26">
        <v>1</v>
      </c>
      <c r="G1413" s="27">
        <v>0</v>
      </c>
      <c r="I1413" s="24">
        <v>0</v>
      </c>
      <c r="J1413" s="28">
        <f t="shared" ref="J1413" si="8359">IF(0=(1-$J$8*$K$8*$B1410^2),0,-1*(1-$J$8*$K$8*$B1410^2)/($B1410*$K$8))</f>
        <v>-0.25608178760836425</v>
      </c>
      <c r="K1413" s="26">
        <v>1</v>
      </c>
      <c r="L1413" s="27">
        <v>0</v>
      </c>
      <c r="N1413" s="24">
        <f t="shared" ref="N1413" si="8360">D1413*I1410+F1413*I1413-E1413*J1410-G1413*J1413</f>
        <v>0</v>
      </c>
      <c r="O1413" s="28">
        <f t="shared" ref="O1413" si="8361">(D1413*J1410+E1413*I1410+F1413*J1413+G1413*I1413)</f>
        <v>-0.25608178760836425</v>
      </c>
      <c r="P1413" s="26">
        <f t="shared" ref="P1413" si="8362">D1413*K1410+F1413*K1413-E1413*L1410-G1413*L1413</f>
        <v>1</v>
      </c>
      <c r="Q1413" s="27">
        <f t="shared" ref="Q1413" si="8363">(D1413*L1410+E1413*K1410+F1413*L1413+G1413*K1413)</f>
        <v>0</v>
      </c>
      <c r="S1413" s="24">
        <v>0</v>
      </c>
      <c r="T1413" s="28">
        <v>0</v>
      </c>
      <c r="U1413" s="26">
        <v>1</v>
      </c>
      <c r="V1413" s="27">
        <v>0</v>
      </c>
      <c r="X1413" s="24">
        <f t="shared" ref="X1413" si="8364">N1413*S1410+P1413*S1413-O1413*T1410-Q1413*T1413</f>
        <v>0</v>
      </c>
      <c r="Y1413" s="28">
        <f t="shared" ref="Y1413" si="8365">(N1413*T1410+O1413*S1410+P1413*T1413+Q1413*S1413)</f>
        <v>-0.25608178760836425</v>
      </c>
      <c r="Z1413" s="26">
        <f t="shared" ref="Z1413" si="8366">N1413*U1410+P1413*U1413-O1413*V1410-Q1413*V1413</f>
        <v>-6.0681468492858635</v>
      </c>
      <c r="AA1413" s="27">
        <f t="shared" ref="AA1413" si="8367">(N1413*V1410+O1413*U1410+P1413*V1413+Q1413*U1413)</f>
        <v>0</v>
      </c>
      <c r="AB1413" s="8"/>
      <c r="AC1413" s="24">
        <v>0</v>
      </c>
      <c r="AD1413" s="28">
        <f t="shared" ref="AD1413" si="8368">IF(0=(1-$AD$8*$AE$8*$B1410^2),0,-1*(1-$AD$8*$AE$8*$B1410^2)/($B1410*$AD$8))</f>
        <v>-0.24869440432440593</v>
      </c>
      <c r="AE1413" s="26">
        <v>1</v>
      </c>
      <c r="AF1413" s="27">
        <v>0</v>
      </c>
      <c r="AH1413" s="24">
        <f t="shared" ref="AH1413" si="8369">X1413*AC1410+Z1413*AC1413-Y1413*AD1410-AA1413*AD1413</f>
        <v>0</v>
      </c>
      <c r="AI1413" s="28">
        <f t="shared" ref="AI1413" si="8370">(X1413*AD1410+Y1413*AC1410+Z1413*AD1413+AA1413*AC1413)</f>
        <v>1.2530323784278041</v>
      </c>
      <c r="AJ1413" s="26">
        <f t="shared" ref="AJ1413" si="8371">X1413*AE1410+Z1413*AE1413-Y1413*AF1410-AA1413*AF1413</f>
        <v>-6.0681468492858635</v>
      </c>
      <c r="AK1413" s="27">
        <f t="shared" ref="AK1413" si="8372">(X1413*AF1410+Y1413*AE1410+Z1413*AF1413+AA1413*AE1413)</f>
        <v>0</v>
      </c>
      <c r="AL1413" s="8"/>
      <c r="AM1413" s="24">
        <v>0</v>
      </c>
      <c r="AN1413" s="28">
        <v>0</v>
      </c>
      <c r="AO1413" s="26">
        <v>1</v>
      </c>
      <c r="AP1413" s="27">
        <v>0</v>
      </c>
      <c r="AR1413" s="24">
        <f t="shared" ref="AR1413" si="8373">AH1413*AM1410+AJ1413*AM1413-AI1413*AN1410-AK1413*AN1413</f>
        <v>0</v>
      </c>
      <c r="AS1413" s="28">
        <f t="shared" ref="AS1413" si="8374">(AH1413*AN1410+AI1413*AM1410+AJ1413*AN1413+AK1413*AM1413)</f>
        <v>1.2530323784278041</v>
      </c>
      <c r="AT1413" s="26">
        <f t="shared" ref="AT1413" si="8375">AH1413*AO1410+AJ1413*AO1413-AI1413*AP1410-AK1413*AP1413</f>
        <v>1.0807306885731993</v>
      </c>
      <c r="AU1413" s="27">
        <f t="shared" ref="AU1413" si="8376">(AH1413*AP1410+AI1413*AO1410+AJ1413*AP1413+AK1413*AO1413)</f>
        <v>0</v>
      </c>
      <c r="AV1413" s="8"/>
      <c r="AW1413" s="38">
        <f t="shared" ref="AW1413" si="8377">(180/PI())*ATAN(-1*(($AR$8*AS1410+AU1410+$AR$8*AS1413+AU1413)/($AR$8*AR1410+AT1410+$AR$8*AR1413+AT1413)))</f>
        <v>-21.738060739379186</v>
      </c>
      <c r="AY1413" s="187">
        <f t="shared" ref="AY1413" si="8378">20*LOG(((($AR$8*AR1410+AT1410-$AR$8*AR1413-AT1413)^2+($AR$8*AS1410+AU1410-$AR$8*AS1413-AU1413)^2)/(($AR$8*AR1410+AT1410+$AR$8*AR1413+AT1413)^2+($AR$8*AS1410+AU1410+$AR$8*AS1413+AU1413)^2))^0.5)</f>
        <v>-4.166487308835535</v>
      </c>
      <c r="AZ1413" s="9"/>
      <c r="BA1413" s="29"/>
      <c r="BB1413" s="29"/>
      <c r="BC1413" s="29"/>
      <c r="BD1413" s="29"/>
    </row>
    <row r="1414" spans="2:56" ht="18.649999999999999" customHeight="1">
      <c r="AY1414" s="33"/>
    </row>
    <row r="1415" spans="2:56" ht="18.649999999999999" customHeight="1" thickBot="1">
      <c r="E1415" s="21" t="s">
        <v>68</v>
      </c>
      <c r="J1415" s="21" t="s">
        <v>69</v>
      </c>
      <c r="O1415" s="21" t="s">
        <v>70</v>
      </c>
      <c r="T1415" s="21" t="s">
        <v>71</v>
      </c>
      <c r="Y1415" s="21" t="s">
        <v>72</v>
      </c>
      <c r="AD1415" s="21" t="s">
        <v>73</v>
      </c>
      <c r="AI1415" s="21" t="s">
        <v>74</v>
      </c>
      <c r="AN1415" s="21" t="s">
        <v>75</v>
      </c>
      <c r="AS1415" s="21" t="s">
        <v>76</v>
      </c>
    </row>
    <row r="1416" spans="2:56" ht="18.649999999999999" customHeight="1" thickBot="1">
      <c r="B1416" s="20"/>
      <c r="D1416" s="197" t="s">
        <v>77</v>
      </c>
      <c r="E1416" s="198"/>
      <c r="F1416" s="199" t="s">
        <v>78</v>
      </c>
      <c r="G1416" s="200"/>
      <c r="I1416" s="197" t="s">
        <v>79</v>
      </c>
      <c r="J1416" s="198"/>
      <c r="K1416" s="199" t="s">
        <v>80</v>
      </c>
      <c r="L1416" s="200"/>
      <c r="N1416" s="197" t="s">
        <v>81</v>
      </c>
      <c r="O1416" s="198"/>
      <c r="P1416" s="199" t="s">
        <v>82</v>
      </c>
      <c r="Q1416" s="200"/>
      <c r="S1416" s="197" t="s">
        <v>83</v>
      </c>
      <c r="T1416" s="198"/>
      <c r="U1416" s="199" t="s">
        <v>84</v>
      </c>
      <c r="V1416" s="200"/>
      <c r="X1416" s="197" t="s">
        <v>85</v>
      </c>
      <c r="Y1416" s="198"/>
      <c r="Z1416" s="199" t="s">
        <v>86</v>
      </c>
      <c r="AA1416" s="200"/>
      <c r="AB1416" s="4"/>
      <c r="AC1416" s="197" t="s">
        <v>87</v>
      </c>
      <c r="AD1416" s="198"/>
      <c r="AE1416" s="199" t="s">
        <v>88</v>
      </c>
      <c r="AF1416" s="200"/>
      <c r="AH1416" s="197" t="s">
        <v>89</v>
      </c>
      <c r="AI1416" s="198"/>
      <c r="AJ1416" s="199" t="s">
        <v>90</v>
      </c>
      <c r="AK1416" s="200"/>
      <c r="AL1416" s="4"/>
      <c r="AM1416" s="197" t="s">
        <v>91</v>
      </c>
      <c r="AN1416" s="198"/>
      <c r="AO1416" s="199" t="s">
        <v>92</v>
      </c>
      <c r="AP1416" s="200"/>
      <c r="AR1416" s="197" t="s">
        <v>93</v>
      </c>
      <c r="AS1416" s="198"/>
      <c r="AT1416" s="199" t="s">
        <v>94</v>
      </c>
      <c r="AU1416" s="200"/>
      <c r="AV1416" s="4"/>
      <c r="AW1416" s="181" t="s">
        <v>95</v>
      </c>
      <c r="AY1416" s="182" t="s">
        <v>22</v>
      </c>
      <c r="AZ1416" s="9"/>
      <c r="BA1416" s="29"/>
      <c r="BB1416" s="29"/>
      <c r="BC1416" s="29"/>
      <c r="BD1416" s="29"/>
    </row>
    <row r="1417" spans="2:56" ht="18.649999999999999" customHeight="1" thickTop="1" thickBot="1">
      <c r="B1417" s="39">
        <f t="shared" ref="B1417" si="8379">B1410+$E$5</f>
        <v>0.97959999999999126</v>
      </c>
      <c r="D1417" s="24">
        <v>1</v>
      </c>
      <c r="E1417" s="25">
        <v>0</v>
      </c>
      <c r="F1417" s="26">
        <v>0</v>
      </c>
      <c r="G1417" s="27">
        <f t="shared" ref="G1417" si="8380">-1/($E$8*$B1417)</f>
        <v>-5.7029319913954675</v>
      </c>
      <c r="I1417" s="24">
        <v>1</v>
      </c>
      <c r="J1417" s="28">
        <v>0</v>
      </c>
      <c r="K1417" s="26">
        <v>0</v>
      </c>
      <c r="L1417" s="27">
        <v>0</v>
      </c>
      <c r="N1417" s="24">
        <f t="shared" ref="N1417" si="8381">D1417*I1417+F1417*I1420-E1417*J1417-G1417*J1420</f>
        <v>-0.45530944841885823</v>
      </c>
      <c r="O1417" s="28">
        <f t="shared" ref="O1417" si="8382">(D1417*J1417+E1417*I1417+F1417*J1420+G1417*I1420)</f>
        <v>0</v>
      </c>
      <c r="P1417" s="26">
        <f t="shared" ref="P1417" si="8383">D1417*K1417+F1417*K1420-E1417*L1417-G1417*L1420</f>
        <v>0</v>
      </c>
      <c r="Q1417" s="27">
        <f t="shared" ref="Q1417" si="8384">(D1417*L1417+E1417*K1417+F1417*L1420+G1417*K1420)</f>
        <v>-5.7029319913954675</v>
      </c>
      <c r="S1417" s="24">
        <v>1</v>
      </c>
      <c r="T1417" s="25">
        <v>0</v>
      </c>
      <c r="U1417" s="26">
        <v>0</v>
      </c>
      <c r="V1417" s="27">
        <f t="shared" ref="V1417" si="8385">-1/($T$8*$B1417)</f>
        <v>-27.589860174588885</v>
      </c>
      <c r="X1417" s="24">
        <f t="shared" ref="X1417" si="8386">N1417*S1417+P1417*S1420-O1417*T1417-Q1417*T1420</f>
        <v>-0.45530944841885823</v>
      </c>
      <c r="Y1417" s="28">
        <f t="shared" ref="Y1417" si="8387">(N1417*T1417+O1417*S1417+P1417*T1420+Q1417*S1420)</f>
        <v>0</v>
      </c>
      <c r="Z1417" s="26">
        <f t="shared" ref="Z1417" si="8388">N1417*U1417+P1417*U1420-O1417*V1417-Q1417*V1420</f>
        <v>0</v>
      </c>
      <c r="AA1417" s="27">
        <f t="shared" ref="AA1417" si="8389">(N1417*V1417+O1417*U1417+P1417*V1420+Q1417*U1420)</f>
        <v>6.8589920266500224</v>
      </c>
      <c r="AB1417" s="8"/>
      <c r="AC1417" s="24">
        <v>1</v>
      </c>
      <c r="AD1417" s="28">
        <v>0</v>
      </c>
      <c r="AE1417" s="26">
        <v>0</v>
      </c>
      <c r="AF1417" s="27">
        <v>0</v>
      </c>
      <c r="AH1417" s="24">
        <f t="shared" ref="AH1417" si="8390">X1417*AC1417+Z1417*AC1420-Y1417*AD1417-AA1417*AD1420</f>
        <v>1.2452115764473628</v>
      </c>
      <c r="AI1417" s="28">
        <f t="shared" ref="AI1417" si="8391">(X1417*AD1417+Y1417*AC1417+Z1417*AD1420+AA1417*AC1420)</f>
        <v>0</v>
      </c>
      <c r="AJ1417" s="26">
        <f t="shared" ref="AJ1417" si="8392">X1417*AE1417+Z1417*AE1420-Y1417*AF1417-AA1417*AF1420</f>
        <v>0</v>
      </c>
      <c r="AK1417" s="27">
        <f t="shared" ref="AK1417" si="8393">(X1417*AF1417+Y1417*AE1417+Z1417*AF1420+AA1417*AE1420)</f>
        <v>6.8589920266500224</v>
      </c>
      <c r="AL1417" s="8"/>
      <c r="AM1417" s="24">
        <v>1</v>
      </c>
      <c r="AN1417" s="25">
        <v>0</v>
      </c>
      <c r="AO1417" s="26">
        <v>0</v>
      </c>
      <c r="AP1417" s="27">
        <f t="shared" ref="AP1417" si="8394">-1/($AN$8*$B1417)</f>
        <v>-5.7029319913954675</v>
      </c>
      <c r="AR1417" s="24">
        <f t="shared" ref="AR1417" si="8395">AH1417*AM1417+AJ1417*AM1420-AI1417*AN1417-AK1417*AN1420</f>
        <v>1.2452115764473628</v>
      </c>
      <c r="AS1417" s="28">
        <f t="shared" ref="AS1417" si="8396">(AH1417*AN1417+AI1417*AM1417+AJ1417*AN1420+AK1417*AM1420)</f>
        <v>0</v>
      </c>
      <c r="AT1417" s="26">
        <f t="shared" ref="AT1417" si="8397">AH1417*AO1417+AJ1417*AO1420-AI1417*AP1417-AK1417*AP1420</f>
        <v>0</v>
      </c>
      <c r="AU1417" s="27">
        <f t="shared" ref="AU1417" si="8398">(AH1417*AP1417+AI1417*AO1417+AJ1417*AP1420+AK1417*AO1420)</f>
        <v>-0.24236490872762584</v>
      </c>
      <c r="AV1417" s="8"/>
      <c r="AW1417" s="183">
        <f t="shared" ref="AW1417" si="8399">20*LOG((2*$AR$8)/(($AR$8*AR1417+AT1417+$AR$8*AR1420+AT1420)^2+($AR$8*AS1417+AU1417+$AR$8*AS1420+AU1420)^2)^0.5)</f>
        <v>-1.9345285587805969</v>
      </c>
      <c r="AY1417" s="184">
        <f t="shared" ref="AY1417" si="8400">((AS1417^2+AR1417^2)/(AS1420^2+AR1420^2))^0.5</f>
        <v>1.002245086466194</v>
      </c>
      <c r="AZ1417" s="9"/>
      <c r="BA1417" s="29"/>
      <c r="BB1417" s="29"/>
      <c r="BC1417" s="29"/>
      <c r="BD1417" s="29"/>
    </row>
    <row r="1418" spans="2:56" ht="18.649999999999999" customHeight="1" thickBot="1">
      <c r="D1418" s="30"/>
      <c r="G1418" s="31"/>
      <c r="I1418" s="30"/>
      <c r="L1418" s="31"/>
      <c r="N1418" s="30"/>
      <c r="Q1418" s="31"/>
      <c r="S1418" s="30"/>
      <c r="V1418" s="31"/>
      <c r="X1418" s="30"/>
      <c r="AA1418" s="31"/>
      <c r="AC1418" s="30"/>
      <c r="AF1418" s="31"/>
      <c r="AH1418" s="30"/>
      <c r="AK1418" s="31"/>
      <c r="AM1418" s="30"/>
      <c r="AP1418" s="31"/>
      <c r="AR1418" s="30"/>
      <c r="AU1418" s="31"/>
      <c r="AY1418" s="185"/>
      <c r="AZ1418" s="9"/>
      <c r="BA1418" s="29"/>
      <c r="BB1418" s="29"/>
      <c r="BC1418" s="29"/>
      <c r="BD1418" s="29"/>
    </row>
    <row r="1419" spans="2:56" ht="18.649999999999999" customHeight="1" thickBot="1">
      <c r="D1419" s="197" t="s">
        <v>96</v>
      </c>
      <c r="E1419" s="198"/>
      <c r="F1419" s="199" t="s">
        <v>97</v>
      </c>
      <c r="G1419" s="200"/>
      <c r="I1419" s="197" t="s">
        <v>98</v>
      </c>
      <c r="J1419" s="198"/>
      <c r="K1419" s="199" t="s">
        <v>99</v>
      </c>
      <c r="L1419" s="200"/>
      <c r="N1419" s="197" t="s">
        <v>1</v>
      </c>
      <c r="O1419" s="198"/>
      <c r="P1419" s="199" t="s">
        <v>2</v>
      </c>
      <c r="Q1419" s="200"/>
      <c r="S1419" s="172" t="s">
        <v>100</v>
      </c>
      <c r="T1419" s="173"/>
      <c r="U1419" s="199" t="s">
        <v>101</v>
      </c>
      <c r="V1419" s="200"/>
      <c r="X1419" s="197" t="s">
        <v>102</v>
      </c>
      <c r="Y1419" s="198"/>
      <c r="Z1419" s="199" t="s">
        <v>103</v>
      </c>
      <c r="AA1419" s="200"/>
      <c r="AB1419" s="4"/>
      <c r="AC1419" s="197" t="s">
        <v>104</v>
      </c>
      <c r="AD1419" s="198"/>
      <c r="AE1419" s="199" t="s">
        <v>105</v>
      </c>
      <c r="AF1419" s="200"/>
      <c r="AH1419" s="172" t="s">
        <v>106</v>
      </c>
      <c r="AI1419" s="173"/>
      <c r="AJ1419" s="199" t="s">
        <v>107</v>
      </c>
      <c r="AK1419" s="200"/>
      <c r="AL1419" s="4"/>
      <c r="AM1419" s="197" t="s">
        <v>108</v>
      </c>
      <c r="AN1419" s="198"/>
      <c r="AO1419" s="199" t="s">
        <v>109</v>
      </c>
      <c r="AP1419" s="200"/>
      <c r="AR1419" s="197" t="s">
        <v>110</v>
      </c>
      <c r="AS1419" s="198"/>
      <c r="AT1419" s="199" t="s">
        <v>111</v>
      </c>
      <c r="AU1419" s="200"/>
      <c r="AV1419" s="4"/>
      <c r="AW1419" s="36" t="s">
        <v>112</v>
      </c>
      <c r="AY1419" s="186" t="s">
        <v>113</v>
      </c>
      <c r="AZ1419" s="9"/>
      <c r="BA1419" s="29"/>
      <c r="BB1419" s="29"/>
      <c r="BC1419" s="29"/>
      <c r="BD1419" s="29"/>
    </row>
    <row r="1420" spans="2:56" ht="18.649999999999999" customHeight="1" thickTop="1" thickBot="1">
      <c r="D1420" s="24">
        <v>0</v>
      </c>
      <c r="E1420" s="28">
        <v>0</v>
      </c>
      <c r="F1420" s="26">
        <v>1</v>
      </c>
      <c r="G1420" s="27">
        <v>0</v>
      </c>
      <c r="I1420" s="24">
        <v>0</v>
      </c>
      <c r="J1420" s="28">
        <f t="shared" ref="J1420" si="8401">IF(0=(1-$J$8*$K$8*$B1417^2),0,-1*(1-$J$8*$K$8*$B1417^2)/($B1417*$K$8))</f>
        <v>-0.25518618328512704</v>
      </c>
      <c r="K1420" s="26">
        <v>1</v>
      </c>
      <c r="L1420" s="27">
        <v>0</v>
      </c>
      <c r="N1420" s="24">
        <f t="shared" ref="N1420" si="8402">D1420*I1417+F1420*I1420-E1420*J1417-G1420*J1420</f>
        <v>0</v>
      </c>
      <c r="O1420" s="28">
        <f t="shared" ref="O1420" si="8403">(D1420*J1417+E1420*I1417+F1420*J1420+G1420*I1420)</f>
        <v>-0.25518618328512704</v>
      </c>
      <c r="P1420" s="26">
        <f t="shared" ref="P1420" si="8404">D1420*K1417+F1420*K1420-E1420*L1417-G1420*L1420</f>
        <v>1</v>
      </c>
      <c r="Q1420" s="27">
        <f t="shared" ref="Q1420" si="8405">(D1420*L1417+E1420*K1417+F1420*L1420+G1420*K1420)</f>
        <v>0</v>
      </c>
      <c r="S1420" s="24">
        <v>0</v>
      </c>
      <c r="T1420" s="28">
        <v>0</v>
      </c>
      <c r="U1420" s="26">
        <v>1</v>
      </c>
      <c r="V1420" s="27">
        <v>0</v>
      </c>
      <c r="X1420" s="24">
        <f t="shared" ref="X1420" si="8406">N1420*S1417+P1420*S1420-O1420*T1417-Q1420*T1420</f>
        <v>0</v>
      </c>
      <c r="Y1420" s="28">
        <f t="shared" ref="Y1420" si="8407">(N1420*T1417+O1420*S1417+P1420*T1420+Q1420*S1420)</f>
        <v>-0.25518618328512704</v>
      </c>
      <c r="Z1420" s="26">
        <f t="shared" ref="Z1420" si="8408">N1420*U1417+P1420*U1420-O1420*V1417-Q1420*V1420</f>
        <v>-6.0405511153236668</v>
      </c>
      <c r="AA1420" s="27">
        <f t="shared" ref="AA1420" si="8409">(N1420*V1417+O1420*U1417+P1420*V1420+Q1420*U1420)</f>
        <v>0</v>
      </c>
      <c r="AB1420" s="8"/>
      <c r="AC1420" s="24">
        <v>0</v>
      </c>
      <c r="AD1420" s="28">
        <f t="shared" ref="AD1420" si="8410">IF(0=(1-$AD$8*$AE$8*$B1417^2),0,-1*(1-$AD$8*$AE$8*$B1417^2)/($B1417*$AD$8))</f>
        <v>-0.24792579117441646</v>
      </c>
      <c r="AE1420" s="26">
        <v>1</v>
      </c>
      <c r="AF1420" s="27">
        <v>0</v>
      </c>
      <c r="AH1420" s="24">
        <f t="shared" ref="AH1420" si="8411">X1420*AC1417+Z1420*AC1420-Y1420*AD1417-AA1420*AD1420</f>
        <v>0</v>
      </c>
      <c r="AI1420" s="28">
        <f t="shared" ref="AI1420" si="8412">(X1420*AD1417+Y1420*AC1417+Z1420*AD1420+AA1420*AC1420)</f>
        <v>1.2424222311109969</v>
      </c>
      <c r="AJ1420" s="26">
        <f t="shared" ref="AJ1420" si="8413">X1420*AE1417+Z1420*AE1420-Y1420*AF1417-AA1420*AF1420</f>
        <v>-6.0405511153236668</v>
      </c>
      <c r="AK1420" s="27">
        <f t="shared" ref="AK1420" si="8414">(X1420*AF1417+Y1420*AE1417+Z1420*AF1420+AA1420*AE1420)</f>
        <v>0</v>
      </c>
      <c r="AL1420" s="8"/>
      <c r="AM1420" s="24">
        <v>0</v>
      </c>
      <c r="AN1420" s="28">
        <v>0</v>
      </c>
      <c r="AO1420" s="26">
        <v>1</v>
      </c>
      <c r="AP1420" s="27">
        <v>0</v>
      </c>
      <c r="AR1420" s="24">
        <f t="shared" ref="AR1420" si="8415">AH1420*AM1417+AJ1420*AM1420-AI1420*AN1417-AK1420*AN1420</f>
        <v>0</v>
      </c>
      <c r="AS1420" s="28">
        <f t="shared" ref="AS1420" si="8416">(AH1420*AN1417+AI1420*AM1417+AJ1420*AN1420+AK1420*AM1420)</f>
        <v>1.2424222311109969</v>
      </c>
      <c r="AT1420" s="26">
        <f t="shared" ref="AT1420" si="8417">AH1420*AO1417+AJ1420*AO1420-AI1420*AP1417-AK1420*AP1420</f>
        <v>1.0448983733001702</v>
      </c>
      <c r="AU1420" s="27">
        <f t="shared" ref="AU1420" si="8418">(AH1420*AP1417+AI1420*AO1417+AJ1420*AP1420+AK1420*AO1420)</f>
        <v>0</v>
      </c>
      <c r="AV1420" s="8"/>
      <c r="AW1420" s="38">
        <f t="shared" ref="AW1420" si="8419">(180/PI())*ATAN(-1*(($AR$8*AS1417+AU1417+$AR$8*AS1420+AU1420)/($AR$8*AR1417+AT1417+$AR$8*AR1420+AT1420)))</f>
        <v>-23.590185779430961</v>
      </c>
      <c r="AY1420" s="187">
        <f t="shared" ref="AY1420" si="8420">20*LOG(((($AR$8*AR1417+AT1417-$AR$8*AR1420-AT1420)^2+($AR$8*AS1417+AU1417-$AR$8*AS1420-AU1420)^2)/(($AR$8*AR1417+AT1417+$AR$8*AR1420+AT1420)^2+($AR$8*AS1417+AU1417+$AR$8*AS1420+AU1420)^2))^0.5)</f>
        <v>-4.4435101360058651</v>
      </c>
      <c r="AZ1420" s="9"/>
      <c r="BA1420" s="29"/>
      <c r="BB1420" s="29"/>
      <c r="BC1420" s="29"/>
      <c r="BD1420" s="29"/>
    </row>
    <row r="1421" spans="2:56" ht="18.649999999999999" customHeight="1">
      <c r="AY1421" s="33"/>
    </row>
    <row r="1422" spans="2:56" ht="18.649999999999999" customHeight="1" thickBot="1">
      <c r="E1422" s="21" t="s">
        <v>68</v>
      </c>
      <c r="J1422" s="21" t="s">
        <v>69</v>
      </c>
      <c r="O1422" s="21" t="s">
        <v>70</v>
      </c>
      <c r="T1422" s="21" t="s">
        <v>71</v>
      </c>
      <c r="Y1422" s="21" t="s">
        <v>72</v>
      </c>
      <c r="AD1422" s="21" t="s">
        <v>73</v>
      </c>
      <c r="AI1422" s="21" t="s">
        <v>74</v>
      </c>
      <c r="AN1422" s="21" t="s">
        <v>75</v>
      </c>
      <c r="AS1422" s="21" t="s">
        <v>76</v>
      </c>
    </row>
    <row r="1423" spans="2:56" ht="18.649999999999999" customHeight="1" thickBot="1">
      <c r="B1423" s="20"/>
      <c r="D1423" s="197" t="s">
        <v>77</v>
      </c>
      <c r="E1423" s="198"/>
      <c r="F1423" s="199" t="s">
        <v>78</v>
      </c>
      <c r="G1423" s="200"/>
      <c r="I1423" s="197" t="s">
        <v>79</v>
      </c>
      <c r="J1423" s="198"/>
      <c r="K1423" s="199" t="s">
        <v>80</v>
      </c>
      <c r="L1423" s="200"/>
      <c r="N1423" s="197" t="s">
        <v>81</v>
      </c>
      <c r="O1423" s="198"/>
      <c r="P1423" s="199" t="s">
        <v>82</v>
      </c>
      <c r="Q1423" s="200"/>
      <c r="S1423" s="197" t="s">
        <v>83</v>
      </c>
      <c r="T1423" s="198"/>
      <c r="U1423" s="199" t="s">
        <v>84</v>
      </c>
      <c r="V1423" s="200"/>
      <c r="X1423" s="197" t="s">
        <v>85</v>
      </c>
      <c r="Y1423" s="198"/>
      <c r="Z1423" s="199" t="s">
        <v>86</v>
      </c>
      <c r="AA1423" s="200"/>
      <c r="AB1423" s="4"/>
      <c r="AC1423" s="197" t="s">
        <v>87</v>
      </c>
      <c r="AD1423" s="198"/>
      <c r="AE1423" s="199" t="s">
        <v>88</v>
      </c>
      <c r="AF1423" s="200"/>
      <c r="AH1423" s="197" t="s">
        <v>89</v>
      </c>
      <c r="AI1423" s="198"/>
      <c r="AJ1423" s="199" t="s">
        <v>90</v>
      </c>
      <c r="AK1423" s="200"/>
      <c r="AL1423" s="4"/>
      <c r="AM1423" s="197" t="s">
        <v>91</v>
      </c>
      <c r="AN1423" s="198"/>
      <c r="AO1423" s="199" t="s">
        <v>92</v>
      </c>
      <c r="AP1423" s="200"/>
      <c r="AR1423" s="197" t="s">
        <v>93</v>
      </c>
      <c r="AS1423" s="198"/>
      <c r="AT1423" s="199" t="s">
        <v>94</v>
      </c>
      <c r="AU1423" s="200"/>
      <c r="AV1423" s="4"/>
      <c r="AW1423" s="181" t="s">
        <v>95</v>
      </c>
      <c r="AY1423" s="182" t="s">
        <v>22</v>
      </c>
      <c r="AZ1423" s="9"/>
      <c r="BA1423" s="29"/>
      <c r="BB1423" s="29"/>
      <c r="BC1423" s="29"/>
      <c r="BD1423" s="29"/>
    </row>
    <row r="1424" spans="2:56" ht="18.649999999999999" customHeight="1" thickTop="1" thickBot="1">
      <c r="B1424" s="39">
        <f t="shared" ref="B1424" si="8421">B1417+$E$5</f>
        <v>0.97999999999999121</v>
      </c>
      <c r="D1424" s="24">
        <v>1</v>
      </c>
      <c r="E1424" s="25">
        <v>0</v>
      </c>
      <c r="F1424" s="26">
        <v>0</v>
      </c>
      <c r="G1424" s="27">
        <f t="shared" ref="G1424" si="8422">-1/($E$8*$B1424)</f>
        <v>-5.7006042640520409</v>
      </c>
      <c r="I1424" s="24">
        <v>1</v>
      </c>
      <c r="J1424" s="28">
        <v>0</v>
      </c>
      <c r="K1424" s="26">
        <v>0</v>
      </c>
      <c r="L1424" s="27">
        <v>0</v>
      </c>
      <c r="N1424" s="24">
        <f t="shared" ref="N1424" si="8423">D1424*I1424+F1424*I1427-E1424*J1424-G1424*J1427</f>
        <v>-0.44961228553577937</v>
      </c>
      <c r="O1424" s="28">
        <f t="shared" ref="O1424" si="8424">(D1424*J1424+E1424*I1424+F1424*J1427+G1424*I1427)</f>
        <v>0</v>
      </c>
      <c r="P1424" s="26">
        <f t="shared" ref="P1424" si="8425">D1424*K1424+F1424*K1427-E1424*L1424-G1424*L1427</f>
        <v>0</v>
      </c>
      <c r="Q1424" s="27">
        <f t="shared" ref="Q1424" si="8426">(D1424*L1424+E1424*K1424+F1424*L1427+G1424*K1427)</f>
        <v>-5.7006042640520409</v>
      </c>
      <c r="S1424" s="24">
        <v>1</v>
      </c>
      <c r="T1424" s="25">
        <v>0</v>
      </c>
      <c r="U1424" s="26">
        <v>0</v>
      </c>
      <c r="V1424" s="27">
        <f t="shared" ref="V1424" si="8427">-1/($T$8*$B1424)</f>
        <v>-27.578599007170684</v>
      </c>
      <c r="X1424" s="24">
        <f t="shared" ref="X1424" si="8428">N1424*S1424+P1424*S1427-O1424*T1424-Q1424*T1427</f>
        <v>-0.44961228553577937</v>
      </c>
      <c r="Y1424" s="28">
        <f t="shared" ref="Y1424" si="8429">(N1424*T1424+O1424*S1424+P1424*T1427+Q1424*S1427)</f>
        <v>0</v>
      </c>
      <c r="Z1424" s="26">
        <f t="shared" ref="Z1424" si="8430">N1424*U1424+P1424*U1427-O1424*V1424-Q1424*V1427</f>
        <v>0</v>
      </c>
      <c r="AA1424" s="27">
        <f t="shared" ref="AA1424" si="8431">(N1424*V1424+O1424*U1424+P1424*V1427+Q1424*U1427)</f>
        <v>6.6990726674367469</v>
      </c>
      <c r="AB1424" s="8"/>
      <c r="AC1424" s="24">
        <v>1</v>
      </c>
      <c r="AD1424" s="28">
        <v>0</v>
      </c>
      <c r="AE1424" s="26">
        <v>0</v>
      </c>
      <c r="AF1424" s="27">
        <v>0</v>
      </c>
      <c r="AH1424" s="24">
        <f t="shared" ref="AH1424" si="8432">X1424*AC1424+Z1424*AC1427-Y1424*AD1424-AA1424*AD1427</f>
        <v>1.2061139892547457</v>
      </c>
      <c r="AI1424" s="28">
        <f t="shared" ref="AI1424" si="8433">(X1424*AD1424+Y1424*AC1424+Z1424*AD1427+AA1424*AC1427)</f>
        <v>0</v>
      </c>
      <c r="AJ1424" s="26">
        <f t="shared" ref="AJ1424" si="8434">X1424*AE1424+Z1424*AE1427-Y1424*AF1424-AA1424*AF1427</f>
        <v>0</v>
      </c>
      <c r="AK1424" s="27">
        <f t="shared" ref="AK1424" si="8435">(X1424*AF1424+Y1424*AE1424+Z1424*AF1427+AA1424*AE1427)</f>
        <v>6.6990726674367469</v>
      </c>
      <c r="AL1424" s="8"/>
      <c r="AM1424" s="24">
        <v>1</v>
      </c>
      <c r="AN1424" s="25">
        <v>0</v>
      </c>
      <c r="AO1424" s="26">
        <v>0</v>
      </c>
      <c r="AP1424" s="27">
        <f t="shared" ref="AP1424" si="8436">-1/($AN$8*$B1424)</f>
        <v>-5.7006042640520409</v>
      </c>
      <c r="AR1424" s="24">
        <f t="shared" ref="AR1424" si="8437">AH1424*AM1424+AJ1424*AM1427-AI1424*AN1424-AK1424*AN1427</f>
        <v>1.2061139892547457</v>
      </c>
      <c r="AS1424" s="28">
        <f t="shared" ref="AS1424" si="8438">(AH1424*AN1424+AI1424*AM1424+AJ1424*AN1427+AK1424*AM1427)</f>
        <v>0</v>
      </c>
      <c r="AT1424" s="26">
        <f t="shared" ref="AT1424" si="8439">AH1424*AO1424+AJ1424*AO1427-AI1424*AP1424-AK1424*AP1427</f>
        <v>0</v>
      </c>
      <c r="AU1424" s="27">
        <f t="shared" ref="AU1424" si="8440">(AH1424*AP1424+AI1424*AO1424+AJ1424*AP1427+AK1424*AO1427)</f>
        <v>-0.17650588264167411</v>
      </c>
      <c r="AV1424" s="8"/>
      <c r="AW1424" s="183">
        <f t="shared" ref="AW1424" si="8441">20*LOG((2*$AR$8)/(($AR$8*AR1424+AT1424+$AR$8*AR1427+AT1427)^2+($AR$8*AS1424+AU1424+$AR$8*AS1427+AU1427)^2)^0.5)</f>
        <v>-1.7769592745718317</v>
      </c>
      <c r="AY1424" s="184">
        <f t="shared" ref="AY1424" si="8442">((AS1424^2+AR1424^2)/(AS1427^2+AR1427^2))^0.5</f>
        <v>0.97909624739568901</v>
      </c>
      <c r="AZ1424" s="9"/>
      <c r="BA1424" s="29"/>
      <c r="BB1424" s="29"/>
      <c r="BC1424" s="29"/>
      <c r="BD1424" s="29"/>
    </row>
    <row r="1425" spans="2:56" ht="18.649999999999999" customHeight="1" thickBot="1">
      <c r="D1425" s="30"/>
      <c r="G1425" s="31"/>
      <c r="I1425" s="30"/>
      <c r="L1425" s="31"/>
      <c r="N1425" s="30"/>
      <c r="Q1425" s="31"/>
      <c r="S1425" s="30"/>
      <c r="V1425" s="31"/>
      <c r="X1425" s="30"/>
      <c r="AA1425" s="31"/>
      <c r="AC1425" s="30"/>
      <c r="AF1425" s="31"/>
      <c r="AH1425" s="30"/>
      <c r="AK1425" s="31"/>
      <c r="AM1425" s="30"/>
      <c r="AP1425" s="31"/>
      <c r="AR1425" s="30"/>
      <c r="AU1425" s="31"/>
      <c r="AY1425" s="185"/>
      <c r="AZ1425" s="9"/>
      <c r="BA1425" s="29"/>
      <c r="BB1425" s="29"/>
      <c r="BC1425" s="29"/>
      <c r="BD1425" s="29"/>
    </row>
    <row r="1426" spans="2:56" ht="18.649999999999999" customHeight="1" thickBot="1">
      <c r="D1426" s="197" t="s">
        <v>96</v>
      </c>
      <c r="E1426" s="198"/>
      <c r="F1426" s="199" t="s">
        <v>97</v>
      </c>
      <c r="G1426" s="200"/>
      <c r="I1426" s="197" t="s">
        <v>98</v>
      </c>
      <c r="J1426" s="198"/>
      <c r="K1426" s="199" t="s">
        <v>99</v>
      </c>
      <c r="L1426" s="200"/>
      <c r="N1426" s="197" t="s">
        <v>1</v>
      </c>
      <c r="O1426" s="198"/>
      <c r="P1426" s="199" t="s">
        <v>2</v>
      </c>
      <c r="Q1426" s="200"/>
      <c r="S1426" s="172" t="s">
        <v>100</v>
      </c>
      <c r="T1426" s="173"/>
      <c r="U1426" s="199" t="s">
        <v>101</v>
      </c>
      <c r="V1426" s="200"/>
      <c r="X1426" s="197" t="s">
        <v>102</v>
      </c>
      <c r="Y1426" s="198"/>
      <c r="Z1426" s="199" t="s">
        <v>103</v>
      </c>
      <c r="AA1426" s="200"/>
      <c r="AB1426" s="4"/>
      <c r="AC1426" s="197" t="s">
        <v>104</v>
      </c>
      <c r="AD1426" s="198"/>
      <c r="AE1426" s="199" t="s">
        <v>105</v>
      </c>
      <c r="AF1426" s="200"/>
      <c r="AH1426" s="172" t="s">
        <v>106</v>
      </c>
      <c r="AI1426" s="173"/>
      <c r="AJ1426" s="199" t="s">
        <v>107</v>
      </c>
      <c r="AK1426" s="200"/>
      <c r="AL1426" s="4"/>
      <c r="AM1426" s="197" t="s">
        <v>108</v>
      </c>
      <c r="AN1426" s="198"/>
      <c r="AO1426" s="199" t="s">
        <v>109</v>
      </c>
      <c r="AP1426" s="200"/>
      <c r="AR1426" s="197" t="s">
        <v>110</v>
      </c>
      <c r="AS1426" s="198"/>
      <c r="AT1426" s="199" t="s">
        <v>111</v>
      </c>
      <c r="AU1426" s="200"/>
      <c r="AV1426" s="4"/>
      <c r="AW1426" s="36" t="s">
        <v>112</v>
      </c>
      <c r="AY1426" s="186" t="s">
        <v>113</v>
      </c>
      <c r="AZ1426" s="9"/>
      <c r="BA1426" s="29"/>
      <c r="BB1426" s="29"/>
      <c r="BC1426" s="29"/>
      <c r="BD1426" s="29"/>
    </row>
    <row r="1427" spans="2:56" ht="18.649999999999999" customHeight="1" thickTop="1" thickBot="1">
      <c r="D1427" s="24">
        <v>0</v>
      </c>
      <c r="E1427" s="28">
        <v>0</v>
      </c>
      <c r="F1427" s="26">
        <v>1</v>
      </c>
      <c r="G1427" s="27">
        <v>0</v>
      </c>
      <c r="I1427" s="24">
        <v>0</v>
      </c>
      <c r="J1427" s="28">
        <f t="shared" ref="J1427" si="8443">IF(0=(1-$J$8*$K$8*$B1424^2),0,-1*(1-$J$8*$K$8*$B1424^2)/($B1424*$K$8))</f>
        <v>-0.25429098712868414</v>
      </c>
      <c r="K1427" s="26">
        <v>1</v>
      </c>
      <c r="L1427" s="27">
        <v>0</v>
      </c>
      <c r="N1427" s="24">
        <f t="shared" ref="N1427" si="8444">D1427*I1424+F1427*I1427-E1427*J1424-G1427*J1427</f>
        <v>0</v>
      </c>
      <c r="O1427" s="28">
        <f t="shared" ref="O1427" si="8445">(D1427*J1424+E1427*I1424+F1427*J1427+G1427*I1427)</f>
        <v>-0.25429098712868414</v>
      </c>
      <c r="P1427" s="26">
        <f t="shared" ref="P1427" si="8446">D1427*K1424+F1427*K1427-E1427*L1424-G1427*L1427</f>
        <v>1</v>
      </c>
      <c r="Q1427" s="27">
        <f t="shared" ref="Q1427" si="8447">(D1427*L1424+E1427*K1424+F1427*L1427+G1427*K1427)</f>
        <v>0</v>
      </c>
      <c r="S1427" s="24">
        <v>0</v>
      </c>
      <c r="T1427" s="28">
        <v>0</v>
      </c>
      <c r="U1427" s="26">
        <v>1</v>
      </c>
      <c r="V1427" s="27">
        <v>0</v>
      </c>
      <c r="X1427" s="24">
        <f t="shared" ref="X1427" si="8448">N1427*S1424+P1427*S1427-O1427*T1424-Q1427*T1427</f>
        <v>0</v>
      </c>
      <c r="Y1427" s="28">
        <f t="shared" ref="Y1427" si="8449">(N1427*T1424+O1427*S1424+P1427*T1427+Q1427*S1427)</f>
        <v>-0.25429098712868414</v>
      </c>
      <c r="Z1427" s="26">
        <f t="shared" ref="Z1427" si="8450">N1427*U1424+P1427*U1427-O1427*V1424-Q1427*V1427</f>
        <v>-6.0129891651595822</v>
      </c>
      <c r="AA1427" s="27">
        <f t="shared" ref="AA1427" si="8451">(N1427*V1424+O1427*U1424+P1427*V1427+Q1427*U1427)</f>
        <v>0</v>
      </c>
      <c r="AB1427" s="8"/>
      <c r="AC1427" s="24">
        <v>0</v>
      </c>
      <c r="AD1427" s="28">
        <f t="shared" ref="AD1427" si="8452">IF(0=(1-$AD$8*$AE$8*$B1424^2),0,-1*(1-$AD$8*$AE$8*$B1424^2)/($B1424*$AD$8))</f>
        <v>-0.24715753313720246</v>
      </c>
      <c r="AE1427" s="26">
        <v>1</v>
      </c>
      <c r="AF1427" s="27">
        <v>0</v>
      </c>
      <c r="AH1427" s="24">
        <f t="shared" ref="AH1427" si="8453">X1427*AC1424+Z1427*AC1427-Y1427*AD1424-AA1427*AD1427</f>
        <v>0</v>
      </c>
      <c r="AI1427" s="28">
        <f t="shared" ref="AI1427" si="8454">(X1427*AD1424+Y1427*AC1424+Z1427*AD1427+AA1427*AC1427)</f>
        <v>1.2318645817128848</v>
      </c>
      <c r="AJ1427" s="26">
        <f t="shared" ref="AJ1427" si="8455">X1427*AE1424+Z1427*AE1427-Y1427*AF1424-AA1427*AF1427</f>
        <v>-6.0129891651595822</v>
      </c>
      <c r="AK1427" s="27">
        <f t="shared" ref="AK1427" si="8456">(X1427*AF1424+Y1427*AE1424+Z1427*AF1427+AA1427*AE1427)</f>
        <v>0</v>
      </c>
      <c r="AL1427" s="8"/>
      <c r="AM1427" s="24">
        <v>0</v>
      </c>
      <c r="AN1427" s="28">
        <v>0</v>
      </c>
      <c r="AO1427" s="26">
        <v>1</v>
      </c>
      <c r="AP1427" s="27">
        <v>0</v>
      </c>
      <c r="AR1427" s="24">
        <f t="shared" ref="AR1427" si="8457">AH1427*AM1424+AJ1427*AM1427-AI1427*AN1424-AK1427*AN1427</f>
        <v>0</v>
      </c>
      <c r="AS1427" s="28">
        <f t="shared" ref="AS1427" si="8458">(AH1427*AN1424+AI1427*AM1424+AJ1427*AN1427+AK1427*AM1427)</f>
        <v>1.2318645817128848</v>
      </c>
      <c r="AT1427" s="26">
        <f t="shared" ref="AT1427" si="8459">AH1427*AO1424+AJ1427*AO1427-AI1427*AP1424-AK1427*AP1427</f>
        <v>1.0093833220875732</v>
      </c>
      <c r="AU1427" s="27">
        <f t="shared" ref="AU1427" si="8460">(AH1427*AP1424+AI1427*AO1424+AJ1427*AP1427+AK1427*AO1427)</f>
        <v>0</v>
      </c>
      <c r="AV1427" s="8"/>
      <c r="AW1427" s="38">
        <f t="shared" ref="AW1427" si="8461">(180/PI())*ATAN(-1*(($AR$8*AS1424+AU1424+$AR$8*AS1427+AU1427)/($AR$8*AR1424+AT1424+$AR$8*AR1427+AT1427)))</f>
        <v>-25.470933335211917</v>
      </c>
      <c r="AY1427" s="187">
        <f t="shared" ref="AY1427" si="8462">20*LOG(((($AR$8*AR1424+AT1424-$AR$8*AR1427-AT1427)^2+($AR$8*AS1424+AU1424-$AR$8*AS1427-AU1427)^2)/(($AR$8*AR1424+AT1424+$AR$8*AR1427+AT1427)^2+($AR$8*AS1424+AU1424+$AR$8*AS1427+AU1427)^2))^0.5)</f>
        <v>-4.7392959632210054</v>
      </c>
      <c r="AZ1427" s="9"/>
      <c r="BA1427" s="29"/>
      <c r="BB1427" s="29"/>
      <c r="BC1427" s="29"/>
      <c r="BD1427" s="29"/>
    </row>
    <row r="1428" spans="2:56" ht="18.649999999999999" customHeight="1">
      <c r="AY1428" s="33"/>
    </row>
    <row r="1429" spans="2:56" ht="18.649999999999999" customHeight="1" thickBot="1">
      <c r="E1429" s="21" t="s">
        <v>68</v>
      </c>
      <c r="J1429" s="21" t="s">
        <v>69</v>
      </c>
      <c r="O1429" s="21" t="s">
        <v>70</v>
      </c>
      <c r="T1429" s="21" t="s">
        <v>71</v>
      </c>
      <c r="Y1429" s="21" t="s">
        <v>72</v>
      </c>
      <c r="AD1429" s="21" t="s">
        <v>73</v>
      </c>
      <c r="AI1429" s="21" t="s">
        <v>74</v>
      </c>
      <c r="AN1429" s="21" t="s">
        <v>75</v>
      </c>
      <c r="AS1429" s="21" t="s">
        <v>76</v>
      </c>
    </row>
    <row r="1430" spans="2:56" ht="18.649999999999999" customHeight="1" thickBot="1">
      <c r="B1430" s="20"/>
      <c r="D1430" s="197" t="s">
        <v>77</v>
      </c>
      <c r="E1430" s="198"/>
      <c r="F1430" s="199" t="s">
        <v>78</v>
      </c>
      <c r="G1430" s="200"/>
      <c r="I1430" s="197" t="s">
        <v>79</v>
      </c>
      <c r="J1430" s="198"/>
      <c r="K1430" s="199" t="s">
        <v>80</v>
      </c>
      <c r="L1430" s="200"/>
      <c r="N1430" s="197" t="s">
        <v>81</v>
      </c>
      <c r="O1430" s="198"/>
      <c r="P1430" s="199" t="s">
        <v>82</v>
      </c>
      <c r="Q1430" s="200"/>
      <c r="S1430" s="197" t="s">
        <v>83</v>
      </c>
      <c r="T1430" s="198"/>
      <c r="U1430" s="199" t="s">
        <v>84</v>
      </c>
      <c r="V1430" s="200"/>
      <c r="X1430" s="197" t="s">
        <v>85</v>
      </c>
      <c r="Y1430" s="198"/>
      <c r="Z1430" s="199" t="s">
        <v>86</v>
      </c>
      <c r="AA1430" s="200"/>
      <c r="AB1430" s="4"/>
      <c r="AC1430" s="197" t="s">
        <v>87</v>
      </c>
      <c r="AD1430" s="198"/>
      <c r="AE1430" s="199" t="s">
        <v>88</v>
      </c>
      <c r="AF1430" s="200"/>
      <c r="AH1430" s="197" t="s">
        <v>89</v>
      </c>
      <c r="AI1430" s="198"/>
      <c r="AJ1430" s="199" t="s">
        <v>90</v>
      </c>
      <c r="AK1430" s="200"/>
      <c r="AL1430" s="4"/>
      <c r="AM1430" s="197" t="s">
        <v>91</v>
      </c>
      <c r="AN1430" s="198"/>
      <c r="AO1430" s="199" t="s">
        <v>92</v>
      </c>
      <c r="AP1430" s="200"/>
      <c r="AR1430" s="197" t="s">
        <v>93</v>
      </c>
      <c r="AS1430" s="198"/>
      <c r="AT1430" s="199" t="s">
        <v>94</v>
      </c>
      <c r="AU1430" s="200"/>
      <c r="AV1430" s="4"/>
      <c r="AW1430" s="181" t="s">
        <v>95</v>
      </c>
      <c r="AY1430" s="182" t="s">
        <v>22</v>
      </c>
      <c r="AZ1430" s="9"/>
      <c r="BA1430" s="29"/>
      <c r="BB1430" s="29"/>
      <c r="BC1430" s="29"/>
      <c r="BD1430" s="29"/>
    </row>
    <row r="1431" spans="2:56" ht="18.649999999999999" customHeight="1" thickTop="1" thickBot="1">
      <c r="B1431" s="39">
        <f t="shared" ref="B1431" si="8463">B1424+$E$5</f>
        <v>0.98039999999999117</v>
      </c>
      <c r="D1431" s="24">
        <v>1</v>
      </c>
      <c r="E1431" s="25">
        <v>0</v>
      </c>
      <c r="F1431" s="26">
        <v>0</v>
      </c>
      <c r="G1431" s="27">
        <f t="shared" ref="G1431" si="8464">-1/($E$8*$B1431)</f>
        <v>-5.6982784361189314</v>
      </c>
      <c r="I1431" s="24">
        <v>1</v>
      </c>
      <c r="J1431" s="28">
        <v>0</v>
      </c>
      <c r="K1431" s="26">
        <v>0</v>
      </c>
      <c r="L1431" s="27">
        <v>0</v>
      </c>
      <c r="N1431" s="24">
        <f t="shared" ref="N1431" si="8465">D1431*I1431+F1431*I1434-E1431*J1431-G1431*J1434</f>
        <v>-0.44392209450165132</v>
      </c>
      <c r="O1431" s="28">
        <f t="shared" ref="O1431" si="8466">(D1431*J1431+E1431*I1431+F1431*J1434+G1431*I1434)</f>
        <v>0</v>
      </c>
      <c r="P1431" s="26">
        <f t="shared" ref="P1431" si="8467">D1431*K1431+F1431*K1434-E1431*L1431-G1431*L1434</f>
        <v>0</v>
      </c>
      <c r="Q1431" s="27">
        <f t="shared" ref="Q1431" si="8468">(D1431*L1431+E1431*K1431+F1431*L1434+G1431*K1434)</f>
        <v>-5.6982784361189314</v>
      </c>
      <c r="S1431" s="24">
        <v>1</v>
      </c>
      <c r="T1431" s="25">
        <v>0</v>
      </c>
      <c r="U1431" s="26">
        <v>0</v>
      </c>
      <c r="V1431" s="27">
        <f t="shared" ref="V1431" si="8469">-1/($T$8*$B1431)</f>
        <v>-27.567347028791588</v>
      </c>
      <c r="X1431" s="24">
        <f t="shared" ref="X1431" si="8470">N1431*S1431+P1431*S1434-O1431*T1431-Q1431*T1434</f>
        <v>-0.44392209450165132</v>
      </c>
      <c r="Y1431" s="28">
        <f t="shared" ref="Y1431" si="8471">(N1431*T1431+O1431*S1431+P1431*T1434+Q1431*S1434)</f>
        <v>0</v>
      </c>
      <c r="Z1431" s="26">
        <f t="shared" ref="Z1431" si="8472">N1431*U1431+P1431*U1434-O1431*V1431-Q1431*V1434</f>
        <v>0</v>
      </c>
      <c r="AA1431" s="27">
        <f t="shared" ref="AA1431" si="8473">(N1431*V1431+O1431*U1431+P1431*V1434+Q1431*U1434)</f>
        <v>6.5394759967561047</v>
      </c>
      <c r="AB1431" s="8"/>
      <c r="AC1431" s="24">
        <v>1</v>
      </c>
      <c r="AD1431" s="28">
        <v>0</v>
      </c>
      <c r="AE1431" s="26">
        <v>0</v>
      </c>
      <c r="AF1431" s="27">
        <v>0</v>
      </c>
      <c r="AH1431" s="24">
        <f t="shared" ref="AH1431" si="8474">X1431*AC1431+Z1431*AC1434-Y1431*AD1431-AA1431*AD1434</f>
        <v>1.1673369752819192</v>
      </c>
      <c r="AI1431" s="28">
        <f t="shared" ref="AI1431" si="8475">(X1431*AD1431+Y1431*AC1431+Z1431*AD1434+AA1431*AC1434)</f>
        <v>0</v>
      </c>
      <c r="AJ1431" s="26">
        <f t="shared" ref="AJ1431" si="8476">X1431*AE1431+Z1431*AE1434-Y1431*AF1431-AA1431*AF1434</f>
        <v>0</v>
      </c>
      <c r="AK1431" s="27">
        <f t="shared" ref="AK1431" si="8477">(X1431*AF1431+Y1431*AE1431+Z1431*AF1434+AA1431*AE1434)</f>
        <v>6.5394759967561047</v>
      </c>
      <c r="AL1431" s="8"/>
      <c r="AM1431" s="24">
        <v>1</v>
      </c>
      <c r="AN1431" s="25">
        <v>0</v>
      </c>
      <c r="AO1431" s="26">
        <v>0</v>
      </c>
      <c r="AP1431" s="27">
        <f t="shared" ref="AP1431" si="8478">-1/($AN$8*$B1431)</f>
        <v>-5.6982784361189314</v>
      </c>
      <c r="AR1431" s="24">
        <f t="shared" ref="AR1431" si="8479">AH1431*AM1431+AJ1431*AM1434-AI1431*AN1431-AK1431*AN1434</f>
        <v>1.1673369752819192</v>
      </c>
      <c r="AS1431" s="28">
        <f t="shared" ref="AS1431" si="8480">(AH1431*AN1431+AI1431*AM1431+AJ1431*AN1434+AK1431*AM1434)</f>
        <v>0</v>
      </c>
      <c r="AT1431" s="26">
        <f t="shared" ref="AT1431" si="8481">AH1431*AO1431+AJ1431*AO1434-AI1431*AP1431-AK1431*AP1434</f>
        <v>0</v>
      </c>
      <c r="AU1431" s="27">
        <f t="shared" ref="AU1431" si="8482">(AH1431*AP1431+AI1431*AO1431+AJ1431*AP1434+AK1431*AO1434)</f>
        <v>-0.11233511717715317</v>
      </c>
      <c r="AV1431" s="8"/>
      <c r="AW1431" s="183">
        <f t="shared" ref="AW1431" si="8483">20*LOG((2*$AR$8)/(($AR$8*AR1431+AT1431+$AR$8*AR1434+AT1434)^2+($AR$8*AS1431+AU1431+$AR$8*AS1434+AU1434)^2)^0.5)</f>
        <v>-1.6256804395568916</v>
      </c>
      <c r="AY1431" s="184">
        <f t="shared" ref="AY1431" si="8484">((AS1431^2+AR1431^2)/(AS1434^2+AR1434^2))^0.5</f>
        <v>0.95576868189650388</v>
      </c>
      <c r="AZ1431" s="9"/>
      <c r="BA1431" s="29"/>
      <c r="BB1431" s="29"/>
      <c r="BC1431" s="29"/>
      <c r="BD1431" s="29"/>
    </row>
    <row r="1432" spans="2:56" ht="18.649999999999999" customHeight="1" thickBot="1">
      <c r="D1432" s="30"/>
      <c r="G1432" s="31"/>
      <c r="I1432" s="30"/>
      <c r="L1432" s="31"/>
      <c r="N1432" s="30"/>
      <c r="Q1432" s="31"/>
      <c r="S1432" s="30"/>
      <c r="V1432" s="31"/>
      <c r="X1432" s="30"/>
      <c r="AA1432" s="31"/>
      <c r="AC1432" s="30"/>
      <c r="AF1432" s="31"/>
      <c r="AH1432" s="30"/>
      <c r="AK1432" s="31"/>
      <c r="AM1432" s="30"/>
      <c r="AP1432" s="31"/>
      <c r="AR1432" s="30"/>
      <c r="AU1432" s="31"/>
      <c r="AY1432" s="185"/>
      <c r="AZ1432" s="9"/>
      <c r="BA1432" s="29"/>
      <c r="BB1432" s="29"/>
      <c r="BC1432" s="29"/>
      <c r="BD1432" s="29"/>
    </row>
    <row r="1433" spans="2:56" ht="18.649999999999999" customHeight="1" thickBot="1">
      <c r="D1433" s="197" t="s">
        <v>96</v>
      </c>
      <c r="E1433" s="198"/>
      <c r="F1433" s="199" t="s">
        <v>97</v>
      </c>
      <c r="G1433" s="200"/>
      <c r="I1433" s="197" t="s">
        <v>98</v>
      </c>
      <c r="J1433" s="198"/>
      <c r="K1433" s="199" t="s">
        <v>99</v>
      </c>
      <c r="L1433" s="200"/>
      <c r="N1433" s="197" t="s">
        <v>1</v>
      </c>
      <c r="O1433" s="198"/>
      <c r="P1433" s="199" t="s">
        <v>2</v>
      </c>
      <c r="Q1433" s="200"/>
      <c r="S1433" s="172" t="s">
        <v>100</v>
      </c>
      <c r="T1433" s="173"/>
      <c r="U1433" s="199" t="s">
        <v>101</v>
      </c>
      <c r="V1433" s="200"/>
      <c r="X1433" s="197" t="s">
        <v>102</v>
      </c>
      <c r="Y1433" s="198"/>
      <c r="Z1433" s="199" t="s">
        <v>103</v>
      </c>
      <c r="AA1433" s="200"/>
      <c r="AB1433" s="4"/>
      <c r="AC1433" s="197" t="s">
        <v>104</v>
      </c>
      <c r="AD1433" s="198"/>
      <c r="AE1433" s="199" t="s">
        <v>105</v>
      </c>
      <c r="AF1433" s="200"/>
      <c r="AH1433" s="172" t="s">
        <v>106</v>
      </c>
      <c r="AI1433" s="173"/>
      <c r="AJ1433" s="199" t="s">
        <v>107</v>
      </c>
      <c r="AK1433" s="200"/>
      <c r="AL1433" s="4"/>
      <c r="AM1433" s="197" t="s">
        <v>108</v>
      </c>
      <c r="AN1433" s="198"/>
      <c r="AO1433" s="199" t="s">
        <v>109</v>
      </c>
      <c r="AP1433" s="200"/>
      <c r="AR1433" s="197" t="s">
        <v>110</v>
      </c>
      <c r="AS1433" s="198"/>
      <c r="AT1433" s="199" t="s">
        <v>111</v>
      </c>
      <c r="AU1433" s="200"/>
      <c r="AV1433" s="4"/>
      <c r="AW1433" s="36" t="s">
        <v>112</v>
      </c>
      <c r="AY1433" s="186" t="s">
        <v>113</v>
      </c>
      <c r="AZ1433" s="9"/>
      <c r="BA1433" s="29"/>
      <c r="BB1433" s="29"/>
      <c r="BC1433" s="29"/>
      <c r="BD1433" s="29"/>
    </row>
    <row r="1434" spans="2:56" ht="18.649999999999999" customHeight="1" thickTop="1" thickBot="1">
      <c r="D1434" s="24">
        <v>0</v>
      </c>
      <c r="E1434" s="28">
        <v>0</v>
      </c>
      <c r="F1434" s="26">
        <v>1</v>
      </c>
      <c r="G1434" s="27">
        <v>0</v>
      </c>
      <c r="I1434" s="24">
        <v>0</v>
      </c>
      <c r="J1434" s="28">
        <f t="shared" ref="J1434" si="8485">IF(0=(1-$J$8*$K$8*$B1431^2),0,-1*(1-$J$8*$K$8*$B1431^2)/($B1431*$K$8))</f>
        <v>-0.25339619863944368</v>
      </c>
      <c r="K1434" s="26">
        <v>1</v>
      </c>
      <c r="L1434" s="27">
        <v>0</v>
      </c>
      <c r="N1434" s="24">
        <f t="shared" ref="N1434" si="8486">D1434*I1431+F1434*I1434-E1434*J1431-G1434*J1434</f>
        <v>0</v>
      </c>
      <c r="O1434" s="28">
        <f t="shared" ref="O1434" si="8487">(D1434*J1431+E1434*I1431+F1434*J1434+G1434*I1434)</f>
        <v>-0.25339619863944368</v>
      </c>
      <c r="P1434" s="26">
        <f t="shared" ref="P1434" si="8488">D1434*K1431+F1434*K1434-E1434*L1431-G1434*L1434</f>
        <v>1</v>
      </c>
      <c r="Q1434" s="27">
        <f t="shared" ref="Q1434" si="8489">(D1434*L1431+E1434*K1431+F1434*L1434+G1434*K1434)</f>
        <v>0</v>
      </c>
      <c r="S1434" s="24">
        <v>0</v>
      </c>
      <c r="T1434" s="28">
        <v>0</v>
      </c>
      <c r="U1434" s="26">
        <v>1</v>
      </c>
      <c r="V1434" s="27">
        <v>0</v>
      </c>
      <c r="X1434" s="24">
        <f t="shared" ref="X1434" si="8490">N1434*S1431+P1434*S1434-O1434*T1431-Q1434*T1434</f>
        <v>0</v>
      </c>
      <c r="Y1434" s="28">
        <f t="shared" ref="Y1434" si="8491">(N1434*T1431+O1434*S1431+P1434*T1434+Q1434*S1434)</f>
        <v>-0.25339619863944368</v>
      </c>
      <c r="Z1434" s="26">
        <f t="shared" ref="Z1434" si="8492">N1434*U1431+P1434*U1434-O1434*V1431-Q1434*V1434</f>
        <v>-5.9854609436701507</v>
      </c>
      <c r="AA1434" s="27">
        <f t="shared" ref="AA1434" si="8493">(N1434*V1431+O1434*U1431+P1434*V1434+Q1434*U1434)</f>
        <v>0</v>
      </c>
      <c r="AB1434" s="8"/>
      <c r="AC1434" s="24">
        <v>0</v>
      </c>
      <c r="AD1434" s="28">
        <f t="shared" ref="AD1434" si="8494">IF(0=(1-$AD$8*$AE$8*$B1431^2),0,-1*(1-$AD$8*$AE$8*$B1431^2)/($B1431*$AD$8))</f>
        <v>-0.24638962977810952</v>
      </c>
      <c r="AE1434" s="26">
        <v>1</v>
      </c>
      <c r="AF1434" s="27">
        <v>0</v>
      </c>
      <c r="AH1434" s="24">
        <f t="shared" ref="AH1434" si="8495">X1434*AC1431+Z1434*AC1434-Y1434*AD1431-AA1434*AD1434</f>
        <v>0</v>
      </c>
      <c r="AI1434" s="28">
        <f t="shared" ref="AI1434" si="8496">(X1434*AD1431+Y1434*AC1431+Z1434*AD1434+AA1434*AC1434)</f>
        <v>1.2213593073227786</v>
      </c>
      <c r="AJ1434" s="26">
        <f t="shared" ref="AJ1434" si="8497">X1434*AE1431+Z1434*AE1434-Y1434*AF1431-AA1434*AF1434</f>
        <v>-5.9854609436701507</v>
      </c>
      <c r="AK1434" s="27">
        <f t="shared" ref="AK1434" si="8498">(X1434*AF1431+Y1434*AE1431+Z1434*AF1434+AA1434*AE1434)</f>
        <v>0</v>
      </c>
      <c r="AL1434" s="8"/>
      <c r="AM1434" s="24">
        <v>0</v>
      </c>
      <c r="AN1434" s="28">
        <v>0</v>
      </c>
      <c r="AO1434" s="26">
        <v>1</v>
      </c>
      <c r="AP1434" s="27">
        <v>0</v>
      </c>
      <c r="AR1434" s="24">
        <f t="shared" ref="AR1434" si="8499">AH1434*AM1431+AJ1434*AM1434-AI1434*AN1431-AK1434*AN1434</f>
        <v>0</v>
      </c>
      <c r="AS1434" s="28">
        <f t="shared" ref="AS1434" si="8500">(AH1434*AN1431+AI1434*AM1431+AJ1434*AN1434+AK1434*AM1434)</f>
        <v>1.2213593073227786</v>
      </c>
      <c r="AT1434" s="26">
        <f t="shared" ref="AT1434" si="8501">AH1434*AO1431+AJ1434*AO1434-AI1434*AP1431-AK1434*AP1434</f>
        <v>0.97418446000039349</v>
      </c>
      <c r="AU1434" s="27">
        <f t="shared" ref="AU1434" si="8502">(AH1434*AP1431+AI1434*AO1431+AJ1434*AP1434+AK1434*AO1434)</f>
        <v>0</v>
      </c>
      <c r="AV1434" s="8"/>
      <c r="AW1434" s="38">
        <f t="shared" ref="AW1434" si="8503">(180/PI())*ATAN(-1*(($AR$8*AS1431+AU1431+$AR$8*AS1434+AU1434)/($AR$8*AR1431+AT1431+$AR$8*AR1434+AT1434)))</f>
        <v>-27.378167289484303</v>
      </c>
      <c r="AY1434" s="187">
        <f t="shared" ref="AY1434" si="8504">20*LOG(((($AR$8*AR1431+AT1431-$AR$8*AR1434-AT1434)^2+($AR$8*AS1431+AU1431-$AR$8*AS1434-AU1434)^2)/(($AR$8*AR1431+AT1431+$AR$8*AR1434+AT1434)^2+($AR$8*AS1431+AU1431+$AR$8*AS1434+AU1434)^2))^0.5)</f>
        <v>-5.05500541807133</v>
      </c>
      <c r="AZ1434" s="9"/>
      <c r="BA1434" s="29"/>
      <c r="BB1434" s="29"/>
      <c r="BC1434" s="29"/>
      <c r="BD1434" s="29"/>
    </row>
    <row r="1435" spans="2:56" ht="18.649999999999999" customHeight="1">
      <c r="AY1435" s="33"/>
    </row>
    <row r="1436" spans="2:56" ht="18.649999999999999" customHeight="1" thickBot="1">
      <c r="E1436" s="21" t="s">
        <v>68</v>
      </c>
      <c r="J1436" s="21" t="s">
        <v>69</v>
      </c>
      <c r="O1436" s="21" t="s">
        <v>70</v>
      </c>
      <c r="T1436" s="21" t="s">
        <v>71</v>
      </c>
      <c r="Y1436" s="21" t="s">
        <v>72</v>
      </c>
      <c r="AD1436" s="21" t="s">
        <v>73</v>
      </c>
      <c r="AI1436" s="21" t="s">
        <v>74</v>
      </c>
      <c r="AN1436" s="21" t="s">
        <v>75</v>
      </c>
      <c r="AS1436" s="21" t="s">
        <v>76</v>
      </c>
    </row>
    <row r="1437" spans="2:56" ht="18.649999999999999" customHeight="1" thickBot="1">
      <c r="B1437" s="20"/>
      <c r="D1437" s="197" t="s">
        <v>77</v>
      </c>
      <c r="E1437" s="198"/>
      <c r="F1437" s="199" t="s">
        <v>78</v>
      </c>
      <c r="G1437" s="200"/>
      <c r="I1437" s="197" t="s">
        <v>79</v>
      </c>
      <c r="J1437" s="198"/>
      <c r="K1437" s="199" t="s">
        <v>80</v>
      </c>
      <c r="L1437" s="200"/>
      <c r="N1437" s="197" t="s">
        <v>81</v>
      </c>
      <c r="O1437" s="198"/>
      <c r="P1437" s="199" t="s">
        <v>82</v>
      </c>
      <c r="Q1437" s="200"/>
      <c r="S1437" s="197" t="s">
        <v>83</v>
      </c>
      <c r="T1437" s="198"/>
      <c r="U1437" s="199" t="s">
        <v>84</v>
      </c>
      <c r="V1437" s="200"/>
      <c r="X1437" s="197" t="s">
        <v>85</v>
      </c>
      <c r="Y1437" s="198"/>
      <c r="Z1437" s="199" t="s">
        <v>86</v>
      </c>
      <c r="AA1437" s="200"/>
      <c r="AB1437" s="4"/>
      <c r="AC1437" s="197" t="s">
        <v>87</v>
      </c>
      <c r="AD1437" s="198"/>
      <c r="AE1437" s="199" t="s">
        <v>88</v>
      </c>
      <c r="AF1437" s="200"/>
      <c r="AH1437" s="197" t="s">
        <v>89</v>
      </c>
      <c r="AI1437" s="198"/>
      <c r="AJ1437" s="199" t="s">
        <v>90</v>
      </c>
      <c r="AK1437" s="200"/>
      <c r="AL1437" s="4"/>
      <c r="AM1437" s="197" t="s">
        <v>91</v>
      </c>
      <c r="AN1437" s="198"/>
      <c r="AO1437" s="199" t="s">
        <v>92</v>
      </c>
      <c r="AP1437" s="200"/>
      <c r="AR1437" s="197" t="s">
        <v>93</v>
      </c>
      <c r="AS1437" s="198"/>
      <c r="AT1437" s="199" t="s">
        <v>94</v>
      </c>
      <c r="AU1437" s="200"/>
      <c r="AV1437" s="4"/>
      <c r="AW1437" s="181" t="s">
        <v>95</v>
      </c>
      <c r="AY1437" s="182" t="s">
        <v>22</v>
      </c>
      <c r="AZ1437" s="9"/>
      <c r="BA1437" s="29"/>
      <c r="BB1437" s="29"/>
      <c r="BC1437" s="29"/>
      <c r="BD1437" s="29"/>
    </row>
    <row r="1438" spans="2:56" ht="18.649999999999999" customHeight="1" thickTop="1" thickBot="1">
      <c r="B1438" s="39">
        <f t="shared" ref="B1438" si="8505">B1431+$E$5</f>
        <v>0.98079999999999112</v>
      </c>
      <c r="D1438" s="24">
        <v>1</v>
      </c>
      <c r="E1438" s="25">
        <v>0</v>
      </c>
      <c r="F1438" s="26">
        <v>0</v>
      </c>
      <c r="G1438" s="27">
        <f t="shared" ref="G1438" si="8506">-1/($E$8*$B1438)</f>
        <v>-5.695954505272228</v>
      </c>
      <c r="I1438" s="24">
        <v>1</v>
      </c>
      <c r="J1438" s="28">
        <v>0</v>
      </c>
      <c r="K1438" s="26">
        <v>0</v>
      </c>
      <c r="L1438" s="27">
        <v>0</v>
      </c>
      <c r="N1438" s="24">
        <f t="shared" ref="N1438" si="8507">D1438*I1438+F1438*I1441-E1438*J1438-G1438*J1441</f>
        <v>-0.43823886394546596</v>
      </c>
      <c r="O1438" s="28">
        <f t="shared" ref="O1438" si="8508">(D1438*J1438+E1438*I1438+F1438*J1441+G1438*I1441)</f>
        <v>0</v>
      </c>
      <c r="P1438" s="26">
        <f t="shared" ref="P1438" si="8509">D1438*K1438+F1438*K1441-E1438*L1438-G1438*L1441</f>
        <v>0</v>
      </c>
      <c r="Q1438" s="27">
        <f t="shared" ref="Q1438" si="8510">(D1438*L1438+E1438*K1438+F1438*L1441+G1438*K1441)</f>
        <v>-5.695954505272228</v>
      </c>
      <c r="S1438" s="24">
        <v>1</v>
      </c>
      <c r="T1438" s="25">
        <v>0</v>
      </c>
      <c r="U1438" s="26">
        <v>0</v>
      </c>
      <c r="V1438" s="27">
        <f t="shared" ref="V1438" si="8511">-1/($T$8*$B1438)</f>
        <v>-27.556104228208881</v>
      </c>
      <c r="X1438" s="24">
        <f t="shared" ref="X1438" si="8512">N1438*S1438+P1438*S1441-O1438*T1438-Q1438*T1441</f>
        <v>-0.43823886394546596</v>
      </c>
      <c r="Y1438" s="28">
        <f t="shared" ref="Y1438" si="8513">(N1438*T1438+O1438*S1438+P1438*T1441+Q1438*S1441)</f>
        <v>0</v>
      </c>
      <c r="Z1438" s="26">
        <f t="shared" ref="Z1438" si="8514">N1438*U1438+P1438*U1441-O1438*V1438-Q1438*V1441</f>
        <v>0</v>
      </c>
      <c r="AA1438" s="27">
        <f t="shared" ref="AA1438" si="8515">(N1438*V1438+O1438*U1438+P1438*V1441+Q1438*U1441)</f>
        <v>6.3802013064608829</v>
      </c>
      <c r="AB1438" s="8"/>
      <c r="AC1438" s="24">
        <v>1</v>
      </c>
      <c r="AD1438" s="28">
        <v>0</v>
      </c>
      <c r="AE1438" s="26">
        <v>0</v>
      </c>
      <c r="AF1438" s="27">
        <v>0</v>
      </c>
      <c r="AH1438" s="24">
        <f t="shared" ref="AH1438" si="8516">X1438*AC1438+Z1438*AC1441-Y1438*AD1438-AA1438*AD1441</f>
        <v>1.1288794559974711</v>
      </c>
      <c r="AI1438" s="28">
        <f t="shared" ref="AI1438" si="8517">(X1438*AD1438+Y1438*AC1438+Z1438*AD1441+AA1438*AC1441)</f>
        <v>0</v>
      </c>
      <c r="AJ1438" s="26">
        <f t="shared" ref="AJ1438" si="8518">X1438*AE1438+Z1438*AE1441-Y1438*AF1438-AA1438*AF1441</f>
        <v>0</v>
      </c>
      <c r="AK1438" s="27">
        <f t="shared" ref="AK1438" si="8519">(X1438*AF1438+Y1438*AE1438+Z1438*AF1441+AA1438*AE1441)</f>
        <v>6.3802013064608829</v>
      </c>
      <c r="AL1438" s="8"/>
      <c r="AM1438" s="24">
        <v>1</v>
      </c>
      <c r="AN1438" s="25">
        <v>0</v>
      </c>
      <c r="AO1438" s="26">
        <v>0</v>
      </c>
      <c r="AP1438" s="27">
        <f t="shared" ref="AP1438" si="8520">-1/($AN$8*$B1438)</f>
        <v>-5.695954505272228</v>
      </c>
      <c r="AR1438" s="24">
        <f t="shared" ref="AR1438" si="8521">AH1438*AM1438+AJ1438*AM1441-AI1438*AN1438-AK1438*AN1441</f>
        <v>1.1288794559974711</v>
      </c>
      <c r="AS1438" s="28">
        <f t="shared" ref="AS1438" si="8522">(AH1438*AN1438+AI1438*AM1438+AJ1438*AN1441+AK1438*AM1441)</f>
        <v>0</v>
      </c>
      <c r="AT1438" s="26">
        <f t="shared" ref="AT1438" si="8523">AH1438*AO1438+AJ1438*AO1441-AI1438*AP1438-AK1438*AP1441</f>
        <v>0</v>
      </c>
      <c r="AU1438" s="27">
        <f t="shared" ref="AU1438" si="8524">(AH1438*AP1438+AI1438*AO1438+AJ1438*AP1441+AK1438*AO1441)</f>
        <v>-4.984471683717473E-2</v>
      </c>
      <c r="AV1438" s="8"/>
      <c r="AW1438" s="183">
        <f t="shared" ref="AW1438" si="8525">20*LOG((2*$AR$8)/(($AR$8*AR1438+AT1438+$AR$8*AR1441+AT1441)^2+($AR$8*AS1438+AU1438+$AR$8*AS1441+AU1441)^2)^0.5)</f>
        <v>-1.4809597973040383</v>
      </c>
      <c r="AY1438" s="184">
        <f t="shared" ref="AY1438" si="8526">((AS1438^2+AR1438^2)/(AS1441^2+AR1441^2))^0.5</f>
        <v>0.93225996896296537</v>
      </c>
      <c r="AZ1438" s="9"/>
      <c r="BA1438" s="29"/>
      <c r="BB1438" s="29"/>
      <c r="BC1438" s="29"/>
      <c r="BD1438" s="29"/>
    </row>
    <row r="1439" spans="2:56" ht="18.649999999999999" customHeight="1" thickBot="1">
      <c r="D1439" s="30"/>
      <c r="G1439" s="31"/>
      <c r="I1439" s="30"/>
      <c r="L1439" s="31"/>
      <c r="N1439" s="30"/>
      <c r="Q1439" s="31"/>
      <c r="S1439" s="30"/>
      <c r="V1439" s="31"/>
      <c r="X1439" s="30"/>
      <c r="AA1439" s="31"/>
      <c r="AC1439" s="30"/>
      <c r="AF1439" s="31"/>
      <c r="AH1439" s="30"/>
      <c r="AK1439" s="31"/>
      <c r="AM1439" s="30"/>
      <c r="AP1439" s="31"/>
      <c r="AR1439" s="30"/>
      <c r="AU1439" s="31"/>
      <c r="AY1439" s="185"/>
      <c r="AZ1439" s="9"/>
      <c r="BA1439" s="29"/>
      <c r="BB1439" s="29"/>
      <c r="BC1439" s="29"/>
      <c r="BD1439" s="29"/>
    </row>
    <row r="1440" spans="2:56" ht="18.649999999999999" customHeight="1" thickBot="1">
      <c r="D1440" s="197" t="s">
        <v>96</v>
      </c>
      <c r="E1440" s="198"/>
      <c r="F1440" s="199" t="s">
        <v>97</v>
      </c>
      <c r="G1440" s="200"/>
      <c r="I1440" s="197" t="s">
        <v>98</v>
      </c>
      <c r="J1440" s="198"/>
      <c r="K1440" s="199" t="s">
        <v>99</v>
      </c>
      <c r="L1440" s="200"/>
      <c r="N1440" s="197" t="s">
        <v>1</v>
      </c>
      <c r="O1440" s="198"/>
      <c r="P1440" s="199" t="s">
        <v>2</v>
      </c>
      <c r="Q1440" s="200"/>
      <c r="S1440" s="172" t="s">
        <v>100</v>
      </c>
      <c r="T1440" s="173"/>
      <c r="U1440" s="199" t="s">
        <v>101</v>
      </c>
      <c r="V1440" s="200"/>
      <c r="X1440" s="197" t="s">
        <v>102</v>
      </c>
      <c r="Y1440" s="198"/>
      <c r="Z1440" s="199" t="s">
        <v>103</v>
      </c>
      <c r="AA1440" s="200"/>
      <c r="AB1440" s="4"/>
      <c r="AC1440" s="197" t="s">
        <v>104</v>
      </c>
      <c r="AD1440" s="198"/>
      <c r="AE1440" s="199" t="s">
        <v>105</v>
      </c>
      <c r="AF1440" s="200"/>
      <c r="AH1440" s="172" t="s">
        <v>106</v>
      </c>
      <c r="AI1440" s="173"/>
      <c r="AJ1440" s="199" t="s">
        <v>107</v>
      </c>
      <c r="AK1440" s="200"/>
      <c r="AL1440" s="4"/>
      <c r="AM1440" s="197" t="s">
        <v>108</v>
      </c>
      <c r="AN1440" s="198"/>
      <c r="AO1440" s="199" t="s">
        <v>109</v>
      </c>
      <c r="AP1440" s="200"/>
      <c r="AR1440" s="197" t="s">
        <v>110</v>
      </c>
      <c r="AS1440" s="198"/>
      <c r="AT1440" s="199" t="s">
        <v>111</v>
      </c>
      <c r="AU1440" s="200"/>
      <c r="AV1440" s="4"/>
      <c r="AW1440" s="36" t="s">
        <v>112</v>
      </c>
      <c r="AY1440" s="186" t="s">
        <v>113</v>
      </c>
      <c r="AZ1440" s="9"/>
      <c r="BA1440" s="29"/>
      <c r="BB1440" s="29"/>
      <c r="BC1440" s="29"/>
      <c r="BD1440" s="29"/>
    </row>
    <row r="1441" spans="2:56" ht="18.649999999999999" customHeight="1" thickTop="1" thickBot="1">
      <c r="D1441" s="24">
        <v>0</v>
      </c>
      <c r="E1441" s="28">
        <v>0</v>
      </c>
      <c r="F1441" s="26">
        <v>1</v>
      </c>
      <c r="G1441" s="27">
        <v>0</v>
      </c>
      <c r="I1441" s="24">
        <v>0</v>
      </c>
      <c r="J1441" s="28">
        <f t="shared" ref="J1441" si="8527">IF(0=(1-$J$8*$K$8*$B1438^2),0,-1*(1-$J$8*$K$8*$B1438^2)/($B1438*$K$8))</f>
        <v>-0.25250181731862831</v>
      </c>
      <c r="K1441" s="26">
        <v>1</v>
      </c>
      <c r="L1441" s="27">
        <v>0</v>
      </c>
      <c r="N1441" s="24">
        <f t="shared" ref="N1441" si="8528">D1441*I1438+F1441*I1441-E1441*J1438-G1441*J1441</f>
        <v>0</v>
      </c>
      <c r="O1441" s="28">
        <f t="shared" ref="O1441" si="8529">(D1441*J1438+E1441*I1438+F1441*J1441+G1441*I1441)</f>
        <v>-0.25250181731862831</v>
      </c>
      <c r="P1441" s="26">
        <f t="shared" ref="P1441" si="8530">D1441*K1438+F1441*K1441-E1441*L1438-G1441*L1441</f>
        <v>1</v>
      </c>
      <c r="Q1441" s="27">
        <f t="shared" ref="Q1441" si="8531">(D1441*L1438+E1441*K1438+F1441*L1441+G1441*K1441)</f>
        <v>0</v>
      </c>
      <c r="S1441" s="24">
        <v>0</v>
      </c>
      <c r="T1441" s="28">
        <v>0</v>
      </c>
      <c r="U1441" s="26">
        <v>1</v>
      </c>
      <c r="V1441" s="27">
        <v>0</v>
      </c>
      <c r="X1441" s="24">
        <f t="shared" ref="X1441" si="8532">N1441*S1438+P1441*S1441-O1441*T1438-Q1441*T1441</f>
        <v>0</v>
      </c>
      <c r="Y1441" s="28">
        <f t="shared" ref="Y1441" si="8533">(N1441*T1438+O1441*S1438+P1441*T1441+Q1441*S1441)</f>
        <v>-0.25250181731862831</v>
      </c>
      <c r="Z1441" s="26">
        <f t="shared" ref="Z1441" si="8534">N1441*U1438+P1441*U1441-O1441*V1438-Q1441*V1441</f>
        <v>-5.9579663958442799</v>
      </c>
      <c r="AA1441" s="27">
        <f t="shared" ref="AA1441" si="8535">(N1441*V1438+O1441*U1438+P1441*V1441+Q1441*U1441)</f>
        <v>0</v>
      </c>
      <c r="AB1441" s="8"/>
      <c r="AC1441" s="24">
        <v>0</v>
      </c>
      <c r="AD1441" s="28">
        <f t="shared" ref="AD1441" si="8536">IF(0=(1-$AD$8*$AE$8*$B1438^2),0,-1*(1-$AD$8*$AE$8*$B1438^2)/($B1438*$AD$8))</f>
        <v>-0.24562208066319186</v>
      </c>
      <c r="AE1441" s="26">
        <v>1</v>
      </c>
      <c r="AF1441" s="27">
        <v>0</v>
      </c>
      <c r="AH1441" s="24">
        <f t="shared" ref="AH1441" si="8537">X1441*AC1438+Z1441*AC1441-Y1441*AD1438-AA1441*AD1441</f>
        <v>0</v>
      </c>
      <c r="AI1441" s="28">
        <f t="shared" ref="AI1441" si="8538">(X1441*AD1438+Y1441*AC1438+Z1441*AD1441+AA1441*AC1441)</f>
        <v>1.2109062853500219</v>
      </c>
      <c r="AJ1441" s="26">
        <f t="shared" ref="AJ1441" si="8539">X1441*AE1438+Z1441*AE1441-Y1441*AF1438-AA1441*AF1441</f>
        <v>-5.9579663958442799</v>
      </c>
      <c r="AK1441" s="27">
        <f t="shared" ref="AK1441" si="8540">(X1441*AF1438+Y1441*AE1438+Z1441*AF1441+AA1441*AE1441)</f>
        <v>0</v>
      </c>
      <c r="AL1441" s="8"/>
      <c r="AM1441" s="24">
        <v>0</v>
      </c>
      <c r="AN1441" s="28">
        <v>0</v>
      </c>
      <c r="AO1441" s="26">
        <v>1</v>
      </c>
      <c r="AP1441" s="27">
        <v>0</v>
      </c>
      <c r="AR1441" s="24">
        <f t="shared" ref="AR1441" si="8541">AH1441*AM1438+AJ1441*AM1441-AI1441*AN1438-AK1441*AN1441</f>
        <v>0</v>
      </c>
      <c r="AS1441" s="28">
        <f t="shared" ref="AS1441" si="8542">(AH1441*AN1438+AI1441*AM1438+AJ1441*AN1441+AK1441*AM1441)</f>
        <v>1.2109062853500219</v>
      </c>
      <c r="AT1441" s="26">
        <f t="shared" ref="AT1441" si="8543">AH1441*AO1438+AJ1441*AO1441-AI1441*AP1438-AK1441*AP1441</f>
        <v>0.93930071565763562</v>
      </c>
      <c r="AU1441" s="27">
        <f t="shared" ref="AU1441" si="8544">(AH1441*AP1438+AI1441*AO1438+AJ1441*AP1441+AK1441*AO1441)</f>
        <v>0</v>
      </c>
      <c r="AV1441" s="8"/>
      <c r="AW1441" s="38">
        <f t="shared" ref="AW1441" si="8545">(180/PI())*ATAN(-1*(($AR$8*AS1438+AU1438+$AR$8*AS1441+AU1441)/($AR$8*AR1438+AT1438+$AR$8*AR1441+AT1441)))</f>
        <v>-29.309542878357469</v>
      </c>
      <c r="AY1441" s="187">
        <f t="shared" ref="AY1441" si="8546">20*LOG(((($AR$8*AR1438+AT1438-$AR$8*AR1441-AT1441)^2+($AR$8*AS1438+AU1438-$AR$8*AS1441-AU1441)^2)/(($AR$8*AR1438+AT1438+$AR$8*AR1441+AT1441)^2+($AR$8*AS1438+AU1438+$AR$8*AS1441+AU1441)^2))^0.5)</f>
        <v>-5.3918684807017829</v>
      </c>
      <c r="AZ1441" s="9"/>
      <c r="BA1441" s="29"/>
      <c r="BB1441" s="29"/>
      <c r="BC1441" s="29"/>
      <c r="BD1441" s="29"/>
    </row>
    <row r="1442" spans="2:56" ht="18.649999999999999" customHeight="1">
      <c r="AY1442" s="33"/>
    </row>
    <row r="1443" spans="2:56" ht="18.649999999999999" customHeight="1" thickBot="1">
      <c r="E1443" s="21" t="s">
        <v>68</v>
      </c>
      <c r="J1443" s="21" t="s">
        <v>69</v>
      </c>
      <c r="O1443" s="21" t="s">
        <v>70</v>
      </c>
      <c r="T1443" s="21" t="s">
        <v>71</v>
      </c>
      <c r="Y1443" s="21" t="s">
        <v>72</v>
      </c>
      <c r="AD1443" s="21" t="s">
        <v>73</v>
      </c>
      <c r="AI1443" s="21" t="s">
        <v>74</v>
      </c>
      <c r="AN1443" s="21" t="s">
        <v>75</v>
      </c>
      <c r="AS1443" s="21" t="s">
        <v>76</v>
      </c>
    </row>
    <row r="1444" spans="2:56" ht="18.649999999999999" customHeight="1" thickBot="1">
      <c r="B1444" s="20"/>
      <c r="D1444" s="197" t="s">
        <v>77</v>
      </c>
      <c r="E1444" s="198"/>
      <c r="F1444" s="199" t="s">
        <v>78</v>
      </c>
      <c r="G1444" s="200"/>
      <c r="I1444" s="197" t="s">
        <v>79</v>
      </c>
      <c r="J1444" s="198"/>
      <c r="K1444" s="199" t="s">
        <v>80</v>
      </c>
      <c r="L1444" s="200"/>
      <c r="N1444" s="197" t="s">
        <v>81</v>
      </c>
      <c r="O1444" s="198"/>
      <c r="P1444" s="199" t="s">
        <v>82</v>
      </c>
      <c r="Q1444" s="200"/>
      <c r="S1444" s="197" t="s">
        <v>83</v>
      </c>
      <c r="T1444" s="198"/>
      <c r="U1444" s="199" t="s">
        <v>84</v>
      </c>
      <c r="V1444" s="200"/>
      <c r="X1444" s="197" t="s">
        <v>85</v>
      </c>
      <c r="Y1444" s="198"/>
      <c r="Z1444" s="199" t="s">
        <v>86</v>
      </c>
      <c r="AA1444" s="200"/>
      <c r="AB1444" s="4"/>
      <c r="AC1444" s="197" t="s">
        <v>87</v>
      </c>
      <c r="AD1444" s="198"/>
      <c r="AE1444" s="199" t="s">
        <v>88</v>
      </c>
      <c r="AF1444" s="200"/>
      <c r="AH1444" s="197" t="s">
        <v>89</v>
      </c>
      <c r="AI1444" s="198"/>
      <c r="AJ1444" s="199" t="s">
        <v>90</v>
      </c>
      <c r="AK1444" s="200"/>
      <c r="AL1444" s="4"/>
      <c r="AM1444" s="197" t="s">
        <v>91</v>
      </c>
      <c r="AN1444" s="198"/>
      <c r="AO1444" s="199" t="s">
        <v>92</v>
      </c>
      <c r="AP1444" s="200"/>
      <c r="AR1444" s="197" t="s">
        <v>93</v>
      </c>
      <c r="AS1444" s="198"/>
      <c r="AT1444" s="199" t="s">
        <v>94</v>
      </c>
      <c r="AU1444" s="200"/>
      <c r="AV1444" s="4"/>
      <c r="AW1444" s="181" t="s">
        <v>95</v>
      </c>
      <c r="AY1444" s="182" t="s">
        <v>22</v>
      </c>
      <c r="AZ1444" s="9"/>
      <c r="BA1444" s="29"/>
      <c r="BB1444" s="29"/>
      <c r="BC1444" s="29"/>
      <c r="BD1444" s="29"/>
    </row>
    <row r="1445" spans="2:56" ht="18.649999999999999" customHeight="1" thickTop="1" thickBot="1">
      <c r="B1445" s="39">
        <f t="shared" ref="B1445" si="8547">B1438+$E$5</f>
        <v>0.98119999999999108</v>
      </c>
      <c r="D1445" s="24">
        <v>1</v>
      </c>
      <c r="E1445" s="25">
        <v>0</v>
      </c>
      <c r="F1445" s="26">
        <v>0</v>
      </c>
      <c r="G1445" s="27">
        <f t="shared" ref="G1445" si="8548">-1/($E$8*$B1445)</f>
        <v>-5.6936324691918063</v>
      </c>
      <c r="I1445" s="24">
        <v>1</v>
      </c>
      <c r="J1445" s="28">
        <v>0</v>
      </c>
      <c r="K1445" s="26">
        <v>0</v>
      </c>
      <c r="L1445" s="27">
        <v>0</v>
      </c>
      <c r="N1445" s="24">
        <f t="shared" ref="N1445" si="8549">D1445*I1445+F1445*I1448-E1445*J1445-G1445*J1448</f>
        <v>-0.43256258251939039</v>
      </c>
      <c r="O1445" s="28">
        <f t="shared" ref="O1445" si="8550">(D1445*J1445+E1445*I1445+F1445*J1448+G1445*I1448)</f>
        <v>0</v>
      </c>
      <c r="P1445" s="26">
        <f t="shared" ref="P1445" si="8551">D1445*K1445+F1445*K1448-E1445*L1445-G1445*L1448</f>
        <v>0</v>
      </c>
      <c r="Q1445" s="27">
        <f t="shared" ref="Q1445" si="8552">(D1445*L1445+E1445*K1445+F1445*L1448+G1445*K1448)</f>
        <v>-5.6936324691918063</v>
      </c>
      <c r="S1445" s="24">
        <v>1</v>
      </c>
      <c r="T1445" s="25">
        <v>0</v>
      </c>
      <c r="U1445" s="26">
        <v>0</v>
      </c>
      <c r="V1445" s="27">
        <f t="shared" ref="V1445" si="8553">-1/($T$8*$B1445)</f>
        <v>-27.544870594198201</v>
      </c>
      <c r="X1445" s="24">
        <f t="shared" ref="X1445" si="8554">N1445*S1445+P1445*S1448-O1445*T1445-Q1445*T1448</f>
        <v>-0.43256258251939039</v>
      </c>
      <c r="Y1445" s="28">
        <f t="shared" ref="Y1445" si="8555">(N1445*T1445+O1445*S1445+P1445*T1448+Q1445*S1448)</f>
        <v>0</v>
      </c>
      <c r="Z1445" s="26">
        <f t="shared" ref="Z1445" si="8556">N1445*U1445+P1445*U1448-O1445*V1445-Q1445*V1448</f>
        <v>0</v>
      </c>
      <c r="AA1445" s="27">
        <f t="shared" ref="AA1445" si="8557">(N1445*V1445+O1445*U1445+P1445*V1448+Q1445*U1448)</f>
        <v>6.2212478901969828</v>
      </c>
      <c r="AB1445" s="8"/>
      <c r="AC1445" s="24">
        <v>1</v>
      </c>
      <c r="AD1445" s="28">
        <v>0</v>
      </c>
      <c r="AE1445" s="26">
        <v>0</v>
      </c>
      <c r="AF1445" s="27">
        <v>0</v>
      </c>
      <c r="AH1445" s="24">
        <f t="shared" ref="AH1445" si="8558">X1445*AC1445+Z1445*AC1448-Y1445*AD1445-AA1445*AD1448</f>
        <v>1.0907403564260305</v>
      </c>
      <c r="AI1445" s="28">
        <f t="shared" ref="AI1445" si="8559">(X1445*AD1445+Y1445*AC1445+Z1445*AD1448+AA1445*AC1448)</f>
        <v>0</v>
      </c>
      <c r="AJ1445" s="26">
        <f t="shared" ref="AJ1445" si="8560">X1445*AE1445+Z1445*AE1448-Y1445*AF1445-AA1445*AF1448</f>
        <v>0</v>
      </c>
      <c r="AK1445" s="27">
        <f t="shared" ref="AK1445" si="8561">(X1445*AF1445+Y1445*AE1445+Z1445*AF1448+AA1445*AE1448)</f>
        <v>6.2212478901969828</v>
      </c>
      <c r="AL1445" s="8"/>
      <c r="AM1445" s="24">
        <v>1</v>
      </c>
      <c r="AN1445" s="25">
        <v>0</v>
      </c>
      <c r="AO1445" s="26">
        <v>0</v>
      </c>
      <c r="AP1445" s="27">
        <f t="shared" ref="AP1445" si="8562">-1/($AN$8*$B1445)</f>
        <v>-5.6936324691918063</v>
      </c>
      <c r="AR1445" s="24">
        <f t="shared" ref="AR1445" si="8563">AH1445*AM1445+AJ1445*AM1448-AI1445*AN1445-AK1445*AN1448</f>
        <v>1.0907403564260305</v>
      </c>
      <c r="AS1445" s="28">
        <f t="shared" ref="AS1445" si="8564">(AH1445*AN1445+AI1445*AM1445+AJ1445*AN1448+AK1445*AM1448)</f>
        <v>0</v>
      </c>
      <c r="AT1445" s="26">
        <f t="shared" ref="AT1445" si="8565">AH1445*AO1445+AJ1445*AO1448-AI1445*AP1445-AK1445*AP1448</f>
        <v>0</v>
      </c>
      <c r="AU1445" s="27">
        <f t="shared" ref="AU1445" si="8566">(AH1445*AP1445+AI1445*AO1445+AJ1445*AP1448+AK1445*AO1448)</f>
        <v>1.0973181391891629E-2</v>
      </c>
      <c r="AV1445" s="8"/>
      <c r="AW1445" s="183">
        <f t="shared" ref="AW1445" si="8567">20*LOG((2*$AR$8)/(($AR$8*AR1445+AT1445+$AR$8*AR1448+AT1448)^2+($AR$8*AS1445+AU1445+$AR$8*AS1448+AU1448)^2)^0.5)</f>
        <v>-1.3430354766149564</v>
      </c>
      <c r="AY1445" s="184">
        <f t="shared" ref="AY1445" si="8568">((AS1445^2+AR1445^2)/(AS1448^2+AR1448^2))^0.5</f>
        <v>0.90856764351978136</v>
      </c>
      <c r="AZ1445" s="9"/>
      <c r="BA1445" s="29"/>
      <c r="BB1445" s="29"/>
      <c r="BC1445" s="29"/>
      <c r="BD1445" s="29"/>
    </row>
    <row r="1446" spans="2:56" ht="18.649999999999999" customHeight="1" thickBot="1">
      <c r="D1446" s="30"/>
      <c r="G1446" s="31"/>
      <c r="I1446" s="30"/>
      <c r="L1446" s="31"/>
      <c r="N1446" s="30"/>
      <c r="Q1446" s="31"/>
      <c r="S1446" s="30"/>
      <c r="V1446" s="31"/>
      <c r="X1446" s="30"/>
      <c r="AA1446" s="31"/>
      <c r="AC1446" s="30"/>
      <c r="AF1446" s="31"/>
      <c r="AH1446" s="30"/>
      <c r="AK1446" s="31"/>
      <c r="AM1446" s="30"/>
      <c r="AP1446" s="31"/>
      <c r="AR1446" s="30"/>
      <c r="AU1446" s="31"/>
      <c r="AY1446" s="185"/>
      <c r="AZ1446" s="9"/>
      <c r="BA1446" s="29"/>
      <c r="BB1446" s="29"/>
      <c r="BC1446" s="29"/>
      <c r="BD1446" s="29"/>
    </row>
    <row r="1447" spans="2:56" ht="18.649999999999999" customHeight="1" thickBot="1">
      <c r="D1447" s="197" t="s">
        <v>96</v>
      </c>
      <c r="E1447" s="198"/>
      <c r="F1447" s="199" t="s">
        <v>97</v>
      </c>
      <c r="G1447" s="200"/>
      <c r="I1447" s="197" t="s">
        <v>98</v>
      </c>
      <c r="J1447" s="198"/>
      <c r="K1447" s="199" t="s">
        <v>99</v>
      </c>
      <c r="L1447" s="200"/>
      <c r="N1447" s="197" t="s">
        <v>1</v>
      </c>
      <c r="O1447" s="198"/>
      <c r="P1447" s="199" t="s">
        <v>2</v>
      </c>
      <c r="Q1447" s="200"/>
      <c r="S1447" s="172" t="s">
        <v>100</v>
      </c>
      <c r="T1447" s="173"/>
      <c r="U1447" s="199" t="s">
        <v>101</v>
      </c>
      <c r="V1447" s="200"/>
      <c r="X1447" s="197" t="s">
        <v>102</v>
      </c>
      <c r="Y1447" s="198"/>
      <c r="Z1447" s="199" t="s">
        <v>103</v>
      </c>
      <c r="AA1447" s="200"/>
      <c r="AB1447" s="4"/>
      <c r="AC1447" s="197" t="s">
        <v>104</v>
      </c>
      <c r="AD1447" s="198"/>
      <c r="AE1447" s="199" t="s">
        <v>105</v>
      </c>
      <c r="AF1447" s="200"/>
      <c r="AH1447" s="172" t="s">
        <v>106</v>
      </c>
      <c r="AI1447" s="173"/>
      <c r="AJ1447" s="199" t="s">
        <v>107</v>
      </c>
      <c r="AK1447" s="200"/>
      <c r="AL1447" s="4"/>
      <c r="AM1447" s="197" t="s">
        <v>108</v>
      </c>
      <c r="AN1447" s="198"/>
      <c r="AO1447" s="199" t="s">
        <v>109</v>
      </c>
      <c r="AP1447" s="200"/>
      <c r="AR1447" s="197" t="s">
        <v>110</v>
      </c>
      <c r="AS1447" s="198"/>
      <c r="AT1447" s="199" t="s">
        <v>111</v>
      </c>
      <c r="AU1447" s="200"/>
      <c r="AV1447" s="4"/>
      <c r="AW1447" s="36" t="s">
        <v>112</v>
      </c>
      <c r="AY1447" s="186" t="s">
        <v>113</v>
      </c>
      <c r="AZ1447" s="9"/>
      <c r="BA1447" s="29"/>
      <c r="BB1447" s="29"/>
      <c r="BC1447" s="29"/>
      <c r="BD1447" s="29"/>
    </row>
    <row r="1448" spans="2:56" ht="18.649999999999999" customHeight="1" thickTop="1" thickBot="1">
      <c r="D1448" s="24">
        <v>0</v>
      </c>
      <c r="E1448" s="28">
        <v>0</v>
      </c>
      <c r="F1448" s="26">
        <v>1</v>
      </c>
      <c r="G1448" s="27">
        <v>0</v>
      </c>
      <c r="I1448" s="24">
        <v>0</v>
      </c>
      <c r="J1448" s="28">
        <f t="shared" ref="J1448" si="8569">IF(0=(1-$J$8*$K$8*$B1445^2),0,-1*(1-$J$8*$K$8*$B1445^2)/($B1445*$K$8))</f>
        <v>-0.25160784266827435</v>
      </c>
      <c r="K1448" s="26">
        <v>1</v>
      </c>
      <c r="L1448" s="27">
        <v>0</v>
      </c>
      <c r="N1448" s="24">
        <f t="shared" ref="N1448" si="8570">D1448*I1445+F1448*I1448-E1448*J1445-G1448*J1448</f>
        <v>0</v>
      </c>
      <c r="O1448" s="28">
        <f t="shared" ref="O1448" si="8571">(D1448*J1445+E1448*I1445+F1448*J1448+G1448*I1448)</f>
        <v>-0.25160784266827435</v>
      </c>
      <c r="P1448" s="26">
        <f t="shared" ref="P1448" si="8572">D1448*K1445+F1448*K1448-E1448*L1445-G1448*L1448</f>
        <v>1</v>
      </c>
      <c r="Q1448" s="27">
        <f t="shared" ref="Q1448" si="8573">(D1448*L1445+E1448*K1445+F1448*L1448+G1448*K1448)</f>
        <v>0</v>
      </c>
      <c r="S1448" s="24">
        <v>0</v>
      </c>
      <c r="T1448" s="28">
        <v>0</v>
      </c>
      <c r="U1448" s="26">
        <v>1</v>
      </c>
      <c r="V1448" s="27">
        <v>0</v>
      </c>
      <c r="X1448" s="24">
        <f t="shared" ref="X1448" si="8574">N1448*S1445+P1448*S1448-O1448*T1445-Q1448*T1448</f>
        <v>0</v>
      </c>
      <c r="Y1448" s="28">
        <f t="shared" ref="Y1448" si="8575">(N1448*T1445+O1448*S1445+P1448*T1448+Q1448*S1448)</f>
        <v>-0.25160784266827435</v>
      </c>
      <c r="Z1448" s="26">
        <f t="shared" ref="Z1448" si="8576">N1448*U1445+P1448*U1448-O1448*V1445-Q1448*V1448</f>
        <v>-5.9305054667829973</v>
      </c>
      <c r="AA1448" s="27">
        <f t="shared" ref="AA1448" si="8577">(N1448*V1445+O1448*U1445+P1448*V1448+Q1448*U1448)</f>
        <v>0</v>
      </c>
      <c r="AB1448" s="8"/>
      <c r="AC1448" s="24">
        <v>0</v>
      </c>
      <c r="AD1448" s="28">
        <f t="shared" ref="AD1448" si="8578">IF(0=(1-$AD$8*$AE$8*$B1445^2),0,-1*(1-$AD$8*$AE$8*$B1445^2)/($B1445*$AD$8))</f>
        <v>-0.24485488535921185</v>
      </c>
      <c r="AE1448" s="26">
        <v>1</v>
      </c>
      <c r="AF1448" s="27">
        <v>0</v>
      </c>
      <c r="AH1448" s="24">
        <f t="shared" ref="AH1448" si="8579">X1448*AC1445+Z1448*AC1448-Y1448*AD1445-AA1448*AD1448</f>
        <v>0</v>
      </c>
      <c r="AI1448" s="28">
        <f t="shared" ref="AI1448" si="8580">(X1448*AD1445+Y1448*AC1445+Z1448*AD1448+AA1448*AC1448)</f>
        <v>1.2005053935230556</v>
      </c>
      <c r="AJ1448" s="26">
        <f t="shared" ref="AJ1448" si="8581">X1448*AE1445+Z1448*AE1448-Y1448*AF1445-AA1448*AF1448</f>
        <v>-5.9305054667829973</v>
      </c>
      <c r="AK1448" s="27">
        <f t="shared" ref="AK1448" si="8582">(X1448*AF1445+Y1448*AE1445+Z1448*AF1448+AA1448*AE1448)</f>
        <v>0</v>
      </c>
      <c r="AL1448" s="8"/>
      <c r="AM1448" s="24">
        <v>0</v>
      </c>
      <c r="AN1448" s="28">
        <v>0</v>
      </c>
      <c r="AO1448" s="26">
        <v>1</v>
      </c>
      <c r="AP1448" s="27">
        <v>0</v>
      </c>
      <c r="AR1448" s="24">
        <f t="shared" ref="AR1448" si="8583">AH1448*AM1445+AJ1448*AM1448-AI1448*AN1445-AK1448*AN1448</f>
        <v>0</v>
      </c>
      <c r="AS1448" s="28">
        <f t="shared" ref="AS1448" si="8584">(AH1448*AN1445+AI1448*AM1445+AJ1448*AN1448+AK1448*AM1448)</f>
        <v>1.2005053935230556</v>
      </c>
      <c r="AT1448" s="26">
        <f t="shared" ref="AT1448" si="8585">AH1448*AO1445+AJ1448*AO1448-AI1448*AP1445-AK1448*AP1448</f>
        <v>0.90473102121975923</v>
      </c>
      <c r="AU1448" s="27">
        <f t="shared" ref="AU1448" si="8586">(AH1448*AP1445+AI1448*AO1445+AJ1448*AP1448+AK1448*AO1448)</f>
        <v>0</v>
      </c>
      <c r="AV1448" s="8"/>
      <c r="AW1448" s="38">
        <f t="shared" ref="AW1448" si="8587">(180/PI())*ATAN(-1*(($AR$8*AS1445+AU1445+$AR$8*AS1448+AU1448)/($AR$8*AR1445+AT1445+$AR$8*AR1448+AT1448)))</f>
        <v>-31.262522872935303</v>
      </c>
      <c r="AY1448" s="187">
        <f t="shared" ref="AY1448" si="8588">20*LOG(((($AR$8*AR1445+AT1445-$AR$8*AR1448-AT1448)^2+($AR$8*AS1445+AU1445-$AR$8*AS1448-AU1448)^2)/(($AR$8*AR1445+AT1445+$AR$8*AR1448+AT1448)^2+($AR$8*AS1445+AU1445+$AR$8*AS1448+AU1448)^2))^0.5)</f>
        <v>-5.7511944622064526</v>
      </c>
      <c r="AZ1448" s="9"/>
      <c r="BA1448" s="29"/>
      <c r="BB1448" s="29"/>
      <c r="BC1448" s="29"/>
      <c r="BD1448" s="29"/>
    </row>
    <row r="1449" spans="2:56" ht="18.649999999999999" customHeight="1">
      <c r="AY1449" s="33"/>
    </row>
    <row r="1450" spans="2:56" ht="18.649999999999999" customHeight="1" thickBot="1">
      <c r="E1450" s="21" t="s">
        <v>68</v>
      </c>
      <c r="J1450" s="21" t="s">
        <v>69</v>
      </c>
      <c r="O1450" s="21" t="s">
        <v>70</v>
      </c>
      <c r="T1450" s="21" t="s">
        <v>71</v>
      </c>
      <c r="Y1450" s="21" t="s">
        <v>72</v>
      </c>
      <c r="AD1450" s="21" t="s">
        <v>73</v>
      </c>
      <c r="AI1450" s="21" t="s">
        <v>74</v>
      </c>
      <c r="AN1450" s="21" t="s">
        <v>75</v>
      </c>
      <c r="AS1450" s="21" t="s">
        <v>76</v>
      </c>
    </row>
    <row r="1451" spans="2:56" ht="18.649999999999999" customHeight="1" thickBot="1">
      <c r="B1451" s="20"/>
      <c r="D1451" s="197" t="s">
        <v>77</v>
      </c>
      <c r="E1451" s="198"/>
      <c r="F1451" s="199" t="s">
        <v>78</v>
      </c>
      <c r="G1451" s="200"/>
      <c r="I1451" s="197" t="s">
        <v>79</v>
      </c>
      <c r="J1451" s="198"/>
      <c r="K1451" s="199" t="s">
        <v>80</v>
      </c>
      <c r="L1451" s="200"/>
      <c r="N1451" s="197" t="s">
        <v>81</v>
      </c>
      <c r="O1451" s="198"/>
      <c r="P1451" s="199" t="s">
        <v>82</v>
      </c>
      <c r="Q1451" s="200"/>
      <c r="S1451" s="197" t="s">
        <v>83</v>
      </c>
      <c r="T1451" s="198"/>
      <c r="U1451" s="199" t="s">
        <v>84</v>
      </c>
      <c r="V1451" s="200"/>
      <c r="X1451" s="197" t="s">
        <v>85</v>
      </c>
      <c r="Y1451" s="198"/>
      <c r="Z1451" s="199" t="s">
        <v>86</v>
      </c>
      <c r="AA1451" s="200"/>
      <c r="AB1451" s="4"/>
      <c r="AC1451" s="197" t="s">
        <v>87</v>
      </c>
      <c r="AD1451" s="198"/>
      <c r="AE1451" s="199" t="s">
        <v>88</v>
      </c>
      <c r="AF1451" s="200"/>
      <c r="AH1451" s="197" t="s">
        <v>89</v>
      </c>
      <c r="AI1451" s="198"/>
      <c r="AJ1451" s="199" t="s">
        <v>90</v>
      </c>
      <c r="AK1451" s="200"/>
      <c r="AL1451" s="4"/>
      <c r="AM1451" s="197" t="s">
        <v>91</v>
      </c>
      <c r="AN1451" s="198"/>
      <c r="AO1451" s="199" t="s">
        <v>92</v>
      </c>
      <c r="AP1451" s="200"/>
      <c r="AR1451" s="197" t="s">
        <v>93</v>
      </c>
      <c r="AS1451" s="198"/>
      <c r="AT1451" s="199" t="s">
        <v>94</v>
      </c>
      <c r="AU1451" s="200"/>
      <c r="AV1451" s="4"/>
      <c r="AW1451" s="181" t="s">
        <v>95</v>
      </c>
      <c r="AY1451" s="182" t="s">
        <v>22</v>
      </c>
      <c r="AZ1451" s="9"/>
      <c r="BA1451" s="29"/>
      <c r="BB1451" s="29"/>
      <c r="BC1451" s="29"/>
      <c r="BD1451" s="29"/>
    </row>
    <row r="1452" spans="2:56" ht="18.649999999999999" customHeight="1" thickTop="1" thickBot="1">
      <c r="B1452" s="39">
        <f t="shared" ref="B1452" si="8589">B1445+$E$5</f>
        <v>0.98159999999999104</v>
      </c>
      <c r="D1452" s="24">
        <v>1</v>
      </c>
      <c r="E1452" s="25">
        <v>0</v>
      </c>
      <c r="F1452" s="26">
        <v>0</v>
      </c>
      <c r="G1452" s="27">
        <f t="shared" ref="G1452" si="8590">-1/($E$8*$B1452)</f>
        <v>-5.6913123255613298</v>
      </c>
      <c r="I1452" s="24">
        <v>1</v>
      </c>
      <c r="J1452" s="28">
        <v>0</v>
      </c>
      <c r="K1452" s="26">
        <v>0</v>
      </c>
      <c r="L1452" s="27">
        <v>0</v>
      </c>
      <c r="N1452" s="24">
        <f t="shared" ref="N1452" si="8591">D1452*I1452+F1452*I1455-E1452*J1452-G1452*J1455</f>
        <v>-0.42689323889870723</v>
      </c>
      <c r="O1452" s="28">
        <f t="shared" ref="O1452" si="8592">(D1452*J1452+E1452*I1452+F1452*J1455+G1452*I1455)</f>
        <v>0</v>
      </c>
      <c r="P1452" s="26">
        <f t="shared" ref="P1452" si="8593">D1452*K1452+F1452*K1455-E1452*L1452-G1452*L1455</f>
        <v>0</v>
      </c>
      <c r="Q1452" s="27">
        <f t="shared" ref="Q1452" si="8594">(D1452*L1452+E1452*K1452+F1452*L1455+G1452*K1455)</f>
        <v>-5.6913123255613298</v>
      </c>
      <c r="S1452" s="24">
        <v>1</v>
      </c>
      <c r="T1452" s="25">
        <v>0</v>
      </c>
      <c r="U1452" s="26">
        <v>0</v>
      </c>
      <c r="V1452" s="27">
        <f t="shared" ref="V1452" si="8595">-1/($T$8*$B1452)</f>
        <v>-27.533646115553456</v>
      </c>
      <c r="X1452" s="24">
        <f t="shared" ref="X1452" si="8596">N1452*S1452+P1452*S1455-O1452*T1452-Q1452*T1455</f>
        <v>-0.42689323889870723</v>
      </c>
      <c r="Y1452" s="28">
        <f t="shared" ref="Y1452" si="8597">(N1452*T1452+O1452*S1452+P1452*T1455+Q1452*S1455)</f>
        <v>0</v>
      </c>
      <c r="Z1452" s="26">
        <f t="shared" ref="Z1452" si="8598">N1452*U1452+P1452*U1455-O1452*V1452-Q1452*V1455</f>
        <v>0</v>
      </c>
      <c r="AA1452" s="27">
        <f t="shared" ref="AA1452" si="8599">(N1452*V1452+O1452*U1452+P1452*V1455+Q1452*U1455)</f>
        <v>6.0626150433980941</v>
      </c>
      <c r="AB1452" s="8"/>
      <c r="AC1452" s="24">
        <v>1</v>
      </c>
      <c r="AD1452" s="28">
        <v>0</v>
      </c>
      <c r="AE1452" s="26">
        <v>0</v>
      </c>
      <c r="AF1452" s="27">
        <v>0</v>
      </c>
      <c r="AH1452" s="24">
        <f t="shared" ref="AH1452" si="8600">X1452*AC1452+Z1452*AC1455-Y1452*AD1452-AA1452*AD1455</f>
        <v>1.0529186051356723</v>
      </c>
      <c r="AI1452" s="28">
        <f t="shared" ref="AI1452" si="8601">(X1452*AD1452+Y1452*AC1452+Z1452*AD1455+AA1452*AC1455)</f>
        <v>0</v>
      </c>
      <c r="AJ1452" s="26">
        <f t="shared" ref="AJ1452" si="8602">X1452*AE1452+Z1452*AE1455-Y1452*AF1452-AA1452*AF1455</f>
        <v>0</v>
      </c>
      <c r="AK1452" s="27">
        <f t="shared" ref="AK1452" si="8603">(X1452*AF1452+Y1452*AE1452+Z1452*AF1455+AA1452*AE1455)</f>
        <v>6.0626150433980941</v>
      </c>
      <c r="AL1452" s="8"/>
      <c r="AM1452" s="24">
        <v>1</v>
      </c>
      <c r="AN1452" s="25">
        <v>0</v>
      </c>
      <c r="AO1452" s="26">
        <v>0</v>
      </c>
      <c r="AP1452" s="27">
        <f t="shared" ref="AP1452" si="8604">-1/($AN$8*$B1452)</f>
        <v>-5.6913123255613298</v>
      </c>
      <c r="AR1452" s="24">
        <f t="shared" ref="AR1452" si="8605">AH1452*AM1452+AJ1452*AM1455-AI1452*AN1452-AK1452*AN1455</f>
        <v>1.0529186051356723</v>
      </c>
      <c r="AS1452" s="28">
        <f t="shared" ref="AS1452" si="8606">(AH1452*AN1452+AI1452*AM1452+AJ1452*AN1455+AK1452*AM1455)</f>
        <v>0</v>
      </c>
      <c r="AT1452" s="26">
        <f t="shared" ref="AT1452" si="8607">AH1452*AO1452+AJ1452*AO1455-AI1452*AP1452-AK1452*AP1455</f>
        <v>0</v>
      </c>
      <c r="AU1452" s="27">
        <f t="shared" ref="AU1452" si="8608">(AH1452*AP1452+AI1452*AO1452+AJ1452*AP1455+AK1452*AO1455)</f>
        <v>7.012640817659932E-2</v>
      </c>
      <c r="AV1452" s="8"/>
      <c r="AW1452" s="183">
        <f t="shared" ref="AW1452" si="8609">20*LOG((2*$AR$8)/(($AR$8*AR1452+AT1452+$AR$8*AR1455+AT1455)^2+($AR$8*AS1452+AU1452+$AR$8*AS1455+AU1455)^2)^0.5)</f>
        <v>-1.2121119762384474</v>
      </c>
      <c r="AY1452" s="184">
        <f t="shared" ref="AY1452" si="8610">((AS1452^2+AR1452^2)/(AS1455^2+AR1455^2))^0.5</f>
        <v>0.88468919540199231</v>
      </c>
      <c r="AZ1452" s="9"/>
      <c r="BA1452" s="29"/>
      <c r="BB1452" s="29"/>
      <c r="BC1452" s="29"/>
      <c r="BD1452" s="29"/>
    </row>
    <row r="1453" spans="2:56" ht="18.649999999999999" customHeight="1" thickBot="1">
      <c r="D1453" s="30"/>
      <c r="G1453" s="31"/>
      <c r="I1453" s="30"/>
      <c r="L1453" s="31"/>
      <c r="N1453" s="30"/>
      <c r="Q1453" s="31"/>
      <c r="S1453" s="30"/>
      <c r="V1453" s="31"/>
      <c r="X1453" s="30"/>
      <c r="AA1453" s="31"/>
      <c r="AC1453" s="30"/>
      <c r="AF1453" s="31"/>
      <c r="AH1453" s="30"/>
      <c r="AK1453" s="31"/>
      <c r="AM1453" s="30"/>
      <c r="AP1453" s="31"/>
      <c r="AR1453" s="30"/>
      <c r="AU1453" s="31"/>
      <c r="AY1453" s="185"/>
      <c r="AZ1453" s="9"/>
      <c r="BA1453" s="29"/>
      <c r="BB1453" s="29"/>
      <c r="BC1453" s="29"/>
      <c r="BD1453" s="29"/>
    </row>
    <row r="1454" spans="2:56" ht="18.649999999999999" customHeight="1" thickBot="1">
      <c r="D1454" s="197" t="s">
        <v>96</v>
      </c>
      <c r="E1454" s="198"/>
      <c r="F1454" s="199" t="s">
        <v>97</v>
      </c>
      <c r="G1454" s="200"/>
      <c r="I1454" s="197" t="s">
        <v>98</v>
      </c>
      <c r="J1454" s="198"/>
      <c r="K1454" s="199" t="s">
        <v>99</v>
      </c>
      <c r="L1454" s="200"/>
      <c r="N1454" s="197" t="s">
        <v>1</v>
      </c>
      <c r="O1454" s="198"/>
      <c r="P1454" s="199" t="s">
        <v>2</v>
      </c>
      <c r="Q1454" s="200"/>
      <c r="S1454" s="172" t="s">
        <v>100</v>
      </c>
      <c r="T1454" s="173"/>
      <c r="U1454" s="199" t="s">
        <v>101</v>
      </c>
      <c r="V1454" s="200"/>
      <c r="X1454" s="197" t="s">
        <v>102</v>
      </c>
      <c r="Y1454" s="198"/>
      <c r="Z1454" s="199" t="s">
        <v>103</v>
      </c>
      <c r="AA1454" s="200"/>
      <c r="AB1454" s="4"/>
      <c r="AC1454" s="197" t="s">
        <v>104</v>
      </c>
      <c r="AD1454" s="198"/>
      <c r="AE1454" s="199" t="s">
        <v>105</v>
      </c>
      <c r="AF1454" s="200"/>
      <c r="AH1454" s="172" t="s">
        <v>106</v>
      </c>
      <c r="AI1454" s="173"/>
      <c r="AJ1454" s="199" t="s">
        <v>107</v>
      </c>
      <c r="AK1454" s="200"/>
      <c r="AL1454" s="4"/>
      <c r="AM1454" s="197" t="s">
        <v>108</v>
      </c>
      <c r="AN1454" s="198"/>
      <c r="AO1454" s="199" t="s">
        <v>109</v>
      </c>
      <c r="AP1454" s="200"/>
      <c r="AR1454" s="197" t="s">
        <v>110</v>
      </c>
      <c r="AS1454" s="198"/>
      <c r="AT1454" s="199" t="s">
        <v>111</v>
      </c>
      <c r="AU1454" s="200"/>
      <c r="AV1454" s="4"/>
      <c r="AW1454" s="36" t="s">
        <v>112</v>
      </c>
      <c r="AY1454" s="186" t="s">
        <v>113</v>
      </c>
      <c r="AZ1454" s="9"/>
      <c r="BA1454" s="29"/>
      <c r="BB1454" s="29"/>
      <c r="BC1454" s="29"/>
      <c r="BD1454" s="29"/>
    </row>
    <row r="1455" spans="2:56" ht="18.649999999999999" customHeight="1" thickTop="1" thickBot="1">
      <c r="D1455" s="24">
        <v>0</v>
      </c>
      <c r="E1455" s="28">
        <v>0</v>
      </c>
      <c r="F1455" s="26">
        <v>1</v>
      </c>
      <c r="G1455" s="27">
        <v>0</v>
      </c>
      <c r="I1455" s="24">
        <v>0</v>
      </c>
      <c r="J1455" s="28">
        <f t="shared" ref="J1455" si="8611">IF(0=(1-$J$8*$K$8*$B1452^2),0,-1*(1-$J$8*$K$8*$B1452^2)/($B1452*$K$8))</f>
        <v>-0.25071427419122949</v>
      </c>
      <c r="K1455" s="26">
        <v>1</v>
      </c>
      <c r="L1455" s="27">
        <v>0</v>
      </c>
      <c r="N1455" s="24">
        <f t="shared" ref="N1455" si="8612">D1455*I1452+F1455*I1455-E1455*J1452-G1455*J1455</f>
        <v>0</v>
      </c>
      <c r="O1455" s="28">
        <f t="shared" ref="O1455" si="8613">(D1455*J1452+E1455*I1452+F1455*J1455+G1455*I1455)</f>
        <v>-0.25071427419122949</v>
      </c>
      <c r="P1455" s="26">
        <f t="shared" ref="P1455" si="8614">D1455*K1452+F1455*K1455-E1455*L1452-G1455*L1455</f>
        <v>1</v>
      </c>
      <c r="Q1455" s="27">
        <f t="shared" ref="Q1455" si="8615">(D1455*L1452+E1455*K1452+F1455*L1455+G1455*K1455)</f>
        <v>0</v>
      </c>
      <c r="S1455" s="24">
        <v>0</v>
      </c>
      <c r="T1455" s="28">
        <v>0</v>
      </c>
      <c r="U1455" s="26">
        <v>1</v>
      </c>
      <c r="V1455" s="27">
        <v>0</v>
      </c>
      <c r="X1455" s="24">
        <f t="shared" ref="X1455" si="8616">N1455*S1452+P1455*S1455-O1455*T1452-Q1455*T1455</f>
        <v>0</v>
      </c>
      <c r="Y1455" s="28">
        <f t="shared" ref="Y1455" si="8617">(N1455*T1452+O1455*S1452+P1455*T1455+Q1455*S1455)</f>
        <v>-0.25071427419122949</v>
      </c>
      <c r="Z1455" s="26">
        <f t="shared" ref="Z1455" si="8618">N1455*U1452+P1455*U1455-O1455*V1452-Q1455*V1455</f>
        <v>-5.9030781016991503</v>
      </c>
      <c r="AA1455" s="27">
        <f t="shared" ref="AA1455" si="8619">(N1455*V1452+O1455*U1452+P1455*V1455+Q1455*U1455)</f>
        <v>0</v>
      </c>
      <c r="AB1455" s="8"/>
      <c r="AC1455" s="24">
        <v>0</v>
      </c>
      <c r="AD1455" s="28">
        <f t="shared" ref="AD1455" si="8620">IF(0=(1-$AD$8*$AE$8*$B1452^2),0,-1*(1-$AD$8*$AE$8*$B1452^2)/($B1452*$AD$8))</f>
        <v>-0.24408804343363774</v>
      </c>
      <c r="AE1455" s="26">
        <v>1</v>
      </c>
      <c r="AF1455" s="27">
        <v>0</v>
      </c>
      <c r="AH1455" s="24">
        <f t="shared" ref="AH1455" si="8621">X1455*AC1452+Z1455*AC1455-Y1455*AD1452-AA1455*AD1455</f>
        <v>0</v>
      </c>
      <c r="AI1455" s="28">
        <f t="shared" ref="AI1455" si="8622">(X1455*AD1452+Y1455*AC1452+Z1455*AD1455+AA1455*AC1455)</f>
        <v>1.1901565098884683</v>
      </c>
      <c r="AJ1455" s="26">
        <f t="shared" ref="AJ1455" si="8623">X1455*AE1452+Z1455*AE1455-Y1455*AF1452-AA1455*AF1455</f>
        <v>-5.9030781016991503</v>
      </c>
      <c r="AK1455" s="27">
        <f t="shared" ref="AK1455" si="8624">(X1455*AF1452+Y1455*AE1452+Z1455*AF1455+AA1455*AE1455)</f>
        <v>0</v>
      </c>
      <c r="AL1455" s="8"/>
      <c r="AM1455" s="24">
        <v>0</v>
      </c>
      <c r="AN1455" s="28">
        <v>0</v>
      </c>
      <c r="AO1455" s="26">
        <v>1</v>
      </c>
      <c r="AP1455" s="27">
        <v>0</v>
      </c>
      <c r="AR1455" s="24">
        <f t="shared" ref="AR1455" si="8625">AH1455*AM1452+AJ1455*AM1455-AI1455*AN1452-AK1455*AN1455</f>
        <v>0</v>
      </c>
      <c r="AS1455" s="28">
        <f t="shared" ref="AS1455" si="8626">(AH1455*AN1452+AI1455*AM1452+AJ1455*AN1455+AK1455*AM1455)</f>
        <v>1.1901565098884683</v>
      </c>
      <c r="AT1455" s="26">
        <f t="shared" ref="AT1455" si="8627">AH1455*AO1452+AJ1455*AO1455-AI1455*AP1452-AK1455*AP1455</f>
        <v>0.87047431237614425</v>
      </c>
      <c r="AU1455" s="27">
        <f t="shared" ref="AU1455" si="8628">(AH1455*AP1452+AI1455*AO1452+AJ1455*AP1455+AK1455*AO1455)</f>
        <v>0</v>
      </c>
      <c r="AV1455" s="8"/>
      <c r="AW1455" s="38">
        <f t="shared" ref="AW1455" si="8629">(180/PI())*ATAN(-1*(($AR$8*AS1452+AU1452+$AR$8*AS1455+AU1455)/($AR$8*AR1452+AT1452+$AR$8*AR1455+AT1455)))</f>
        <v>-33.234398345213066</v>
      </c>
      <c r="AY1455" s="187">
        <f t="shared" ref="AY1455" si="8630">20*LOG(((($AR$8*AR1452+AT1452-$AR$8*AR1455-AT1455)^2+($AR$8*AS1452+AU1452-$AR$8*AS1455-AU1455)^2)/(($AR$8*AR1452+AT1452+$AR$8*AR1455+AT1455)^2+($AR$8*AS1452+AU1452+$AR$8*AS1455+AU1455)^2))^0.5)</f>
        <v>-6.1343850104910551</v>
      </c>
      <c r="AZ1455" s="9"/>
      <c r="BA1455" s="29"/>
      <c r="BB1455" s="29"/>
      <c r="BC1455" s="29"/>
      <c r="BD1455" s="29"/>
    </row>
    <row r="1456" spans="2:56" ht="18.649999999999999" customHeight="1">
      <c r="AY1456" s="33"/>
    </row>
    <row r="1457" spans="2:56" ht="18.649999999999999" customHeight="1" thickBot="1">
      <c r="E1457" s="21" t="s">
        <v>68</v>
      </c>
      <c r="J1457" s="21" t="s">
        <v>69</v>
      </c>
      <c r="O1457" s="21" t="s">
        <v>70</v>
      </c>
      <c r="T1457" s="21" t="s">
        <v>71</v>
      </c>
      <c r="Y1457" s="21" t="s">
        <v>72</v>
      </c>
      <c r="AD1457" s="21" t="s">
        <v>73</v>
      </c>
      <c r="AI1457" s="21" t="s">
        <v>74</v>
      </c>
      <c r="AN1457" s="21" t="s">
        <v>75</v>
      </c>
      <c r="AS1457" s="21" t="s">
        <v>76</v>
      </c>
    </row>
    <row r="1458" spans="2:56" ht="18.649999999999999" customHeight="1" thickBot="1">
      <c r="B1458" s="20"/>
      <c r="D1458" s="197" t="s">
        <v>77</v>
      </c>
      <c r="E1458" s="198"/>
      <c r="F1458" s="199" t="s">
        <v>78</v>
      </c>
      <c r="G1458" s="200"/>
      <c r="I1458" s="197" t="s">
        <v>79</v>
      </c>
      <c r="J1458" s="198"/>
      <c r="K1458" s="199" t="s">
        <v>80</v>
      </c>
      <c r="L1458" s="200"/>
      <c r="N1458" s="197" t="s">
        <v>81</v>
      </c>
      <c r="O1458" s="198"/>
      <c r="P1458" s="199" t="s">
        <v>82</v>
      </c>
      <c r="Q1458" s="200"/>
      <c r="S1458" s="197" t="s">
        <v>83</v>
      </c>
      <c r="T1458" s="198"/>
      <c r="U1458" s="199" t="s">
        <v>84</v>
      </c>
      <c r="V1458" s="200"/>
      <c r="X1458" s="197" t="s">
        <v>85</v>
      </c>
      <c r="Y1458" s="198"/>
      <c r="Z1458" s="199" t="s">
        <v>86</v>
      </c>
      <c r="AA1458" s="200"/>
      <c r="AB1458" s="4"/>
      <c r="AC1458" s="197" t="s">
        <v>87</v>
      </c>
      <c r="AD1458" s="198"/>
      <c r="AE1458" s="199" t="s">
        <v>88</v>
      </c>
      <c r="AF1458" s="200"/>
      <c r="AH1458" s="197" t="s">
        <v>89</v>
      </c>
      <c r="AI1458" s="198"/>
      <c r="AJ1458" s="199" t="s">
        <v>90</v>
      </c>
      <c r="AK1458" s="200"/>
      <c r="AL1458" s="4"/>
      <c r="AM1458" s="197" t="s">
        <v>91</v>
      </c>
      <c r="AN1458" s="198"/>
      <c r="AO1458" s="199" t="s">
        <v>92</v>
      </c>
      <c r="AP1458" s="200"/>
      <c r="AR1458" s="197" t="s">
        <v>93</v>
      </c>
      <c r="AS1458" s="198"/>
      <c r="AT1458" s="199" t="s">
        <v>94</v>
      </c>
      <c r="AU1458" s="200"/>
      <c r="AV1458" s="4"/>
      <c r="AW1458" s="181" t="s">
        <v>95</v>
      </c>
      <c r="AY1458" s="182" t="s">
        <v>22</v>
      </c>
      <c r="AZ1458" s="9"/>
      <c r="BA1458" s="29"/>
      <c r="BB1458" s="29"/>
      <c r="BC1458" s="29"/>
      <c r="BD1458" s="29"/>
    </row>
    <row r="1459" spans="2:56" ht="18.649999999999999" customHeight="1" thickTop="1" thickBot="1">
      <c r="B1459" s="39">
        <f t="shared" ref="B1459" si="8631">B1452+$E$5</f>
        <v>0.98199999999999099</v>
      </c>
      <c r="D1459" s="24">
        <v>1</v>
      </c>
      <c r="E1459" s="25">
        <v>0</v>
      </c>
      <c r="F1459" s="26">
        <v>0</v>
      </c>
      <c r="G1459" s="27">
        <f t="shared" ref="G1459" si="8632">-1/($E$8*$B1459)</f>
        <v>-5.6889940720682297</v>
      </c>
      <c r="I1459" s="24">
        <v>1</v>
      </c>
      <c r="J1459" s="28">
        <v>0</v>
      </c>
      <c r="K1459" s="26">
        <v>0</v>
      </c>
      <c r="L1459" s="27">
        <v>0</v>
      </c>
      <c r="N1459" s="24">
        <f t="shared" ref="N1459" si="8633">D1459*I1459+F1459*I1462-E1459*J1459-G1459*J1462</f>
        <v>-0.42123082178175864</v>
      </c>
      <c r="O1459" s="28">
        <f t="shared" ref="O1459" si="8634">(D1459*J1459+E1459*I1459+F1459*J1462+G1459*I1462)</f>
        <v>0</v>
      </c>
      <c r="P1459" s="26">
        <f t="shared" ref="P1459" si="8635">D1459*K1459+F1459*K1462-E1459*L1459-G1459*L1462</f>
        <v>0</v>
      </c>
      <c r="Q1459" s="27">
        <f t="shared" ref="Q1459" si="8636">(D1459*L1459+E1459*K1459+F1459*L1462+G1459*K1462)</f>
        <v>-5.6889940720682297</v>
      </c>
      <c r="S1459" s="24">
        <v>1</v>
      </c>
      <c r="T1459" s="25">
        <v>0</v>
      </c>
      <c r="U1459" s="26">
        <v>0</v>
      </c>
      <c r="V1459" s="27">
        <f t="shared" ref="V1459" si="8637">-1/($T$8*$B1459)</f>
        <v>-27.52243078108684</v>
      </c>
      <c r="X1459" s="24">
        <f t="shared" ref="X1459" si="8638">N1459*S1459+P1459*S1462-O1459*T1459-Q1459*T1462</f>
        <v>-0.42123082178175864</v>
      </c>
      <c r="Y1459" s="28">
        <f t="shared" ref="Y1459" si="8639">(N1459*T1459+O1459*S1459+P1459*T1462+Q1459*S1462)</f>
        <v>0</v>
      </c>
      <c r="Z1459" s="26">
        <f t="shared" ref="Z1459" si="8640">N1459*U1459+P1459*U1462-O1459*V1459-Q1459*V1462</f>
        <v>0</v>
      </c>
      <c r="AA1459" s="27">
        <f t="shared" ref="AA1459" si="8641">(N1459*V1459+O1459*U1459+P1459*V1462+Q1459*U1462)</f>
        <v>5.9043020632805483</v>
      </c>
      <c r="AB1459" s="8"/>
      <c r="AC1459" s="24">
        <v>1</v>
      </c>
      <c r="AD1459" s="28">
        <v>0</v>
      </c>
      <c r="AE1459" s="26">
        <v>0</v>
      </c>
      <c r="AF1459" s="27">
        <v>0</v>
      </c>
      <c r="AH1459" s="24">
        <f t="shared" ref="AH1459" si="8642">X1459*AC1459+Z1459*AC1462-Y1459*AD1459-AA1459*AD1462</f>
        <v>1.0154131342254169</v>
      </c>
      <c r="AI1459" s="28">
        <f t="shared" ref="AI1459" si="8643">(X1459*AD1459+Y1459*AC1459+Z1459*AD1462+AA1459*AC1462)</f>
        <v>0</v>
      </c>
      <c r="AJ1459" s="26">
        <f t="shared" ref="AJ1459" si="8644">X1459*AE1459+Z1459*AE1462-Y1459*AF1459-AA1459*AF1462</f>
        <v>0</v>
      </c>
      <c r="AK1459" s="27">
        <f t="shared" ref="AK1459" si="8645">(X1459*AF1459+Y1459*AE1459+Z1459*AF1462+AA1459*AE1462)</f>
        <v>5.9043020632805483</v>
      </c>
      <c r="AL1459" s="8"/>
      <c r="AM1459" s="24">
        <v>1</v>
      </c>
      <c r="AN1459" s="25">
        <v>0</v>
      </c>
      <c r="AO1459" s="26">
        <v>0</v>
      </c>
      <c r="AP1459" s="27">
        <f t="shared" ref="AP1459" si="8646">-1/($AN$8*$B1459)</f>
        <v>-5.6889940720682297</v>
      </c>
      <c r="AR1459" s="24">
        <f t="shared" ref="AR1459" si="8647">AH1459*AM1459+AJ1459*AM1462-AI1459*AN1459-AK1459*AN1462</f>
        <v>1.0154131342254169</v>
      </c>
      <c r="AS1459" s="28">
        <f t="shared" ref="AS1459" si="8648">(AH1459*AN1459+AI1459*AM1459+AJ1459*AN1462+AK1459*AM1462)</f>
        <v>0</v>
      </c>
      <c r="AT1459" s="26">
        <f t="shared" ref="AT1459" si="8649">AH1459*AO1459+AJ1459*AO1462-AI1459*AP1459-AK1459*AP1462</f>
        <v>0</v>
      </c>
      <c r="AU1459" s="27">
        <f t="shared" ref="AU1459" si="8650">(AH1459*AP1459+AI1459*AO1459+AJ1459*AP1462+AK1459*AO1462)</f>
        <v>0.12762276197192968</v>
      </c>
      <c r="AV1459" s="8"/>
      <c r="AW1459" s="183">
        <f t="shared" ref="AW1459" si="8651">20*LOG((2*$AR$8)/(($AR$8*AR1459+AT1459+$AR$8*AR1462+AT1462)^2+($AR$8*AS1459+AU1459+$AR$8*AS1462+AU1462)^2)^0.5)</f>
        <v>-1.0883565674505304</v>
      </c>
      <c r="AY1459" s="184">
        <f t="shared" ref="AY1459" si="8652">((AS1459^2+AR1459^2)/(AS1462^2+AR1462^2))^0.5</f>
        <v>0.86062206830626253</v>
      </c>
      <c r="AZ1459" s="9"/>
      <c r="BA1459" s="29"/>
      <c r="BB1459" s="29"/>
      <c r="BC1459" s="29"/>
      <c r="BD1459" s="29"/>
    </row>
    <row r="1460" spans="2:56" ht="18.649999999999999" customHeight="1" thickBot="1">
      <c r="D1460" s="30"/>
      <c r="G1460" s="31"/>
      <c r="I1460" s="30"/>
      <c r="L1460" s="31"/>
      <c r="N1460" s="30"/>
      <c r="Q1460" s="31"/>
      <c r="S1460" s="30"/>
      <c r="V1460" s="31"/>
      <c r="X1460" s="30"/>
      <c r="AA1460" s="31"/>
      <c r="AC1460" s="30"/>
      <c r="AF1460" s="31"/>
      <c r="AH1460" s="30"/>
      <c r="AK1460" s="31"/>
      <c r="AM1460" s="30"/>
      <c r="AP1460" s="31"/>
      <c r="AR1460" s="30"/>
      <c r="AU1460" s="31"/>
      <c r="AY1460" s="185"/>
      <c r="AZ1460" s="9"/>
      <c r="BA1460" s="29"/>
      <c r="BB1460" s="29"/>
      <c r="BC1460" s="29"/>
      <c r="BD1460" s="29"/>
    </row>
    <row r="1461" spans="2:56" ht="18.649999999999999" customHeight="1" thickBot="1">
      <c r="D1461" s="197" t="s">
        <v>96</v>
      </c>
      <c r="E1461" s="198"/>
      <c r="F1461" s="199" t="s">
        <v>97</v>
      </c>
      <c r="G1461" s="200"/>
      <c r="I1461" s="197" t="s">
        <v>98</v>
      </c>
      <c r="J1461" s="198"/>
      <c r="K1461" s="199" t="s">
        <v>99</v>
      </c>
      <c r="L1461" s="200"/>
      <c r="N1461" s="197" t="s">
        <v>1</v>
      </c>
      <c r="O1461" s="198"/>
      <c r="P1461" s="199" t="s">
        <v>2</v>
      </c>
      <c r="Q1461" s="200"/>
      <c r="S1461" s="172" t="s">
        <v>100</v>
      </c>
      <c r="T1461" s="173"/>
      <c r="U1461" s="199" t="s">
        <v>101</v>
      </c>
      <c r="V1461" s="200"/>
      <c r="X1461" s="197" t="s">
        <v>102</v>
      </c>
      <c r="Y1461" s="198"/>
      <c r="Z1461" s="199" t="s">
        <v>103</v>
      </c>
      <c r="AA1461" s="200"/>
      <c r="AB1461" s="4"/>
      <c r="AC1461" s="197" t="s">
        <v>104</v>
      </c>
      <c r="AD1461" s="198"/>
      <c r="AE1461" s="199" t="s">
        <v>105</v>
      </c>
      <c r="AF1461" s="200"/>
      <c r="AH1461" s="172" t="s">
        <v>106</v>
      </c>
      <c r="AI1461" s="173"/>
      <c r="AJ1461" s="199" t="s">
        <v>107</v>
      </c>
      <c r="AK1461" s="200"/>
      <c r="AL1461" s="4"/>
      <c r="AM1461" s="197" t="s">
        <v>108</v>
      </c>
      <c r="AN1461" s="198"/>
      <c r="AO1461" s="199" t="s">
        <v>109</v>
      </c>
      <c r="AP1461" s="200"/>
      <c r="AR1461" s="197" t="s">
        <v>110</v>
      </c>
      <c r="AS1461" s="198"/>
      <c r="AT1461" s="199" t="s">
        <v>111</v>
      </c>
      <c r="AU1461" s="200"/>
      <c r="AV1461" s="4"/>
      <c r="AW1461" s="36" t="s">
        <v>112</v>
      </c>
      <c r="AY1461" s="186" t="s">
        <v>113</v>
      </c>
      <c r="AZ1461" s="9"/>
      <c r="BA1461" s="29"/>
      <c r="BB1461" s="29"/>
      <c r="BC1461" s="29"/>
      <c r="BD1461" s="29"/>
    </row>
    <row r="1462" spans="2:56" ht="18.649999999999999" customHeight="1" thickTop="1" thickBot="1">
      <c r="D1462" s="24">
        <v>0</v>
      </c>
      <c r="E1462" s="28">
        <v>0</v>
      </c>
      <c r="F1462" s="26">
        <v>1</v>
      </c>
      <c r="G1462" s="27">
        <v>0</v>
      </c>
      <c r="I1462" s="24">
        <v>0</v>
      </c>
      <c r="J1462" s="28">
        <f t="shared" ref="J1462" si="8653">IF(0=(1-$J$8*$K$8*$B1459^2),0,-1*(1-$J$8*$K$8*$B1459^2)/($B1459*$K$8))</f>
        <v>-0.24982111139115165</v>
      </c>
      <c r="K1462" s="26">
        <v>1</v>
      </c>
      <c r="L1462" s="27">
        <v>0</v>
      </c>
      <c r="N1462" s="24">
        <f t="shared" ref="N1462" si="8654">D1462*I1459+F1462*I1462-E1462*J1459-G1462*J1462</f>
        <v>0</v>
      </c>
      <c r="O1462" s="28">
        <f t="shared" ref="O1462" si="8655">(D1462*J1459+E1462*I1459+F1462*J1462+G1462*I1462)</f>
        <v>-0.24982111139115165</v>
      </c>
      <c r="P1462" s="26">
        <f t="shared" ref="P1462" si="8656">D1462*K1459+F1462*K1462-E1462*L1459-G1462*L1462</f>
        <v>1</v>
      </c>
      <c r="Q1462" s="27">
        <f t="shared" ref="Q1462" si="8657">(D1462*L1459+E1462*K1459+F1462*L1462+G1462*K1462)</f>
        <v>0</v>
      </c>
      <c r="S1462" s="24">
        <v>0</v>
      </c>
      <c r="T1462" s="28">
        <v>0</v>
      </c>
      <c r="U1462" s="26">
        <v>1</v>
      </c>
      <c r="V1462" s="27">
        <v>0</v>
      </c>
      <c r="X1462" s="24">
        <f t="shared" ref="X1462" si="8658">N1462*S1459+P1462*S1462-O1462*T1459-Q1462*T1462</f>
        <v>0</v>
      </c>
      <c r="Y1462" s="28">
        <f t="shared" ref="Y1462" si="8659">(N1462*T1459+O1462*S1459+P1462*T1462+Q1462*S1462)</f>
        <v>-0.24982111139115165</v>
      </c>
      <c r="Z1462" s="26">
        <f t="shared" ref="Z1462" si="8660">N1462*U1459+P1462*U1462-O1462*V1459-Q1462*V1462</f>
        <v>-5.8756842459171565</v>
      </c>
      <c r="AA1462" s="27">
        <f t="shared" ref="AA1462" si="8661">(N1462*V1459+O1462*U1459+P1462*V1462+Q1462*U1462)</f>
        <v>0</v>
      </c>
      <c r="AB1462" s="8"/>
      <c r="AC1462" s="24">
        <v>0</v>
      </c>
      <c r="AD1462" s="28">
        <f t="shared" ref="AD1462" si="8662">IF(0=(1-$AD$8*$AE$8*$B1459^2),0,-1*(1-$AD$8*$AE$8*$B1459^2)/($B1459*$AD$8))</f>
        <v>-0.24332155445464243</v>
      </c>
      <c r="AE1462" s="26">
        <v>1</v>
      </c>
      <c r="AF1462" s="27">
        <v>0</v>
      </c>
      <c r="AH1462" s="24">
        <f t="shared" ref="AH1462" si="8663">X1462*AC1459+Z1462*AC1462-Y1462*AD1459-AA1462*AD1462</f>
        <v>0</v>
      </c>
      <c r="AI1462" s="28">
        <f t="shared" ref="AI1462" si="8664">(X1462*AD1459+Y1462*AC1459+Z1462*AD1462+AA1462*AC1462)</f>
        <v>1.1798595128100644</v>
      </c>
      <c r="AJ1462" s="26">
        <f t="shared" ref="AJ1462" si="8665">X1462*AE1459+Z1462*AE1462-Y1462*AF1459-AA1462*AF1462</f>
        <v>-5.8756842459171565</v>
      </c>
      <c r="AK1462" s="27">
        <f t="shared" ref="AK1462" si="8666">(X1462*AF1459+Y1462*AE1459+Z1462*AF1462+AA1462*AE1462)</f>
        <v>0</v>
      </c>
      <c r="AL1462" s="8"/>
      <c r="AM1462" s="24">
        <v>0</v>
      </c>
      <c r="AN1462" s="28">
        <v>0</v>
      </c>
      <c r="AO1462" s="26">
        <v>1</v>
      </c>
      <c r="AP1462" s="27">
        <v>0</v>
      </c>
      <c r="AR1462" s="24">
        <f t="shared" ref="AR1462" si="8667">AH1462*AM1459+AJ1462*AM1462-AI1462*AN1459-AK1462*AN1462</f>
        <v>0</v>
      </c>
      <c r="AS1462" s="28">
        <f t="shared" ref="AS1462" si="8668">(AH1462*AN1459+AI1462*AM1459+AJ1462*AN1462+AK1462*AM1462)</f>
        <v>1.1798595128100644</v>
      </c>
      <c r="AT1462" s="26">
        <f t="shared" ref="AT1462" si="8669">AH1462*AO1459+AJ1462*AO1462-AI1462*AP1459-AK1462*AP1462</f>
        <v>0.8365295283326093</v>
      </c>
      <c r="AU1462" s="27">
        <f t="shared" ref="AU1462" si="8670">(AH1462*AP1459+AI1462*AO1459+AJ1462*AP1462+AK1462*AO1462)</f>
        <v>0</v>
      </c>
      <c r="AV1462" s="8"/>
      <c r="AW1462" s="38">
        <f t="shared" ref="AW1462" si="8671">(180/PI())*ATAN(-1*(($AR$8*AS1459+AU1459+$AR$8*AS1462+AU1462)/($AR$8*AR1459+AT1459+$AR$8*AR1462+AT1462)))</f>
        <v>-35.222313752767448</v>
      </c>
      <c r="AY1462" s="187">
        <f t="shared" ref="AY1462" si="8672">20*LOG(((($AR$8*AR1459+AT1459-$AR$8*AR1462-AT1462)^2+($AR$8*AS1459+AU1459-$AR$8*AS1462-AU1462)^2)/(($AR$8*AR1459+AT1459+$AR$8*AR1462+AT1462)^2+($AR$8*AS1459+AU1459+$AR$8*AS1462+AU1462)^2))^0.5)</f>
        <v>-6.5429509068621616</v>
      </c>
      <c r="AZ1462" s="9"/>
      <c r="BA1462" s="29"/>
      <c r="BB1462" s="29"/>
      <c r="BC1462" s="29"/>
      <c r="BD1462" s="29"/>
    </row>
    <row r="1463" spans="2:56" ht="18.649999999999999" customHeight="1">
      <c r="AY1463" s="33"/>
    </row>
    <row r="1464" spans="2:56" ht="18.649999999999999" customHeight="1" thickBot="1">
      <c r="E1464" s="21" t="s">
        <v>68</v>
      </c>
      <c r="J1464" s="21" t="s">
        <v>69</v>
      </c>
      <c r="O1464" s="21" t="s">
        <v>70</v>
      </c>
      <c r="T1464" s="21" t="s">
        <v>71</v>
      </c>
      <c r="Y1464" s="21" t="s">
        <v>72</v>
      </c>
      <c r="AD1464" s="21" t="s">
        <v>73</v>
      </c>
      <c r="AI1464" s="21" t="s">
        <v>74</v>
      </c>
      <c r="AN1464" s="21" t="s">
        <v>75</v>
      </c>
      <c r="AS1464" s="21" t="s">
        <v>76</v>
      </c>
    </row>
    <row r="1465" spans="2:56" ht="18.649999999999999" customHeight="1" thickBot="1">
      <c r="B1465" s="20"/>
      <c r="D1465" s="197" t="s">
        <v>77</v>
      </c>
      <c r="E1465" s="198"/>
      <c r="F1465" s="199" t="s">
        <v>78</v>
      </c>
      <c r="G1465" s="200"/>
      <c r="I1465" s="197" t="s">
        <v>79</v>
      </c>
      <c r="J1465" s="198"/>
      <c r="K1465" s="199" t="s">
        <v>80</v>
      </c>
      <c r="L1465" s="200"/>
      <c r="N1465" s="197" t="s">
        <v>81</v>
      </c>
      <c r="O1465" s="198"/>
      <c r="P1465" s="199" t="s">
        <v>82</v>
      </c>
      <c r="Q1465" s="200"/>
      <c r="S1465" s="197" t="s">
        <v>83</v>
      </c>
      <c r="T1465" s="198"/>
      <c r="U1465" s="199" t="s">
        <v>84</v>
      </c>
      <c r="V1465" s="200"/>
      <c r="X1465" s="197" t="s">
        <v>85</v>
      </c>
      <c r="Y1465" s="198"/>
      <c r="Z1465" s="199" t="s">
        <v>86</v>
      </c>
      <c r="AA1465" s="200"/>
      <c r="AB1465" s="4"/>
      <c r="AC1465" s="197" t="s">
        <v>87</v>
      </c>
      <c r="AD1465" s="198"/>
      <c r="AE1465" s="199" t="s">
        <v>88</v>
      </c>
      <c r="AF1465" s="200"/>
      <c r="AH1465" s="197" t="s">
        <v>89</v>
      </c>
      <c r="AI1465" s="198"/>
      <c r="AJ1465" s="199" t="s">
        <v>90</v>
      </c>
      <c r="AK1465" s="200"/>
      <c r="AL1465" s="4"/>
      <c r="AM1465" s="197" t="s">
        <v>91</v>
      </c>
      <c r="AN1465" s="198"/>
      <c r="AO1465" s="199" t="s">
        <v>92</v>
      </c>
      <c r="AP1465" s="200"/>
      <c r="AR1465" s="197" t="s">
        <v>93</v>
      </c>
      <c r="AS1465" s="198"/>
      <c r="AT1465" s="199" t="s">
        <v>94</v>
      </c>
      <c r="AU1465" s="200"/>
      <c r="AV1465" s="4"/>
      <c r="AW1465" s="181" t="s">
        <v>95</v>
      </c>
      <c r="AY1465" s="182" t="s">
        <v>22</v>
      </c>
      <c r="AZ1465" s="9"/>
      <c r="BA1465" s="29"/>
      <c r="BB1465" s="29"/>
      <c r="BC1465" s="29"/>
      <c r="BD1465" s="29"/>
    </row>
    <row r="1466" spans="2:56" ht="18.649999999999999" customHeight="1" thickTop="1" thickBot="1">
      <c r="B1466" s="39">
        <f t="shared" ref="B1466" si="8673">B1459+$E$5</f>
        <v>0.98239999999999095</v>
      </c>
      <c r="D1466" s="24">
        <v>1</v>
      </c>
      <c r="E1466" s="25">
        <v>0</v>
      </c>
      <c r="F1466" s="26">
        <v>0</v>
      </c>
      <c r="G1466" s="27">
        <f t="shared" ref="G1466" si="8674">-1/($E$8*$B1466)</f>
        <v>-5.6866777064037066</v>
      </c>
      <c r="I1466" s="24">
        <v>1</v>
      </c>
      <c r="J1466" s="28">
        <v>0</v>
      </c>
      <c r="K1466" s="26">
        <v>0</v>
      </c>
      <c r="L1466" s="27">
        <v>0</v>
      </c>
      <c r="N1466" s="24">
        <f t="shared" ref="N1466" si="8675">D1466*I1466+F1466*I1469-E1466*J1466-G1466*J1469</f>
        <v>-0.41557531988989171</v>
      </c>
      <c r="O1466" s="28">
        <f t="shared" ref="O1466" si="8676">(D1466*J1466+E1466*I1466+F1466*J1469+G1466*I1469)</f>
        <v>0</v>
      </c>
      <c r="P1466" s="26">
        <f t="shared" ref="P1466" si="8677">D1466*K1466+F1466*K1469-E1466*L1466-G1466*L1469</f>
        <v>0</v>
      </c>
      <c r="Q1466" s="27">
        <f t="shared" ref="Q1466" si="8678">(D1466*L1466+E1466*K1466+F1466*L1469+G1466*K1469)</f>
        <v>-5.6866777064037066</v>
      </c>
      <c r="S1466" s="24">
        <v>1</v>
      </c>
      <c r="T1466" s="25">
        <v>0</v>
      </c>
      <c r="U1466" s="26">
        <v>0</v>
      </c>
      <c r="V1466" s="27">
        <f t="shared" ref="V1466" si="8679">-1/($T$8*$B1466)</f>
        <v>-27.511224579628745</v>
      </c>
      <c r="X1466" s="24">
        <f t="shared" ref="X1466" si="8680">N1466*S1466+P1466*S1469-O1466*T1466-Q1466*T1469</f>
        <v>-0.41557531988989171</v>
      </c>
      <c r="Y1466" s="28">
        <f t="shared" ref="Y1466" si="8681">(N1466*T1466+O1466*S1466+P1466*T1469+Q1466*S1469)</f>
        <v>0</v>
      </c>
      <c r="Z1466" s="26">
        <f t="shared" ref="Z1466" si="8682">N1466*U1466+P1466*U1469-O1466*V1466-Q1466*V1469</f>
        <v>0</v>
      </c>
      <c r="AA1466" s="27">
        <f t="shared" ref="AA1466" si="8683">(N1466*V1466+O1466*U1466+P1466*V1469+Q1466*U1469)</f>
        <v>5.7463082488381616</v>
      </c>
      <c r="AB1466" s="8"/>
      <c r="AC1466" s="24">
        <v>1</v>
      </c>
      <c r="AD1466" s="28">
        <v>0</v>
      </c>
      <c r="AE1466" s="26">
        <v>0</v>
      </c>
      <c r="AF1466" s="27">
        <v>0</v>
      </c>
      <c r="AH1466" s="24">
        <f t="shared" ref="AH1466" si="8684">X1466*AC1466+Z1466*AC1469-Y1466*AD1466-AA1466*AD1469</f>
        <v>0.97822287931276808</v>
      </c>
      <c r="AI1466" s="28">
        <f t="shared" ref="AI1466" si="8685">(X1466*AD1466+Y1466*AC1466+Z1466*AD1469+AA1466*AC1469)</f>
        <v>0</v>
      </c>
      <c r="AJ1466" s="26">
        <f t="shared" ref="AJ1466" si="8686">X1466*AE1466+Z1466*AE1469-Y1466*AF1466-AA1466*AF1469</f>
        <v>0</v>
      </c>
      <c r="AK1466" s="27">
        <f t="shared" ref="AK1466" si="8687">(X1466*AF1466+Y1466*AE1466+Z1466*AF1469+AA1466*AE1469)</f>
        <v>5.7463082488381616</v>
      </c>
      <c r="AL1466" s="8"/>
      <c r="AM1466" s="24">
        <v>1</v>
      </c>
      <c r="AN1466" s="25">
        <v>0</v>
      </c>
      <c r="AO1466" s="26">
        <v>0</v>
      </c>
      <c r="AP1466" s="27">
        <f t="shared" ref="AP1466" si="8688">-1/($AN$8*$B1466)</f>
        <v>-5.6866777064037066</v>
      </c>
      <c r="AR1466" s="24">
        <f t="shared" ref="AR1466" si="8689">AH1466*AM1466+AJ1466*AM1469-AI1466*AN1466-AK1466*AN1469</f>
        <v>0.97822287931276808</v>
      </c>
      <c r="AS1466" s="28">
        <f t="shared" ref="AS1466" si="8690">(AH1466*AN1466+AI1466*AM1466+AJ1466*AN1469+AK1466*AM1469)</f>
        <v>0</v>
      </c>
      <c r="AT1466" s="26">
        <f t="shared" ref="AT1466" si="8691">AH1466*AO1466+AJ1466*AO1469-AI1466*AP1466-AK1466*AP1469</f>
        <v>0</v>
      </c>
      <c r="AU1466" s="27">
        <f t="shared" ref="AU1466" si="8692">(AH1466*AP1466+AI1466*AO1466+AJ1466*AP1469+AK1466*AO1469)</f>
        <v>0.18347000915620004</v>
      </c>
      <c r="AV1466" s="8"/>
      <c r="AW1466" s="183">
        <f t="shared" ref="AW1466" si="8693">20*LOG((2*$AR$8)/(($AR$8*AR1466+AT1466+$AR$8*AR1469+AT1469)^2+($AR$8*AS1466+AU1466+$AR$8*AS1469+AU1469)^2)^0.5)</f>
        <v>-0.97189623873484721</v>
      </c>
      <c r="AY1466" s="184">
        <f t="shared" ref="AY1466" si="8694">((AS1466^2+AR1466^2)/(AS1469^2+AR1469^2))^0.5</f>
        <v>0.83636365871253693</v>
      </c>
      <c r="AZ1466" s="9"/>
      <c r="BA1466" s="29"/>
      <c r="BB1466" s="29"/>
      <c r="BC1466" s="29"/>
      <c r="BD1466" s="29"/>
    </row>
    <row r="1467" spans="2:56" ht="18.649999999999999" customHeight="1" thickBot="1">
      <c r="D1467" s="30"/>
      <c r="G1467" s="31"/>
      <c r="I1467" s="30"/>
      <c r="L1467" s="31"/>
      <c r="N1467" s="30"/>
      <c r="Q1467" s="31"/>
      <c r="S1467" s="30"/>
      <c r="V1467" s="31"/>
      <c r="X1467" s="30"/>
      <c r="AA1467" s="31"/>
      <c r="AC1467" s="30"/>
      <c r="AF1467" s="31"/>
      <c r="AH1467" s="30"/>
      <c r="AK1467" s="31"/>
      <c r="AM1467" s="30"/>
      <c r="AP1467" s="31"/>
      <c r="AR1467" s="30"/>
      <c r="AU1467" s="31"/>
      <c r="AY1467" s="185"/>
      <c r="AZ1467" s="9"/>
      <c r="BA1467" s="29"/>
      <c r="BB1467" s="29"/>
      <c r="BC1467" s="29"/>
      <c r="BD1467" s="29"/>
    </row>
    <row r="1468" spans="2:56" ht="18.649999999999999" customHeight="1" thickBot="1">
      <c r="D1468" s="197" t="s">
        <v>96</v>
      </c>
      <c r="E1468" s="198"/>
      <c r="F1468" s="199" t="s">
        <v>97</v>
      </c>
      <c r="G1468" s="200"/>
      <c r="I1468" s="197" t="s">
        <v>98</v>
      </c>
      <c r="J1468" s="198"/>
      <c r="K1468" s="199" t="s">
        <v>99</v>
      </c>
      <c r="L1468" s="200"/>
      <c r="N1468" s="197" t="s">
        <v>1</v>
      </c>
      <c r="O1468" s="198"/>
      <c r="P1468" s="199" t="s">
        <v>2</v>
      </c>
      <c r="Q1468" s="200"/>
      <c r="S1468" s="172" t="s">
        <v>100</v>
      </c>
      <c r="T1468" s="173"/>
      <c r="U1468" s="199" t="s">
        <v>101</v>
      </c>
      <c r="V1468" s="200"/>
      <c r="X1468" s="197" t="s">
        <v>102</v>
      </c>
      <c r="Y1468" s="198"/>
      <c r="Z1468" s="199" t="s">
        <v>103</v>
      </c>
      <c r="AA1468" s="200"/>
      <c r="AB1468" s="4"/>
      <c r="AC1468" s="197" t="s">
        <v>104</v>
      </c>
      <c r="AD1468" s="198"/>
      <c r="AE1468" s="199" t="s">
        <v>105</v>
      </c>
      <c r="AF1468" s="200"/>
      <c r="AH1468" s="172" t="s">
        <v>106</v>
      </c>
      <c r="AI1468" s="173"/>
      <c r="AJ1468" s="199" t="s">
        <v>107</v>
      </c>
      <c r="AK1468" s="200"/>
      <c r="AL1468" s="4"/>
      <c r="AM1468" s="197" t="s">
        <v>108</v>
      </c>
      <c r="AN1468" s="198"/>
      <c r="AO1468" s="199" t="s">
        <v>109</v>
      </c>
      <c r="AP1468" s="200"/>
      <c r="AR1468" s="197" t="s">
        <v>110</v>
      </c>
      <c r="AS1468" s="198"/>
      <c r="AT1468" s="199" t="s">
        <v>111</v>
      </c>
      <c r="AU1468" s="200"/>
      <c r="AV1468" s="4"/>
      <c r="AW1468" s="36" t="s">
        <v>112</v>
      </c>
      <c r="AY1468" s="186" t="s">
        <v>113</v>
      </c>
      <c r="AZ1468" s="9"/>
      <c r="BA1468" s="29"/>
      <c r="BB1468" s="29"/>
      <c r="BC1468" s="29"/>
      <c r="BD1468" s="29"/>
    </row>
    <row r="1469" spans="2:56" ht="18.649999999999999" customHeight="1" thickTop="1" thickBot="1">
      <c r="D1469" s="24">
        <v>0</v>
      </c>
      <c r="E1469" s="28">
        <v>0</v>
      </c>
      <c r="F1469" s="26">
        <v>1</v>
      </c>
      <c r="G1469" s="27">
        <v>0</v>
      </c>
      <c r="I1469" s="24">
        <v>0</v>
      </c>
      <c r="J1469" s="28">
        <f t="shared" ref="J1469" si="8695">IF(0=(1-$J$8*$K$8*$B1466^2),0,-1*(1-$J$8*$K$8*$B1466^2)/($B1466*$K$8))</f>
        <v>-0.24892835377250722</v>
      </c>
      <c r="K1469" s="26">
        <v>1</v>
      </c>
      <c r="L1469" s="27">
        <v>0</v>
      </c>
      <c r="N1469" s="24">
        <f t="shared" ref="N1469" si="8696">D1469*I1466+F1469*I1469-E1469*J1466-G1469*J1469</f>
        <v>0</v>
      </c>
      <c r="O1469" s="28">
        <f t="shared" ref="O1469" si="8697">(D1469*J1466+E1469*I1466+F1469*J1469+G1469*I1469)</f>
        <v>-0.24892835377250722</v>
      </c>
      <c r="P1469" s="26">
        <f t="shared" ref="P1469" si="8698">D1469*K1466+F1469*K1469-E1469*L1466-G1469*L1469</f>
        <v>1</v>
      </c>
      <c r="Q1469" s="27">
        <f t="shared" ref="Q1469" si="8699">(D1469*L1466+E1469*K1466+F1469*L1469+G1469*K1469)</f>
        <v>0</v>
      </c>
      <c r="S1469" s="24">
        <v>0</v>
      </c>
      <c r="T1469" s="28">
        <v>0</v>
      </c>
      <c r="U1469" s="26">
        <v>1</v>
      </c>
      <c r="V1469" s="27">
        <v>0</v>
      </c>
      <c r="X1469" s="24">
        <f t="shared" ref="X1469" si="8700">N1469*S1466+P1469*S1469-O1469*T1466-Q1469*T1469</f>
        <v>0</v>
      </c>
      <c r="Y1469" s="28">
        <f t="shared" ref="Y1469" si="8701">(N1469*T1466+O1469*S1466+P1469*T1469+Q1469*S1469)</f>
        <v>-0.24892835377250722</v>
      </c>
      <c r="Z1469" s="26">
        <f t="shared" ref="Z1469" si="8702">N1469*U1466+P1469*U1469-O1469*V1466-Q1469*V1469</f>
        <v>-5.8483238448727208</v>
      </c>
      <c r="AA1469" s="27">
        <f t="shared" ref="AA1469" si="8703">(N1469*V1466+O1469*U1466+P1469*V1469+Q1469*U1469)</f>
        <v>0</v>
      </c>
      <c r="AB1469" s="8"/>
      <c r="AC1469" s="24">
        <v>0</v>
      </c>
      <c r="AD1469" s="28">
        <f t="shared" ref="AD1469" si="8704">IF(0=(1-$AD$8*$AE$8*$B1466^2),0,-1*(1-$AD$8*$AE$8*$B1466^2)/($B1466*$AD$8))</f>
        <v>-0.24255541799110236</v>
      </c>
      <c r="AE1469" s="26">
        <v>1</v>
      </c>
      <c r="AF1469" s="27">
        <v>0</v>
      </c>
      <c r="AH1469" s="24">
        <f t="shared" ref="AH1469" si="8705">X1469*AC1466+Z1469*AC1469-Y1469*AD1466-AA1469*AD1469</f>
        <v>0</v>
      </c>
      <c r="AI1469" s="28">
        <f t="shared" ref="AI1469" si="8706">(X1469*AD1466+Y1469*AC1466+Z1469*AD1469+AA1469*AC1469)</f>
        <v>1.1696142809679264</v>
      </c>
      <c r="AJ1469" s="26">
        <f t="shared" ref="AJ1469" si="8707">X1469*AE1466+Z1469*AE1469-Y1469*AF1466-AA1469*AF1469</f>
        <v>-5.8483238448727208</v>
      </c>
      <c r="AK1469" s="27">
        <f t="shared" ref="AK1469" si="8708">(X1469*AF1466+Y1469*AE1466+Z1469*AF1469+AA1469*AE1469)</f>
        <v>0</v>
      </c>
      <c r="AL1469" s="8"/>
      <c r="AM1469" s="24">
        <v>0</v>
      </c>
      <c r="AN1469" s="28">
        <v>0</v>
      </c>
      <c r="AO1469" s="26">
        <v>1</v>
      </c>
      <c r="AP1469" s="27">
        <v>0</v>
      </c>
      <c r="AR1469" s="24">
        <f t="shared" ref="AR1469" si="8709">AH1469*AM1466+AJ1469*AM1469-AI1469*AN1466-AK1469*AN1469</f>
        <v>0</v>
      </c>
      <c r="AS1469" s="28">
        <f t="shared" ref="AS1469" si="8710">(AH1469*AN1466+AI1469*AM1466+AJ1469*AN1469+AK1469*AM1469)</f>
        <v>1.1696142809679264</v>
      </c>
      <c r="AT1469" s="26">
        <f t="shared" ref="AT1469" si="8711">AH1469*AO1466+AJ1469*AO1469-AI1469*AP1466-AK1469*AP1469</f>
        <v>0.80289561179898783</v>
      </c>
      <c r="AU1469" s="27">
        <f t="shared" ref="AU1469" si="8712">(AH1469*AP1466+AI1469*AO1466+AJ1469*AP1469+AK1469*AO1469)</f>
        <v>0</v>
      </c>
      <c r="AV1469" s="8"/>
      <c r="AW1469" s="38">
        <f t="shared" ref="AW1469" si="8713">(180/PI())*ATAN(-1*(($AR$8*AS1466+AU1466+$AR$8*AS1469+AU1469)/($AR$8*AR1466+AT1466+$AR$8*AR1469+AT1469)))</f>
        <v>-37.22329588914851</v>
      </c>
      <c r="AY1469" s="187">
        <f t="shared" ref="AY1469" si="8714">20*LOG(((($AR$8*AR1466+AT1466-$AR$8*AR1469-AT1469)^2+($AR$8*AS1466+AU1466-$AR$8*AS1469-AU1469)^2)/(($AR$8*AR1466+AT1466+$AR$8*AR1469+AT1469)^2+($AR$8*AS1466+AU1466+$AR$8*AS1469+AU1469)^2))^0.5)</f>
        <v>-6.9785335761724498</v>
      </c>
      <c r="AZ1469" s="9"/>
      <c r="BA1469" s="29"/>
      <c r="BB1469" s="29"/>
      <c r="BC1469" s="29"/>
      <c r="BD1469" s="29"/>
    </row>
    <row r="1470" spans="2:56" ht="18.649999999999999" customHeight="1">
      <c r="AY1470" s="33"/>
    </row>
    <row r="1471" spans="2:56" ht="18.649999999999999" customHeight="1" thickBot="1">
      <c r="E1471" s="21" t="s">
        <v>68</v>
      </c>
      <c r="J1471" s="21" t="s">
        <v>69</v>
      </c>
      <c r="O1471" s="21" t="s">
        <v>70</v>
      </c>
      <c r="T1471" s="21" t="s">
        <v>71</v>
      </c>
      <c r="Y1471" s="21" t="s">
        <v>72</v>
      </c>
      <c r="AD1471" s="21" t="s">
        <v>73</v>
      </c>
      <c r="AI1471" s="21" t="s">
        <v>74</v>
      </c>
      <c r="AN1471" s="21" t="s">
        <v>75</v>
      </c>
      <c r="AS1471" s="21" t="s">
        <v>76</v>
      </c>
    </row>
    <row r="1472" spans="2:56" ht="18.649999999999999" customHeight="1" thickBot="1">
      <c r="B1472" s="20"/>
      <c r="D1472" s="197" t="s">
        <v>77</v>
      </c>
      <c r="E1472" s="198"/>
      <c r="F1472" s="199" t="s">
        <v>78</v>
      </c>
      <c r="G1472" s="200"/>
      <c r="I1472" s="197" t="s">
        <v>79</v>
      </c>
      <c r="J1472" s="198"/>
      <c r="K1472" s="199" t="s">
        <v>80</v>
      </c>
      <c r="L1472" s="200"/>
      <c r="N1472" s="197" t="s">
        <v>81</v>
      </c>
      <c r="O1472" s="198"/>
      <c r="P1472" s="199" t="s">
        <v>82</v>
      </c>
      <c r="Q1472" s="200"/>
      <c r="S1472" s="197" t="s">
        <v>83</v>
      </c>
      <c r="T1472" s="198"/>
      <c r="U1472" s="199" t="s">
        <v>84</v>
      </c>
      <c r="V1472" s="200"/>
      <c r="X1472" s="197" t="s">
        <v>85</v>
      </c>
      <c r="Y1472" s="198"/>
      <c r="Z1472" s="199" t="s">
        <v>86</v>
      </c>
      <c r="AA1472" s="200"/>
      <c r="AB1472" s="4"/>
      <c r="AC1472" s="197" t="s">
        <v>87</v>
      </c>
      <c r="AD1472" s="198"/>
      <c r="AE1472" s="199" t="s">
        <v>88</v>
      </c>
      <c r="AF1472" s="200"/>
      <c r="AH1472" s="197" t="s">
        <v>89</v>
      </c>
      <c r="AI1472" s="198"/>
      <c r="AJ1472" s="199" t="s">
        <v>90</v>
      </c>
      <c r="AK1472" s="200"/>
      <c r="AL1472" s="4"/>
      <c r="AM1472" s="197" t="s">
        <v>91</v>
      </c>
      <c r="AN1472" s="198"/>
      <c r="AO1472" s="199" t="s">
        <v>92</v>
      </c>
      <c r="AP1472" s="200"/>
      <c r="AR1472" s="197" t="s">
        <v>93</v>
      </c>
      <c r="AS1472" s="198"/>
      <c r="AT1472" s="199" t="s">
        <v>94</v>
      </c>
      <c r="AU1472" s="200"/>
      <c r="AV1472" s="4"/>
      <c r="AW1472" s="181" t="s">
        <v>95</v>
      </c>
      <c r="AY1472" s="182" t="s">
        <v>22</v>
      </c>
      <c r="AZ1472" s="9"/>
      <c r="BA1472" s="29"/>
      <c r="BB1472" s="29"/>
      <c r="BC1472" s="29"/>
      <c r="BD1472" s="29"/>
    </row>
    <row r="1473" spans="2:56" ht="18.649999999999999" customHeight="1" thickTop="1" thickBot="1">
      <c r="B1473" s="39">
        <f t="shared" ref="B1473" si="8715">B1466+$E$5</f>
        <v>0.9827999999999909</v>
      </c>
      <c r="D1473" s="24">
        <v>1</v>
      </c>
      <c r="E1473" s="25">
        <v>0</v>
      </c>
      <c r="F1473" s="26">
        <v>0</v>
      </c>
      <c r="G1473" s="27">
        <f t="shared" ref="G1473" si="8716">-1/($E$8*$B1473)</f>
        <v>-5.6843632262627208</v>
      </c>
      <c r="I1473" s="24">
        <v>1</v>
      </c>
      <c r="J1473" s="28">
        <v>0</v>
      </c>
      <c r="K1473" s="26">
        <v>0</v>
      </c>
      <c r="L1473" s="27">
        <v>0</v>
      </c>
      <c r="N1473" s="24">
        <f t="shared" ref="N1473" si="8717">D1473*I1473+F1473*I1476-E1473*J1473-G1473*J1476</f>
        <v>-0.40992672196739943</v>
      </c>
      <c r="O1473" s="28">
        <f t="shared" ref="O1473" si="8718">(D1473*J1473+E1473*I1473+F1473*J1476+G1473*I1476)</f>
        <v>0</v>
      </c>
      <c r="P1473" s="26">
        <f t="shared" ref="P1473" si="8719">D1473*K1473+F1473*K1476-E1473*L1473-G1473*L1476</f>
        <v>0</v>
      </c>
      <c r="Q1473" s="27">
        <f t="shared" ref="Q1473" si="8720">(D1473*L1473+E1473*K1473+F1473*L1476+G1473*K1476)</f>
        <v>-5.6843632262627208</v>
      </c>
      <c r="S1473" s="24">
        <v>1</v>
      </c>
      <c r="T1473" s="25">
        <v>0</v>
      </c>
      <c r="U1473" s="26">
        <v>0</v>
      </c>
      <c r="V1473" s="27">
        <f t="shared" ref="V1473" si="8721">-1/($T$8*$B1473)</f>
        <v>-27.500027500027755</v>
      </c>
      <c r="X1473" s="24">
        <f t="shared" ref="X1473" si="8722">N1473*S1473+P1473*S1476-O1473*T1473-Q1473*T1476</f>
        <v>-0.40992672196739943</v>
      </c>
      <c r="Y1473" s="28">
        <f t="shared" ref="Y1473" si="8723">(N1473*T1473+O1473*S1473+P1473*T1476+Q1473*S1476)</f>
        <v>0</v>
      </c>
      <c r="Z1473" s="26">
        <f t="shared" ref="Z1473" si="8724">N1473*U1473+P1473*U1476-O1473*V1473-Q1473*V1476</f>
        <v>0</v>
      </c>
      <c r="AA1473" s="27">
        <f t="shared" ref="AA1473" si="8725">(N1473*V1473+O1473*U1473+P1473*V1476+Q1473*U1476)</f>
        <v>5.5886329008369957</v>
      </c>
      <c r="AB1473" s="8"/>
      <c r="AC1473" s="24">
        <v>1</v>
      </c>
      <c r="AD1473" s="28">
        <v>0</v>
      </c>
      <c r="AE1473" s="26">
        <v>0</v>
      </c>
      <c r="AF1473" s="27">
        <v>0</v>
      </c>
      <c r="AH1473" s="24">
        <f t="shared" ref="AH1473" si="8726">X1473*AC1473+Z1473*AC1476-Y1473*AD1473-AA1473*AD1476</f>
        <v>0.94134677952127555</v>
      </c>
      <c r="AI1473" s="28">
        <f t="shared" ref="AI1473" si="8727">(X1473*AD1473+Y1473*AC1473+Z1473*AD1476+AA1473*AC1476)</f>
        <v>0</v>
      </c>
      <c r="AJ1473" s="26">
        <f t="shared" ref="AJ1473" si="8728">X1473*AE1473+Z1473*AE1476-Y1473*AF1473-AA1473*AF1476</f>
        <v>0</v>
      </c>
      <c r="AK1473" s="27">
        <f t="shared" ref="AK1473" si="8729">(X1473*AF1473+Y1473*AE1473+Z1473*AF1476+AA1473*AE1476)</f>
        <v>5.5886329008369957</v>
      </c>
      <c r="AL1473" s="8"/>
      <c r="AM1473" s="24">
        <v>1</v>
      </c>
      <c r="AN1473" s="25">
        <v>0</v>
      </c>
      <c r="AO1473" s="26">
        <v>0</v>
      </c>
      <c r="AP1473" s="27">
        <f t="shared" ref="AP1473" si="8730">-1/($AN$8*$B1473)</f>
        <v>-5.6843632262627208</v>
      </c>
      <c r="AR1473" s="24">
        <f t="shared" ref="AR1473" si="8731">AH1473*AM1473+AJ1473*AM1476-AI1473*AN1473-AK1473*AN1476</f>
        <v>0.94134677952127555</v>
      </c>
      <c r="AS1473" s="28">
        <f t="shared" ref="AS1473" si="8732">(AH1473*AN1473+AI1473*AM1473+AJ1473*AN1476+AK1473*AM1476)</f>
        <v>0</v>
      </c>
      <c r="AT1473" s="26">
        <f t="shared" ref="AT1473" si="8733">AH1473*AO1473+AJ1473*AO1476-AI1473*AP1473-AK1473*AP1476</f>
        <v>0</v>
      </c>
      <c r="AU1473" s="27">
        <f t="shared" ref="AU1473" si="8734">(AH1473*AP1473+AI1473*AO1473+AJ1473*AP1476+AK1473*AO1476)</f>
        <v>0.23767588416541585</v>
      </c>
      <c r="AV1473" s="8"/>
      <c r="AW1473" s="183">
        <f t="shared" ref="AW1473" si="8735">20*LOG((2*$AR$8)/(($AR$8*AR1473+AT1473+$AR$8*AR1476+AT1476)^2+($AR$8*AS1473+AU1473+$AR$8*AS1476+AU1476)^2)^0.5)</f>
        <v>-0.86281529295903925</v>
      </c>
      <c r="AY1473" s="184">
        <f t="shared" ref="AY1473" si="8736">((AS1473^2+AR1473^2)/(AS1476^2+AR1476^2))^0.5</f>
        <v>0.8119113147750523</v>
      </c>
      <c r="AZ1473" s="9"/>
      <c r="BA1473" s="29"/>
      <c r="BB1473" s="29"/>
      <c r="BC1473" s="29"/>
      <c r="BD1473" s="29"/>
    </row>
    <row r="1474" spans="2:56" ht="18.649999999999999" customHeight="1" thickBot="1">
      <c r="D1474" s="30"/>
      <c r="G1474" s="31"/>
      <c r="I1474" s="30"/>
      <c r="L1474" s="31"/>
      <c r="N1474" s="30"/>
      <c r="Q1474" s="31"/>
      <c r="S1474" s="30"/>
      <c r="V1474" s="31"/>
      <c r="X1474" s="30"/>
      <c r="AA1474" s="31"/>
      <c r="AC1474" s="30"/>
      <c r="AF1474" s="31"/>
      <c r="AH1474" s="30"/>
      <c r="AK1474" s="31"/>
      <c r="AM1474" s="30"/>
      <c r="AP1474" s="31"/>
      <c r="AR1474" s="30"/>
      <c r="AU1474" s="31"/>
      <c r="AY1474" s="185"/>
      <c r="AZ1474" s="9"/>
      <c r="BA1474" s="29"/>
      <c r="BB1474" s="29"/>
      <c r="BC1474" s="29"/>
      <c r="BD1474" s="29"/>
    </row>
    <row r="1475" spans="2:56" ht="18.649999999999999" customHeight="1" thickBot="1">
      <c r="D1475" s="197" t="s">
        <v>96</v>
      </c>
      <c r="E1475" s="198"/>
      <c r="F1475" s="199" t="s">
        <v>97</v>
      </c>
      <c r="G1475" s="200"/>
      <c r="I1475" s="197" t="s">
        <v>98</v>
      </c>
      <c r="J1475" s="198"/>
      <c r="K1475" s="199" t="s">
        <v>99</v>
      </c>
      <c r="L1475" s="200"/>
      <c r="N1475" s="197" t="s">
        <v>1</v>
      </c>
      <c r="O1475" s="198"/>
      <c r="P1475" s="199" t="s">
        <v>2</v>
      </c>
      <c r="Q1475" s="200"/>
      <c r="S1475" s="172" t="s">
        <v>100</v>
      </c>
      <c r="T1475" s="173"/>
      <c r="U1475" s="199" t="s">
        <v>101</v>
      </c>
      <c r="V1475" s="200"/>
      <c r="X1475" s="197" t="s">
        <v>102</v>
      </c>
      <c r="Y1475" s="198"/>
      <c r="Z1475" s="199" t="s">
        <v>103</v>
      </c>
      <c r="AA1475" s="200"/>
      <c r="AB1475" s="4"/>
      <c r="AC1475" s="197" t="s">
        <v>104</v>
      </c>
      <c r="AD1475" s="198"/>
      <c r="AE1475" s="199" t="s">
        <v>105</v>
      </c>
      <c r="AF1475" s="200"/>
      <c r="AH1475" s="172" t="s">
        <v>106</v>
      </c>
      <c r="AI1475" s="173"/>
      <c r="AJ1475" s="199" t="s">
        <v>107</v>
      </c>
      <c r="AK1475" s="200"/>
      <c r="AL1475" s="4"/>
      <c r="AM1475" s="197" t="s">
        <v>108</v>
      </c>
      <c r="AN1475" s="198"/>
      <c r="AO1475" s="199" t="s">
        <v>109</v>
      </c>
      <c r="AP1475" s="200"/>
      <c r="AR1475" s="197" t="s">
        <v>110</v>
      </c>
      <c r="AS1475" s="198"/>
      <c r="AT1475" s="199" t="s">
        <v>111</v>
      </c>
      <c r="AU1475" s="200"/>
      <c r="AV1475" s="4"/>
      <c r="AW1475" s="36" t="s">
        <v>112</v>
      </c>
      <c r="AY1475" s="186" t="s">
        <v>113</v>
      </c>
      <c r="AZ1475" s="9"/>
      <c r="BA1475" s="29"/>
      <c r="BB1475" s="29"/>
      <c r="BC1475" s="29"/>
      <c r="BD1475" s="29"/>
    </row>
    <row r="1476" spans="2:56" ht="18.649999999999999" customHeight="1" thickTop="1" thickBot="1">
      <c r="D1476" s="24">
        <v>0</v>
      </c>
      <c r="E1476" s="28">
        <v>0</v>
      </c>
      <c r="F1476" s="26">
        <v>1</v>
      </c>
      <c r="G1476" s="27">
        <v>0</v>
      </c>
      <c r="I1476" s="24">
        <v>0</v>
      </c>
      <c r="J1476" s="28">
        <f t="shared" ref="J1476" si="8737">IF(0=(1-$J$8*$K$8*$B1473^2),0,-1*(1-$J$8*$K$8*$B1473^2)/($B1473*$K$8))</f>
        <v>-0.24803600084056895</v>
      </c>
      <c r="K1476" s="26">
        <v>1</v>
      </c>
      <c r="L1476" s="27">
        <v>0</v>
      </c>
      <c r="N1476" s="24">
        <f t="shared" ref="N1476" si="8738">D1476*I1473+F1476*I1476-E1476*J1473-G1476*J1476</f>
        <v>0</v>
      </c>
      <c r="O1476" s="28">
        <f t="shared" ref="O1476" si="8739">(D1476*J1473+E1476*I1473+F1476*J1476+G1476*I1476)</f>
        <v>-0.24803600084056895</v>
      </c>
      <c r="P1476" s="26">
        <f t="shared" ref="P1476" si="8740">D1476*K1473+F1476*K1476-E1476*L1473-G1476*L1476</f>
        <v>1</v>
      </c>
      <c r="Q1476" s="27">
        <f t="shared" ref="Q1476" si="8741">(D1476*L1473+E1476*K1473+F1476*L1476+G1476*K1476)</f>
        <v>0</v>
      </c>
      <c r="S1476" s="24">
        <v>0</v>
      </c>
      <c r="T1476" s="28">
        <v>0</v>
      </c>
      <c r="U1476" s="26">
        <v>1</v>
      </c>
      <c r="V1476" s="27">
        <v>0</v>
      </c>
      <c r="X1476" s="24">
        <f t="shared" ref="X1476" si="8742">N1476*S1473+P1476*S1476-O1476*T1473-Q1476*T1476</f>
        <v>0</v>
      </c>
      <c r="Y1476" s="28">
        <f t="shared" ref="Y1476" si="8743">(N1476*T1473+O1476*S1473+P1476*T1476+Q1476*S1476)</f>
        <v>-0.24803600084056895</v>
      </c>
      <c r="Z1476" s="26">
        <f t="shared" ref="Z1476" si="8744">N1476*U1473+P1476*U1476-O1476*V1473-Q1476*V1476</f>
        <v>-5.8209968441125541</v>
      </c>
      <c r="AA1476" s="27">
        <f t="shared" ref="AA1476" si="8745">(N1476*V1473+O1476*U1473+P1476*V1476+Q1476*U1476)</f>
        <v>0</v>
      </c>
      <c r="AB1476" s="8"/>
      <c r="AC1476" s="24">
        <v>0</v>
      </c>
      <c r="AD1476" s="28">
        <f t="shared" ref="AD1476" si="8746">IF(0=(1-$AD$8*$AE$8*$B1473^2),0,-1*(1-$AD$8*$AE$8*$B1473^2)/($B1473*$AD$8))</f>
        <v>-0.2417896336125957</v>
      </c>
      <c r="AE1476" s="26">
        <v>1</v>
      </c>
      <c r="AF1476" s="27">
        <v>0</v>
      </c>
      <c r="AH1476" s="24">
        <f t="shared" ref="AH1476" si="8747">X1476*AC1473+Z1476*AC1476-Y1476*AD1473-AA1476*AD1476</f>
        <v>0</v>
      </c>
      <c r="AI1476" s="28">
        <f t="shared" ref="AI1476" si="8748">(X1476*AD1473+Y1476*AC1473+Z1476*AD1476+AA1476*AC1476)</f>
        <v>1.1594206933574815</v>
      </c>
      <c r="AJ1476" s="26">
        <f t="shared" ref="AJ1476" si="8749">X1476*AE1473+Z1476*AE1476-Y1476*AF1473-AA1476*AF1476</f>
        <v>-5.8209968441125541</v>
      </c>
      <c r="AK1476" s="27">
        <f t="shared" ref="AK1476" si="8750">(X1476*AF1473+Y1476*AE1473+Z1476*AF1476+AA1476*AE1476)</f>
        <v>0</v>
      </c>
      <c r="AL1476" s="8"/>
      <c r="AM1476" s="24">
        <v>0</v>
      </c>
      <c r="AN1476" s="28">
        <v>0</v>
      </c>
      <c r="AO1476" s="26">
        <v>1</v>
      </c>
      <c r="AP1476" s="27">
        <v>0</v>
      </c>
      <c r="AR1476" s="24">
        <f t="shared" ref="AR1476" si="8751">AH1476*AM1473+AJ1476*AM1476-AI1476*AN1473-AK1476*AN1476</f>
        <v>0</v>
      </c>
      <c r="AS1476" s="28">
        <f t="shared" ref="AS1476" si="8752">(AH1476*AN1473+AI1476*AM1473+AJ1476*AN1476+AK1476*AM1476)</f>
        <v>1.1594206933574815</v>
      </c>
      <c r="AT1476" s="26">
        <f t="shared" ref="AT1476" si="8753">AH1476*AO1473+AJ1476*AO1476-AI1476*AP1473-AK1476*AP1476</f>
        <v>0.76957150897674076</v>
      </c>
      <c r="AU1476" s="27">
        <f t="shared" ref="AU1476" si="8754">(AH1476*AP1473+AI1476*AO1473+AJ1476*AP1476+AK1476*AO1476)</f>
        <v>0</v>
      </c>
      <c r="AV1476" s="8"/>
      <c r="AW1476" s="38">
        <f t="shared" ref="AW1476" si="8755">(180/PI())*ATAN(-1*(($AR$8*AS1473+AU1473+$AR$8*AS1476+AU1476)/($AR$8*AR1473+AT1473+$AR$8*AR1476+AT1476)))</f>
        <v>-39.234286068817632</v>
      </c>
      <c r="AY1476" s="187">
        <f t="shared" ref="AY1476" si="8756">20*LOG(((($AR$8*AR1473+AT1473-$AR$8*AR1476-AT1476)^2+($AR$8*AS1473+AU1473-$AR$8*AS1476-AU1476)^2)/(($AR$8*AR1473+AT1473+$AR$8*AR1476+AT1476)^2+($AR$8*AS1473+AU1473+$AR$8*AS1476+AU1476)^2))^0.5)</f>
        <v>-7.4429324324472832</v>
      </c>
      <c r="AZ1476" s="9"/>
      <c r="BA1476" s="29"/>
      <c r="BB1476" s="29"/>
      <c r="BC1476" s="29"/>
      <c r="BD1476" s="29"/>
    </row>
    <row r="1477" spans="2:56" ht="18.649999999999999" customHeight="1">
      <c r="AY1477" s="33"/>
    </row>
    <row r="1478" spans="2:56" ht="18.649999999999999" customHeight="1" thickBot="1">
      <c r="E1478" s="21" t="s">
        <v>68</v>
      </c>
      <c r="J1478" s="21" t="s">
        <v>69</v>
      </c>
      <c r="O1478" s="21" t="s">
        <v>70</v>
      </c>
      <c r="T1478" s="21" t="s">
        <v>71</v>
      </c>
      <c r="Y1478" s="21" t="s">
        <v>72</v>
      </c>
      <c r="AD1478" s="21" t="s">
        <v>73</v>
      </c>
      <c r="AI1478" s="21" t="s">
        <v>74</v>
      </c>
      <c r="AN1478" s="21" t="s">
        <v>75</v>
      </c>
      <c r="AS1478" s="21" t="s">
        <v>76</v>
      </c>
    </row>
    <row r="1479" spans="2:56" ht="18.649999999999999" customHeight="1" thickBot="1">
      <c r="B1479" s="20"/>
      <c r="D1479" s="197" t="s">
        <v>77</v>
      </c>
      <c r="E1479" s="198"/>
      <c r="F1479" s="199" t="s">
        <v>78</v>
      </c>
      <c r="G1479" s="200"/>
      <c r="I1479" s="197" t="s">
        <v>79</v>
      </c>
      <c r="J1479" s="198"/>
      <c r="K1479" s="199" t="s">
        <v>80</v>
      </c>
      <c r="L1479" s="200"/>
      <c r="N1479" s="197" t="s">
        <v>81</v>
      </c>
      <c r="O1479" s="198"/>
      <c r="P1479" s="199" t="s">
        <v>82</v>
      </c>
      <c r="Q1479" s="200"/>
      <c r="S1479" s="197" t="s">
        <v>83</v>
      </c>
      <c r="T1479" s="198"/>
      <c r="U1479" s="199" t="s">
        <v>84</v>
      </c>
      <c r="V1479" s="200"/>
      <c r="X1479" s="197" t="s">
        <v>85</v>
      </c>
      <c r="Y1479" s="198"/>
      <c r="Z1479" s="199" t="s">
        <v>86</v>
      </c>
      <c r="AA1479" s="200"/>
      <c r="AB1479" s="4"/>
      <c r="AC1479" s="197" t="s">
        <v>87</v>
      </c>
      <c r="AD1479" s="198"/>
      <c r="AE1479" s="199" t="s">
        <v>88</v>
      </c>
      <c r="AF1479" s="200"/>
      <c r="AH1479" s="197" t="s">
        <v>89</v>
      </c>
      <c r="AI1479" s="198"/>
      <c r="AJ1479" s="199" t="s">
        <v>90</v>
      </c>
      <c r="AK1479" s="200"/>
      <c r="AL1479" s="4"/>
      <c r="AM1479" s="197" t="s">
        <v>91</v>
      </c>
      <c r="AN1479" s="198"/>
      <c r="AO1479" s="199" t="s">
        <v>92</v>
      </c>
      <c r="AP1479" s="200"/>
      <c r="AR1479" s="197" t="s">
        <v>93</v>
      </c>
      <c r="AS1479" s="198"/>
      <c r="AT1479" s="199" t="s">
        <v>94</v>
      </c>
      <c r="AU1479" s="200"/>
      <c r="AV1479" s="4"/>
      <c r="AW1479" s="181" t="s">
        <v>95</v>
      </c>
      <c r="AY1479" s="182" t="s">
        <v>22</v>
      </c>
      <c r="AZ1479" s="9"/>
      <c r="BA1479" s="29"/>
      <c r="BB1479" s="29"/>
      <c r="BC1479" s="29"/>
      <c r="BD1479" s="29"/>
    </row>
    <row r="1480" spans="2:56" ht="18.649999999999999" customHeight="1" thickTop="1" thickBot="1">
      <c r="B1480" s="39">
        <f t="shared" ref="B1480" si="8757">B1473+$E$5</f>
        <v>0.98319999999999086</v>
      </c>
      <c r="D1480" s="24">
        <v>1</v>
      </c>
      <c r="E1480" s="25">
        <v>0</v>
      </c>
      <c r="F1480" s="26">
        <v>0</v>
      </c>
      <c r="G1480" s="27">
        <f t="shared" ref="G1480" si="8758">-1/($E$8*$B1480)</f>
        <v>-5.6820506293439808</v>
      </c>
      <c r="I1480" s="24">
        <v>1</v>
      </c>
      <c r="J1480" s="28">
        <v>0</v>
      </c>
      <c r="K1480" s="26">
        <v>0</v>
      </c>
      <c r="L1480" s="27">
        <v>0</v>
      </c>
      <c r="N1480" s="24">
        <f t="shared" ref="N1480" si="8759">D1480*I1480+F1480*I1483-E1480*J1480-G1480*J1483</f>
        <v>-0.40428501678146711</v>
      </c>
      <c r="O1480" s="28">
        <f t="shared" ref="O1480" si="8760">(D1480*J1480+E1480*I1480+F1480*J1483+G1480*I1483)</f>
        <v>0</v>
      </c>
      <c r="P1480" s="26">
        <f t="shared" ref="P1480" si="8761">D1480*K1480+F1480*K1483-E1480*L1480-G1480*L1483</f>
        <v>0</v>
      </c>
      <c r="Q1480" s="27">
        <f t="shared" ref="Q1480" si="8762">(D1480*L1480+E1480*K1480+F1480*L1483+G1480*K1483)</f>
        <v>-5.6820506293439808</v>
      </c>
      <c r="S1480" s="24">
        <v>1</v>
      </c>
      <c r="T1480" s="25">
        <v>0</v>
      </c>
      <c r="U1480" s="26">
        <v>0</v>
      </c>
      <c r="V1480" s="27">
        <f t="shared" ref="V1480" si="8763">-1/($T$8*$B1480)</f>
        <v>-27.48883953115061</v>
      </c>
      <c r="X1480" s="24">
        <f t="shared" ref="X1480" si="8764">N1480*S1480+P1480*S1483-O1480*T1480-Q1480*T1483</f>
        <v>-0.40428501678146711</v>
      </c>
      <c r="Y1480" s="28">
        <f t="shared" ref="Y1480" si="8765">(N1480*T1480+O1480*S1480+P1480*T1483+Q1480*S1483)</f>
        <v>0</v>
      </c>
      <c r="Z1480" s="26">
        <f t="shared" ref="Z1480" si="8766">N1480*U1480+P1480*U1483-O1480*V1480-Q1480*V1483</f>
        <v>0</v>
      </c>
      <c r="AA1480" s="27">
        <f t="shared" ref="AA1480" si="8767">(N1480*V1480+O1480*U1480+P1480*V1483+Q1480*U1483)</f>
        <v>5.4312753218102996</v>
      </c>
      <c r="AB1480" s="8"/>
      <c r="AC1480" s="24">
        <v>1</v>
      </c>
      <c r="AD1480" s="28">
        <v>0</v>
      </c>
      <c r="AE1480" s="26">
        <v>0</v>
      </c>
      <c r="AF1480" s="27">
        <v>0</v>
      </c>
      <c r="AH1480" s="24">
        <f t="shared" ref="AH1480" si="8768">X1480*AC1480+Z1480*AC1483-Y1480*AD1480-AA1480*AD1483</f>
        <v>0.90478377746818484</v>
      </c>
      <c r="AI1480" s="28">
        <f t="shared" ref="AI1480" si="8769">(X1480*AD1480+Y1480*AC1480+Z1480*AD1483+AA1480*AC1483)</f>
        <v>0</v>
      </c>
      <c r="AJ1480" s="26">
        <f t="shared" ref="AJ1480" si="8770">X1480*AE1480+Z1480*AE1483-Y1480*AF1480-AA1480*AF1483</f>
        <v>0</v>
      </c>
      <c r="AK1480" s="27">
        <f t="shared" ref="AK1480" si="8771">(X1480*AF1480+Y1480*AE1480+Z1480*AF1483+AA1480*AE1483)</f>
        <v>5.4312753218102996</v>
      </c>
      <c r="AL1480" s="8"/>
      <c r="AM1480" s="24">
        <v>1</v>
      </c>
      <c r="AN1480" s="25">
        <v>0</v>
      </c>
      <c r="AO1480" s="26">
        <v>0</v>
      </c>
      <c r="AP1480" s="27">
        <f t="shared" ref="AP1480" si="8772">-1/($AN$8*$B1480)</f>
        <v>-5.6820506293439808</v>
      </c>
      <c r="AR1480" s="24">
        <f t="shared" ref="AR1480" si="8773">AH1480*AM1480+AJ1480*AM1483-AI1480*AN1480-AK1480*AN1483</f>
        <v>0.90478377746818484</v>
      </c>
      <c r="AS1480" s="28">
        <f t="shared" ref="AS1480" si="8774">(AH1480*AN1480+AI1480*AM1480+AJ1480*AN1483+AK1480*AM1483)</f>
        <v>0</v>
      </c>
      <c r="AT1480" s="26">
        <f t="shared" ref="AT1480" si="8775">AH1480*AO1480+AJ1480*AO1483-AI1480*AP1480-AK1480*AP1483</f>
        <v>0</v>
      </c>
      <c r="AU1480" s="27">
        <f t="shared" ref="AU1480" si="8776">(AH1480*AP1480+AI1480*AO1480+AJ1480*AP1483+AK1480*AO1483)</f>
        <v>0.29024808962697612</v>
      </c>
      <c r="AV1480" s="8"/>
      <c r="AW1480" s="183">
        <f t="shared" ref="AW1480" si="8777">20*LOG((2*$AR$8)/(($AR$8*AR1480+AT1480+$AR$8*AR1483+AT1483)^2+($AR$8*AS1480+AU1480+$AR$8*AS1483+AU1483)^2)^0.5)</f>
        <v>-0.76115368700318653</v>
      </c>
      <c r="AY1480" s="184">
        <f t="shared" ref="AY1480" si="8778">((AS1480^2+AR1480^2)/(AS1483^2+AR1483^2))^0.5</f>
        <v>0.7872623351817325</v>
      </c>
      <c r="AZ1480" s="9"/>
      <c r="BA1480" s="29"/>
      <c r="BB1480" s="29"/>
      <c r="BC1480" s="29"/>
      <c r="BD1480" s="29"/>
    </row>
    <row r="1481" spans="2:56" ht="18.649999999999999" customHeight="1" thickBot="1">
      <c r="D1481" s="30"/>
      <c r="G1481" s="31"/>
      <c r="I1481" s="30"/>
      <c r="L1481" s="31"/>
      <c r="N1481" s="30"/>
      <c r="Q1481" s="31"/>
      <c r="S1481" s="30"/>
      <c r="V1481" s="31"/>
      <c r="X1481" s="30"/>
      <c r="AA1481" s="31"/>
      <c r="AC1481" s="30"/>
      <c r="AF1481" s="31"/>
      <c r="AH1481" s="30"/>
      <c r="AK1481" s="31"/>
      <c r="AM1481" s="30"/>
      <c r="AP1481" s="31"/>
      <c r="AR1481" s="30"/>
      <c r="AU1481" s="31"/>
      <c r="AY1481" s="185"/>
      <c r="AZ1481" s="9"/>
      <c r="BA1481" s="29"/>
      <c r="BB1481" s="29"/>
      <c r="BC1481" s="29"/>
      <c r="BD1481" s="29"/>
    </row>
    <row r="1482" spans="2:56" ht="18.649999999999999" customHeight="1" thickBot="1">
      <c r="D1482" s="197" t="s">
        <v>96</v>
      </c>
      <c r="E1482" s="198"/>
      <c r="F1482" s="199" t="s">
        <v>97</v>
      </c>
      <c r="G1482" s="200"/>
      <c r="I1482" s="197" t="s">
        <v>98</v>
      </c>
      <c r="J1482" s="198"/>
      <c r="K1482" s="199" t="s">
        <v>99</v>
      </c>
      <c r="L1482" s="200"/>
      <c r="N1482" s="197" t="s">
        <v>1</v>
      </c>
      <c r="O1482" s="198"/>
      <c r="P1482" s="199" t="s">
        <v>2</v>
      </c>
      <c r="Q1482" s="200"/>
      <c r="S1482" s="172" t="s">
        <v>100</v>
      </c>
      <c r="T1482" s="173"/>
      <c r="U1482" s="199" t="s">
        <v>101</v>
      </c>
      <c r="V1482" s="200"/>
      <c r="X1482" s="197" t="s">
        <v>102</v>
      </c>
      <c r="Y1482" s="198"/>
      <c r="Z1482" s="199" t="s">
        <v>103</v>
      </c>
      <c r="AA1482" s="200"/>
      <c r="AB1482" s="4"/>
      <c r="AC1482" s="197" t="s">
        <v>104</v>
      </c>
      <c r="AD1482" s="198"/>
      <c r="AE1482" s="199" t="s">
        <v>105</v>
      </c>
      <c r="AF1482" s="200"/>
      <c r="AH1482" s="172" t="s">
        <v>106</v>
      </c>
      <c r="AI1482" s="173"/>
      <c r="AJ1482" s="199" t="s">
        <v>107</v>
      </c>
      <c r="AK1482" s="200"/>
      <c r="AL1482" s="4"/>
      <c r="AM1482" s="197" t="s">
        <v>108</v>
      </c>
      <c r="AN1482" s="198"/>
      <c r="AO1482" s="199" t="s">
        <v>109</v>
      </c>
      <c r="AP1482" s="200"/>
      <c r="AR1482" s="197" t="s">
        <v>110</v>
      </c>
      <c r="AS1482" s="198"/>
      <c r="AT1482" s="199" t="s">
        <v>111</v>
      </c>
      <c r="AU1482" s="200"/>
      <c r="AV1482" s="4"/>
      <c r="AW1482" s="36" t="s">
        <v>112</v>
      </c>
      <c r="AY1482" s="186" t="s">
        <v>113</v>
      </c>
      <c r="AZ1482" s="9"/>
      <c r="BA1482" s="29"/>
      <c r="BB1482" s="29"/>
      <c r="BC1482" s="29"/>
      <c r="BD1482" s="29"/>
    </row>
    <row r="1483" spans="2:56" ht="18.649999999999999" customHeight="1" thickTop="1" thickBot="1">
      <c r="D1483" s="24">
        <v>0</v>
      </c>
      <c r="E1483" s="28">
        <v>0</v>
      </c>
      <c r="F1483" s="26">
        <v>1</v>
      </c>
      <c r="G1483" s="27">
        <v>0</v>
      </c>
      <c r="I1483" s="24">
        <v>0</v>
      </c>
      <c r="J1483" s="28">
        <f t="shared" ref="J1483" si="8779">IF(0=(1-$J$8*$K$8*$B1480^2),0,-1*(1-$J$8*$K$8*$B1480^2)/($B1480*$K$8))</f>
        <v>-0.24714405210141507</v>
      </c>
      <c r="K1483" s="26">
        <v>1</v>
      </c>
      <c r="L1483" s="27">
        <v>0</v>
      </c>
      <c r="N1483" s="24">
        <f t="shared" ref="N1483" si="8780">D1483*I1480+F1483*I1483-E1483*J1480-G1483*J1483</f>
        <v>0</v>
      </c>
      <c r="O1483" s="28">
        <f t="shared" ref="O1483" si="8781">(D1483*J1480+E1483*I1480+F1483*J1483+G1483*I1483)</f>
        <v>-0.24714405210141507</v>
      </c>
      <c r="P1483" s="26">
        <f t="shared" ref="P1483" si="8782">D1483*K1480+F1483*K1483-E1483*L1480-G1483*L1483</f>
        <v>1</v>
      </c>
      <c r="Q1483" s="27">
        <f t="shared" ref="Q1483" si="8783">(D1483*L1480+E1483*K1480+F1483*L1483+G1483*K1483)</f>
        <v>0</v>
      </c>
      <c r="S1483" s="24">
        <v>0</v>
      </c>
      <c r="T1483" s="28">
        <v>0</v>
      </c>
      <c r="U1483" s="26">
        <v>1</v>
      </c>
      <c r="V1483" s="27">
        <v>0</v>
      </c>
      <c r="X1483" s="24">
        <f t="shared" ref="X1483" si="8784">N1483*S1480+P1483*S1483-O1483*T1480-Q1483*T1483</f>
        <v>0</v>
      </c>
      <c r="Y1483" s="28">
        <f t="shared" ref="Y1483" si="8785">(N1483*T1480+O1483*S1480+P1483*T1483+Q1483*S1483)</f>
        <v>-0.24714405210141507</v>
      </c>
      <c r="Z1483" s="26">
        <f t="shared" ref="Z1483" si="8786">N1483*U1480+P1483*U1483-O1483*V1480-Q1483*V1483</f>
        <v>-5.7937031892941251</v>
      </c>
      <c r="AA1483" s="27">
        <f t="shared" ref="AA1483" si="8787">(N1483*V1480+O1483*U1480+P1483*V1483+Q1483*U1483)</f>
        <v>0</v>
      </c>
      <c r="AB1483" s="8"/>
      <c r="AC1483" s="24">
        <v>0</v>
      </c>
      <c r="AD1483" s="28">
        <f t="shared" ref="AD1483" si="8788">IF(0=(1-$AD$8*$AE$8*$B1480^2),0,-1*(1-$AD$8*$AE$8*$B1480^2)/($B1480*$AD$8))</f>
        <v>-0.24102420088940105</v>
      </c>
      <c r="AE1483" s="26">
        <v>1</v>
      </c>
      <c r="AF1483" s="27">
        <v>0</v>
      </c>
      <c r="AH1483" s="24">
        <f t="shared" ref="AH1483" si="8789">X1483*AC1480+Z1483*AC1483-Y1483*AD1480-AA1483*AD1483</f>
        <v>0</v>
      </c>
      <c r="AI1483" s="28">
        <f t="shared" ref="AI1483" si="8790">(X1483*AD1480+Y1483*AC1480+Z1483*AD1483+AA1483*AC1483)</f>
        <v>1.1492786292885757</v>
      </c>
      <c r="AJ1483" s="26">
        <f t="shared" ref="AJ1483" si="8791">X1483*AE1480+Z1483*AE1483-Y1483*AF1480-AA1483*AF1483</f>
        <v>-5.7937031892941251</v>
      </c>
      <c r="AK1483" s="27">
        <f t="shared" ref="AK1483" si="8792">(X1483*AF1480+Y1483*AE1480+Z1483*AF1483+AA1483*AE1483)</f>
        <v>0</v>
      </c>
      <c r="AL1483" s="8"/>
      <c r="AM1483" s="24">
        <v>0</v>
      </c>
      <c r="AN1483" s="28">
        <v>0</v>
      </c>
      <c r="AO1483" s="26">
        <v>1</v>
      </c>
      <c r="AP1483" s="27">
        <v>0</v>
      </c>
      <c r="AR1483" s="24">
        <f t="shared" ref="AR1483" si="8793">AH1483*AM1480+AJ1483*AM1483-AI1483*AN1480-AK1483*AN1483</f>
        <v>0</v>
      </c>
      <c r="AS1483" s="28">
        <f t="shared" ref="AS1483" si="8794">(AH1483*AN1480+AI1483*AM1480+AJ1483*AN1483+AK1483*AM1483)</f>
        <v>1.1492786292885757</v>
      </c>
      <c r="AT1483" s="26">
        <f t="shared" ref="AT1483" si="8795">AH1483*AO1480+AJ1483*AO1483-AI1483*AP1480-AK1483*AP1483</f>
        <v>0.73655616954661429</v>
      </c>
      <c r="AU1483" s="27">
        <f t="shared" ref="AU1483" si="8796">(AH1483*AP1480+AI1483*AO1480+AJ1483*AP1483+AK1483*AO1483)</f>
        <v>0</v>
      </c>
      <c r="AV1483" s="8"/>
      <c r="AW1483" s="38">
        <f t="shared" ref="AW1483" si="8797">(180/PI())*ATAN(-1*(($AR$8*AS1480+AU1480+$AR$8*AS1483+AU1483)/($AR$8*AR1480+AT1480+$AR$8*AR1483+AT1483)))</f>
        <v>-41.252174759683577</v>
      </c>
      <c r="AY1483" s="187">
        <f t="shared" ref="AY1483" si="8798">20*LOG(((($AR$8*AR1480+AT1480-$AR$8*AR1483-AT1483)^2+($AR$8*AS1480+AU1480-$AR$8*AS1483-AU1483)^2)/(($AR$8*AR1480+AT1480+$AR$8*AR1483+AT1483)^2+($AR$8*AS1480+AU1480+$AR$8*AS1483+AU1483)^2))^0.5)</f>
        <v>-7.9381394325078691</v>
      </c>
      <c r="AZ1483" s="9"/>
      <c r="BA1483" s="29"/>
      <c r="BB1483" s="29"/>
      <c r="BC1483" s="29"/>
      <c r="BD1483" s="29"/>
    </row>
    <row r="1484" spans="2:56" ht="18.649999999999999" customHeight="1">
      <c r="AY1484" s="33"/>
    </row>
    <row r="1485" spans="2:56" ht="18.649999999999999" customHeight="1" thickBot="1">
      <c r="E1485" s="21" t="s">
        <v>68</v>
      </c>
      <c r="J1485" s="21" t="s">
        <v>69</v>
      </c>
      <c r="O1485" s="21" t="s">
        <v>70</v>
      </c>
      <c r="T1485" s="21" t="s">
        <v>71</v>
      </c>
      <c r="Y1485" s="21" t="s">
        <v>72</v>
      </c>
      <c r="AD1485" s="21" t="s">
        <v>73</v>
      </c>
      <c r="AI1485" s="21" t="s">
        <v>74</v>
      </c>
      <c r="AN1485" s="21" t="s">
        <v>75</v>
      </c>
      <c r="AS1485" s="21" t="s">
        <v>76</v>
      </c>
    </row>
    <row r="1486" spans="2:56" ht="18.649999999999999" customHeight="1" thickBot="1">
      <c r="B1486" s="20"/>
      <c r="D1486" s="197" t="s">
        <v>77</v>
      </c>
      <c r="E1486" s="198"/>
      <c r="F1486" s="199" t="s">
        <v>78</v>
      </c>
      <c r="G1486" s="200"/>
      <c r="I1486" s="197" t="s">
        <v>79</v>
      </c>
      <c r="J1486" s="198"/>
      <c r="K1486" s="199" t="s">
        <v>80</v>
      </c>
      <c r="L1486" s="200"/>
      <c r="N1486" s="197" t="s">
        <v>81</v>
      </c>
      <c r="O1486" s="198"/>
      <c r="P1486" s="199" t="s">
        <v>82</v>
      </c>
      <c r="Q1486" s="200"/>
      <c r="S1486" s="197" t="s">
        <v>83</v>
      </c>
      <c r="T1486" s="198"/>
      <c r="U1486" s="199" t="s">
        <v>84</v>
      </c>
      <c r="V1486" s="200"/>
      <c r="X1486" s="197" t="s">
        <v>85</v>
      </c>
      <c r="Y1486" s="198"/>
      <c r="Z1486" s="199" t="s">
        <v>86</v>
      </c>
      <c r="AA1486" s="200"/>
      <c r="AB1486" s="4"/>
      <c r="AC1486" s="197" t="s">
        <v>87</v>
      </c>
      <c r="AD1486" s="198"/>
      <c r="AE1486" s="199" t="s">
        <v>88</v>
      </c>
      <c r="AF1486" s="200"/>
      <c r="AH1486" s="197" t="s">
        <v>89</v>
      </c>
      <c r="AI1486" s="198"/>
      <c r="AJ1486" s="199" t="s">
        <v>90</v>
      </c>
      <c r="AK1486" s="200"/>
      <c r="AL1486" s="4"/>
      <c r="AM1486" s="197" t="s">
        <v>91</v>
      </c>
      <c r="AN1486" s="198"/>
      <c r="AO1486" s="199" t="s">
        <v>92</v>
      </c>
      <c r="AP1486" s="200"/>
      <c r="AR1486" s="197" t="s">
        <v>93</v>
      </c>
      <c r="AS1486" s="198"/>
      <c r="AT1486" s="199" t="s">
        <v>94</v>
      </c>
      <c r="AU1486" s="200"/>
      <c r="AV1486" s="4"/>
      <c r="AW1486" s="181" t="s">
        <v>95</v>
      </c>
      <c r="AY1486" s="182" t="s">
        <v>22</v>
      </c>
      <c r="AZ1486" s="9"/>
      <c r="BA1486" s="29"/>
      <c r="BB1486" s="29"/>
      <c r="BC1486" s="29"/>
      <c r="BD1486" s="29"/>
    </row>
    <row r="1487" spans="2:56" ht="18.649999999999999" customHeight="1" thickTop="1" thickBot="1">
      <c r="B1487" s="39">
        <f t="shared" ref="B1487" si="8799">B1480+$E$5</f>
        <v>0.98359999999999081</v>
      </c>
      <c r="D1487" s="24">
        <v>1</v>
      </c>
      <c r="E1487" s="25">
        <v>0</v>
      </c>
      <c r="F1487" s="26">
        <v>0</v>
      </c>
      <c r="G1487" s="27">
        <f t="shared" ref="G1487" si="8800">-1/($E$8*$B1487)</f>
        <v>-5.6797399133499411</v>
      </c>
      <c r="I1487" s="24">
        <v>1</v>
      </c>
      <c r="J1487" s="28">
        <v>0</v>
      </c>
      <c r="K1487" s="26">
        <v>0</v>
      </c>
      <c r="L1487" s="27">
        <v>0</v>
      </c>
      <c r="N1487" s="24">
        <f t="shared" ref="N1487" si="8801">D1487*I1487+F1487*I1490-E1487*J1487-G1487*J1490</f>
        <v>-0.39865019312211447</v>
      </c>
      <c r="O1487" s="28">
        <f t="shared" ref="O1487" si="8802">(D1487*J1487+E1487*I1487+F1487*J1490+G1487*I1490)</f>
        <v>0</v>
      </c>
      <c r="P1487" s="26">
        <f t="shared" ref="P1487" si="8803">D1487*K1487+F1487*K1490-E1487*L1487-G1487*L1490</f>
        <v>0</v>
      </c>
      <c r="Q1487" s="27">
        <f t="shared" ref="Q1487" si="8804">(D1487*L1487+E1487*K1487+F1487*L1490+G1487*K1490)</f>
        <v>-5.6797399133499411</v>
      </c>
      <c r="S1487" s="24">
        <v>1</v>
      </c>
      <c r="T1487" s="25">
        <v>0</v>
      </c>
      <c r="U1487" s="26">
        <v>0</v>
      </c>
      <c r="V1487" s="27">
        <f t="shared" ref="V1487" si="8805">-1/($T$8*$B1487)</f>
        <v>-27.477660661882148</v>
      </c>
      <c r="X1487" s="24">
        <f t="shared" ref="X1487" si="8806">N1487*S1487+P1487*S1490-O1487*T1487-Q1487*T1490</f>
        <v>-0.39865019312211447</v>
      </c>
      <c r="Y1487" s="28">
        <f t="shared" ref="Y1487" si="8807">(N1487*T1487+O1487*S1487+P1487*T1490+Q1487*S1490)</f>
        <v>0</v>
      </c>
      <c r="Z1487" s="26">
        <f t="shared" ref="Z1487" si="8808">N1487*U1487+P1487*U1490-O1487*V1487-Q1487*V1490</f>
        <v>0</v>
      </c>
      <c r="AA1487" s="27">
        <f t="shared" ref="AA1487" si="8809">(N1487*V1487+O1487*U1487+P1487*V1490+Q1487*U1490)</f>
        <v>5.2742348160533048</v>
      </c>
      <c r="AB1487" s="8"/>
      <c r="AC1487" s="24">
        <v>1</v>
      </c>
      <c r="AD1487" s="28">
        <v>0</v>
      </c>
      <c r="AE1487" s="26">
        <v>0</v>
      </c>
      <c r="AF1487" s="27">
        <v>0</v>
      </c>
      <c r="AH1487" s="24">
        <f t="shared" ref="AH1487" si="8810">X1487*AC1487+Z1487*AC1490-Y1487*AD1487-AA1487*AD1490</f>
        <v>0.86853281925209602</v>
      </c>
      <c r="AI1487" s="28">
        <f t="shared" ref="AI1487" si="8811">(X1487*AD1487+Y1487*AC1487+Z1487*AD1490+AA1487*AC1490)</f>
        <v>0</v>
      </c>
      <c r="AJ1487" s="26">
        <f t="shared" ref="AJ1487" si="8812">X1487*AE1487+Z1487*AE1490-Y1487*AF1487-AA1487*AF1490</f>
        <v>0</v>
      </c>
      <c r="AK1487" s="27">
        <f t="shared" ref="AK1487" si="8813">(X1487*AF1487+Y1487*AE1487+Z1487*AF1490+AA1487*AE1490)</f>
        <v>5.2742348160533048</v>
      </c>
      <c r="AL1487" s="8"/>
      <c r="AM1487" s="24">
        <v>1</v>
      </c>
      <c r="AN1487" s="25">
        <v>0</v>
      </c>
      <c r="AO1487" s="26">
        <v>0</v>
      </c>
      <c r="AP1487" s="27">
        <f t="shared" ref="AP1487" si="8814">-1/($AN$8*$B1487)</f>
        <v>-5.6797399133499411</v>
      </c>
      <c r="AR1487" s="24">
        <f t="shared" ref="AR1487" si="8815">AH1487*AM1487+AJ1487*AM1490-AI1487*AN1487-AK1487*AN1490</f>
        <v>0.86853281925209602</v>
      </c>
      <c r="AS1487" s="28">
        <f t="shared" ref="AS1487" si="8816">(AH1487*AN1487+AI1487*AM1487+AJ1487*AN1490+AK1487*AM1490)</f>
        <v>0</v>
      </c>
      <c r="AT1487" s="26">
        <f t="shared" ref="AT1487" si="8817">AH1487*AO1487+AJ1487*AO1490-AI1487*AP1487-AK1487*AP1490</f>
        <v>0</v>
      </c>
      <c r="AU1487" s="27">
        <f t="shared" ref="AU1487" si="8818">(AH1487*AP1487+AI1487*AO1487+AJ1487*AP1490+AK1487*AO1490)</f>
        <v>0.34119429649282473</v>
      </c>
      <c r="AV1487" s="8"/>
      <c r="AW1487" s="183">
        <f t="shared" ref="AW1487" si="8819">20*LOG((2*$AR$8)/(($AR$8*AR1487+AT1487+$AR$8*AR1490+AT1490)^2+($AR$8*AS1487+AU1487+$AR$8*AS1490+AU1490)^2)^0.5)</f>
        <v>-0.66690617773705785</v>
      </c>
      <c r="AY1487" s="184">
        <f t="shared" ref="AY1487" si="8820">((AS1487^2+AR1487^2)/(AS1490^2+AR1490^2))^0.5</f>
        <v>0.76241396798084282</v>
      </c>
      <c r="AZ1487" s="9"/>
      <c r="BA1487" s="29"/>
      <c r="BB1487" s="29"/>
      <c r="BC1487" s="29"/>
      <c r="BD1487" s="29"/>
    </row>
    <row r="1488" spans="2:56" ht="18.649999999999999" customHeight="1" thickBot="1">
      <c r="D1488" s="30"/>
      <c r="G1488" s="31"/>
      <c r="I1488" s="30"/>
      <c r="L1488" s="31"/>
      <c r="N1488" s="30"/>
      <c r="Q1488" s="31"/>
      <c r="S1488" s="30"/>
      <c r="V1488" s="31"/>
      <c r="X1488" s="30"/>
      <c r="AA1488" s="31"/>
      <c r="AC1488" s="30"/>
      <c r="AF1488" s="31"/>
      <c r="AH1488" s="30"/>
      <c r="AK1488" s="31"/>
      <c r="AM1488" s="30"/>
      <c r="AP1488" s="31"/>
      <c r="AR1488" s="30"/>
      <c r="AU1488" s="31"/>
      <c r="AY1488" s="185"/>
      <c r="AZ1488" s="9"/>
      <c r="BA1488" s="29"/>
      <c r="BB1488" s="29"/>
      <c r="BC1488" s="29"/>
      <c r="BD1488" s="29"/>
    </row>
    <row r="1489" spans="2:56" ht="18.649999999999999" customHeight="1" thickBot="1">
      <c r="D1489" s="197" t="s">
        <v>96</v>
      </c>
      <c r="E1489" s="198"/>
      <c r="F1489" s="199" t="s">
        <v>97</v>
      </c>
      <c r="G1489" s="200"/>
      <c r="I1489" s="197" t="s">
        <v>98</v>
      </c>
      <c r="J1489" s="198"/>
      <c r="K1489" s="199" t="s">
        <v>99</v>
      </c>
      <c r="L1489" s="200"/>
      <c r="N1489" s="197" t="s">
        <v>1</v>
      </c>
      <c r="O1489" s="198"/>
      <c r="P1489" s="199" t="s">
        <v>2</v>
      </c>
      <c r="Q1489" s="200"/>
      <c r="S1489" s="172" t="s">
        <v>100</v>
      </c>
      <c r="T1489" s="173"/>
      <c r="U1489" s="199" t="s">
        <v>101</v>
      </c>
      <c r="V1489" s="200"/>
      <c r="X1489" s="197" t="s">
        <v>102</v>
      </c>
      <c r="Y1489" s="198"/>
      <c r="Z1489" s="199" t="s">
        <v>103</v>
      </c>
      <c r="AA1489" s="200"/>
      <c r="AB1489" s="4"/>
      <c r="AC1489" s="197" t="s">
        <v>104</v>
      </c>
      <c r="AD1489" s="198"/>
      <c r="AE1489" s="199" t="s">
        <v>105</v>
      </c>
      <c r="AF1489" s="200"/>
      <c r="AH1489" s="172" t="s">
        <v>106</v>
      </c>
      <c r="AI1489" s="173"/>
      <c r="AJ1489" s="199" t="s">
        <v>107</v>
      </c>
      <c r="AK1489" s="200"/>
      <c r="AL1489" s="4"/>
      <c r="AM1489" s="197" t="s">
        <v>108</v>
      </c>
      <c r="AN1489" s="198"/>
      <c r="AO1489" s="199" t="s">
        <v>109</v>
      </c>
      <c r="AP1489" s="200"/>
      <c r="AR1489" s="197" t="s">
        <v>110</v>
      </c>
      <c r="AS1489" s="198"/>
      <c r="AT1489" s="199" t="s">
        <v>111</v>
      </c>
      <c r="AU1489" s="200"/>
      <c r="AV1489" s="4"/>
      <c r="AW1489" s="36" t="s">
        <v>112</v>
      </c>
      <c r="AY1489" s="186" t="s">
        <v>113</v>
      </c>
      <c r="AZ1489" s="9"/>
      <c r="BA1489" s="29"/>
      <c r="BB1489" s="29"/>
      <c r="BC1489" s="29"/>
      <c r="BD1489" s="29"/>
    </row>
    <row r="1490" spans="2:56" ht="18.649999999999999" customHeight="1" thickTop="1" thickBot="1">
      <c r="D1490" s="24">
        <v>0</v>
      </c>
      <c r="E1490" s="28">
        <v>0</v>
      </c>
      <c r="F1490" s="26">
        <v>1</v>
      </c>
      <c r="G1490" s="27">
        <v>0</v>
      </c>
      <c r="I1490" s="24">
        <v>0</v>
      </c>
      <c r="J1490" s="28">
        <f t="shared" ref="J1490" si="8821">IF(0=(1-$J$8*$K$8*$B1487^2),0,-1*(1-$J$8*$K$8*$B1487^2)/($B1487*$K$8))</f>
        <v>-0.24625250706192692</v>
      </c>
      <c r="K1490" s="26">
        <v>1</v>
      </c>
      <c r="L1490" s="27">
        <v>0</v>
      </c>
      <c r="N1490" s="24">
        <f t="shared" ref="N1490" si="8822">D1490*I1487+F1490*I1490-E1490*J1487-G1490*J1490</f>
        <v>0</v>
      </c>
      <c r="O1490" s="28">
        <f t="shared" ref="O1490" si="8823">(D1490*J1487+E1490*I1487+F1490*J1490+G1490*I1490)</f>
        <v>-0.24625250706192692</v>
      </c>
      <c r="P1490" s="26">
        <f t="shared" ref="P1490" si="8824">D1490*K1487+F1490*K1490-E1490*L1487-G1490*L1490</f>
        <v>1</v>
      </c>
      <c r="Q1490" s="27">
        <f t="shared" ref="Q1490" si="8825">(D1490*L1487+E1490*K1487+F1490*L1490+G1490*K1490)</f>
        <v>0</v>
      </c>
      <c r="S1490" s="24">
        <v>0</v>
      </c>
      <c r="T1490" s="28">
        <v>0</v>
      </c>
      <c r="U1490" s="26">
        <v>1</v>
      </c>
      <c r="V1490" s="27">
        <v>0</v>
      </c>
      <c r="X1490" s="24">
        <f t="shared" ref="X1490" si="8826">N1490*S1487+P1490*S1490-O1490*T1487-Q1490*T1490</f>
        <v>0</v>
      </c>
      <c r="Y1490" s="28">
        <f t="shared" ref="Y1490" si="8827">(N1490*T1487+O1490*S1487+P1490*T1490+Q1490*S1490)</f>
        <v>-0.24625250706192692</v>
      </c>
      <c r="Z1490" s="26">
        <f t="shared" ref="Z1490" si="8828">N1490*U1487+P1490*U1490-O1490*V1487-Q1490*V1490</f>
        <v>-5.7664428261853651</v>
      </c>
      <c r="AA1490" s="27">
        <f t="shared" ref="AA1490" si="8829">(N1490*V1487+O1490*U1487+P1490*V1490+Q1490*U1490)</f>
        <v>0</v>
      </c>
      <c r="AB1490" s="8"/>
      <c r="AC1490" s="24">
        <v>0</v>
      </c>
      <c r="AD1490" s="28">
        <f t="shared" ref="AD1490" si="8830">IF(0=(1-$AD$8*$AE$8*$B1487^2),0,-1*(1-$AD$8*$AE$8*$B1487^2)/($B1487*$AD$8))</f>
        <v>-0.24025911939249608</v>
      </c>
      <c r="AE1490" s="26">
        <v>1</v>
      </c>
      <c r="AF1490" s="27">
        <v>0</v>
      </c>
      <c r="AH1490" s="24">
        <f t="shared" ref="AH1490" si="8831">X1490*AC1487+Z1490*AC1490-Y1490*AD1487-AA1490*AD1490</f>
        <v>0</v>
      </c>
      <c r="AI1490" s="28">
        <f t="shared" ref="AI1490" si="8832">(X1490*AD1487+Y1490*AC1487+Z1490*AD1490+AA1490*AC1490)</f>
        <v>1.1391879683845452</v>
      </c>
      <c r="AJ1490" s="26">
        <f t="shared" ref="AJ1490" si="8833">X1490*AE1487+Z1490*AE1490-Y1490*AF1487-AA1490*AF1490</f>
        <v>-5.7664428261853651</v>
      </c>
      <c r="AK1490" s="27">
        <f t="shared" ref="AK1490" si="8834">(X1490*AF1487+Y1490*AE1487+Z1490*AF1490+AA1490*AE1490)</f>
        <v>0</v>
      </c>
      <c r="AL1490" s="8"/>
      <c r="AM1490" s="24">
        <v>0</v>
      </c>
      <c r="AN1490" s="28">
        <v>0</v>
      </c>
      <c r="AO1490" s="26">
        <v>1</v>
      </c>
      <c r="AP1490" s="27">
        <v>0</v>
      </c>
      <c r="AR1490" s="24">
        <f t="shared" ref="AR1490" si="8835">AH1490*AM1487+AJ1490*AM1490-AI1490*AN1487-AK1490*AN1490</f>
        <v>0</v>
      </c>
      <c r="AS1490" s="28">
        <f t="shared" ref="AS1490" si="8836">(AH1490*AN1487+AI1490*AM1487+AJ1490*AN1490+AK1490*AM1490)</f>
        <v>1.1391879683845452</v>
      </c>
      <c r="AT1490" s="26">
        <f t="shared" ref="AT1490" si="8837">AH1490*AO1487+AJ1490*AO1490-AI1490*AP1487-AK1490*AP1490</f>
        <v>0.70384854665636709</v>
      </c>
      <c r="AU1490" s="27">
        <f t="shared" ref="AU1490" si="8838">(AH1490*AP1487+AI1490*AO1487+AJ1490*AP1490+AK1490*AO1490)</f>
        <v>0</v>
      </c>
      <c r="AV1490" s="8"/>
      <c r="AW1490" s="38">
        <f t="shared" ref="AW1490" si="8839">(180/PI())*ATAN(-1*(($AR$8*AS1487+AU1487+$AR$8*AS1490+AU1490)/($AR$8*AR1487+AT1487+$AR$8*AR1490+AT1490)))</f>
        <v>-43.273837754564461</v>
      </c>
      <c r="AY1490" s="187">
        <f t="shared" ref="AY1490" si="8840">20*LOG(((($AR$8*AR1487+AT1487-$AR$8*AR1490-AT1490)^2+($AR$8*AS1487+AU1487-$AR$8*AS1490-AU1490)^2)/(($AR$8*AR1487+AT1487+$AR$8*AR1490+AT1490)^2+($AR$8*AS1487+AU1487+$AR$8*AS1490+AU1490)^2))^0.5)</f>
        <v>-8.4663825249262015</v>
      </c>
      <c r="AZ1490" s="9"/>
      <c r="BA1490" s="29"/>
      <c r="BB1490" s="29"/>
      <c r="BC1490" s="29"/>
      <c r="BD1490" s="29"/>
    </row>
    <row r="1491" spans="2:56" ht="18.649999999999999" customHeight="1">
      <c r="AY1491" s="33"/>
    </row>
    <row r="1492" spans="2:56" ht="18.649999999999999" customHeight="1" thickBot="1">
      <c r="E1492" s="21" t="s">
        <v>68</v>
      </c>
      <c r="J1492" s="21" t="s">
        <v>69</v>
      </c>
      <c r="O1492" s="21" t="s">
        <v>70</v>
      </c>
      <c r="T1492" s="21" t="s">
        <v>71</v>
      </c>
      <c r="Y1492" s="21" t="s">
        <v>72</v>
      </c>
      <c r="AD1492" s="21" t="s">
        <v>73</v>
      </c>
      <c r="AI1492" s="21" t="s">
        <v>74</v>
      </c>
      <c r="AN1492" s="21" t="s">
        <v>75</v>
      </c>
      <c r="AS1492" s="21" t="s">
        <v>76</v>
      </c>
    </row>
    <row r="1493" spans="2:56" ht="18.649999999999999" customHeight="1" thickBot="1">
      <c r="B1493" s="20"/>
      <c r="D1493" s="197" t="s">
        <v>77</v>
      </c>
      <c r="E1493" s="198"/>
      <c r="F1493" s="199" t="s">
        <v>78</v>
      </c>
      <c r="G1493" s="200"/>
      <c r="I1493" s="197" t="s">
        <v>79</v>
      </c>
      <c r="J1493" s="198"/>
      <c r="K1493" s="199" t="s">
        <v>80</v>
      </c>
      <c r="L1493" s="200"/>
      <c r="N1493" s="197" t="s">
        <v>81</v>
      </c>
      <c r="O1493" s="198"/>
      <c r="P1493" s="199" t="s">
        <v>82</v>
      </c>
      <c r="Q1493" s="200"/>
      <c r="S1493" s="197" t="s">
        <v>83</v>
      </c>
      <c r="T1493" s="198"/>
      <c r="U1493" s="199" t="s">
        <v>84</v>
      </c>
      <c r="V1493" s="200"/>
      <c r="X1493" s="197" t="s">
        <v>85</v>
      </c>
      <c r="Y1493" s="198"/>
      <c r="Z1493" s="199" t="s">
        <v>86</v>
      </c>
      <c r="AA1493" s="200"/>
      <c r="AB1493" s="4"/>
      <c r="AC1493" s="197" t="s">
        <v>87</v>
      </c>
      <c r="AD1493" s="198"/>
      <c r="AE1493" s="199" t="s">
        <v>88</v>
      </c>
      <c r="AF1493" s="200"/>
      <c r="AH1493" s="197" t="s">
        <v>89</v>
      </c>
      <c r="AI1493" s="198"/>
      <c r="AJ1493" s="199" t="s">
        <v>90</v>
      </c>
      <c r="AK1493" s="200"/>
      <c r="AL1493" s="4"/>
      <c r="AM1493" s="197" t="s">
        <v>91</v>
      </c>
      <c r="AN1493" s="198"/>
      <c r="AO1493" s="199" t="s">
        <v>92</v>
      </c>
      <c r="AP1493" s="200"/>
      <c r="AR1493" s="197" t="s">
        <v>93</v>
      </c>
      <c r="AS1493" s="198"/>
      <c r="AT1493" s="199" t="s">
        <v>94</v>
      </c>
      <c r="AU1493" s="200"/>
      <c r="AV1493" s="4"/>
      <c r="AW1493" s="181" t="s">
        <v>95</v>
      </c>
      <c r="AY1493" s="182" t="s">
        <v>22</v>
      </c>
      <c r="AZ1493" s="9"/>
      <c r="BA1493" s="29"/>
      <c r="BB1493" s="29"/>
      <c r="BC1493" s="29"/>
      <c r="BD1493" s="29"/>
    </row>
    <row r="1494" spans="2:56" ht="18.649999999999999" customHeight="1" thickTop="1" thickBot="1">
      <c r="B1494" s="39">
        <f t="shared" ref="B1494" si="8841">B1487+$E$5</f>
        <v>0.98399999999999077</v>
      </c>
      <c r="D1494" s="24">
        <v>1</v>
      </c>
      <c r="E1494" s="25">
        <v>0</v>
      </c>
      <c r="F1494" s="26">
        <v>0</v>
      </c>
      <c r="G1494" s="27">
        <f t="shared" ref="G1494" si="8842">-1/($E$8*$B1494)</f>
        <v>-5.6774310759867905</v>
      </c>
      <c r="I1494" s="24">
        <v>1</v>
      </c>
      <c r="J1494" s="28">
        <v>0</v>
      </c>
      <c r="K1494" s="26">
        <v>0</v>
      </c>
      <c r="L1494" s="27">
        <v>0</v>
      </c>
      <c r="N1494" s="24">
        <f t="shared" ref="N1494" si="8843">D1494*I1494+F1494*I1497-E1494*J1494-G1494*J1497</f>
        <v>-0.39302223980214324</v>
      </c>
      <c r="O1494" s="28">
        <f t="shared" ref="O1494" si="8844">(D1494*J1494+E1494*I1494+F1494*J1497+G1494*I1497)</f>
        <v>0</v>
      </c>
      <c r="P1494" s="26">
        <f t="shared" ref="P1494" si="8845">D1494*K1494+F1494*K1497-E1494*L1494-G1494*L1497</f>
        <v>0</v>
      </c>
      <c r="Q1494" s="27">
        <f t="shared" ref="Q1494" si="8846">(D1494*L1494+E1494*K1494+F1494*L1497+G1494*K1497)</f>
        <v>-5.6774310759867905</v>
      </c>
      <c r="S1494" s="24">
        <v>1</v>
      </c>
      <c r="T1494" s="25">
        <v>0</v>
      </c>
      <c r="U1494" s="26">
        <v>0</v>
      </c>
      <c r="V1494" s="27">
        <f t="shared" ref="V1494" si="8847">-1/($T$8*$B1494)</f>
        <v>-27.466490881125289</v>
      </c>
      <c r="X1494" s="24">
        <f t="shared" ref="X1494" si="8848">N1494*S1494+P1494*S1497-O1494*T1494-Q1494*T1497</f>
        <v>-0.39302223980214324</v>
      </c>
      <c r="Y1494" s="28">
        <f t="shared" ref="Y1494" si="8849">(N1494*T1494+O1494*S1494+P1494*T1497+Q1494*S1497)</f>
        <v>0</v>
      </c>
      <c r="Z1494" s="26">
        <f t="shared" ref="Z1494" si="8850">N1494*U1494+P1494*U1497-O1494*V1494-Q1494*V1497</f>
        <v>0</v>
      </c>
      <c r="AA1494" s="27">
        <f t="shared" ref="AA1494" si="8851">(N1494*V1494+O1494*U1494+P1494*V1497+Q1494*U1497)</f>
        <v>5.1175106896182125</v>
      </c>
      <c r="AB1494" s="8"/>
      <c r="AC1494" s="24">
        <v>1</v>
      </c>
      <c r="AD1494" s="28">
        <v>0</v>
      </c>
      <c r="AE1494" s="26">
        <v>0</v>
      </c>
      <c r="AF1494" s="27">
        <v>0</v>
      </c>
      <c r="AH1494" s="24">
        <f t="shared" ref="AH1494" si="8852">X1494*AC1494+Z1494*AC1497-Y1494*AD1494-AA1494*AD1497</f>
        <v>0.83259285444071018</v>
      </c>
      <c r="AI1494" s="28">
        <f t="shared" ref="AI1494" si="8853">(X1494*AD1494+Y1494*AC1494+Z1494*AD1497+AA1494*AC1497)</f>
        <v>0</v>
      </c>
      <c r="AJ1494" s="26">
        <f t="shared" ref="AJ1494" si="8854">X1494*AE1494+Z1494*AE1497-Y1494*AF1494-AA1494*AF1497</f>
        <v>0</v>
      </c>
      <c r="AK1494" s="27">
        <f t="shared" ref="AK1494" si="8855">(X1494*AF1494+Y1494*AE1494+Z1494*AF1497+AA1494*AE1497)</f>
        <v>5.1175106896182125</v>
      </c>
      <c r="AL1494" s="8"/>
      <c r="AM1494" s="24">
        <v>1</v>
      </c>
      <c r="AN1494" s="25">
        <v>0</v>
      </c>
      <c r="AO1494" s="26">
        <v>0</v>
      </c>
      <c r="AP1494" s="27">
        <f t="shared" ref="AP1494" si="8856">-1/($AN$8*$B1494)</f>
        <v>-5.6774310759867905</v>
      </c>
      <c r="AR1494" s="24">
        <f t="shared" ref="AR1494" si="8857">AH1494*AM1494+AJ1494*AM1497-AI1494*AN1494-AK1494*AN1497</f>
        <v>0.83259285444071018</v>
      </c>
      <c r="AS1494" s="28">
        <f t="shared" ref="AS1494" si="8858">(AH1494*AN1494+AI1494*AM1494+AJ1494*AN1497+AK1494*AM1497)</f>
        <v>0</v>
      </c>
      <c r="AT1494" s="26">
        <f t="shared" ref="AT1494" si="8859">AH1494*AO1494+AJ1494*AO1497-AI1494*AP1494-AK1494*AP1497</f>
        <v>0</v>
      </c>
      <c r="AU1494" s="27">
        <f t="shared" ref="AU1494" si="8860">(AH1494*AP1494+AI1494*AO1494+AJ1494*AP1497+AK1494*AO1497)</f>
        <v>0.39052214417197817</v>
      </c>
      <c r="AV1494" s="8"/>
      <c r="AW1494" s="183">
        <f t="shared" ref="AW1494" si="8861">20*LOG((2*$AR$8)/(($AR$8*AR1494+AT1494+$AR$8*AR1497+AT1497)^2+($AR$8*AS1494+AU1494+$AR$8*AS1497+AU1497)^2)^0.5)</f>
        <v>-0.58002230807063959</v>
      </c>
      <c r="AY1494" s="184">
        <f t="shared" ref="AY1494" si="8862">((AS1494^2+AR1494^2)/(AS1497^2+AR1497^2))^0.5</f>
        <v>0.7373634093738558</v>
      </c>
      <c r="AZ1494" s="9"/>
      <c r="BA1494" s="29"/>
      <c r="BB1494" s="29"/>
      <c r="BC1494" s="29"/>
      <c r="BD1494" s="29"/>
    </row>
    <row r="1495" spans="2:56" ht="18.649999999999999" customHeight="1" thickBot="1">
      <c r="D1495" s="30"/>
      <c r="G1495" s="31"/>
      <c r="I1495" s="30"/>
      <c r="L1495" s="31"/>
      <c r="N1495" s="30"/>
      <c r="Q1495" s="31"/>
      <c r="S1495" s="30"/>
      <c r="V1495" s="31"/>
      <c r="X1495" s="30"/>
      <c r="AA1495" s="31"/>
      <c r="AC1495" s="30"/>
      <c r="AF1495" s="31"/>
      <c r="AH1495" s="30"/>
      <c r="AK1495" s="31"/>
      <c r="AM1495" s="30"/>
      <c r="AP1495" s="31"/>
      <c r="AR1495" s="30"/>
      <c r="AU1495" s="31"/>
      <c r="AY1495" s="185"/>
      <c r="AZ1495" s="9"/>
      <c r="BA1495" s="29"/>
      <c r="BB1495" s="29"/>
      <c r="BC1495" s="29"/>
      <c r="BD1495" s="29"/>
    </row>
    <row r="1496" spans="2:56" ht="18.649999999999999" customHeight="1" thickBot="1">
      <c r="D1496" s="197" t="s">
        <v>96</v>
      </c>
      <c r="E1496" s="198"/>
      <c r="F1496" s="199" t="s">
        <v>97</v>
      </c>
      <c r="G1496" s="200"/>
      <c r="I1496" s="197" t="s">
        <v>98</v>
      </c>
      <c r="J1496" s="198"/>
      <c r="K1496" s="199" t="s">
        <v>99</v>
      </c>
      <c r="L1496" s="200"/>
      <c r="N1496" s="197" t="s">
        <v>1</v>
      </c>
      <c r="O1496" s="198"/>
      <c r="P1496" s="199" t="s">
        <v>2</v>
      </c>
      <c r="Q1496" s="200"/>
      <c r="S1496" s="172" t="s">
        <v>100</v>
      </c>
      <c r="T1496" s="173"/>
      <c r="U1496" s="199" t="s">
        <v>101</v>
      </c>
      <c r="V1496" s="200"/>
      <c r="X1496" s="197" t="s">
        <v>102</v>
      </c>
      <c r="Y1496" s="198"/>
      <c r="Z1496" s="199" t="s">
        <v>103</v>
      </c>
      <c r="AA1496" s="200"/>
      <c r="AB1496" s="4"/>
      <c r="AC1496" s="197" t="s">
        <v>104</v>
      </c>
      <c r="AD1496" s="198"/>
      <c r="AE1496" s="199" t="s">
        <v>105</v>
      </c>
      <c r="AF1496" s="200"/>
      <c r="AH1496" s="172" t="s">
        <v>106</v>
      </c>
      <c r="AI1496" s="173"/>
      <c r="AJ1496" s="199" t="s">
        <v>107</v>
      </c>
      <c r="AK1496" s="200"/>
      <c r="AL1496" s="4"/>
      <c r="AM1496" s="197" t="s">
        <v>108</v>
      </c>
      <c r="AN1496" s="198"/>
      <c r="AO1496" s="199" t="s">
        <v>109</v>
      </c>
      <c r="AP1496" s="200"/>
      <c r="AR1496" s="197" t="s">
        <v>110</v>
      </c>
      <c r="AS1496" s="198"/>
      <c r="AT1496" s="199" t="s">
        <v>111</v>
      </c>
      <c r="AU1496" s="200"/>
      <c r="AV1496" s="4"/>
      <c r="AW1496" s="36" t="s">
        <v>112</v>
      </c>
      <c r="AY1496" s="186" t="s">
        <v>113</v>
      </c>
      <c r="AZ1496" s="9"/>
      <c r="BA1496" s="29"/>
      <c r="BB1496" s="29"/>
      <c r="BC1496" s="29"/>
      <c r="BD1496" s="29"/>
    </row>
    <row r="1497" spans="2:56" ht="18.649999999999999" customHeight="1" thickTop="1" thickBot="1">
      <c r="D1497" s="24">
        <v>0</v>
      </c>
      <c r="E1497" s="28">
        <v>0</v>
      </c>
      <c r="F1497" s="26">
        <v>1</v>
      </c>
      <c r="G1497" s="27">
        <v>0</v>
      </c>
      <c r="I1497" s="24">
        <v>0</v>
      </c>
      <c r="J1497" s="28">
        <f t="shared" ref="J1497" si="8863">IF(0=(1-$J$8*$K$8*$B1494^2),0,-1*(1-$J$8*$K$8*$B1494^2)/($B1494*$K$8))</f>
        <v>-0.24536136522978802</v>
      </c>
      <c r="K1497" s="26">
        <v>1</v>
      </c>
      <c r="L1497" s="27">
        <v>0</v>
      </c>
      <c r="N1497" s="24">
        <f t="shared" ref="N1497" si="8864">D1497*I1494+F1497*I1497-E1497*J1494-G1497*J1497</f>
        <v>0</v>
      </c>
      <c r="O1497" s="28">
        <f t="shared" ref="O1497" si="8865">(D1497*J1494+E1497*I1494+F1497*J1497+G1497*I1497)</f>
        <v>-0.24536136522978802</v>
      </c>
      <c r="P1497" s="26">
        <f t="shared" ref="P1497" si="8866">D1497*K1494+F1497*K1497-E1497*L1494-G1497*L1497</f>
        <v>1</v>
      </c>
      <c r="Q1497" s="27">
        <f t="shared" ref="Q1497" si="8867">(D1497*L1494+E1497*K1494+F1497*L1497+G1497*K1497)</f>
        <v>0</v>
      </c>
      <c r="S1497" s="24">
        <v>0</v>
      </c>
      <c r="T1497" s="28">
        <v>0</v>
      </c>
      <c r="U1497" s="26">
        <v>1</v>
      </c>
      <c r="V1497" s="27">
        <v>0</v>
      </c>
      <c r="X1497" s="24">
        <f t="shared" ref="X1497" si="8868">N1497*S1494+P1497*S1497-O1497*T1494-Q1497*T1497</f>
        <v>0</v>
      </c>
      <c r="Y1497" s="28">
        <f t="shared" ref="Y1497" si="8869">(N1497*T1494+O1497*S1494+P1497*T1497+Q1497*S1497)</f>
        <v>-0.24536136522978802</v>
      </c>
      <c r="Z1497" s="26">
        <f t="shared" ref="Z1497" si="8870">N1497*U1494+P1497*U1497-O1497*V1494-Q1497*V1497</f>
        <v>-5.739215700664424</v>
      </c>
      <c r="AA1497" s="27">
        <f t="shared" ref="AA1497" si="8871">(N1497*V1494+O1497*U1494+P1497*V1497+Q1497*U1497)</f>
        <v>0</v>
      </c>
      <c r="AB1497" s="8"/>
      <c r="AC1497" s="24">
        <v>0</v>
      </c>
      <c r="AD1497" s="28">
        <f t="shared" ref="AD1497" si="8872">IF(0=(1-$AD$8*$AE$8*$B1494^2),0,-1*(1-$AD$8*$AE$8*$B1494^2)/($B1494*$AD$8))</f>
        <v>-0.23949438869355627</v>
      </c>
      <c r="AE1497" s="26">
        <v>1</v>
      </c>
      <c r="AF1497" s="27">
        <v>0</v>
      </c>
      <c r="AH1497" s="24">
        <f t="shared" ref="AH1497" si="8873">X1497*AC1494+Z1497*AC1497-Y1497*AD1494-AA1497*AD1497</f>
        <v>0</v>
      </c>
      <c r="AI1497" s="28">
        <f t="shared" ref="AI1497" si="8874">(X1497*AD1494+Y1497*AC1494+Z1497*AD1497+AA1497*AC1497)</f>
        <v>1.1291485905812984</v>
      </c>
      <c r="AJ1497" s="26">
        <f t="shared" ref="AJ1497" si="8875">X1497*AE1494+Z1497*AE1497-Y1497*AF1494-AA1497*AF1497</f>
        <v>-5.739215700664424</v>
      </c>
      <c r="AK1497" s="27">
        <f t="shared" ref="AK1497" si="8876">(X1497*AF1494+Y1497*AE1494+Z1497*AF1497+AA1497*AE1497)</f>
        <v>0</v>
      </c>
      <c r="AL1497" s="8"/>
      <c r="AM1497" s="24">
        <v>0</v>
      </c>
      <c r="AN1497" s="28">
        <v>0</v>
      </c>
      <c r="AO1497" s="26">
        <v>1</v>
      </c>
      <c r="AP1497" s="27">
        <v>0</v>
      </c>
      <c r="AR1497" s="24">
        <f t="shared" ref="AR1497" si="8877">AH1497*AM1494+AJ1497*AM1497-AI1497*AN1494-AK1497*AN1497</f>
        <v>0</v>
      </c>
      <c r="AS1497" s="28">
        <f t="shared" ref="AS1497" si="8878">(AH1497*AN1494+AI1497*AM1494+AJ1497*AN1497+AK1497*AM1497)</f>
        <v>1.1291485905812984</v>
      </c>
      <c r="AT1497" s="26">
        <f t="shared" ref="AT1497" si="8879">AH1497*AO1494+AJ1497*AO1497-AI1497*AP1494-AK1497*AP1497</f>
        <v>0.67144759690852496</v>
      </c>
      <c r="AU1497" s="27">
        <f t="shared" ref="AU1497" si="8880">(AH1497*AP1494+AI1497*AO1494+AJ1497*AP1497+AK1497*AO1497)</f>
        <v>0</v>
      </c>
      <c r="AV1497" s="8"/>
      <c r="AW1497" s="38">
        <f t="shared" ref="AW1497" si="8881">(180/PI())*ATAN(-1*(($AR$8*AS1494+AU1494+$AR$8*AS1497+AU1497)/($AR$8*AR1494+AT1494+$AR$8*AR1497+AT1497)))</f>
        <v>-45.296172894826881</v>
      </c>
      <c r="AY1497" s="187">
        <f t="shared" ref="AY1497" si="8882">20*LOG(((($AR$8*AR1494+AT1494-$AR$8*AR1497-AT1497)^2+($AR$8*AS1494+AU1494-$AR$8*AS1497-AU1497)^2)/(($AR$8*AR1494+AT1494+$AR$8*AR1497+AT1497)^2+($AR$8*AS1494+AU1494+$AR$8*AS1497+AU1497)^2))^0.5)</f>
        <v>-9.0301800700391084</v>
      </c>
      <c r="AZ1497" s="9"/>
      <c r="BA1497" s="29"/>
      <c r="BB1497" s="29"/>
      <c r="BC1497" s="29"/>
      <c r="BD1497" s="29"/>
    </row>
    <row r="1498" spans="2:56" ht="18.649999999999999" customHeight="1">
      <c r="AY1498" s="33"/>
    </row>
    <row r="1499" spans="2:56" ht="18.649999999999999" customHeight="1" thickBot="1">
      <c r="E1499" s="21" t="s">
        <v>68</v>
      </c>
      <c r="J1499" s="21" t="s">
        <v>69</v>
      </c>
      <c r="O1499" s="21" t="s">
        <v>70</v>
      </c>
      <c r="T1499" s="21" t="s">
        <v>71</v>
      </c>
      <c r="Y1499" s="21" t="s">
        <v>72</v>
      </c>
      <c r="AD1499" s="21" t="s">
        <v>73</v>
      </c>
      <c r="AI1499" s="21" t="s">
        <v>74</v>
      </c>
      <c r="AN1499" s="21" t="s">
        <v>75</v>
      </c>
      <c r="AS1499" s="21" t="s">
        <v>76</v>
      </c>
    </row>
    <row r="1500" spans="2:56" ht="18.649999999999999" customHeight="1" thickBot="1">
      <c r="B1500" s="20"/>
      <c r="D1500" s="197" t="s">
        <v>77</v>
      </c>
      <c r="E1500" s="198"/>
      <c r="F1500" s="199" t="s">
        <v>78</v>
      </c>
      <c r="G1500" s="200"/>
      <c r="I1500" s="197" t="s">
        <v>79</v>
      </c>
      <c r="J1500" s="198"/>
      <c r="K1500" s="199" t="s">
        <v>80</v>
      </c>
      <c r="L1500" s="200"/>
      <c r="N1500" s="197" t="s">
        <v>81</v>
      </c>
      <c r="O1500" s="198"/>
      <c r="P1500" s="199" t="s">
        <v>82</v>
      </c>
      <c r="Q1500" s="200"/>
      <c r="S1500" s="197" t="s">
        <v>83</v>
      </c>
      <c r="T1500" s="198"/>
      <c r="U1500" s="199" t="s">
        <v>84</v>
      </c>
      <c r="V1500" s="200"/>
      <c r="X1500" s="197" t="s">
        <v>85</v>
      </c>
      <c r="Y1500" s="198"/>
      <c r="Z1500" s="199" t="s">
        <v>86</v>
      </c>
      <c r="AA1500" s="200"/>
      <c r="AB1500" s="4"/>
      <c r="AC1500" s="197" t="s">
        <v>87</v>
      </c>
      <c r="AD1500" s="198"/>
      <c r="AE1500" s="199" t="s">
        <v>88</v>
      </c>
      <c r="AF1500" s="200"/>
      <c r="AH1500" s="197" t="s">
        <v>89</v>
      </c>
      <c r="AI1500" s="198"/>
      <c r="AJ1500" s="199" t="s">
        <v>90</v>
      </c>
      <c r="AK1500" s="200"/>
      <c r="AL1500" s="4"/>
      <c r="AM1500" s="197" t="s">
        <v>91</v>
      </c>
      <c r="AN1500" s="198"/>
      <c r="AO1500" s="199" t="s">
        <v>92</v>
      </c>
      <c r="AP1500" s="200"/>
      <c r="AR1500" s="197" t="s">
        <v>93</v>
      </c>
      <c r="AS1500" s="198"/>
      <c r="AT1500" s="199" t="s">
        <v>94</v>
      </c>
      <c r="AU1500" s="200"/>
      <c r="AV1500" s="4"/>
      <c r="AW1500" s="181" t="s">
        <v>95</v>
      </c>
      <c r="AY1500" s="182" t="s">
        <v>22</v>
      </c>
      <c r="AZ1500" s="9"/>
      <c r="BA1500" s="29"/>
      <c r="BB1500" s="29"/>
      <c r="BC1500" s="29"/>
      <c r="BD1500" s="29"/>
    </row>
    <row r="1501" spans="2:56" ht="18.649999999999999" customHeight="1" thickTop="1" thickBot="1">
      <c r="B1501" s="39">
        <f t="shared" ref="B1501" si="8883">B1494+$E$5</f>
        <v>0.98439999999999073</v>
      </c>
      <c r="D1501" s="24">
        <v>1</v>
      </c>
      <c r="E1501" s="25">
        <v>0</v>
      </c>
      <c r="F1501" s="26">
        <v>0</v>
      </c>
      <c r="G1501" s="27">
        <f t="shared" ref="G1501" si="8884">-1/($E$8*$B1501)</f>
        <v>-5.675124114964448</v>
      </c>
      <c r="I1501" s="24">
        <v>1</v>
      </c>
      <c r="J1501" s="28">
        <v>0</v>
      </c>
      <c r="K1501" s="26">
        <v>0</v>
      </c>
      <c r="L1501" s="27">
        <v>0</v>
      </c>
      <c r="N1501" s="24">
        <f t="shared" ref="N1501" si="8885">D1501*I1501+F1501*I1504-E1501*J1501-G1501*J1504</f>
        <v>-0.38740114565707828</v>
      </c>
      <c r="O1501" s="28">
        <f t="shared" ref="O1501" si="8886">(D1501*J1501+E1501*I1501+F1501*J1504+G1501*I1504)</f>
        <v>0</v>
      </c>
      <c r="P1501" s="26">
        <f t="shared" ref="P1501" si="8887">D1501*K1501+F1501*K1504-E1501*L1501-G1501*L1504</f>
        <v>0</v>
      </c>
      <c r="Q1501" s="27">
        <f t="shared" ref="Q1501" si="8888">(D1501*L1501+E1501*K1501+F1501*L1504+G1501*K1504)</f>
        <v>-5.675124114964448</v>
      </c>
      <c r="S1501" s="24">
        <v>1</v>
      </c>
      <c r="T1501" s="25">
        <v>0</v>
      </c>
      <c r="U1501" s="26">
        <v>0</v>
      </c>
      <c r="V1501" s="27">
        <f t="shared" ref="V1501" si="8889">-1/($T$8*$B1501)</f>
        <v>-27.455330177800978</v>
      </c>
      <c r="X1501" s="24">
        <f t="shared" ref="X1501" si="8890">N1501*S1501+P1501*S1504-O1501*T1501-Q1501*T1504</f>
        <v>-0.38740114565707828</v>
      </c>
      <c r="Y1501" s="28">
        <f t="shared" ref="Y1501" si="8891">(N1501*T1501+O1501*S1501+P1501*T1504+Q1501*S1504)</f>
        <v>0</v>
      </c>
      <c r="Z1501" s="26">
        <f t="shared" ref="Z1501" si="8892">N1501*U1501+P1501*U1504-O1501*V1501-Q1501*V1504</f>
        <v>0</v>
      </c>
      <c r="AA1501" s="27">
        <f t="shared" ref="AA1501" si="8893">(N1501*V1501+O1501*U1501+P1501*V1504+Q1501*U1504)</f>
        <v>4.961102250309005</v>
      </c>
      <c r="AB1501" s="8"/>
      <c r="AC1501" s="24">
        <v>1</v>
      </c>
      <c r="AD1501" s="28">
        <v>0</v>
      </c>
      <c r="AE1501" s="26">
        <v>0</v>
      </c>
      <c r="AF1501" s="27">
        <v>0</v>
      </c>
      <c r="AH1501" s="24">
        <f t="shared" ref="AH1501" si="8894">X1501*AC1501+Z1501*AC1504-Y1501*AD1501-AA1501*AD1504</f>
        <v>0.79696283605857632</v>
      </c>
      <c r="AI1501" s="28">
        <f t="shared" ref="AI1501" si="8895">(X1501*AD1501+Y1501*AC1501+Z1501*AD1504+AA1501*AC1504)</f>
        <v>0</v>
      </c>
      <c r="AJ1501" s="26">
        <f t="shared" ref="AJ1501" si="8896">X1501*AE1501+Z1501*AE1504-Y1501*AF1501-AA1501*AF1504</f>
        <v>0</v>
      </c>
      <c r="AK1501" s="27">
        <f t="shared" ref="AK1501" si="8897">(X1501*AF1501+Y1501*AE1501+Z1501*AF1504+AA1501*AE1504)</f>
        <v>4.961102250309005</v>
      </c>
      <c r="AL1501" s="8"/>
      <c r="AM1501" s="24">
        <v>1</v>
      </c>
      <c r="AN1501" s="25">
        <v>0</v>
      </c>
      <c r="AO1501" s="26">
        <v>0</v>
      </c>
      <c r="AP1501" s="27">
        <f t="shared" ref="AP1501" si="8898">-1/($AN$8*$B1501)</f>
        <v>-5.675124114964448</v>
      </c>
      <c r="AR1501" s="24">
        <f t="shared" ref="AR1501" si="8899">AH1501*AM1501+AJ1501*AM1504-AI1501*AN1501-AK1501*AN1504</f>
        <v>0.79696283605857632</v>
      </c>
      <c r="AS1501" s="28">
        <f t="shared" ref="AS1501" si="8900">(AH1501*AN1501+AI1501*AM1501+AJ1501*AN1504+AK1501*AM1504)</f>
        <v>0</v>
      </c>
      <c r="AT1501" s="26">
        <f t="shared" ref="AT1501" si="8901">AH1501*AO1501+AJ1501*AO1504-AI1501*AP1501-AK1501*AP1504</f>
        <v>0</v>
      </c>
      <c r="AU1501" s="27">
        <f t="shared" ref="AU1501" si="8902">(AH1501*AP1501+AI1501*AO1501+AJ1501*AP1504+AK1501*AO1504)</f>
        <v>0.4382392406625204</v>
      </c>
      <c r="AV1501" s="8"/>
      <c r="AW1501" s="183">
        <f t="shared" ref="AW1501" si="8903">20*LOG((2*$AR$8)/(($AR$8*AR1501+AT1501+$AR$8*AR1504+AT1504)^2+($AR$8*AS1501+AU1501+$AR$8*AS1504+AU1504)^2)^0.5)</f>
        <v>-0.5004072344243945</v>
      </c>
      <c r="AY1501" s="184">
        <f t="shared" ref="AY1501" si="8904">((AS1501^2+AR1501^2)/(AS1504^2+AR1504^2))^0.5</f>
        <v>0.71210780247332039</v>
      </c>
      <c r="AZ1501" s="9"/>
      <c r="BA1501" s="29"/>
      <c r="BB1501" s="29"/>
      <c r="BC1501" s="29"/>
      <c r="BD1501" s="29"/>
    </row>
    <row r="1502" spans="2:56" ht="18.649999999999999" customHeight="1" thickBot="1">
      <c r="D1502" s="30"/>
      <c r="G1502" s="31"/>
      <c r="I1502" s="30"/>
      <c r="L1502" s="31"/>
      <c r="N1502" s="30"/>
      <c r="Q1502" s="31"/>
      <c r="S1502" s="30"/>
      <c r="V1502" s="31"/>
      <c r="X1502" s="30"/>
      <c r="AA1502" s="31"/>
      <c r="AC1502" s="30"/>
      <c r="AF1502" s="31"/>
      <c r="AH1502" s="30"/>
      <c r="AK1502" s="31"/>
      <c r="AM1502" s="30"/>
      <c r="AP1502" s="31"/>
      <c r="AR1502" s="30"/>
      <c r="AU1502" s="31"/>
      <c r="AY1502" s="185"/>
      <c r="AZ1502" s="9"/>
      <c r="BA1502" s="29"/>
      <c r="BB1502" s="29"/>
      <c r="BC1502" s="29"/>
      <c r="BD1502" s="29"/>
    </row>
    <row r="1503" spans="2:56" ht="18.649999999999999" customHeight="1" thickBot="1">
      <c r="D1503" s="197" t="s">
        <v>96</v>
      </c>
      <c r="E1503" s="198"/>
      <c r="F1503" s="199" t="s">
        <v>97</v>
      </c>
      <c r="G1503" s="200"/>
      <c r="I1503" s="197" t="s">
        <v>98</v>
      </c>
      <c r="J1503" s="198"/>
      <c r="K1503" s="199" t="s">
        <v>99</v>
      </c>
      <c r="L1503" s="200"/>
      <c r="N1503" s="197" t="s">
        <v>1</v>
      </c>
      <c r="O1503" s="198"/>
      <c r="P1503" s="199" t="s">
        <v>2</v>
      </c>
      <c r="Q1503" s="200"/>
      <c r="S1503" s="172" t="s">
        <v>100</v>
      </c>
      <c r="T1503" s="173"/>
      <c r="U1503" s="199" t="s">
        <v>101</v>
      </c>
      <c r="V1503" s="200"/>
      <c r="X1503" s="197" t="s">
        <v>102</v>
      </c>
      <c r="Y1503" s="198"/>
      <c r="Z1503" s="199" t="s">
        <v>103</v>
      </c>
      <c r="AA1503" s="200"/>
      <c r="AB1503" s="4"/>
      <c r="AC1503" s="197" t="s">
        <v>104</v>
      </c>
      <c r="AD1503" s="198"/>
      <c r="AE1503" s="199" t="s">
        <v>105</v>
      </c>
      <c r="AF1503" s="200"/>
      <c r="AH1503" s="172" t="s">
        <v>106</v>
      </c>
      <c r="AI1503" s="173"/>
      <c r="AJ1503" s="199" t="s">
        <v>107</v>
      </c>
      <c r="AK1503" s="200"/>
      <c r="AL1503" s="4"/>
      <c r="AM1503" s="197" t="s">
        <v>108</v>
      </c>
      <c r="AN1503" s="198"/>
      <c r="AO1503" s="199" t="s">
        <v>109</v>
      </c>
      <c r="AP1503" s="200"/>
      <c r="AR1503" s="197" t="s">
        <v>110</v>
      </c>
      <c r="AS1503" s="198"/>
      <c r="AT1503" s="199" t="s">
        <v>111</v>
      </c>
      <c r="AU1503" s="200"/>
      <c r="AV1503" s="4"/>
      <c r="AW1503" s="36" t="s">
        <v>112</v>
      </c>
      <c r="AY1503" s="186" t="s">
        <v>113</v>
      </c>
      <c r="AZ1503" s="9"/>
      <c r="BA1503" s="29"/>
      <c r="BB1503" s="29"/>
      <c r="BC1503" s="29"/>
      <c r="BD1503" s="29"/>
    </row>
    <row r="1504" spans="2:56" ht="18.649999999999999" customHeight="1" thickTop="1" thickBot="1">
      <c r="D1504" s="24">
        <v>0</v>
      </c>
      <c r="E1504" s="28">
        <v>0</v>
      </c>
      <c r="F1504" s="26">
        <v>1</v>
      </c>
      <c r="G1504" s="27">
        <v>0</v>
      </c>
      <c r="I1504" s="24">
        <v>0</v>
      </c>
      <c r="J1504" s="28">
        <f t="shared" ref="J1504" si="8905">IF(0=(1-$J$8*$K$8*$B1501^2),0,-1*(1-$J$8*$K$8*$B1501^2)/($B1501*$K$8))</f>
        <v>-0.24447062611348189</v>
      </c>
      <c r="K1504" s="26">
        <v>1</v>
      </c>
      <c r="L1504" s="27">
        <v>0</v>
      </c>
      <c r="N1504" s="24">
        <f t="shared" ref="N1504" si="8906">D1504*I1501+F1504*I1504-E1504*J1501-G1504*J1504</f>
        <v>0</v>
      </c>
      <c r="O1504" s="28">
        <f t="shared" ref="O1504" si="8907">(D1504*J1501+E1504*I1501+F1504*J1504+G1504*I1504)</f>
        <v>-0.24447062611348189</v>
      </c>
      <c r="P1504" s="26">
        <f t="shared" ref="P1504" si="8908">D1504*K1501+F1504*K1504-E1504*L1501-G1504*L1504</f>
        <v>1</v>
      </c>
      <c r="Q1504" s="27">
        <f t="shared" ref="Q1504" si="8909">(D1504*L1501+E1504*K1501+F1504*L1504+G1504*K1504)</f>
        <v>0</v>
      </c>
      <c r="S1504" s="24">
        <v>0</v>
      </c>
      <c r="T1504" s="28">
        <v>0</v>
      </c>
      <c r="U1504" s="26">
        <v>1</v>
      </c>
      <c r="V1504" s="27">
        <v>0</v>
      </c>
      <c r="X1504" s="24">
        <f t="shared" ref="X1504" si="8910">N1504*S1501+P1504*S1504-O1504*T1501-Q1504*T1504</f>
        <v>0</v>
      </c>
      <c r="Y1504" s="28">
        <f t="shared" ref="Y1504" si="8911">(N1504*T1501+O1504*S1501+P1504*T1504+Q1504*S1504)</f>
        <v>-0.24447062611348189</v>
      </c>
      <c r="Z1504" s="26">
        <f t="shared" ref="Z1504" si="8912">N1504*U1501+P1504*U1504-O1504*V1501-Q1504*V1504</f>
        <v>-5.7120217587193789</v>
      </c>
      <c r="AA1504" s="27">
        <f t="shared" ref="AA1504" si="8913">(N1504*V1501+O1504*U1501+P1504*V1504+Q1504*U1504)</f>
        <v>0</v>
      </c>
      <c r="AB1504" s="8"/>
      <c r="AC1504" s="24">
        <v>0</v>
      </c>
      <c r="AD1504" s="28">
        <f t="shared" ref="AD1504" si="8914">IF(0=(1-$AD$8*$AE$8*$B1501^2),0,-1*(1-$AD$8*$AE$8*$B1501^2)/($B1501*$AD$8))</f>
        <v>-0.23873000836495273</v>
      </c>
      <c r="AE1504" s="26">
        <v>1</v>
      </c>
      <c r="AF1504" s="27">
        <v>0</v>
      </c>
      <c r="AH1504" s="24">
        <f t="shared" ref="AH1504" si="8915">X1504*AC1501+Z1504*AC1504-Y1504*AD1501-AA1504*AD1504</f>
        <v>0</v>
      </c>
      <c r="AI1504" s="28">
        <f t="shared" ref="AI1504" si="8916">(X1504*AD1501+Y1504*AC1501+Z1504*AD1504+AA1504*AC1504)</f>
        <v>1.1191603761263873</v>
      </c>
      <c r="AJ1504" s="26">
        <f t="shared" ref="AJ1504" si="8917">X1504*AE1501+Z1504*AE1504-Y1504*AF1501-AA1504*AF1504</f>
        <v>-5.7120217587193789</v>
      </c>
      <c r="AK1504" s="27">
        <f t="shared" ref="AK1504" si="8918">(X1504*AF1501+Y1504*AE1501+Z1504*AF1504+AA1504*AE1504)</f>
        <v>0</v>
      </c>
      <c r="AL1504" s="8"/>
      <c r="AM1504" s="24">
        <v>0</v>
      </c>
      <c r="AN1504" s="28">
        <v>0</v>
      </c>
      <c r="AO1504" s="26">
        <v>1</v>
      </c>
      <c r="AP1504" s="27">
        <v>0</v>
      </c>
      <c r="AR1504" s="24">
        <f t="shared" ref="AR1504" si="8919">AH1504*AM1501+AJ1504*AM1504-AI1504*AN1501-AK1504*AN1504</f>
        <v>0</v>
      </c>
      <c r="AS1504" s="28">
        <f t="shared" ref="AS1504" si="8920">(AH1504*AN1501+AI1504*AM1501+AJ1504*AN1504+AK1504*AM1504)</f>
        <v>1.1191603761263873</v>
      </c>
      <c r="AT1504" s="26">
        <f t="shared" ref="AT1504" si="8921">AH1504*AO1501+AJ1504*AO1504-AI1504*AP1501-AK1504*AP1504</f>
        <v>0.63935228034816394</v>
      </c>
      <c r="AU1504" s="27">
        <f t="shared" ref="AU1504" si="8922">(AH1504*AP1501+AI1504*AO1501+AJ1504*AP1504+AK1504*AO1504)</f>
        <v>0</v>
      </c>
      <c r="AV1504" s="8"/>
      <c r="AW1504" s="38">
        <f t="shared" ref="AW1504" si="8923">(180/PI())*ATAN(-1*(($AR$8*AS1501+AU1501+$AR$8*AS1504+AU1504)/($AR$8*AR1501+AT1501+$AR$8*AR1504+AT1504)))</f>
        <v>-47.316136331362848</v>
      </c>
      <c r="AY1504" s="187">
        <f t="shared" ref="AY1504" si="8924">20*LOG(((($AR$8*AR1501+AT1501-$AR$8*AR1504-AT1504)^2+($AR$8*AS1501+AU1501-$AR$8*AS1504-AU1504)^2)/(($AR$8*AR1501+AT1501+$AR$8*AR1504+AT1504)^2+($AR$8*AS1501+AU1501+$AR$8*AS1504+AU1504)^2))^0.5)</f>
        <v>-9.6324087642364447</v>
      </c>
      <c r="AZ1504" s="9"/>
      <c r="BA1504" s="29"/>
      <c r="BB1504" s="29"/>
      <c r="BC1504" s="29"/>
      <c r="BD1504" s="29"/>
    </row>
    <row r="1505" spans="2:56" ht="18.649999999999999" customHeight="1">
      <c r="AY1505" s="33"/>
    </row>
    <row r="1506" spans="2:56" ht="18.649999999999999" customHeight="1" thickBot="1">
      <c r="E1506" s="21" t="s">
        <v>68</v>
      </c>
      <c r="J1506" s="21" t="s">
        <v>69</v>
      </c>
      <c r="O1506" s="21" t="s">
        <v>70</v>
      </c>
      <c r="T1506" s="21" t="s">
        <v>71</v>
      </c>
      <c r="Y1506" s="21" t="s">
        <v>72</v>
      </c>
      <c r="AD1506" s="21" t="s">
        <v>73</v>
      </c>
      <c r="AI1506" s="21" t="s">
        <v>74</v>
      </c>
      <c r="AN1506" s="21" t="s">
        <v>75</v>
      </c>
      <c r="AS1506" s="21" t="s">
        <v>76</v>
      </c>
    </row>
    <row r="1507" spans="2:56" ht="18.649999999999999" customHeight="1" thickBot="1">
      <c r="B1507" s="20"/>
      <c r="D1507" s="197" t="s">
        <v>77</v>
      </c>
      <c r="E1507" s="198"/>
      <c r="F1507" s="199" t="s">
        <v>78</v>
      </c>
      <c r="G1507" s="200"/>
      <c r="I1507" s="197" t="s">
        <v>79</v>
      </c>
      <c r="J1507" s="198"/>
      <c r="K1507" s="199" t="s">
        <v>80</v>
      </c>
      <c r="L1507" s="200"/>
      <c r="N1507" s="197" t="s">
        <v>81</v>
      </c>
      <c r="O1507" s="198"/>
      <c r="P1507" s="199" t="s">
        <v>82</v>
      </c>
      <c r="Q1507" s="200"/>
      <c r="S1507" s="197" t="s">
        <v>83</v>
      </c>
      <c r="T1507" s="198"/>
      <c r="U1507" s="199" t="s">
        <v>84</v>
      </c>
      <c r="V1507" s="200"/>
      <c r="X1507" s="197" t="s">
        <v>85</v>
      </c>
      <c r="Y1507" s="198"/>
      <c r="Z1507" s="199" t="s">
        <v>86</v>
      </c>
      <c r="AA1507" s="200"/>
      <c r="AB1507" s="4"/>
      <c r="AC1507" s="197" t="s">
        <v>87</v>
      </c>
      <c r="AD1507" s="198"/>
      <c r="AE1507" s="199" t="s">
        <v>88</v>
      </c>
      <c r="AF1507" s="200"/>
      <c r="AH1507" s="197" t="s">
        <v>89</v>
      </c>
      <c r="AI1507" s="198"/>
      <c r="AJ1507" s="199" t="s">
        <v>90</v>
      </c>
      <c r="AK1507" s="200"/>
      <c r="AL1507" s="4"/>
      <c r="AM1507" s="197" t="s">
        <v>91</v>
      </c>
      <c r="AN1507" s="198"/>
      <c r="AO1507" s="199" t="s">
        <v>92</v>
      </c>
      <c r="AP1507" s="200"/>
      <c r="AR1507" s="197" t="s">
        <v>93</v>
      </c>
      <c r="AS1507" s="198"/>
      <c r="AT1507" s="199" t="s">
        <v>94</v>
      </c>
      <c r="AU1507" s="200"/>
      <c r="AV1507" s="4"/>
      <c r="AW1507" s="181" t="s">
        <v>95</v>
      </c>
      <c r="AY1507" s="182" t="s">
        <v>22</v>
      </c>
      <c r="AZ1507" s="9"/>
      <c r="BA1507" s="29"/>
      <c r="BB1507" s="29"/>
      <c r="BC1507" s="29"/>
      <c r="BD1507" s="29"/>
    </row>
    <row r="1508" spans="2:56" ht="18.649999999999999" customHeight="1" thickTop="1" thickBot="1">
      <c r="B1508" s="39">
        <f t="shared" ref="B1508" si="8925">B1501+$E$5</f>
        <v>0.98479999999999068</v>
      </c>
      <c r="D1508" s="24">
        <v>1</v>
      </c>
      <c r="E1508" s="25">
        <v>0</v>
      </c>
      <c r="F1508" s="26">
        <v>0</v>
      </c>
      <c r="G1508" s="27">
        <f t="shared" ref="G1508" si="8926">-1/($E$8*$B1508)</f>
        <v>-5.6728190279965505</v>
      </c>
      <c r="I1508" s="24">
        <v>1</v>
      </c>
      <c r="J1508" s="28">
        <v>0</v>
      </c>
      <c r="K1508" s="26">
        <v>0</v>
      </c>
      <c r="L1508" s="27">
        <v>0</v>
      </c>
      <c r="N1508" s="24">
        <f t="shared" ref="N1508" si="8927">D1508*I1508+F1508*I1511-E1508*J1508-G1508*J1511</f>
        <v>-0.38178689954511236</v>
      </c>
      <c r="O1508" s="28">
        <f t="shared" ref="O1508" si="8928">(D1508*J1508+E1508*I1508+F1508*J1511+G1508*I1511)</f>
        <v>0</v>
      </c>
      <c r="P1508" s="26">
        <f t="shared" ref="P1508" si="8929">D1508*K1508+F1508*K1511-E1508*L1508-G1508*L1511</f>
        <v>0</v>
      </c>
      <c r="Q1508" s="27">
        <f t="shared" ref="Q1508" si="8930">(D1508*L1508+E1508*K1508+F1508*L1511+G1508*K1511)</f>
        <v>-5.6728190279965505</v>
      </c>
      <c r="S1508" s="24">
        <v>1</v>
      </c>
      <c r="T1508" s="25">
        <v>0</v>
      </c>
      <c r="U1508" s="26">
        <v>0</v>
      </c>
      <c r="V1508" s="27">
        <f t="shared" ref="V1508" si="8931">-1/($T$8*$B1508)</f>
        <v>-27.444178540848178</v>
      </c>
      <c r="X1508" s="24">
        <f t="shared" ref="X1508" si="8932">N1508*S1508+P1508*S1511-O1508*T1508-Q1508*T1511</f>
        <v>-0.38178689954511236</v>
      </c>
      <c r="Y1508" s="28">
        <f t="shared" ref="Y1508" si="8933">(N1508*T1508+O1508*S1508+P1508*T1511+Q1508*S1511)</f>
        <v>0</v>
      </c>
      <c r="Z1508" s="26">
        <f t="shared" ref="Z1508" si="8934">N1508*U1508+P1508*U1511-O1508*V1508-Q1508*V1511</f>
        <v>0</v>
      </c>
      <c r="AA1508" s="27">
        <f t="shared" ref="AA1508" si="8935">(N1508*V1508+O1508*U1508+P1508*V1511+Q1508*U1511)</f>
        <v>4.8050088076763808</v>
      </c>
      <c r="AB1508" s="8"/>
      <c r="AC1508" s="24">
        <v>1</v>
      </c>
      <c r="AD1508" s="28">
        <v>0</v>
      </c>
      <c r="AE1508" s="26">
        <v>0</v>
      </c>
      <c r="AF1508" s="27">
        <v>0</v>
      </c>
      <c r="AH1508" s="24">
        <f t="shared" ref="AH1508" si="8936">X1508*AC1508+Z1508*AC1511-Y1508*AD1508-AA1508*AD1511</f>
        <v>0.76164172057491775</v>
      </c>
      <c r="AI1508" s="28">
        <f t="shared" ref="AI1508" si="8937">(X1508*AD1508+Y1508*AC1508+Z1508*AD1511+AA1508*AC1511)</f>
        <v>0</v>
      </c>
      <c r="AJ1508" s="26">
        <f t="shared" ref="AJ1508" si="8938">X1508*AE1508+Z1508*AE1511-Y1508*AF1508-AA1508*AF1511</f>
        <v>0</v>
      </c>
      <c r="AK1508" s="27">
        <f t="shared" ref="AK1508" si="8939">(X1508*AF1508+Y1508*AE1508+Z1508*AF1511+AA1508*AE1511)</f>
        <v>4.8050088076763808</v>
      </c>
      <c r="AL1508" s="8"/>
      <c r="AM1508" s="24">
        <v>1</v>
      </c>
      <c r="AN1508" s="25">
        <v>0</v>
      </c>
      <c r="AO1508" s="26">
        <v>0</v>
      </c>
      <c r="AP1508" s="27">
        <f t="shared" ref="AP1508" si="8940">-1/($AN$8*$B1508)</f>
        <v>-5.6728190279965505</v>
      </c>
      <c r="AR1508" s="24">
        <f t="shared" ref="AR1508" si="8941">AH1508*AM1508+AJ1508*AM1511-AI1508*AN1508-AK1508*AN1511</f>
        <v>0.76164172057491775</v>
      </c>
      <c r="AS1508" s="28">
        <f t="shared" ref="AS1508" si="8942">(AH1508*AN1508+AI1508*AM1508+AJ1508*AN1511+AK1508*AM1511)</f>
        <v>0</v>
      </c>
      <c r="AT1508" s="26">
        <f t="shared" ref="AT1508" si="8943">AH1508*AO1508+AJ1508*AO1511-AI1508*AP1508-AK1508*AP1511</f>
        <v>0</v>
      </c>
      <c r="AU1508" s="27">
        <f t="shared" ref="AU1508" si="8944">(AH1508*AP1508+AI1508*AO1508+AJ1508*AP1511+AK1508*AO1511)</f>
        <v>0.48435316268295558</v>
      </c>
      <c r="AV1508" s="8"/>
      <c r="AW1508" s="183">
        <f t="shared" ref="AW1508" si="8945">20*LOG((2*$AR$8)/(($AR$8*AR1508+AT1508+$AR$8*AR1511+AT1511)^2+($AR$8*AS1508+AU1508+$AR$8*AS1511+AU1511)^2)^0.5)</f>
        <v>-0.42792336450757368</v>
      </c>
      <c r="AY1508" s="184">
        <f t="shared" ref="AY1508" si="8946">((AS1508^2+AR1508^2)/(AS1511^2+AR1511^2))^0.5</f>
        <v>0.6866442360245878</v>
      </c>
      <c r="AZ1508" s="9"/>
      <c r="BA1508" s="29"/>
      <c r="BB1508" s="29"/>
      <c r="BC1508" s="29"/>
      <c r="BD1508" s="29"/>
    </row>
    <row r="1509" spans="2:56" ht="18.649999999999999" customHeight="1" thickBot="1">
      <c r="D1509" s="30"/>
      <c r="G1509" s="31"/>
      <c r="I1509" s="30"/>
      <c r="L1509" s="31"/>
      <c r="N1509" s="30"/>
      <c r="Q1509" s="31"/>
      <c r="S1509" s="30"/>
      <c r="V1509" s="31"/>
      <c r="X1509" s="30"/>
      <c r="AA1509" s="31"/>
      <c r="AC1509" s="30"/>
      <c r="AF1509" s="31"/>
      <c r="AH1509" s="30"/>
      <c r="AK1509" s="31"/>
      <c r="AM1509" s="30"/>
      <c r="AP1509" s="31"/>
      <c r="AR1509" s="30"/>
      <c r="AU1509" s="31"/>
      <c r="AY1509" s="185"/>
      <c r="AZ1509" s="9"/>
      <c r="BA1509" s="29"/>
      <c r="BB1509" s="29"/>
      <c r="BC1509" s="29"/>
      <c r="BD1509" s="29"/>
    </row>
    <row r="1510" spans="2:56" ht="18.649999999999999" customHeight="1" thickBot="1">
      <c r="D1510" s="197" t="s">
        <v>96</v>
      </c>
      <c r="E1510" s="198"/>
      <c r="F1510" s="199" t="s">
        <v>97</v>
      </c>
      <c r="G1510" s="200"/>
      <c r="I1510" s="197" t="s">
        <v>98</v>
      </c>
      <c r="J1510" s="198"/>
      <c r="K1510" s="199" t="s">
        <v>99</v>
      </c>
      <c r="L1510" s="200"/>
      <c r="N1510" s="197" t="s">
        <v>1</v>
      </c>
      <c r="O1510" s="198"/>
      <c r="P1510" s="199" t="s">
        <v>2</v>
      </c>
      <c r="Q1510" s="200"/>
      <c r="S1510" s="172" t="s">
        <v>100</v>
      </c>
      <c r="T1510" s="173"/>
      <c r="U1510" s="199" t="s">
        <v>101</v>
      </c>
      <c r="V1510" s="200"/>
      <c r="X1510" s="197" t="s">
        <v>102</v>
      </c>
      <c r="Y1510" s="198"/>
      <c r="Z1510" s="199" t="s">
        <v>103</v>
      </c>
      <c r="AA1510" s="200"/>
      <c r="AB1510" s="4"/>
      <c r="AC1510" s="197" t="s">
        <v>104</v>
      </c>
      <c r="AD1510" s="198"/>
      <c r="AE1510" s="199" t="s">
        <v>105</v>
      </c>
      <c r="AF1510" s="200"/>
      <c r="AH1510" s="172" t="s">
        <v>106</v>
      </c>
      <c r="AI1510" s="173"/>
      <c r="AJ1510" s="199" t="s">
        <v>107</v>
      </c>
      <c r="AK1510" s="200"/>
      <c r="AL1510" s="4"/>
      <c r="AM1510" s="197" t="s">
        <v>108</v>
      </c>
      <c r="AN1510" s="198"/>
      <c r="AO1510" s="199" t="s">
        <v>109</v>
      </c>
      <c r="AP1510" s="200"/>
      <c r="AR1510" s="197" t="s">
        <v>110</v>
      </c>
      <c r="AS1510" s="198"/>
      <c r="AT1510" s="199" t="s">
        <v>111</v>
      </c>
      <c r="AU1510" s="200"/>
      <c r="AV1510" s="4"/>
      <c r="AW1510" s="36" t="s">
        <v>112</v>
      </c>
      <c r="AY1510" s="186" t="s">
        <v>113</v>
      </c>
      <c r="AZ1510" s="9"/>
      <c r="BA1510" s="29"/>
      <c r="BB1510" s="29"/>
      <c r="BC1510" s="29"/>
      <c r="BD1510" s="29"/>
    </row>
    <row r="1511" spans="2:56" ht="18.649999999999999" customHeight="1" thickTop="1" thickBot="1">
      <c r="D1511" s="24">
        <v>0</v>
      </c>
      <c r="E1511" s="28">
        <v>0</v>
      </c>
      <c r="F1511" s="26">
        <v>1</v>
      </c>
      <c r="G1511" s="27">
        <v>0</v>
      </c>
      <c r="I1511" s="24">
        <v>0</v>
      </c>
      <c r="J1511" s="28">
        <f t="shared" ref="J1511" si="8947">IF(0=(1-$J$8*$K$8*$B1508^2),0,-1*(1-$J$8*$K$8*$B1508^2)/($B1508*$K$8))</f>
        <v>-0.24358028922229047</v>
      </c>
      <c r="K1511" s="26">
        <v>1</v>
      </c>
      <c r="L1511" s="27">
        <v>0</v>
      </c>
      <c r="N1511" s="24">
        <f t="shared" ref="N1511" si="8948">D1511*I1508+F1511*I1511-E1511*J1508-G1511*J1511</f>
        <v>0</v>
      </c>
      <c r="O1511" s="28">
        <f t="shared" ref="O1511" si="8949">(D1511*J1508+E1511*I1508+F1511*J1511+G1511*I1511)</f>
        <v>-0.24358028922229047</v>
      </c>
      <c r="P1511" s="26">
        <f t="shared" ref="P1511" si="8950">D1511*K1508+F1511*K1511-E1511*L1508-G1511*L1511</f>
        <v>1</v>
      </c>
      <c r="Q1511" s="27">
        <f t="shared" ref="Q1511" si="8951">(D1511*L1508+E1511*K1508+F1511*L1511+G1511*K1511)</f>
        <v>0</v>
      </c>
      <c r="S1511" s="24">
        <v>0</v>
      </c>
      <c r="T1511" s="28">
        <v>0</v>
      </c>
      <c r="U1511" s="26">
        <v>1</v>
      </c>
      <c r="V1511" s="27">
        <v>0</v>
      </c>
      <c r="X1511" s="24">
        <f t="shared" ref="X1511" si="8952">N1511*S1508+P1511*S1511-O1511*T1508-Q1511*T1511</f>
        <v>0</v>
      </c>
      <c r="Y1511" s="28">
        <f t="shared" ref="Y1511" si="8953">(N1511*T1508+O1511*S1508+P1511*T1511+Q1511*S1511)</f>
        <v>-0.24358028922229047</v>
      </c>
      <c r="Z1511" s="26">
        <f t="shared" ref="Z1511" si="8954">N1511*U1508+P1511*U1511-O1511*V1508-Q1511*V1511</f>
        <v>-5.6848609464479765</v>
      </c>
      <c r="AA1511" s="27">
        <f t="shared" ref="AA1511" si="8955">(N1511*V1508+O1511*U1508+P1511*V1511+Q1511*U1511)</f>
        <v>0</v>
      </c>
      <c r="AB1511" s="8"/>
      <c r="AC1511" s="24">
        <v>0</v>
      </c>
      <c r="AD1511" s="28">
        <f t="shared" ref="AD1511" si="8956">IF(0=(1-$AD$8*$AE$8*$B1508^2),0,-1*(1-$AD$8*$AE$8*$B1508^2)/($B1508*$AD$8))</f>
        <v>-0.23796597797975161</v>
      </c>
      <c r="AE1511" s="26">
        <v>1</v>
      </c>
      <c r="AF1511" s="27">
        <v>0</v>
      </c>
      <c r="AH1511" s="24">
        <f t="shared" ref="AH1511" si="8957">X1511*AC1508+Z1511*AC1511-Y1511*AD1508-AA1511*AD1511</f>
        <v>0</v>
      </c>
      <c r="AI1511" s="28">
        <f t="shared" ref="AI1511" si="8958">(X1511*AD1508+Y1511*AC1508+Z1511*AD1511+AA1511*AC1511)</f>
        <v>1.1092232055780986</v>
      </c>
      <c r="AJ1511" s="26">
        <f t="shared" ref="AJ1511" si="8959">X1511*AE1508+Z1511*AE1511-Y1511*AF1508-AA1511*AF1511</f>
        <v>-5.6848609464479765</v>
      </c>
      <c r="AK1511" s="27">
        <f t="shared" ref="AK1511" si="8960">(X1511*AF1508+Y1511*AE1508+Z1511*AF1511+AA1511*AE1511)</f>
        <v>0</v>
      </c>
      <c r="AL1511" s="8"/>
      <c r="AM1511" s="24">
        <v>0</v>
      </c>
      <c r="AN1511" s="28">
        <v>0</v>
      </c>
      <c r="AO1511" s="26">
        <v>1</v>
      </c>
      <c r="AP1511" s="27">
        <v>0</v>
      </c>
      <c r="AR1511" s="24">
        <f t="shared" ref="AR1511" si="8961">AH1511*AM1508+AJ1511*AM1511-AI1511*AN1508-AK1511*AN1511</f>
        <v>0</v>
      </c>
      <c r="AS1511" s="28">
        <f t="shared" ref="AS1511" si="8962">(AH1511*AN1508+AI1511*AM1508+AJ1511*AN1511+AK1511*AM1511)</f>
        <v>1.1092232055780986</v>
      </c>
      <c r="AT1511" s="26">
        <f t="shared" ref="AT1511" si="8963">AH1511*AO1508+AJ1511*AO1511-AI1511*AP1508-AK1511*AP1511</f>
        <v>0.60756156045079113</v>
      </c>
      <c r="AU1511" s="27">
        <f t="shared" ref="AU1511" si="8964">(AH1511*AP1508+AI1511*AO1508+AJ1511*AP1511+AK1511*AO1511)</f>
        <v>0</v>
      </c>
      <c r="AV1511" s="8"/>
      <c r="AW1511" s="38">
        <f t="shared" ref="AW1511" si="8965">(180/PI())*ATAN(-1*(($AR$8*AS1508+AU1508+$AR$8*AS1511+AU1511)/($AR$8*AR1508+AT1508+$AR$8*AR1511+AT1511)))</f>
        <v>-49.330777332245042</v>
      </c>
      <c r="AY1511" s="187">
        <f t="shared" ref="AY1511" si="8966">20*LOG(((($AR$8*AR1508+AT1508-$AR$8*AR1511-AT1511)^2+($AR$8*AS1508+AU1508-$AR$8*AS1511-AU1511)^2)/(($AR$8*AR1508+AT1508+$AR$8*AR1511+AT1511)^2+($AR$8*AS1508+AU1508+$AR$8*AS1511+AU1511)^2))^0.5)</f>
        <v>-10.276388085243353</v>
      </c>
      <c r="AZ1511" s="9"/>
      <c r="BA1511" s="29"/>
      <c r="BB1511" s="29"/>
      <c r="BC1511" s="29"/>
      <c r="BD1511" s="29"/>
    </row>
    <row r="1512" spans="2:56" ht="18.649999999999999" customHeight="1">
      <c r="AY1512" s="33"/>
    </row>
    <row r="1513" spans="2:56" ht="18.649999999999999" customHeight="1" thickBot="1">
      <c r="E1513" s="21" t="s">
        <v>68</v>
      </c>
      <c r="J1513" s="21" t="s">
        <v>69</v>
      </c>
      <c r="O1513" s="21" t="s">
        <v>70</v>
      </c>
      <c r="T1513" s="21" t="s">
        <v>71</v>
      </c>
      <c r="Y1513" s="21" t="s">
        <v>72</v>
      </c>
      <c r="AD1513" s="21" t="s">
        <v>73</v>
      </c>
      <c r="AI1513" s="21" t="s">
        <v>74</v>
      </c>
      <c r="AN1513" s="21" t="s">
        <v>75</v>
      </c>
      <c r="AS1513" s="21" t="s">
        <v>76</v>
      </c>
    </row>
    <row r="1514" spans="2:56" ht="18.649999999999999" customHeight="1" thickBot="1">
      <c r="B1514" s="20"/>
      <c r="D1514" s="197" t="s">
        <v>77</v>
      </c>
      <c r="E1514" s="198"/>
      <c r="F1514" s="199" t="s">
        <v>78</v>
      </c>
      <c r="G1514" s="200"/>
      <c r="I1514" s="197" t="s">
        <v>79</v>
      </c>
      <c r="J1514" s="198"/>
      <c r="K1514" s="199" t="s">
        <v>80</v>
      </c>
      <c r="L1514" s="200"/>
      <c r="N1514" s="197" t="s">
        <v>81</v>
      </c>
      <c r="O1514" s="198"/>
      <c r="P1514" s="199" t="s">
        <v>82</v>
      </c>
      <c r="Q1514" s="200"/>
      <c r="S1514" s="197" t="s">
        <v>83</v>
      </c>
      <c r="T1514" s="198"/>
      <c r="U1514" s="199" t="s">
        <v>84</v>
      </c>
      <c r="V1514" s="200"/>
      <c r="X1514" s="197" t="s">
        <v>85</v>
      </c>
      <c r="Y1514" s="198"/>
      <c r="Z1514" s="199" t="s">
        <v>86</v>
      </c>
      <c r="AA1514" s="200"/>
      <c r="AB1514" s="4"/>
      <c r="AC1514" s="197" t="s">
        <v>87</v>
      </c>
      <c r="AD1514" s="198"/>
      <c r="AE1514" s="199" t="s">
        <v>88</v>
      </c>
      <c r="AF1514" s="200"/>
      <c r="AH1514" s="197" t="s">
        <v>89</v>
      </c>
      <c r="AI1514" s="198"/>
      <c r="AJ1514" s="199" t="s">
        <v>90</v>
      </c>
      <c r="AK1514" s="200"/>
      <c r="AL1514" s="4"/>
      <c r="AM1514" s="197" t="s">
        <v>91</v>
      </c>
      <c r="AN1514" s="198"/>
      <c r="AO1514" s="199" t="s">
        <v>92</v>
      </c>
      <c r="AP1514" s="200"/>
      <c r="AR1514" s="197" t="s">
        <v>93</v>
      </c>
      <c r="AS1514" s="198"/>
      <c r="AT1514" s="199" t="s">
        <v>94</v>
      </c>
      <c r="AU1514" s="200"/>
      <c r="AV1514" s="4"/>
      <c r="AW1514" s="181" t="s">
        <v>95</v>
      </c>
      <c r="AY1514" s="182" t="s">
        <v>22</v>
      </c>
      <c r="AZ1514" s="9"/>
      <c r="BA1514" s="29"/>
      <c r="BB1514" s="29"/>
      <c r="BC1514" s="29"/>
      <c r="BD1514" s="29"/>
    </row>
    <row r="1515" spans="2:56" ht="18.649999999999999" customHeight="1" thickTop="1" thickBot="1">
      <c r="B1515" s="39">
        <f t="shared" ref="B1515" si="8967">B1508+$E$5</f>
        <v>0.98519999999999064</v>
      </c>
      <c r="D1515" s="24">
        <v>1</v>
      </c>
      <c r="E1515" s="25">
        <v>0</v>
      </c>
      <c r="F1515" s="26">
        <v>0</v>
      </c>
      <c r="G1515" s="27">
        <f t="shared" ref="G1515" si="8968">-1/($E$8*$B1515)</f>
        <v>-5.67051581280045</v>
      </c>
      <c r="I1515" s="24">
        <v>1</v>
      </c>
      <c r="J1515" s="28">
        <v>0</v>
      </c>
      <c r="K1515" s="26">
        <v>0</v>
      </c>
      <c r="L1515" s="27">
        <v>0</v>
      </c>
      <c r="N1515" s="24">
        <f t="shared" ref="N1515" si="8969">D1515*I1515+F1515*I1518-E1515*J1515-G1515*J1518</f>
        <v>-0.37617949034705389</v>
      </c>
      <c r="O1515" s="28">
        <f t="shared" ref="O1515" si="8970">(D1515*J1515+E1515*I1515+F1515*J1518+G1515*I1518)</f>
        <v>0</v>
      </c>
      <c r="P1515" s="26">
        <f t="shared" ref="P1515" si="8971">D1515*K1515+F1515*K1518-E1515*L1515-G1515*L1518</f>
        <v>0</v>
      </c>
      <c r="Q1515" s="27">
        <f t="shared" ref="Q1515" si="8972">(D1515*L1515+E1515*K1515+F1515*L1518+G1515*K1518)</f>
        <v>-5.67051581280045</v>
      </c>
      <c r="S1515" s="24">
        <v>1</v>
      </c>
      <c r="T1515" s="25">
        <v>0</v>
      </c>
      <c r="U1515" s="26">
        <v>0</v>
      </c>
      <c r="V1515" s="27">
        <f t="shared" ref="V1515" si="8973">-1/($T$8*$B1515)</f>
        <v>-27.433035959223801</v>
      </c>
      <c r="X1515" s="24">
        <f t="shared" ref="X1515" si="8974">N1515*S1515+P1515*S1518-O1515*T1515-Q1515*T1518</f>
        <v>-0.37617949034705389</v>
      </c>
      <c r="Y1515" s="28">
        <f t="shared" ref="Y1515" si="8975">(N1515*T1515+O1515*S1515+P1515*T1518+Q1515*S1518)</f>
        <v>0</v>
      </c>
      <c r="Z1515" s="26">
        <f t="shared" ref="Z1515" si="8976">N1515*U1515+P1515*U1518-O1515*V1515-Q1515*V1518</f>
        <v>0</v>
      </c>
      <c r="AA1515" s="27">
        <f t="shared" ref="AA1515" si="8977">(N1515*V1515+O1515*U1515+P1515*V1518+Q1515*U1518)</f>
        <v>4.6492296730127629</v>
      </c>
      <c r="AB1515" s="8"/>
      <c r="AC1515" s="24">
        <v>1</v>
      </c>
      <c r="AD1515" s="28">
        <v>0</v>
      </c>
      <c r="AE1515" s="26">
        <v>0</v>
      </c>
      <c r="AF1515" s="27">
        <v>0</v>
      </c>
      <c r="AH1515" s="24">
        <f t="shared" ref="AH1515" si="8978">X1515*AC1515+Z1515*AC1518-Y1515*AD1515-AA1515*AD1518</f>
        <v>0.72662846789151136</v>
      </c>
      <c r="AI1515" s="28">
        <f t="shared" ref="AI1515" si="8979">(X1515*AD1515+Y1515*AC1515+Z1515*AD1518+AA1515*AC1518)</f>
        <v>0</v>
      </c>
      <c r="AJ1515" s="26">
        <f t="shared" ref="AJ1515" si="8980">X1515*AE1515+Z1515*AE1518-Y1515*AF1515-AA1515*AF1518</f>
        <v>0</v>
      </c>
      <c r="AK1515" s="27">
        <f t="shared" ref="AK1515" si="8981">(X1515*AF1515+Y1515*AE1515+Z1515*AF1518+AA1515*AE1518)</f>
        <v>4.6492296730127629</v>
      </c>
      <c r="AL1515" s="8"/>
      <c r="AM1515" s="24">
        <v>1</v>
      </c>
      <c r="AN1515" s="25">
        <v>0</v>
      </c>
      <c r="AO1515" s="26">
        <v>0</v>
      </c>
      <c r="AP1515" s="27">
        <f t="shared" ref="AP1515" si="8982">-1/($AN$8*$B1515)</f>
        <v>-5.67051581280045</v>
      </c>
      <c r="AR1515" s="24">
        <f t="shared" ref="AR1515" si="8983">AH1515*AM1515+AJ1515*AM1518-AI1515*AN1515-AK1515*AN1518</f>
        <v>0.72662846789151136</v>
      </c>
      <c r="AS1515" s="28">
        <f t="shared" ref="AS1515" si="8984">(AH1515*AN1515+AI1515*AM1515+AJ1515*AN1518+AK1515*AM1518)</f>
        <v>0</v>
      </c>
      <c r="AT1515" s="26">
        <f t="shared" ref="AT1515" si="8985">AH1515*AO1515+AJ1515*AO1518-AI1515*AP1515-AK1515*AP1518</f>
        <v>0</v>
      </c>
      <c r="AU1515" s="27">
        <f t="shared" ref="AU1515" si="8986">(AH1515*AP1515+AI1515*AO1515+AJ1515*AP1518+AK1515*AO1518)</f>
        <v>0.52887145580298345</v>
      </c>
      <c r="AV1515" s="8"/>
      <c r="AW1515" s="183">
        <f t="shared" ref="AW1515" si="8987">20*LOG((2*$AR$8)/(($AR$8*AR1515+AT1515+$AR$8*AR1518+AT1518)^2+($AR$8*AS1515+AU1515+$AR$8*AS1518+AU1518)^2)^0.5)</f>
        <v>-0.36239274388786979</v>
      </c>
      <c r="AY1515" s="184">
        <f t="shared" ref="AY1515" si="8988">((AS1515^2+AR1515^2)/(AS1518^2+AR1518^2))^0.5</f>
        <v>0.660969743090148</v>
      </c>
      <c r="AZ1515" s="9"/>
      <c r="BA1515" s="29"/>
      <c r="BB1515" s="29"/>
      <c r="BC1515" s="29"/>
      <c r="BD1515" s="29"/>
    </row>
    <row r="1516" spans="2:56" ht="18.649999999999999" customHeight="1" thickBot="1">
      <c r="D1516" s="30"/>
      <c r="G1516" s="31"/>
      <c r="I1516" s="30"/>
      <c r="L1516" s="31"/>
      <c r="N1516" s="30"/>
      <c r="Q1516" s="31"/>
      <c r="S1516" s="30"/>
      <c r="V1516" s="31"/>
      <c r="X1516" s="30"/>
      <c r="AA1516" s="31"/>
      <c r="AC1516" s="30"/>
      <c r="AF1516" s="31"/>
      <c r="AH1516" s="30"/>
      <c r="AK1516" s="31"/>
      <c r="AM1516" s="30"/>
      <c r="AP1516" s="31"/>
      <c r="AR1516" s="30"/>
      <c r="AU1516" s="31"/>
      <c r="AY1516" s="185"/>
      <c r="AZ1516" s="9"/>
      <c r="BA1516" s="29"/>
      <c r="BB1516" s="29"/>
      <c r="BC1516" s="29"/>
      <c r="BD1516" s="29"/>
    </row>
    <row r="1517" spans="2:56" ht="18.649999999999999" customHeight="1" thickBot="1">
      <c r="D1517" s="197" t="s">
        <v>96</v>
      </c>
      <c r="E1517" s="198"/>
      <c r="F1517" s="199" t="s">
        <v>97</v>
      </c>
      <c r="G1517" s="200"/>
      <c r="I1517" s="197" t="s">
        <v>98</v>
      </c>
      <c r="J1517" s="198"/>
      <c r="K1517" s="199" t="s">
        <v>99</v>
      </c>
      <c r="L1517" s="200"/>
      <c r="N1517" s="197" t="s">
        <v>1</v>
      </c>
      <c r="O1517" s="198"/>
      <c r="P1517" s="199" t="s">
        <v>2</v>
      </c>
      <c r="Q1517" s="200"/>
      <c r="S1517" s="172" t="s">
        <v>100</v>
      </c>
      <c r="T1517" s="173"/>
      <c r="U1517" s="199" t="s">
        <v>101</v>
      </c>
      <c r="V1517" s="200"/>
      <c r="X1517" s="197" t="s">
        <v>102</v>
      </c>
      <c r="Y1517" s="198"/>
      <c r="Z1517" s="199" t="s">
        <v>103</v>
      </c>
      <c r="AA1517" s="200"/>
      <c r="AB1517" s="4"/>
      <c r="AC1517" s="197" t="s">
        <v>104</v>
      </c>
      <c r="AD1517" s="198"/>
      <c r="AE1517" s="199" t="s">
        <v>105</v>
      </c>
      <c r="AF1517" s="200"/>
      <c r="AH1517" s="172" t="s">
        <v>106</v>
      </c>
      <c r="AI1517" s="173"/>
      <c r="AJ1517" s="199" t="s">
        <v>107</v>
      </c>
      <c r="AK1517" s="200"/>
      <c r="AL1517" s="4"/>
      <c r="AM1517" s="197" t="s">
        <v>108</v>
      </c>
      <c r="AN1517" s="198"/>
      <c r="AO1517" s="199" t="s">
        <v>109</v>
      </c>
      <c r="AP1517" s="200"/>
      <c r="AR1517" s="197" t="s">
        <v>110</v>
      </c>
      <c r="AS1517" s="198"/>
      <c r="AT1517" s="199" t="s">
        <v>111</v>
      </c>
      <c r="AU1517" s="200"/>
      <c r="AV1517" s="4"/>
      <c r="AW1517" s="36" t="s">
        <v>112</v>
      </c>
      <c r="AY1517" s="186" t="s">
        <v>113</v>
      </c>
      <c r="AZ1517" s="9"/>
      <c r="BA1517" s="29"/>
      <c r="BB1517" s="29"/>
      <c r="BC1517" s="29"/>
      <c r="BD1517" s="29"/>
    </row>
    <row r="1518" spans="2:56" ht="18.649999999999999" customHeight="1" thickTop="1" thickBot="1">
      <c r="D1518" s="24">
        <v>0</v>
      </c>
      <c r="E1518" s="28">
        <v>0</v>
      </c>
      <c r="F1518" s="26">
        <v>1</v>
      </c>
      <c r="G1518" s="27">
        <v>0</v>
      </c>
      <c r="I1518" s="24">
        <v>0</v>
      </c>
      <c r="J1518" s="28">
        <f t="shared" ref="J1518" si="8989">IF(0=(1-$J$8*$K$8*$B1515^2),0,-1*(1-$J$8*$K$8*$B1515^2)/($B1515*$K$8))</f>
        <v>-0.24269035406629288</v>
      </c>
      <c r="K1518" s="26">
        <v>1</v>
      </c>
      <c r="L1518" s="27">
        <v>0</v>
      </c>
      <c r="N1518" s="24">
        <f t="shared" ref="N1518" si="8990">D1518*I1515+F1518*I1518-E1518*J1515-G1518*J1518</f>
        <v>0</v>
      </c>
      <c r="O1518" s="28">
        <f t="shared" ref="O1518" si="8991">(D1518*J1515+E1518*I1515+F1518*J1518+G1518*I1518)</f>
        <v>-0.24269035406629288</v>
      </c>
      <c r="P1518" s="26">
        <f t="shared" ref="P1518" si="8992">D1518*K1515+F1518*K1518-E1518*L1515-G1518*L1518</f>
        <v>1</v>
      </c>
      <c r="Q1518" s="27">
        <f t="shared" ref="Q1518" si="8993">(D1518*L1515+E1518*K1515+F1518*L1518+G1518*K1518)</f>
        <v>0</v>
      </c>
      <c r="S1518" s="24">
        <v>0</v>
      </c>
      <c r="T1518" s="28">
        <v>0</v>
      </c>
      <c r="U1518" s="26">
        <v>1</v>
      </c>
      <c r="V1518" s="27">
        <v>0</v>
      </c>
      <c r="X1518" s="24">
        <f t="shared" ref="X1518" si="8994">N1518*S1515+P1518*S1518-O1518*T1515-Q1518*T1518</f>
        <v>0</v>
      </c>
      <c r="Y1518" s="28">
        <f t="shared" ref="Y1518" si="8995">(N1518*T1515+O1518*S1515+P1518*T1518+Q1518*S1518)</f>
        <v>-0.24269035406629288</v>
      </c>
      <c r="Z1518" s="26">
        <f t="shared" ref="Z1518" si="8996">N1518*U1515+P1518*U1518-O1518*V1515-Q1518*V1518</f>
        <v>-5.6577332100573692</v>
      </c>
      <c r="AA1518" s="27">
        <f t="shared" ref="AA1518" si="8997">(N1518*V1515+O1518*U1515+P1518*V1518+Q1518*U1518)</f>
        <v>0</v>
      </c>
      <c r="AB1518" s="8"/>
      <c r="AC1518" s="24">
        <v>0</v>
      </c>
      <c r="AD1518" s="28">
        <f t="shared" ref="AD1518" si="8998">IF(0=(1-$AD$8*$AE$8*$B1515^2),0,-1*(1-$AD$8*$AE$8*$B1515^2)/($B1515*$AD$8))</f>
        <v>-0.2372022971117129</v>
      </c>
      <c r="AE1518" s="26">
        <v>1</v>
      </c>
      <c r="AF1518" s="27">
        <v>0</v>
      </c>
      <c r="AH1518" s="24">
        <f t="shared" ref="AH1518" si="8999">X1518*AC1515+Z1518*AC1518-Y1518*AD1515-AA1518*AD1518</f>
        <v>0</v>
      </c>
      <c r="AI1518" s="28">
        <f t="shared" ref="AI1518" si="9000">(X1518*AD1515+Y1518*AC1515+Z1518*AD1518+AA1518*AC1518)</f>
        <v>1.0993369598045404</v>
      </c>
      <c r="AJ1518" s="26">
        <f t="shared" ref="AJ1518" si="9001">X1518*AE1515+Z1518*AE1518-Y1518*AF1515-AA1518*AF1518</f>
        <v>-5.6577332100573692</v>
      </c>
      <c r="AK1518" s="27">
        <f t="shared" ref="AK1518" si="9002">(X1518*AF1515+Y1518*AE1515+Z1518*AF1518+AA1518*AE1518)</f>
        <v>0</v>
      </c>
      <c r="AL1518" s="8"/>
      <c r="AM1518" s="24">
        <v>0</v>
      </c>
      <c r="AN1518" s="28">
        <v>0</v>
      </c>
      <c r="AO1518" s="26">
        <v>1</v>
      </c>
      <c r="AP1518" s="27">
        <v>0</v>
      </c>
      <c r="AR1518" s="24">
        <f t="shared" ref="AR1518" si="9003">AH1518*AM1515+AJ1518*AM1518-AI1518*AN1515-AK1518*AN1518</f>
        <v>0</v>
      </c>
      <c r="AS1518" s="28">
        <f t="shared" ref="AS1518" si="9004">(AH1518*AN1515+AI1518*AM1515+AJ1518*AN1518+AK1518*AM1518)</f>
        <v>1.0993369598045404</v>
      </c>
      <c r="AT1518" s="26">
        <f t="shared" ref="AT1518" si="9005">AH1518*AO1515+AJ1518*AO1518-AI1518*AP1515-AK1518*AP1518</f>
        <v>0.57607440411024946</v>
      </c>
      <c r="AU1518" s="27">
        <f t="shared" ref="AU1518" si="9006">(AH1518*AP1515+AI1518*AO1515+AJ1518*AP1518+AK1518*AO1518)</f>
        <v>0</v>
      </c>
      <c r="AV1518" s="8"/>
      <c r="AW1518" s="38">
        <f t="shared" ref="AW1518" si="9007">(180/PI())*ATAN(-1*(($AR$8*AS1515+AU1515+$AR$8*AS1518+AU1518)/($AR$8*AR1515+AT1515+$AR$8*AR1518+AT1518)))</f>
        <v>-51.33727072088832</v>
      </c>
      <c r="AY1518" s="187">
        <f t="shared" ref="AY1518" si="9008">20*LOG(((($AR$8*AR1515+AT1515-$AR$8*AR1518-AT1518)^2+($AR$8*AS1515+AU1515-$AR$8*AS1518-AU1518)^2)/(($AR$8*AR1515+AT1515+$AR$8*AR1518+AT1518)^2+($AR$8*AS1515+AU1515+$AR$8*AS1518+AU1518)^2))^0.5)</f>
        <v>-10.965984645616313</v>
      </c>
      <c r="AZ1518" s="9"/>
      <c r="BA1518" s="29"/>
      <c r="BB1518" s="29"/>
      <c r="BC1518" s="29"/>
      <c r="BD1518" s="29"/>
    </row>
    <row r="1519" spans="2:56" ht="18.649999999999999" customHeight="1">
      <c r="AY1519" s="33"/>
    </row>
    <row r="1520" spans="2:56" ht="18.649999999999999" customHeight="1" thickBot="1">
      <c r="E1520" s="21" t="s">
        <v>68</v>
      </c>
      <c r="J1520" s="21" t="s">
        <v>69</v>
      </c>
      <c r="O1520" s="21" t="s">
        <v>70</v>
      </c>
      <c r="T1520" s="21" t="s">
        <v>71</v>
      </c>
      <c r="Y1520" s="21" t="s">
        <v>72</v>
      </c>
      <c r="AD1520" s="21" t="s">
        <v>73</v>
      </c>
      <c r="AI1520" s="21" t="s">
        <v>74</v>
      </c>
      <c r="AN1520" s="21" t="s">
        <v>75</v>
      </c>
      <c r="AS1520" s="21" t="s">
        <v>76</v>
      </c>
    </row>
    <row r="1521" spans="2:56" ht="18.649999999999999" customHeight="1" thickBot="1">
      <c r="B1521" s="20"/>
      <c r="D1521" s="197" t="s">
        <v>77</v>
      </c>
      <c r="E1521" s="198"/>
      <c r="F1521" s="199" t="s">
        <v>78</v>
      </c>
      <c r="G1521" s="200"/>
      <c r="I1521" s="197" t="s">
        <v>79</v>
      </c>
      <c r="J1521" s="198"/>
      <c r="K1521" s="199" t="s">
        <v>80</v>
      </c>
      <c r="L1521" s="200"/>
      <c r="N1521" s="197" t="s">
        <v>81</v>
      </c>
      <c r="O1521" s="198"/>
      <c r="P1521" s="199" t="s">
        <v>82</v>
      </c>
      <c r="Q1521" s="200"/>
      <c r="S1521" s="197" t="s">
        <v>83</v>
      </c>
      <c r="T1521" s="198"/>
      <c r="U1521" s="199" t="s">
        <v>84</v>
      </c>
      <c r="V1521" s="200"/>
      <c r="X1521" s="197" t="s">
        <v>85</v>
      </c>
      <c r="Y1521" s="198"/>
      <c r="Z1521" s="199" t="s">
        <v>86</v>
      </c>
      <c r="AA1521" s="200"/>
      <c r="AB1521" s="4"/>
      <c r="AC1521" s="197" t="s">
        <v>87</v>
      </c>
      <c r="AD1521" s="198"/>
      <c r="AE1521" s="199" t="s">
        <v>88</v>
      </c>
      <c r="AF1521" s="200"/>
      <c r="AH1521" s="197" t="s">
        <v>89</v>
      </c>
      <c r="AI1521" s="198"/>
      <c r="AJ1521" s="199" t="s">
        <v>90</v>
      </c>
      <c r="AK1521" s="200"/>
      <c r="AL1521" s="4"/>
      <c r="AM1521" s="197" t="s">
        <v>91</v>
      </c>
      <c r="AN1521" s="198"/>
      <c r="AO1521" s="199" t="s">
        <v>92</v>
      </c>
      <c r="AP1521" s="200"/>
      <c r="AR1521" s="197" t="s">
        <v>93</v>
      </c>
      <c r="AS1521" s="198"/>
      <c r="AT1521" s="199" t="s">
        <v>94</v>
      </c>
      <c r="AU1521" s="200"/>
      <c r="AV1521" s="4"/>
      <c r="AW1521" s="181" t="s">
        <v>95</v>
      </c>
      <c r="AY1521" s="182" t="s">
        <v>22</v>
      </c>
      <c r="AZ1521" s="9"/>
      <c r="BA1521" s="29"/>
      <c r="BB1521" s="29"/>
      <c r="BC1521" s="29"/>
      <c r="BD1521" s="29"/>
    </row>
    <row r="1522" spans="2:56" ht="18.649999999999999" customHeight="1" thickTop="1" thickBot="1">
      <c r="B1522" s="39">
        <f t="shared" ref="B1522" si="9009">B1515+$E$5</f>
        <v>0.98559999999999059</v>
      </c>
      <c r="D1522" s="24">
        <v>1</v>
      </c>
      <c r="E1522" s="25">
        <v>0</v>
      </c>
      <c r="F1522" s="26">
        <v>0</v>
      </c>
      <c r="G1522" s="27">
        <f t="shared" ref="G1522" si="9010">-1/($E$8*$B1522)</f>
        <v>-5.6682144670972026</v>
      </c>
      <c r="I1522" s="24">
        <v>1</v>
      </c>
      <c r="J1522" s="28">
        <v>0</v>
      </c>
      <c r="K1522" s="26">
        <v>0</v>
      </c>
      <c r="L1522" s="27">
        <v>0</v>
      </c>
      <c r="N1522" s="24">
        <f t="shared" ref="N1522" si="9011">D1522*I1522+F1522*I1525-E1522*J1522-G1522*J1525</f>
        <v>-0.37057890696626816</v>
      </c>
      <c r="O1522" s="28">
        <f t="shared" ref="O1522" si="9012">(D1522*J1522+E1522*I1522+F1522*J1525+G1522*I1525)</f>
        <v>0</v>
      </c>
      <c r="P1522" s="26">
        <f t="shared" ref="P1522" si="9013">D1522*K1522+F1522*K1525-E1522*L1522-G1522*L1525</f>
        <v>0</v>
      </c>
      <c r="Q1522" s="27">
        <f t="shared" ref="Q1522" si="9014">(D1522*L1522+E1522*K1522+F1522*L1525+G1522*K1525)</f>
        <v>-5.6682144670972026</v>
      </c>
      <c r="S1522" s="24">
        <v>1</v>
      </c>
      <c r="T1522" s="25">
        <v>0</v>
      </c>
      <c r="U1522" s="26">
        <v>0</v>
      </c>
      <c r="V1522" s="27">
        <f t="shared" ref="V1522" si="9015">-1/($T$8*$B1522)</f>
        <v>-27.421902421902683</v>
      </c>
      <c r="X1522" s="24">
        <f t="shared" ref="X1522" si="9016">N1522*S1522+P1522*S1525-O1522*T1522-Q1522*T1525</f>
        <v>-0.37057890696626816</v>
      </c>
      <c r="Y1522" s="28">
        <f t="shared" ref="Y1522" si="9017">(N1522*T1522+O1522*S1522+P1522*T1525+Q1522*S1525)</f>
        <v>0</v>
      </c>
      <c r="Z1522" s="26">
        <f t="shared" ref="Z1522" si="9018">N1522*U1522+P1522*U1525-O1522*V1522-Q1522*V1525</f>
        <v>0</v>
      </c>
      <c r="AA1522" s="27">
        <f t="shared" ref="AA1522" si="9019">(N1522*V1522+O1522*U1522+P1522*V1525+Q1522*U1525)</f>
        <v>4.4937641593471547</v>
      </c>
      <c r="AB1522" s="8"/>
      <c r="AC1522" s="24">
        <v>1</v>
      </c>
      <c r="AD1522" s="28">
        <v>0</v>
      </c>
      <c r="AE1522" s="26">
        <v>0</v>
      </c>
      <c r="AF1522" s="27">
        <v>0</v>
      </c>
      <c r="AH1522" s="24">
        <f t="shared" ref="AH1522" si="9020">X1522*AC1522+Z1522*AC1525-Y1522*AD1522-AA1522*AD1525</f>
        <v>0.69192204133057178</v>
      </c>
      <c r="AI1522" s="28">
        <f t="shared" ref="AI1522" si="9021">(X1522*AD1522+Y1522*AC1522+Z1522*AD1525+AA1522*AC1525)</f>
        <v>0</v>
      </c>
      <c r="AJ1522" s="26">
        <f t="shared" ref="AJ1522" si="9022">X1522*AE1522+Z1522*AE1525-Y1522*AF1522-AA1522*AF1525</f>
        <v>0</v>
      </c>
      <c r="AK1522" s="27">
        <f t="shared" ref="AK1522" si="9023">(X1522*AF1522+Y1522*AE1522+Z1522*AF1525+AA1522*AE1525)</f>
        <v>4.4937641593471547</v>
      </c>
      <c r="AL1522" s="8"/>
      <c r="AM1522" s="24">
        <v>1</v>
      </c>
      <c r="AN1522" s="25">
        <v>0</v>
      </c>
      <c r="AO1522" s="26">
        <v>0</v>
      </c>
      <c r="AP1522" s="27">
        <f t="shared" ref="AP1522" si="9024">-1/($AN$8*$B1522)</f>
        <v>-5.6682144670972026</v>
      </c>
      <c r="AR1522" s="24">
        <f t="shared" ref="AR1522" si="9025">AH1522*AM1522+AJ1522*AM1525-AI1522*AN1522-AK1522*AN1525</f>
        <v>0.69192204133057178</v>
      </c>
      <c r="AS1522" s="28">
        <f t="shared" ref="AS1522" si="9026">(AH1522*AN1522+AI1522*AM1522+AJ1522*AN1525+AK1522*AM1525)</f>
        <v>0</v>
      </c>
      <c r="AT1522" s="26">
        <f t="shared" ref="AT1522" si="9027">AH1522*AO1522+AJ1522*AO1525-AI1522*AP1522-AK1522*AP1525</f>
        <v>0</v>
      </c>
      <c r="AU1522" s="27">
        <f t="shared" ref="AU1522" si="9028">(AH1522*AP1522+AI1522*AO1522+AJ1522*AP1525+AK1522*AO1525)</f>
        <v>0.57180163457377908</v>
      </c>
      <c r="AV1522" s="8"/>
      <c r="AW1522" s="183">
        <f t="shared" ref="AW1522" si="9029">20*LOG((2*$AR$8)/(($AR$8*AR1522+AT1522+$AR$8*AR1525+AT1525)^2+($AR$8*AS1522+AU1522+$AR$8*AS1525+AU1525)^2)^0.5)</f>
        <v>-0.30360010341476051</v>
      </c>
      <c r="AY1522" s="184">
        <f t="shared" ref="AY1522" si="9030">((AS1522^2+AR1522^2)/(AS1525^2+AR1525^2))^0.5</f>
        <v>0.63508129969524441</v>
      </c>
      <c r="AZ1522" s="9"/>
      <c r="BA1522" s="29"/>
      <c r="BB1522" s="29"/>
      <c r="BC1522" s="29"/>
      <c r="BD1522" s="29"/>
    </row>
    <row r="1523" spans="2:56" ht="18.649999999999999" customHeight="1" thickBot="1">
      <c r="D1523" s="30"/>
      <c r="G1523" s="31"/>
      <c r="I1523" s="30"/>
      <c r="L1523" s="31"/>
      <c r="N1523" s="30"/>
      <c r="Q1523" s="31"/>
      <c r="S1523" s="30"/>
      <c r="V1523" s="31"/>
      <c r="X1523" s="30"/>
      <c r="AA1523" s="31"/>
      <c r="AC1523" s="30"/>
      <c r="AF1523" s="31"/>
      <c r="AH1523" s="30"/>
      <c r="AK1523" s="31"/>
      <c r="AM1523" s="30"/>
      <c r="AP1523" s="31"/>
      <c r="AR1523" s="30"/>
      <c r="AU1523" s="31"/>
      <c r="AY1523" s="185"/>
      <c r="AZ1523" s="9"/>
      <c r="BA1523" s="29"/>
      <c r="BB1523" s="29"/>
      <c r="BC1523" s="29"/>
      <c r="BD1523" s="29"/>
    </row>
    <row r="1524" spans="2:56" ht="18.649999999999999" customHeight="1" thickBot="1">
      <c r="D1524" s="197" t="s">
        <v>96</v>
      </c>
      <c r="E1524" s="198"/>
      <c r="F1524" s="199" t="s">
        <v>97</v>
      </c>
      <c r="G1524" s="200"/>
      <c r="I1524" s="197" t="s">
        <v>98</v>
      </c>
      <c r="J1524" s="198"/>
      <c r="K1524" s="199" t="s">
        <v>99</v>
      </c>
      <c r="L1524" s="200"/>
      <c r="N1524" s="197" t="s">
        <v>1</v>
      </c>
      <c r="O1524" s="198"/>
      <c r="P1524" s="199" t="s">
        <v>2</v>
      </c>
      <c r="Q1524" s="200"/>
      <c r="S1524" s="172" t="s">
        <v>100</v>
      </c>
      <c r="T1524" s="173"/>
      <c r="U1524" s="199" t="s">
        <v>101</v>
      </c>
      <c r="V1524" s="200"/>
      <c r="X1524" s="197" t="s">
        <v>102</v>
      </c>
      <c r="Y1524" s="198"/>
      <c r="Z1524" s="199" t="s">
        <v>103</v>
      </c>
      <c r="AA1524" s="200"/>
      <c r="AB1524" s="4"/>
      <c r="AC1524" s="197" t="s">
        <v>104</v>
      </c>
      <c r="AD1524" s="198"/>
      <c r="AE1524" s="199" t="s">
        <v>105</v>
      </c>
      <c r="AF1524" s="200"/>
      <c r="AH1524" s="172" t="s">
        <v>106</v>
      </c>
      <c r="AI1524" s="173"/>
      <c r="AJ1524" s="199" t="s">
        <v>107</v>
      </c>
      <c r="AK1524" s="200"/>
      <c r="AL1524" s="4"/>
      <c r="AM1524" s="197" t="s">
        <v>108</v>
      </c>
      <c r="AN1524" s="198"/>
      <c r="AO1524" s="199" t="s">
        <v>109</v>
      </c>
      <c r="AP1524" s="200"/>
      <c r="AR1524" s="197" t="s">
        <v>110</v>
      </c>
      <c r="AS1524" s="198"/>
      <c r="AT1524" s="199" t="s">
        <v>111</v>
      </c>
      <c r="AU1524" s="200"/>
      <c r="AV1524" s="4"/>
      <c r="AW1524" s="36" t="s">
        <v>112</v>
      </c>
      <c r="AY1524" s="186" t="s">
        <v>113</v>
      </c>
      <c r="AZ1524" s="9"/>
      <c r="BA1524" s="29"/>
      <c r="BB1524" s="29"/>
      <c r="BC1524" s="29"/>
      <c r="BD1524" s="29"/>
    </row>
    <row r="1525" spans="2:56" ht="18.649999999999999" customHeight="1" thickTop="1" thickBot="1">
      <c r="D1525" s="24">
        <v>0</v>
      </c>
      <c r="E1525" s="28">
        <v>0</v>
      </c>
      <c r="F1525" s="26">
        <v>1</v>
      </c>
      <c r="G1525" s="27">
        <v>0</v>
      </c>
      <c r="I1525" s="24">
        <v>0</v>
      </c>
      <c r="J1525" s="28">
        <f t="shared" ref="J1525" si="9031">IF(0=(1-$J$8*$K$8*$B1522^2),0,-1*(1-$J$8*$K$8*$B1522^2)/($B1522*$K$8))</f>
        <v>-0.24180082015636345</v>
      </c>
      <c r="K1525" s="26">
        <v>1</v>
      </c>
      <c r="L1525" s="27">
        <v>0</v>
      </c>
      <c r="N1525" s="24">
        <f t="shared" ref="N1525" si="9032">D1525*I1522+F1525*I1525-E1525*J1522-G1525*J1525</f>
        <v>0</v>
      </c>
      <c r="O1525" s="28">
        <f t="shared" ref="O1525" si="9033">(D1525*J1522+E1525*I1522+F1525*J1525+G1525*I1525)</f>
        <v>-0.24180082015636345</v>
      </c>
      <c r="P1525" s="26">
        <f t="shared" ref="P1525" si="9034">D1525*K1522+F1525*K1525-E1525*L1522-G1525*L1525</f>
        <v>1</v>
      </c>
      <c r="Q1525" s="27">
        <f t="shared" ref="Q1525" si="9035">(D1525*L1522+E1525*K1522+F1525*L1525+G1525*K1525)</f>
        <v>0</v>
      </c>
      <c r="S1525" s="24">
        <v>0</v>
      </c>
      <c r="T1525" s="28">
        <v>0</v>
      </c>
      <c r="U1525" s="26">
        <v>1</v>
      </c>
      <c r="V1525" s="27">
        <v>0</v>
      </c>
      <c r="X1525" s="24">
        <f t="shared" ref="X1525" si="9036">N1525*S1522+P1525*S1525-O1525*T1522-Q1525*T1525</f>
        <v>0</v>
      </c>
      <c r="Y1525" s="28">
        <f t="shared" ref="Y1525" si="9037">(N1525*T1522+O1525*S1522+P1525*T1525+Q1525*S1525)</f>
        <v>-0.24180082015636345</v>
      </c>
      <c r="Z1525" s="26">
        <f t="shared" ref="Z1525" si="9038">N1525*U1522+P1525*U1525-O1525*V1522-Q1525*V1525</f>
        <v>-5.6306384958638382</v>
      </c>
      <c r="AA1525" s="27">
        <f t="shared" ref="AA1525" si="9039">(N1525*V1522+O1525*U1522+P1525*V1525+Q1525*U1525)</f>
        <v>0</v>
      </c>
      <c r="AB1525" s="8"/>
      <c r="AC1525" s="24">
        <v>0</v>
      </c>
      <c r="AD1525" s="28">
        <f t="shared" ref="AD1525" si="9040">IF(0=(1-$AD$8*$AE$8*$B1522^2),0,-1*(1-$AD$8*$AE$8*$B1522^2)/($B1522*$AD$8))</f>
        <v>-0.23643896533528766</v>
      </c>
      <c r="AE1525" s="26">
        <v>1</v>
      </c>
      <c r="AF1525" s="27">
        <v>0</v>
      </c>
      <c r="AH1525" s="24">
        <f t="shared" ref="AH1525" si="9041">X1525*AC1522+Z1525*AC1525-Y1525*AD1522-AA1525*AD1525</f>
        <v>0</v>
      </c>
      <c r="AI1525" s="28">
        <f t="shared" ref="AI1525" si="9042">(X1525*AD1522+Y1525*AC1522+Z1525*AD1525+AA1525*AC1525)</f>
        <v>1.0895015199827227</v>
      </c>
      <c r="AJ1525" s="26">
        <f t="shared" ref="AJ1525" si="9043">X1525*AE1522+Z1525*AE1525-Y1525*AF1522-AA1525*AF1525</f>
        <v>-5.6306384958638382</v>
      </c>
      <c r="AK1525" s="27">
        <f t="shared" ref="AK1525" si="9044">(X1525*AF1522+Y1525*AE1522+Z1525*AF1525+AA1525*AE1525)</f>
        <v>0</v>
      </c>
      <c r="AL1525" s="8"/>
      <c r="AM1525" s="24">
        <v>0</v>
      </c>
      <c r="AN1525" s="28">
        <v>0</v>
      </c>
      <c r="AO1525" s="26">
        <v>1</v>
      </c>
      <c r="AP1525" s="27">
        <v>0</v>
      </c>
      <c r="AR1525" s="24">
        <f t="shared" ref="AR1525" si="9045">AH1525*AM1522+AJ1525*AM1525-AI1525*AN1522-AK1525*AN1525</f>
        <v>0</v>
      </c>
      <c r="AS1525" s="28">
        <f t="shared" ref="AS1525" si="9046">(AH1525*AN1522+AI1525*AM1522+AJ1525*AN1525+AK1525*AM1525)</f>
        <v>1.0895015199827227</v>
      </c>
      <c r="AT1525" s="26">
        <f t="shared" ref="AT1525" si="9047">AH1525*AO1522+AJ1525*AO1525-AI1525*AP1522-AK1525*AP1525</f>
        <v>0.54488978162662249</v>
      </c>
      <c r="AU1525" s="27">
        <f t="shared" ref="AU1525" si="9048">(AH1525*AP1522+AI1525*AO1522+AJ1525*AP1525+AK1525*AO1525)</f>
        <v>0</v>
      </c>
      <c r="AV1525" s="8"/>
      <c r="AW1525" s="38">
        <f t="shared" ref="AW1525" si="9049">(180/PI())*ATAN(-1*(($AR$8*AS1522+AU1522+$AR$8*AS1525+AU1525)/($AR$8*AR1522+AT1522+$AR$8*AR1525+AT1525)))</f>
        <v>-53.332946147278314</v>
      </c>
      <c r="AY1525" s="187">
        <f t="shared" ref="AY1525" si="9050">20*LOG(((($AR$8*AR1522+AT1522-$AR$8*AR1525-AT1525)^2+($AR$8*AS1522+AU1522-$AR$8*AS1525-AU1525)^2)/(($AR$8*AR1522+AT1522+$AR$8*AR1525+AT1525)^2+($AR$8*AS1522+AU1522+$AR$8*AS1525+AU1525)^2))^0.5)</f>
        <v>-11.70573973154122</v>
      </c>
      <c r="AZ1525" s="9"/>
      <c r="BA1525" s="29"/>
      <c r="BB1525" s="29"/>
      <c r="BC1525" s="29"/>
      <c r="BD1525" s="29"/>
    </row>
    <row r="1526" spans="2:56" ht="18.649999999999999" customHeight="1">
      <c r="AY1526" s="33"/>
    </row>
    <row r="1527" spans="2:56" ht="18.649999999999999" customHeight="1" thickBot="1">
      <c r="E1527" s="21" t="s">
        <v>68</v>
      </c>
      <c r="J1527" s="21" t="s">
        <v>69</v>
      </c>
      <c r="O1527" s="21" t="s">
        <v>70</v>
      </c>
      <c r="T1527" s="21" t="s">
        <v>71</v>
      </c>
      <c r="Y1527" s="21" t="s">
        <v>72</v>
      </c>
      <c r="AD1527" s="21" t="s">
        <v>73</v>
      </c>
      <c r="AI1527" s="21" t="s">
        <v>74</v>
      </c>
      <c r="AN1527" s="21" t="s">
        <v>75</v>
      </c>
      <c r="AS1527" s="21" t="s">
        <v>76</v>
      </c>
    </row>
    <row r="1528" spans="2:56" ht="18.649999999999999" customHeight="1" thickBot="1">
      <c r="B1528" s="20"/>
      <c r="D1528" s="197" t="s">
        <v>77</v>
      </c>
      <c r="E1528" s="198"/>
      <c r="F1528" s="199" t="s">
        <v>78</v>
      </c>
      <c r="G1528" s="200"/>
      <c r="I1528" s="197" t="s">
        <v>79</v>
      </c>
      <c r="J1528" s="198"/>
      <c r="K1528" s="199" t="s">
        <v>80</v>
      </c>
      <c r="L1528" s="200"/>
      <c r="N1528" s="197" t="s">
        <v>81</v>
      </c>
      <c r="O1528" s="198"/>
      <c r="P1528" s="199" t="s">
        <v>82</v>
      </c>
      <c r="Q1528" s="200"/>
      <c r="S1528" s="197" t="s">
        <v>83</v>
      </c>
      <c r="T1528" s="198"/>
      <c r="U1528" s="199" t="s">
        <v>84</v>
      </c>
      <c r="V1528" s="200"/>
      <c r="X1528" s="197" t="s">
        <v>85</v>
      </c>
      <c r="Y1528" s="198"/>
      <c r="Z1528" s="199" t="s">
        <v>86</v>
      </c>
      <c r="AA1528" s="200"/>
      <c r="AB1528" s="4"/>
      <c r="AC1528" s="197" t="s">
        <v>87</v>
      </c>
      <c r="AD1528" s="198"/>
      <c r="AE1528" s="199" t="s">
        <v>88</v>
      </c>
      <c r="AF1528" s="200"/>
      <c r="AH1528" s="197" t="s">
        <v>89</v>
      </c>
      <c r="AI1528" s="198"/>
      <c r="AJ1528" s="199" t="s">
        <v>90</v>
      </c>
      <c r="AK1528" s="200"/>
      <c r="AL1528" s="4"/>
      <c r="AM1528" s="197" t="s">
        <v>91</v>
      </c>
      <c r="AN1528" s="198"/>
      <c r="AO1528" s="199" t="s">
        <v>92</v>
      </c>
      <c r="AP1528" s="200"/>
      <c r="AR1528" s="197" t="s">
        <v>93</v>
      </c>
      <c r="AS1528" s="198"/>
      <c r="AT1528" s="199" t="s">
        <v>94</v>
      </c>
      <c r="AU1528" s="200"/>
      <c r="AV1528" s="4"/>
      <c r="AW1528" s="181" t="s">
        <v>95</v>
      </c>
      <c r="AY1528" s="182" t="s">
        <v>22</v>
      </c>
      <c r="AZ1528" s="9"/>
      <c r="BA1528" s="29"/>
      <c r="BB1528" s="29"/>
      <c r="BC1528" s="29"/>
      <c r="BD1528" s="29"/>
    </row>
    <row r="1529" spans="2:56" ht="18.649999999999999" customHeight="1" thickTop="1" thickBot="1">
      <c r="B1529" s="39">
        <f t="shared" ref="B1529" si="9051">B1522+$E$5</f>
        <v>0.98599999999999055</v>
      </c>
      <c r="D1529" s="24">
        <v>1</v>
      </c>
      <c r="E1529" s="25">
        <v>0</v>
      </c>
      <c r="F1529" s="26">
        <v>0</v>
      </c>
      <c r="G1529" s="27">
        <f t="shared" ref="G1529" si="9052">-1/($E$8*$B1529)</f>
        <v>-5.6659149886115658</v>
      </c>
      <c r="I1529" s="24">
        <v>1</v>
      </c>
      <c r="J1529" s="28">
        <v>0</v>
      </c>
      <c r="K1529" s="26">
        <v>0</v>
      </c>
      <c r="L1529" s="27">
        <v>0</v>
      </c>
      <c r="N1529" s="24">
        <f t="shared" ref="N1529" si="9053">D1529*I1529+F1529*I1532-E1529*J1529-G1529*J1532</f>
        <v>-0.36498513832862667</v>
      </c>
      <c r="O1529" s="28">
        <f t="shared" ref="O1529" si="9054">(D1529*J1529+E1529*I1529+F1529*J1532+G1529*I1532)</f>
        <v>0</v>
      </c>
      <c r="P1529" s="26">
        <f t="shared" ref="P1529" si="9055">D1529*K1529+F1529*K1532-E1529*L1529-G1529*L1532</f>
        <v>0</v>
      </c>
      <c r="Q1529" s="27">
        <f t="shared" ref="Q1529" si="9056">(D1529*L1529+E1529*K1529+F1529*L1532+G1529*K1532)</f>
        <v>-5.6659149886115658</v>
      </c>
      <c r="S1529" s="24">
        <v>1</v>
      </c>
      <c r="T1529" s="25">
        <v>0</v>
      </c>
      <c r="U1529" s="26">
        <v>0</v>
      </c>
      <c r="V1529" s="27">
        <f t="shared" ref="V1529" si="9057">-1/($T$8*$B1529)</f>
        <v>-27.410777917877574</v>
      </c>
      <c r="X1529" s="24">
        <f t="shared" ref="X1529" si="9058">N1529*S1529+P1529*S1532-O1529*T1529-Q1529*T1532</f>
        <v>-0.36498513832862667</v>
      </c>
      <c r="Y1529" s="28">
        <f t="shared" ref="Y1529" si="9059">(N1529*T1529+O1529*S1529+P1529*T1532+Q1529*S1532)</f>
        <v>0</v>
      </c>
      <c r="Z1529" s="26">
        <f t="shared" ref="Z1529" si="9060">N1529*U1529+P1529*U1532-O1529*V1529-Q1529*V1532</f>
        <v>0</v>
      </c>
      <c r="AA1529" s="27">
        <f t="shared" ref="AA1529" si="9061">(N1529*V1529+O1529*U1529+P1529*V1532+Q1529*U1532)</f>
        <v>4.3386115814402464</v>
      </c>
      <c r="AB1529" s="8"/>
      <c r="AC1529" s="24">
        <v>1</v>
      </c>
      <c r="AD1529" s="28">
        <v>0</v>
      </c>
      <c r="AE1529" s="26">
        <v>0</v>
      </c>
      <c r="AF1529" s="27">
        <v>0</v>
      </c>
      <c r="AH1529" s="24">
        <f t="shared" ref="AH1529" si="9062">X1529*AC1529+Z1529*AC1532-Y1529*AD1529-AA1529*AD1532</f>
        <v>0.65752140762274647</v>
      </c>
      <c r="AI1529" s="28">
        <f t="shared" ref="AI1529" si="9063">(X1529*AD1529+Y1529*AC1529+Z1529*AD1532+AA1529*AC1532)</f>
        <v>0</v>
      </c>
      <c r="AJ1529" s="26">
        <f t="shared" ref="AJ1529" si="9064">X1529*AE1529+Z1529*AE1532-Y1529*AF1529-AA1529*AF1532</f>
        <v>0</v>
      </c>
      <c r="AK1529" s="27">
        <f t="shared" ref="AK1529" si="9065">(X1529*AF1529+Y1529*AE1529+Z1529*AF1532+AA1529*AE1532)</f>
        <v>4.3386115814402464</v>
      </c>
      <c r="AL1529" s="8"/>
      <c r="AM1529" s="24">
        <v>1</v>
      </c>
      <c r="AN1529" s="25">
        <v>0</v>
      </c>
      <c r="AO1529" s="26">
        <v>0</v>
      </c>
      <c r="AP1529" s="27">
        <f t="shared" ref="AP1529" si="9066">-1/($AN$8*$B1529)</f>
        <v>-5.6659149886115658</v>
      </c>
      <c r="AR1529" s="24">
        <f t="shared" ref="AR1529" si="9067">AH1529*AM1529+AJ1529*AM1532-AI1529*AN1529-AK1529*AN1532</f>
        <v>0.65752140762274647</v>
      </c>
      <c r="AS1529" s="28">
        <f t="shared" ref="AS1529" si="9068">(AH1529*AN1529+AI1529*AM1529+AJ1529*AN1532+AK1529*AM1532)</f>
        <v>0</v>
      </c>
      <c r="AT1529" s="26">
        <f t="shared" ref="AT1529" si="9069">AH1529*AO1529+AJ1529*AO1532-AI1529*AP1529-AK1529*AP1532</f>
        <v>0</v>
      </c>
      <c r="AU1529" s="27">
        <f t="shared" ref="AU1529" si="9070">(AH1529*AP1529+AI1529*AO1529+AJ1529*AP1532+AK1529*AO1532)</f>
        <v>0.61315118265755197</v>
      </c>
      <c r="AV1529" s="8"/>
      <c r="AW1529" s="183">
        <f t="shared" ref="AW1529" si="9071">20*LOG((2*$AR$8)/(($AR$8*AR1529+AT1529+$AR$8*AR1532+AT1532)^2+($AR$8*AS1529+AU1529+$AR$8*AS1532+AU1532)^2)^0.5)</f>
        <v>-0.25129645866336958</v>
      </c>
      <c r="AY1529" s="184">
        <f t="shared" ref="AY1529" si="9072">((AS1529^2+AR1529^2)/(AS1532^2+AR1532^2))^0.5</f>
        <v>0.60897582343350232</v>
      </c>
      <c r="AZ1529" s="9"/>
      <c r="BA1529" s="29"/>
      <c r="BB1529" s="29"/>
      <c r="BC1529" s="29"/>
      <c r="BD1529" s="29"/>
    </row>
    <row r="1530" spans="2:56" ht="18.649999999999999" customHeight="1" thickBot="1">
      <c r="D1530" s="30"/>
      <c r="G1530" s="31"/>
      <c r="I1530" s="30"/>
      <c r="L1530" s="31"/>
      <c r="N1530" s="30"/>
      <c r="Q1530" s="31"/>
      <c r="S1530" s="30"/>
      <c r="V1530" s="31"/>
      <c r="X1530" s="30"/>
      <c r="AA1530" s="31"/>
      <c r="AC1530" s="30"/>
      <c r="AF1530" s="31"/>
      <c r="AH1530" s="30"/>
      <c r="AK1530" s="31"/>
      <c r="AM1530" s="30"/>
      <c r="AP1530" s="31"/>
      <c r="AR1530" s="30"/>
      <c r="AU1530" s="31"/>
      <c r="AY1530" s="185"/>
      <c r="AZ1530" s="9"/>
      <c r="BA1530" s="29"/>
      <c r="BB1530" s="29"/>
      <c r="BC1530" s="29"/>
      <c r="BD1530" s="29"/>
    </row>
    <row r="1531" spans="2:56" ht="18.649999999999999" customHeight="1" thickBot="1">
      <c r="D1531" s="197" t="s">
        <v>96</v>
      </c>
      <c r="E1531" s="198"/>
      <c r="F1531" s="199" t="s">
        <v>97</v>
      </c>
      <c r="G1531" s="200"/>
      <c r="I1531" s="197" t="s">
        <v>98</v>
      </c>
      <c r="J1531" s="198"/>
      <c r="K1531" s="199" t="s">
        <v>99</v>
      </c>
      <c r="L1531" s="200"/>
      <c r="N1531" s="197" t="s">
        <v>1</v>
      </c>
      <c r="O1531" s="198"/>
      <c r="P1531" s="199" t="s">
        <v>2</v>
      </c>
      <c r="Q1531" s="200"/>
      <c r="S1531" s="172" t="s">
        <v>100</v>
      </c>
      <c r="T1531" s="173"/>
      <c r="U1531" s="199" t="s">
        <v>101</v>
      </c>
      <c r="V1531" s="200"/>
      <c r="X1531" s="197" t="s">
        <v>102</v>
      </c>
      <c r="Y1531" s="198"/>
      <c r="Z1531" s="199" t="s">
        <v>103</v>
      </c>
      <c r="AA1531" s="200"/>
      <c r="AB1531" s="4"/>
      <c r="AC1531" s="197" t="s">
        <v>104</v>
      </c>
      <c r="AD1531" s="198"/>
      <c r="AE1531" s="199" t="s">
        <v>105</v>
      </c>
      <c r="AF1531" s="200"/>
      <c r="AH1531" s="172" t="s">
        <v>106</v>
      </c>
      <c r="AI1531" s="173"/>
      <c r="AJ1531" s="199" t="s">
        <v>107</v>
      </c>
      <c r="AK1531" s="200"/>
      <c r="AL1531" s="4"/>
      <c r="AM1531" s="197" t="s">
        <v>108</v>
      </c>
      <c r="AN1531" s="198"/>
      <c r="AO1531" s="199" t="s">
        <v>109</v>
      </c>
      <c r="AP1531" s="200"/>
      <c r="AR1531" s="197" t="s">
        <v>110</v>
      </c>
      <c r="AS1531" s="198"/>
      <c r="AT1531" s="199" t="s">
        <v>111</v>
      </c>
      <c r="AU1531" s="200"/>
      <c r="AV1531" s="4"/>
      <c r="AW1531" s="36" t="s">
        <v>112</v>
      </c>
      <c r="AY1531" s="186" t="s">
        <v>113</v>
      </c>
      <c r="AZ1531" s="9"/>
      <c r="BA1531" s="29"/>
      <c r="BB1531" s="29"/>
      <c r="BC1531" s="29"/>
      <c r="BD1531" s="29"/>
    </row>
    <row r="1532" spans="2:56" ht="18.649999999999999" customHeight="1" thickTop="1" thickBot="1">
      <c r="D1532" s="24">
        <v>0</v>
      </c>
      <c r="E1532" s="28">
        <v>0</v>
      </c>
      <c r="F1532" s="26">
        <v>1</v>
      </c>
      <c r="G1532" s="27">
        <v>0</v>
      </c>
      <c r="I1532" s="24">
        <v>0</v>
      </c>
      <c r="J1532" s="28">
        <f t="shared" ref="J1532" si="9073">IF(0=(1-$J$8*$K$8*$B1529^2),0,-1*(1-$J$8*$K$8*$B1529^2)/($B1529*$K$8))</f>
        <v>-0.24091168700417029</v>
      </c>
      <c r="K1532" s="26">
        <v>1</v>
      </c>
      <c r="L1532" s="27">
        <v>0</v>
      </c>
      <c r="N1532" s="24">
        <f t="shared" ref="N1532" si="9074">D1532*I1529+F1532*I1532-E1532*J1529-G1532*J1532</f>
        <v>0</v>
      </c>
      <c r="O1532" s="28">
        <f t="shared" ref="O1532" si="9075">(D1532*J1529+E1532*I1529+F1532*J1532+G1532*I1532)</f>
        <v>-0.24091168700417029</v>
      </c>
      <c r="P1532" s="26">
        <f t="shared" ref="P1532" si="9076">D1532*K1529+F1532*K1532-E1532*L1529-G1532*L1532</f>
        <v>1</v>
      </c>
      <c r="Q1532" s="27">
        <f t="shared" ref="Q1532" si="9077">(D1532*L1529+E1532*K1529+F1532*L1532+G1532*K1532)</f>
        <v>0</v>
      </c>
      <c r="S1532" s="24">
        <v>0</v>
      </c>
      <c r="T1532" s="28">
        <v>0</v>
      </c>
      <c r="U1532" s="26">
        <v>1</v>
      </c>
      <c r="V1532" s="27">
        <v>0</v>
      </c>
      <c r="X1532" s="24">
        <f t="shared" ref="X1532" si="9078">N1532*S1529+P1532*S1532-O1532*T1529-Q1532*T1532</f>
        <v>0</v>
      </c>
      <c r="Y1532" s="28">
        <f t="shared" ref="Y1532" si="9079">(N1532*T1529+O1532*S1529+P1532*T1532+Q1532*S1532)</f>
        <v>-0.24091168700417029</v>
      </c>
      <c r="Z1532" s="26">
        <f t="shared" ref="Z1532" si="9080">N1532*U1529+P1532*U1532-O1532*V1529-Q1532*V1532</f>
        <v>-5.6035767502925449</v>
      </c>
      <c r="AA1532" s="27">
        <f t="shared" ref="AA1532" si="9081">(N1532*V1529+O1532*U1529+P1532*V1532+Q1532*U1532)</f>
        <v>0</v>
      </c>
      <c r="AB1532" s="8"/>
      <c r="AC1532" s="24">
        <v>0</v>
      </c>
      <c r="AD1532" s="28">
        <f t="shared" ref="AD1532" si="9082">IF(0=(1-$AD$8*$AE$8*$B1529^2),0,-1*(1-$AD$8*$AE$8*$B1529^2)/($B1529*$AD$8))</f>
        <v>-0.23567598222561828</v>
      </c>
      <c r="AE1532" s="26">
        <v>1</v>
      </c>
      <c r="AF1532" s="27">
        <v>0</v>
      </c>
      <c r="AH1532" s="24">
        <f t="shared" ref="AH1532" si="9083">X1532*AC1529+Z1532*AC1532-Y1532*AD1529-AA1532*AD1532</f>
        <v>0</v>
      </c>
      <c r="AI1532" s="28">
        <f t="shared" ref="AI1532" si="9084">(X1532*AD1529+Y1532*AC1529+Z1532*AD1532+AA1532*AC1532)</f>
        <v>1.0797167675976633</v>
      </c>
      <c r="AJ1532" s="26">
        <f t="shared" ref="AJ1532" si="9085">X1532*AE1529+Z1532*AE1532-Y1532*AF1529-AA1532*AF1532</f>
        <v>-5.6035767502925449</v>
      </c>
      <c r="AK1532" s="27">
        <f t="shared" ref="AK1532" si="9086">(X1532*AF1529+Y1532*AE1529+Z1532*AF1532+AA1532*AE1532)</f>
        <v>0</v>
      </c>
      <c r="AL1532" s="8"/>
      <c r="AM1532" s="24">
        <v>0</v>
      </c>
      <c r="AN1532" s="28">
        <v>0</v>
      </c>
      <c r="AO1532" s="26">
        <v>1</v>
      </c>
      <c r="AP1532" s="27">
        <v>0</v>
      </c>
      <c r="AR1532" s="24">
        <f t="shared" ref="AR1532" si="9087">AH1532*AM1529+AJ1532*AM1532-AI1532*AN1529-AK1532*AN1532</f>
        <v>0</v>
      </c>
      <c r="AS1532" s="28">
        <f t="shared" ref="AS1532" si="9088">(AH1532*AN1529+AI1532*AM1529+AJ1532*AN1532+AK1532*AM1532)</f>
        <v>1.0797167675976633</v>
      </c>
      <c r="AT1532" s="26">
        <f t="shared" ref="AT1532" si="9089">AH1532*AO1529+AJ1532*AO1532-AI1532*AP1529-AK1532*AP1532</f>
        <v>0.51400666669428663</v>
      </c>
      <c r="AU1532" s="27">
        <f t="shared" ref="AU1532" si="9090">(AH1532*AP1529+AI1532*AO1529+AJ1532*AP1532+AK1532*AO1532)</f>
        <v>0</v>
      </c>
      <c r="AV1532" s="8"/>
      <c r="AW1532" s="38">
        <f t="shared" ref="AW1532" si="9091">(180/PI())*ATAN(-1*(($AR$8*AS1529+AU1529+$AR$8*AS1532+AU1532)/($AR$8*AR1529+AT1529+$AR$8*AR1532+AT1532)))</f>
        <v>-55.315313548411211</v>
      </c>
      <c r="AY1532" s="187">
        <f t="shared" ref="AY1532" si="9092">20*LOG(((($AR$8*AR1529+AT1529-$AR$8*AR1532-AT1532)^2+($AR$8*AS1529+AU1529-$AR$8*AS1532-AU1532)^2)/(($AR$8*AR1529+AT1529+$AR$8*AR1532+AT1532)^2+($AR$8*AS1529+AU1529+$AR$8*AS1532+AU1532)^2))^0.5)</f>
        <v>-12.501021807978272</v>
      </c>
      <c r="AZ1532" s="9"/>
      <c r="BA1532" s="29"/>
      <c r="BB1532" s="29"/>
      <c r="BC1532" s="29"/>
      <c r="BD1532" s="29"/>
    </row>
    <row r="1533" spans="2:56" ht="18.649999999999999" customHeight="1">
      <c r="AY1533" s="33"/>
    </row>
    <row r="1534" spans="2:56" ht="18.649999999999999" customHeight="1" thickBot="1">
      <c r="E1534" s="21" t="s">
        <v>68</v>
      </c>
      <c r="J1534" s="21" t="s">
        <v>69</v>
      </c>
      <c r="O1534" s="21" t="s">
        <v>70</v>
      </c>
      <c r="T1534" s="21" t="s">
        <v>71</v>
      </c>
      <c r="Y1534" s="21" t="s">
        <v>72</v>
      </c>
      <c r="AD1534" s="21" t="s">
        <v>73</v>
      </c>
      <c r="AI1534" s="21" t="s">
        <v>74</v>
      </c>
      <c r="AN1534" s="21" t="s">
        <v>75</v>
      </c>
      <c r="AS1534" s="21" t="s">
        <v>76</v>
      </c>
    </row>
    <row r="1535" spans="2:56" ht="18.649999999999999" customHeight="1" thickBot="1">
      <c r="B1535" s="20"/>
      <c r="D1535" s="197" t="s">
        <v>77</v>
      </c>
      <c r="E1535" s="198"/>
      <c r="F1535" s="199" t="s">
        <v>78</v>
      </c>
      <c r="G1535" s="200"/>
      <c r="I1535" s="197" t="s">
        <v>79</v>
      </c>
      <c r="J1535" s="198"/>
      <c r="K1535" s="199" t="s">
        <v>80</v>
      </c>
      <c r="L1535" s="200"/>
      <c r="N1535" s="197" t="s">
        <v>81</v>
      </c>
      <c r="O1535" s="198"/>
      <c r="P1535" s="199" t="s">
        <v>82</v>
      </c>
      <c r="Q1535" s="200"/>
      <c r="S1535" s="197" t="s">
        <v>83</v>
      </c>
      <c r="T1535" s="198"/>
      <c r="U1535" s="199" t="s">
        <v>84</v>
      </c>
      <c r="V1535" s="200"/>
      <c r="X1535" s="197" t="s">
        <v>85</v>
      </c>
      <c r="Y1535" s="198"/>
      <c r="Z1535" s="199" t="s">
        <v>86</v>
      </c>
      <c r="AA1535" s="200"/>
      <c r="AB1535" s="4"/>
      <c r="AC1535" s="197" t="s">
        <v>87</v>
      </c>
      <c r="AD1535" s="198"/>
      <c r="AE1535" s="199" t="s">
        <v>88</v>
      </c>
      <c r="AF1535" s="200"/>
      <c r="AH1535" s="197" t="s">
        <v>89</v>
      </c>
      <c r="AI1535" s="198"/>
      <c r="AJ1535" s="199" t="s">
        <v>90</v>
      </c>
      <c r="AK1535" s="200"/>
      <c r="AL1535" s="4"/>
      <c r="AM1535" s="197" t="s">
        <v>91</v>
      </c>
      <c r="AN1535" s="198"/>
      <c r="AO1535" s="199" t="s">
        <v>92</v>
      </c>
      <c r="AP1535" s="200"/>
      <c r="AR1535" s="197" t="s">
        <v>93</v>
      </c>
      <c r="AS1535" s="198"/>
      <c r="AT1535" s="199" t="s">
        <v>94</v>
      </c>
      <c r="AU1535" s="200"/>
      <c r="AV1535" s="4"/>
      <c r="AW1535" s="181" t="s">
        <v>95</v>
      </c>
      <c r="AY1535" s="182" t="s">
        <v>22</v>
      </c>
      <c r="AZ1535" s="9"/>
      <c r="BA1535" s="29"/>
      <c r="BB1535" s="29"/>
      <c r="BC1535" s="29"/>
      <c r="BD1535" s="29"/>
    </row>
    <row r="1536" spans="2:56" ht="18.649999999999999" customHeight="1" thickTop="1" thickBot="1">
      <c r="B1536" s="39">
        <f t="shared" ref="B1536" si="9093">B1529+$E$5</f>
        <v>0.98639999999999051</v>
      </c>
      <c r="D1536" s="24">
        <v>1</v>
      </c>
      <c r="E1536" s="25">
        <v>0</v>
      </c>
      <c r="F1536" s="26">
        <v>0</v>
      </c>
      <c r="G1536" s="27">
        <f t="shared" ref="G1536" si="9094">-1/($E$8*$B1536)</f>
        <v>-5.6636173750719827</v>
      </c>
      <c r="I1536" s="24">
        <v>1</v>
      </c>
      <c r="J1536" s="28">
        <v>0</v>
      </c>
      <c r="K1536" s="26">
        <v>0</v>
      </c>
      <c r="L1536" s="27">
        <v>0</v>
      </c>
      <c r="N1536" s="24">
        <f t="shared" ref="N1536" si="9095">D1536*I1536+F1536*I1539-E1536*J1536-G1536*J1539</f>
        <v>-0.35939817338244784</v>
      </c>
      <c r="O1536" s="28">
        <f t="shared" ref="O1536" si="9096">(D1536*J1536+E1536*I1536+F1536*J1539+G1536*I1539)</f>
        <v>0</v>
      </c>
      <c r="P1536" s="26">
        <f t="shared" ref="P1536" si="9097">D1536*K1536+F1536*K1539-E1536*L1536-G1536*L1539</f>
        <v>0</v>
      </c>
      <c r="Q1536" s="27">
        <f t="shared" ref="Q1536" si="9098">(D1536*L1536+E1536*K1536+F1536*L1539+G1536*K1539)</f>
        <v>-5.6636173750719827</v>
      </c>
      <c r="S1536" s="24">
        <v>1</v>
      </c>
      <c r="T1536" s="25">
        <v>0</v>
      </c>
      <c r="U1536" s="26">
        <v>0</v>
      </c>
      <c r="V1536" s="27">
        <f t="shared" ref="V1536" si="9099">-1/($T$8*$B1536)</f>
        <v>-27.399662436159051</v>
      </c>
      <c r="X1536" s="24">
        <f t="shared" ref="X1536" si="9100">N1536*S1536+P1536*S1539-O1536*T1536-Q1536*T1539</f>
        <v>-0.35939817338244784</v>
      </c>
      <c r="Y1536" s="28">
        <f t="shared" ref="Y1536" si="9101">(N1536*T1536+O1536*S1536+P1536*T1539+Q1536*S1539)</f>
        <v>0</v>
      </c>
      <c r="Z1536" s="26">
        <f t="shared" ref="Z1536" si="9102">N1536*U1536+P1536*U1539-O1536*V1536-Q1536*V1539</f>
        <v>0</v>
      </c>
      <c r="AA1536" s="27">
        <f t="shared" ref="AA1536" si="9103">(N1536*V1536+O1536*U1536+P1536*V1539+Q1536*U1539)</f>
        <v>4.1837712557792504</v>
      </c>
      <c r="AB1536" s="8"/>
      <c r="AC1536" s="24">
        <v>1</v>
      </c>
      <c r="AD1536" s="28">
        <v>0</v>
      </c>
      <c r="AE1536" s="26">
        <v>0</v>
      </c>
      <c r="AF1536" s="27">
        <v>0</v>
      </c>
      <c r="AH1536" s="24">
        <f t="shared" ref="AH1536" si="9104">X1536*AC1536+Z1536*AC1539-Y1536*AD1536-AA1536*AD1539</f>
        <v>0.62342553689508096</v>
      </c>
      <c r="AI1536" s="28">
        <f t="shared" ref="AI1536" si="9105">(X1536*AD1536+Y1536*AC1536+Z1536*AD1539+AA1536*AC1539)</f>
        <v>0</v>
      </c>
      <c r="AJ1536" s="26">
        <f t="shared" ref="AJ1536" si="9106">X1536*AE1536+Z1536*AE1539-Y1536*AF1536-AA1536*AF1539</f>
        <v>0</v>
      </c>
      <c r="AK1536" s="27">
        <f t="shared" ref="AK1536" si="9107">(X1536*AF1536+Y1536*AE1536+Z1536*AF1539+AA1536*AE1539)</f>
        <v>4.1837712557792504</v>
      </c>
      <c r="AL1536" s="8"/>
      <c r="AM1536" s="24">
        <v>1</v>
      </c>
      <c r="AN1536" s="25">
        <v>0</v>
      </c>
      <c r="AO1536" s="26">
        <v>0</v>
      </c>
      <c r="AP1536" s="27">
        <f t="shared" ref="AP1536" si="9108">-1/($AN$8*$B1536)</f>
        <v>-5.6636173750719827</v>
      </c>
      <c r="AR1536" s="24">
        <f t="shared" ref="AR1536" si="9109">AH1536*AM1536+AJ1536*AM1539-AI1536*AN1536-AK1536*AN1539</f>
        <v>0.62342553689508096</v>
      </c>
      <c r="AS1536" s="28">
        <f t="shared" ref="AS1536" si="9110">(AH1536*AN1536+AI1536*AM1536+AJ1536*AN1539+AK1536*AM1539)</f>
        <v>0</v>
      </c>
      <c r="AT1536" s="26">
        <f t="shared" ref="AT1536" si="9111">AH1536*AO1536+AJ1536*AO1539-AI1536*AP1536-AK1536*AP1539</f>
        <v>0</v>
      </c>
      <c r="AU1536" s="27">
        <f t="shared" ref="AU1536" si="9112">(AH1536*AP1536+AI1536*AO1536+AJ1536*AP1539+AK1536*AO1539)</f>
        <v>0.65292755295669025</v>
      </c>
      <c r="AV1536" s="8"/>
      <c r="AW1536" s="183">
        <f t="shared" ref="AW1536" si="9113">20*LOG((2*$AR$8)/(($AR$8*AR1536+AT1536+$AR$8*AR1539+AT1539)^2+($AR$8*AS1536+AU1536+$AR$8*AS1539+AU1539)^2)^0.5)</f>
        <v>-0.20520313821906042</v>
      </c>
      <c r="AY1536" s="184">
        <f t="shared" ref="AY1536" si="9114">((AS1536^2+AR1536^2)/(AS1539^2+AR1539^2))^0.5</f>
        <v>0.58265017203107861</v>
      </c>
      <c r="AZ1536" s="9"/>
      <c r="BA1536" s="29"/>
      <c r="BB1536" s="29"/>
      <c r="BC1536" s="29"/>
      <c r="BD1536" s="29"/>
    </row>
    <row r="1537" spans="2:56" ht="18.649999999999999" customHeight="1" thickBot="1">
      <c r="D1537" s="30"/>
      <c r="G1537" s="31"/>
      <c r="I1537" s="30"/>
      <c r="L1537" s="31"/>
      <c r="N1537" s="30"/>
      <c r="Q1537" s="31"/>
      <c r="S1537" s="30"/>
      <c r="V1537" s="31"/>
      <c r="X1537" s="30"/>
      <c r="AA1537" s="31"/>
      <c r="AC1537" s="30"/>
      <c r="AF1537" s="31"/>
      <c r="AH1537" s="30"/>
      <c r="AK1537" s="31"/>
      <c r="AM1537" s="30"/>
      <c r="AP1537" s="31"/>
      <c r="AR1537" s="30"/>
      <c r="AU1537" s="31"/>
      <c r="AY1537" s="185"/>
      <c r="AZ1537" s="9"/>
      <c r="BA1537" s="29"/>
      <c r="BB1537" s="29"/>
      <c r="BC1537" s="29"/>
      <c r="BD1537" s="29"/>
    </row>
    <row r="1538" spans="2:56" ht="18.649999999999999" customHeight="1" thickBot="1">
      <c r="D1538" s="197" t="s">
        <v>96</v>
      </c>
      <c r="E1538" s="198"/>
      <c r="F1538" s="199" t="s">
        <v>97</v>
      </c>
      <c r="G1538" s="200"/>
      <c r="I1538" s="197" t="s">
        <v>98</v>
      </c>
      <c r="J1538" s="198"/>
      <c r="K1538" s="199" t="s">
        <v>99</v>
      </c>
      <c r="L1538" s="200"/>
      <c r="N1538" s="197" t="s">
        <v>1</v>
      </c>
      <c r="O1538" s="198"/>
      <c r="P1538" s="199" t="s">
        <v>2</v>
      </c>
      <c r="Q1538" s="200"/>
      <c r="S1538" s="172" t="s">
        <v>100</v>
      </c>
      <c r="T1538" s="173"/>
      <c r="U1538" s="199" t="s">
        <v>101</v>
      </c>
      <c r="V1538" s="200"/>
      <c r="X1538" s="197" t="s">
        <v>102</v>
      </c>
      <c r="Y1538" s="198"/>
      <c r="Z1538" s="199" t="s">
        <v>103</v>
      </c>
      <c r="AA1538" s="200"/>
      <c r="AB1538" s="4"/>
      <c r="AC1538" s="197" t="s">
        <v>104</v>
      </c>
      <c r="AD1538" s="198"/>
      <c r="AE1538" s="199" t="s">
        <v>105</v>
      </c>
      <c r="AF1538" s="200"/>
      <c r="AH1538" s="172" t="s">
        <v>106</v>
      </c>
      <c r="AI1538" s="173"/>
      <c r="AJ1538" s="199" t="s">
        <v>107</v>
      </c>
      <c r="AK1538" s="200"/>
      <c r="AL1538" s="4"/>
      <c r="AM1538" s="197" t="s">
        <v>108</v>
      </c>
      <c r="AN1538" s="198"/>
      <c r="AO1538" s="199" t="s">
        <v>109</v>
      </c>
      <c r="AP1538" s="200"/>
      <c r="AR1538" s="197" t="s">
        <v>110</v>
      </c>
      <c r="AS1538" s="198"/>
      <c r="AT1538" s="199" t="s">
        <v>111</v>
      </c>
      <c r="AU1538" s="200"/>
      <c r="AV1538" s="4"/>
      <c r="AW1538" s="36" t="s">
        <v>112</v>
      </c>
      <c r="AY1538" s="186" t="s">
        <v>113</v>
      </c>
      <c r="AZ1538" s="9"/>
      <c r="BA1538" s="29"/>
      <c r="BB1538" s="29"/>
      <c r="BC1538" s="29"/>
      <c r="BD1538" s="29"/>
    </row>
    <row r="1539" spans="2:56" ht="18.649999999999999" customHeight="1" thickTop="1" thickBot="1">
      <c r="D1539" s="24">
        <v>0</v>
      </c>
      <c r="E1539" s="28">
        <v>0</v>
      </c>
      <c r="F1539" s="26">
        <v>1</v>
      </c>
      <c r="G1539" s="27">
        <v>0</v>
      </c>
      <c r="I1539" s="24">
        <v>0</v>
      </c>
      <c r="J1539" s="28">
        <f t="shared" ref="J1539" si="9115">IF(0=(1-$J$8*$K$8*$B1536^2),0,-1*(1-$J$8*$K$8*$B1536^2)/($B1536*$K$8))</f>
        <v>-0.24002295412217362</v>
      </c>
      <c r="K1539" s="26">
        <v>1</v>
      </c>
      <c r="L1539" s="27">
        <v>0</v>
      </c>
      <c r="N1539" s="24">
        <f t="shared" ref="N1539" si="9116">D1539*I1536+F1539*I1539-E1539*J1536-G1539*J1539</f>
        <v>0</v>
      </c>
      <c r="O1539" s="28">
        <f t="shared" ref="O1539" si="9117">(D1539*J1536+E1539*I1536+F1539*J1539+G1539*I1539)</f>
        <v>-0.24002295412217362</v>
      </c>
      <c r="P1539" s="26">
        <f t="shared" ref="P1539" si="9118">D1539*K1536+F1539*K1539-E1539*L1536-G1539*L1539</f>
        <v>1</v>
      </c>
      <c r="Q1539" s="27">
        <f t="shared" ref="Q1539" si="9119">(D1539*L1536+E1539*K1536+F1539*L1539+G1539*K1539)</f>
        <v>0</v>
      </c>
      <c r="S1539" s="24">
        <v>0</v>
      </c>
      <c r="T1539" s="28">
        <v>0</v>
      </c>
      <c r="U1539" s="26">
        <v>1</v>
      </c>
      <c r="V1539" s="27">
        <v>0</v>
      </c>
      <c r="X1539" s="24">
        <f t="shared" ref="X1539" si="9120">N1539*S1536+P1539*S1539-O1539*T1536-Q1539*T1539</f>
        <v>0</v>
      </c>
      <c r="Y1539" s="28">
        <f t="shared" ref="Y1539" si="9121">(N1539*T1536+O1539*S1536+P1539*T1539+Q1539*S1539)</f>
        <v>-0.24002295412217362</v>
      </c>
      <c r="Z1539" s="26">
        <f t="shared" ref="Z1539" si="9122">N1539*U1536+P1539*U1539-O1539*V1536-Q1539*V1539</f>
        <v>-5.5765479198772478</v>
      </c>
      <c r="AA1539" s="27">
        <f t="shared" ref="AA1539" si="9123">(N1539*V1536+O1539*U1536+P1539*V1539+Q1539*U1539)</f>
        <v>0</v>
      </c>
      <c r="AB1539" s="8"/>
      <c r="AC1539" s="24">
        <v>0</v>
      </c>
      <c r="AD1539" s="28">
        <f t="shared" ref="AD1539" si="9124">IF(0=(1-$AD$8*$AE$8*$B1536^2),0,-1*(1-$AD$8*$AE$8*$B1536^2)/($B1536*$AD$8))</f>
        <v>-0.23491334735853586</v>
      </c>
      <c r="AE1539" s="26">
        <v>1</v>
      </c>
      <c r="AF1539" s="27">
        <v>0</v>
      </c>
      <c r="AH1539" s="24">
        <f t="shared" ref="AH1539" si="9125">X1539*AC1536+Z1539*AC1539-Y1539*AD1536-AA1539*AD1539</f>
        <v>0</v>
      </c>
      <c r="AI1539" s="28">
        <f t="shared" ref="AI1539" si="9126">(X1539*AD1536+Y1539*AC1536+Z1539*AD1539+AA1539*AC1539)</f>
        <v>1.0699825844414708</v>
      </c>
      <c r="AJ1539" s="26">
        <f t="shared" ref="AJ1539" si="9127">X1539*AE1536+Z1539*AE1539-Y1539*AF1536-AA1539*AF1539</f>
        <v>-5.5765479198772478</v>
      </c>
      <c r="AK1539" s="27">
        <f t="shared" ref="AK1539" si="9128">(X1539*AF1536+Y1539*AE1536+Z1539*AF1539+AA1539*AE1539)</f>
        <v>0</v>
      </c>
      <c r="AL1539" s="8"/>
      <c r="AM1539" s="24">
        <v>0</v>
      </c>
      <c r="AN1539" s="28">
        <v>0</v>
      </c>
      <c r="AO1539" s="26">
        <v>1</v>
      </c>
      <c r="AP1539" s="27">
        <v>0</v>
      </c>
      <c r="AR1539" s="24">
        <f t="shared" ref="AR1539" si="9129">AH1539*AM1536+AJ1539*AM1539-AI1539*AN1536-AK1539*AN1539</f>
        <v>0</v>
      </c>
      <c r="AS1539" s="28">
        <f t="shared" ref="AS1539" si="9130">(AH1539*AN1536+AI1539*AM1536+AJ1539*AN1539+AK1539*AM1539)</f>
        <v>1.0699825844414708</v>
      </c>
      <c r="AT1539" s="26">
        <f t="shared" ref="AT1539" si="9131">AH1539*AO1536+AJ1539*AO1539-AI1539*AP1536-AK1539*AP1539</f>
        <v>0.48342403638989051</v>
      </c>
      <c r="AU1539" s="27">
        <f t="shared" ref="AU1539" si="9132">(AH1539*AP1536+AI1539*AO1536+AJ1539*AP1539+AK1539*AO1539)</f>
        <v>0</v>
      </c>
      <c r="AV1539" s="8"/>
      <c r="AW1539" s="38">
        <f t="shared" ref="AW1539" si="9133">(180/PI())*ATAN(-1*(($AR$8*AS1536+AU1536+$AR$8*AS1539+AU1539)/($AR$8*AR1536+AT1536+$AR$8*AR1539+AT1539)))</f>
        <v>-57.28208433090515</v>
      </c>
      <c r="AY1539" s="187">
        <f t="shared" ref="AY1539" si="9134">20*LOG(((($AR$8*AR1536+AT1536-$AR$8*AR1539-AT1539)^2+($AR$8*AS1536+AU1536-$AR$8*AS1539-AU1539)^2)/(($AR$8*AR1536+AT1536+$AR$8*AR1539+AT1539)^2+($AR$8*AS1536+AU1536+$AR$8*AS1539+AU1539)^2))^0.5)</f>
        <v>-13.358200715364468</v>
      </c>
      <c r="AZ1539" s="9"/>
      <c r="BA1539" s="29"/>
      <c r="BB1539" s="29"/>
      <c r="BC1539" s="29"/>
      <c r="BD1539" s="29"/>
    </row>
    <row r="1540" spans="2:56" ht="18.649999999999999" customHeight="1">
      <c r="AY1540" s="33"/>
    </row>
    <row r="1541" spans="2:56" ht="18.649999999999999" customHeight="1" thickBot="1">
      <c r="E1541" s="21" t="s">
        <v>68</v>
      </c>
      <c r="J1541" s="21" t="s">
        <v>69</v>
      </c>
      <c r="O1541" s="21" t="s">
        <v>70</v>
      </c>
      <c r="T1541" s="21" t="s">
        <v>71</v>
      </c>
      <c r="Y1541" s="21" t="s">
        <v>72</v>
      </c>
      <c r="AD1541" s="21" t="s">
        <v>73</v>
      </c>
      <c r="AI1541" s="21" t="s">
        <v>74</v>
      </c>
      <c r="AN1541" s="21" t="s">
        <v>75</v>
      </c>
      <c r="AS1541" s="21" t="s">
        <v>76</v>
      </c>
    </row>
    <row r="1542" spans="2:56" ht="18.649999999999999" customHeight="1" thickBot="1">
      <c r="B1542" s="20"/>
      <c r="D1542" s="197" t="s">
        <v>77</v>
      </c>
      <c r="E1542" s="198"/>
      <c r="F1542" s="199" t="s">
        <v>78</v>
      </c>
      <c r="G1542" s="200"/>
      <c r="I1542" s="197" t="s">
        <v>79</v>
      </c>
      <c r="J1542" s="198"/>
      <c r="K1542" s="199" t="s">
        <v>80</v>
      </c>
      <c r="L1542" s="200"/>
      <c r="N1542" s="197" t="s">
        <v>81</v>
      </c>
      <c r="O1542" s="198"/>
      <c r="P1542" s="199" t="s">
        <v>82</v>
      </c>
      <c r="Q1542" s="200"/>
      <c r="S1542" s="197" t="s">
        <v>83</v>
      </c>
      <c r="T1542" s="198"/>
      <c r="U1542" s="199" t="s">
        <v>84</v>
      </c>
      <c r="V1542" s="200"/>
      <c r="X1542" s="197" t="s">
        <v>85</v>
      </c>
      <c r="Y1542" s="198"/>
      <c r="Z1542" s="199" t="s">
        <v>86</v>
      </c>
      <c r="AA1542" s="200"/>
      <c r="AB1542" s="4"/>
      <c r="AC1542" s="197" t="s">
        <v>87</v>
      </c>
      <c r="AD1542" s="198"/>
      <c r="AE1542" s="199" t="s">
        <v>88</v>
      </c>
      <c r="AF1542" s="200"/>
      <c r="AH1542" s="197" t="s">
        <v>89</v>
      </c>
      <c r="AI1542" s="198"/>
      <c r="AJ1542" s="199" t="s">
        <v>90</v>
      </c>
      <c r="AK1542" s="200"/>
      <c r="AL1542" s="4"/>
      <c r="AM1542" s="197" t="s">
        <v>91</v>
      </c>
      <c r="AN1542" s="198"/>
      <c r="AO1542" s="199" t="s">
        <v>92</v>
      </c>
      <c r="AP1542" s="200"/>
      <c r="AR1542" s="197" t="s">
        <v>93</v>
      </c>
      <c r="AS1542" s="198"/>
      <c r="AT1542" s="199" t="s">
        <v>94</v>
      </c>
      <c r="AU1542" s="200"/>
      <c r="AV1542" s="4"/>
      <c r="AW1542" s="181" t="s">
        <v>95</v>
      </c>
      <c r="AY1542" s="182" t="s">
        <v>22</v>
      </c>
      <c r="AZ1542" s="9"/>
      <c r="BA1542" s="29"/>
      <c r="BB1542" s="29"/>
      <c r="BC1542" s="29"/>
      <c r="BD1542" s="29"/>
    </row>
    <row r="1543" spans="2:56" ht="18.649999999999999" customHeight="1" thickTop="1" thickBot="1">
      <c r="B1543" s="39">
        <f t="shared" ref="B1543" si="9135">B1536+$E$5</f>
        <v>0.98679999999999046</v>
      </c>
      <c r="D1543" s="24">
        <v>1</v>
      </c>
      <c r="E1543" s="25">
        <v>0</v>
      </c>
      <c r="F1543" s="26">
        <v>0</v>
      </c>
      <c r="G1543" s="27">
        <f t="shared" ref="G1543" si="9136">-1/($E$8*$B1543)</f>
        <v>-5.6613216242105837</v>
      </c>
      <c r="I1543" s="24">
        <v>1</v>
      </c>
      <c r="J1543" s="28">
        <v>0</v>
      </c>
      <c r="K1543" s="26">
        <v>0</v>
      </c>
      <c r="L1543" s="27">
        <v>0</v>
      </c>
      <c r="N1543" s="24">
        <f t="shared" ref="N1543" si="9137">D1543*I1543+F1543*I1546-E1543*J1543-G1543*J1546</f>
        <v>-0.35381800109844508</v>
      </c>
      <c r="O1543" s="28">
        <f t="shared" ref="O1543" si="9138">(D1543*J1543+E1543*I1543+F1543*J1546+G1543*I1546)</f>
        <v>0</v>
      </c>
      <c r="P1543" s="26">
        <f t="shared" ref="P1543" si="9139">D1543*K1543+F1543*K1546-E1543*L1543-G1543*L1546</f>
        <v>0</v>
      </c>
      <c r="Q1543" s="27">
        <f t="shared" ref="Q1543" si="9140">(D1543*L1543+E1543*K1543+F1543*L1546+G1543*K1546)</f>
        <v>-5.6613216242105837</v>
      </c>
      <c r="S1543" s="24">
        <v>1</v>
      </c>
      <c r="T1543" s="25">
        <v>0</v>
      </c>
      <c r="U1543" s="26">
        <v>0</v>
      </c>
      <c r="V1543" s="27">
        <f t="shared" ref="V1543" si="9141">-1/($T$8*$B1543)</f>
        <v>-27.388555965775527</v>
      </c>
      <c r="X1543" s="24">
        <f t="shared" ref="X1543" si="9142">N1543*S1543+P1543*S1546-O1543*T1543-Q1543*T1546</f>
        <v>-0.35381800109844508</v>
      </c>
      <c r="Y1543" s="28">
        <f t="shared" ref="Y1543" si="9143">(N1543*T1543+O1543*S1543+P1543*T1546+Q1543*S1546)</f>
        <v>0</v>
      </c>
      <c r="Z1543" s="26">
        <f t="shared" ref="Z1543" si="9144">N1543*U1543+P1543*U1546-O1543*V1543-Q1543*V1546</f>
        <v>0</v>
      </c>
      <c r="AA1543" s="27">
        <f t="shared" ref="AA1543" si="9145">(N1543*V1543+O1543*U1543+P1543*V1546+Q1543*U1546)</f>
        <v>4.0292425005730061</v>
      </c>
      <c r="AB1543" s="8"/>
      <c r="AC1543" s="24">
        <v>1</v>
      </c>
      <c r="AD1543" s="28">
        <v>0</v>
      </c>
      <c r="AE1543" s="26">
        <v>0</v>
      </c>
      <c r="AF1543" s="27">
        <v>0</v>
      </c>
      <c r="AH1543" s="24">
        <f t="shared" ref="AH1543" si="9146">X1543*AC1543+Z1543*AC1546-Y1543*AD1543-AA1543*AD1546</f>
        <v>0.5896334026590937</v>
      </c>
      <c r="AI1543" s="28">
        <f t="shared" ref="AI1543" si="9147">(X1543*AD1543+Y1543*AC1543+Z1543*AD1546+AA1543*AC1546)</f>
        <v>0</v>
      </c>
      <c r="AJ1543" s="26">
        <f t="shared" ref="AJ1543" si="9148">X1543*AE1543+Z1543*AE1546-Y1543*AF1543-AA1543*AF1546</f>
        <v>0</v>
      </c>
      <c r="AK1543" s="27">
        <f t="shared" ref="AK1543" si="9149">(X1543*AF1543+Y1543*AE1543+Z1543*AF1546+AA1543*AE1546)</f>
        <v>4.0292425005730061</v>
      </c>
      <c r="AL1543" s="8"/>
      <c r="AM1543" s="24">
        <v>1</v>
      </c>
      <c r="AN1543" s="25">
        <v>0</v>
      </c>
      <c r="AO1543" s="26">
        <v>0</v>
      </c>
      <c r="AP1543" s="27">
        <f t="shared" ref="AP1543" si="9150">-1/($AN$8*$B1543)</f>
        <v>-5.6613216242105837</v>
      </c>
      <c r="AR1543" s="24">
        <f t="shared" ref="AR1543" si="9151">AH1543*AM1543+AJ1543*AM1546-AI1543*AN1543-AK1543*AN1546</f>
        <v>0.5896334026590937</v>
      </c>
      <c r="AS1543" s="28">
        <f t="shared" ref="AS1543" si="9152">(AH1543*AN1543+AI1543*AM1543+AJ1543*AN1546+AK1543*AM1546)</f>
        <v>0</v>
      </c>
      <c r="AT1543" s="26">
        <f t="shared" ref="AT1543" si="9153">AH1543*AO1543+AJ1543*AO1546-AI1543*AP1543-AK1543*AP1546</f>
        <v>0</v>
      </c>
      <c r="AU1543" s="27">
        <f t="shared" ref="AU1543" si="9154">(AH1543*AP1543+AI1543*AO1543+AJ1543*AP1546+AK1543*AO1546)</f>
        <v>0.69113816774221259</v>
      </c>
      <c r="AV1543" s="8"/>
      <c r="AW1543" s="183">
        <f t="shared" ref="AW1543" si="9155">20*LOG((2*$AR$8)/(($AR$8*AR1543+AT1543+$AR$8*AR1546+AT1546)^2+($AR$8*AS1543+AU1543+$AR$8*AS1546+AU1546)^2)^0.5)</f>
        <v>-0.16501611026760665</v>
      </c>
      <c r="AY1543" s="184">
        <f t="shared" ref="AY1543" si="9156">((AS1543^2+AR1543^2)/(AS1546^2+AR1546^2))^0.5</f>
        <v>0.55610114186798165</v>
      </c>
      <c r="AZ1543" s="9"/>
      <c r="BA1543" s="29"/>
      <c r="BB1543" s="29"/>
      <c r="BC1543" s="29"/>
      <c r="BD1543" s="29"/>
    </row>
    <row r="1544" spans="2:56" ht="18.649999999999999" customHeight="1" thickBot="1">
      <c r="D1544" s="30"/>
      <c r="G1544" s="31"/>
      <c r="I1544" s="30"/>
      <c r="L1544" s="31"/>
      <c r="N1544" s="30"/>
      <c r="Q1544" s="31"/>
      <c r="S1544" s="30"/>
      <c r="V1544" s="31"/>
      <c r="X1544" s="30"/>
      <c r="AA1544" s="31"/>
      <c r="AC1544" s="30"/>
      <c r="AF1544" s="31"/>
      <c r="AH1544" s="30"/>
      <c r="AK1544" s="31"/>
      <c r="AM1544" s="30"/>
      <c r="AP1544" s="31"/>
      <c r="AR1544" s="30"/>
      <c r="AU1544" s="31"/>
      <c r="AY1544" s="185"/>
      <c r="AZ1544" s="9"/>
      <c r="BA1544" s="29"/>
      <c r="BB1544" s="29"/>
      <c r="BC1544" s="29"/>
      <c r="BD1544" s="29"/>
    </row>
    <row r="1545" spans="2:56" ht="18.649999999999999" customHeight="1" thickBot="1">
      <c r="D1545" s="197" t="s">
        <v>96</v>
      </c>
      <c r="E1545" s="198"/>
      <c r="F1545" s="199" t="s">
        <v>97</v>
      </c>
      <c r="G1545" s="200"/>
      <c r="I1545" s="197" t="s">
        <v>98</v>
      </c>
      <c r="J1545" s="198"/>
      <c r="K1545" s="199" t="s">
        <v>99</v>
      </c>
      <c r="L1545" s="200"/>
      <c r="N1545" s="197" t="s">
        <v>1</v>
      </c>
      <c r="O1545" s="198"/>
      <c r="P1545" s="199" t="s">
        <v>2</v>
      </c>
      <c r="Q1545" s="200"/>
      <c r="S1545" s="172" t="s">
        <v>100</v>
      </c>
      <c r="T1545" s="173"/>
      <c r="U1545" s="199" t="s">
        <v>101</v>
      </c>
      <c r="V1545" s="200"/>
      <c r="X1545" s="197" t="s">
        <v>102</v>
      </c>
      <c r="Y1545" s="198"/>
      <c r="Z1545" s="199" t="s">
        <v>103</v>
      </c>
      <c r="AA1545" s="200"/>
      <c r="AB1545" s="4"/>
      <c r="AC1545" s="197" t="s">
        <v>104</v>
      </c>
      <c r="AD1545" s="198"/>
      <c r="AE1545" s="199" t="s">
        <v>105</v>
      </c>
      <c r="AF1545" s="200"/>
      <c r="AH1545" s="172" t="s">
        <v>106</v>
      </c>
      <c r="AI1545" s="173"/>
      <c r="AJ1545" s="199" t="s">
        <v>107</v>
      </c>
      <c r="AK1545" s="200"/>
      <c r="AL1545" s="4"/>
      <c r="AM1545" s="197" t="s">
        <v>108</v>
      </c>
      <c r="AN1545" s="198"/>
      <c r="AO1545" s="199" t="s">
        <v>109</v>
      </c>
      <c r="AP1545" s="200"/>
      <c r="AR1545" s="197" t="s">
        <v>110</v>
      </c>
      <c r="AS1545" s="198"/>
      <c r="AT1545" s="199" t="s">
        <v>111</v>
      </c>
      <c r="AU1545" s="200"/>
      <c r="AV1545" s="4"/>
      <c r="AW1545" s="36" t="s">
        <v>112</v>
      </c>
      <c r="AY1545" s="186" t="s">
        <v>113</v>
      </c>
      <c r="AZ1545" s="9"/>
      <c r="BA1545" s="29"/>
      <c r="BB1545" s="29"/>
      <c r="BC1545" s="29"/>
      <c r="BD1545" s="29"/>
    </row>
    <row r="1546" spans="2:56" ht="18.649999999999999" customHeight="1" thickTop="1" thickBot="1">
      <c r="D1546" s="24">
        <v>0</v>
      </c>
      <c r="E1546" s="28">
        <v>0</v>
      </c>
      <c r="F1546" s="26">
        <v>1</v>
      </c>
      <c r="G1546" s="27">
        <v>0</v>
      </c>
      <c r="I1546" s="24">
        <v>0</v>
      </c>
      <c r="J1546" s="28">
        <f t="shared" ref="J1546" si="9157">IF(0=(1-$J$8*$K$8*$B1543^2),0,-1*(1-$J$8*$K$8*$B1543^2)/($B1543*$K$8))</f>
        <v>-0.23913462102362396</v>
      </c>
      <c r="K1546" s="26">
        <v>1</v>
      </c>
      <c r="L1546" s="27">
        <v>0</v>
      </c>
      <c r="N1546" s="24">
        <f t="shared" ref="N1546" si="9158">D1546*I1543+F1546*I1546-E1546*J1543-G1546*J1546</f>
        <v>0</v>
      </c>
      <c r="O1546" s="28">
        <f t="shared" ref="O1546" si="9159">(D1546*J1543+E1546*I1543+F1546*J1546+G1546*I1546)</f>
        <v>-0.23913462102362396</v>
      </c>
      <c r="P1546" s="26">
        <f t="shared" ref="P1546" si="9160">D1546*K1543+F1546*K1546-E1546*L1543-G1546*L1546</f>
        <v>1</v>
      </c>
      <c r="Q1546" s="27">
        <f t="shared" ref="Q1546" si="9161">(D1546*L1543+E1546*K1543+F1546*L1546+G1546*K1546)</f>
        <v>0</v>
      </c>
      <c r="S1546" s="24">
        <v>0</v>
      </c>
      <c r="T1546" s="28">
        <v>0</v>
      </c>
      <c r="U1546" s="26">
        <v>1</v>
      </c>
      <c r="V1546" s="27">
        <v>0</v>
      </c>
      <c r="X1546" s="24">
        <f t="shared" ref="X1546" si="9162">N1546*S1543+P1546*S1546-O1546*T1543-Q1546*T1546</f>
        <v>0</v>
      </c>
      <c r="Y1546" s="28">
        <f t="shared" ref="Y1546" si="9163">(N1546*T1543+O1546*S1543+P1546*T1546+Q1546*S1546)</f>
        <v>-0.23913462102362396</v>
      </c>
      <c r="Z1546" s="26">
        <f t="shared" ref="Z1546" si="9164">N1546*U1543+P1546*U1546-O1546*V1543-Q1546*V1546</f>
        <v>-5.549551951260046</v>
      </c>
      <c r="AA1546" s="27">
        <f t="shared" ref="AA1546" si="9165">(N1546*V1543+O1546*U1543+P1546*V1546+Q1546*U1546)</f>
        <v>0</v>
      </c>
      <c r="AB1546" s="8"/>
      <c r="AC1546" s="24">
        <v>0</v>
      </c>
      <c r="AD1546" s="28">
        <f t="shared" ref="AD1546" si="9166">IF(0=(1-$AD$8*$AE$8*$B1543^2),0,-1*(1-$AD$8*$AE$8*$B1543^2)/($B1543*$AD$8))</f>
        <v>-0.23415106031055932</v>
      </c>
      <c r="AE1546" s="26">
        <v>1</v>
      </c>
      <c r="AF1546" s="27">
        <v>0</v>
      </c>
      <c r="AH1546" s="24">
        <f t="shared" ref="AH1546" si="9167">X1546*AC1543+Z1546*AC1546-Y1546*AD1543-AA1546*AD1546</f>
        <v>0</v>
      </c>
      <c r="AI1546" s="28">
        <f t="shared" ref="AI1546" si="9168">(X1546*AD1543+Y1546*AC1543+Z1546*AD1546+AA1546*AC1546)</f>
        <v>1.060298852612449</v>
      </c>
      <c r="AJ1546" s="26">
        <f t="shared" ref="AJ1546" si="9169">X1546*AE1543+Z1546*AE1546-Y1546*AF1543-AA1546*AF1546</f>
        <v>-5.549551951260046</v>
      </c>
      <c r="AK1546" s="27">
        <f t="shared" ref="AK1546" si="9170">(X1546*AF1543+Y1546*AE1543+Z1546*AF1546+AA1546*AE1546)</f>
        <v>0</v>
      </c>
      <c r="AL1546" s="8"/>
      <c r="AM1546" s="24">
        <v>0</v>
      </c>
      <c r="AN1546" s="28">
        <v>0</v>
      </c>
      <c r="AO1546" s="26">
        <v>1</v>
      </c>
      <c r="AP1546" s="27">
        <v>0</v>
      </c>
      <c r="AR1546" s="24">
        <f t="shared" ref="AR1546" si="9171">AH1546*AM1543+AJ1546*AM1546-AI1546*AN1543-AK1546*AN1546</f>
        <v>0</v>
      </c>
      <c r="AS1546" s="28">
        <f t="shared" ref="AS1546" si="9172">(AH1546*AN1543+AI1546*AM1543+AJ1546*AN1546+AK1546*AM1546)</f>
        <v>1.060298852612449</v>
      </c>
      <c r="AT1546" s="26">
        <f t="shared" ref="AT1546" si="9173">AH1546*AO1543+AJ1546*AO1546-AI1546*AP1543-AK1546*AP1546</f>
        <v>0.45314087116048274</v>
      </c>
      <c r="AU1546" s="27">
        <f t="shared" ref="AU1546" si="9174">(AH1546*AP1543+AI1546*AO1543+AJ1546*AP1546+AK1546*AO1546)</f>
        <v>0</v>
      </c>
      <c r="AV1546" s="8"/>
      <c r="AW1546" s="38">
        <f t="shared" ref="AW1546" si="9175">(180/PI())*ATAN(-1*(($AR$8*AS1543+AU1543+$AR$8*AS1546+AU1546)/($AR$8*AR1543+AT1543+$AR$8*AR1546+AT1546)))</f>
        <v>-59.231187996038052</v>
      </c>
      <c r="AY1546" s="187">
        <f t="shared" ref="AY1546" si="9176">20*LOG(((($AR$8*AR1543+AT1543-$AR$8*AR1546-AT1546)^2+($AR$8*AS1543+AU1543-$AR$8*AS1546-AU1546)^2)/(($AR$8*AR1543+AT1543+$AR$8*AR1546+AT1546)^2+($AR$8*AS1543+AU1543+$AR$8*AS1546+AU1546)^2))^0.5)</f>
        <v>-14.284826462954573</v>
      </c>
      <c r="AZ1546" s="9"/>
      <c r="BA1546" s="29"/>
      <c r="BB1546" s="29"/>
      <c r="BC1546" s="29"/>
      <c r="BD1546" s="29"/>
    </row>
    <row r="1547" spans="2:56" ht="18.649999999999999" customHeight="1">
      <c r="AY1547" s="33"/>
    </row>
    <row r="1548" spans="2:56" ht="18.649999999999999" customHeight="1" thickBot="1">
      <c r="E1548" s="21" t="s">
        <v>68</v>
      </c>
      <c r="J1548" s="21" t="s">
        <v>69</v>
      </c>
      <c r="O1548" s="21" t="s">
        <v>70</v>
      </c>
      <c r="T1548" s="21" t="s">
        <v>71</v>
      </c>
      <c r="Y1548" s="21" t="s">
        <v>72</v>
      </c>
      <c r="AD1548" s="21" t="s">
        <v>73</v>
      </c>
      <c r="AI1548" s="21" t="s">
        <v>74</v>
      </c>
      <c r="AN1548" s="21" t="s">
        <v>75</v>
      </c>
      <c r="AS1548" s="21" t="s">
        <v>76</v>
      </c>
    </row>
    <row r="1549" spans="2:56" ht="18.649999999999999" customHeight="1" thickBot="1">
      <c r="B1549" s="20"/>
      <c r="D1549" s="197" t="s">
        <v>77</v>
      </c>
      <c r="E1549" s="198"/>
      <c r="F1549" s="199" t="s">
        <v>78</v>
      </c>
      <c r="G1549" s="200"/>
      <c r="I1549" s="197" t="s">
        <v>79</v>
      </c>
      <c r="J1549" s="198"/>
      <c r="K1549" s="199" t="s">
        <v>80</v>
      </c>
      <c r="L1549" s="200"/>
      <c r="N1549" s="197" t="s">
        <v>81</v>
      </c>
      <c r="O1549" s="198"/>
      <c r="P1549" s="199" t="s">
        <v>82</v>
      </c>
      <c r="Q1549" s="200"/>
      <c r="S1549" s="197" t="s">
        <v>83</v>
      </c>
      <c r="T1549" s="198"/>
      <c r="U1549" s="199" t="s">
        <v>84</v>
      </c>
      <c r="V1549" s="200"/>
      <c r="X1549" s="197" t="s">
        <v>85</v>
      </c>
      <c r="Y1549" s="198"/>
      <c r="Z1549" s="199" t="s">
        <v>86</v>
      </c>
      <c r="AA1549" s="200"/>
      <c r="AB1549" s="4"/>
      <c r="AC1549" s="197" t="s">
        <v>87</v>
      </c>
      <c r="AD1549" s="198"/>
      <c r="AE1549" s="199" t="s">
        <v>88</v>
      </c>
      <c r="AF1549" s="200"/>
      <c r="AH1549" s="197" t="s">
        <v>89</v>
      </c>
      <c r="AI1549" s="198"/>
      <c r="AJ1549" s="199" t="s">
        <v>90</v>
      </c>
      <c r="AK1549" s="200"/>
      <c r="AL1549" s="4"/>
      <c r="AM1549" s="197" t="s">
        <v>91</v>
      </c>
      <c r="AN1549" s="198"/>
      <c r="AO1549" s="199" t="s">
        <v>92</v>
      </c>
      <c r="AP1549" s="200"/>
      <c r="AR1549" s="197" t="s">
        <v>93</v>
      </c>
      <c r="AS1549" s="198"/>
      <c r="AT1549" s="199" t="s">
        <v>94</v>
      </c>
      <c r="AU1549" s="200"/>
      <c r="AV1549" s="4"/>
      <c r="AW1549" s="181" t="s">
        <v>95</v>
      </c>
      <c r="AY1549" s="182" t="s">
        <v>22</v>
      </c>
      <c r="AZ1549" s="9"/>
      <c r="BA1549" s="29"/>
      <c r="BB1549" s="29"/>
      <c r="BC1549" s="29"/>
      <c r="BD1549" s="29"/>
    </row>
    <row r="1550" spans="2:56" ht="18.649999999999999" customHeight="1" thickTop="1" thickBot="1">
      <c r="B1550" s="39">
        <f t="shared" ref="B1550" si="9177">B1543+$E$5</f>
        <v>0.98719999999999042</v>
      </c>
      <c r="D1550" s="24">
        <v>1</v>
      </c>
      <c r="E1550" s="25">
        <v>0</v>
      </c>
      <c r="F1550" s="26">
        <v>0</v>
      </c>
      <c r="G1550" s="27">
        <f t="shared" ref="G1550" si="9178">-1/($E$8*$B1550)</f>
        <v>-5.6590277337631729</v>
      </c>
      <c r="I1550" s="24">
        <v>1</v>
      </c>
      <c r="J1550" s="28">
        <v>0</v>
      </c>
      <c r="K1550" s="26">
        <v>0</v>
      </c>
      <c r="L1550" s="27">
        <v>0</v>
      </c>
      <c r="N1550" s="24">
        <f t="shared" ref="N1550" si="9179">D1550*I1550+F1550*I1553-E1550*J1550-G1550*J1553</f>
        <v>-0.34824461046967281</v>
      </c>
      <c r="O1550" s="28">
        <f t="shared" ref="O1550" si="9180">(D1550*J1550+E1550*I1550+F1550*J1553+G1550*I1553)</f>
        <v>0</v>
      </c>
      <c r="P1550" s="26">
        <f t="shared" ref="P1550" si="9181">D1550*K1550+F1550*K1553-E1550*L1550-G1550*L1553</f>
        <v>0</v>
      </c>
      <c r="Q1550" s="27">
        <f t="shared" ref="Q1550" si="9182">(D1550*L1550+E1550*K1550+F1550*L1553+G1550*K1553)</f>
        <v>-5.6590277337631729</v>
      </c>
      <c r="S1550" s="24">
        <v>1</v>
      </c>
      <c r="T1550" s="25">
        <v>0</v>
      </c>
      <c r="U1550" s="26">
        <v>0</v>
      </c>
      <c r="V1550" s="27">
        <f t="shared" ref="V1550" si="9183">-1/($T$8*$B1550)</f>
        <v>-27.377458495773187</v>
      </c>
      <c r="X1550" s="24">
        <f t="shared" ref="X1550" si="9184">N1550*S1550+P1550*S1553-O1550*T1550-Q1550*T1553</f>
        <v>-0.34824461046967281</v>
      </c>
      <c r="Y1550" s="28">
        <f t="shared" ref="Y1550" si="9185">(N1550*T1550+O1550*S1550+P1550*T1553+Q1550*S1553)</f>
        <v>0</v>
      </c>
      <c r="Z1550" s="26">
        <f t="shared" ref="Z1550" si="9186">N1550*U1550+P1550*U1553-O1550*V1550-Q1550*V1553</f>
        <v>0</v>
      </c>
      <c r="AA1550" s="27">
        <f t="shared" ref="AA1550" si="9187">(N1550*V1550+O1550*U1550+P1550*V1553+Q1550*U1553)</f>
        <v>3.8750246357469944</v>
      </c>
      <c r="AB1550" s="8"/>
      <c r="AC1550" s="24">
        <v>1</v>
      </c>
      <c r="AD1550" s="28">
        <v>0</v>
      </c>
      <c r="AE1550" s="26">
        <v>0</v>
      </c>
      <c r="AF1550" s="27">
        <v>0</v>
      </c>
      <c r="AH1550" s="24">
        <f t="shared" ref="AH1550" si="9188">X1550*AC1550+Z1550*AC1553-Y1550*AD1550-AA1550*AD1553</f>
        <v>0.55614398179886826</v>
      </c>
      <c r="AI1550" s="28">
        <f t="shared" ref="AI1550" si="9189">(X1550*AD1550+Y1550*AC1550+Z1550*AD1553+AA1550*AC1553)</f>
        <v>0</v>
      </c>
      <c r="AJ1550" s="26">
        <f t="shared" ref="AJ1550" si="9190">X1550*AE1550+Z1550*AE1553-Y1550*AF1550-AA1550*AF1553</f>
        <v>0</v>
      </c>
      <c r="AK1550" s="27">
        <f t="shared" ref="AK1550" si="9191">(X1550*AF1550+Y1550*AE1550+Z1550*AF1553+AA1550*AE1553)</f>
        <v>3.8750246357469944</v>
      </c>
      <c r="AL1550" s="8"/>
      <c r="AM1550" s="24">
        <v>1</v>
      </c>
      <c r="AN1550" s="25">
        <v>0</v>
      </c>
      <c r="AO1550" s="26">
        <v>0</v>
      </c>
      <c r="AP1550" s="27">
        <f t="shared" ref="AP1550" si="9192">-1/($AN$8*$B1550)</f>
        <v>-5.6590277337631729</v>
      </c>
      <c r="AR1550" s="24">
        <f t="shared" ref="AR1550" si="9193">AH1550*AM1550+AJ1550*AM1553-AI1550*AN1550-AK1550*AN1553</f>
        <v>0.55614398179886826</v>
      </c>
      <c r="AS1550" s="28">
        <f t="shared" ref="AS1550" si="9194">(AH1550*AN1550+AI1550*AM1550+AJ1550*AN1553+AK1550*AM1553)</f>
        <v>0</v>
      </c>
      <c r="AT1550" s="26">
        <f t="shared" ref="AT1550" si="9195">AH1550*AO1550+AJ1550*AO1553-AI1550*AP1550-AK1550*AP1553</f>
        <v>0</v>
      </c>
      <c r="AU1550" s="27">
        <f t="shared" ref="AU1550" si="9196">(AH1550*AP1550+AI1550*AO1550+AJ1550*AP1553+AK1550*AO1553)</f>
        <v>0.72779041878171746</v>
      </c>
      <c r="AV1550" s="8"/>
      <c r="AW1550" s="183">
        <f t="shared" ref="AW1550" si="9197">20*LOG((2*$AR$8)/(($AR$8*AR1550+AT1550+$AR$8*AR1553+AT1553)^2+($AR$8*AS1550+AU1550+$AR$8*AS1553+AU1553)^2)^0.5)</f>
        <v>-0.13041047645688014</v>
      </c>
      <c r="AY1550" s="184">
        <f t="shared" ref="AY1550" si="9198">((AS1550^2+AR1550^2)/(AS1553^2+AR1553^2))^0.5</f>
        <v>0.52932546645498668</v>
      </c>
      <c r="AZ1550" s="9"/>
      <c r="BA1550" s="29"/>
      <c r="BB1550" s="29"/>
      <c r="BC1550" s="29"/>
      <c r="BD1550" s="29"/>
    </row>
    <row r="1551" spans="2:56" ht="18.649999999999999" customHeight="1" thickBot="1">
      <c r="D1551" s="30"/>
      <c r="G1551" s="31"/>
      <c r="I1551" s="30"/>
      <c r="L1551" s="31"/>
      <c r="N1551" s="30"/>
      <c r="Q1551" s="31"/>
      <c r="S1551" s="30"/>
      <c r="V1551" s="31"/>
      <c r="X1551" s="30"/>
      <c r="AA1551" s="31"/>
      <c r="AC1551" s="30"/>
      <c r="AF1551" s="31"/>
      <c r="AH1551" s="30"/>
      <c r="AK1551" s="31"/>
      <c r="AM1551" s="30"/>
      <c r="AP1551" s="31"/>
      <c r="AR1551" s="30"/>
      <c r="AU1551" s="31"/>
      <c r="AY1551" s="185"/>
      <c r="AZ1551" s="9"/>
      <c r="BA1551" s="29"/>
      <c r="BB1551" s="29"/>
      <c r="BC1551" s="29"/>
      <c r="BD1551" s="29"/>
    </row>
    <row r="1552" spans="2:56" ht="18.649999999999999" customHeight="1" thickBot="1">
      <c r="D1552" s="197" t="s">
        <v>96</v>
      </c>
      <c r="E1552" s="198"/>
      <c r="F1552" s="199" t="s">
        <v>97</v>
      </c>
      <c r="G1552" s="200"/>
      <c r="I1552" s="197" t="s">
        <v>98</v>
      </c>
      <c r="J1552" s="198"/>
      <c r="K1552" s="199" t="s">
        <v>99</v>
      </c>
      <c r="L1552" s="200"/>
      <c r="N1552" s="197" t="s">
        <v>1</v>
      </c>
      <c r="O1552" s="198"/>
      <c r="P1552" s="199" t="s">
        <v>2</v>
      </c>
      <c r="Q1552" s="200"/>
      <c r="S1552" s="172" t="s">
        <v>100</v>
      </c>
      <c r="T1552" s="173"/>
      <c r="U1552" s="199" t="s">
        <v>101</v>
      </c>
      <c r="V1552" s="200"/>
      <c r="X1552" s="197" t="s">
        <v>102</v>
      </c>
      <c r="Y1552" s="198"/>
      <c r="Z1552" s="199" t="s">
        <v>103</v>
      </c>
      <c r="AA1552" s="200"/>
      <c r="AB1552" s="4"/>
      <c r="AC1552" s="197" t="s">
        <v>104</v>
      </c>
      <c r="AD1552" s="198"/>
      <c r="AE1552" s="199" t="s">
        <v>105</v>
      </c>
      <c r="AF1552" s="200"/>
      <c r="AH1552" s="172" t="s">
        <v>106</v>
      </c>
      <c r="AI1552" s="173"/>
      <c r="AJ1552" s="199" t="s">
        <v>107</v>
      </c>
      <c r="AK1552" s="200"/>
      <c r="AL1552" s="4"/>
      <c r="AM1552" s="197" t="s">
        <v>108</v>
      </c>
      <c r="AN1552" s="198"/>
      <c r="AO1552" s="199" t="s">
        <v>109</v>
      </c>
      <c r="AP1552" s="200"/>
      <c r="AR1552" s="197" t="s">
        <v>110</v>
      </c>
      <c r="AS1552" s="198"/>
      <c r="AT1552" s="199" t="s">
        <v>111</v>
      </c>
      <c r="AU1552" s="200"/>
      <c r="AV1552" s="4"/>
      <c r="AW1552" s="36" t="s">
        <v>112</v>
      </c>
      <c r="AY1552" s="186" t="s">
        <v>113</v>
      </c>
      <c r="AZ1552" s="9"/>
      <c r="BA1552" s="29"/>
      <c r="BB1552" s="29"/>
      <c r="BC1552" s="29"/>
      <c r="BD1552" s="29"/>
    </row>
    <row r="1553" spans="2:56" ht="18.649999999999999" customHeight="1" thickTop="1" thickBot="1">
      <c r="D1553" s="24">
        <v>0</v>
      </c>
      <c r="E1553" s="28">
        <v>0</v>
      </c>
      <c r="F1553" s="26">
        <v>1</v>
      </c>
      <c r="G1553" s="27">
        <v>0</v>
      </c>
      <c r="I1553" s="24">
        <v>0</v>
      </c>
      <c r="J1553" s="28">
        <f t="shared" ref="J1553" si="9199">IF(0=(1-$J$8*$K$8*$B1550^2),0,-1*(1-$J$8*$K$8*$B1550^2)/($B1550*$K$8))</f>
        <v>-0.23824668722256101</v>
      </c>
      <c r="K1553" s="26">
        <v>1</v>
      </c>
      <c r="L1553" s="27">
        <v>0</v>
      </c>
      <c r="N1553" s="24">
        <f t="shared" ref="N1553" si="9200">D1553*I1550+F1553*I1553-E1553*J1550-G1553*J1553</f>
        <v>0</v>
      </c>
      <c r="O1553" s="28">
        <f t="shared" ref="O1553" si="9201">(D1553*J1550+E1553*I1550+F1553*J1553+G1553*I1553)</f>
        <v>-0.23824668722256101</v>
      </c>
      <c r="P1553" s="26">
        <f t="shared" ref="P1553" si="9202">D1553*K1550+F1553*K1553-E1553*L1550-G1553*L1553</f>
        <v>1</v>
      </c>
      <c r="Q1553" s="27">
        <f t="shared" ref="Q1553" si="9203">(D1553*L1550+E1553*K1550+F1553*L1553+G1553*K1553)</f>
        <v>0</v>
      </c>
      <c r="S1553" s="24">
        <v>0</v>
      </c>
      <c r="T1553" s="28">
        <v>0</v>
      </c>
      <c r="U1553" s="26">
        <v>1</v>
      </c>
      <c r="V1553" s="27">
        <v>0</v>
      </c>
      <c r="X1553" s="24">
        <f t="shared" ref="X1553" si="9204">N1553*S1550+P1553*S1553-O1553*T1550-Q1553*T1553</f>
        <v>0</v>
      </c>
      <c r="Y1553" s="28">
        <f t="shared" ref="Y1553" si="9205">(N1553*T1550+O1553*S1550+P1553*T1553+Q1553*S1553)</f>
        <v>-0.23824668722256101</v>
      </c>
      <c r="Z1553" s="26">
        <f t="shared" ref="Z1553" si="9206">N1553*U1550+P1553*U1553-O1553*V1550-Q1553*V1553</f>
        <v>-5.5225887911911204</v>
      </c>
      <c r="AA1553" s="27">
        <f t="shared" ref="AA1553" si="9207">(N1553*V1550+O1553*U1550+P1553*V1553+Q1553*U1553)</f>
        <v>0</v>
      </c>
      <c r="AB1553" s="8"/>
      <c r="AC1553" s="24">
        <v>0</v>
      </c>
      <c r="AD1553" s="28">
        <f t="shared" ref="AD1553" si="9208">IF(0=(1-$AD$8*$AE$8*$B1550^2),0,-1*(1-$AD$8*$AE$8*$B1550^2)/($B1550*$AD$8))</f>
        <v>-0.23338912065889375</v>
      </c>
      <c r="AE1553" s="26">
        <v>1</v>
      </c>
      <c r="AF1553" s="27">
        <v>0</v>
      </c>
      <c r="AH1553" s="24">
        <f t="shared" ref="AH1553" si="9209">X1553*AC1550+Z1553*AC1553-Y1553*AD1550-AA1553*AD1553</f>
        <v>0</v>
      </c>
      <c r="AI1553" s="28">
        <f t="shared" ref="AI1553" si="9210">(X1553*AD1550+Y1553*AC1550+Z1553*AD1553+AA1553*AC1553)</f>
        <v>1.0506654545141976</v>
      </c>
      <c r="AJ1553" s="26">
        <f t="shared" ref="AJ1553" si="9211">X1553*AE1550+Z1553*AE1553-Y1553*AF1550-AA1553*AF1553</f>
        <v>-5.5225887911911204</v>
      </c>
      <c r="AK1553" s="27">
        <f t="shared" ref="AK1553" si="9212">(X1553*AF1550+Y1553*AE1550+Z1553*AF1553+AA1553*AE1553)</f>
        <v>0</v>
      </c>
      <c r="AL1553" s="8"/>
      <c r="AM1553" s="24">
        <v>0</v>
      </c>
      <c r="AN1553" s="28">
        <v>0</v>
      </c>
      <c r="AO1553" s="26">
        <v>1</v>
      </c>
      <c r="AP1553" s="27">
        <v>0</v>
      </c>
      <c r="AR1553" s="24">
        <f t="shared" ref="AR1553" si="9213">AH1553*AM1550+AJ1553*AM1553-AI1553*AN1550-AK1553*AN1553</f>
        <v>0</v>
      </c>
      <c r="AS1553" s="28">
        <f t="shared" ref="AS1553" si="9214">(AH1553*AN1550+AI1553*AM1550+AJ1553*AN1553+AK1553*AM1553)</f>
        <v>1.0506654545141976</v>
      </c>
      <c r="AT1553" s="26">
        <f t="shared" ref="AT1553" si="9215">AH1553*AO1550+AJ1553*AO1553-AI1553*AP1550-AK1553*AP1553</f>
        <v>0.42315615481161295</v>
      </c>
      <c r="AU1553" s="27">
        <f t="shared" ref="AU1553" si="9216">(AH1553*AP1550+AI1553*AO1550+AJ1553*AP1553+AK1553*AO1553)</f>
        <v>0</v>
      </c>
      <c r="AV1553" s="8"/>
      <c r="AW1553" s="38">
        <f t="shared" ref="AW1553" si="9217">(180/PI())*ATAN(-1*(($AR$8*AS1550+AU1550+$AR$8*AS1553+AU1553)/($AR$8*AR1550+AT1550+$AR$8*AR1553+AT1553)))</f>
        <v>-61.160784112919409</v>
      </c>
      <c r="AY1553" s="187">
        <f t="shared" ref="AY1553" si="9218">20*LOG(((($AR$8*AR1550+AT1550-$AR$8*AR1553-AT1553)^2+($AR$8*AS1550+AU1550-$AR$8*AS1553-AU1553)^2)/(($AR$8*AR1550+AT1550+$AR$8*AR1553+AT1553)^2+($AR$8*AS1550+AU1550+$AR$8*AS1553+AU1553)^2))^0.5)</f>
        <v>-15.289760370400039</v>
      </c>
      <c r="AZ1553" s="9"/>
      <c r="BA1553" s="29"/>
      <c r="BB1553" s="29"/>
      <c r="BC1553" s="29"/>
      <c r="BD1553" s="29"/>
    </row>
    <row r="1554" spans="2:56" ht="18.649999999999999" customHeight="1">
      <c r="AY1554" s="33"/>
    </row>
    <row r="1555" spans="2:56" ht="18.649999999999999" customHeight="1" thickBot="1">
      <c r="E1555" s="21" t="s">
        <v>68</v>
      </c>
      <c r="J1555" s="21" t="s">
        <v>69</v>
      </c>
      <c r="O1555" s="21" t="s">
        <v>70</v>
      </c>
      <c r="T1555" s="21" t="s">
        <v>71</v>
      </c>
      <c r="Y1555" s="21" t="s">
        <v>72</v>
      </c>
      <c r="AD1555" s="21" t="s">
        <v>73</v>
      </c>
      <c r="AI1555" s="21" t="s">
        <v>74</v>
      </c>
      <c r="AN1555" s="21" t="s">
        <v>75</v>
      </c>
      <c r="AS1555" s="21" t="s">
        <v>76</v>
      </c>
    </row>
    <row r="1556" spans="2:56" ht="18.649999999999999" customHeight="1" thickBot="1">
      <c r="B1556" s="20"/>
      <c r="D1556" s="197" t="s">
        <v>77</v>
      </c>
      <c r="E1556" s="198"/>
      <c r="F1556" s="199" t="s">
        <v>78</v>
      </c>
      <c r="G1556" s="200"/>
      <c r="I1556" s="197" t="s">
        <v>79</v>
      </c>
      <c r="J1556" s="198"/>
      <c r="K1556" s="199" t="s">
        <v>80</v>
      </c>
      <c r="L1556" s="200"/>
      <c r="N1556" s="197" t="s">
        <v>81</v>
      </c>
      <c r="O1556" s="198"/>
      <c r="P1556" s="199" t="s">
        <v>82</v>
      </c>
      <c r="Q1556" s="200"/>
      <c r="S1556" s="197" t="s">
        <v>83</v>
      </c>
      <c r="T1556" s="198"/>
      <c r="U1556" s="199" t="s">
        <v>84</v>
      </c>
      <c r="V1556" s="200"/>
      <c r="X1556" s="197" t="s">
        <v>85</v>
      </c>
      <c r="Y1556" s="198"/>
      <c r="Z1556" s="199" t="s">
        <v>86</v>
      </c>
      <c r="AA1556" s="200"/>
      <c r="AB1556" s="4"/>
      <c r="AC1556" s="197" t="s">
        <v>87</v>
      </c>
      <c r="AD1556" s="198"/>
      <c r="AE1556" s="199" t="s">
        <v>88</v>
      </c>
      <c r="AF1556" s="200"/>
      <c r="AH1556" s="197" t="s">
        <v>89</v>
      </c>
      <c r="AI1556" s="198"/>
      <c r="AJ1556" s="199" t="s">
        <v>90</v>
      </c>
      <c r="AK1556" s="200"/>
      <c r="AL1556" s="4"/>
      <c r="AM1556" s="197" t="s">
        <v>91</v>
      </c>
      <c r="AN1556" s="198"/>
      <c r="AO1556" s="199" t="s">
        <v>92</v>
      </c>
      <c r="AP1556" s="200"/>
      <c r="AR1556" s="197" t="s">
        <v>93</v>
      </c>
      <c r="AS1556" s="198"/>
      <c r="AT1556" s="199" t="s">
        <v>94</v>
      </c>
      <c r="AU1556" s="200"/>
      <c r="AV1556" s="4"/>
      <c r="AW1556" s="181" t="s">
        <v>95</v>
      </c>
      <c r="AY1556" s="182" t="s">
        <v>22</v>
      </c>
      <c r="AZ1556" s="9"/>
      <c r="BA1556" s="29"/>
      <c r="BB1556" s="29"/>
      <c r="BC1556" s="29"/>
      <c r="BD1556" s="29"/>
    </row>
    <row r="1557" spans="2:56" ht="18.649999999999999" customHeight="1" thickTop="1" thickBot="1">
      <c r="B1557" s="39">
        <f t="shared" ref="B1557" si="9219">B1550+$E$5</f>
        <v>0.98759999999999037</v>
      </c>
      <c r="D1557" s="24">
        <v>1</v>
      </c>
      <c r="E1557" s="25">
        <v>0</v>
      </c>
      <c r="F1557" s="26">
        <v>0</v>
      </c>
      <c r="G1557" s="27">
        <f t="shared" ref="G1557" si="9220">-1/($E$8*$B1557)</f>
        <v>-5.6567357014692226</v>
      </c>
      <c r="I1557" s="24">
        <v>1</v>
      </c>
      <c r="J1557" s="28">
        <v>0</v>
      </c>
      <c r="K1557" s="26">
        <v>0</v>
      </c>
      <c r="L1557" s="27">
        <v>0</v>
      </c>
      <c r="N1557" s="24">
        <f t="shared" ref="N1557" si="9221">D1557*I1557+F1557*I1560-E1557*J1557-G1557*J1560</f>
        <v>-0.34267799051146985</v>
      </c>
      <c r="O1557" s="28">
        <f t="shared" ref="O1557" si="9222">(D1557*J1557+E1557*I1557+F1557*J1560+G1557*I1560)</f>
        <v>0</v>
      </c>
      <c r="P1557" s="26">
        <f t="shared" ref="P1557" si="9223">D1557*K1557+F1557*K1560-E1557*L1557-G1557*L1560</f>
        <v>0</v>
      </c>
      <c r="Q1557" s="27">
        <f t="shared" ref="Q1557" si="9224">(D1557*L1557+E1557*K1557+F1557*L1560+G1557*K1560)</f>
        <v>-5.6567357014692226</v>
      </c>
      <c r="S1557" s="24">
        <v>1</v>
      </c>
      <c r="T1557" s="25">
        <v>0</v>
      </c>
      <c r="U1557" s="26">
        <v>0</v>
      </c>
      <c r="V1557" s="27">
        <f t="shared" ref="V1557" si="9225">-1/($T$8*$B1557)</f>
        <v>-27.366370015215971</v>
      </c>
      <c r="X1557" s="24">
        <f t="shared" ref="X1557" si="9226">N1557*S1557+P1557*S1560-O1557*T1557-Q1557*T1560</f>
        <v>-0.34267799051146985</v>
      </c>
      <c r="Y1557" s="28">
        <f t="shared" ref="Y1557" si="9227">(N1557*T1557+O1557*S1557+P1557*T1560+Q1557*S1560)</f>
        <v>0</v>
      </c>
      <c r="Z1557" s="26">
        <f t="shared" ref="Z1557" si="9228">N1557*U1557+P1557*U1560-O1557*V1557-Q1557*V1560</f>
        <v>0</v>
      </c>
      <c r="AA1557" s="27">
        <f t="shared" ref="AA1557" si="9229">(N1557*V1557+O1557*U1557+P1557*V1560+Q1557*U1560)</f>
        <v>3.7211169829383293</v>
      </c>
      <c r="AB1557" s="8"/>
      <c r="AC1557" s="24">
        <v>1</v>
      </c>
      <c r="AD1557" s="28">
        <v>0</v>
      </c>
      <c r="AE1557" s="26">
        <v>0</v>
      </c>
      <c r="AF1557" s="27">
        <v>0</v>
      </c>
      <c r="AH1557" s="24">
        <f t="shared" ref="AH1557" si="9230">X1557*AC1557+Z1557*AC1560-Y1557*AD1557-AA1557*AD1560</f>
        <v>0.52295625455918981</v>
      </c>
      <c r="AI1557" s="28">
        <f t="shared" ref="AI1557" si="9231">(X1557*AD1557+Y1557*AC1557+Z1557*AD1560+AA1557*AC1560)</f>
        <v>0</v>
      </c>
      <c r="AJ1557" s="26">
        <f t="shared" ref="AJ1557" si="9232">X1557*AE1557+Z1557*AE1560-Y1557*AF1557-AA1557*AF1560</f>
        <v>0</v>
      </c>
      <c r="AK1557" s="27">
        <f t="shared" ref="AK1557" si="9233">(X1557*AF1557+Y1557*AE1557+Z1557*AF1560+AA1557*AE1560)</f>
        <v>3.7211169829383293</v>
      </c>
      <c r="AL1557" s="8"/>
      <c r="AM1557" s="24">
        <v>1</v>
      </c>
      <c r="AN1557" s="25">
        <v>0</v>
      </c>
      <c r="AO1557" s="26">
        <v>0</v>
      </c>
      <c r="AP1557" s="27">
        <f t="shared" ref="AP1557" si="9234">-1/($AN$8*$B1557)</f>
        <v>-5.6567357014692226</v>
      </c>
      <c r="AR1557" s="24">
        <f t="shared" ref="AR1557" si="9235">AH1557*AM1557+AJ1557*AM1560-AI1557*AN1557-AK1557*AN1560</f>
        <v>0.52295625455918981</v>
      </c>
      <c r="AS1557" s="28">
        <f t="shared" ref="AS1557" si="9236">(AH1557*AN1557+AI1557*AM1557+AJ1557*AN1560+AK1557*AM1560)</f>
        <v>0</v>
      </c>
      <c r="AT1557" s="26">
        <f t="shared" ref="AT1557" si="9237">AH1557*AO1557+AJ1557*AO1560-AI1557*AP1557-AK1557*AP1560</f>
        <v>0</v>
      </c>
      <c r="AU1557" s="27">
        <f t="shared" ref="AU1557" si="9238">(AH1557*AP1557+AI1557*AO1557+AJ1557*AP1560+AK1557*AO1560)</f>
        <v>0.7628916674667332</v>
      </c>
      <c r="AV1557" s="8"/>
      <c r="AW1557" s="183">
        <f t="shared" ref="AW1557" si="9239">20*LOG((2*$AR$8)/(($AR$8*AR1557+AT1557+$AR$8*AR1560+AT1560)^2+($AR$8*AS1557+AU1557+$AR$8*AS1560+AU1560)^2)^0.5)</f>
        <v>-0.10104500771674226</v>
      </c>
      <c r="AY1557" s="184">
        <f t="shared" ref="AY1557" si="9240">((AS1557^2+AR1557^2)/(AS1560^2+AR1560^2))^0.5</f>
        <v>0.50231981486459132</v>
      </c>
      <c r="AZ1557" s="9"/>
      <c r="BA1557" s="29"/>
      <c r="BB1557" s="29"/>
      <c r="BC1557" s="29"/>
      <c r="BD1557" s="29"/>
    </row>
    <row r="1558" spans="2:56" ht="18.649999999999999" customHeight="1" thickBot="1">
      <c r="D1558" s="30"/>
      <c r="G1558" s="31"/>
      <c r="I1558" s="30"/>
      <c r="L1558" s="31"/>
      <c r="N1558" s="30"/>
      <c r="Q1558" s="31"/>
      <c r="S1558" s="30"/>
      <c r="V1558" s="31"/>
      <c r="X1558" s="30"/>
      <c r="AA1558" s="31"/>
      <c r="AC1558" s="30"/>
      <c r="AF1558" s="31"/>
      <c r="AH1558" s="30"/>
      <c r="AK1558" s="31"/>
      <c r="AM1558" s="30"/>
      <c r="AP1558" s="31"/>
      <c r="AR1558" s="30"/>
      <c r="AU1558" s="31"/>
      <c r="AY1558" s="185"/>
      <c r="AZ1558" s="9"/>
      <c r="BA1558" s="29"/>
      <c r="BB1558" s="29"/>
      <c r="BC1558" s="29"/>
      <c r="BD1558" s="29"/>
    </row>
    <row r="1559" spans="2:56" ht="18.649999999999999" customHeight="1" thickBot="1">
      <c r="D1559" s="197" t="s">
        <v>96</v>
      </c>
      <c r="E1559" s="198"/>
      <c r="F1559" s="199" t="s">
        <v>97</v>
      </c>
      <c r="G1559" s="200"/>
      <c r="I1559" s="197" t="s">
        <v>98</v>
      </c>
      <c r="J1559" s="198"/>
      <c r="K1559" s="199" t="s">
        <v>99</v>
      </c>
      <c r="L1559" s="200"/>
      <c r="N1559" s="197" t="s">
        <v>1</v>
      </c>
      <c r="O1559" s="198"/>
      <c r="P1559" s="199" t="s">
        <v>2</v>
      </c>
      <c r="Q1559" s="200"/>
      <c r="S1559" s="172" t="s">
        <v>100</v>
      </c>
      <c r="T1559" s="173"/>
      <c r="U1559" s="199" t="s">
        <v>101</v>
      </c>
      <c r="V1559" s="200"/>
      <c r="X1559" s="197" t="s">
        <v>102</v>
      </c>
      <c r="Y1559" s="198"/>
      <c r="Z1559" s="199" t="s">
        <v>103</v>
      </c>
      <c r="AA1559" s="200"/>
      <c r="AB1559" s="4"/>
      <c r="AC1559" s="197" t="s">
        <v>104</v>
      </c>
      <c r="AD1559" s="198"/>
      <c r="AE1559" s="199" t="s">
        <v>105</v>
      </c>
      <c r="AF1559" s="200"/>
      <c r="AH1559" s="172" t="s">
        <v>106</v>
      </c>
      <c r="AI1559" s="173"/>
      <c r="AJ1559" s="199" t="s">
        <v>107</v>
      </c>
      <c r="AK1559" s="200"/>
      <c r="AL1559" s="4"/>
      <c r="AM1559" s="197" t="s">
        <v>108</v>
      </c>
      <c r="AN1559" s="198"/>
      <c r="AO1559" s="199" t="s">
        <v>109</v>
      </c>
      <c r="AP1559" s="200"/>
      <c r="AR1559" s="197" t="s">
        <v>110</v>
      </c>
      <c r="AS1559" s="198"/>
      <c r="AT1559" s="199" t="s">
        <v>111</v>
      </c>
      <c r="AU1559" s="200"/>
      <c r="AV1559" s="4"/>
      <c r="AW1559" s="36" t="s">
        <v>112</v>
      </c>
      <c r="AY1559" s="186" t="s">
        <v>113</v>
      </c>
      <c r="AZ1559" s="9"/>
      <c r="BA1559" s="29"/>
      <c r="BB1559" s="29"/>
      <c r="BC1559" s="29"/>
      <c r="BD1559" s="29"/>
    </row>
    <row r="1560" spans="2:56" ht="18.649999999999999" customHeight="1" thickTop="1" thickBot="1">
      <c r="D1560" s="24">
        <v>0</v>
      </c>
      <c r="E1560" s="28">
        <v>0</v>
      </c>
      <c r="F1560" s="26">
        <v>1</v>
      </c>
      <c r="G1560" s="27">
        <v>0</v>
      </c>
      <c r="I1560" s="24">
        <v>0</v>
      </c>
      <c r="J1560" s="28">
        <f t="shared" ref="J1560" si="9241">IF(0=(1-$J$8*$K$8*$B1557^2),0,-1*(1-$J$8*$K$8*$B1557^2)/($B1557*$K$8))</f>
        <v>-0.23735915223381154</v>
      </c>
      <c r="K1560" s="26">
        <v>1</v>
      </c>
      <c r="L1560" s="27">
        <v>0</v>
      </c>
      <c r="N1560" s="24">
        <f t="shared" ref="N1560" si="9242">D1560*I1557+F1560*I1560-E1560*J1557-G1560*J1560</f>
        <v>0</v>
      </c>
      <c r="O1560" s="28">
        <f t="shared" ref="O1560" si="9243">(D1560*J1557+E1560*I1557+F1560*J1560+G1560*I1560)</f>
        <v>-0.23735915223381154</v>
      </c>
      <c r="P1560" s="26">
        <f t="shared" ref="P1560" si="9244">D1560*K1557+F1560*K1560-E1560*L1557-G1560*L1560</f>
        <v>1</v>
      </c>
      <c r="Q1560" s="27">
        <f t="shared" ref="Q1560" si="9245">(D1560*L1557+E1560*K1557+F1560*L1560+G1560*K1560)</f>
        <v>0</v>
      </c>
      <c r="S1560" s="24">
        <v>0</v>
      </c>
      <c r="T1560" s="28">
        <v>0</v>
      </c>
      <c r="U1560" s="26">
        <v>1</v>
      </c>
      <c r="V1560" s="27">
        <v>0</v>
      </c>
      <c r="X1560" s="24">
        <f t="shared" ref="X1560" si="9246">N1560*S1557+P1560*S1560-O1560*T1557-Q1560*T1560</f>
        <v>0</v>
      </c>
      <c r="Y1560" s="28">
        <f t="shared" ref="Y1560" si="9247">(N1560*T1557+O1560*S1557+P1560*T1560+Q1560*S1560)</f>
        <v>-0.23735915223381154</v>
      </c>
      <c r="Z1560" s="26">
        <f t="shared" ref="Z1560" si="9248">N1560*U1557+P1560*U1560-O1560*V1557-Q1560*V1560</f>
        <v>-5.4956583865284632</v>
      </c>
      <c r="AA1560" s="27">
        <f t="shared" ref="AA1560" si="9249">(N1560*V1557+O1560*U1557+P1560*V1560+Q1560*U1560)</f>
        <v>0</v>
      </c>
      <c r="AB1560" s="8"/>
      <c r="AC1560" s="24">
        <v>0</v>
      </c>
      <c r="AD1560" s="28">
        <f t="shared" ref="AD1560" si="9250">IF(0=(1-$AD$8*$AE$8*$B1557^2),0,-1*(1-$AD$8*$AE$8*$B1557^2)/($B1557*$AD$8))</f>
        <v>-0.23262752798142974</v>
      </c>
      <c r="AE1560" s="26">
        <v>1</v>
      </c>
      <c r="AF1560" s="27">
        <v>0</v>
      </c>
      <c r="AH1560" s="24">
        <f t="shared" ref="AH1560" si="9251">X1560*AC1557+Z1560*AC1560-Y1560*AD1557-AA1560*AD1560</f>
        <v>0</v>
      </c>
      <c r="AI1560" s="28">
        <f t="shared" ref="AI1560" si="9252">(X1560*AD1557+Y1560*AC1557+Z1560*AD1560+AA1560*AC1560)</f>
        <v>1.0410822728547178</v>
      </c>
      <c r="AJ1560" s="26">
        <f t="shared" ref="AJ1560" si="9253">X1560*AE1557+Z1560*AE1560-Y1560*AF1557-AA1560*AF1560</f>
        <v>-5.4956583865284632</v>
      </c>
      <c r="AK1560" s="27">
        <f t="shared" ref="AK1560" si="9254">(X1560*AF1557+Y1560*AE1557+Z1560*AF1560+AA1560*AE1560)</f>
        <v>0</v>
      </c>
      <c r="AL1560" s="8"/>
      <c r="AM1560" s="24">
        <v>0</v>
      </c>
      <c r="AN1560" s="28">
        <v>0</v>
      </c>
      <c r="AO1560" s="26">
        <v>1</v>
      </c>
      <c r="AP1560" s="27">
        <v>0</v>
      </c>
      <c r="AR1560" s="24">
        <f t="shared" ref="AR1560" si="9255">AH1560*AM1557+AJ1560*AM1560-AI1560*AN1557-AK1560*AN1560</f>
        <v>0</v>
      </c>
      <c r="AS1560" s="28">
        <f t="shared" ref="AS1560" si="9256">(AH1560*AN1557+AI1560*AM1557+AJ1560*AN1560+AK1560*AM1560)</f>
        <v>1.0410822728547178</v>
      </c>
      <c r="AT1560" s="26">
        <f t="shared" ref="AT1560" si="9257">AH1560*AO1557+AJ1560*AO1560-AI1560*AP1557-AK1560*AP1560</f>
        <v>0.39346887449554124</v>
      </c>
      <c r="AU1560" s="27">
        <f t="shared" ref="AU1560" si="9258">(AH1560*AP1557+AI1560*AO1557+AJ1560*AP1560+AK1560*AO1560)</f>
        <v>0</v>
      </c>
      <c r="AV1560" s="8"/>
      <c r="AW1560" s="38">
        <f t="shared" ref="AW1560" si="9259">(180/PI())*ATAN(-1*(($AR$8*AS1557+AU1557+$AR$8*AS1560+AU1560)/($AR$8*AR1557+AT1557+$AR$8*AR1560+AT1560)))</f>
        <v>-63.069269718005401</v>
      </c>
      <c r="AY1560" s="187">
        <f t="shared" ref="AY1560" si="9260">20*LOG(((($AR$8*AR1557+AT1557-$AR$8*AR1560-AT1560)^2+($AR$8*AS1557+AU1557-$AR$8*AS1560-AU1560)^2)/(($AR$8*AR1557+AT1557+$AR$8*AR1560+AT1560)^2+($AR$8*AS1557+AU1557+$AR$8*AS1560+AU1560)^2))^0.5)</f>
        <v>-16.383119046622426</v>
      </c>
      <c r="AZ1560" s="9"/>
      <c r="BA1560" s="29"/>
      <c r="BB1560" s="29"/>
      <c r="BC1560" s="29"/>
      <c r="BD1560" s="29"/>
    </row>
    <row r="1561" spans="2:56" ht="18.649999999999999" customHeight="1">
      <c r="AY1561" s="33"/>
    </row>
    <row r="1562" spans="2:56" ht="18.649999999999999" customHeight="1" thickBot="1">
      <c r="E1562" s="21" t="s">
        <v>68</v>
      </c>
      <c r="J1562" s="21" t="s">
        <v>69</v>
      </c>
      <c r="O1562" s="21" t="s">
        <v>70</v>
      </c>
      <c r="T1562" s="21" t="s">
        <v>71</v>
      </c>
      <c r="Y1562" s="21" t="s">
        <v>72</v>
      </c>
      <c r="AD1562" s="21" t="s">
        <v>73</v>
      </c>
      <c r="AI1562" s="21" t="s">
        <v>74</v>
      </c>
      <c r="AN1562" s="21" t="s">
        <v>75</v>
      </c>
      <c r="AS1562" s="21" t="s">
        <v>76</v>
      </c>
    </row>
    <row r="1563" spans="2:56" ht="18.649999999999999" customHeight="1" thickBot="1">
      <c r="B1563" s="20"/>
      <c r="D1563" s="197" t="s">
        <v>77</v>
      </c>
      <c r="E1563" s="198"/>
      <c r="F1563" s="199" t="s">
        <v>78</v>
      </c>
      <c r="G1563" s="200"/>
      <c r="I1563" s="197" t="s">
        <v>79</v>
      </c>
      <c r="J1563" s="198"/>
      <c r="K1563" s="199" t="s">
        <v>80</v>
      </c>
      <c r="L1563" s="200"/>
      <c r="N1563" s="197" t="s">
        <v>81</v>
      </c>
      <c r="O1563" s="198"/>
      <c r="P1563" s="199" t="s">
        <v>82</v>
      </c>
      <c r="Q1563" s="200"/>
      <c r="S1563" s="197" t="s">
        <v>83</v>
      </c>
      <c r="T1563" s="198"/>
      <c r="U1563" s="199" t="s">
        <v>84</v>
      </c>
      <c r="V1563" s="200"/>
      <c r="X1563" s="197" t="s">
        <v>85</v>
      </c>
      <c r="Y1563" s="198"/>
      <c r="Z1563" s="199" t="s">
        <v>86</v>
      </c>
      <c r="AA1563" s="200"/>
      <c r="AB1563" s="4"/>
      <c r="AC1563" s="197" t="s">
        <v>87</v>
      </c>
      <c r="AD1563" s="198"/>
      <c r="AE1563" s="199" t="s">
        <v>88</v>
      </c>
      <c r="AF1563" s="200"/>
      <c r="AH1563" s="197" t="s">
        <v>89</v>
      </c>
      <c r="AI1563" s="198"/>
      <c r="AJ1563" s="199" t="s">
        <v>90</v>
      </c>
      <c r="AK1563" s="200"/>
      <c r="AL1563" s="4"/>
      <c r="AM1563" s="197" t="s">
        <v>91</v>
      </c>
      <c r="AN1563" s="198"/>
      <c r="AO1563" s="199" t="s">
        <v>92</v>
      </c>
      <c r="AP1563" s="200"/>
      <c r="AR1563" s="197" t="s">
        <v>93</v>
      </c>
      <c r="AS1563" s="198"/>
      <c r="AT1563" s="199" t="s">
        <v>94</v>
      </c>
      <c r="AU1563" s="200"/>
      <c r="AV1563" s="4"/>
      <c r="AW1563" s="181" t="s">
        <v>95</v>
      </c>
      <c r="AY1563" s="182" t="s">
        <v>22</v>
      </c>
      <c r="AZ1563" s="9"/>
      <c r="BA1563" s="29"/>
      <c r="BB1563" s="29"/>
      <c r="BC1563" s="29"/>
      <c r="BD1563" s="29"/>
    </row>
    <row r="1564" spans="2:56" ht="18.649999999999999" customHeight="1" thickTop="1" thickBot="1">
      <c r="B1564" s="39">
        <f t="shared" ref="B1564" si="9261">B1557+$E$5</f>
        <v>0.98799999999999033</v>
      </c>
      <c r="D1564" s="24">
        <v>1</v>
      </c>
      <c r="E1564" s="25">
        <v>0</v>
      </c>
      <c r="F1564" s="26">
        <v>0</v>
      </c>
      <c r="G1564" s="27">
        <f t="shared" ref="G1564" si="9262">-1/($E$8*$B1564)</f>
        <v>-5.6544455250718668</v>
      </c>
      <c r="I1564" s="24">
        <v>1</v>
      </c>
      <c r="J1564" s="28">
        <v>0</v>
      </c>
      <c r="K1564" s="26">
        <v>0</v>
      </c>
      <c r="L1564" s="27">
        <v>0</v>
      </c>
      <c r="N1564" s="24">
        <f t="shared" ref="N1564" si="9263">D1564*I1564+F1564*I1567-E1564*J1564-G1564*J1567</f>
        <v>-0.33711813026140813</v>
      </c>
      <c r="O1564" s="28">
        <f t="shared" ref="O1564" si="9264">(D1564*J1564+E1564*I1564+F1564*J1567+G1564*I1567)</f>
        <v>0</v>
      </c>
      <c r="P1564" s="26">
        <f t="shared" ref="P1564" si="9265">D1564*K1564+F1564*K1567-E1564*L1564-G1564*L1567</f>
        <v>0</v>
      </c>
      <c r="Q1564" s="27">
        <f t="shared" ref="Q1564" si="9266">(D1564*L1564+E1564*K1564+F1564*L1567+G1564*K1567)</f>
        <v>-5.6544455250718668</v>
      </c>
      <c r="S1564" s="24">
        <v>1</v>
      </c>
      <c r="T1564" s="25">
        <v>0</v>
      </c>
      <c r="U1564" s="26">
        <v>0</v>
      </c>
      <c r="V1564" s="27">
        <f t="shared" ref="V1564" si="9267">-1/($T$8*$B1564)</f>
        <v>-27.355290513185523</v>
      </c>
      <c r="X1564" s="24">
        <f t="shared" ref="X1564" si="9268">N1564*S1564+P1564*S1567-O1564*T1564-Q1564*T1567</f>
        <v>-0.33711813026140813</v>
      </c>
      <c r="Y1564" s="28">
        <f t="shared" ref="Y1564" si="9269">(N1564*T1564+O1564*S1564+P1564*T1567+Q1564*S1567)</f>
        <v>0</v>
      </c>
      <c r="Z1564" s="26">
        <f t="shared" ref="Z1564" si="9270">N1564*U1564+P1564*U1567-O1564*V1564-Q1564*V1567</f>
        <v>0</v>
      </c>
      <c r="AA1564" s="27">
        <f t="shared" ref="AA1564" si="9271">(N1564*V1564+O1564*U1564+P1564*V1567+Q1564*U1567)</f>
        <v>3.5675188654908725</v>
      </c>
      <c r="AB1564" s="8"/>
      <c r="AC1564" s="24">
        <v>1</v>
      </c>
      <c r="AD1564" s="28">
        <v>0</v>
      </c>
      <c r="AE1564" s="26">
        <v>0</v>
      </c>
      <c r="AF1564" s="27">
        <v>0</v>
      </c>
      <c r="AH1564" s="24">
        <f t="shared" ref="AH1564" si="9272">X1564*AC1564+Z1564*AC1567-Y1564*AD1564-AA1564*AD1567</f>
        <v>0.49006920453373926</v>
      </c>
      <c r="AI1564" s="28">
        <f t="shared" ref="AI1564" si="9273">(X1564*AD1564+Y1564*AC1564+Z1564*AD1567+AA1564*AC1567)</f>
        <v>0</v>
      </c>
      <c r="AJ1564" s="26">
        <f t="shared" ref="AJ1564" si="9274">X1564*AE1564+Z1564*AE1567-Y1564*AF1564-AA1564*AF1567</f>
        <v>0</v>
      </c>
      <c r="AK1564" s="27">
        <f t="shared" ref="AK1564" si="9275">(X1564*AF1564+Y1564*AE1564+Z1564*AF1567+AA1564*AE1567)</f>
        <v>3.5675188654908725</v>
      </c>
      <c r="AL1564" s="8"/>
      <c r="AM1564" s="24">
        <v>1</v>
      </c>
      <c r="AN1564" s="25">
        <v>0</v>
      </c>
      <c r="AO1564" s="26">
        <v>0</v>
      </c>
      <c r="AP1564" s="27">
        <f t="shared" ref="AP1564" si="9276">-1/($AN$8*$B1564)</f>
        <v>-5.6544455250718668</v>
      </c>
      <c r="AR1564" s="24">
        <f t="shared" ref="AR1564" si="9277">AH1564*AM1564+AJ1564*AM1567-AI1564*AN1564-AK1564*AN1567</f>
        <v>0.49006920453373926</v>
      </c>
      <c r="AS1564" s="28">
        <f t="shared" ref="AS1564" si="9278">(AH1564*AN1564+AI1564*AM1564+AJ1564*AN1567+AK1564*AM1567)</f>
        <v>0</v>
      </c>
      <c r="AT1564" s="26">
        <f t="shared" ref="AT1564" si="9279">AH1564*AO1564+AJ1564*AO1567-AI1564*AP1564-AK1564*AP1567</f>
        <v>0</v>
      </c>
      <c r="AU1564" s="27">
        <f t="shared" ref="AU1564" si="9280">(AH1564*AP1564+AI1564*AO1564+AJ1564*AP1567+AK1564*AO1567)</f>
        <v>0.79644924493954106</v>
      </c>
      <c r="AV1564" s="8"/>
      <c r="AW1564" s="183">
        <f t="shared" ref="AW1564" si="9281">20*LOG((2*$AR$8)/(($AR$8*AR1564+AT1564+$AR$8*AR1567+AT1567)^2+($AR$8*AS1564+AU1564+$AR$8*AS1567+AU1567)^2)^0.5)</f>
        <v>-7.6566607637846187E-2</v>
      </c>
      <c r="AY1564" s="184">
        <f t="shared" ref="AY1564" si="9282">((AS1564^2+AR1564^2)/(AS1567^2+AR1567^2))^0.5</f>
        <v>0.47508079011439769</v>
      </c>
      <c r="AZ1564" s="9"/>
      <c r="BA1564" s="29"/>
      <c r="BB1564" s="29"/>
      <c r="BC1564" s="29"/>
      <c r="BD1564" s="29"/>
    </row>
    <row r="1565" spans="2:56" ht="18.649999999999999" customHeight="1" thickBot="1">
      <c r="D1565" s="30"/>
      <c r="G1565" s="31"/>
      <c r="I1565" s="30"/>
      <c r="L1565" s="31"/>
      <c r="N1565" s="30"/>
      <c r="Q1565" s="31"/>
      <c r="S1565" s="30"/>
      <c r="V1565" s="31"/>
      <c r="X1565" s="30"/>
      <c r="AA1565" s="31"/>
      <c r="AC1565" s="30"/>
      <c r="AF1565" s="31"/>
      <c r="AH1565" s="30"/>
      <c r="AK1565" s="31"/>
      <c r="AM1565" s="30"/>
      <c r="AP1565" s="31"/>
      <c r="AR1565" s="30"/>
      <c r="AU1565" s="31"/>
      <c r="AY1565" s="185"/>
      <c r="AZ1565" s="9"/>
      <c r="BA1565" s="29"/>
      <c r="BB1565" s="29"/>
      <c r="BC1565" s="29"/>
      <c r="BD1565" s="29"/>
    </row>
    <row r="1566" spans="2:56" ht="18.649999999999999" customHeight="1" thickBot="1">
      <c r="D1566" s="197" t="s">
        <v>96</v>
      </c>
      <c r="E1566" s="198"/>
      <c r="F1566" s="199" t="s">
        <v>97</v>
      </c>
      <c r="G1566" s="200"/>
      <c r="I1566" s="197" t="s">
        <v>98</v>
      </c>
      <c r="J1566" s="198"/>
      <c r="K1566" s="199" t="s">
        <v>99</v>
      </c>
      <c r="L1566" s="200"/>
      <c r="N1566" s="197" t="s">
        <v>1</v>
      </c>
      <c r="O1566" s="198"/>
      <c r="P1566" s="199" t="s">
        <v>2</v>
      </c>
      <c r="Q1566" s="200"/>
      <c r="S1566" s="172" t="s">
        <v>100</v>
      </c>
      <c r="T1566" s="173"/>
      <c r="U1566" s="199" t="s">
        <v>101</v>
      </c>
      <c r="V1566" s="200"/>
      <c r="X1566" s="197" t="s">
        <v>102</v>
      </c>
      <c r="Y1566" s="198"/>
      <c r="Z1566" s="199" t="s">
        <v>103</v>
      </c>
      <c r="AA1566" s="200"/>
      <c r="AB1566" s="4"/>
      <c r="AC1566" s="197" t="s">
        <v>104</v>
      </c>
      <c r="AD1566" s="198"/>
      <c r="AE1566" s="199" t="s">
        <v>105</v>
      </c>
      <c r="AF1566" s="200"/>
      <c r="AH1566" s="172" t="s">
        <v>106</v>
      </c>
      <c r="AI1566" s="173"/>
      <c r="AJ1566" s="199" t="s">
        <v>107</v>
      </c>
      <c r="AK1566" s="200"/>
      <c r="AL1566" s="4"/>
      <c r="AM1566" s="197" t="s">
        <v>108</v>
      </c>
      <c r="AN1566" s="198"/>
      <c r="AO1566" s="199" t="s">
        <v>109</v>
      </c>
      <c r="AP1566" s="200"/>
      <c r="AR1566" s="197" t="s">
        <v>110</v>
      </c>
      <c r="AS1566" s="198"/>
      <c r="AT1566" s="199" t="s">
        <v>111</v>
      </c>
      <c r="AU1566" s="200"/>
      <c r="AV1566" s="4"/>
      <c r="AW1566" s="36" t="s">
        <v>112</v>
      </c>
      <c r="AY1566" s="186" t="s">
        <v>113</v>
      </c>
      <c r="AZ1566" s="9"/>
      <c r="BA1566" s="29"/>
      <c r="BB1566" s="29"/>
      <c r="BC1566" s="29"/>
      <c r="BD1566" s="29"/>
    </row>
    <row r="1567" spans="2:56" ht="18.649999999999999" customHeight="1" thickTop="1" thickBot="1">
      <c r="D1567" s="24">
        <v>0</v>
      </c>
      <c r="E1567" s="28">
        <v>0</v>
      </c>
      <c r="F1567" s="26">
        <v>1</v>
      </c>
      <c r="G1567" s="27">
        <v>0</v>
      </c>
      <c r="I1567" s="24">
        <v>0</v>
      </c>
      <c r="J1567" s="28">
        <f t="shared" ref="J1567" si="9283">IF(0=(1-$J$8*$K$8*$B1564^2),0,-1*(1-$J$8*$K$8*$B1564^2)/($B1564*$K$8))</f>
        <v>-0.23647201557298822</v>
      </c>
      <c r="K1567" s="26">
        <v>1</v>
      </c>
      <c r="L1567" s="27">
        <v>0</v>
      </c>
      <c r="N1567" s="24">
        <f t="shared" ref="N1567" si="9284">D1567*I1564+F1567*I1567-E1567*J1564-G1567*J1567</f>
        <v>0</v>
      </c>
      <c r="O1567" s="28">
        <f t="shared" ref="O1567" si="9285">(D1567*J1564+E1567*I1564+F1567*J1567+G1567*I1567)</f>
        <v>-0.23647201557298822</v>
      </c>
      <c r="P1567" s="26">
        <f t="shared" ref="P1567" si="9286">D1567*K1564+F1567*K1567-E1567*L1564-G1567*L1567</f>
        <v>1</v>
      </c>
      <c r="Q1567" s="27">
        <f t="shared" ref="Q1567" si="9287">(D1567*L1564+E1567*K1564+F1567*L1567+G1567*K1567)</f>
        <v>0</v>
      </c>
      <c r="S1567" s="24">
        <v>0</v>
      </c>
      <c r="T1567" s="28">
        <v>0</v>
      </c>
      <c r="U1567" s="26">
        <v>1</v>
      </c>
      <c r="V1567" s="27">
        <v>0</v>
      </c>
      <c r="X1567" s="24">
        <f t="shared" ref="X1567" si="9288">N1567*S1564+P1567*S1567-O1567*T1564-Q1567*T1567</f>
        <v>0</v>
      </c>
      <c r="Y1567" s="28">
        <f t="shared" ref="Y1567" si="9289">(N1567*T1564+O1567*S1564+P1567*T1567+Q1567*S1567)</f>
        <v>-0.23647201557298822</v>
      </c>
      <c r="Z1567" s="26">
        <f t="shared" ref="Z1567" si="9290">N1567*U1564+P1567*U1567-O1567*V1564-Q1567*V1567</f>
        <v>-5.4687606842376235</v>
      </c>
      <c r="AA1567" s="27">
        <f t="shared" ref="AA1567" si="9291">(N1567*V1564+O1567*U1564+P1567*V1567+Q1567*U1567)</f>
        <v>0</v>
      </c>
      <c r="AB1567" s="8"/>
      <c r="AC1567" s="24">
        <v>0</v>
      </c>
      <c r="AD1567" s="28">
        <f t="shared" ref="AD1567" si="9292">IF(0=(1-$AD$8*$AE$8*$B1564^2),0,-1*(1-$AD$8*$AE$8*$B1564^2)/($B1564*$AD$8))</f>
        <v>-0.23186628185674096</v>
      </c>
      <c r="AE1567" s="26">
        <v>1</v>
      </c>
      <c r="AF1567" s="27">
        <v>0</v>
      </c>
      <c r="AH1567" s="24">
        <f t="shared" ref="AH1567" si="9293">X1567*AC1564+Z1567*AC1567-Y1567*AD1564-AA1567*AD1567</f>
        <v>0</v>
      </c>
      <c r="AI1567" s="28">
        <f t="shared" ref="AI1567" si="9294">(X1567*AD1564+Y1567*AC1564+Z1567*AD1567+AA1567*AC1567)</f>
        <v>1.0315491906455161</v>
      </c>
      <c r="AJ1567" s="26">
        <f t="shared" ref="AJ1567" si="9295">X1567*AE1564+Z1567*AE1567-Y1567*AF1564-AA1567*AF1567</f>
        <v>-5.4687606842376235</v>
      </c>
      <c r="AK1567" s="27">
        <f t="shared" ref="AK1567" si="9296">(X1567*AF1564+Y1567*AE1564+Z1567*AF1567+AA1567*AE1567)</f>
        <v>0</v>
      </c>
      <c r="AL1567" s="8"/>
      <c r="AM1567" s="24">
        <v>0</v>
      </c>
      <c r="AN1567" s="28">
        <v>0</v>
      </c>
      <c r="AO1567" s="26">
        <v>1</v>
      </c>
      <c r="AP1567" s="27">
        <v>0</v>
      </c>
      <c r="AR1567" s="24">
        <f t="shared" ref="AR1567" si="9297">AH1567*AM1564+AJ1567*AM1567-AI1567*AN1564-AK1567*AN1567</f>
        <v>0</v>
      </c>
      <c r="AS1567" s="28">
        <f t="shared" ref="AS1567" si="9298">(AH1567*AN1564+AI1567*AM1564+AJ1567*AN1567+AK1567*AM1567)</f>
        <v>1.0315491906455161</v>
      </c>
      <c r="AT1567" s="26">
        <f t="shared" ref="AT1567" si="9299">AH1567*AO1564+AJ1567*AO1567-AI1567*AP1564-AK1567*AP1567</f>
        <v>0.36407802069942097</v>
      </c>
      <c r="AU1567" s="27">
        <f t="shared" ref="AU1567" si="9300">(AH1567*AP1564+AI1567*AO1564+AJ1567*AP1567+AK1567*AO1567)</f>
        <v>0</v>
      </c>
      <c r="AV1567" s="8"/>
      <c r="AW1567" s="38">
        <f t="shared" ref="AW1567" si="9301">(180/PI())*ATAN(-1*(($AR$8*AS1564+AU1564+$AR$8*AS1567+AU1567)/($AR$8*AR1564+AT1564+$AR$8*AR1567+AT1567)))</f>
        <v>-64.95528236996806</v>
      </c>
      <c r="AY1567" s="187">
        <f t="shared" ref="AY1567" si="9302">20*LOG(((($AR$8*AR1564+AT1564-$AR$8*AR1567-AT1567)^2+($AR$8*AS1564+AU1564-$AR$8*AS1567-AU1567)^2)/(($AR$8*AR1564+AT1564+$AR$8*AR1567+AT1567)^2+($AR$8*AS1564+AU1564+$AR$8*AS1567+AU1567)^2))^0.5)</f>
        <v>-17.57567611548237</v>
      </c>
      <c r="AZ1567" s="9"/>
      <c r="BA1567" s="29"/>
      <c r="BB1567" s="29"/>
      <c r="BC1567" s="29"/>
      <c r="BD1567" s="29"/>
    </row>
    <row r="1568" spans="2:56" ht="18.649999999999999" customHeight="1">
      <c r="AY1568" s="33"/>
    </row>
    <row r="1569" spans="2:56" ht="18.649999999999999" customHeight="1" thickBot="1">
      <c r="E1569" s="21" t="s">
        <v>68</v>
      </c>
      <c r="J1569" s="21" t="s">
        <v>69</v>
      </c>
      <c r="O1569" s="21" t="s">
        <v>70</v>
      </c>
      <c r="T1569" s="21" t="s">
        <v>71</v>
      </c>
      <c r="Y1569" s="21" t="s">
        <v>72</v>
      </c>
      <c r="AD1569" s="21" t="s">
        <v>73</v>
      </c>
      <c r="AI1569" s="21" t="s">
        <v>74</v>
      </c>
      <c r="AN1569" s="21" t="s">
        <v>75</v>
      </c>
      <c r="AS1569" s="21" t="s">
        <v>76</v>
      </c>
    </row>
    <row r="1570" spans="2:56" ht="18.649999999999999" customHeight="1" thickBot="1">
      <c r="B1570" s="20"/>
      <c r="D1570" s="197" t="s">
        <v>77</v>
      </c>
      <c r="E1570" s="198"/>
      <c r="F1570" s="199" t="s">
        <v>78</v>
      </c>
      <c r="G1570" s="200"/>
      <c r="I1570" s="197" t="s">
        <v>79</v>
      </c>
      <c r="J1570" s="198"/>
      <c r="K1570" s="199" t="s">
        <v>80</v>
      </c>
      <c r="L1570" s="200"/>
      <c r="N1570" s="197" t="s">
        <v>81</v>
      </c>
      <c r="O1570" s="198"/>
      <c r="P1570" s="199" t="s">
        <v>82</v>
      </c>
      <c r="Q1570" s="200"/>
      <c r="S1570" s="197" t="s">
        <v>83</v>
      </c>
      <c r="T1570" s="198"/>
      <c r="U1570" s="199" t="s">
        <v>84</v>
      </c>
      <c r="V1570" s="200"/>
      <c r="X1570" s="197" t="s">
        <v>85</v>
      </c>
      <c r="Y1570" s="198"/>
      <c r="Z1570" s="199" t="s">
        <v>86</v>
      </c>
      <c r="AA1570" s="200"/>
      <c r="AB1570" s="4"/>
      <c r="AC1570" s="197" t="s">
        <v>87</v>
      </c>
      <c r="AD1570" s="198"/>
      <c r="AE1570" s="199" t="s">
        <v>88</v>
      </c>
      <c r="AF1570" s="200"/>
      <c r="AH1570" s="197" t="s">
        <v>89</v>
      </c>
      <c r="AI1570" s="198"/>
      <c r="AJ1570" s="199" t="s">
        <v>90</v>
      </c>
      <c r="AK1570" s="200"/>
      <c r="AL1570" s="4"/>
      <c r="AM1570" s="197" t="s">
        <v>91</v>
      </c>
      <c r="AN1570" s="198"/>
      <c r="AO1570" s="199" t="s">
        <v>92</v>
      </c>
      <c r="AP1570" s="200"/>
      <c r="AR1570" s="197" t="s">
        <v>93</v>
      </c>
      <c r="AS1570" s="198"/>
      <c r="AT1570" s="199" t="s">
        <v>94</v>
      </c>
      <c r="AU1570" s="200"/>
      <c r="AV1570" s="4"/>
      <c r="AW1570" s="181" t="s">
        <v>95</v>
      </c>
      <c r="AY1570" s="182" t="s">
        <v>22</v>
      </c>
      <c r="AZ1570" s="9"/>
      <c r="BA1570" s="29"/>
      <c r="BB1570" s="29"/>
      <c r="BC1570" s="29"/>
      <c r="BD1570" s="29"/>
    </row>
    <row r="1571" spans="2:56" ht="18.649999999999999" customHeight="1" thickTop="1" thickBot="1">
      <c r="B1571" s="39">
        <f t="shared" ref="B1571" si="9303">B1564+$E$5</f>
        <v>0.98839999999999029</v>
      </c>
      <c r="D1571" s="24">
        <v>1</v>
      </c>
      <c r="E1571" s="25">
        <v>0</v>
      </c>
      <c r="F1571" s="26">
        <v>0</v>
      </c>
      <c r="G1571" s="27">
        <f t="shared" ref="G1571" si="9304">-1/($E$8*$B1571)</f>
        <v>-5.6521572023178921</v>
      </c>
      <c r="I1571" s="24">
        <v>1</v>
      </c>
      <c r="J1571" s="28">
        <v>0</v>
      </c>
      <c r="K1571" s="26">
        <v>0</v>
      </c>
      <c r="L1571" s="27">
        <v>0</v>
      </c>
      <c r="N1571" s="24">
        <f t="shared" ref="N1571" si="9305">D1571*I1571+F1571*I1574-E1571*J1571-G1571*J1574</f>
        <v>-0.33156501877923628</v>
      </c>
      <c r="O1571" s="28">
        <f t="shared" ref="O1571" si="9306">(D1571*J1571+E1571*I1571+F1571*J1574+G1571*I1574)</f>
        <v>0</v>
      </c>
      <c r="P1571" s="26">
        <f t="shared" ref="P1571" si="9307">D1571*K1571+F1571*K1574-E1571*L1571-G1571*L1574</f>
        <v>0</v>
      </c>
      <c r="Q1571" s="27">
        <f t="shared" ref="Q1571" si="9308">(D1571*L1571+E1571*K1571+F1571*L1574+G1571*K1574)</f>
        <v>-5.6521572023178921</v>
      </c>
      <c r="S1571" s="24">
        <v>1</v>
      </c>
      <c r="T1571" s="25">
        <v>0</v>
      </c>
      <c r="U1571" s="26">
        <v>0</v>
      </c>
      <c r="V1571" s="27">
        <f t="shared" ref="V1571" si="9309">-1/($T$8*$B1571)</f>
        <v>-27.344219978781155</v>
      </c>
      <c r="X1571" s="24">
        <f t="shared" ref="X1571" si="9310">N1571*S1571+P1571*S1574-O1571*T1571-Q1571*T1574</f>
        <v>-0.33156501877923628</v>
      </c>
      <c r="Y1571" s="28">
        <f t="shared" ref="Y1571" si="9311">(N1571*T1571+O1571*S1571+P1571*T1574+Q1571*S1574)</f>
        <v>0</v>
      </c>
      <c r="Z1571" s="26">
        <f t="shared" ref="Z1571" si="9312">N1571*U1571+P1571*U1574-O1571*V1571-Q1571*V1574</f>
        <v>0</v>
      </c>
      <c r="AA1571" s="27">
        <f t="shared" ref="AA1571" si="9313">(N1571*V1571+O1571*U1571+P1571*V1574+Q1571*U1574)</f>
        <v>3.4142296084502499</v>
      </c>
      <c r="AB1571" s="8"/>
      <c r="AC1571" s="24">
        <v>1</v>
      </c>
      <c r="AD1571" s="28">
        <v>0</v>
      </c>
      <c r="AE1571" s="26">
        <v>0</v>
      </c>
      <c r="AF1571" s="27">
        <v>0</v>
      </c>
      <c r="AH1571" s="24">
        <f t="shared" ref="AH1571" si="9314">X1571*AC1571+Z1571*AC1574-Y1571*AD1571-AA1571*AD1574</f>
        <v>0.45748181865331927</v>
      </c>
      <c r="AI1571" s="28">
        <f t="shared" ref="AI1571" si="9315">(X1571*AD1571+Y1571*AC1571+Z1571*AD1574+AA1571*AC1574)</f>
        <v>0</v>
      </c>
      <c r="AJ1571" s="26">
        <f t="shared" ref="AJ1571" si="9316">X1571*AE1571+Z1571*AE1574-Y1571*AF1571-AA1571*AF1574</f>
        <v>0</v>
      </c>
      <c r="AK1571" s="27">
        <f t="shared" ref="AK1571" si="9317">(X1571*AF1571+Y1571*AE1571+Z1571*AF1574+AA1571*AE1574)</f>
        <v>3.4142296084502499</v>
      </c>
      <c r="AL1571" s="8"/>
      <c r="AM1571" s="24">
        <v>1</v>
      </c>
      <c r="AN1571" s="25">
        <v>0</v>
      </c>
      <c r="AO1571" s="26">
        <v>0</v>
      </c>
      <c r="AP1571" s="27">
        <f t="shared" ref="AP1571" si="9318">-1/($AN$8*$B1571)</f>
        <v>-5.6521572023178921</v>
      </c>
      <c r="AR1571" s="24">
        <f t="shared" ref="AR1571" si="9319">AH1571*AM1571+AJ1571*AM1574-AI1571*AN1571-AK1571*AN1574</f>
        <v>0.45748181865331927</v>
      </c>
      <c r="AS1571" s="28">
        <f t="shared" ref="AS1571" si="9320">(AH1571*AN1571+AI1571*AM1571+AJ1571*AN1574+AK1571*AM1574)</f>
        <v>0</v>
      </c>
      <c r="AT1571" s="26">
        <f t="shared" ref="AT1571" si="9321">AH1571*AO1571+AJ1571*AO1574-AI1571*AP1571-AK1571*AP1574</f>
        <v>0</v>
      </c>
      <c r="AU1571" s="27">
        <f t="shared" ref="AU1571" si="9322">(AH1571*AP1571+AI1571*AO1571+AJ1571*AP1574+AK1571*AO1574)</f>
        <v>0.82847045221940352</v>
      </c>
      <c r="AV1571" s="8"/>
      <c r="AW1571" s="183">
        <f t="shared" ref="AW1571" si="9323">20*LOG((2*$AR$8)/(($AR$8*AR1571+AT1571+$AR$8*AR1574+AT1574)^2+($AR$8*AS1571+AU1571+$AR$8*AS1574+AU1574)^2)^0.5)</f>
        <v>-5.6614603846200443E-2</v>
      </c>
      <c r="AY1571" s="184">
        <f t="shared" ref="AY1571" si="9324">((AS1571^2+AR1571^2)/(AS1574^2+AR1574^2))^0.5</f>
        <v>0.44760492750118686</v>
      </c>
      <c r="AZ1571" s="9"/>
      <c r="BA1571" s="29"/>
      <c r="BB1571" s="29"/>
      <c r="BC1571" s="29"/>
      <c r="BD1571" s="29"/>
    </row>
    <row r="1572" spans="2:56" ht="18.649999999999999" customHeight="1" thickBot="1">
      <c r="D1572" s="30"/>
      <c r="G1572" s="31"/>
      <c r="I1572" s="30"/>
      <c r="L1572" s="31"/>
      <c r="N1572" s="30"/>
      <c r="Q1572" s="31"/>
      <c r="S1572" s="30"/>
      <c r="V1572" s="31"/>
      <c r="X1572" s="30"/>
      <c r="AA1572" s="31"/>
      <c r="AC1572" s="30"/>
      <c r="AF1572" s="31"/>
      <c r="AH1572" s="30"/>
      <c r="AK1572" s="31"/>
      <c r="AM1572" s="30"/>
      <c r="AP1572" s="31"/>
      <c r="AR1572" s="30"/>
      <c r="AU1572" s="31"/>
      <c r="AY1572" s="185"/>
      <c r="AZ1572" s="9"/>
      <c r="BA1572" s="29"/>
      <c r="BB1572" s="29"/>
      <c r="BC1572" s="29"/>
      <c r="BD1572" s="29"/>
    </row>
    <row r="1573" spans="2:56" ht="18.649999999999999" customHeight="1" thickBot="1">
      <c r="D1573" s="197" t="s">
        <v>96</v>
      </c>
      <c r="E1573" s="198"/>
      <c r="F1573" s="199" t="s">
        <v>97</v>
      </c>
      <c r="G1573" s="200"/>
      <c r="I1573" s="197" t="s">
        <v>98</v>
      </c>
      <c r="J1573" s="198"/>
      <c r="K1573" s="199" t="s">
        <v>99</v>
      </c>
      <c r="L1573" s="200"/>
      <c r="N1573" s="197" t="s">
        <v>1</v>
      </c>
      <c r="O1573" s="198"/>
      <c r="P1573" s="199" t="s">
        <v>2</v>
      </c>
      <c r="Q1573" s="200"/>
      <c r="S1573" s="172" t="s">
        <v>100</v>
      </c>
      <c r="T1573" s="173"/>
      <c r="U1573" s="199" t="s">
        <v>101</v>
      </c>
      <c r="V1573" s="200"/>
      <c r="X1573" s="197" t="s">
        <v>102</v>
      </c>
      <c r="Y1573" s="198"/>
      <c r="Z1573" s="199" t="s">
        <v>103</v>
      </c>
      <c r="AA1573" s="200"/>
      <c r="AB1573" s="4"/>
      <c r="AC1573" s="197" t="s">
        <v>104</v>
      </c>
      <c r="AD1573" s="198"/>
      <c r="AE1573" s="199" t="s">
        <v>105</v>
      </c>
      <c r="AF1573" s="200"/>
      <c r="AH1573" s="172" t="s">
        <v>106</v>
      </c>
      <c r="AI1573" s="173"/>
      <c r="AJ1573" s="199" t="s">
        <v>107</v>
      </c>
      <c r="AK1573" s="200"/>
      <c r="AL1573" s="4"/>
      <c r="AM1573" s="197" t="s">
        <v>108</v>
      </c>
      <c r="AN1573" s="198"/>
      <c r="AO1573" s="199" t="s">
        <v>109</v>
      </c>
      <c r="AP1573" s="200"/>
      <c r="AR1573" s="197" t="s">
        <v>110</v>
      </c>
      <c r="AS1573" s="198"/>
      <c r="AT1573" s="199" t="s">
        <v>111</v>
      </c>
      <c r="AU1573" s="200"/>
      <c r="AV1573" s="4"/>
      <c r="AW1573" s="36" t="s">
        <v>112</v>
      </c>
      <c r="AY1573" s="186" t="s">
        <v>113</v>
      </c>
      <c r="AZ1573" s="9"/>
      <c r="BA1573" s="29"/>
      <c r="BB1573" s="29"/>
      <c r="BC1573" s="29"/>
      <c r="BD1573" s="29"/>
    </row>
    <row r="1574" spans="2:56" ht="18.649999999999999" customHeight="1" thickTop="1" thickBot="1">
      <c r="D1574" s="24">
        <v>0</v>
      </c>
      <c r="E1574" s="28">
        <v>0</v>
      </c>
      <c r="F1574" s="26">
        <v>1</v>
      </c>
      <c r="G1574" s="27">
        <v>0</v>
      </c>
      <c r="I1574" s="24">
        <v>0</v>
      </c>
      <c r="J1574" s="28">
        <f t="shared" ref="J1574" si="9325">IF(0=(1-$J$8*$K$8*$B1571^2),0,-1*(1-$J$8*$K$8*$B1571^2)/($B1571*$K$8))</f>
        <v>-0.23558527675648777</v>
      </c>
      <c r="K1574" s="26">
        <v>1</v>
      </c>
      <c r="L1574" s="27">
        <v>0</v>
      </c>
      <c r="N1574" s="24">
        <f t="shared" ref="N1574" si="9326">D1574*I1571+F1574*I1574-E1574*J1571-G1574*J1574</f>
        <v>0</v>
      </c>
      <c r="O1574" s="28">
        <f t="shared" ref="O1574" si="9327">(D1574*J1571+E1574*I1571+F1574*J1574+G1574*I1574)</f>
        <v>-0.23558527675648777</v>
      </c>
      <c r="P1574" s="26">
        <f t="shared" ref="P1574" si="9328">D1574*K1571+F1574*K1574-E1574*L1571-G1574*L1574</f>
        <v>1</v>
      </c>
      <c r="Q1574" s="27">
        <f t="shared" ref="Q1574" si="9329">(D1574*L1571+E1574*K1571+F1574*L1574+G1574*K1574)</f>
        <v>0</v>
      </c>
      <c r="S1574" s="24">
        <v>0</v>
      </c>
      <c r="T1574" s="28">
        <v>0</v>
      </c>
      <c r="U1574" s="26">
        <v>1</v>
      </c>
      <c r="V1574" s="27">
        <v>0</v>
      </c>
      <c r="X1574" s="24">
        <f t="shared" ref="X1574" si="9330">N1574*S1571+P1574*S1574-O1574*T1571-Q1574*T1574</f>
        <v>0</v>
      </c>
      <c r="Y1574" s="28">
        <f t="shared" ref="Y1574" si="9331">(N1574*T1571+O1574*S1571+P1574*T1574+Q1574*S1574)</f>
        <v>-0.23558527675648777</v>
      </c>
      <c r="Z1574" s="26">
        <f t="shared" ref="Z1574" si="9332">N1574*U1571+P1574*U1574-O1574*V1571-Q1574*V1574</f>
        <v>-5.4418956313914402</v>
      </c>
      <c r="AA1574" s="27">
        <f t="shared" ref="AA1574" si="9333">(N1574*V1571+O1574*U1571+P1574*V1574+Q1574*U1574)</f>
        <v>0</v>
      </c>
      <c r="AB1574" s="8"/>
      <c r="AC1574" s="24">
        <v>0</v>
      </c>
      <c r="AD1574" s="28">
        <f t="shared" ref="AD1574" si="9334">IF(0=(1-$AD$8*$AE$8*$B1571^2),0,-1*(1-$AD$8*$AE$8*$B1571^2)/($B1571*$AD$8))</f>
        <v>-0.23110538186408358</v>
      </c>
      <c r="AE1574" s="26">
        <v>1</v>
      </c>
      <c r="AF1574" s="27">
        <v>0</v>
      </c>
      <c r="AH1574" s="24">
        <f t="shared" ref="AH1574" si="9335">X1574*AC1571+Z1574*AC1574-Y1574*AD1571-AA1574*AD1574</f>
        <v>0</v>
      </c>
      <c r="AI1574" s="28">
        <f t="shared" ref="AI1574" si="9336">(X1574*AD1571+Y1574*AC1571+Z1574*AD1574+AA1574*AC1574)</f>
        <v>1.0220660912007191</v>
      </c>
      <c r="AJ1574" s="26">
        <f t="shared" ref="AJ1574" si="9337">X1574*AE1571+Z1574*AE1574-Y1574*AF1571-AA1574*AF1574</f>
        <v>-5.4418956313914402</v>
      </c>
      <c r="AK1574" s="27">
        <f t="shared" ref="AK1574" si="9338">(X1574*AF1571+Y1574*AE1571+Z1574*AF1574+AA1574*AE1574)</f>
        <v>0</v>
      </c>
      <c r="AL1574" s="8"/>
      <c r="AM1574" s="24">
        <v>0</v>
      </c>
      <c r="AN1574" s="28">
        <v>0</v>
      </c>
      <c r="AO1574" s="26">
        <v>1</v>
      </c>
      <c r="AP1574" s="27">
        <v>0</v>
      </c>
      <c r="AR1574" s="24">
        <f t="shared" ref="AR1574" si="9339">AH1574*AM1571+AJ1574*AM1574-AI1574*AN1571-AK1574*AN1574</f>
        <v>0</v>
      </c>
      <c r="AS1574" s="28">
        <f t="shared" ref="AS1574" si="9340">(AH1574*AN1571+AI1574*AM1571+AJ1574*AN1574+AK1574*AM1574)</f>
        <v>1.0220660912007191</v>
      </c>
      <c r="AT1574" s="26">
        <f t="shared" ref="AT1574" si="9341">AH1574*AO1571+AJ1574*AO1574-AI1574*AP1571-AK1574*AP1574</f>
        <v>0.33498258723359964</v>
      </c>
      <c r="AU1574" s="27">
        <f t="shared" ref="AU1574" si="9342">(AH1574*AP1571+AI1574*AO1571+AJ1574*AP1574+AK1574*AO1574)</f>
        <v>0</v>
      </c>
      <c r="AV1574" s="8"/>
      <c r="AW1574" s="38">
        <f t="shared" ref="AW1574" si="9343">(180/PI())*ATAN(-1*(($AR$8*AS1571+AU1571+$AR$8*AS1574+AU1574)/($AR$8*AR1571+AT1571+$AR$8*AR1574+AT1574)))</f>
        <v>-66.817699211889206</v>
      </c>
      <c r="AY1574" s="187">
        <f t="shared" ref="AY1574" si="9344">20*LOG(((($AR$8*AR1571+AT1571-$AR$8*AR1574-AT1574)^2+($AR$8*AS1571+AU1571-$AR$8*AS1574-AU1574)^2)/(($AR$8*AR1571+AT1571+$AR$8*AR1574+AT1574)^2+($AR$8*AS1571+AU1571+$AR$8*AS1574+AU1574)^2))^0.5)</f>
        <v>-18.876834936435863</v>
      </c>
      <c r="AZ1574" s="9"/>
      <c r="BA1574" s="29"/>
      <c r="BB1574" s="29"/>
      <c r="BC1574" s="29"/>
      <c r="BD1574" s="29"/>
    </row>
    <row r="1575" spans="2:56" ht="18.649999999999999" customHeight="1">
      <c r="AY1575" s="33"/>
    </row>
    <row r="1576" spans="2:56" ht="18.649999999999999" customHeight="1" thickBot="1">
      <c r="E1576" s="21" t="s">
        <v>68</v>
      </c>
      <c r="J1576" s="21" t="s">
        <v>69</v>
      </c>
      <c r="O1576" s="21" t="s">
        <v>70</v>
      </c>
      <c r="T1576" s="21" t="s">
        <v>71</v>
      </c>
      <c r="Y1576" s="21" t="s">
        <v>72</v>
      </c>
      <c r="AD1576" s="21" t="s">
        <v>73</v>
      </c>
      <c r="AI1576" s="21" t="s">
        <v>74</v>
      </c>
      <c r="AN1576" s="21" t="s">
        <v>75</v>
      </c>
      <c r="AS1576" s="21" t="s">
        <v>76</v>
      </c>
    </row>
    <row r="1577" spans="2:56" ht="18.649999999999999" customHeight="1" thickBot="1">
      <c r="B1577" s="20"/>
      <c r="D1577" s="197" t="s">
        <v>77</v>
      </c>
      <c r="E1577" s="198"/>
      <c r="F1577" s="199" t="s">
        <v>78</v>
      </c>
      <c r="G1577" s="200"/>
      <c r="I1577" s="197" t="s">
        <v>79</v>
      </c>
      <c r="J1577" s="198"/>
      <c r="K1577" s="199" t="s">
        <v>80</v>
      </c>
      <c r="L1577" s="200"/>
      <c r="N1577" s="197" t="s">
        <v>81</v>
      </c>
      <c r="O1577" s="198"/>
      <c r="P1577" s="199" t="s">
        <v>82</v>
      </c>
      <c r="Q1577" s="200"/>
      <c r="S1577" s="197" t="s">
        <v>83</v>
      </c>
      <c r="T1577" s="198"/>
      <c r="U1577" s="199" t="s">
        <v>84</v>
      </c>
      <c r="V1577" s="200"/>
      <c r="X1577" s="197" t="s">
        <v>85</v>
      </c>
      <c r="Y1577" s="198"/>
      <c r="Z1577" s="199" t="s">
        <v>86</v>
      </c>
      <c r="AA1577" s="200"/>
      <c r="AB1577" s="4"/>
      <c r="AC1577" s="197" t="s">
        <v>87</v>
      </c>
      <c r="AD1577" s="198"/>
      <c r="AE1577" s="199" t="s">
        <v>88</v>
      </c>
      <c r="AF1577" s="200"/>
      <c r="AH1577" s="197" t="s">
        <v>89</v>
      </c>
      <c r="AI1577" s="198"/>
      <c r="AJ1577" s="199" t="s">
        <v>90</v>
      </c>
      <c r="AK1577" s="200"/>
      <c r="AL1577" s="4"/>
      <c r="AM1577" s="197" t="s">
        <v>91</v>
      </c>
      <c r="AN1577" s="198"/>
      <c r="AO1577" s="199" t="s">
        <v>92</v>
      </c>
      <c r="AP1577" s="200"/>
      <c r="AR1577" s="197" t="s">
        <v>93</v>
      </c>
      <c r="AS1577" s="198"/>
      <c r="AT1577" s="199" t="s">
        <v>94</v>
      </c>
      <c r="AU1577" s="200"/>
      <c r="AV1577" s="4"/>
      <c r="AW1577" s="181" t="s">
        <v>95</v>
      </c>
      <c r="AY1577" s="182" t="s">
        <v>22</v>
      </c>
      <c r="AZ1577" s="9"/>
      <c r="BA1577" s="29"/>
      <c r="BB1577" s="29"/>
      <c r="BC1577" s="29"/>
      <c r="BD1577" s="29"/>
    </row>
    <row r="1578" spans="2:56" ht="18.649999999999999" customHeight="1" thickTop="1" thickBot="1">
      <c r="B1578" s="39">
        <f t="shared" ref="B1578" si="9345">B1571+$E$5</f>
        <v>0.98879999999999024</v>
      </c>
      <c r="D1578" s="24">
        <v>1</v>
      </c>
      <c r="E1578" s="25">
        <v>0</v>
      </c>
      <c r="F1578" s="26">
        <v>0</v>
      </c>
      <c r="G1578" s="27">
        <f t="shared" ref="G1578" si="9346">-1/($E$8*$B1578)</f>
        <v>-5.6498707309577316</v>
      </c>
      <c r="I1578" s="24">
        <v>1</v>
      </c>
      <c r="J1578" s="28">
        <v>0</v>
      </c>
      <c r="K1578" s="26">
        <v>0</v>
      </c>
      <c r="L1578" s="27">
        <v>0</v>
      </c>
      <c r="N1578" s="24">
        <f t="shared" ref="N1578" si="9347">D1578*I1578+F1578*I1581-E1578*J1578-G1578*J1581</f>
        <v>-0.32601864514682655</v>
      </c>
      <c r="O1578" s="28">
        <f t="shared" ref="O1578" si="9348">(D1578*J1578+E1578*I1578+F1578*J1581+G1578*I1581)</f>
        <v>0</v>
      </c>
      <c r="P1578" s="26">
        <f t="shared" ref="P1578" si="9349">D1578*K1578+F1578*K1581-E1578*L1578-G1578*L1581</f>
        <v>0</v>
      </c>
      <c r="Q1578" s="27">
        <f t="shared" ref="Q1578" si="9350">(D1578*L1578+E1578*K1578+F1578*L1581+G1578*K1581)</f>
        <v>-5.6498707309577316</v>
      </c>
      <c r="S1578" s="24">
        <v>1</v>
      </c>
      <c r="T1578" s="25">
        <v>0</v>
      </c>
      <c r="U1578" s="26">
        <v>0</v>
      </c>
      <c r="V1578" s="27">
        <f t="shared" ref="V1578" si="9351">-1/($T$8*$B1578)</f>
        <v>-27.333158401119839</v>
      </c>
      <c r="X1578" s="24">
        <f t="shared" ref="X1578" si="9352">N1578*S1578+P1578*S1581-O1578*T1578-Q1578*T1581</f>
        <v>-0.32601864514682655</v>
      </c>
      <c r="Y1578" s="28">
        <f t="shared" ref="Y1578" si="9353">(N1578*T1578+O1578*S1578+P1578*T1581+Q1578*S1581)</f>
        <v>0</v>
      </c>
      <c r="Z1578" s="26">
        <f t="shared" ref="Z1578" si="9354">N1578*U1578+P1578*U1581-O1578*V1578-Q1578*V1581</f>
        <v>0</v>
      </c>
      <c r="AA1578" s="27">
        <f t="shared" ref="AA1578" si="9355">(N1578*V1578+O1578*U1578+P1578*V1581+Q1578*U1581)</f>
        <v>3.2612485385589576</v>
      </c>
      <c r="AB1578" s="8"/>
      <c r="AC1578" s="24">
        <v>1</v>
      </c>
      <c r="AD1578" s="28">
        <v>0</v>
      </c>
      <c r="AE1578" s="26">
        <v>0</v>
      </c>
      <c r="AF1578" s="27">
        <v>0</v>
      </c>
      <c r="AH1578" s="24">
        <f t="shared" ref="AH1578" si="9356">X1578*AC1578+Z1578*AC1581-Y1578*AD1578-AA1578*AD1581</f>
        <v>0.42519308717413296</v>
      </c>
      <c r="AI1578" s="28">
        <f t="shared" ref="AI1578" si="9357">(X1578*AD1578+Y1578*AC1578+Z1578*AD1581+AA1578*AC1581)</f>
        <v>0</v>
      </c>
      <c r="AJ1578" s="26">
        <f t="shared" ref="AJ1578" si="9358">X1578*AE1578+Z1578*AE1581-Y1578*AF1578-AA1578*AF1581</f>
        <v>0</v>
      </c>
      <c r="AK1578" s="27">
        <f t="shared" ref="AK1578" si="9359">(X1578*AF1578+Y1578*AE1578+Z1578*AF1581+AA1578*AE1581)</f>
        <v>3.2612485385589576</v>
      </c>
      <c r="AL1578" s="8"/>
      <c r="AM1578" s="24">
        <v>1</v>
      </c>
      <c r="AN1578" s="25">
        <v>0</v>
      </c>
      <c r="AO1578" s="26">
        <v>0</v>
      </c>
      <c r="AP1578" s="27">
        <f t="shared" ref="AP1578" si="9360">-1/($AN$8*$B1578)</f>
        <v>-5.6498707309577316</v>
      </c>
      <c r="AR1578" s="24">
        <f t="shared" ref="AR1578" si="9361">AH1578*AM1578+AJ1578*AM1581-AI1578*AN1578-AK1578*AN1581</f>
        <v>0.42519308717413296</v>
      </c>
      <c r="AS1578" s="28">
        <f t="shared" ref="AS1578" si="9362">(AH1578*AN1578+AI1578*AM1578+AJ1578*AN1581+AK1578*AM1581)</f>
        <v>0</v>
      </c>
      <c r="AT1578" s="26">
        <f t="shared" ref="AT1578" si="9363">AH1578*AO1578+AJ1578*AO1581-AI1578*AP1578-AK1578*AP1581</f>
        <v>0</v>
      </c>
      <c r="AU1578" s="27">
        <f t="shared" ref="AU1578" si="9364">(AH1578*AP1578+AI1578*AO1578+AJ1578*AP1581+AK1578*AO1581)</f>
        <v>0.85896256032826468</v>
      </c>
      <c r="AV1578" s="8"/>
      <c r="AW1578" s="183">
        <f t="shared" ref="AW1578" si="9365">20*LOG((2*$AR$8)/(($AR$8*AR1578+AT1578+$AR$8*AR1581+AT1581)^2+($AR$8*AS1578+AU1578+$AR$8*AS1581+AU1581)^2)^0.5)</f>
        <v>-4.0824785198704111E-2</v>
      </c>
      <c r="AY1578" s="184">
        <f t="shared" ref="AY1578" si="9366">((AS1578^2+AR1578^2)/(AS1581^2+AR1581^2))^0.5</f>
        <v>0.41988869288394337</v>
      </c>
      <c r="AZ1578" s="9"/>
      <c r="BA1578" s="29"/>
      <c r="BB1578" s="29"/>
      <c r="BC1578" s="29"/>
      <c r="BD1578" s="29"/>
    </row>
    <row r="1579" spans="2:56" ht="18.649999999999999" customHeight="1" thickBot="1">
      <c r="D1579" s="30"/>
      <c r="G1579" s="31"/>
      <c r="I1579" s="30"/>
      <c r="L1579" s="31"/>
      <c r="N1579" s="30"/>
      <c r="Q1579" s="31"/>
      <c r="S1579" s="30"/>
      <c r="V1579" s="31"/>
      <c r="X1579" s="30"/>
      <c r="AA1579" s="31"/>
      <c r="AC1579" s="30"/>
      <c r="AF1579" s="31"/>
      <c r="AH1579" s="30"/>
      <c r="AK1579" s="31"/>
      <c r="AM1579" s="30"/>
      <c r="AP1579" s="31"/>
      <c r="AR1579" s="30"/>
      <c r="AU1579" s="31"/>
      <c r="AY1579" s="185"/>
      <c r="AZ1579" s="9"/>
      <c r="BA1579" s="29"/>
      <c r="BB1579" s="29"/>
      <c r="BC1579" s="29"/>
      <c r="BD1579" s="29"/>
    </row>
    <row r="1580" spans="2:56" ht="18.649999999999999" customHeight="1" thickBot="1">
      <c r="D1580" s="197" t="s">
        <v>96</v>
      </c>
      <c r="E1580" s="198"/>
      <c r="F1580" s="199" t="s">
        <v>97</v>
      </c>
      <c r="G1580" s="200"/>
      <c r="I1580" s="197" t="s">
        <v>98</v>
      </c>
      <c r="J1580" s="198"/>
      <c r="K1580" s="199" t="s">
        <v>99</v>
      </c>
      <c r="L1580" s="200"/>
      <c r="N1580" s="197" t="s">
        <v>1</v>
      </c>
      <c r="O1580" s="198"/>
      <c r="P1580" s="199" t="s">
        <v>2</v>
      </c>
      <c r="Q1580" s="200"/>
      <c r="S1580" s="172" t="s">
        <v>100</v>
      </c>
      <c r="T1580" s="173"/>
      <c r="U1580" s="199" t="s">
        <v>101</v>
      </c>
      <c r="V1580" s="200"/>
      <c r="X1580" s="197" t="s">
        <v>102</v>
      </c>
      <c r="Y1580" s="198"/>
      <c r="Z1580" s="199" t="s">
        <v>103</v>
      </c>
      <c r="AA1580" s="200"/>
      <c r="AB1580" s="4"/>
      <c r="AC1580" s="197" t="s">
        <v>104</v>
      </c>
      <c r="AD1580" s="198"/>
      <c r="AE1580" s="199" t="s">
        <v>105</v>
      </c>
      <c r="AF1580" s="200"/>
      <c r="AH1580" s="172" t="s">
        <v>106</v>
      </c>
      <c r="AI1580" s="173"/>
      <c r="AJ1580" s="199" t="s">
        <v>107</v>
      </c>
      <c r="AK1580" s="200"/>
      <c r="AL1580" s="4"/>
      <c r="AM1580" s="197" t="s">
        <v>108</v>
      </c>
      <c r="AN1580" s="198"/>
      <c r="AO1580" s="199" t="s">
        <v>109</v>
      </c>
      <c r="AP1580" s="200"/>
      <c r="AR1580" s="197" t="s">
        <v>110</v>
      </c>
      <c r="AS1580" s="198"/>
      <c r="AT1580" s="199" t="s">
        <v>111</v>
      </c>
      <c r="AU1580" s="200"/>
      <c r="AV1580" s="4"/>
      <c r="AW1580" s="36" t="s">
        <v>112</v>
      </c>
      <c r="AY1580" s="186" t="s">
        <v>113</v>
      </c>
      <c r="AZ1580" s="9"/>
      <c r="BA1580" s="29"/>
      <c r="BB1580" s="29"/>
      <c r="BC1580" s="29"/>
      <c r="BD1580" s="29"/>
    </row>
    <row r="1581" spans="2:56" ht="18.649999999999999" customHeight="1" thickTop="1" thickBot="1">
      <c r="D1581" s="24">
        <v>0</v>
      </c>
      <c r="E1581" s="28">
        <v>0</v>
      </c>
      <c r="F1581" s="26">
        <v>1</v>
      </c>
      <c r="G1581" s="27">
        <v>0</v>
      </c>
      <c r="I1581" s="24">
        <v>0</v>
      </c>
      <c r="J1581" s="28">
        <f t="shared" ref="J1581" si="9367">IF(0=(1-$J$8*$K$8*$B1578^2),0,-1*(1-$J$8*$K$8*$B1578^2)/($B1578*$K$8))</f>
        <v>-0.23469893530148928</v>
      </c>
      <c r="K1581" s="26">
        <v>1</v>
      </c>
      <c r="L1581" s="27">
        <v>0</v>
      </c>
      <c r="N1581" s="24">
        <f t="shared" ref="N1581" si="9368">D1581*I1578+F1581*I1581-E1581*J1578-G1581*J1581</f>
        <v>0</v>
      </c>
      <c r="O1581" s="28">
        <f t="shared" ref="O1581" si="9369">(D1581*J1578+E1581*I1578+F1581*J1581+G1581*I1581)</f>
        <v>-0.23469893530148928</v>
      </c>
      <c r="P1581" s="26">
        <f t="shared" ref="P1581" si="9370">D1581*K1578+F1581*K1581-E1581*L1578-G1581*L1581</f>
        <v>1</v>
      </c>
      <c r="Q1581" s="27">
        <f t="shared" ref="Q1581" si="9371">(D1581*L1578+E1581*K1578+F1581*L1581+G1581*K1581)</f>
        <v>0</v>
      </c>
      <c r="S1581" s="24">
        <v>0</v>
      </c>
      <c r="T1581" s="28">
        <v>0</v>
      </c>
      <c r="U1581" s="26">
        <v>1</v>
      </c>
      <c r="V1581" s="27">
        <v>0</v>
      </c>
      <c r="X1581" s="24">
        <f t="shared" ref="X1581" si="9372">N1581*S1578+P1581*S1581-O1581*T1578-Q1581*T1581</f>
        <v>0</v>
      </c>
      <c r="Y1581" s="28">
        <f t="shared" ref="Y1581" si="9373">(N1581*T1578+O1581*S1578+P1581*T1581+Q1581*S1581)</f>
        <v>-0.23469893530148928</v>
      </c>
      <c r="Z1581" s="26">
        <f t="shared" ref="Z1581" si="9374">N1581*U1578+P1581*U1581-O1581*V1578-Q1581*V1581</f>
        <v>-5.4150631751697826</v>
      </c>
      <c r="AA1581" s="27">
        <f t="shared" ref="AA1581" si="9375">(N1581*V1578+O1581*U1578+P1581*V1581+Q1581*U1581)</f>
        <v>0</v>
      </c>
      <c r="AB1581" s="8"/>
      <c r="AC1581" s="24">
        <v>0</v>
      </c>
      <c r="AD1581" s="28">
        <f t="shared" ref="AD1581" si="9376">IF(0=(1-$AD$8*$AE$8*$B1578^2),0,-1*(1-$AD$8*$AE$8*$B1578^2)/($B1578*$AD$8))</f>
        <v>-0.23034482758339422</v>
      </c>
      <c r="AE1581" s="26">
        <v>1</v>
      </c>
      <c r="AF1581" s="27">
        <v>0</v>
      </c>
      <c r="AH1581" s="24">
        <f t="shared" ref="AH1581" si="9377">X1581*AC1578+Z1581*AC1581-Y1581*AD1578-AA1581*AD1581</f>
        <v>0</v>
      </c>
      <c r="AI1581" s="28">
        <f t="shared" ref="AI1581" si="9378">(X1581*AD1578+Y1581*AC1578+Z1581*AD1581+AA1581*AC1581)</f>
        <v>1.0126328581361816</v>
      </c>
      <c r="AJ1581" s="26">
        <f t="shared" ref="AJ1581" si="9379">X1581*AE1578+Z1581*AE1581-Y1581*AF1578-AA1581*AF1581</f>
        <v>-5.4150631751697826</v>
      </c>
      <c r="AK1581" s="27">
        <f t="shared" ref="AK1581" si="9380">(X1581*AF1578+Y1581*AE1578+Z1581*AF1581+AA1581*AE1581)</f>
        <v>0</v>
      </c>
      <c r="AL1581" s="8"/>
      <c r="AM1581" s="24">
        <v>0</v>
      </c>
      <c r="AN1581" s="28">
        <v>0</v>
      </c>
      <c r="AO1581" s="26">
        <v>1</v>
      </c>
      <c r="AP1581" s="27">
        <v>0</v>
      </c>
      <c r="AR1581" s="24">
        <f t="shared" ref="AR1581" si="9381">AH1581*AM1578+AJ1581*AM1581-AI1581*AN1578-AK1581*AN1581</f>
        <v>0</v>
      </c>
      <c r="AS1581" s="28">
        <f t="shared" ref="AS1581" si="9382">(AH1581*AN1578+AI1581*AM1578+AJ1581*AN1581+AK1581*AM1581)</f>
        <v>1.0126328581361816</v>
      </c>
      <c r="AT1581" s="26">
        <f t="shared" ref="AT1581" si="9383">AH1581*AO1578+AJ1581*AO1581-AI1581*AP1578-AK1581*AP1581</f>
        <v>0.30618157121990297</v>
      </c>
      <c r="AU1581" s="27">
        <f t="shared" ref="AU1581" si="9384">(AH1581*AP1578+AI1581*AO1578+AJ1581*AP1581+AK1581*AO1581)</f>
        <v>0</v>
      </c>
      <c r="AV1581" s="8"/>
      <c r="AW1581" s="38">
        <f t="shared" ref="AW1581" si="9385">(180/PI())*ATAN(-1*(($AR$8*AS1578+AU1578+$AR$8*AS1581+AU1581)/($AR$8*AR1578+AT1578+$AR$8*AR1581+AT1581)))</f>
        <v>-68.655632484640023</v>
      </c>
      <c r="AY1581" s="187">
        <f t="shared" ref="AY1581" si="9386">20*LOG(((($AR$8*AR1578+AT1578-$AR$8*AR1581-AT1581)^2+($AR$8*AS1578+AU1578-$AR$8*AS1581-AU1581)^2)/(($AR$8*AR1578+AT1578+$AR$8*AR1581+AT1581)^2+($AR$8*AS1578+AU1578+$AR$8*AS1581+AU1581)^2))^0.5)</f>
        <v>-20.289000431913351</v>
      </c>
      <c r="AZ1581" s="9"/>
      <c r="BA1581" s="29"/>
      <c r="BB1581" s="29"/>
      <c r="BC1581" s="29"/>
      <c r="BD1581" s="29"/>
    </row>
    <row r="1582" spans="2:56" ht="18.649999999999999" customHeight="1">
      <c r="AY1582" s="33"/>
    </row>
    <row r="1583" spans="2:56" ht="18.649999999999999" customHeight="1" thickBot="1">
      <c r="E1583" s="21" t="s">
        <v>68</v>
      </c>
      <c r="J1583" s="21" t="s">
        <v>69</v>
      </c>
      <c r="O1583" s="21" t="s">
        <v>70</v>
      </c>
      <c r="T1583" s="21" t="s">
        <v>71</v>
      </c>
      <c r="Y1583" s="21" t="s">
        <v>72</v>
      </c>
      <c r="AD1583" s="21" t="s">
        <v>73</v>
      </c>
      <c r="AI1583" s="21" t="s">
        <v>74</v>
      </c>
      <c r="AN1583" s="21" t="s">
        <v>75</v>
      </c>
      <c r="AS1583" s="21" t="s">
        <v>76</v>
      </c>
    </row>
    <row r="1584" spans="2:56" ht="18.649999999999999" customHeight="1" thickBot="1">
      <c r="B1584" s="20"/>
      <c r="D1584" s="197" t="s">
        <v>77</v>
      </c>
      <c r="E1584" s="198"/>
      <c r="F1584" s="199" t="s">
        <v>78</v>
      </c>
      <c r="G1584" s="200"/>
      <c r="I1584" s="197" t="s">
        <v>79</v>
      </c>
      <c r="J1584" s="198"/>
      <c r="K1584" s="199" t="s">
        <v>80</v>
      </c>
      <c r="L1584" s="200"/>
      <c r="N1584" s="197" t="s">
        <v>81</v>
      </c>
      <c r="O1584" s="198"/>
      <c r="P1584" s="199" t="s">
        <v>82</v>
      </c>
      <c r="Q1584" s="200"/>
      <c r="S1584" s="197" t="s">
        <v>83</v>
      </c>
      <c r="T1584" s="198"/>
      <c r="U1584" s="199" t="s">
        <v>84</v>
      </c>
      <c r="V1584" s="200"/>
      <c r="X1584" s="197" t="s">
        <v>85</v>
      </c>
      <c r="Y1584" s="198"/>
      <c r="Z1584" s="199" t="s">
        <v>86</v>
      </c>
      <c r="AA1584" s="200"/>
      <c r="AB1584" s="4"/>
      <c r="AC1584" s="197" t="s">
        <v>87</v>
      </c>
      <c r="AD1584" s="198"/>
      <c r="AE1584" s="199" t="s">
        <v>88</v>
      </c>
      <c r="AF1584" s="200"/>
      <c r="AH1584" s="197" t="s">
        <v>89</v>
      </c>
      <c r="AI1584" s="198"/>
      <c r="AJ1584" s="199" t="s">
        <v>90</v>
      </c>
      <c r="AK1584" s="200"/>
      <c r="AL1584" s="4"/>
      <c r="AM1584" s="197" t="s">
        <v>91</v>
      </c>
      <c r="AN1584" s="198"/>
      <c r="AO1584" s="199" t="s">
        <v>92</v>
      </c>
      <c r="AP1584" s="200"/>
      <c r="AR1584" s="197" t="s">
        <v>93</v>
      </c>
      <c r="AS1584" s="198"/>
      <c r="AT1584" s="199" t="s">
        <v>94</v>
      </c>
      <c r="AU1584" s="200"/>
      <c r="AV1584" s="4"/>
      <c r="AW1584" s="181" t="s">
        <v>95</v>
      </c>
      <c r="AY1584" s="182" t="s">
        <v>22</v>
      </c>
      <c r="AZ1584" s="9"/>
      <c r="BA1584" s="29"/>
      <c r="BB1584" s="29"/>
      <c r="BC1584" s="29"/>
      <c r="BD1584" s="29"/>
    </row>
    <row r="1585" spans="2:56" ht="18.649999999999999" customHeight="1" thickTop="1" thickBot="1">
      <c r="B1585" s="39">
        <f t="shared" ref="B1585" si="9387">B1578+$E$5</f>
        <v>0.9891999999999902</v>
      </c>
      <c r="D1585" s="24">
        <v>1</v>
      </c>
      <c r="E1585" s="25">
        <v>0</v>
      </c>
      <c r="F1585" s="26">
        <v>0</v>
      </c>
      <c r="G1585" s="27">
        <f t="shared" ref="G1585" si="9388">-1/($E$8*$B1585)</f>
        <v>-5.6475861087454557</v>
      </c>
      <c r="I1585" s="24">
        <v>1</v>
      </c>
      <c r="J1585" s="28">
        <v>0</v>
      </c>
      <c r="K1585" s="26">
        <v>0</v>
      </c>
      <c r="L1585" s="27">
        <v>0</v>
      </c>
      <c r="N1585" s="24">
        <f t="shared" ref="N1585" si="9389">D1585*I1585+F1585*I1588-E1585*J1585-G1585*J1588</f>
        <v>-0.32047899846812222</v>
      </c>
      <c r="O1585" s="28">
        <f t="shared" ref="O1585" si="9390">(D1585*J1585+E1585*I1585+F1585*J1588+G1585*I1588)</f>
        <v>0</v>
      </c>
      <c r="P1585" s="26">
        <f t="shared" ref="P1585" si="9391">D1585*K1585+F1585*K1588-E1585*L1585-G1585*L1588</f>
        <v>0</v>
      </c>
      <c r="Q1585" s="27">
        <f t="shared" ref="Q1585" si="9392">(D1585*L1585+E1585*K1585+F1585*L1588+G1585*K1588)</f>
        <v>-5.6475861087454557</v>
      </c>
      <c r="S1585" s="24">
        <v>1</v>
      </c>
      <c r="T1585" s="25">
        <v>0</v>
      </c>
      <c r="U1585" s="26">
        <v>0</v>
      </c>
      <c r="V1585" s="27">
        <f t="shared" ref="V1585" si="9393">-1/($T$8*$B1585)</f>
        <v>-27.322105769336126</v>
      </c>
      <c r="X1585" s="24">
        <f t="shared" ref="X1585" si="9394">N1585*S1585+P1585*S1588-O1585*T1585-Q1585*T1588</f>
        <v>-0.32047899846812222</v>
      </c>
      <c r="Y1585" s="28">
        <f t="shared" ref="Y1585" si="9395">(N1585*T1585+O1585*S1585+P1585*T1588+Q1585*S1588)</f>
        <v>0</v>
      </c>
      <c r="Z1585" s="26">
        <f t="shared" ref="Z1585" si="9396">N1585*U1585+P1585*U1588-O1585*V1585-Q1585*V1588</f>
        <v>0</v>
      </c>
      <c r="AA1585" s="27">
        <f t="shared" ref="AA1585" si="9397">(N1585*V1585+O1585*U1585+P1585*V1588+Q1585*U1588)</f>
        <v>3.10857498425149</v>
      </c>
      <c r="AB1585" s="8"/>
      <c r="AC1585" s="24">
        <v>1</v>
      </c>
      <c r="AD1585" s="28">
        <v>0</v>
      </c>
      <c r="AE1585" s="26">
        <v>0</v>
      </c>
      <c r="AF1585" s="27">
        <v>0</v>
      </c>
      <c r="AH1585" s="24">
        <f t="shared" ref="AH1585" si="9398">X1585*AC1585+Z1585*AC1588-Y1585*AD1585-AA1585*AD1588</f>
        <v>0.39320200366611391</v>
      </c>
      <c r="AI1585" s="28">
        <f t="shared" ref="AI1585" si="9399">(X1585*AD1585+Y1585*AC1585+Z1585*AD1588+AA1585*AC1588)</f>
        <v>0</v>
      </c>
      <c r="AJ1585" s="26">
        <f t="shared" ref="AJ1585" si="9400">X1585*AE1585+Z1585*AE1588-Y1585*AF1585-AA1585*AF1588</f>
        <v>0</v>
      </c>
      <c r="AK1585" s="27">
        <f t="shared" ref="AK1585" si="9401">(X1585*AF1585+Y1585*AE1585+Z1585*AF1588+AA1585*AE1588)</f>
        <v>3.10857498425149</v>
      </c>
      <c r="AL1585" s="8"/>
      <c r="AM1585" s="24">
        <v>1</v>
      </c>
      <c r="AN1585" s="25">
        <v>0</v>
      </c>
      <c r="AO1585" s="26">
        <v>0</v>
      </c>
      <c r="AP1585" s="27">
        <f t="shared" ref="AP1585" si="9402">-1/($AN$8*$B1585)</f>
        <v>-5.6475861087454557</v>
      </c>
      <c r="AR1585" s="24">
        <f t="shared" ref="AR1585" si="9403">AH1585*AM1585+AJ1585*AM1588-AI1585*AN1585-AK1585*AN1588</f>
        <v>0.39320200366611391</v>
      </c>
      <c r="AS1585" s="28">
        <f t="shared" ref="AS1585" si="9404">(AH1585*AN1585+AI1585*AM1585+AJ1585*AN1588+AK1585*AM1588)</f>
        <v>0</v>
      </c>
      <c r="AT1585" s="26">
        <f t="shared" ref="AT1585" si="9405">AH1585*AO1585+AJ1585*AO1588-AI1585*AP1585-AK1585*AP1588</f>
        <v>0</v>
      </c>
      <c r="AU1585" s="27">
        <f t="shared" ref="AU1585" si="9406">(AH1585*AP1585+AI1585*AO1585+AJ1585*AP1588+AK1585*AO1588)</f>
        <v>0.88793281041586525</v>
      </c>
      <c r="AV1585" s="8"/>
      <c r="AW1585" s="183">
        <f t="shared" ref="AW1585" si="9407">20*LOG((2*$AR$8)/(($AR$8*AR1585+AT1585+$AR$8*AR1588+AT1588)^2+($AR$8*AS1585+AU1585+$AR$8*AS1588+AU1588)^2)^0.5)</f>
        <v>-2.883312122858785E-2</v>
      </c>
      <c r="AY1585" s="184">
        <f t="shared" ref="AY1585" si="9408">((AS1585^2+AR1585^2)/(AS1588^2+AR1588^2))^0.5</f>
        <v>0.39192848091397614</v>
      </c>
      <c r="AZ1585" s="9"/>
      <c r="BA1585" s="29"/>
      <c r="BB1585" s="29"/>
      <c r="BC1585" s="29"/>
      <c r="BD1585" s="29"/>
    </row>
    <row r="1586" spans="2:56" ht="18.649999999999999" customHeight="1" thickBot="1">
      <c r="D1586" s="30"/>
      <c r="G1586" s="31"/>
      <c r="I1586" s="30"/>
      <c r="L1586" s="31"/>
      <c r="N1586" s="30"/>
      <c r="Q1586" s="31"/>
      <c r="S1586" s="30"/>
      <c r="V1586" s="31"/>
      <c r="X1586" s="30"/>
      <c r="AA1586" s="31"/>
      <c r="AC1586" s="30"/>
      <c r="AF1586" s="31"/>
      <c r="AH1586" s="30"/>
      <c r="AK1586" s="31"/>
      <c r="AM1586" s="30"/>
      <c r="AP1586" s="31"/>
      <c r="AR1586" s="30"/>
      <c r="AU1586" s="31"/>
      <c r="AY1586" s="185"/>
      <c r="AZ1586" s="9"/>
      <c r="BA1586" s="29"/>
      <c r="BB1586" s="29"/>
      <c r="BC1586" s="29"/>
      <c r="BD1586" s="29"/>
    </row>
    <row r="1587" spans="2:56" ht="18.649999999999999" customHeight="1" thickBot="1">
      <c r="D1587" s="197" t="s">
        <v>96</v>
      </c>
      <c r="E1587" s="198"/>
      <c r="F1587" s="199" t="s">
        <v>97</v>
      </c>
      <c r="G1587" s="200"/>
      <c r="I1587" s="197" t="s">
        <v>98</v>
      </c>
      <c r="J1587" s="198"/>
      <c r="K1587" s="199" t="s">
        <v>99</v>
      </c>
      <c r="L1587" s="200"/>
      <c r="N1587" s="197" t="s">
        <v>1</v>
      </c>
      <c r="O1587" s="198"/>
      <c r="P1587" s="199" t="s">
        <v>2</v>
      </c>
      <c r="Q1587" s="200"/>
      <c r="S1587" s="172" t="s">
        <v>100</v>
      </c>
      <c r="T1587" s="173"/>
      <c r="U1587" s="199" t="s">
        <v>101</v>
      </c>
      <c r="V1587" s="200"/>
      <c r="X1587" s="197" t="s">
        <v>102</v>
      </c>
      <c r="Y1587" s="198"/>
      <c r="Z1587" s="199" t="s">
        <v>103</v>
      </c>
      <c r="AA1587" s="200"/>
      <c r="AB1587" s="4"/>
      <c r="AC1587" s="197" t="s">
        <v>104</v>
      </c>
      <c r="AD1587" s="198"/>
      <c r="AE1587" s="199" t="s">
        <v>105</v>
      </c>
      <c r="AF1587" s="200"/>
      <c r="AH1587" s="172" t="s">
        <v>106</v>
      </c>
      <c r="AI1587" s="173"/>
      <c r="AJ1587" s="199" t="s">
        <v>107</v>
      </c>
      <c r="AK1587" s="200"/>
      <c r="AL1587" s="4"/>
      <c r="AM1587" s="197" t="s">
        <v>108</v>
      </c>
      <c r="AN1587" s="198"/>
      <c r="AO1587" s="199" t="s">
        <v>109</v>
      </c>
      <c r="AP1587" s="200"/>
      <c r="AR1587" s="197" t="s">
        <v>110</v>
      </c>
      <c r="AS1587" s="198"/>
      <c r="AT1587" s="199" t="s">
        <v>111</v>
      </c>
      <c r="AU1587" s="200"/>
      <c r="AV1587" s="4"/>
      <c r="AW1587" s="36" t="s">
        <v>112</v>
      </c>
      <c r="AY1587" s="186" t="s">
        <v>113</v>
      </c>
      <c r="AZ1587" s="9"/>
      <c r="BA1587" s="29"/>
      <c r="BB1587" s="29"/>
      <c r="BC1587" s="29"/>
      <c r="BD1587" s="29"/>
    </row>
    <row r="1588" spans="2:56" ht="18.649999999999999" customHeight="1" thickTop="1" thickBot="1">
      <c r="D1588" s="24">
        <v>0</v>
      </c>
      <c r="E1588" s="28">
        <v>0</v>
      </c>
      <c r="F1588" s="26">
        <v>1</v>
      </c>
      <c r="G1588" s="27">
        <v>0</v>
      </c>
      <c r="I1588" s="24">
        <v>0</v>
      </c>
      <c r="J1588" s="28">
        <f t="shared" ref="J1588" si="9409">IF(0=(1-$J$8*$K$8*$B1585^2),0,-1*(1-$J$8*$K$8*$B1585^2)/($B1585*$K$8))</f>
        <v>-0.23381299072595299</v>
      </c>
      <c r="K1588" s="26">
        <v>1</v>
      </c>
      <c r="L1588" s="27">
        <v>0</v>
      </c>
      <c r="N1588" s="24">
        <f t="shared" ref="N1588" si="9410">D1588*I1585+F1588*I1588-E1588*J1585-G1588*J1588</f>
        <v>0</v>
      </c>
      <c r="O1588" s="28">
        <f t="shared" ref="O1588" si="9411">(D1588*J1585+E1588*I1585+F1588*J1588+G1588*I1588)</f>
        <v>-0.23381299072595299</v>
      </c>
      <c r="P1588" s="26">
        <f t="shared" ref="P1588" si="9412">D1588*K1585+F1588*K1588-E1588*L1585-G1588*L1588</f>
        <v>1</v>
      </c>
      <c r="Q1588" s="27">
        <f t="shared" ref="Q1588" si="9413">(D1588*L1585+E1588*K1585+F1588*L1588+G1588*K1588)</f>
        <v>0</v>
      </c>
      <c r="S1588" s="24">
        <v>0</v>
      </c>
      <c r="T1588" s="28">
        <v>0</v>
      </c>
      <c r="U1588" s="26">
        <v>1</v>
      </c>
      <c r="V1588" s="27">
        <v>0</v>
      </c>
      <c r="X1588" s="24">
        <f t="shared" ref="X1588" si="9414">N1588*S1585+P1588*S1588-O1588*T1585-Q1588*T1588</f>
        <v>0</v>
      </c>
      <c r="Y1588" s="28">
        <f t="shared" ref="Y1588" si="9415">(N1588*T1585+O1588*S1585+P1588*T1588+Q1588*S1588)</f>
        <v>-0.23381299072595299</v>
      </c>
      <c r="Z1588" s="26">
        <f t="shared" ref="Z1588" si="9416">N1588*U1585+P1588*U1588-O1588*V1585-Q1588*V1588</f>
        <v>-5.3882632628592946</v>
      </c>
      <c r="AA1588" s="27">
        <f t="shared" ref="AA1588" si="9417">(N1588*V1585+O1588*U1585+P1588*V1588+Q1588*U1588)</f>
        <v>0</v>
      </c>
      <c r="AB1588" s="8"/>
      <c r="AC1588" s="24">
        <v>0</v>
      </c>
      <c r="AD1588" s="28">
        <f t="shared" ref="AD1588" si="9418">IF(0=(1-$AD$8*$AE$8*$B1585^2),0,-1*(1-$AD$8*$AE$8*$B1585^2)/($B1585*$AD$8))</f>
        <v>-0.22958461859528942</v>
      </c>
      <c r="AE1588" s="26">
        <v>1</v>
      </c>
      <c r="AF1588" s="27">
        <v>0</v>
      </c>
      <c r="AH1588" s="24">
        <f t="shared" ref="AH1588" si="9419">X1588*AC1585+Z1588*AC1588-Y1588*AD1585-AA1588*AD1588</f>
        <v>0</v>
      </c>
      <c r="AI1588" s="28">
        <f t="shared" ref="AI1588" si="9420">(X1588*AD1585+Y1588*AC1585+Z1588*AD1588+AA1588*AC1588)</f>
        <v>1.0032493753686078</v>
      </c>
      <c r="AJ1588" s="26">
        <f t="shared" ref="AJ1588" si="9421">X1588*AE1585+Z1588*AE1588-Y1588*AF1585-AA1588*AF1588</f>
        <v>-5.3882632628592946</v>
      </c>
      <c r="AK1588" s="27">
        <f t="shared" ref="AK1588" si="9422">(X1588*AF1585+Y1588*AE1585+Z1588*AF1588+AA1588*AE1588)</f>
        <v>0</v>
      </c>
      <c r="AL1588" s="8"/>
      <c r="AM1588" s="24">
        <v>0</v>
      </c>
      <c r="AN1588" s="28">
        <v>0</v>
      </c>
      <c r="AO1588" s="26">
        <v>1</v>
      </c>
      <c r="AP1588" s="27">
        <v>0</v>
      </c>
      <c r="AR1588" s="24">
        <f t="shared" ref="AR1588" si="9423">AH1588*AM1585+AJ1588*AM1588-AI1588*AN1585-AK1588*AN1588</f>
        <v>0</v>
      </c>
      <c r="AS1588" s="28">
        <f t="shared" ref="AS1588" si="9424">(AH1588*AN1585+AI1588*AM1585+AJ1588*AN1588+AK1588*AM1588)</f>
        <v>1.0032493753686078</v>
      </c>
      <c r="AT1588" s="26">
        <f t="shared" ref="AT1588" si="9425">AH1588*AO1585+AJ1588*AO1588-AI1588*AP1585-AK1588*AP1588</f>
        <v>0.27767397308001041</v>
      </c>
      <c r="AU1588" s="27">
        <f t="shared" ref="AU1588" si="9426">(AH1588*AP1585+AI1588*AO1585+AJ1588*AP1588+AK1588*AO1588)</f>
        <v>0</v>
      </c>
      <c r="AV1588" s="8"/>
      <c r="AW1588" s="38">
        <f t="shared" ref="AW1588" si="9427">(180/PI())*ATAN(-1*(($AR$8*AS1585+AU1585+$AR$8*AS1588+AU1588)/($AR$8*AR1585+AT1585+$AR$8*AR1588+AT1588)))</f>
        <v>-70.46842199549846</v>
      </c>
      <c r="AY1588" s="187">
        <f t="shared" ref="AY1588" si="9428">20*LOG(((($AR$8*AR1585+AT1585-$AR$8*AR1588-AT1588)^2+($AR$8*AS1585+AU1585-$AR$8*AS1588-AU1588)^2)/(($AR$8*AR1585+AT1585+$AR$8*AR1588+AT1588)^2+($AR$8*AS1585+AU1585+$AR$8*AS1588+AU1588)^2))^0.5)</f>
        <v>-21.793335117958684</v>
      </c>
      <c r="AZ1588" s="9"/>
      <c r="BA1588" s="29"/>
      <c r="BB1588" s="29"/>
      <c r="BC1588" s="29"/>
      <c r="BD1588" s="29"/>
    </row>
    <row r="1589" spans="2:56" ht="18.649999999999999" customHeight="1">
      <c r="AY1589" s="33"/>
    </row>
    <row r="1590" spans="2:56" ht="18.649999999999999" customHeight="1" thickBot="1">
      <c r="E1590" s="21" t="s">
        <v>68</v>
      </c>
      <c r="J1590" s="21" t="s">
        <v>69</v>
      </c>
      <c r="O1590" s="21" t="s">
        <v>70</v>
      </c>
      <c r="T1590" s="21" t="s">
        <v>71</v>
      </c>
      <c r="Y1590" s="21" t="s">
        <v>72</v>
      </c>
      <c r="AD1590" s="21" t="s">
        <v>73</v>
      </c>
      <c r="AI1590" s="21" t="s">
        <v>74</v>
      </c>
      <c r="AN1590" s="21" t="s">
        <v>75</v>
      </c>
      <c r="AS1590" s="21" t="s">
        <v>76</v>
      </c>
    </row>
    <row r="1591" spans="2:56" ht="18.649999999999999" customHeight="1" thickBot="1">
      <c r="B1591" s="20"/>
      <c r="D1591" s="197" t="s">
        <v>77</v>
      </c>
      <c r="E1591" s="198"/>
      <c r="F1591" s="199" t="s">
        <v>78</v>
      </c>
      <c r="G1591" s="200"/>
      <c r="I1591" s="197" t="s">
        <v>79</v>
      </c>
      <c r="J1591" s="198"/>
      <c r="K1591" s="199" t="s">
        <v>80</v>
      </c>
      <c r="L1591" s="200"/>
      <c r="N1591" s="197" t="s">
        <v>81</v>
      </c>
      <c r="O1591" s="198"/>
      <c r="P1591" s="199" t="s">
        <v>82</v>
      </c>
      <c r="Q1591" s="200"/>
      <c r="S1591" s="197" t="s">
        <v>83</v>
      </c>
      <c r="T1591" s="198"/>
      <c r="U1591" s="199" t="s">
        <v>84</v>
      </c>
      <c r="V1591" s="200"/>
      <c r="X1591" s="197" t="s">
        <v>85</v>
      </c>
      <c r="Y1591" s="198"/>
      <c r="Z1591" s="199" t="s">
        <v>86</v>
      </c>
      <c r="AA1591" s="200"/>
      <c r="AB1591" s="4"/>
      <c r="AC1591" s="197" t="s">
        <v>87</v>
      </c>
      <c r="AD1591" s="198"/>
      <c r="AE1591" s="199" t="s">
        <v>88</v>
      </c>
      <c r="AF1591" s="200"/>
      <c r="AH1591" s="197" t="s">
        <v>89</v>
      </c>
      <c r="AI1591" s="198"/>
      <c r="AJ1591" s="199" t="s">
        <v>90</v>
      </c>
      <c r="AK1591" s="200"/>
      <c r="AL1591" s="4"/>
      <c r="AM1591" s="197" t="s">
        <v>91</v>
      </c>
      <c r="AN1591" s="198"/>
      <c r="AO1591" s="199" t="s">
        <v>92</v>
      </c>
      <c r="AP1591" s="200"/>
      <c r="AR1591" s="197" t="s">
        <v>93</v>
      </c>
      <c r="AS1591" s="198"/>
      <c r="AT1591" s="199" t="s">
        <v>94</v>
      </c>
      <c r="AU1591" s="200"/>
      <c r="AV1591" s="4"/>
      <c r="AW1591" s="181" t="s">
        <v>95</v>
      </c>
      <c r="AY1591" s="182" t="s">
        <v>22</v>
      </c>
      <c r="AZ1591" s="9"/>
      <c r="BA1591" s="29"/>
      <c r="BB1591" s="29"/>
      <c r="BC1591" s="29"/>
      <c r="BD1591" s="29"/>
    </row>
    <row r="1592" spans="2:56" ht="18.649999999999999" customHeight="1" thickTop="1" thickBot="1">
      <c r="B1592" s="39">
        <f t="shared" ref="B1592" si="9429">B1585+$E$5</f>
        <v>0.98959999999999015</v>
      </c>
      <c r="D1592" s="24">
        <v>1</v>
      </c>
      <c r="E1592" s="25">
        <v>0</v>
      </c>
      <c r="F1592" s="26">
        <v>0</v>
      </c>
      <c r="G1592" s="27">
        <f t="shared" ref="G1592" si="9430">-1/($E$8*$B1592)</f>
        <v>-5.6453033334387692</v>
      </c>
      <c r="I1592" s="24">
        <v>1</v>
      </c>
      <c r="J1592" s="28">
        <v>0</v>
      </c>
      <c r="K1592" s="26">
        <v>0</v>
      </c>
      <c r="L1592" s="27">
        <v>0</v>
      </c>
      <c r="N1592" s="24">
        <f t="shared" ref="N1592" si="9431">D1592*I1592+F1592*I1595-E1592*J1592-G1592*J1595</f>
        <v>-0.31494606786908252</v>
      </c>
      <c r="O1592" s="28">
        <f t="shared" ref="O1592" si="9432">(D1592*J1592+E1592*I1592+F1592*J1595+G1592*I1595)</f>
        <v>0</v>
      </c>
      <c r="P1592" s="26">
        <f t="shared" ref="P1592" si="9433">D1592*K1592+F1592*K1595-E1592*L1592-G1592*L1595</f>
        <v>0</v>
      </c>
      <c r="Q1592" s="27">
        <f t="shared" ref="Q1592" si="9434">(D1592*L1592+E1592*K1592+F1592*L1595+G1592*K1595)</f>
        <v>-5.6453033334387692</v>
      </c>
      <c r="S1592" s="24">
        <v>1</v>
      </c>
      <c r="T1592" s="25">
        <v>0</v>
      </c>
      <c r="U1592" s="26">
        <v>0</v>
      </c>
      <c r="V1592" s="27">
        <f t="shared" ref="V1592" si="9435">-1/($T$8*$B1592)</f>
        <v>-27.311062072582153</v>
      </c>
      <c r="X1592" s="24">
        <f t="shared" ref="X1592" si="9436">N1592*S1592+P1592*S1595-O1592*T1592-Q1592*T1595</f>
        <v>-0.31494606786908252</v>
      </c>
      <c r="Y1592" s="28">
        <f t="shared" ref="Y1592" si="9437">(N1592*T1592+O1592*S1592+P1592*T1595+Q1592*S1595)</f>
        <v>0</v>
      </c>
      <c r="Z1592" s="26">
        <f t="shared" ref="Z1592" si="9438">N1592*U1592+P1592*U1595-O1592*V1592-Q1592*V1595</f>
        <v>0</v>
      </c>
      <c r="AA1592" s="27">
        <f t="shared" ref="AA1592" si="9439">(N1592*V1592+O1592*U1592+P1592*V1595+Q1592*U1595)</f>
        <v>2.9562082756494155</v>
      </c>
      <c r="AB1592" s="8"/>
      <c r="AC1592" s="24">
        <v>1</v>
      </c>
      <c r="AD1592" s="28">
        <v>0</v>
      </c>
      <c r="AE1592" s="26">
        <v>0</v>
      </c>
      <c r="AF1592" s="27">
        <v>0</v>
      </c>
      <c r="AH1592" s="24">
        <f t="shared" ref="AH1592" si="9440">X1592*AC1592+Z1592*AC1595-Y1592*AD1592-AA1592*AD1595</f>
        <v>0.36150756500128278</v>
      </c>
      <c r="AI1592" s="28">
        <f t="shared" ref="AI1592" si="9441">(X1592*AD1592+Y1592*AC1592+Z1592*AD1595+AA1592*AC1595)</f>
        <v>0</v>
      </c>
      <c r="AJ1592" s="26">
        <f t="shared" ref="AJ1592" si="9442">X1592*AE1592+Z1592*AE1595-Y1592*AF1592-AA1592*AF1595</f>
        <v>0</v>
      </c>
      <c r="AK1592" s="27">
        <f t="shared" ref="AK1592" si="9443">(X1592*AF1592+Y1592*AE1592+Z1592*AF1595+AA1592*AE1595)</f>
        <v>2.9562082756494155</v>
      </c>
      <c r="AL1592" s="8"/>
      <c r="AM1592" s="24">
        <v>1</v>
      </c>
      <c r="AN1592" s="25">
        <v>0</v>
      </c>
      <c r="AO1592" s="26">
        <v>0</v>
      </c>
      <c r="AP1592" s="27">
        <f t="shared" ref="AP1592" si="9444">-1/($AN$8*$B1592)</f>
        <v>-5.6453033334387692</v>
      </c>
      <c r="AR1592" s="24">
        <f t="shared" ref="AR1592" si="9445">AH1592*AM1592+AJ1592*AM1595-AI1592*AN1592-AK1592*AN1595</f>
        <v>0.36150756500128278</v>
      </c>
      <c r="AS1592" s="28">
        <f t="shared" ref="AS1592" si="9446">(AH1592*AN1592+AI1592*AM1592+AJ1592*AN1595+AK1592*AM1595)</f>
        <v>0</v>
      </c>
      <c r="AT1592" s="26">
        <f t="shared" ref="AT1592" si="9447">AH1592*AO1592+AJ1592*AO1595-AI1592*AP1592-AK1592*AP1595</f>
        <v>0</v>
      </c>
      <c r="AU1592" s="27">
        <f t="shared" ref="AU1592" si="9448">(AH1592*AP1592+AI1592*AO1592+AJ1592*AP1595+AK1592*AO1595)</f>
        <v>0.91538841388434111</v>
      </c>
      <c r="AV1592" s="8"/>
      <c r="AW1592" s="183">
        <f t="shared" ref="AW1592" si="9449">20*LOG((2*$AR$8)/(($AR$8*AR1592+AT1592+$AR$8*AR1595+AT1595)^2+($AR$8*AS1592+AU1592+$AR$8*AS1595+AU1595)^2)^0.5)</f>
        <v>-2.0279118890357668E-2</v>
      </c>
      <c r="AY1592" s="184">
        <f t="shared" ref="AY1592" si="9450">((AS1592^2+AR1592^2)/(AS1595^2+AR1595^2))^0.5</f>
        <v>0.36372061321019722</v>
      </c>
      <c r="AZ1592" s="9"/>
      <c r="BA1592" s="29"/>
      <c r="BB1592" s="29"/>
      <c r="BC1592" s="29"/>
      <c r="BD1592" s="29"/>
    </row>
    <row r="1593" spans="2:56" ht="18.649999999999999" customHeight="1" thickBot="1">
      <c r="D1593" s="30"/>
      <c r="G1593" s="31"/>
      <c r="I1593" s="30"/>
      <c r="L1593" s="31"/>
      <c r="N1593" s="30"/>
      <c r="Q1593" s="31"/>
      <c r="S1593" s="30"/>
      <c r="V1593" s="31"/>
      <c r="X1593" s="30"/>
      <c r="AA1593" s="31"/>
      <c r="AC1593" s="30"/>
      <c r="AF1593" s="31"/>
      <c r="AH1593" s="30"/>
      <c r="AK1593" s="31"/>
      <c r="AM1593" s="30"/>
      <c r="AP1593" s="31"/>
      <c r="AR1593" s="30"/>
      <c r="AU1593" s="31"/>
      <c r="AY1593" s="185"/>
      <c r="AZ1593" s="9"/>
      <c r="BA1593" s="29"/>
      <c r="BB1593" s="29"/>
      <c r="BC1593" s="29"/>
      <c r="BD1593" s="29"/>
    </row>
    <row r="1594" spans="2:56" ht="18.649999999999999" customHeight="1" thickBot="1">
      <c r="D1594" s="197" t="s">
        <v>96</v>
      </c>
      <c r="E1594" s="198"/>
      <c r="F1594" s="199" t="s">
        <v>97</v>
      </c>
      <c r="G1594" s="200"/>
      <c r="I1594" s="197" t="s">
        <v>98</v>
      </c>
      <c r="J1594" s="198"/>
      <c r="K1594" s="199" t="s">
        <v>99</v>
      </c>
      <c r="L1594" s="200"/>
      <c r="N1594" s="197" t="s">
        <v>1</v>
      </c>
      <c r="O1594" s="198"/>
      <c r="P1594" s="199" t="s">
        <v>2</v>
      </c>
      <c r="Q1594" s="200"/>
      <c r="S1594" s="172" t="s">
        <v>100</v>
      </c>
      <c r="T1594" s="173"/>
      <c r="U1594" s="199" t="s">
        <v>101</v>
      </c>
      <c r="V1594" s="200"/>
      <c r="X1594" s="197" t="s">
        <v>102</v>
      </c>
      <c r="Y1594" s="198"/>
      <c r="Z1594" s="199" t="s">
        <v>103</v>
      </c>
      <c r="AA1594" s="200"/>
      <c r="AB1594" s="4"/>
      <c r="AC1594" s="197" t="s">
        <v>104</v>
      </c>
      <c r="AD1594" s="198"/>
      <c r="AE1594" s="199" t="s">
        <v>105</v>
      </c>
      <c r="AF1594" s="200"/>
      <c r="AH1594" s="172" t="s">
        <v>106</v>
      </c>
      <c r="AI1594" s="173"/>
      <c r="AJ1594" s="199" t="s">
        <v>107</v>
      </c>
      <c r="AK1594" s="200"/>
      <c r="AL1594" s="4"/>
      <c r="AM1594" s="197" t="s">
        <v>108</v>
      </c>
      <c r="AN1594" s="198"/>
      <c r="AO1594" s="199" t="s">
        <v>109</v>
      </c>
      <c r="AP1594" s="200"/>
      <c r="AR1594" s="197" t="s">
        <v>110</v>
      </c>
      <c r="AS1594" s="198"/>
      <c r="AT1594" s="199" t="s">
        <v>111</v>
      </c>
      <c r="AU1594" s="200"/>
      <c r="AV1594" s="4"/>
      <c r="AW1594" s="36" t="s">
        <v>112</v>
      </c>
      <c r="AY1594" s="186" t="s">
        <v>113</v>
      </c>
      <c r="AZ1594" s="9"/>
      <c r="BA1594" s="29"/>
      <c r="BB1594" s="29"/>
      <c r="BC1594" s="29"/>
      <c r="BD1594" s="29"/>
    </row>
    <row r="1595" spans="2:56" ht="18.649999999999999" customHeight="1" thickTop="1" thickBot="1">
      <c r="D1595" s="24">
        <v>0</v>
      </c>
      <c r="E1595" s="28">
        <v>0</v>
      </c>
      <c r="F1595" s="26">
        <v>1</v>
      </c>
      <c r="G1595" s="27">
        <v>0</v>
      </c>
      <c r="I1595" s="24">
        <v>0</v>
      </c>
      <c r="J1595" s="28">
        <f t="shared" ref="J1595" si="9451">IF(0=(1-$J$8*$K$8*$B1592^2),0,-1*(1-$J$8*$K$8*$B1592^2)/($B1592*$K$8))</f>
        <v>-0.23292744254861836</v>
      </c>
      <c r="K1595" s="26">
        <v>1</v>
      </c>
      <c r="L1595" s="27">
        <v>0</v>
      </c>
      <c r="N1595" s="24">
        <f t="shared" ref="N1595" si="9452">D1595*I1592+F1595*I1595-E1595*J1592-G1595*J1595</f>
        <v>0</v>
      </c>
      <c r="O1595" s="28">
        <f t="shared" ref="O1595" si="9453">(D1595*J1592+E1595*I1592+F1595*J1595+G1595*I1595)</f>
        <v>-0.23292744254861836</v>
      </c>
      <c r="P1595" s="26">
        <f t="shared" ref="P1595" si="9454">D1595*K1592+F1595*K1595-E1595*L1592-G1595*L1595</f>
        <v>1</v>
      </c>
      <c r="Q1595" s="27">
        <f t="shared" ref="Q1595" si="9455">(D1595*L1592+E1595*K1592+F1595*L1595+G1595*K1595)</f>
        <v>0</v>
      </c>
      <c r="S1595" s="24">
        <v>0</v>
      </c>
      <c r="T1595" s="28">
        <v>0</v>
      </c>
      <c r="U1595" s="26">
        <v>1</v>
      </c>
      <c r="V1595" s="27">
        <v>0</v>
      </c>
      <c r="X1595" s="24">
        <f t="shared" ref="X1595" si="9456">N1595*S1592+P1595*S1595-O1595*T1592-Q1595*T1595</f>
        <v>0</v>
      </c>
      <c r="Y1595" s="28">
        <f t="shared" ref="Y1595" si="9457">(N1595*T1592+O1595*S1592+P1595*T1595+Q1595*S1595)</f>
        <v>-0.23292744254861836</v>
      </c>
      <c r="Z1595" s="26">
        <f t="shared" ref="Z1595" si="9458">N1595*U1592+P1595*U1595-O1595*V1592-Q1595*V1595</f>
        <v>-5.3614958418531291</v>
      </c>
      <c r="AA1595" s="27">
        <f t="shared" ref="AA1595" si="9459">(N1595*V1592+O1595*U1592+P1595*V1595+Q1595*U1595)</f>
        <v>0</v>
      </c>
      <c r="AB1595" s="8"/>
      <c r="AC1595" s="24">
        <v>0</v>
      </c>
      <c r="AD1595" s="28">
        <f t="shared" ref="AD1595" si="9460">IF(0=(1-$AD$8*$AE$8*$B1592^2),0,-1*(1-$AD$8*$AE$8*$B1592^2)/($B1592*$AD$8))</f>
        <v>-0.2288247544810634</v>
      </c>
      <c r="AE1595" s="26">
        <v>1</v>
      </c>
      <c r="AF1595" s="27">
        <v>0</v>
      </c>
      <c r="AH1595" s="24">
        <f t="shared" ref="AH1595" si="9461">X1595*AC1592+Z1595*AC1595-Y1595*AD1592-AA1595*AD1595</f>
        <v>0</v>
      </c>
      <c r="AI1595" s="28">
        <f t="shared" ref="AI1595" si="9462">(X1595*AD1592+Y1595*AC1592+Z1595*AD1595+AA1595*AC1595)</f>
        <v>0.99391552711466624</v>
      </c>
      <c r="AJ1595" s="26">
        <f t="shared" ref="AJ1595" si="9463">X1595*AE1592+Z1595*AE1595-Y1595*AF1592-AA1595*AF1595</f>
        <v>-5.3614958418531291</v>
      </c>
      <c r="AK1595" s="27">
        <f t="shared" ref="AK1595" si="9464">(X1595*AF1592+Y1595*AE1592+Z1595*AF1595+AA1595*AE1595)</f>
        <v>0</v>
      </c>
      <c r="AL1595" s="8"/>
      <c r="AM1595" s="24">
        <v>0</v>
      </c>
      <c r="AN1595" s="28">
        <v>0</v>
      </c>
      <c r="AO1595" s="26">
        <v>1</v>
      </c>
      <c r="AP1595" s="27">
        <v>0</v>
      </c>
      <c r="AR1595" s="24">
        <f t="shared" ref="AR1595" si="9465">AH1595*AM1592+AJ1595*AM1595-AI1595*AN1592-AK1595*AN1595</f>
        <v>0</v>
      </c>
      <c r="AS1595" s="28">
        <f t="shared" ref="AS1595" si="9466">(AH1595*AN1592+AI1595*AM1592+AJ1595*AN1595+AK1595*AM1595)</f>
        <v>0.99391552711466624</v>
      </c>
      <c r="AT1595" s="26">
        <f t="shared" ref="AT1595" si="9467">AH1595*AO1592+AJ1595*AO1595-AI1595*AP1592-AK1595*AP1595</f>
        <v>0.2494587965238475</v>
      </c>
      <c r="AU1595" s="27">
        <f t="shared" ref="AU1595" si="9468">(AH1595*AP1592+AI1595*AO1592+AJ1595*AP1595+AK1595*AO1595)</f>
        <v>0</v>
      </c>
      <c r="AV1595" s="8"/>
      <c r="AW1595" s="38">
        <f t="shared" ref="AW1595" si="9469">(180/PI())*ATAN(-1*(($AR$8*AS1592+AU1592+$AR$8*AS1595+AU1595)/($AR$8*AR1592+AT1592+$AR$8*AR1595+AT1595)))</f>
        <v>-72.255625076224277</v>
      </c>
      <c r="AY1595" s="187">
        <f t="shared" ref="AY1595" si="9470">20*LOG(((($AR$8*AR1592+AT1592-$AR$8*AR1595-AT1595)^2+($AR$8*AS1592+AU1592-$AR$8*AS1595-AU1595)^2)/(($AR$8*AR1592+AT1592+$AR$8*AR1595+AT1595)^2+($AR$8*AS1592+AU1592+$AR$8*AS1595+AU1595)^2))^0.5)</f>
        <v>-23.317487913315563</v>
      </c>
      <c r="AZ1595" s="9"/>
      <c r="BA1595" s="29"/>
      <c r="BB1595" s="29"/>
      <c r="BC1595" s="29"/>
      <c r="BD1595" s="29"/>
    </row>
    <row r="1596" spans="2:56" ht="18.649999999999999" customHeight="1">
      <c r="AY1596" s="33"/>
    </row>
    <row r="1597" spans="2:56" ht="18.649999999999999" customHeight="1" thickBot="1">
      <c r="E1597" s="21" t="s">
        <v>68</v>
      </c>
      <c r="J1597" s="21" t="s">
        <v>69</v>
      </c>
      <c r="O1597" s="21" t="s">
        <v>70</v>
      </c>
      <c r="T1597" s="21" t="s">
        <v>71</v>
      </c>
      <c r="Y1597" s="21" t="s">
        <v>72</v>
      </c>
      <c r="AD1597" s="21" t="s">
        <v>73</v>
      </c>
      <c r="AI1597" s="21" t="s">
        <v>74</v>
      </c>
      <c r="AN1597" s="21" t="s">
        <v>75</v>
      </c>
      <c r="AS1597" s="21" t="s">
        <v>76</v>
      </c>
    </row>
    <row r="1598" spans="2:56" ht="18.649999999999999" customHeight="1" thickBot="1">
      <c r="B1598" s="20"/>
      <c r="D1598" s="197" t="s">
        <v>77</v>
      </c>
      <c r="E1598" s="198"/>
      <c r="F1598" s="199" t="s">
        <v>78</v>
      </c>
      <c r="G1598" s="200"/>
      <c r="I1598" s="197" t="s">
        <v>79</v>
      </c>
      <c r="J1598" s="198"/>
      <c r="K1598" s="199" t="s">
        <v>80</v>
      </c>
      <c r="L1598" s="200"/>
      <c r="N1598" s="197" t="s">
        <v>81</v>
      </c>
      <c r="O1598" s="198"/>
      <c r="P1598" s="199" t="s">
        <v>82</v>
      </c>
      <c r="Q1598" s="200"/>
      <c r="S1598" s="197" t="s">
        <v>83</v>
      </c>
      <c r="T1598" s="198"/>
      <c r="U1598" s="199" t="s">
        <v>84</v>
      </c>
      <c r="V1598" s="200"/>
      <c r="X1598" s="197" t="s">
        <v>85</v>
      </c>
      <c r="Y1598" s="198"/>
      <c r="Z1598" s="199" t="s">
        <v>86</v>
      </c>
      <c r="AA1598" s="200"/>
      <c r="AB1598" s="4"/>
      <c r="AC1598" s="197" t="s">
        <v>87</v>
      </c>
      <c r="AD1598" s="198"/>
      <c r="AE1598" s="199" t="s">
        <v>88</v>
      </c>
      <c r="AF1598" s="200"/>
      <c r="AH1598" s="197" t="s">
        <v>89</v>
      </c>
      <c r="AI1598" s="198"/>
      <c r="AJ1598" s="199" t="s">
        <v>90</v>
      </c>
      <c r="AK1598" s="200"/>
      <c r="AL1598" s="4"/>
      <c r="AM1598" s="197" t="s">
        <v>91</v>
      </c>
      <c r="AN1598" s="198"/>
      <c r="AO1598" s="199" t="s">
        <v>92</v>
      </c>
      <c r="AP1598" s="200"/>
      <c r="AR1598" s="197" t="s">
        <v>93</v>
      </c>
      <c r="AS1598" s="198"/>
      <c r="AT1598" s="199" t="s">
        <v>94</v>
      </c>
      <c r="AU1598" s="200"/>
      <c r="AV1598" s="4"/>
      <c r="AW1598" s="181" t="s">
        <v>95</v>
      </c>
      <c r="AY1598" s="182" t="s">
        <v>22</v>
      </c>
      <c r="AZ1598" s="9"/>
      <c r="BA1598" s="29"/>
      <c r="BB1598" s="29"/>
      <c r="BC1598" s="29"/>
      <c r="BD1598" s="29"/>
    </row>
    <row r="1599" spans="2:56" ht="18.649999999999999" customHeight="1" thickTop="1" thickBot="1">
      <c r="B1599" s="39">
        <f t="shared" ref="B1599" si="9471">B1592+$E$5</f>
        <v>0.98999999999999011</v>
      </c>
      <c r="D1599" s="24">
        <v>1</v>
      </c>
      <c r="E1599" s="25">
        <v>0</v>
      </c>
      <c r="F1599" s="26">
        <v>0</v>
      </c>
      <c r="G1599" s="27">
        <f t="shared" ref="G1599" si="9472">-1/($E$8*$B1599)</f>
        <v>-5.6430224027989953</v>
      </c>
      <c r="I1599" s="24">
        <v>1</v>
      </c>
      <c r="J1599" s="28">
        <v>0</v>
      </c>
      <c r="K1599" s="26">
        <v>0</v>
      </c>
      <c r="L1599" s="27">
        <v>0</v>
      </c>
      <c r="N1599" s="24">
        <f t="shared" ref="N1599" si="9473">D1599*I1599+F1599*I1602-E1599*J1599-G1599*J1602</f>
        <v>-0.30941984249763088</v>
      </c>
      <c r="O1599" s="28">
        <f t="shared" ref="O1599" si="9474">(D1599*J1599+E1599*I1599+F1599*J1602+G1599*I1602)</f>
        <v>0</v>
      </c>
      <c r="P1599" s="26">
        <f t="shared" ref="P1599" si="9475">D1599*K1599+F1599*K1602-E1599*L1599-G1599*L1602</f>
        <v>0</v>
      </c>
      <c r="Q1599" s="27">
        <f t="shared" ref="Q1599" si="9476">(D1599*L1599+E1599*K1599+F1599*L1602+G1599*K1602)</f>
        <v>-5.6430224027989953</v>
      </c>
      <c r="S1599" s="24">
        <v>1</v>
      </c>
      <c r="T1599" s="25">
        <v>0</v>
      </c>
      <c r="U1599" s="26">
        <v>0</v>
      </c>
      <c r="V1599" s="27">
        <f t="shared" ref="V1599" si="9477">-1/($T$8*$B1599)</f>
        <v>-27.300027300027573</v>
      </c>
      <c r="X1599" s="24">
        <f t="shared" ref="X1599" si="9478">N1599*S1599+P1599*S1602-O1599*T1599-Q1599*T1602</f>
        <v>-0.30941984249763088</v>
      </c>
      <c r="Y1599" s="28">
        <f t="shared" ref="Y1599" si="9479">(N1599*T1599+O1599*S1599+P1599*T1602+Q1599*S1602)</f>
        <v>0</v>
      </c>
      <c r="Z1599" s="26">
        <f t="shared" ref="Z1599" si="9480">N1599*U1599+P1599*U1602-O1599*V1599-Q1599*V1602</f>
        <v>0</v>
      </c>
      <c r="AA1599" s="27">
        <f t="shared" ref="AA1599" si="9481">(N1599*V1599+O1599*U1599+P1599*V1602+Q1599*U1602)</f>
        <v>2.8041477445565599</v>
      </c>
      <c r="AB1599" s="8"/>
      <c r="AC1599" s="24">
        <v>1</v>
      </c>
      <c r="AD1599" s="28">
        <v>0</v>
      </c>
      <c r="AE1599" s="26">
        <v>0</v>
      </c>
      <c r="AF1599" s="27">
        <v>0</v>
      </c>
      <c r="AH1599" s="24">
        <f t="shared" ref="AH1599" si="9482">X1599*AC1599+Z1599*AC1602-Y1599*AD1599-AA1599*AD1602</f>
        <v>0.33010877134217009</v>
      </c>
      <c r="AI1599" s="28">
        <f t="shared" ref="AI1599" si="9483">(X1599*AD1599+Y1599*AC1599+Z1599*AD1602+AA1599*AC1602)</f>
        <v>0</v>
      </c>
      <c r="AJ1599" s="26">
        <f t="shared" ref="AJ1599" si="9484">X1599*AE1599+Z1599*AE1602-Y1599*AF1599-AA1599*AF1602</f>
        <v>0</v>
      </c>
      <c r="AK1599" s="27">
        <f t="shared" ref="AK1599" si="9485">(X1599*AF1599+Y1599*AE1599+Z1599*AF1602+AA1599*AE1602)</f>
        <v>2.8041477445565599</v>
      </c>
      <c r="AL1599" s="8"/>
      <c r="AM1599" s="24">
        <v>1</v>
      </c>
      <c r="AN1599" s="25">
        <v>0</v>
      </c>
      <c r="AO1599" s="26">
        <v>0</v>
      </c>
      <c r="AP1599" s="27">
        <f t="shared" ref="AP1599" si="9486">-1/($AN$8*$B1599)</f>
        <v>-5.6430224027989953</v>
      </c>
      <c r="AR1599" s="24">
        <f t="shared" ref="AR1599" si="9487">AH1599*AM1599+AJ1599*AM1602-AI1599*AN1599-AK1599*AN1602</f>
        <v>0.33010877134217009</v>
      </c>
      <c r="AS1599" s="28">
        <f t="shared" ref="AS1599" si="9488">(AH1599*AN1599+AI1599*AM1599+AJ1599*AN1602+AK1599*AM1602)</f>
        <v>0</v>
      </c>
      <c r="AT1599" s="26">
        <f t="shared" ref="AT1599" si="9489">AH1599*AO1599+AJ1599*AO1602-AI1599*AP1599-AK1599*AP1602</f>
        <v>0</v>
      </c>
      <c r="AU1599" s="27">
        <f t="shared" ref="AU1599" si="9490">(AH1599*AP1599+AI1599*AO1599+AJ1599*AP1602+AK1599*AO1602)</f>
        <v>0.94133655251224302</v>
      </c>
      <c r="AV1599" s="8"/>
      <c r="AW1599" s="183">
        <f t="shared" ref="AW1599" si="9491">20*LOG((2*$AR$8)/(($AR$8*AR1599+AT1599+$AR$8*AR1602+AT1602)^2+($AR$8*AS1599+AU1599+$AR$8*AS1602+AU1602)^2)^0.5)</f>
        <v>-1.4808789302961574E-2</v>
      </c>
      <c r="AY1599" s="184">
        <f t="shared" ref="AY1599" si="9492">((AS1599^2+AR1599^2)/(AS1602^2+AR1602^2))^0.5</f>
        <v>0.33526133647758949</v>
      </c>
      <c r="AZ1599" s="9"/>
      <c r="BA1599" s="29"/>
      <c r="BB1599" s="29"/>
      <c r="BC1599" s="29"/>
      <c r="BD1599" s="29"/>
    </row>
    <row r="1600" spans="2:56" ht="18.649999999999999" customHeight="1" thickBot="1">
      <c r="D1600" s="30"/>
      <c r="G1600" s="31"/>
      <c r="I1600" s="30"/>
      <c r="L1600" s="31"/>
      <c r="N1600" s="30"/>
      <c r="Q1600" s="31"/>
      <c r="S1600" s="30"/>
      <c r="V1600" s="31"/>
      <c r="X1600" s="30"/>
      <c r="AA1600" s="31"/>
      <c r="AC1600" s="30"/>
      <c r="AF1600" s="31"/>
      <c r="AH1600" s="30"/>
      <c r="AK1600" s="31"/>
      <c r="AM1600" s="30"/>
      <c r="AP1600" s="31"/>
      <c r="AR1600" s="30"/>
      <c r="AU1600" s="31"/>
      <c r="AY1600" s="185"/>
      <c r="AZ1600" s="9"/>
      <c r="BA1600" s="29"/>
      <c r="BB1600" s="29"/>
      <c r="BC1600" s="29"/>
      <c r="BD1600" s="29"/>
    </row>
    <row r="1601" spans="2:56" ht="18.649999999999999" customHeight="1" thickBot="1">
      <c r="D1601" s="197" t="s">
        <v>96</v>
      </c>
      <c r="E1601" s="198"/>
      <c r="F1601" s="199" t="s">
        <v>97</v>
      </c>
      <c r="G1601" s="200"/>
      <c r="I1601" s="197" t="s">
        <v>98</v>
      </c>
      <c r="J1601" s="198"/>
      <c r="K1601" s="199" t="s">
        <v>99</v>
      </c>
      <c r="L1601" s="200"/>
      <c r="N1601" s="197" t="s">
        <v>1</v>
      </c>
      <c r="O1601" s="198"/>
      <c r="P1601" s="199" t="s">
        <v>2</v>
      </c>
      <c r="Q1601" s="200"/>
      <c r="S1601" s="172" t="s">
        <v>100</v>
      </c>
      <c r="T1601" s="173"/>
      <c r="U1601" s="199" t="s">
        <v>101</v>
      </c>
      <c r="V1601" s="200"/>
      <c r="X1601" s="197" t="s">
        <v>102</v>
      </c>
      <c r="Y1601" s="198"/>
      <c r="Z1601" s="199" t="s">
        <v>103</v>
      </c>
      <c r="AA1601" s="200"/>
      <c r="AB1601" s="4"/>
      <c r="AC1601" s="197" t="s">
        <v>104</v>
      </c>
      <c r="AD1601" s="198"/>
      <c r="AE1601" s="199" t="s">
        <v>105</v>
      </c>
      <c r="AF1601" s="200"/>
      <c r="AH1601" s="172" t="s">
        <v>106</v>
      </c>
      <c r="AI1601" s="173"/>
      <c r="AJ1601" s="199" t="s">
        <v>107</v>
      </c>
      <c r="AK1601" s="200"/>
      <c r="AL1601" s="4"/>
      <c r="AM1601" s="197" t="s">
        <v>108</v>
      </c>
      <c r="AN1601" s="198"/>
      <c r="AO1601" s="199" t="s">
        <v>109</v>
      </c>
      <c r="AP1601" s="200"/>
      <c r="AR1601" s="197" t="s">
        <v>110</v>
      </c>
      <c r="AS1601" s="198"/>
      <c r="AT1601" s="199" t="s">
        <v>111</v>
      </c>
      <c r="AU1601" s="200"/>
      <c r="AV1601" s="4"/>
      <c r="AW1601" s="36" t="s">
        <v>112</v>
      </c>
      <c r="AY1601" s="186" t="s">
        <v>113</v>
      </c>
      <c r="AZ1601" s="9"/>
      <c r="BA1601" s="29"/>
      <c r="BB1601" s="29"/>
      <c r="BC1601" s="29"/>
      <c r="BD1601" s="29"/>
    </row>
    <row r="1602" spans="2:56" ht="18.649999999999999" customHeight="1" thickTop="1" thickBot="1">
      <c r="D1602" s="24">
        <v>0</v>
      </c>
      <c r="E1602" s="28">
        <v>0</v>
      </c>
      <c r="F1602" s="26">
        <v>1</v>
      </c>
      <c r="G1602" s="27">
        <v>0</v>
      </c>
      <c r="I1602" s="24">
        <v>0</v>
      </c>
      <c r="J1602" s="28">
        <f t="shared" ref="J1602" si="9493">IF(0=(1-$J$8*$K$8*$B1599^2),0,-1*(1-$J$8*$K$8*$B1599^2)/($B1599*$K$8))</f>
        <v>-0.23204229028900286</v>
      </c>
      <c r="K1602" s="26">
        <v>1</v>
      </c>
      <c r="L1602" s="27">
        <v>0</v>
      </c>
      <c r="N1602" s="24">
        <f t="shared" ref="N1602" si="9494">D1602*I1599+F1602*I1602-E1602*J1599-G1602*J1602</f>
        <v>0</v>
      </c>
      <c r="O1602" s="28">
        <f t="shared" ref="O1602" si="9495">(D1602*J1599+E1602*I1599+F1602*J1602+G1602*I1602)</f>
        <v>-0.23204229028900286</v>
      </c>
      <c r="P1602" s="26">
        <f t="shared" ref="P1602" si="9496">D1602*K1599+F1602*K1602-E1602*L1599-G1602*L1602</f>
        <v>1</v>
      </c>
      <c r="Q1602" s="27">
        <f t="shared" ref="Q1602" si="9497">(D1602*L1599+E1602*K1599+F1602*L1602+G1602*K1602)</f>
        <v>0</v>
      </c>
      <c r="S1602" s="24">
        <v>0</v>
      </c>
      <c r="T1602" s="28">
        <v>0</v>
      </c>
      <c r="U1602" s="26">
        <v>1</v>
      </c>
      <c r="V1602" s="27">
        <v>0</v>
      </c>
      <c r="X1602" s="24">
        <f t="shared" ref="X1602" si="9498">N1602*S1599+P1602*S1602-O1602*T1599-Q1602*T1602</f>
        <v>0</v>
      </c>
      <c r="Y1602" s="28">
        <f t="shared" ref="Y1602" si="9499">(N1602*T1599+O1602*S1599+P1602*T1602+Q1602*S1602)</f>
        <v>-0.23204229028900286</v>
      </c>
      <c r="Z1602" s="26">
        <f t="shared" ref="Z1602" si="9500">N1602*U1599+P1602*U1602-O1602*V1599-Q1602*V1602</f>
        <v>-5.334760859650701</v>
      </c>
      <c r="AA1602" s="27">
        <f t="shared" ref="AA1602" si="9501">(N1602*V1599+O1602*U1599+P1602*V1602+Q1602*U1602)</f>
        <v>0</v>
      </c>
      <c r="AB1602" s="8"/>
      <c r="AC1602" s="24">
        <v>0</v>
      </c>
      <c r="AD1602" s="28">
        <f t="shared" ref="AD1602" si="9502">IF(0=(1-$AD$8*$AE$8*$B1599^2),0,-1*(1-$AD$8*$AE$8*$B1599^2)/($B1599*$AD$8))</f>
        <v>-0.22806523482268737</v>
      </c>
      <c r="AE1602" s="26">
        <v>1</v>
      </c>
      <c r="AF1602" s="27">
        <v>0</v>
      </c>
      <c r="AH1602" s="24">
        <f t="shared" ref="AH1602" si="9503">X1602*AC1599+Z1602*AC1602-Y1602*AD1599-AA1602*AD1602</f>
        <v>0</v>
      </c>
      <c r="AI1602" s="28">
        <f t="shared" ref="AI1602" si="9504">(X1602*AD1599+Y1602*AC1599+Z1602*AD1602+AA1602*AC1602)</f>
        <v>0.98463119789011566</v>
      </c>
      <c r="AJ1602" s="26">
        <f t="shared" ref="AJ1602" si="9505">X1602*AE1599+Z1602*AE1602-Y1602*AF1599-AA1602*AF1602</f>
        <v>-5.334760859650701</v>
      </c>
      <c r="AK1602" s="27">
        <f t="shared" ref="AK1602" si="9506">(X1602*AF1599+Y1602*AE1599+Z1602*AF1602+AA1602*AE1602)</f>
        <v>0</v>
      </c>
      <c r="AL1602" s="8"/>
      <c r="AM1602" s="24">
        <v>0</v>
      </c>
      <c r="AN1602" s="28">
        <v>0</v>
      </c>
      <c r="AO1602" s="26">
        <v>1</v>
      </c>
      <c r="AP1602" s="27">
        <v>0</v>
      </c>
      <c r="AR1602" s="24">
        <f t="shared" ref="AR1602" si="9507">AH1602*AM1599+AJ1602*AM1602-AI1602*AN1599-AK1602*AN1602</f>
        <v>0</v>
      </c>
      <c r="AS1602" s="28">
        <f t="shared" ref="AS1602" si="9508">(AH1602*AN1599+AI1602*AM1599+AJ1602*AN1602+AK1602*AM1602)</f>
        <v>0.98463119789011566</v>
      </c>
      <c r="AT1602" s="26">
        <f t="shared" ref="AT1602" si="9509">AH1602*AO1599+AJ1602*AO1602-AI1602*AP1599-AK1602*AP1602</f>
        <v>0.22153504853803252</v>
      </c>
      <c r="AU1602" s="27">
        <f t="shared" ref="AU1602" si="9510">(AH1602*AP1599+AI1602*AO1599+AJ1602*AP1602+AK1602*AO1602)</f>
        <v>0</v>
      </c>
      <c r="AV1602" s="8"/>
      <c r="AW1602" s="38">
        <f t="shared" ref="AW1602" si="9511">(180/PI())*ATAN(-1*(($AR$8*AS1599+AU1599+$AR$8*AS1602+AU1602)/($AR$8*AR1599+AT1599+$AR$8*AR1602+AT1602)))</f>
        <v>-74.017004568278381</v>
      </c>
      <c r="AY1602" s="187">
        <f t="shared" ref="AY1602" si="9512">20*LOG(((($AR$8*AR1599+AT1599-$AR$8*AR1602-AT1602)^2+($AR$8*AS1599+AU1599-$AR$8*AS1602-AU1602)^2)/(($AR$8*AR1599+AT1599+$AR$8*AR1602+AT1602)^2+($AR$8*AS1599+AU1599+$AR$8*AS1602+AU1602)^2))^0.5)</f>
        <v>-24.680049862705875</v>
      </c>
      <c r="AZ1602" s="9"/>
      <c r="BA1602" s="29"/>
      <c r="BB1602" s="29"/>
      <c r="BC1602" s="29"/>
      <c r="BD1602" s="29"/>
    </row>
    <row r="1603" spans="2:56" ht="18.649999999999999" customHeight="1">
      <c r="AY1603" s="33"/>
    </row>
    <row r="1604" spans="2:56" ht="18.649999999999999" customHeight="1" thickBot="1">
      <c r="E1604" s="21" t="s">
        <v>68</v>
      </c>
      <c r="J1604" s="21" t="s">
        <v>69</v>
      </c>
      <c r="O1604" s="21" t="s">
        <v>70</v>
      </c>
      <c r="T1604" s="21" t="s">
        <v>71</v>
      </c>
      <c r="Y1604" s="21" t="s">
        <v>72</v>
      </c>
      <c r="AD1604" s="21" t="s">
        <v>73</v>
      </c>
      <c r="AI1604" s="21" t="s">
        <v>74</v>
      </c>
      <c r="AN1604" s="21" t="s">
        <v>75</v>
      </c>
      <c r="AS1604" s="21" t="s">
        <v>76</v>
      </c>
    </row>
    <row r="1605" spans="2:56" ht="18.649999999999999" customHeight="1" thickBot="1">
      <c r="B1605" s="20"/>
      <c r="D1605" s="197" t="s">
        <v>77</v>
      </c>
      <c r="E1605" s="198"/>
      <c r="F1605" s="199" t="s">
        <v>78</v>
      </c>
      <c r="G1605" s="200"/>
      <c r="I1605" s="197" t="s">
        <v>79</v>
      </c>
      <c r="J1605" s="198"/>
      <c r="K1605" s="199" t="s">
        <v>80</v>
      </c>
      <c r="L1605" s="200"/>
      <c r="N1605" s="197" t="s">
        <v>81</v>
      </c>
      <c r="O1605" s="198"/>
      <c r="P1605" s="199" t="s">
        <v>82</v>
      </c>
      <c r="Q1605" s="200"/>
      <c r="S1605" s="197" t="s">
        <v>83</v>
      </c>
      <c r="T1605" s="198"/>
      <c r="U1605" s="199" t="s">
        <v>84</v>
      </c>
      <c r="V1605" s="200"/>
      <c r="X1605" s="197" t="s">
        <v>85</v>
      </c>
      <c r="Y1605" s="198"/>
      <c r="Z1605" s="199" t="s">
        <v>86</v>
      </c>
      <c r="AA1605" s="200"/>
      <c r="AB1605" s="4"/>
      <c r="AC1605" s="197" t="s">
        <v>87</v>
      </c>
      <c r="AD1605" s="198"/>
      <c r="AE1605" s="199" t="s">
        <v>88</v>
      </c>
      <c r="AF1605" s="200"/>
      <c r="AH1605" s="197" t="s">
        <v>89</v>
      </c>
      <c r="AI1605" s="198"/>
      <c r="AJ1605" s="199" t="s">
        <v>90</v>
      </c>
      <c r="AK1605" s="200"/>
      <c r="AL1605" s="4"/>
      <c r="AM1605" s="197" t="s">
        <v>91</v>
      </c>
      <c r="AN1605" s="198"/>
      <c r="AO1605" s="199" t="s">
        <v>92</v>
      </c>
      <c r="AP1605" s="200"/>
      <c r="AR1605" s="197" t="s">
        <v>93</v>
      </c>
      <c r="AS1605" s="198"/>
      <c r="AT1605" s="199" t="s">
        <v>94</v>
      </c>
      <c r="AU1605" s="200"/>
      <c r="AV1605" s="4"/>
      <c r="AW1605" s="181" t="s">
        <v>95</v>
      </c>
      <c r="AY1605" s="182" t="s">
        <v>22</v>
      </c>
      <c r="AZ1605" s="9"/>
      <c r="BA1605" s="29"/>
      <c r="BB1605" s="29"/>
      <c r="BC1605" s="29"/>
      <c r="BD1605" s="29"/>
    </row>
    <row r="1606" spans="2:56" ht="18.649999999999999" customHeight="1" thickTop="1" thickBot="1">
      <c r="B1606" s="39">
        <f t="shared" ref="B1606" si="9513">B1599+$E$5</f>
        <v>0.99039999999999007</v>
      </c>
      <c r="D1606" s="24">
        <v>1</v>
      </c>
      <c r="E1606" s="25">
        <v>0</v>
      </c>
      <c r="F1606" s="26">
        <v>0</v>
      </c>
      <c r="G1606" s="27">
        <f t="shared" ref="G1606" si="9514">-1/($E$8*$B1606)</f>
        <v>-5.6407433145910808</v>
      </c>
      <c r="I1606" s="24">
        <v>1</v>
      </c>
      <c r="J1606" s="28">
        <v>0</v>
      </c>
      <c r="K1606" s="26">
        <v>0</v>
      </c>
      <c r="L1606" s="27">
        <v>0</v>
      </c>
      <c r="N1606" s="24">
        <f t="shared" ref="N1606" si="9515">D1606*I1606+F1606*I1609-E1606*J1606-G1606*J1609</f>
        <v>-0.30390031152360053</v>
      </c>
      <c r="O1606" s="28">
        <f t="shared" ref="O1606" si="9516">(D1606*J1606+E1606*I1606+F1606*J1609+G1606*I1609)</f>
        <v>0</v>
      </c>
      <c r="P1606" s="26">
        <f t="shared" ref="P1606" si="9517">D1606*K1606+F1606*K1609-E1606*L1606-G1606*L1609</f>
        <v>0</v>
      </c>
      <c r="Q1606" s="27">
        <f t="shared" ref="Q1606" si="9518">(D1606*L1606+E1606*K1606+F1606*L1609+G1606*K1609)</f>
        <v>-5.6407433145910808</v>
      </c>
      <c r="S1606" s="24">
        <v>1</v>
      </c>
      <c r="T1606" s="25">
        <v>0</v>
      </c>
      <c r="U1606" s="26">
        <v>0</v>
      </c>
      <c r="V1606" s="27">
        <f t="shared" ref="V1606" si="9519">-1/($T$8*$B1606)</f>
        <v>-27.28900144085955</v>
      </c>
      <c r="X1606" s="24">
        <f t="shared" ref="X1606" si="9520">N1606*S1606+P1606*S1609-O1606*T1606-Q1606*T1609</f>
        <v>-0.30390031152360053</v>
      </c>
      <c r="Y1606" s="28">
        <f t="shared" ref="Y1606" si="9521">(N1606*T1606+O1606*S1606+P1606*T1609+Q1606*S1609)</f>
        <v>0</v>
      </c>
      <c r="Z1606" s="26">
        <f t="shared" ref="Z1606" si="9522">N1606*U1606+P1606*U1609-O1606*V1606-Q1606*V1609</f>
        <v>0</v>
      </c>
      <c r="AA1606" s="27">
        <f t="shared" ref="AA1606" si="9523">(N1606*V1606+O1606*U1606+P1606*V1609+Q1606*U1609)</f>
        <v>2.6523927244541206</v>
      </c>
      <c r="AB1606" s="8"/>
      <c r="AC1606" s="24">
        <v>1</v>
      </c>
      <c r="AD1606" s="28">
        <v>0</v>
      </c>
      <c r="AE1606" s="26">
        <v>0</v>
      </c>
      <c r="AF1606" s="27">
        <v>0</v>
      </c>
      <c r="AH1606" s="24">
        <f t="shared" ref="AH1606" si="9524">X1606*AC1606+Z1606*AC1609-Y1606*AD1606-AA1606*AD1609</f>
        <v>0.2990046261302638</v>
      </c>
      <c r="AI1606" s="28">
        <f t="shared" ref="AI1606" si="9525">(X1606*AD1606+Y1606*AC1606+Z1606*AD1609+AA1606*AC1609)</f>
        <v>0</v>
      </c>
      <c r="AJ1606" s="26">
        <f t="shared" ref="AJ1606" si="9526">X1606*AE1606+Z1606*AE1609-Y1606*AF1606-AA1606*AF1609</f>
        <v>0</v>
      </c>
      <c r="AK1606" s="27">
        <f t="shared" ref="AK1606" si="9527">(X1606*AF1606+Y1606*AE1606+Z1606*AF1609+AA1606*AE1609)</f>
        <v>2.6523927244541206</v>
      </c>
      <c r="AL1606" s="8"/>
      <c r="AM1606" s="24">
        <v>1</v>
      </c>
      <c r="AN1606" s="25">
        <v>0</v>
      </c>
      <c r="AO1606" s="26">
        <v>0</v>
      </c>
      <c r="AP1606" s="27">
        <f t="shared" ref="AP1606" si="9528">-1/($AN$8*$B1606)</f>
        <v>-5.6407433145910808</v>
      </c>
      <c r="AR1606" s="24">
        <f t="shared" ref="AR1606" si="9529">AH1606*AM1606+AJ1606*AM1609-AI1606*AN1606-AK1606*AN1609</f>
        <v>0.2990046261302638</v>
      </c>
      <c r="AS1606" s="28">
        <f t="shared" ref="AS1606" si="9530">(AH1606*AN1606+AI1606*AM1606+AJ1606*AN1609+AK1606*AM1609)</f>
        <v>0</v>
      </c>
      <c r="AT1606" s="26">
        <f t="shared" ref="AT1606" si="9531">AH1606*AO1606+AJ1606*AO1609-AI1606*AP1606-AK1606*AP1609</f>
        <v>0</v>
      </c>
      <c r="AU1606" s="27">
        <f t="shared" ref="AU1606" si="9532">(AH1606*AP1606+AI1606*AO1606+AJ1606*AP1609+AK1606*AO1609)</f>
        <v>0.96578437857802957</v>
      </c>
      <c r="AV1606" s="8"/>
      <c r="AW1606" s="183">
        <f t="shared" ref="AW1606" si="9533">20*LOG((2*$AR$8)/(($AR$8*AR1606+AT1606+$AR$8*AR1609+AT1609)^2+($AR$8*AS1606+AU1606+$AR$8*AS1609+AU1609)^2)^0.5)</f>
        <v>-1.2077213125616951E-2</v>
      </c>
      <c r="AY1606" s="184">
        <f t="shared" ref="AY1606" si="9534">((AS1606^2+AR1606^2)/(AS1609^2+AR1609^2))^0.5</f>
        <v>0.30654682056674298</v>
      </c>
      <c r="AZ1606" s="9"/>
      <c r="BA1606" s="29"/>
      <c r="BB1606" s="29"/>
      <c r="BC1606" s="29"/>
      <c r="BD1606" s="29"/>
    </row>
    <row r="1607" spans="2:56" ht="18.649999999999999" customHeight="1" thickBot="1">
      <c r="D1607" s="30"/>
      <c r="G1607" s="31"/>
      <c r="I1607" s="30"/>
      <c r="L1607" s="31"/>
      <c r="N1607" s="30"/>
      <c r="Q1607" s="31"/>
      <c r="S1607" s="30"/>
      <c r="V1607" s="31"/>
      <c r="X1607" s="30"/>
      <c r="AA1607" s="31"/>
      <c r="AC1607" s="30"/>
      <c r="AF1607" s="31"/>
      <c r="AH1607" s="30"/>
      <c r="AK1607" s="31"/>
      <c r="AM1607" s="30"/>
      <c r="AP1607" s="31"/>
      <c r="AR1607" s="30"/>
      <c r="AU1607" s="31"/>
      <c r="AY1607" s="185"/>
      <c r="AZ1607" s="9"/>
      <c r="BA1607" s="29"/>
      <c r="BB1607" s="29"/>
      <c r="BC1607" s="29"/>
      <c r="BD1607" s="29"/>
    </row>
    <row r="1608" spans="2:56" ht="18.649999999999999" customHeight="1" thickBot="1">
      <c r="D1608" s="197" t="s">
        <v>96</v>
      </c>
      <c r="E1608" s="198"/>
      <c r="F1608" s="199" t="s">
        <v>97</v>
      </c>
      <c r="G1608" s="200"/>
      <c r="I1608" s="197" t="s">
        <v>98</v>
      </c>
      <c r="J1608" s="198"/>
      <c r="K1608" s="199" t="s">
        <v>99</v>
      </c>
      <c r="L1608" s="200"/>
      <c r="N1608" s="197" t="s">
        <v>1</v>
      </c>
      <c r="O1608" s="198"/>
      <c r="P1608" s="199" t="s">
        <v>2</v>
      </c>
      <c r="Q1608" s="200"/>
      <c r="S1608" s="172" t="s">
        <v>100</v>
      </c>
      <c r="T1608" s="173"/>
      <c r="U1608" s="199" t="s">
        <v>101</v>
      </c>
      <c r="V1608" s="200"/>
      <c r="X1608" s="197" t="s">
        <v>102</v>
      </c>
      <c r="Y1608" s="198"/>
      <c r="Z1608" s="199" t="s">
        <v>103</v>
      </c>
      <c r="AA1608" s="200"/>
      <c r="AB1608" s="4"/>
      <c r="AC1608" s="197" t="s">
        <v>104</v>
      </c>
      <c r="AD1608" s="198"/>
      <c r="AE1608" s="199" t="s">
        <v>105</v>
      </c>
      <c r="AF1608" s="200"/>
      <c r="AH1608" s="172" t="s">
        <v>106</v>
      </c>
      <c r="AI1608" s="173"/>
      <c r="AJ1608" s="199" t="s">
        <v>107</v>
      </c>
      <c r="AK1608" s="200"/>
      <c r="AL1608" s="4"/>
      <c r="AM1608" s="197" t="s">
        <v>108</v>
      </c>
      <c r="AN1608" s="198"/>
      <c r="AO1608" s="199" t="s">
        <v>109</v>
      </c>
      <c r="AP1608" s="200"/>
      <c r="AR1608" s="197" t="s">
        <v>110</v>
      </c>
      <c r="AS1608" s="198"/>
      <c r="AT1608" s="199" t="s">
        <v>111</v>
      </c>
      <c r="AU1608" s="200"/>
      <c r="AV1608" s="4"/>
      <c r="AW1608" s="36" t="s">
        <v>112</v>
      </c>
      <c r="AY1608" s="186" t="s">
        <v>113</v>
      </c>
      <c r="AZ1608" s="9"/>
      <c r="BA1608" s="29"/>
      <c r="BB1608" s="29"/>
      <c r="BC1608" s="29"/>
      <c r="BD1608" s="29"/>
    </row>
    <row r="1609" spans="2:56" ht="18.649999999999999" customHeight="1" thickTop="1" thickBot="1">
      <c r="D1609" s="24">
        <v>0</v>
      </c>
      <c r="E1609" s="28">
        <v>0</v>
      </c>
      <c r="F1609" s="26">
        <v>1</v>
      </c>
      <c r="G1609" s="27">
        <v>0</v>
      </c>
      <c r="I1609" s="24">
        <v>0</v>
      </c>
      <c r="J1609" s="28">
        <f t="shared" ref="J1609" si="9535">IF(0=(1-$J$8*$K$8*$B1606^2),0,-1*(1-$J$8*$K$8*$B1606^2)/($B1606*$K$8))</f>
        <v>-0.23115753346740001</v>
      </c>
      <c r="K1609" s="26">
        <v>1</v>
      </c>
      <c r="L1609" s="27">
        <v>0</v>
      </c>
      <c r="N1609" s="24">
        <f t="shared" ref="N1609" si="9536">D1609*I1606+F1609*I1609-E1609*J1606-G1609*J1609</f>
        <v>0</v>
      </c>
      <c r="O1609" s="28">
        <f t="shared" ref="O1609" si="9537">(D1609*J1606+E1609*I1606+F1609*J1609+G1609*I1609)</f>
        <v>-0.23115753346740001</v>
      </c>
      <c r="P1609" s="26">
        <f t="shared" ref="P1609" si="9538">D1609*K1606+F1609*K1609-E1609*L1606-G1609*L1609</f>
        <v>1</v>
      </c>
      <c r="Q1609" s="27">
        <f t="shared" ref="Q1609" si="9539">(D1609*L1606+E1609*K1606+F1609*L1609+G1609*K1609)</f>
        <v>0</v>
      </c>
      <c r="S1609" s="24">
        <v>0</v>
      </c>
      <c r="T1609" s="28">
        <v>0</v>
      </c>
      <c r="U1609" s="26">
        <v>1</v>
      </c>
      <c r="V1609" s="27">
        <v>0</v>
      </c>
      <c r="X1609" s="24">
        <f t="shared" ref="X1609" si="9540">N1609*S1606+P1609*S1609-O1609*T1606-Q1609*T1609</f>
        <v>0</v>
      </c>
      <c r="Y1609" s="28">
        <f t="shared" ref="Y1609" si="9541">(N1609*T1606+O1609*S1606+P1609*T1609+Q1609*S1609)</f>
        <v>-0.23115753346740001</v>
      </c>
      <c r="Z1609" s="26">
        <f t="shared" ref="Z1609" si="9542">N1609*U1606+P1609*U1609-O1609*V1606-Q1609*V1609</f>
        <v>-5.3080582638574185</v>
      </c>
      <c r="AA1609" s="27">
        <f t="shared" ref="AA1609" si="9543">(N1609*V1606+O1609*U1606+P1609*V1609+Q1609*U1609)</f>
        <v>0</v>
      </c>
      <c r="AB1609" s="8"/>
      <c r="AC1609" s="24">
        <v>0</v>
      </c>
      <c r="AD1609" s="28">
        <f t="shared" ref="AD1609" si="9544">IF(0=(1-$AD$8*$AE$8*$B1606^2),0,-1*(1-$AD$8*$AE$8*$B1606^2)/($B1606*$AD$8))</f>
        <v>-0.22730605920280755</v>
      </c>
      <c r="AE1609" s="26">
        <v>1</v>
      </c>
      <c r="AF1609" s="27">
        <v>0</v>
      </c>
      <c r="AH1609" s="24">
        <f t="shared" ref="AH1609" si="9545">X1609*AC1606+Z1609*AC1609-Y1609*AD1606-AA1609*AD1609</f>
        <v>0</v>
      </c>
      <c r="AI1609" s="28">
        <f t="shared" ref="AI1609" si="9546">(X1609*AD1606+Y1609*AC1606+Z1609*AD1609+AA1609*AC1609)</f>
        <v>0.97539627250892635</v>
      </c>
      <c r="AJ1609" s="26">
        <f t="shared" ref="AJ1609" si="9547">X1609*AE1606+Z1609*AE1609-Y1609*AF1606-AA1609*AF1609</f>
        <v>-5.3080582638574185</v>
      </c>
      <c r="AK1609" s="27">
        <f t="shared" ref="AK1609" si="9548">(X1609*AF1606+Y1609*AE1606+Z1609*AF1609+AA1609*AE1609)</f>
        <v>0</v>
      </c>
      <c r="AL1609" s="8"/>
      <c r="AM1609" s="24">
        <v>0</v>
      </c>
      <c r="AN1609" s="28">
        <v>0</v>
      </c>
      <c r="AO1609" s="26">
        <v>1</v>
      </c>
      <c r="AP1609" s="27">
        <v>0</v>
      </c>
      <c r="AR1609" s="24">
        <f t="shared" ref="AR1609" si="9549">AH1609*AM1606+AJ1609*AM1609-AI1609*AN1606-AK1609*AN1609</f>
        <v>0</v>
      </c>
      <c r="AS1609" s="28">
        <f t="shared" ref="AS1609" si="9550">(AH1609*AN1606+AI1609*AM1606+AJ1609*AN1609+AK1609*AM1609)</f>
        <v>0.97539627250892635</v>
      </c>
      <c r="AT1609" s="26">
        <f t="shared" ref="AT1609" si="9551">AH1609*AO1606+AJ1609*AO1609-AI1609*AP1606-AK1609*AP1609</f>
        <v>0.19390173937436739</v>
      </c>
      <c r="AU1609" s="27">
        <f t="shared" ref="AU1609" si="9552">(AH1609*AP1606+AI1609*AO1606+AJ1609*AP1609+AK1609*AO1609)</f>
        <v>0</v>
      </c>
      <c r="AV1609" s="8"/>
      <c r="AW1609" s="38">
        <f t="shared" ref="AW1609" si="9553">(180/PI())*ATAN(-1*(($AR$8*AS1606+AU1606+$AR$8*AS1609+AU1609)/($AR$8*AR1606+AT1606+$AR$8*AR1609+AT1609)))</f>
        <v>-75.752515354105284</v>
      </c>
      <c r="AY1609" s="187">
        <f t="shared" ref="AY1609" si="9554">20*LOG(((($AR$8*AR1606+AT1606-$AR$8*AR1609-AT1609)^2+($AR$8*AS1606+AU1606-$AR$8*AS1609-AU1609)^2)/(($AR$8*AR1606+AT1606+$AR$8*AR1609+AT1609)^2+($AR$8*AS1606+AU1606+$AR$8*AS1609+AU1609)^2))^0.5)</f>
        <v>-25.564213016899544</v>
      </c>
      <c r="AZ1609" s="9"/>
      <c r="BA1609" s="29"/>
      <c r="BB1609" s="29"/>
      <c r="BC1609" s="29"/>
      <c r="BD1609" s="29"/>
    </row>
    <row r="1610" spans="2:56" ht="18.649999999999999" customHeight="1">
      <c r="AY1610" s="33"/>
    </row>
    <row r="1611" spans="2:56" ht="18.649999999999999" customHeight="1" thickBot="1">
      <c r="E1611" s="21" t="s">
        <v>68</v>
      </c>
      <c r="J1611" s="21" t="s">
        <v>69</v>
      </c>
      <c r="O1611" s="21" t="s">
        <v>70</v>
      </c>
      <c r="T1611" s="21" t="s">
        <v>71</v>
      </c>
      <c r="Y1611" s="21" t="s">
        <v>72</v>
      </c>
      <c r="AD1611" s="21" t="s">
        <v>73</v>
      </c>
      <c r="AI1611" s="21" t="s">
        <v>74</v>
      </c>
      <c r="AN1611" s="21" t="s">
        <v>75</v>
      </c>
      <c r="AS1611" s="21" t="s">
        <v>76</v>
      </c>
    </row>
    <row r="1612" spans="2:56" ht="18.649999999999999" customHeight="1" thickBot="1">
      <c r="B1612" s="20"/>
      <c r="D1612" s="197" t="s">
        <v>77</v>
      </c>
      <c r="E1612" s="198"/>
      <c r="F1612" s="199" t="s">
        <v>78</v>
      </c>
      <c r="G1612" s="200"/>
      <c r="I1612" s="197" t="s">
        <v>79</v>
      </c>
      <c r="J1612" s="198"/>
      <c r="K1612" s="199" t="s">
        <v>80</v>
      </c>
      <c r="L1612" s="200"/>
      <c r="N1612" s="197" t="s">
        <v>81</v>
      </c>
      <c r="O1612" s="198"/>
      <c r="P1612" s="199" t="s">
        <v>82</v>
      </c>
      <c r="Q1612" s="200"/>
      <c r="S1612" s="197" t="s">
        <v>83</v>
      </c>
      <c r="T1612" s="198"/>
      <c r="U1612" s="199" t="s">
        <v>84</v>
      </c>
      <c r="V1612" s="200"/>
      <c r="X1612" s="197" t="s">
        <v>85</v>
      </c>
      <c r="Y1612" s="198"/>
      <c r="Z1612" s="199" t="s">
        <v>86</v>
      </c>
      <c r="AA1612" s="200"/>
      <c r="AB1612" s="4"/>
      <c r="AC1612" s="197" t="s">
        <v>87</v>
      </c>
      <c r="AD1612" s="198"/>
      <c r="AE1612" s="199" t="s">
        <v>88</v>
      </c>
      <c r="AF1612" s="200"/>
      <c r="AH1612" s="197" t="s">
        <v>89</v>
      </c>
      <c r="AI1612" s="198"/>
      <c r="AJ1612" s="199" t="s">
        <v>90</v>
      </c>
      <c r="AK1612" s="200"/>
      <c r="AL1612" s="4"/>
      <c r="AM1612" s="197" t="s">
        <v>91</v>
      </c>
      <c r="AN1612" s="198"/>
      <c r="AO1612" s="199" t="s">
        <v>92</v>
      </c>
      <c r="AP1612" s="200"/>
      <c r="AR1612" s="197" t="s">
        <v>93</v>
      </c>
      <c r="AS1612" s="198"/>
      <c r="AT1612" s="199" t="s">
        <v>94</v>
      </c>
      <c r="AU1612" s="200"/>
      <c r="AV1612" s="4"/>
      <c r="AW1612" s="181" t="s">
        <v>95</v>
      </c>
      <c r="AY1612" s="182" t="s">
        <v>22</v>
      </c>
      <c r="AZ1612" s="9"/>
      <c r="BA1612" s="29"/>
      <c r="BB1612" s="29"/>
      <c r="BC1612" s="29"/>
      <c r="BD1612" s="29"/>
    </row>
    <row r="1613" spans="2:56" ht="18.649999999999999" customHeight="1" thickTop="1" thickBot="1">
      <c r="B1613" s="39">
        <f t="shared" ref="B1613" si="9555">B1606+$E$5</f>
        <v>0.99079999999999002</v>
      </c>
      <c r="D1613" s="24">
        <v>1</v>
      </c>
      <c r="E1613" s="25">
        <v>0</v>
      </c>
      <c r="F1613" s="26">
        <v>0</v>
      </c>
      <c r="G1613" s="27">
        <f t="shared" ref="G1613" si="9556">-1/($E$8*$B1613)</f>
        <v>-5.6384660665835753</v>
      </c>
      <c r="I1613" s="24">
        <v>1</v>
      </c>
      <c r="J1613" s="28">
        <v>0</v>
      </c>
      <c r="K1613" s="26">
        <v>0</v>
      </c>
      <c r="L1613" s="27">
        <v>0</v>
      </c>
      <c r="N1613" s="24">
        <f t="shared" ref="N1613" si="9557">D1613*I1613+F1613*I1616-E1613*J1613-G1613*J1616</f>
        <v>-0.29838746413868078</v>
      </c>
      <c r="O1613" s="28">
        <f t="shared" ref="O1613" si="9558">(D1613*J1613+E1613*I1613+F1613*J1616+G1613*I1616)</f>
        <v>0</v>
      </c>
      <c r="P1613" s="26">
        <f t="shared" ref="P1613" si="9559">D1613*K1613+F1613*K1616-E1613*L1613-G1613*L1616</f>
        <v>0</v>
      </c>
      <c r="Q1613" s="27">
        <f t="shared" ref="Q1613" si="9560">(D1613*L1613+E1613*K1613+F1613*L1616+G1613*K1616)</f>
        <v>-5.6384660665835753</v>
      </c>
      <c r="S1613" s="24">
        <v>1</v>
      </c>
      <c r="T1613" s="25">
        <v>0</v>
      </c>
      <c r="U1613" s="26">
        <v>0</v>
      </c>
      <c r="V1613" s="27">
        <f t="shared" ref="V1613" si="9561">-1/($T$8*$B1613)</f>
        <v>-27.277984484282705</v>
      </c>
      <c r="X1613" s="24">
        <f t="shared" ref="X1613" si="9562">N1613*S1613+P1613*S1616-O1613*T1613-Q1613*T1616</f>
        <v>-0.29838746413868078</v>
      </c>
      <c r="Y1613" s="28">
        <f t="shared" ref="Y1613" si="9563">(N1613*T1613+O1613*S1613+P1613*T1616+Q1613*S1616)</f>
        <v>0</v>
      </c>
      <c r="Z1613" s="26">
        <f t="shared" ref="Z1613" si="9564">N1613*U1613+P1613*U1616-O1613*V1613-Q1613*V1616</f>
        <v>0</v>
      </c>
      <c r="AA1613" s="27">
        <f t="shared" ref="AA1613" si="9565">(N1613*V1613+O1613*U1613+P1613*V1616+Q1613*U1616)</f>
        <v>2.5009425504958216</v>
      </c>
      <c r="AB1613" s="8"/>
      <c r="AC1613" s="24">
        <v>1</v>
      </c>
      <c r="AD1613" s="28">
        <v>0</v>
      </c>
      <c r="AE1613" s="26">
        <v>0</v>
      </c>
      <c r="AF1613" s="27">
        <v>0</v>
      </c>
      <c r="AH1613" s="24">
        <f t="shared" ref="AH1613" si="9566">X1613*AC1613+Z1613*AC1616-Y1613*AD1613-AA1613*AD1616</f>
        <v>0.26819413607450882</v>
      </c>
      <c r="AI1613" s="28">
        <f t="shared" ref="AI1613" si="9567">(X1613*AD1613+Y1613*AC1613+Z1613*AD1616+AA1613*AC1616)</f>
        <v>0</v>
      </c>
      <c r="AJ1613" s="26">
        <f t="shared" ref="AJ1613" si="9568">X1613*AE1613+Z1613*AE1616-Y1613*AF1613-AA1613*AF1616</f>
        <v>0</v>
      </c>
      <c r="AK1613" s="27">
        <f t="shared" ref="AK1613" si="9569">(X1613*AF1613+Y1613*AE1613+Z1613*AF1616+AA1613*AE1616)</f>
        <v>2.5009425504958216</v>
      </c>
      <c r="AL1613" s="8"/>
      <c r="AM1613" s="24">
        <v>1</v>
      </c>
      <c r="AN1613" s="25">
        <v>0</v>
      </c>
      <c r="AO1613" s="26">
        <v>0</v>
      </c>
      <c r="AP1613" s="27">
        <f t="shared" ref="AP1613" si="9570">-1/($AN$8*$B1613)</f>
        <v>-5.6384660665835753</v>
      </c>
      <c r="AR1613" s="24">
        <f t="shared" ref="AR1613" si="9571">AH1613*AM1613+AJ1613*AM1616-AI1613*AN1613-AK1613*AN1616</f>
        <v>0.26819413607450882</v>
      </c>
      <c r="AS1613" s="28">
        <f t="shared" ref="AS1613" si="9572">(AH1613*AN1613+AI1613*AM1613+AJ1613*AN1616+AK1613*AM1616)</f>
        <v>0</v>
      </c>
      <c r="AT1613" s="26">
        <f t="shared" ref="AT1613" si="9573">AH1613*AO1613+AJ1613*AO1616-AI1613*AP1613-AK1613*AP1616</f>
        <v>0</v>
      </c>
      <c r="AU1613" s="27">
        <f t="shared" ref="AU1613" si="9574">(AH1613*AP1613+AI1613*AO1613+AJ1613*AP1616+AK1613*AO1616)</f>
        <v>0.98873901498300576</v>
      </c>
      <c r="AV1613" s="8"/>
      <c r="AW1613" s="183">
        <f t="shared" ref="AW1613" si="9575">20*LOG((2*$AR$8)/(($AR$8*AR1613+AT1613+$AR$8*AR1616+AT1616)^2+($AR$8*AS1613+AU1613+$AR$8*AS1616+AU1616)^2)^0.5)</f>
        <v>-1.1750706933314144E-2</v>
      </c>
      <c r="AY1613" s="184">
        <f t="shared" ref="AY1613" si="9576">((AS1613^2+AR1613^2)/(AS1616^2+AR1616^2))^0.5</f>
        <v>0.27757315647230618</v>
      </c>
      <c r="AZ1613" s="9"/>
      <c r="BA1613" s="29"/>
      <c r="BB1613" s="29"/>
      <c r="BC1613" s="29"/>
      <c r="BD1613" s="29"/>
    </row>
    <row r="1614" spans="2:56" ht="18.649999999999999" customHeight="1" thickBot="1">
      <c r="D1614" s="30"/>
      <c r="G1614" s="31"/>
      <c r="I1614" s="30"/>
      <c r="L1614" s="31"/>
      <c r="N1614" s="30"/>
      <c r="Q1614" s="31"/>
      <c r="S1614" s="30"/>
      <c r="V1614" s="31"/>
      <c r="X1614" s="30"/>
      <c r="AA1614" s="31"/>
      <c r="AC1614" s="30"/>
      <c r="AF1614" s="31"/>
      <c r="AH1614" s="30"/>
      <c r="AK1614" s="31"/>
      <c r="AM1614" s="30"/>
      <c r="AP1614" s="31"/>
      <c r="AR1614" s="30"/>
      <c r="AU1614" s="31"/>
      <c r="AY1614" s="185"/>
      <c r="AZ1614" s="9"/>
      <c r="BA1614" s="29"/>
      <c r="BB1614" s="29"/>
      <c r="BC1614" s="29"/>
      <c r="BD1614" s="29"/>
    </row>
    <row r="1615" spans="2:56" ht="18.649999999999999" customHeight="1" thickBot="1">
      <c r="D1615" s="197" t="s">
        <v>96</v>
      </c>
      <c r="E1615" s="198"/>
      <c r="F1615" s="199" t="s">
        <v>97</v>
      </c>
      <c r="G1615" s="200"/>
      <c r="I1615" s="197" t="s">
        <v>98</v>
      </c>
      <c r="J1615" s="198"/>
      <c r="K1615" s="199" t="s">
        <v>99</v>
      </c>
      <c r="L1615" s="200"/>
      <c r="N1615" s="197" t="s">
        <v>1</v>
      </c>
      <c r="O1615" s="198"/>
      <c r="P1615" s="199" t="s">
        <v>2</v>
      </c>
      <c r="Q1615" s="200"/>
      <c r="S1615" s="172" t="s">
        <v>100</v>
      </c>
      <c r="T1615" s="173"/>
      <c r="U1615" s="199" t="s">
        <v>101</v>
      </c>
      <c r="V1615" s="200"/>
      <c r="X1615" s="197" t="s">
        <v>102</v>
      </c>
      <c r="Y1615" s="198"/>
      <c r="Z1615" s="199" t="s">
        <v>103</v>
      </c>
      <c r="AA1615" s="200"/>
      <c r="AB1615" s="4"/>
      <c r="AC1615" s="197" t="s">
        <v>104</v>
      </c>
      <c r="AD1615" s="198"/>
      <c r="AE1615" s="199" t="s">
        <v>105</v>
      </c>
      <c r="AF1615" s="200"/>
      <c r="AH1615" s="172" t="s">
        <v>106</v>
      </c>
      <c r="AI1615" s="173"/>
      <c r="AJ1615" s="199" t="s">
        <v>107</v>
      </c>
      <c r="AK1615" s="200"/>
      <c r="AL1615" s="4"/>
      <c r="AM1615" s="197" t="s">
        <v>108</v>
      </c>
      <c r="AN1615" s="198"/>
      <c r="AO1615" s="199" t="s">
        <v>109</v>
      </c>
      <c r="AP1615" s="200"/>
      <c r="AR1615" s="197" t="s">
        <v>110</v>
      </c>
      <c r="AS1615" s="198"/>
      <c r="AT1615" s="199" t="s">
        <v>111</v>
      </c>
      <c r="AU1615" s="200"/>
      <c r="AV1615" s="4"/>
      <c r="AW1615" s="36" t="s">
        <v>112</v>
      </c>
      <c r="AY1615" s="186" t="s">
        <v>113</v>
      </c>
      <c r="AZ1615" s="9"/>
      <c r="BA1615" s="29"/>
      <c r="BB1615" s="29"/>
      <c r="BC1615" s="29"/>
      <c r="BD1615" s="29"/>
    </row>
    <row r="1616" spans="2:56" ht="18.649999999999999" customHeight="1" thickTop="1" thickBot="1">
      <c r="D1616" s="24">
        <v>0</v>
      </c>
      <c r="E1616" s="28">
        <v>0</v>
      </c>
      <c r="F1616" s="26">
        <v>1</v>
      </c>
      <c r="G1616" s="27">
        <v>0</v>
      </c>
      <c r="I1616" s="24">
        <v>0</v>
      </c>
      <c r="J1616" s="28">
        <f t="shared" ref="J1616" si="9577">IF(0=(1-$J$8*$K$8*$B1613^2),0,-1*(1-$J$8*$K$8*$B1613^2)/($B1613*$K$8))</f>
        <v>-0.23027317160487792</v>
      </c>
      <c r="K1616" s="26">
        <v>1</v>
      </c>
      <c r="L1616" s="27">
        <v>0</v>
      </c>
      <c r="N1616" s="24">
        <f t="shared" ref="N1616" si="9578">D1616*I1613+F1616*I1616-E1616*J1613-G1616*J1616</f>
        <v>0</v>
      </c>
      <c r="O1616" s="28">
        <f t="shared" ref="O1616" si="9579">(D1616*J1613+E1616*I1613+F1616*J1616+G1616*I1616)</f>
        <v>-0.23027317160487792</v>
      </c>
      <c r="P1616" s="26">
        <f t="shared" ref="P1616" si="9580">D1616*K1613+F1616*K1616-E1616*L1613-G1616*L1616</f>
        <v>1</v>
      </c>
      <c r="Q1616" s="27">
        <f t="shared" ref="Q1616" si="9581">(D1616*L1613+E1616*K1613+F1616*L1616+G1616*K1616)</f>
        <v>0</v>
      </c>
      <c r="S1616" s="24">
        <v>0</v>
      </c>
      <c r="T1616" s="28">
        <v>0</v>
      </c>
      <c r="U1616" s="26">
        <v>1</v>
      </c>
      <c r="V1616" s="27">
        <v>0</v>
      </c>
      <c r="X1616" s="24">
        <f t="shared" ref="X1616" si="9582">N1616*S1613+P1616*S1616-O1616*T1613-Q1616*T1616</f>
        <v>0</v>
      </c>
      <c r="Y1616" s="28">
        <f t="shared" ref="Y1616" si="9583">(N1616*T1613+O1616*S1613+P1616*T1616+Q1616*S1616)</f>
        <v>-0.23027317160487792</v>
      </c>
      <c r="Z1616" s="26">
        <f t="shared" ref="Z1616" si="9584">N1616*U1613+P1616*U1616-O1616*V1613-Q1616*V1616</f>
        <v>-5.2813880021844284</v>
      </c>
      <c r="AA1616" s="27">
        <f t="shared" ref="AA1616" si="9585">(N1616*V1613+O1616*U1613+P1616*V1616+Q1616*U1616)</f>
        <v>0</v>
      </c>
      <c r="AB1616" s="8"/>
      <c r="AC1616" s="24">
        <v>0</v>
      </c>
      <c r="AD1616" s="28">
        <f t="shared" ref="AD1616" si="9586">IF(0=(1-$AD$8*$AE$8*$B1613^2),0,-1*(1-$AD$8*$AE$8*$B1613^2)/($B1613*$AD$8))</f>
        <v>-0.22654722720474432</v>
      </c>
      <c r="AE1616" s="26">
        <v>1</v>
      </c>
      <c r="AF1616" s="27">
        <v>0</v>
      </c>
      <c r="AH1616" s="24">
        <f t="shared" ref="AH1616" si="9587">X1616*AC1613+Z1616*AC1616-Y1616*AD1613-AA1616*AD1616</f>
        <v>0</v>
      </c>
      <c r="AI1616" s="28">
        <f t="shared" ref="AI1616" si="9588">(X1616*AD1613+Y1616*AC1613+Z1616*AD1616+AA1616*AC1616)</f>
        <v>0.96621063608240843</v>
      </c>
      <c r="AJ1616" s="26">
        <f t="shared" ref="AJ1616" si="9589">X1616*AE1613+Z1616*AE1616-Y1616*AF1613-AA1616*AF1616</f>
        <v>-5.2813880021844284</v>
      </c>
      <c r="AK1616" s="27">
        <f t="shared" ref="AK1616" si="9590">(X1616*AF1613+Y1616*AE1613+Z1616*AF1616+AA1616*AE1616)</f>
        <v>0</v>
      </c>
      <c r="AL1616" s="8"/>
      <c r="AM1616" s="24">
        <v>0</v>
      </c>
      <c r="AN1616" s="28">
        <v>0</v>
      </c>
      <c r="AO1616" s="26">
        <v>1</v>
      </c>
      <c r="AP1616" s="27">
        <v>0</v>
      </c>
      <c r="AR1616" s="24">
        <f t="shared" ref="AR1616" si="9591">AH1616*AM1613+AJ1616*AM1616-AI1616*AN1613-AK1616*AN1616</f>
        <v>0</v>
      </c>
      <c r="AS1616" s="28">
        <f t="shared" ref="AS1616" si="9592">(AH1616*AN1613+AI1616*AM1613+AJ1616*AN1616+AK1616*AM1616)</f>
        <v>0.96621063608240843</v>
      </c>
      <c r="AT1616" s="26">
        <f t="shared" ref="AT1616" si="9593">AH1616*AO1613+AJ1616*AO1616-AI1616*AP1613-AK1616*AP1616</f>
        <v>0.16655788253836334</v>
      </c>
      <c r="AU1616" s="27">
        <f t="shared" ref="AU1616" si="9594">(AH1616*AP1613+AI1616*AO1613+AJ1616*AP1616+AK1616*AO1616)</f>
        <v>0</v>
      </c>
      <c r="AV1616" s="8"/>
      <c r="AW1616" s="38">
        <f t="shared" ref="AW1616" si="9595">(180/PI())*ATAN(-1*(($AR$8*AS1613+AU1613+$AR$8*AS1616+AU1616)/($AR$8*AR1613+AT1613+$AR$8*AR1616+AT1616)))</f>
        <v>-77.462289917358049</v>
      </c>
      <c r="AY1616" s="187">
        <f t="shared" ref="AY1616" si="9596">20*LOG(((($AR$8*AR1613+AT1613-$AR$8*AR1616-AT1616)^2+($AR$8*AS1613+AU1613-$AR$8*AS1616-AU1616)^2)/(($AR$8*AR1613+AT1613+$AR$8*AR1616+AT1616)^2+($AR$8*AS1613+AU1613+$AR$8*AS1616+AU1616)^2))^0.5)</f>
        <v>-25.683077192242575</v>
      </c>
      <c r="AZ1616" s="9"/>
      <c r="BA1616" s="29"/>
      <c r="BB1616" s="29"/>
      <c r="BC1616" s="29"/>
      <c r="BD1616" s="29"/>
    </row>
    <row r="1617" spans="2:56" ht="18.649999999999999" customHeight="1">
      <c r="AY1617" s="33"/>
    </row>
    <row r="1618" spans="2:56" ht="18.649999999999999" customHeight="1" thickBot="1">
      <c r="E1618" s="21" t="s">
        <v>68</v>
      </c>
      <c r="J1618" s="21" t="s">
        <v>69</v>
      </c>
      <c r="O1618" s="21" t="s">
        <v>70</v>
      </c>
      <c r="T1618" s="21" t="s">
        <v>71</v>
      </c>
      <c r="Y1618" s="21" t="s">
        <v>72</v>
      </c>
      <c r="AD1618" s="21" t="s">
        <v>73</v>
      </c>
      <c r="AI1618" s="21" t="s">
        <v>74</v>
      </c>
      <c r="AN1618" s="21" t="s">
        <v>75</v>
      </c>
      <c r="AS1618" s="21" t="s">
        <v>76</v>
      </c>
    </row>
    <row r="1619" spans="2:56" ht="18.649999999999999" customHeight="1" thickBot="1">
      <c r="B1619" s="20"/>
      <c r="D1619" s="197" t="s">
        <v>77</v>
      </c>
      <c r="E1619" s="198"/>
      <c r="F1619" s="199" t="s">
        <v>78</v>
      </c>
      <c r="G1619" s="200"/>
      <c r="I1619" s="197" t="s">
        <v>79</v>
      </c>
      <c r="J1619" s="198"/>
      <c r="K1619" s="199" t="s">
        <v>80</v>
      </c>
      <c r="L1619" s="200"/>
      <c r="N1619" s="197" t="s">
        <v>81</v>
      </c>
      <c r="O1619" s="198"/>
      <c r="P1619" s="199" t="s">
        <v>82</v>
      </c>
      <c r="Q1619" s="200"/>
      <c r="S1619" s="197" t="s">
        <v>83</v>
      </c>
      <c r="T1619" s="198"/>
      <c r="U1619" s="199" t="s">
        <v>84</v>
      </c>
      <c r="V1619" s="200"/>
      <c r="X1619" s="197" t="s">
        <v>85</v>
      </c>
      <c r="Y1619" s="198"/>
      <c r="Z1619" s="199" t="s">
        <v>86</v>
      </c>
      <c r="AA1619" s="200"/>
      <c r="AB1619" s="4"/>
      <c r="AC1619" s="197" t="s">
        <v>87</v>
      </c>
      <c r="AD1619" s="198"/>
      <c r="AE1619" s="199" t="s">
        <v>88</v>
      </c>
      <c r="AF1619" s="200"/>
      <c r="AH1619" s="197" t="s">
        <v>89</v>
      </c>
      <c r="AI1619" s="198"/>
      <c r="AJ1619" s="199" t="s">
        <v>90</v>
      </c>
      <c r="AK1619" s="200"/>
      <c r="AL1619" s="4"/>
      <c r="AM1619" s="197" t="s">
        <v>91</v>
      </c>
      <c r="AN1619" s="198"/>
      <c r="AO1619" s="199" t="s">
        <v>92</v>
      </c>
      <c r="AP1619" s="200"/>
      <c r="AR1619" s="197" t="s">
        <v>93</v>
      </c>
      <c r="AS1619" s="198"/>
      <c r="AT1619" s="199" t="s">
        <v>94</v>
      </c>
      <c r="AU1619" s="200"/>
      <c r="AV1619" s="4"/>
      <c r="AW1619" s="181" t="s">
        <v>95</v>
      </c>
      <c r="AY1619" s="182" t="s">
        <v>22</v>
      </c>
      <c r="AZ1619" s="9"/>
      <c r="BA1619" s="29"/>
      <c r="BB1619" s="29"/>
      <c r="BC1619" s="29"/>
      <c r="BD1619" s="29"/>
    </row>
    <row r="1620" spans="2:56" ht="18.649999999999999" customHeight="1" thickTop="1" thickBot="1">
      <c r="B1620" s="39">
        <f t="shared" ref="B1620" si="9597">B1613+$E$5</f>
        <v>0.99119999999998998</v>
      </c>
      <c r="D1620" s="24">
        <v>1</v>
      </c>
      <c r="E1620" s="25">
        <v>0</v>
      </c>
      <c r="F1620" s="26">
        <v>0</v>
      </c>
      <c r="G1620" s="27">
        <f t="shared" ref="G1620" si="9598">-1/($E$8*$B1620)</f>
        <v>-5.636190656548635</v>
      </c>
      <c r="I1620" s="24">
        <v>1</v>
      </c>
      <c r="J1620" s="28">
        <v>0</v>
      </c>
      <c r="K1620" s="26">
        <v>0</v>
      </c>
      <c r="L1620" s="27">
        <v>0</v>
      </c>
      <c r="N1620" s="24">
        <f t="shared" ref="N1620" si="9599">D1620*I1620+F1620*I1623-E1620*J1620-G1620*J1623</f>
        <v>-0.29288128955636616</v>
      </c>
      <c r="O1620" s="28">
        <f t="shared" ref="O1620" si="9600">(D1620*J1620+E1620*I1620+F1620*J1623+G1620*I1623)</f>
        <v>0</v>
      </c>
      <c r="P1620" s="26">
        <f t="shared" ref="P1620" si="9601">D1620*K1620+F1620*K1623-E1620*L1620-G1620*L1623</f>
        <v>0</v>
      </c>
      <c r="Q1620" s="27">
        <f t="shared" ref="Q1620" si="9602">(D1620*L1620+E1620*K1620+F1620*L1623+G1620*K1623)</f>
        <v>-5.636190656548635</v>
      </c>
      <c r="S1620" s="24">
        <v>1</v>
      </c>
      <c r="T1620" s="25">
        <v>0</v>
      </c>
      <c r="U1620" s="26">
        <v>0</v>
      </c>
      <c r="V1620" s="27">
        <f t="shared" ref="V1620" si="9603">-1/($T$8*$B1620)</f>
        <v>-27.266976419519068</v>
      </c>
      <c r="X1620" s="24">
        <f t="shared" ref="X1620" si="9604">N1620*S1620+P1620*S1623-O1620*T1620-Q1620*T1623</f>
        <v>-0.29288128955636616</v>
      </c>
      <c r="Y1620" s="28">
        <f t="shared" ref="Y1620" si="9605">(N1620*T1620+O1620*S1620+P1620*T1623+Q1620*S1623)</f>
        <v>0</v>
      </c>
      <c r="Z1620" s="26">
        <f t="shared" ref="Z1620" si="9606">N1620*U1620+P1620*U1623-O1620*V1620-Q1620*V1623</f>
        <v>0</v>
      </c>
      <c r="AA1620" s="27">
        <f t="shared" ref="AA1620" si="9607">(N1620*V1620+O1620*U1620+P1620*V1623+Q1620*U1623)</f>
        <v>2.3497965595031376</v>
      </c>
      <c r="AB1620" s="8"/>
      <c r="AC1620" s="24">
        <v>1</v>
      </c>
      <c r="AD1620" s="28">
        <v>0</v>
      </c>
      <c r="AE1620" s="26">
        <v>0</v>
      </c>
      <c r="AF1620" s="27">
        <v>0</v>
      </c>
      <c r="AH1620" s="24">
        <f t="shared" ref="AH1620" si="9608">X1620*AC1620+Z1620*AC1623-Y1620*AD1620-AA1620*AD1623</f>
        <v>0.23767631113985832</v>
      </c>
      <c r="AI1620" s="28">
        <f t="shared" ref="AI1620" si="9609">(X1620*AD1620+Y1620*AC1620+Z1620*AD1623+AA1620*AC1623)</f>
        <v>0</v>
      </c>
      <c r="AJ1620" s="26">
        <f t="shared" ref="AJ1620" si="9610">X1620*AE1620+Z1620*AE1623-Y1620*AF1620-AA1620*AF1623</f>
        <v>0</v>
      </c>
      <c r="AK1620" s="27">
        <f t="shared" ref="AK1620" si="9611">(X1620*AF1620+Y1620*AE1620+Z1620*AF1623+AA1620*AE1623)</f>
        <v>2.3497965595031376</v>
      </c>
      <c r="AL1620" s="8"/>
      <c r="AM1620" s="24">
        <v>1</v>
      </c>
      <c r="AN1620" s="25">
        <v>0</v>
      </c>
      <c r="AO1620" s="26">
        <v>0</v>
      </c>
      <c r="AP1620" s="27">
        <f t="shared" ref="AP1620" si="9612">-1/($AN$8*$B1620)</f>
        <v>-5.636190656548635</v>
      </c>
      <c r="AR1620" s="24">
        <f t="shared" ref="AR1620" si="9613">AH1620*AM1620+AJ1620*AM1623-AI1620*AN1620-AK1620*AN1623</f>
        <v>0.23767631113985832</v>
      </c>
      <c r="AS1620" s="28">
        <f t="shared" ref="AS1620" si="9614">(AH1620*AN1620+AI1620*AM1620+AJ1620*AN1623+AK1620*AM1623)</f>
        <v>0</v>
      </c>
      <c r="AT1620" s="26">
        <f t="shared" ref="AT1620" si="9615">AH1620*AO1620+AJ1620*AO1623-AI1620*AP1620-AK1620*AP1623</f>
        <v>0</v>
      </c>
      <c r="AU1620" s="27">
        <f t="shared" ref="AU1620" si="9616">(AH1620*AP1620+AI1620*AO1620+AJ1620*AP1623+AK1620*AO1623)</f>
        <v>1.0102075553737218</v>
      </c>
      <c r="AV1620" s="8"/>
      <c r="AW1620" s="183">
        <f t="shared" ref="AW1620" si="9617">20*LOG((2*$AR$8)/(($AR$8*AR1620+AT1620+$AR$8*AR1623+AT1623)^2+($AR$8*AS1620+AU1620+$AR$8*AS1623+AU1623)^2)^0.5)</f>
        <v>-1.3508604233980922E-2</v>
      </c>
      <c r="AY1620" s="184">
        <f t="shared" ref="AY1620" si="9618">((AS1620^2+AR1620^2)/(AS1623^2+AR1623^2))^0.5</f>
        <v>0.24833635426808889</v>
      </c>
      <c r="AZ1620" s="9"/>
      <c r="BA1620" s="29"/>
      <c r="BB1620" s="29"/>
      <c r="BC1620" s="29"/>
      <c r="BD1620" s="29"/>
    </row>
    <row r="1621" spans="2:56" ht="18.649999999999999" customHeight="1" thickBot="1">
      <c r="D1621" s="30"/>
      <c r="G1621" s="31"/>
      <c r="I1621" s="30"/>
      <c r="L1621" s="31"/>
      <c r="N1621" s="30"/>
      <c r="Q1621" s="31"/>
      <c r="S1621" s="30"/>
      <c r="V1621" s="31"/>
      <c r="X1621" s="30"/>
      <c r="AA1621" s="31"/>
      <c r="AC1621" s="30"/>
      <c r="AF1621" s="31"/>
      <c r="AH1621" s="30"/>
      <c r="AK1621" s="31"/>
      <c r="AM1621" s="30"/>
      <c r="AP1621" s="31"/>
      <c r="AR1621" s="30"/>
      <c r="AU1621" s="31"/>
      <c r="AY1621" s="185"/>
      <c r="AZ1621" s="9"/>
      <c r="BA1621" s="29"/>
      <c r="BB1621" s="29"/>
      <c r="BC1621" s="29"/>
      <c r="BD1621" s="29"/>
    </row>
    <row r="1622" spans="2:56" ht="18.649999999999999" customHeight="1" thickBot="1">
      <c r="D1622" s="197" t="s">
        <v>96</v>
      </c>
      <c r="E1622" s="198"/>
      <c r="F1622" s="199" t="s">
        <v>97</v>
      </c>
      <c r="G1622" s="200"/>
      <c r="I1622" s="197" t="s">
        <v>98</v>
      </c>
      <c r="J1622" s="198"/>
      <c r="K1622" s="199" t="s">
        <v>99</v>
      </c>
      <c r="L1622" s="200"/>
      <c r="N1622" s="197" t="s">
        <v>1</v>
      </c>
      <c r="O1622" s="198"/>
      <c r="P1622" s="199" t="s">
        <v>2</v>
      </c>
      <c r="Q1622" s="200"/>
      <c r="S1622" s="172" t="s">
        <v>100</v>
      </c>
      <c r="T1622" s="173"/>
      <c r="U1622" s="199" t="s">
        <v>101</v>
      </c>
      <c r="V1622" s="200"/>
      <c r="X1622" s="197" t="s">
        <v>102</v>
      </c>
      <c r="Y1622" s="198"/>
      <c r="Z1622" s="199" t="s">
        <v>103</v>
      </c>
      <c r="AA1622" s="200"/>
      <c r="AB1622" s="4"/>
      <c r="AC1622" s="197" t="s">
        <v>104</v>
      </c>
      <c r="AD1622" s="198"/>
      <c r="AE1622" s="199" t="s">
        <v>105</v>
      </c>
      <c r="AF1622" s="200"/>
      <c r="AH1622" s="172" t="s">
        <v>106</v>
      </c>
      <c r="AI1622" s="173"/>
      <c r="AJ1622" s="199" t="s">
        <v>107</v>
      </c>
      <c r="AK1622" s="200"/>
      <c r="AL1622" s="4"/>
      <c r="AM1622" s="197" t="s">
        <v>108</v>
      </c>
      <c r="AN1622" s="198"/>
      <c r="AO1622" s="199" t="s">
        <v>109</v>
      </c>
      <c r="AP1622" s="200"/>
      <c r="AR1622" s="197" t="s">
        <v>110</v>
      </c>
      <c r="AS1622" s="198"/>
      <c r="AT1622" s="199" t="s">
        <v>111</v>
      </c>
      <c r="AU1622" s="200"/>
      <c r="AV1622" s="4"/>
      <c r="AW1622" s="36" t="s">
        <v>112</v>
      </c>
      <c r="AY1622" s="186" t="s">
        <v>113</v>
      </c>
      <c r="AZ1622" s="9"/>
      <c r="BA1622" s="29"/>
      <c r="BB1622" s="29"/>
      <c r="BC1622" s="29"/>
      <c r="BD1622" s="29"/>
    </row>
    <row r="1623" spans="2:56" ht="18.649999999999999" customHeight="1" thickTop="1" thickBot="1">
      <c r="D1623" s="24">
        <v>0</v>
      </c>
      <c r="E1623" s="28">
        <v>0</v>
      </c>
      <c r="F1623" s="26">
        <v>1</v>
      </c>
      <c r="G1623" s="27">
        <v>0</v>
      </c>
      <c r="I1623" s="24">
        <v>0</v>
      </c>
      <c r="J1623" s="28">
        <f t="shared" ref="J1623" si="9619">IF(0=(1-$J$8*$K$8*$B1620^2),0,-1*(1-$J$8*$K$8*$B1620^2)/($B1620*$K$8))</f>
        <v>-0.22938920422327799</v>
      </c>
      <c r="K1623" s="26">
        <v>1</v>
      </c>
      <c r="L1623" s="27">
        <v>0</v>
      </c>
      <c r="N1623" s="24">
        <f t="shared" ref="N1623" si="9620">D1623*I1620+F1623*I1623-E1623*J1620-G1623*J1623</f>
        <v>0</v>
      </c>
      <c r="O1623" s="28">
        <f t="shared" ref="O1623" si="9621">(D1623*J1620+E1623*I1620+F1623*J1623+G1623*I1623)</f>
        <v>-0.22938920422327799</v>
      </c>
      <c r="P1623" s="26">
        <f t="shared" ref="P1623" si="9622">D1623*K1620+F1623*K1623-E1623*L1620-G1623*L1623</f>
        <v>1</v>
      </c>
      <c r="Q1623" s="27">
        <f t="shared" ref="Q1623" si="9623">(D1623*L1620+E1623*K1620+F1623*L1623+G1623*K1623)</f>
        <v>0</v>
      </c>
      <c r="S1623" s="24">
        <v>0</v>
      </c>
      <c r="T1623" s="28">
        <v>0</v>
      </c>
      <c r="U1623" s="26">
        <v>1</v>
      </c>
      <c r="V1623" s="27">
        <v>0</v>
      </c>
      <c r="X1623" s="24">
        <f t="shared" ref="X1623" si="9624">N1623*S1620+P1623*S1623-O1623*T1620-Q1623*T1623</f>
        <v>0</v>
      </c>
      <c r="Y1623" s="28">
        <f t="shared" ref="Y1623" si="9625">(N1623*T1620+O1623*S1620+P1623*T1623+Q1623*S1623)</f>
        <v>-0.22938920422327799</v>
      </c>
      <c r="Z1623" s="26">
        <f t="shared" ref="Z1623" si="9626">N1623*U1620+P1623*U1623-O1623*V1620-Q1623*V1623</f>
        <v>-5.2547500224483645</v>
      </c>
      <c r="AA1623" s="27">
        <f t="shared" ref="AA1623" si="9627">(N1623*V1620+O1623*U1620+P1623*V1623+Q1623*U1623)</f>
        <v>0</v>
      </c>
      <c r="AB1623" s="8"/>
      <c r="AC1623" s="24">
        <v>0</v>
      </c>
      <c r="AD1623" s="28">
        <f t="shared" ref="AD1623" si="9628">IF(0=(1-$AD$8*$AE$8*$B1620^2),0,-1*(1-$AD$8*$AE$8*$B1620^2)/($B1620*$AD$8))</f>
        <v>-0.22578873841249064</v>
      </c>
      <c r="AE1623" s="26">
        <v>1</v>
      </c>
      <c r="AF1623" s="27">
        <v>0</v>
      </c>
      <c r="AH1623" s="24">
        <f t="shared" ref="AH1623" si="9629">X1623*AC1620+Z1623*AC1623-Y1623*AD1620-AA1623*AD1623</f>
        <v>0</v>
      </c>
      <c r="AI1623" s="28">
        <f t="shared" ref="AI1623" si="9630">(X1623*AD1620+Y1623*AC1620+Z1623*AD1623+AA1623*AC1623)</f>
        <v>0.95707417401834516</v>
      </c>
      <c r="AJ1623" s="26">
        <f t="shared" ref="AJ1623" si="9631">X1623*AE1620+Z1623*AE1623-Y1623*AF1620-AA1623*AF1623</f>
        <v>-5.2547500224483645</v>
      </c>
      <c r="AK1623" s="27">
        <f t="shared" ref="AK1623" si="9632">(X1623*AF1620+Y1623*AE1620+Z1623*AF1623+AA1623*AE1623)</f>
        <v>0</v>
      </c>
      <c r="AL1623" s="8"/>
      <c r="AM1623" s="24">
        <v>0</v>
      </c>
      <c r="AN1623" s="28">
        <v>0</v>
      </c>
      <c r="AO1623" s="26">
        <v>1</v>
      </c>
      <c r="AP1623" s="27">
        <v>0</v>
      </c>
      <c r="AR1623" s="24">
        <f t="shared" ref="AR1623" si="9633">AH1623*AM1620+AJ1623*AM1623-AI1623*AN1620-AK1623*AN1623</f>
        <v>0</v>
      </c>
      <c r="AS1623" s="28">
        <f t="shared" ref="AS1623" si="9634">(AH1623*AN1620+AI1623*AM1620+AJ1623*AN1623+AK1623*AM1623)</f>
        <v>0.95707417401834516</v>
      </c>
      <c r="AT1623" s="26">
        <f t="shared" ref="AT1623" si="9635">AH1623*AO1620+AJ1623*AO1623-AI1623*AP1620-AK1623*AP1623</f>
        <v>0.13950249477783494</v>
      </c>
      <c r="AU1623" s="27">
        <f t="shared" ref="AU1623" si="9636">(AH1623*AP1620+AI1623*AO1620+AJ1623*AP1623+AK1623*AO1623)</f>
        <v>0</v>
      </c>
      <c r="AV1623" s="8"/>
      <c r="AW1623" s="38">
        <f t="shared" ref="AW1623" si="9637">(180/PI())*ATAN(-1*(($AR$8*AS1620+AU1620+$AR$8*AS1623+AU1623)/($AR$8*AR1620+AT1620+$AR$8*AR1623+AT1623)))</f>
        <v>-79.146623366658304</v>
      </c>
      <c r="AY1623" s="187">
        <f t="shared" ref="AY1623" si="9638">20*LOG(((($AR$8*AR1620+AT1620-$AR$8*AR1623-AT1623)^2+($AR$8*AS1620+AU1620-$AR$8*AS1623-AU1623)^2)/(($AR$8*AR1620+AT1620+$AR$8*AR1623+AT1623)^2+($AR$8*AS1620+AU1620+$AR$8*AS1623+AU1623)^2))^0.5)</f>
        <v>-25.078490882359663</v>
      </c>
      <c r="AZ1623" s="9"/>
      <c r="BA1623" s="29"/>
      <c r="BB1623" s="29"/>
      <c r="BC1623" s="29"/>
      <c r="BD1623" s="29"/>
    </row>
    <row r="1624" spans="2:56" ht="18.649999999999999" customHeight="1">
      <c r="AY1624" s="33"/>
    </row>
    <row r="1625" spans="2:56" ht="18.649999999999999" customHeight="1" thickBot="1">
      <c r="E1625" s="21" t="s">
        <v>68</v>
      </c>
      <c r="J1625" s="21" t="s">
        <v>69</v>
      </c>
      <c r="O1625" s="21" t="s">
        <v>70</v>
      </c>
      <c r="T1625" s="21" t="s">
        <v>71</v>
      </c>
      <c r="Y1625" s="21" t="s">
        <v>72</v>
      </c>
      <c r="AD1625" s="21" t="s">
        <v>73</v>
      </c>
      <c r="AI1625" s="21" t="s">
        <v>74</v>
      </c>
      <c r="AN1625" s="21" t="s">
        <v>75</v>
      </c>
      <c r="AS1625" s="21" t="s">
        <v>76</v>
      </c>
    </row>
    <row r="1626" spans="2:56" ht="18.649999999999999" customHeight="1" thickBot="1">
      <c r="B1626" s="20"/>
      <c r="D1626" s="197" t="s">
        <v>77</v>
      </c>
      <c r="E1626" s="198"/>
      <c r="F1626" s="199" t="s">
        <v>78</v>
      </c>
      <c r="G1626" s="200"/>
      <c r="I1626" s="197" t="s">
        <v>79</v>
      </c>
      <c r="J1626" s="198"/>
      <c r="K1626" s="199" t="s">
        <v>80</v>
      </c>
      <c r="L1626" s="200"/>
      <c r="N1626" s="197" t="s">
        <v>81</v>
      </c>
      <c r="O1626" s="198"/>
      <c r="P1626" s="199" t="s">
        <v>82</v>
      </c>
      <c r="Q1626" s="200"/>
      <c r="S1626" s="197" t="s">
        <v>83</v>
      </c>
      <c r="T1626" s="198"/>
      <c r="U1626" s="199" t="s">
        <v>84</v>
      </c>
      <c r="V1626" s="200"/>
      <c r="X1626" s="197" t="s">
        <v>85</v>
      </c>
      <c r="Y1626" s="198"/>
      <c r="Z1626" s="199" t="s">
        <v>86</v>
      </c>
      <c r="AA1626" s="200"/>
      <c r="AB1626" s="4"/>
      <c r="AC1626" s="197" t="s">
        <v>87</v>
      </c>
      <c r="AD1626" s="198"/>
      <c r="AE1626" s="199" t="s">
        <v>88</v>
      </c>
      <c r="AF1626" s="200"/>
      <c r="AH1626" s="197" t="s">
        <v>89</v>
      </c>
      <c r="AI1626" s="198"/>
      <c r="AJ1626" s="199" t="s">
        <v>90</v>
      </c>
      <c r="AK1626" s="200"/>
      <c r="AL1626" s="4"/>
      <c r="AM1626" s="197" t="s">
        <v>91</v>
      </c>
      <c r="AN1626" s="198"/>
      <c r="AO1626" s="199" t="s">
        <v>92</v>
      </c>
      <c r="AP1626" s="200"/>
      <c r="AR1626" s="197" t="s">
        <v>93</v>
      </c>
      <c r="AS1626" s="198"/>
      <c r="AT1626" s="199" t="s">
        <v>94</v>
      </c>
      <c r="AU1626" s="200"/>
      <c r="AV1626" s="4"/>
      <c r="AW1626" s="181" t="s">
        <v>95</v>
      </c>
      <c r="AY1626" s="182" t="s">
        <v>22</v>
      </c>
      <c r="AZ1626" s="9"/>
      <c r="BA1626" s="29"/>
      <c r="BB1626" s="29"/>
      <c r="BC1626" s="29"/>
      <c r="BD1626" s="29"/>
    </row>
    <row r="1627" spans="2:56" ht="18.649999999999999" customHeight="1" thickTop="1" thickBot="1">
      <c r="B1627" s="39">
        <f t="shared" ref="B1627" si="9639">B1620+$E$5</f>
        <v>0.99159999999998993</v>
      </c>
      <c r="D1627" s="24">
        <v>1</v>
      </c>
      <c r="E1627" s="25">
        <v>0</v>
      </c>
      <c r="F1627" s="26">
        <v>0</v>
      </c>
      <c r="G1627" s="27">
        <f t="shared" ref="G1627" si="9640">-1/($E$8*$B1627)</f>
        <v>-5.6339170822620073</v>
      </c>
      <c r="I1627" s="24">
        <v>1</v>
      </c>
      <c r="J1627" s="28">
        <v>0</v>
      </c>
      <c r="K1627" s="26">
        <v>0</v>
      </c>
      <c r="L1627" s="27">
        <v>0</v>
      </c>
      <c r="N1627" s="24">
        <f t="shared" ref="N1627" si="9641">D1627*I1627+F1627*I1630-E1627*J1627-G1627*J1630</f>
        <v>-0.2873817770119016</v>
      </c>
      <c r="O1627" s="28">
        <f t="shared" ref="O1627" si="9642">(D1627*J1627+E1627*I1627+F1627*J1630+G1627*I1630)</f>
        <v>0</v>
      </c>
      <c r="P1627" s="26">
        <f t="shared" ref="P1627" si="9643">D1627*K1627+F1627*K1630-E1627*L1627-G1627*L1630</f>
        <v>0</v>
      </c>
      <c r="Q1627" s="27">
        <f t="shared" ref="Q1627" si="9644">(D1627*L1627+E1627*K1627+F1627*L1630+G1627*K1630)</f>
        <v>-5.6339170822620073</v>
      </c>
      <c r="S1627" s="24">
        <v>1</v>
      </c>
      <c r="T1627" s="25">
        <v>0</v>
      </c>
      <c r="U1627" s="26">
        <v>0</v>
      </c>
      <c r="V1627" s="27">
        <f t="shared" ref="V1627" si="9645">-1/($T$8*$B1627)</f>
        <v>-27.255977235808093</v>
      </c>
      <c r="X1627" s="24">
        <f t="shared" ref="X1627" si="9646">N1627*S1627+P1627*S1630-O1627*T1627-Q1627*T1630</f>
        <v>-0.2873817770119016</v>
      </c>
      <c r="Y1627" s="28">
        <f t="shared" ref="Y1627" si="9647">(N1627*T1627+O1627*S1627+P1627*T1630+Q1627*S1630)</f>
        <v>0</v>
      </c>
      <c r="Z1627" s="26">
        <f t="shared" ref="Z1627" si="9648">N1627*U1627+P1627*U1630-O1627*V1627-Q1627*V1630</f>
        <v>0</v>
      </c>
      <c r="AA1627" s="27">
        <f t="shared" ref="AA1627" si="9649">(N1627*V1627+O1627*U1627+P1627*V1630+Q1627*U1630)</f>
        <v>2.19895408996046</v>
      </c>
      <c r="AB1627" s="8"/>
      <c r="AC1627" s="24">
        <v>1</v>
      </c>
      <c r="AD1627" s="28">
        <v>0</v>
      </c>
      <c r="AE1627" s="26">
        <v>0</v>
      </c>
      <c r="AF1627" s="27">
        <v>0</v>
      </c>
      <c r="AH1627" s="24">
        <f t="shared" ref="AH1627" si="9650">X1627*AC1627+Z1627*AC1630-Y1627*AD1627-AA1627*AD1630</f>
        <v>0.2074501645358563</v>
      </c>
      <c r="AI1627" s="28">
        <f t="shared" ref="AI1627" si="9651">(X1627*AD1627+Y1627*AC1627+Z1627*AD1630+AA1627*AC1630)</f>
        <v>0</v>
      </c>
      <c r="AJ1627" s="26">
        <f t="shared" ref="AJ1627" si="9652">X1627*AE1627+Z1627*AE1630-Y1627*AF1627-AA1627*AF1630</f>
        <v>0</v>
      </c>
      <c r="AK1627" s="27">
        <f t="shared" ref="AK1627" si="9653">(X1627*AF1627+Y1627*AE1627+Z1627*AF1630+AA1627*AE1630)</f>
        <v>2.19895408996046</v>
      </c>
      <c r="AL1627" s="8"/>
      <c r="AM1627" s="24">
        <v>1</v>
      </c>
      <c r="AN1627" s="25">
        <v>0</v>
      </c>
      <c r="AO1627" s="26">
        <v>0</v>
      </c>
      <c r="AP1627" s="27">
        <f t="shared" ref="AP1627" si="9654">-1/($AN$8*$B1627)</f>
        <v>-5.6339170822620073</v>
      </c>
      <c r="AR1627" s="24">
        <f t="shared" ref="AR1627" si="9655">AH1627*AM1627+AJ1627*AM1630-AI1627*AN1627-AK1627*AN1630</f>
        <v>0.2074501645358563</v>
      </c>
      <c r="AS1627" s="28">
        <f t="shared" ref="AS1627" si="9656">(AH1627*AN1627+AI1627*AM1627+AJ1627*AN1630+AK1627*AM1630)</f>
        <v>0</v>
      </c>
      <c r="AT1627" s="26">
        <f t="shared" ref="AT1627" si="9657">AH1627*AO1627+AJ1627*AO1630-AI1627*AP1627-AK1627*AP1630</f>
        <v>0</v>
      </c>
      <c r="AU1627" s="27">
        <f t="shared" ref="AU1627" si="9658">(AH1627*AP1627+AI1627*AO1627+AJ1627*AP1630+AK1627*AO1630)</f>
        <v>1.0301970642638352</v>
      </c>
      <c r="AV1627" s="8"/>
      <c r="AW1627" s="183">
        <f t="shared" ref="AW1627" si="9659">20*LOG((2*$AR$8)/(($AR$8*AR1627+AT1627+$AR$8*AR1630+AT1630)^2+($AR$8*AS1627+AU1627+$AR$8*AS1630+AU1630)^2)^0.5)</f>
        <v>-1.7044673531483801E-2</v>
      </c>
      <c r="AY1627" s="184">
        <f t="shared" ref="AY1627" si="9660">((AS1627^2+AR1627^2)/(AS1630^2+AR1630^2))^0.5</f>
        <v>0.21883234097643328</v>
      </c>
      <c r="AZ1627" s="9"/>
      <c r="BA1627" s="29"/>
      <c r="BB1627" s="29"/>
      <c r="BC1627" s="29"/>
      <c r="BD1627" s="29"/>
    </row>
    <row r="1628" spans="2:56" ht="18.649999999999999" customHeight="1" thickBot="1">
      <c r="D1628" s="30"/>
      <c r="G1628" s="31"/>
      <c r="I1628" s="30"/>
      <c r="L1628" s="31"/>
      <c r="N1628" s="30"/>
      <c r="Q1628" s="31"/>
      <c r="S1628" s="30"/>
      <c r="V1628" s="31"/>
      <c r="X1628" s="30"/>
      <c r="AA1628" s="31"/>
      <c r="AC1628" s="30"/>
      <c r="AF1628" s="31"/>
      <c r="AH1628" s="30"/>
      <c r="AK1628" s="31"/>
      <c r="AM1628" s="30"/>
      <c r="AP1628" s="31"/>
      <c r="AR1628" s="30"/>
      <c r="AU1628" s="31"/>
      <c r="AY1628" s="185"/>
      <c r="AZ1628" s="9"/>
      <c r="BA1628" s="29"/>
      <c r="BB1628" s="29"/>
      <c r="BC1628" s="29"/>
      <c r="BD1628" s="29"/>
    </row>
    <row r="1629" spans="2:56" ht="18.649999999999999" customHeight="1" thickBot="1">
      <c r="D1629" s="197" t="s">
        <v>96</v>
      </c>
      <c r="E1629" s="198"/>
      <c r="F1629" s="199" t="s">
        <v>97</v>
      </c>
      <c r="G1629" s="200"/>
      <c r="I1629" s="197" t="s">
        <v>98</v>
      </c>
      <c r="J1629" s="198"/>
      <c r="K1629" s="199" t="s">
        <v>99</v>
      </c>
      <c r="L1629" s="200"/>
      <c r="N1629" s="197" t="s">
        <v>1</v>
      </c>
      <c r="O1629" s="198"/>
      <c r="P1629" s="199" t="s">
        <v>2</v>
      </c>
      <c r="Q1629" s="200"/>
      <c r="S1629" s="172" t="s">
        <v>100</v>
      </c>
      <c r="T1629" s="173"/>
      <c r="U1629" s="199" t="s">
        <v>101</v>
      </c>
      <c r="V1629" s="200"/>
      <c r="X1629" s="197" t="s">
        <v>102</v>
      </c>
      <c r="Y1629" s="198"/>
      <c r="Z1629" s="199" t="s">
        <v>103</v>
      </c>
      <c r="AA1629" s="200"/>
      <c r="AB1629" s="4"/>
      <c r="AC1629" s="197" t="s">
        <v>104</v>
      </c>
      <c r="AD1629" s="198"/>
      <c r="AE1629" s="199" t="s">
        <v>105</v>
      </c>
      <c r="AF1629" s="200"/>
      <c r="AH1629" s="172" t="s">
        <v>106</v>
      </c>
      <c r="AI1629" s="173"/>
      <c r="AJ1629" s="199" t="s">
        <v>107</v>
      </c>
      <c r="AK1629" s="200"/>
      <c r="AL1629" s="4"/>
      <c r="AM1629" s="197" t="s">
        <v>108</v>
      </c>
      <c r="AN1629" s="198"/>
      <c r="AO1629" s="199" t="s">
        <v>109</v>
      </c>
      <c r="AP1629" s="200"/>
      <c r="AR1629" s="197" t="s">
        <v>110</v>
      </c>
      <c r="AS1629" s="198"/>
      <c r="AT1629" s="199" t="s">
        <v>111</v>
      </c>
      <c r="AU1629" s="200"/>
      <c r="AV1629" s="4"/>
      <c r="AW1629" s="36" t="s">
        <v>112</v>
      </c>
      <c r="AY1629" s="186" t="s">
        <v>113</v>
      </c>
      <c r="AZ1629" s="9"/>
      <c r="BA1629" s="29"/>
      <c r="BB1629" s="29"/>
      <c r="BC1629" s="29"/>
      <c r="BD1629" s="29"/>
    </row>
    <row r="1630" spans="2:56" ht="18.649999999999999" customHeight="1" thickTop="1" thickBot="1">
      <c r="D1630" s="24">
        <v>0</v>
      </c>
      <c r="E1630" s="28">
        <v>0</v>
      </c>
      <c r="F1630" s="26">
        <v>1</v>
      </c>
      <c r="G1630" s="27">
        <v>0</v>
      </c>
      <c r="I1630" s="24">
        <v>0</v>
      </c>
      <c r="J1630" s="28">
        <f t="shared" ref="J1630" si="9661">IF(0=(1-$J$8*$K$8*$B1627^2),0,-1*(1-$J$8*$K$8*$B1627^2)/($B1627*$K$8))</f>
        <v>-0.22850563084521297</v>
      </c>
      <c r="K1630" s="26">
        <v>1</v>
      </c>
      <c r="L1630" s="27">
        <v>0</v>
      </c>
      <c r="N1630" s="24">
        <f t="shared" ref="N1630" si="9662">D1630*I1627+F1630*I1630-E1630*J1627-G1630*J1630</f>
        <v>0</v>
      </c>
      <c r="O1630" s="28">
        <f t="shared" ref="O1630" si="9663">(D1630*J1627+E1630*I1627+F1630*J1630+G1630*I1630)</f>
        <v>-0.22850563084521297</v>
      </c>
      <c r="P1630" s="26">
        <f t="shared" ref="P1630" si="9664">D1630*K1627+F1630*K1630-E1630*L1627-G1630*L1630</f>
        <v>1</v>
      </c>
      <c r="Q1630" s="27">
        <f t="shared" ref="Q1630" si="9665">(D1630*L1627+E1630*K1627+F1630*L1630+G1630*K1630)</f>
        <v>0</v>
      </c>
      <c r="S1630" s="24">
        <v>0</v>
      </c>
      <c r="T1630" s="28">
        <v>0</v>
      </c>
      <c r="U1630" s="26">
        <v>1</v>
      </c>
      <c r="V1630" s="27">
        <v>0</v>
      </c>
      <c r="X1630" s="24">
        <f t="shared" ref="X1630" si="9666">N1630*S1627+P1630*S1630-O1630*T1627-Q1630*T1630</f>
        <v>0</v>
      </c>
      <c r="Y1630" s="28">
        <f t="shared" ref="Y1630" si="9667">(N1630*T1627+O1630*S1627+P1630*T1630+Q1630*S1630)</f>
        <v>-0.22850563084521297</v>
      </c>
      <c r="Z1630" s="26">
        <f t="shared" ref="Z1630" si="9668">N1630*U1627+P1630*U1630-O1630*V1627-Q1630*V1630</f>
        <v>-5.2281442725710923</v>
      </c>
      <c r="AA1630" s="27">
        <f t="shared" ref="AA1630" si="9669">(N1630*V1627+O1630*U1627+P1630*V1630+Q1630*U1630)</f>
        <v>0</v>
      </c>
      <c r="AB1630" s="8"/>
      <c r="AC1630" s="24">
        <v>0</v>
      </c>
      <c r="AD1630" s="28">
        <f t="shared" ref="AD1630" si="9670">IF(0=(1-$AD$8*$AE$8*$B1627^2),0,-1*(1-$AD$8*$AE$8*$B1627^2)/($B1627*$AD$8))</f>
        <v>-0.22503059241071086</v>
      </c>
      <c r="AE1630" s="26">
        <v>1</v>
      </c>
      <c r="AF1630" s="27">
        <v>0</v>
      </c>
      <c r="AH1630" s="24">
        <f t="shared" ref="AH1630" si="9671">X1630*AC1627+Z1630*AC1630-Y1630*AD1627-AA1630*AD1630</f>
        <v>0</v>
      </c>
      <c r="AI1630" s="28">
        <f t="shared" ref="AI1630" si="9672">(X1630*AD1627+Y1630*AC1627+Z1630*AD1630+AA1630*AC1630)</f>
        <v>0.94798677202012493</v>
      </c>
      <c r="AJ1630" s="26">
        <f t="shared" ref="AJ1630" si="9673">X1630*AE1627+Z1630*AE1630-Y1630*AF1627-AA1630*AF1630</f>
        <v>-5.2281442725710923</v>
      </c>
      <c r="AK1630" s="27">
        <f t="shared" ref="AK1630" si="9674">(X1630*AF1627+Y1630*AE1627+Z1630*AF1630+AA1630*AE1630)</f>
        <v>0</v>
      </c>
      <c r="AL1630" s="8"/>
      <c r="AM1630" s="24">
        <v>0</v>
      </c>
      <c r="AN1630" s="28">
        <v>0</v>
      </c>
      <c r="AO1630" s="26">
        <v>1</v>
      </c>
      <c r="AP1630" s="27">
        <v>0</v>
      </c>
      <c r="AR1630" s="24">
        <f t="shared" ref="AR1630" si="9675">AH1630*AM1627+AJ1630*AM1630-AI1630*AN1627-AK1630*AN1630</f>
        <v>0</v>
      </c>
      <c r="AS1630" s="28">
        <f t="shared" ref="AS1630" si="9676">(AH1630*AN1627+AI1630*AM1627+AJ1630*AN1630+AK1630*AM1630)</f>
        <v>0.94798677202012493</v>
      </c>
      <c r="AT1630" s="26">
        <f t="shared" ref="AT1630" si="9677">AH1630*AO1627+AJ1630*AO1630-AI1630*AP1627-AK1630*AP1630</f>
        <v>0.11273459607150826</v>
      </c>
      <c r="AU1630" s="27">
        <f t="shared" ref="AU1630" si="9678">(AH1630*AP1627+AI1630*AO1627+AJ1630*AP1630+AK1630*AO1630)</f>
        <v>0</v>
      </c>
      <c r="AV1630" s="8"/>
      <c r="AW1630" s="38">
        <f t="shared" ref="AW1630" si="9679">(180/PI())*ATAN(-1*(($AR$8*AS1627+AU1627+$AR$8*AS1630+AU1630)/($AR$8*AR1627+AT1627+$AR$8*AR1630+AT1630)))</f>
        <v>-80.805958301640985</v>
      </c>
      <c r="AY1630" s="187">
        <f t="shared" ref="AY1630" si="9680">20*LOG(((($AR$8*AR1627+AT1627-$AR$8*AR1630-AT1630)^2+($AR$8*AS1627+AU1627-$AR$8*AS1630-AU1630)^2)/(($AR$8*AR1627+AT1627+$AR$8*AR1630+AT1630)^2+($AR$8*AS1627+AU1627+$AR$8*AS1630+AU1630)^2))^0.5)</f>
        <v>-24.070475789488398</v>
      </c>
      <c r="AZ1630" s="9"/>
      <c r="BA1630" s="29"/>
      <c r="BB1630" s="29"/>
      <c r="BC1630" s="29"/>
      <c r="BD1630" s="29"/>
    </row>
    <row r="1631" spans="2:56" ht="18.649999999999999" customHeight="1">
      <c r="AY1631" s="33"/>
    </row>
    <row r="1632" spans="2:56" ht="18.649999999999999" customHeight="1" thickBot="1">
      <c r="E1632" s="21" t="s">
        <v>68</v>
      </c>
      <c r="J1632" s="21" t="s">
        <v>69</v>
      </c>
      <c r="O1632" s="21" t="s">
        <v>70</v>
      </c>
      <c r="T1632" s="21" t="s">
        <v>71</v>
      </c>
      <c r="Y1632" s="21" t="s">
        <v>72</v>
      </c>
      <c r="AD1632" s="21" t="s">
        <v>73</v>
      </c>
      <c r="AI1632" s="21" t="s">
        <v>74</v>
      </c>
      <c r="AN1632" s="21" t="s">
        <v>75</v>
      </c>
      <c r="AS1632" s="21" t="s">
        <v>76</v>
      </c>
    </row>
    <row r="1633" spans="2:56" ht="18.649999999999999" customHeight="1" thickBot="1">
      <c r="B1633" s="20"/>
      <c r="D1633" s="197" t="s">
        <v>77</v>
      </c>
      <c r="E1633" s="198"/>
      <c r="F1633" s="199" t="s">
        <v>78</v>
      </c>
      <c r="G1633" s="200"/>
      <c r="I1633" s="197" t="s">
        <v>79</v>
      </c>
      <c r="J1633" s="198"/>
      <c r="K1633" s="199" t="s">
        <v>80</v>
      </c>
      <c r="L1633" s="200"/>
      <c r="N1633" s="197" t="s">
        <v>81</v>
      </c>
      <c r="O1633" s="198"/>
      <c r="P1633" s="199" t="s">
        <v>82</v>
      </c>
      <c r="Q1633" s="200"/>
      <c r="S1633" s="197" t="s">
        <v>83</v>
      </c>
      <c r="T1633" s="198"/>
      <c r="U1633" s="199" t="s">
        <v>84</v>
      </c>
      <c r="V1633" s="200"/>
      <c r="X1633" s="197" t="s">
        <v>85</v>
      </c>
      <c r="Y1633" s="198"/>
      <c r="Z1633" s="199" t="s">
        <v>86</v>
      </c>
      <c r="AA1633" s="200"/>
      <c r="AB1633" s="4"/>
      <c r="AC1633" s="197" t="s">
        <v>87</v>
      </c>
      <c r="AD1633" s="198"/>
      <c r="AE1633" s="199" t="s">
        <v>88</v>
      </c>
      <c r="AF1633" s="200"/>
      <c r="AH1633" s="197" t="s">
        <v>89</v>
      </c>
      <c r="AI1633" s="198"/>
      <c r="AJ1633" s="199" t="s">
        <v>90</v>
      </c>
      <c r="AK1633" s="200"/>
      <c r="AL1633" s="4"/>
      <c r="AM1633" s="197" t="s">
        <v>91</v>
      </c>
      <c r="AN1633" s="198"/>
      <c r="AO1633" s="199" t="s">
        <v>92</v>
      </c>
      <c r="AP1633" s="200"/>
      <c r="AR1633" s="197" t="s">
        <v>93</v>
      </c>
      <c r="AS1633" s="198"/>
      <c r="AT1633" s="199" t="s">
        <v>94</v>
      </c>
      <c r="AU1633" s="200"/>
      <c r="AV1633" s="4"/>
      <c r="AW1633" s="181" t="s">
        <v>95</v>
      </c>
      <c r="AY1633" s="182" t="s">
        <v>22</v>
      </c>
      <c r="AZ1633" s="9"/>
      <c r="BA1633" s="29"/>
      <c r="BB1633" s="29"/>
      <c r="BC1633" s="29"/>
      <c r="BD1633" s="29"/>
    </row>
    <row r="1634" spans="2:56" ht="18.649999999999999" customHeight="1" thickTop="1" thickBot="1">
      <c r="B1634" s="39">
        <f t="shared" ref="B1634" si="9681">B1627+$E$5</f>
        <v>0.99199999999998989</v>
      </c>
      <c r="D1634" s="24">
        <v>1</v>
      </c>
      <c r="E1634" s="25">
        <v>0</v>
      </c>
      <c r="F1634" s="26">
        <v>0</v>
      </c>
      <c r="G1634" s="27">
        <f t="shared" ref="G1634" si="9682">-1/($E$8*$B1634)</f>
        <v>-5.6316453415030319</v>
      </c>
      <c r="I1634" s="24">
        <v>1</v>
      </c>
      <c r="J1634" s="28">
        <v>0</v>
      </c>
      <c r="K1634" s="26">
        <v>0</v>
      </c>
      <c r="L1634" s="27">
        <v>0</v>
      </c>
      <c r="N1634" s="24">
        <f t="shared" ref="N1634" si="9683">D1634*I1634+F1634*I1637-E1634*J1634-G1634*J1637</f>
        <v>-0.28188891576223285</v>
      </c>
      <c r="O1634" s="28">
        <f t="shared" ref="O1634" si="9684">(D1634*J1634+E1634*I1634+F1634*J1637+G1634*I1637)</f>
        <v>0</v>
      </c>
      <c r="P1634" s="26">
        <f t="shared" ref="P1634" si="9685">D1634*K1634+F1634*K1637-E1634*L1634-G1634*L1637</f>
        <v>0</v>
      </c>
      <c r="Q1634" s="27">
        <f t="shared" ref="Q1634" si="9686">(D1634*L1634+E1634*K1634+F1634*L1637+G1634*K1637)</f>
        <v>-5.6316453415030319</v>
      </c>
      <c r="S1634" s="24">
        <v>1</v>
      </c>
      <c r="T1634" s="25">
        <v>0</v>
      </c>
      <c r="U1634" s="26">
        <v>0</v>
      </c>
      <c r="V1634" s="27">
        <f t="shared" ref="V1634" si="9687">-1/($T$8*$B1634)</f>
        <v>-27.244986922406554</v>
      </c>
      <c r="X1634" s="24">
        <f t="shared" ref="X1634" si="9688">N1634*S1634+P1634*S1637-O1634*T1634-Q1634*T1637</f>
        <v>-0.28188891576223285</v>
      </c>
      <c r="Y1634" s="28">
        <f t="shared" ref="Y1634" si="9689">(N1634*T1634+O1634*S1634+P1634*T1637+Q1634*S1637)</f>
        <v>0</v>
      </c>
      <c r="Z1634" s="26">
        <f t="shared" ref="Z1634" si="9690">N1634*U1634+P1634*U1637-O1634*V1634-Q1634*V1637</f>
        <v>0</v>
      </c>
      <c r="AA1634" s="27">
        <f t="shared" ref="AA1634" si="9691">(N1634*V1634+O1634*U1634+P1634*V1637+Q1634*U1637)</f>
        <v>2.0484144820103651</v>
      </c>
      <c r="AB1634" s="8"/>
      <c r="AC1634" s="24">
        <v>1</v>
      </c>
      <c r="AD1634" s="28">
        <v>0</v>
      </c>
      <c r="AE1634" s="26">
        <v>0</v>
      </c>
      <c r="AF1634" s="27">
        <v>0</v>
      </c>
      <c r="AH1634" s="24">
        <f t="shared" ref="AH1634" si="9692">X1634*AC1634+Z1634*AC1637-Y1634*AD1634-AA1634*AD1637</f>
        <v>0.17751471270527786</v>
      </c>
      <c r="AI1634" s="28">
        <f t="shared" ref="AI1634" si="9693">(X1634*AD1634+Y1634*AC1634+Z1634*AD1637+AA1634*AC1637)</f>
        <v>0</v>
      </c>
      <c r="AJ1634" s="26">
        <f t="shared" ref="AJ1634" si="9694">X1634*AE1634+Z1634*AE1637-Y1634*AF1634-AA1634*AF1637</f>
        <v>0</v>
      </c>
      <c r="AK1634" s="27">
        <f t="shared" ref="AK1634" si="9695">(X1634*AF1634+Y1634*AE1634+Z1634*AF1637+AA1634*AE1637)</f>
        <v>2.0484144820103651</v>
      </c>
      <c r="AL1634" s="8"/>
      <c r="AM1634" s="24">
        <v>1</v>
      </c>
      <c r="AN1634" s="25">
        <v>0</v>
      </c>
      <c r="AO1634" s="26">
        <v>0</v>
      </c>
      <c r="AP1634" s="27">
        <f t="shared" ref="AP1634" si="9696">-1/($AN$8*$B1634)</f>
        <v>-5.6316453415030319</v>
      </c>
      <c r="AR1634" s="24">
        <f t="shared" ref="AR1634" si="9697">AH1634*AM1634+AJ1634*AM1637-AI1634*AN1634-AK1634*AN1637</f>
        <v>0.17751471270527786</v>
      </c>
      <c r="AS1634" s="28">
        <f t="shared" ref="AS1634" si="9698">(AH1634*AN1634+AI1634*AM1634+AJ1634*AN1637+AK1634*AM1637)</f>
        <v>0</v>
      </c>
      <c r="AT1634" s="26">
        <f t="shared" ref="AT1634" si="9699">AH1634*AO1634+AJ1634*AO1637-AI1634*AP1634-AK1634*AP1637</f>
        <v>0</v>
      </c>
      <c r="AU1634" s="27">
        <f t="shared" ref="AU1634" si="9700">(AH1634*AP1634+AI1634*AO1634+AJ1634*AP1637+AK1634*AO1637)</f>
        <v>1.048714577155438</v>
      </c>
      <c r="AV1634" s="8"/>
      <c r="AW1634" s="183">
        <f t="shared" ref="AW1634" si="9701">20*LOG((2*$AR$8)/(($AR$8*AR1634+AT1634+$AR$8*AR1637+AT1637)^2+($AR$8*AS1634+AU1634+$AR$8*AS1637+AU1637)^2)^0.5)</f>
        <v>-2.2068202191760013E-2</v>
      </c>
      <c r="AY1634" s="184">
        <f t="shared" ref="AY1634" si="9702">((AS1634^2+AR1634^2)/(AS1637^2+AR1637^2))^0.5</f>
        <v>0.18905695836941322</v>
      </c>
      <c r="AZ1634" s="9"/>
      <c r="BA1634" s="29"/>
      <c r="BB1634" s="29"/>
      <c r="BC1634" s="29"/>
      <c r="BD1634" s="29"/>
    </row>
    <row r="1635" spans="2:56" ht="18.649999999999999" customHeight="1" thickBot="1">
      <c r="D1635" s="30"/>
      <c r="G1635" s="31"/>
      <c r="I1635" s="30"/>
      <c r="L1635" s="31"/>
      <c r="N1635" s="30"/>
      <c r="Q1635" s="31"/>
      <c r="S1635" s="30"/>
      <c r="V1635" s="31"/>
      <c r="X1635" s="30"/>
      <c r="AA1635" s="31"/>
      <c r="AC1635" s="30"/>
      <c r="AF1635" s="31"/>
      <c r="AH1635" s="30"/>
      <c r="AK1635" s="31"/>
      <c r="AM1635" s="30"/>
      <c r="AP1635" s="31"/>
      <c r="AR1635" s="30"/>
      <c r="AU1635" s="31"/>
      <c r="AY1635" s="185"/>
      <c r="AZ1635" s="9"/>
      <c r="BA1635" s="29"/>
      <c r="BB1635" s="29"/>
      <c r="BC1635" s="29"/>
      <c r="BD1635" s="29"/>
    </row>
    <row r="1636" spans="2:56" ht="18.649999999999999" customHeight="1" thickBot="1">
      <c r="D1636" s="197" t="s">
        <v>96</v>
      </c>
      <c r="E1636" s="198"/>
      <c r="F1636" s="199" t="s">
        <v>97</v>
      </c>
      <c r="G1636" s="200"/>
      <c r="I1636" s="197" t="s">
        <v>98</v>
      </c>
      <c r="J1636" s="198"/>
      <c r="K1636" s="199" t="s">
        <v>99</v>
      </c>
      <c r="L1636" s="200"/>
      <c r="N1636" s="197" t="s">
        <v>1</v>
      </c>
      <c r="O1636" s="198"/>
      <c r="P1636" s="199" t="s">
        <v>2</v>
      </c>
      <c r="Q1636" s="200"/>
      <c r="S1636" s="172" t="s">
        <v>100</v>
      </c>
      <c r="T1636" s="173"/>
      <c r="U1636" s="199" t="s">
        <v>101</v>
      </c>
      <c r="V1636" s="200"/>
      <c r="X1636" s="197" t="s">
        <v>102</v>
      </c>
      <c r="Y1636" s="198"/>
      <c r="Z1636" s="199" t="s">
        <v>103</v>
      </c>
      <c r="AA1636" s="200"/>
      <c r="AB1636" s="4"/>
      <c r="AC1636" s="197" t="s">
        <v>104</v>
      </c>
      <c r="AD1636" s="198"/>
      <c r="AE1636" s="199" t="s">
        <v>105</v>
      </c>
      <c r="AF1636" s="200"/>
      <c r="AH1636" s="172" t="s">
        <v>106</v>
      </c>
      <c r="AI1636" s="173"/>
      <c r="AJ1636" s="199" t="s">
        <v>107</v>
      </c>
      <c r="AK1636" s="200"/>
      <c r="AL1636" s="4"/>
      <c r="AM1636" s="197" t="s">
        <v>108</v>
      </c>
      <c r="AN1636" s="198"/>
      <c r="AO1636" s="199" t="s">
        <v>109</v>
      </c>
      <c r="AP1636" s="200"/>
      <c r="AR1636" s="197" t="s">
        <v>110</v>
      </c>
      <c r="AS1636" s="198"/>
      <c r="AT1636" s="199" t="s">
        <v>111</v>
      </c>
      <c r="AU1636" s="200"/>
      <c r="AV1636" s="4"/>
      <c r="AW1636" s="36" t="s">
        <v>112</v>
      </c>
      <c r="AY1636" s="186" t="s">
        <v>113</v>
      </c>
      <c r="AZ1636" s="9"/>
      <c r="BA1636" s="29"/>
      <c r="BB1636" s="29"/>
      <c r="BC1636" s="29"/>
      <c r="BD1636" s="29"/>
    </row>
    <row r="1637" spans="2:56" ht="18.649999999999999" customHeight="1" thickTop="1" thickBot="1">
      <c r="D1637" s="24">
        <v>0</v>
      </c>
      <c r="E1637" s="28">
        <v>0</v>
      </c>
      <c r="F1637" s="26">
        <v>1</v>
      </c>
      <c r="G1637" s="27">
        <v>0</v>
      </c>
      <c r="I1637" s="24">
        <v>0</v>
      </c>
      <c r="J1637" s="28">
        <f t="shared" ref="J1637" si="9703">IF(0=(1-$J$8*$K$8*$B1634^2),0,-1*(1-$J$8*$K$8*$B1634^2)/($B1634*$K$8))</f>
        <v>-0.22762245099406581</v>
      </c>
      <c r="K1637" s="26">
        <v>1</v>
      </c>
      <c r="L1637" s="27">
        <v>0</v>
      </c>
      <c r="N1637" s="24">
        <f t="shared" ref="N1637" si="9704">D1637*I1634+F1637*I1637-E1637*J1634-G1637*J1637</f>
        <v>0</v>
      </c>
      <c r="O1637" s="28">
        <f t="shared" ref="O1637" si="9705">(D1637*J1634+E1637*I1634+F1637*J1637+G1637*I1637)</f>
        <v>-0.22762245099406581</v>
      </c>
      <c r="P1637" s="26">
        <f t="shared" ref="P1637" si="9706">D1637*K1634+F1637*K1637-E1637*L1634-G1637*L1637</f>
        <v>1</v>
      </c>
      <c r="Q1637" s="27">
        <f t="shared" ref="Q1637" si="9707">(D1637*L1634+E1637*K1634+F1637*L1637+G1637*K1637)</f>
        <v>0</v>
      </c>
      <c r="S1637" s="24">
        <v>0</v>
      </c>
      <c r="T1637" s="28">
        <v>0</v>
      </c>
      <c r="U1637" s="26">
        <v>1</v>
      </c>
      <c r="V1637" s="27">
        <v>0</v>
      </c>
      <c r="X1637" s="24">
        <f t="shared" ref="X1637" si="9708">N1637*S1634+P1637*S1637-O1637*T1634-Q1637*T1637</f>
        <v>0</v>
      </c>
      <c r="Y1637" s="28">
        <f t="shared" ref="Y1637" si="9709">(N1637*T1634+O1637*S1634+P1637*T1637+Q1637*S1637)</f>
        <v>-0.22762245099406581</v>
      </c>
      <c r="Z1637" s="26">
        <f t="shared" ref="Z1637" si="9710">N1637*U1634+P1637*U1637-O1637*V1634-Q1637*V1637</f>
        <v>-5.2015707005794498</v>
      </c>
      <c r="AA1637" s="27">
        <f t="shared" ref="AA1637" si="9711">(N1637*V1634+O1637*U1634+P1637*V1637+Q1637*U1637)</f>
        <v>0</v>
      </c>
      <c r="AB1637" s="8"/>
      <c r="AC1637" s="24">
        <v>0</v>
      </c>
      <c r="AD1637" s="28">
        <f t="shared" ref="AD1637" si="9712">IF(0=(1-$AD$8*$AE$8*$B1634^2),0,-1*(1-$AD$8*$AE$8*$B1634^2)/($B1634*$AD$8))</f>
        <v>-0.22427278878473877</v>
      </c>
      <c r="AE1637" s="26">
        <v>1</v>
      </c>
      <c r="AF1637" s="27">
        <v>0</v>
      </c>
      <c r="AH1637" s="24">
        <f t="shared" ref="AH1637" si="9713">X1637*AC1634+Z1637*AC1637-Y1637*AD1634-AA1637*AD1637</f>
        <v>0</v>
      </c>
      <c r="AI1637" s="28">
        <f t="shared" ref="AI1637" si="9714">(X1637*AD1634+Y1637*AC1634+Z1637*AD1637+AA1637*AC1637)</f>
        <v>0.9389483160858747</v>
      </c>
      <c r="AJ1637" s="26">
        <f t="shared" ref="AJ1637" si="9715">X1637*AE1634+Z1637*AE1637-Y1637*AF1634-AA1637*AF1637</f>
        <v>-5.2015707005794498</v>
      </c>
      <c r="AK1637" s="27">
        <f t="shared" ref="AK1637" si="9716">(X1637*AF1634+Y1637*AE1634+Z1637*AF1637+AA1637*AE1637)</f>
        <v>0</v>
      </c>
      <c r="AL1637" s="8"/>
      <c r="AM1637" s="24">
        <v>0</v>
      </c>
      <c r="AN1637" s="28">
        <v>0</v>
      </c>
      <c r="AO1637" s="26">
        <v>1</v>
      </c>
      <c r="AP1637" s="27">
        <v>0</v>
      </c>
      <c r="AR1637" s="24">
        <f t="shared" ref="AR1637" si="9717">AH1637*AM1634+AJ1637*AM1637-AI1637*AN1634-AK1637*AN1637</f>
        <v>0</v>
      </c>
      <c r="AS1637" s="28">
        <f t="shared" ref="AS1637" si="9718">(AH1637*AN1634+AI1637*AM1634+AJ1637*AN1637+AK1637*AM1637)</f>
        <v>0.9389483160858747</v>
      </c>
      <c r="AT1637" s="26">
        <f t="shared" ref="AT1637" si="9719">AH1637*AO1634+AJ1637*AO1637-AI1637*AP1634-AK1637*AP1637</f>
        <v>8.6253209617682458E-2</v>
      </c>
      <c r="AU1637" s="27">
        <f t="shared" ref="AU1637" si="9720">(AH1637*AP1634+AI1637*AO1634+AJ1637*AP1637+AK1637*AO1637)</f>
        <v>0</v>
      </c>
      <c r="AV1637" s="8"/>
      <c r="AW1637" s="38">
        <f t="shared" ref="AW1637" si="9721">(180/PI())*ATAN(-1*(($AR$8*AS1634+AU1634+$AR$8*AS1637+AU1637)/($AR$8*AR1634+AT1634+$AR$8*AR1637+AT1637)))</f>
        <v>-82.440869840719685</v>
      </c>
      <c r="AY1637" s="187">
        <f t="shared" ref="AY1637" si="9722">20*LOG(((($AR$8*AR1634+AT1634-$AR$8*AR1637-AT1637)^2+($AR$8*AS1634+AU1634-$AR$8*AS1637-AU1637)^2)/(($AR$8*AR1634+AT1634+$AR$8*AR1637+AT1637)^2+($AR$8*AS1634+AU1634+$AR$8*AS1637+AU1637)^2))^0.5)</f>
        <v>-22.951202998051002</v>
      </c>
      <c r="AZ1637" s="9"/>
      <c r="BA1637" s="29"/>
      <c r="BB1637" s="29"/>
      <c r="BC1637" s="29"/>
      <c r="BD1637" s="29"/>
    </row>
    <row r="1638" spans="2:56" ht="18.649999999999999" customHeight="1">
      <c r="AY1638" s="33"/>
    </row>
    <row r="1639" spans="2:56" ht="18.649999999999999" customHeight="1" thickBot="1">
      <c r="E1639" s="21" t="s">
        <v>68</v>
      </c>
      <c r="J1639" s="21" t="s">
        <v>69</v>
      </c>
      <c r="O1639" s="21" t="s">
        <v>70</v>
      </c>
      <c r="T1639" s="21" t="s">
        <v>71</v>
      </c>
      <c r="Y1639" s="21" t="s">
        <v>72</v>
      </c>
      <c r="AD1639" s="21" t="s">
        <v>73</v>
      </c>
      <c r="AI1639" s="21" t="s">
        <v>74</v>
      </c>
      <c r="AN1639" s="21" t="s">
        <v>75</v>
      </c>
      <c r="AS1639" s="21" t="s">
        <v>76</v>
      </c>
    </row>
    <row r="1640" spans="2:56" ht="18.649999999999999" customHeight="1" thickBot="1">
      <c r="B1640" s="20"/>
      <c r="D1640" s="197" t="s">
        <v>77</v>
      </c>
      <c r="E1640" s="198"/>
      <c r="F1640" s="199" t="s">
        <v>78</v>
      </c>
      <c r="G1640" s="200"/>
      <c r="I1640" s="197" t="s">
        <v>79</v>
      </c>
      <c r="J1640" s="198"/>
      <c r="K1640" s="199" t="s">
        <v>80</v>
      </c>
      <c r="L1640" s="200"/>
      <c r="N1640" s="197" t="s">
        <v>81</v>
      </c>
      <c r="O1640" s="198"/>
      <c r="P1640" s="199" t="s">
        <v>82</v>
      </c>
      <c r="Q1640" s="200"/>
      <c r="S1640" s="197" t="s">
        <v>83</v>
      </c>
      <c r="T1640" s="198"/>
      <c r="U1640" s="199" t="s">
        <v>84</v>
      </c>
      <c r="V1640" s="200"/>
      <c r="X1640" s="197" t="s">
        <v>85</v>
      </c>
      <c r="Y1640" s="198"/>
      <c r="Z1640" s="199" t="s">
        <v>86</v>
      </c>
      <c r="AA1640" s="200"/>
      <c r="AB1640" s="4"/>
      <c r="AC1640" s="197" t="s">
        <v>87</v>
      </c>
      <c r="AD1640" s="198"/>
      <c r="AE1640" s="199" t="s">
        <v>88</v>
      </c>
      <c r="AF1640" s="200"/>
      <c r="AH1640" s="197" t="s">
        <v>89</v>
      </c>
      <c r="AI1640" s="198"/>
      <c r="AJ1640" s="199" t="s">
        <v>90</v>
      </c>
      <c r="AK1640" s="200"/>
      <c r="AL1640" s="4"/>
      <c r="AM1640" s="197" t="s">
        <v>91</v>
      </c>
      <c r="AN1640" s="198"/>
      <c r="AO1640" s="199" t="s">
        <v>92</v>
      </c>
      <c r="AP1640" s="200"/>
      <c r="AR1640" s="197" t="s">
        <v>93</v>
      </c>
      <c r="AS1640" s="198"/>
      <c r="AT1640" s="199" t="s">
        <v>94</v>
      </c>
      <c r="AU1640" s="200"/>
      <c r="AV1640" s="4"/>
      <c r="AW1640" s="181" t="s">
        <v>95</v>
      </c>
      <c r="AY1640" s="182" t="s">
        <v>22</v>
      </c>
      <c r="AZ1640" s="9"/>
      <c r="BA1640" s="29"/>
      <c r="BB1640" s="29"/>
      <c r="BC1640" s="29"/>
      <c r="BD1640" s="29"/>
    </row>
    <row r="1641" spans="2:56" ht="18.649999999999999" customHeight="1" thickTop="1" thickBot="1">
      <c r="B1641" s="39">
        <f t="shared" ref="B1641" si="9723">B1634+$E$5</f>
        <v>0.99239999999998985</v>
      </c>
      <c r="D1641" s="24">
        <v>1</v>
      </c>
      <c r="E1641" s="25">
        <v>0</v>
      </c>
      <c r="F1641" s="26">
        <v>0</v>
      </c>
      <c r="G1641" s="27">
        <f t="shared" ref="G1641" si="9724">-1/($E$8*$B1641)</f>
        <v>-5.6293754320546219</v>
      </c>
      <c r="I1641" s="24">
        <v>1</v>
      </c>
      <c r="J1641" s="28">
        <v>0</v>
      </c>
      <c r="K1641" s="26">
        <v>0</v>
      </c>
      <c r="L1641" s="27">
        <v>0</v>
      </c>
      <c r="N1641" s="24">
        <f t="shared" ref="N1641" si="9725">D1641*I1641+F1641*I1644-E1641*J1641-G1641*J1644</f>
        <v>-0.2764026950859495</v>
      </c>
      <c r="O1641" s="28">
        <f t="shared" ref="O1641" si="9726">(D1641*J1641+E1641*I1641+F1641*J1644+G1641*I1644)</f>
        <v>0</v>
      </c>
      <c r="P1641" s="26">
        <f t="shared" ref="P1641" si="9727">D1641*K1641+F1641*K1644-E1641*L1641-G1641*L1644</f>
        <v>0</v>
      </c>
      <c r="Q1641" s="27">
        <f t="shared" ref="Q1641" si="9728">(D1641*L1641+E1641*K1641+F1641*L1644+G1641*K1644)</f>
        <v>-5.6293754320546219</v>
      </c>
      <c r="S1641" s="24">
        <v>1</v>
      </c>
      <c r="T1641" s="25">
        <v>0</v>
      </c>
      <c r="U1641" s="26">
        <v>0</v>
      </c>
      <c r="V1641" s="27">
        <f t="shared" ref="V1641" si="9729">-1/($T$8*$B1641)</f>
        <v>-27.234005468588578</v>
      </c>
      <c r="X1641" s="24">
        <f t="shared" ref="X1641" si="9730">N1641*S1641+P1641*S1644-O1641*T1641-Q1641*T1644</f>
        <v>-0.2764026950859495</v>
      </c>
      <c r="Y1641" s="28">
        <f t="shared" ref="Y1641" si="9731">(N1641*T1641+O1641*S1641+P1641*T1644+Q1641*S1644)</f>
        <v>0</v>
      </c>
      <c r="Z1641" s="26">
        <f t="shared" ref="Z1641" si="9732">N1641*U1641+P1641*U1644-O1641*V1641-Q1641*V1644</f>
        <v>0</v>
      </c>
      <c r="AA1641" s="27">
        <f t="shared" ref="AA1641" si="9733">(N1641*V1641+O1641*U1641+P1641*V1644+Q1641*U1644)</f>
        <v>1.8981770774487483</v>
      </c>
      <c r="AB1641" s="8"/>
      <c r="AC1641" s="24">
        <v>1</v>
      </c>
      <c r="AD1641" s="28">
        <v>0</v>
      </c>
      <c r="AE1641" s="26">
        <v>0</v>
      </c>
      <c r="AF1641" s="27">
        <v>0</v>
      </c>
      <c r="AH1641" s="24">
        <f t="shared" ref="AH1641" si="9734">X1641*AC1641+Z1641*AC1644-Y1641*AD1641-AA1641*AD1644</f>
        <v>0.14786897531278914</v>
      </c>
      <c r="AI1641" s="28">
        <f t="shared" ref="AI1641" si="9735">(X1641*AD1641+Y1641*AC1641+Z1641*AD1644+AA1641*AC1644)</f>
        <v>0</v>
      </c>
      <c r="AJ1641" s="26">
        <f t="shared" ref="AJ1641" si="9736">X1641*AE1641+Z1641*AE1644-Y1641*AF1641-AA1641*AF1644</f>
        <v>0</v>
      </c>
      <c r="AK1641" s="27">
        <f t="shared" ref="AK1641" si="9737">(X1641*AF1641+Y1641*AE1641+Z1641*AF1644+AA1641*AE1644)</f>
        <v>1.8981770774487483</v>
      </c>
      <c r="AL1641" s="8"/>
      <c r="AM1641" s="24">
        <v>1</v>
      </c>
      <c r="AN1641" s="25">
        <v>0</v>
      </c>
      <c r="AO1641" s="26">
        <v>0</v>
      </c>
      <c r="AP1641" s="27">
        <f t="shared" ref="AP1641" si="9738">-1/($AN$8*$B1641)</f>
        <v>-5.6293754320546219</v>
      </c>
      <c r="AR1641" s="24">
        <f t="shared" ref="AR1641" si="9739">AH1641*AM1641+AJ1641*AM1644-AI1641*AN1641-AK1641*AN1644</f>
        <v>0.14786897531278914</v>
      </c>
      <c r="AS1641" s="28">
        <f t="shared" ref="AS1641" si="9740">(AH1641*AN1641+AI1641*AM1641+AJ1641*AN1644+AK1641*AM1644)</f>
        <v>0</v>
      </c>
      <c r="AT1641" s="26">
        <f t="shared" ref="AT1641" si="9741">AH1641*AO1641+AJ1641*AO1644-AI1641*AP1641-AK1641*AP1644</f>
        <v>0</v>
      </c>
      <c r="AU1641" s="27">
        <f t="shared" ref="AU1641" si="9742">(AH1641*AP1641+AI1641*AO1641+AJ1641*AP1644+AK1641*AO1644)</f>
        <v>1.0657671006598417</v>
      </c>
      <c r="AV1641" s="8"/>
      <c r="AW1641" s="183">
        <f t="shared" ref="AW1641" si="9743">20*LOG((2*$AR$8)/(($AR$8*AR1641+AT1641+$AR$8*AR1644+AT1644)^2+($AR$8*AS1641+AU1641+$AR$8*AS1644+AU1644)^2)^0.5)</f>
        <v>-2.8304779027814087E-2</v>
      </c>
      <c r="AY1641" s="184">
        <f t="shared" ref="AY1641" si="9744">((AS1641^2+AR1641^2)/(AS1644^2+AR1644^2))^0.5</f>
        <v>0.15900596069924861</v>
      </c>
      <c r="AZ1641" s="9"/>
      <c r="BA1641" s="29"/>
      <c r="BB1641" s="29"/>
      <c r="BC1641" s="29"/>
      <c r="BD1641" s="29"/>
    </row>
    <row r="1642" spans="2:56" ht="18.649999999999999" customHeight="1" thickBot="1">
      <c r="D1642" s="30"/>
      <c r="G1642" s="31"/>
      <c r="I1642" s="30"/>
      <c r="L1642" s="31"/>
      <c r="N1642" s="30"/>
      <c r="Q1642" s="31"/>
      <c r="S1642" s="30"/>
      <c r="V1642" s="31"/>
      <c r="X1642" s="30"/>
      <c r="AA1642" s="31"/>
      <c r="AC1642" s="30"/>
      <c r="AF1642" s="31"/>
      <c r="AH1642" s="30"/>
      <c r="AK1642" s="31"/>
      <c r="AM1642" s="30"/>
      <c r="AP1642" s="31"/>
      <c r="AR1642" s="30"/>
      <c r="AU1642" s="31"/>
      <c r="AY1642" s="185"/>
      <c r="AZ1642" s="9"/>
      <c r="BA1642" s="29"/>
      <c r="BB1642" s="29"/>
      <c r="BC1642" s="29"/>
      <c r="BD1642" s="29"/>
    </row>
    <row r="1643" spans="2:56" ht="18.649999999999999" customHeight="1" thickBot="1">
      <c r="D1643" s="197" t="s">
        <v>96</v>
      </c>
      <c r="E1643" s="198"/>
      <c r="F1643" s="199" t="s">
        <v>97</v>
      </c>
      <c r="G1643" s="200"/>
      <c r="I1643" s="197" t="s">
        <v>98</v>
      </c>
      <c r="J1643" s="198"/>
      <c r="K1643" s="199" t="s">
        <v>99</v>
      </c>
      <c r="L1643" s="200"/>
      <c r="N1643" s="197" t="s">
        <v>1</v>
      </c>
      <c r="O1643" s="198"/>
      <c r="P1643" s="199" t="s">
        <v>2</v>
      </c>
      <c r="Q1643" s="200"/>
      <c r="S1643" s="172" t="s">
        <v>100</v>
      </c>
      <c r="T1643" s="173"/>
      <c r="U1643" s="199" t="s">
        <v>101</v>
      </c>
      <c r="V1643" s="200"/>
      <c r="X1643" s="197" t="s">
        <v>102</v>
      </c>
      <c r="Y1643" s="198"/>
      <c r="Z1643" s="199" t="s">
        <v>103</v>
      </c>
      <c r="AA1643" s="200"/>
      <c r="AB1643" s="4"/>
      <c r="AC1643" s="197" t="s">
        <v>104</v>
      </c>
      <c r="AD1643" s="198"/>
      <c r="AE1643" s="199" t="s">
        <v>105</v>
      </c>
      <c r="AF1643" s="200"/>
      <c r="AH1643" s="172" t="s">
        <v>106</v>
      </c>
      <c r="AI1643" s="173"/>
      <c r="AJ1643" s="199" t="s">
        <v>107</v>
      </c>
      <c r="AK1643" s="200"/>
      <c r="AL1643" s="4"/>
      <c r="AM1643" s="197" t="s">
        <v>108</v>
      </c>
      <c r="AN1643" s="198"/>
      <c r="AO1643" s="199" t="s">
        <v>109</v>
      </c>
      <c r="AP1643" s="200"/>
      <c r="AR1643" s="197" t="s">
        <v>110</v>
      </c>
      <c r="AS1643" s="198"/>
      <c r="AT1643" s="199" t="s">
        <v>111</v>
      </c>
      <c r="AU1643" s="200"/>
      <c r="AV1643" s="4"/>
      <c r="AW1643" s="36" t="s">
        <v>112</v>
      </c>
      <c r="AY1643" s="186" t="s">
        <v>113</v>
      </c>
      <c r="AZ1643" s="9"/>
      <c r="BA1643" s="29"/>
      <c r="BB1643" s="29"/>
      <c r="BC1643" s="29"/>
      <c r="BD1643" s="29"/>
    </row>
    <row r="1644" spans="2:56" ht="18.649999999999999" customHeight="1" thickTop="1" thickBot="1">
      <c r="D1644" s="24">
        <v>0</v>
      </c>
      <c r="E1644" s="28">
        <v>0</v>
      </c>
      <c r="F1644" s="26">
        <v>1</v>
      </c>
      <c r="G1644" s="27">
        <v>0</v>
      </c>
      <c r="I1644" s="24">
        <v>0</v>
      </c>
      <c r="J1644" s="28">
        <f t="shared" ref="J1644" si="9745">IF(0=(1-$J$8*$K$8*$B1641^2),0,-1*(1-$J$8*$K$8*$B1641^2)/($B1641*$K$8))</f>
        <v>-0.22673966419398772</v>
      </c>
      <c r="K1644" s="26">
        <v>1</v>
      </c>
      <c r="L1644" s="27">
        <v>0</v>
      </c>
      <c r="N1644" s="24">
        <f t="shared" ref="N1644" si="9746">D1644*I1641+F1644*I1644-E1644*J1641-G1644*J1644</f>
        <v>0</v>
      </c>
      <c r="O1644" s="28">
        <f t="shared" ref="O1644" si="9747">(D1644*J1641+E1644*I1641+F1644*J1644+G1644*I1644)</f>
        <v>-0.22673966419398772</v>
      </c>
      <c r="P1644" s="26">
        <f t="shared" ref="P1644" si="9748">D1644*K1641+F1644*K1644-E1644*L1641-G1644*L1644</f>
        <v>1</v>
      </c>
      <c r="Q1644" s="27">
        <f t="shared" ref="Q1644" si="9749">(D1644*L1641+E1644*K1641+F1644*L1644+G1644*K1644)</f>
        <v>0</v>
      </c>
      <c r="S1644" s="24">
        <v>0</v>
      </c>
      <c r="T1644" s="28">
        <v>0</v>
      </c>
      <c r="U1644" s="26">
        <v>1</v>
      </c>
      <c r="V1644" s="27">
        <v>0</v>
      </c>
      <c r="X1644" s="24">
        <f t="shared" ref="X1644" si="9750">N1644*S1641+P1644*S1644-O1644*T1641-Q1644*T1644</f>
        <v>0</v>
      </c>
      <c r="Y1644" s="28">
        <f t="shared" ref="Y1644" si="9751">(N1644*T1641+O1644*S1641+P1644*T1644+Q1644*S1644)</f>
        <v>-0.22673966419398772</v>
      </c>
      <c r="Z1644" s="26">
        <f t="shared" ref="Z1644" si="9752">N1644*U1641+P1644*U1644-O1644*V1641-Q1644*V1644</f>
        <v>-5.1750292546049996</v>
      </c>
      <c r="AA1644" s="27">
        <f t="shared" ref="AA1644" si="9753">(N1644*V1641+O1644*U1641+P1644*V1644+Q1644*U1644)</f>
        <v>0</v>
      </c>
      <c r="AB1644" s="8"/>
      <c r="AC1644" s="24">
        <v>0</v>
      </c>
      <c r="AD1644" s="28">
        <f t="shared" ref="AD1644" si="9754">IF(0=(1-$AD$8*$AE$8*$B1641^2),0,-1*(1-$AD$8*$AE$8*$B1641^2)/($B1641*$AD$8))</f>
        <v>-0.22351532712057745</v>
      </c>
      <c r="AE1644" s="26">
        <v>1</v>
      </c>
      <c r="AF1644" s="27">
        <v>0</v>
      </c>
      <c r="AH1644" s="24">
        <f t="shared" ref="AH1644" si="9755">X1644*AC1641+Z1644*AC1644-Y1644*AD1641-AA1644*AD1644</f>
        <v>0</v>
      </c>
      <c r="AI1644" s="28">
        <f t="shared" ref="AI1644" si="9756">(X1644*AD1641+Y1644*AC1641+Z1644*AD1644+AA1644*AC1644)</f>
        <v>0.92995869250760677</v>
      </c>
      <c r="AJ1644" s="26">
        <f t="shared" ref="AJ1644" si="9757">X1644*AE1641+Z1644*AE1644-Y1644*AF1641-AA1644*AF1644</f>
        <v>-5.1750292546049996</v>
      </c>
      <c r="AK1644" s="27">
        <f t="shared" ref="AK1644" si="9758">(X1644*AF1641+Y1644*AE1641+Z1644*AF1644+AA1644*AE1644)</f>
        <v>0</v>
      </c>
      <c r="AL1644" s="8"/>
      <c r="AM1644" s="24">
        <v>0</v>
      </c>
      <c r="AN1644" s="28">
        <v>0</v>
      </c>
      <c r="AO1644" s="26">
        <v>1</v>
      </c>
      <c r="AP1644" s="27">
        <v>0</v>
      </c>
      <c r="AR1644" s="24">
        <f t="shared" ref="AR1644" si="9759">AH1644*AM1641+AJ1644*AM1644-AI1644*AN1641-AK1644*AN1644</f>
        <v>0</v>
      </c>
      <c r="AS1644" s="28">
        <f t="shared" ref="AS1644" si="9760">(AH1644*AN1641+AI1644*AM1641+AJ1644*AN1644+AK1644*AM1644)</f>
        <v>0.92995869250760677</v>
      </c>
      <c r="AT1644" s="26">
        <f t="shared" ref="AT1644" si="9761">AH1644*AO1641+AJ1644*AO1644-AI1644*AP1641-AK1644*AP1644</f>
        <v>6.0057361822960509E-2</v>
      </c>
      <c r="AU1644" s="27">
        <f t="shared" ref="AU1644" si="9762">(AH1644*AP1641+AI1644*AO1641+AJ1644*AP1644+AK1644*AO1644)</f>
        <v>0</v>
      </c>
      <c r="AV1644" s="8"/>
      <c r="AW1644" s="38">
        <f t="shared" ref="AW1644" si="9763">(180/PI())*ATAN(-1*(($AR$8*AS1641+AU1641+$AR$8*AS1644+AU1644)/($AR$8*AR1641+AT1641+$AR$8*AR1644+AT1644)))</f>
        <v>-84.052051070610091</v>
      </c>
      <c r="AY1644" s="187">
        <f t="shared" ref="AY1644" si="9764">20*LOG(((($AR$8*AR1641+AT1641-$AR$8*AR1644-AT1644)^2+($AR$8*AS1641+AU1641-$AR$8*AS1644-AU1644)^2)/(($AR$8*AR1641+AT1641+$AR$8*AR1644+AT1644)^2+($AR$8*AS1641+AU1641+$AR$8*AS1644+AU1644)^2))^0.5)</f>
        <v>-21.87339012864097</v>
      </c>
      <c r="AZ1644" s="9"/>
      <c r="BA1644" s="29"/>
      <c r="BB1644" s="29"/>
      <c r="BC1644" s="29"/>
      <c r="BD1644" s="29"/>
    </row>
    <row r="1645" spans="2:56" ht="18.649999999999999" customHeight="1">
      <c r="AY1645" s="33"/>
    </row>
    <row r="1646" spans="2:56" ht="18.649999999999999" customHeight="1" thickBot="1">
      <c r="E1646" s="21" t="s">
        <v>68</v>
      </c>
      <c r="J1646" s="21" t="s">
        <v>69</v>
      </c>
      <c r="O1646" s="21" t="s">
        <v>70</v>
      </c>
      <c r="T1646" s="21" t="s">
        <v>71</v>
      </c>
      <c r="Y1646" s="21" t="s">
        <v>72</v>
      </c>
      <c r="AD1646" s="21" t="s">
        <v>73</v>
      </c>
      <c r="AI1646" s="21" t="s">
        <v>74</v>
      </c>
      <c r="AN1646" s="21" t="s">
        <v>75</v>
      </c>
      <c r="AS1646" s="21" t="s">
        <v>76</v>
      </c>
    </row>
    <row r="1647" spans="2:56" ht="18.649999999999999" customHeight="1" thickBot="1">
      <c r="B1647" s="20"/>
      <c r="D1647" s="197" t="s">
        <v>77</v>
      </c>
      <c r="E1647" s="198"/>
      <c r="F1647" s="199" t="s">
        <v>78</v>
      </c>
      <c r="G1647" s="200"/>
      <c r="I1647" s="197" t="s">
        <v>79</v>
      </c>
      <c r="J1647" s="198"/>
      <c r="K1647" s="199" t="s">
        <v>80</v>
      </c>
      <c r="L1647" s="200"/>
      <c r="N1647" s="197" t="s">
        <v>81</v>
      </c>
      <c r="O1647" s="198"/>
      <c r="P1647" s="199" t="s">
        <v>82</v>
      </c>
      <c r="Q1647" s="200"/>
      <c r="S1647" s="197" t="s">
        <v>83</v>
      </c>
      <c r="T1647" s="198"/>
      <c r="U1647" s="199" t="s">
        <v>84</v>
      </c>
      <c r="V1647" s="200"/>
      <c r="X1647" s="197" t="s">
        <v>85</v>
      </c>
      <c r="Y1647" s="198"/>
      <c r="Z1647" s="199" t="s">
        <v>86</v>
      </c>
      <c r="AA1647" s="200"/>
      <c r="AB1647" s="4"/>
      <c r="AC1647" s="197" t="s">
        <v>87</v>
      </c>
      <c r="AD1647" s="198"/>
      <c r="AE1647" s="199" t="s">
        <v>88</v>
      </c>
      <c r="AF1647" s="200"/>
      <c r="AH1647" s="197" t="s">
        <v>89</v>
      </c>
      <c r="AI1647" s="198"/>
      <c r="AJ1647" s="199" t="s">
        <v>90</v>
      </c>
      <c r="AK1647" s="200"/>
      <c r="AL1647" s="4"/>
      <c r="AM1647" s="197" t="s">
        <v>91</v>
      </c>
      <c r="AN1647" s="198"/>
      <c r="AO1647" s="199" t="s">
        <v>92</v>
      </c>
      <c r="AP1647" s="200"/>
      <c r="AR1647" s="197" t="s">
        <v>93</v>
      </c>
      <c r="AS1647" s="198"/>
      <c r="AT1647" s="199" t="s">
        <v>94</v>
      </c>
      <c r="AU1647" s="200"/>
      <c r="AV1647" s="4"/>
      <c r="AW1647" s="181" t="s">
        <v>95</v>
      </c>
      <c r="AY1647" s="182" t="s">
        <v>22</v>
      </c>
      <c r="AZ1647" s="9"/>
      <c r="BA1647" s="29"/>
      <c r="BB1647" s="29"/>
      <c r="BC1647" s="29"/>
      <c r="BD1647" s="29"/>
    </row>
    <row r="1648" spans="2:56" ht="18.649999999999999" customHeight="1" thickTop="1" thickBot="1">
      <c r="B1648" s="39">
        <f t="shared" ref="B1648" si="9765">B1641+$E$5</f>
        <v>0.9927999999999898</v>
      </c>
      <c r="D1648" s="24">
        <v>1</v>
      </c>
      <c r="E1648" s="25">
        <v>0</v>
      </c>
      <c r="F1648" s="26">
        <v>0</v>
      </c>
      <c r="G1648" s="27">
        <f t="shared" ref="G1648" si="9766">-1/($E$8*$B1648)</f>
        <v>-5.6271073517032715</v>
      </c>
      <c r="I1648" s="24">
        <v>1</v>
      </c>
      <c r="J1648" s="28">
        <v>0</v>
      </c>
      <c r="K1648" s="26">
        <v>0</v>
      </c>
      <c r="L1648" s="27">
        <v>0</v>
      </c>
      <c r="N1648" s="24">
        <f t="shared" ref="N1648" si="9767">D1648*I1648+F1648*I1651-E1648*J1648-G1648*J1651</f>
        <v>-0.27092310428323629</v>
      </c>
      <c r="O1648" s="28">
        <f t="shared" ref="O1648" si="9768">(D1648*J1648+E1648*I1648+F1648*J1651+G1648*I1651)</f>
        <v>0</v>
      </c>
      <c r="P1648" s="26">
        <f t="shared" ref="P1648" si="9769">D1648*K1648+F1648*K1651-E1648*L1648-G1648*L1651</f>
        <v>0</v>
      </c>
      <c r="Q1648" s="27">
        <f t="shared" ref="Q1648" si="9770">(D1648*L1648+E1648*K1648+F1648*L1651+G1648*K1651)</f>
        <v>-5.6271073517032715</v>
      </c>
      <c r="S1648" s="24">
        <v>1</v>
      </c>
      <c r="T1648" s="25">
        <v>0</v>
      </c>
      <c r="U1648" s="26">
        <v>0</v>
      </c>
      <c r="V1648" s="27">
        <f t="shared" ref="V1648" si="9771">-1/($T$8*$B1648)</f>
        <v>-27.223032863645553</v>
      </c>
      <c r="X1648" s="24">
        <f t="shared" ref="X1648" si="9772">N1648*S1648+P1648*S1651-O1648*T1648-Q1648*T1651</f>
        <v>-0.27092310428323629</v>
      </c>
      <c r="Y1648" s="28">
        <f t="shared" ref="Y1648" si="9773">(N1648*T1648+O1648*S1648+P1648*T1651+Q1648*S1651)</f>
        <v>0</v>
      </c>
      <c r="Z1648" s="26">
        <f t="shared" ref="Z1648" si="9774">N1648*U1648+P1648*U1651-O1648*V1648-Q1648*V1651</f>
        <v>0</v>
      </c>
      <c r="AA1648" s="27">
        <f t="shared" ref="AA1648" si="9775">(N1648*V1648+O1648*U1648+P1648*V1651+Q1648*U1651)</f>
        <v>1.7482412197201418</v>
      </c>
      <c r="AB1648" s="8"/>
      <c r="AC1648" s="24">
        <v>1</v>
      </c>
      <c r="AD1648" s="28">
        <v>0</v>
      </c>
      <c r="AE1648" s="26">
        <v>0</v>
      </c>
      <c r="AF1648" s="27">
        <v>0</v>
      </c>
      <c r="AH1648" s="24">
        <f t="shared" ref="AH1648" si="9776">X1648*AC1648+Z1648*AC1651-Y1648*AD1648-AA1648*AD1651</f>
        <v>0.11851197523367557</v>
      </c>
      <c r="AI1648" s="28">
        <f t="shared" ref="AI1648" si="9777">(X1648*AD1648+Y1648*AC1648+Z1648*AD1651+AA1648*AC1651)</f>
        <v>0</v>
      </c>
      <c r="AJ1648" s="26">
        <f t="shared" ref="AJ1648" si="9778">X1648*AE1648+Z1648*AE1651-Y1648*AF1648-AA1648*AF1651</f>
        <v>0</v>
      </c>
      <c r="AK1648" s="27">
        <f t="shared" ref="AK1648" si="9779">(X1648*AF1648+Y1648*AE1648+Z1648*AF1651+AA1648*AE1651)</f>
        <v>1.7482412197201418</v>
      </c>
      <c r="AL1648" s="8"/>
      <c r="AM1648" s="24">
        <v>1</v>
      </c>
      <c r="AN1648" s="25">
        <v>0</v>
      </c>
      <c r="AO1648" s="26">
        <v>0</v>
      </c>
      <c r="AP1648" s="27">
        <f t="shared" ref="AP1648" si="9780">-1/($AN$8*$B1648)</f>
        <v>-5.6271073517032715</v>
      </c>
      <c r="AR1648" s="24">
        <f t="shared" ref="AR1648" si="9781">AH1648*AM1648+AJ1648*AM1651-AI1648*AN1648-AK1648*AN1651</f>
        <v>0.11851197523367557</v>
      </c>
      <c r="AS1648" s="28">
        <f t="shared" ref="AS1648" si="9782">(AH1648*AN1648+AI1648*AM1648+AJ1648*AN1651+AK1648*AM1651)</f>
        <v>0</v>
      </c>
      <c r="AT1648" s="26">
        <f t="shared" ref="AT1648" si="9783">AH1648*AO1648+AJ1648*AO1651-AI1648*AP1648-AK1648*AP1651</f>
        <v>0</v>
      </c>
      <c r="AU1648" s="27">
        <f t="shared" ref="AU1648" si="9784">(AH1648*AP1648+AI1648*AO1648+AJ1648*AP1651+AK1648*AO1651)</f>
        <v>1.08136161261785</v>
      </c>
      <c r="AV1648" s="8"/>
      <c r="AW1648" s="183">
        <f t="shared" ref="AW1648" si="9785">20*LOG((2*$AR$8)/(($AR$8*AR1648+AT1648+$AR$8*AR1651+AT1651)^2+($AR$8*AS1648+AU1648+$AR$8*AS1651+AU1651)^2)^0.5)</f>
        <v>-3.549681076945551E-2</v>
      </c>
      <c r="AY1648" s="184">
        <f t="shared" ref="AY1648" si="9786">((AS1648^2+AR1648^2)/(AS1651^2+AR1651^2))^0.5</f>
        <v>0.12867501235530787</v>
      </c>
      <c r="AZ1648" s="9"/>
      <c r="BA1648" s="29"/>
      <c r="BB1648" s="29"/>
      <c r="BC1648" s="29"/>
      <c r="BD1648" s="29"/>
    </row>
    <row r="1649" spans="2:56" ht="18.649999999999999" customHeight="1" thickBot="1">
      <c r="D1649" s="30"/>
      <c r="G1649" s="31"/>
      <c r="I1649" s="30"/>
      <c r="L1649" s="31"/>
      <c r="N1649" s="30"/>
      <c r="Q1649" s="31"/>
      <c r="S1649" s="30"/>
      <c r="V1649" s="31"/>
      <c r="X1649" s="30"/>
      <c r="AA1649" s="31"/>
      <c r="AC1649" s="30"/>
      <c r="AF1649" s="31"/>
      <c r="AH1649" s="30"/>
      <c r="AK1649" s="31"/>
      <c r="AM1649" s="30"/>
      <c r="AP1649" s="31"/>
      <c r="AR1649" s="30"/>
      <c r="AU1649" s="31"/>
      <c r="AY1649" s="185"/>
      <c r="AZ1649" s="9"/>
      <c r="BA1649" s="29"/>
      <c r="BB1649" s="29"/>
      <c r="BC1649" s="29"/>
      <c r="BD1649" s="29"/>
    </row>
    <row r="1650" spans="2:56" ht="18.649999999999999" customHeight="1" thickBot="1">
      <c r="D1650" s="197" t="s">
        <v>96</v>
      </c>
      <c r="E1650" s="198"/>
      <c r="F1650" s="199" t="s">
        <v>97</v>
      </c>
      <c r="G1650" s="200"/>
      <c r="I1650" s="197" t="s">
        <v>98</v>
      </c>
      <c r="J1650" s="198"/>
      <c r="K1650" s="199" t="s">
        <v>99</v>
      </c>
      <c r="L1650" s="200"/>
      <c r="N1650" s="197" t="s">
        <v>1</v>
      </c>
      <c r="O1650" s="198"/>
      <c r="P1650" s="199" t="s">
        <v>2</v>
      </c>
      <c r="Q1650" s="200"/>
      <c r="S1650" s="172" t="s">
        <v>100</v>
      </c>
      <c r="T1650" s="173"/>
      <c r="U1650" s="199" t="s">
        <v>101</v>
      </c>
      <c r="V1650" s="200"/>
      <c r="X1650" s="197" t="s">
        <v>102</v>
      </c>
      <c r="Y1650" s="198"/>
      <c r="Z1650" s="199" t="s">
        <v>103</v>
      </c>
      <c r="AA1650" s="200"/>
      <c r="AB1650" s="4"/>
      <c r="AC1650" s="197" t="s">
        <v>104</v>
      </c>
      <c r="AD1650" s="198"/>
      <c r="AE1650" s="199" t="s">
        <v>105</v>
      </c>
      <c r="AF1650" s="200"/>
      <c r="AH1650" s="172" t="s">
        <v>106</v>
      </c>
      <c r="AI1650" s="173"/>
      <c r="AJ1650" s="199" t="s">
        <v>107</v>
      </c>
      <c r="AK1650" s="200"/>
      <c r="AL1650" s="4"/>
      <c r="AM1650" s="197" t="s">
        <v>108</v>
      </c>
      <c r="AN1650" s="198"/>
      <c r="AO1650" s="199" t="s">
        <v>109</v>
      </c>
      <c r="AP1650" s="200"/>
      <c r="AR1650" s="197" t="s">
        <v>110</v>
      </c>
      <c r="AS1650" s="198"/>
      <c r="AT1650" s="199" t="s">
        <v>111</v>
      </c>
      <c r="AU1650" s="200"/>
      <c r="AV1650" s="4"/>
      <c r="AW1650" s="36" t="s">
        <v>112</v>
      </c>
      <c r="AY1650" s="186" t="s">
        <v>113</v>
      </c>
      <c r="AZ1650" s="9"/>
      <c r="BA1650" s="29"/>
      <c r="BB1650" s="29"/>
      <c r="BC1650" s="29"/>
      <c r="BD1650" s="29"/>
    </row>
    <row r="1651" spans="2:56" ht="18.649999999999999" customHeight="1" thickTop="1" thickBot="1">
      <c r="D1651" s="24">
        <v>0</v>
      </c>
      <c r="E1651" s="28">
        <v>0</v>
      </c>
      <c r="F1651" s="26">
        <v>1</v>
      </c>
      <c r="G1651" s="27">
        <v>0</v>
      </c>
      <c r="I1651" s="24">
        <v>0</v>
      </c>
      <c r="J1651" s="28">
        <f t="shared" ref="J1651" si="9787">IF(0=(1-$J$8*$K$8*$B1648^2),0,-1*(1-$J$8*$K$8*$B1648^2)/($B1648*$K$8))</f>
        <v>-0.22585726996989672</v>
      </c>
      <c r="K1651" s="26">
        <v>1</v>
      </c>
      <c r="L1651" s="27">
        <v>0</v>
      </c>
      <c r="N1651" s="24">
        <f t="shared" ref="N1651" si="9788">D1651*I1648+F1651*I1651-E1651*J1648-G1651*J1651</f>
        <v>0</v>
      </c>
      <c r="O1651" s="28">
        <f t="shared" ref="O1651" si="9789">(D1651*J1648+E1651*I1648+F1651*J1651+G1651*I1651)</f>
        <v>-0.22585726996989672</v>
      </c>
      <c r="P1651" s="26">
        <f t="shared" ref="P1651" si="9790">D1651*K1648+F1651*K1651-E1651*L1648-G1651*L1651</f>
        <v>1</v>
      </c>
      <c r="Q1651" s="27">
        <f t="shared" ref="Q1651" si="9791">(D1651*L1648+E1651*K1648+F1651*L1651+G1651*K1651)</f>
        <v>0</v>
      </c>
      <c r="S1651" s="24">
        <v>0</v>
      </c>
      <c r="T1651" s="28">
        <v>0</v>
      </c>
      <c r="U1651" s="26">
        <v>1</v>
      </c>
      <c r="V1651" s="27">
        <v>0</v>
      </c>
      <c r="X1651" s="24">
        <f t="shared" ref="X1651" si="9792">N1651*S1648+P1651*S1651-O1651*T1648-Q1651*T1651</f>
        <v>0</v>
      </c>
      <c r="Y1651" s="28">
        <f t="shared" ref="Y1651" si="9793">(N1651*T1648+O1651*S1648+P1651*T1651+Q1651*S1651)</f>
        <v>-0.22585726996989672</v>
      </c>
      <c r="Z1651" s="26">
        <f t="shared" ref="Z1651" si="9794">N1651*U1648+P1651*U1651-O1651*V1648-Q1651*V1651</f>
        <v>-5.1485198828837646</v>
      </c>
      <c r="AA1651" s="27">
        <f t="shared" ref="AA1651" si="9795">(N1651*V1648+O1651*U1648+P1651*V1651+Q1651*U1651)</f>
        <v>0</v>
      </c>
      <c r="AB1651" s="8"/>
      <c r="AC1651" s="24">
        <v>0</v>
      </c>
      <c r="AD1651" s="28">
        <f t="shared" ref="AD1651" si="9796">IF(0=(1-$AD$8*$AE$8*$B1648^2),0,-1*(1-$AD$8*$AE$8*$B1648^2)/($B1648*$AD$8))</f>
        <v>-0.22275820700489637</v>
      </c>
      <c r="AE1651" s="26">
        <v>1</v>
      </c>
      <c r="AF1651" s="27">
        <v>0</v>
      </c>
      <c r="AH1651" s="24">
        <f t="shared" ref="AH1651" si="9797">X1651*AC1648+Z1651*AC1651-Y1651*AD1648-AA1651*AD1651</f>
        <v>0</v>
      </c>
      <c r="AI1651" s="28">
        <f t="shared" ref="AI1651" si="9798">(X1651*AD1648+Y1651*AC1648+Z1651*AD1651+AA1651*AC1651)</f>
        <v>0.92101778787034971</v>
      </c>
      <c r="AJ1651" s="26">
        <f t="shared" ref="AJ1651" si="9799">X1651*AE1648+Z1651*AE1651-Y1651*AF1648-AA1651*AF1651</f>
        <v>-5.1485198828837646</v>
      </c>
      <c r="AK1651" s="27">
        <f t="shared" ref="AK1651" si="9800">(X1651*AF1648+Y1651*AE1648+Z1651*AF1651+AA1651*AE1651)</f>
        <v>0</v>
      </c>
      <c r="AL1651" s="8"/>
      <c r="AM1651" s="24">
        <v>0</v>
      </c>
      <c r="AN1651" s="28">
        <v>0</v>
      </c>
      <c r="AO1651" s="26">
        <v>1</v>
      </c>
      <c r="AP1651" s="27">
        <v>0</v>
      </c>
      <c r="AR1651" s="24">
        <f t="shared" ref="AR1651" si="9801">AH1651*AM1648+AJ1651*AM1651-AI1651*AN1648-AK1651*AN1651</f>
        <v>0</v>
      </c>
      <c r="AS1651" s="28">
        <f t="shared" ref="AS1651" si="9802">(AH1651*AN1648+AI1651*AM1648+AJ1651*AN1651+AK1651*AM1651)</f>
        <v>0.92101778787034971</v>
      </c>
      <c r="AT1651" s="26">
        <f t="shared" ref="AT1651" si="9803">AH1651*AO1648+AJ1651*AO1651-AI1651*AP1648-AK1651*AP1651</f>
        <v>3.4146082290964053E-2</v>
      </c>
      <c r="AU1651" s="27">
        <f t="shared" ref="AU1651" si="9804">(AH1651*AP1648+AI1651*AO1648+AJ1651*AP1651+AK1651*AO1651)</f>
        <v>0</v>
      </c>
      <c r="AV1651" s="8"/>
      <c r="AW1651" s="38">
        <f t="shared" ref="AW1651" si="9805">(180/PI())*ATAN(-1*(($AR$8*AS1648+AU1648+$AR$8*AS1651+AU1651)/($AR$8*AR1648+AT1648+$AR$8*AR1651+AT1651)))</f>
        <v>-85.640299120750569</v>
      </c>
      <c r="AY1651" s="187">
        <f t="shared" ref="AY1651" si="9806">20*LOG(((($AR$8*AR1648+AT1648-$AR$8*AR1651-AT1651)^2+($AR$8*AS1648+AU1648-$AR$8*AS1651-AU1651)^2)/(($AR$8*AR1648+AT1648+$AR$8*AR1651+AT1651)^2+($AR$8*AS1648+AU1648+$AR$8*AS1651+AU1651)^2))^0.5)</f>
        <v>-20.893686075793386</v>
      </c>
      <c r="AZ1651" s="9"/>
      <c r="BA1651" s="29"/>
      <c r="BB1651" s="29"/>
      <c r="BC1651" s="29"/>
      <c r="BD1651" s="29"/>
    </row>
    <row r="1652" spans="2:56" ht="18.649999999999999" customHeight="1">
      <c r="AY1652" s="33"/>
    </row>
    <row r="1653" spans="2:56" ht="18.649999999999999" customHeight="1" thickBot="1">
      <c r="E1653" s="21" t="s">
        <v>68</v>
      </c>
      <c r="J1653" s="21" t="s">
        <v>69</v>
      </c>
      <c r="O1653" s="21" t="s">
        <v>70</v>
      </c>
      <c r="T1653" s="21" t="s">
        <v>71</v>
      </c>
      <c r="Y1653" s="21" t="s">
        <v>72</v>
      </c>
      <c r="AD1653" s="21" t="s">
        <v>73</v>
      </c>
      <c r="AI1653" s="21" t="s">
        <v>74</v>
      </c>
      <c r="AN1653" s="21" t="s">
        <v>75</v>
      </c>
      <c r="AS1653" s="21" t="s">
        <v>76</v>
      </c>
    </row>
    <row r="1654" spans="2:56" ht="18.649999999999999" customHeight="1" thickBot="1">
      <c r="B1654" s="20"/>
      <c r="D1654" s="197" t="s">
        <v>77</v>
      </c>
      <c r="E1654" s="198"/>
      <c r="F1654" s="199" t="s">
        <v>78</v>
      </c>
      <c r="G1654" s="200"/>
      <c r="I1654" s="197" t="s">
        <v>79</v>
      </c>
      <c r="J1654" s="198"/>
      <c r="K1654" s="199" t="s">
        <v>80</v>
      </c>
      <c r="L1654" s="200"/>
      <c r="N1654" s="197" t="s">
        <v>81</v>
      </c>
      <c r="O1654" s="198"/>
      <c r="P1654" s="199" t="s">
        <v>82</v>
      </c>
      <c r="Q1654" s="200"/>
      <c r="S1654" s="197" t="s">
        <v>83</v>
      </c>
      <c r="T1654" s="198"/>
      <c r="U1654" s="199" t="s">
        <v>84</v>
      </c>
      <c r="V1654" s="200"/>
      <c r="X1654" s="197" t="s">
        <v>85</v>
      </c>
      <c r="Y1654" s="198"/>
      <c r="Z1654" s="199" t="s">
        <v>86</v>
      </c>
      <c r="AA1654" s="200"/>
      <c r="AB1654" s="4"/>
      <c r="AC1654" s="197" t="s">
        <v>87</v>
      </c>
      <c r="AD1654" s="198"/>
      <c r="AE1654" s="199" t="s">
        <v>88</v>
      </c>
      <c r="AF1654" s="200"/>
      <c r="AH1654" s="197" t="s">
        <v>89</v>
      </c>
      <c r="AI1654" s="198"/>
      <c r="AJ1654" s="199" t="s">
        <v>90</v>
      </c>
      <c r="AK1654" s="200"/>
      <c r="AL1654" s="4"/>
      <c r="AM1654" s="197" t="s">
        <v>91</v>
      </c>
      <c r="AN1654" s="198"/>
      <c r="AO1654" s="199" t="s">
        <v>92</v>
      </c>
      <c r="AP1654" s="200"/>
      <c r="AR1654" s="197" t="s">
        <v>93</v>
      </c>
      <c r="AS1654" s="198"/>
      <c r="AT1654" s="199" t="s">
        <v>94</v>
      </c>
      <c r="AU1654" s="200"/>
      <c r="AV1654" s="4"/>
      <c r="AW1654" s="181" t="s">
        <v>95</v>
      </c>
      <c r="AY1654" s="182" t="s">
        <v>22</v>
      </c>
      <c r="AZ1654" s="9"/>
      <c r="BA1654" s="29"/>
      <c r="BB1654" s="29"/>
      <c r="BC1654" s="29"/>
      <c r="BD1654" s="29"/>
    </row>
    <row r="1655" spans="2:56" ht="18.649999999999999" customHeight="1" thickTop="1" thickBot="1">
      <c r="B1655" s="39">
        <f t="shared" ref="B1655" si="9807">B1648+$E$5</f>
        <v>0.99319999999998976</v>
      </c>
      <c r="D1655" s="24">
        <v>1</v>
      </c>
      <c r="E1655" s="25">
        <v>0</v>
      </c>
      <c r="F1655" s="26">
        <v>0</v>
      </c>
      <c r="G1655" s="27">
        <f t="shared" ref="G1655" si="9808">-1/($E$8*$B1655)</f>
        <v>-5.6248410982390329</v>
      </c>
      <c r="I1655" s="24">
        <v>1</v>
      </c>
      <c r="J1655" s="28">
        <v>0</v>
      </c>
      <c r="K1655" s="26">
        <v>0</v>
      </c>
      <c r="L1655" s="27">
        <v>0</v>
      </c>
      <c r="N1655" s="24">
        <f t="shared" ref="N1655" si="9809">D1655*I1655+F1655*I1658-E1655*J1655-G1655*J1658</f>
        <v>-0.26545013267582074</v>
      </c>
      <c r="O1655" s="28">
        <f t="shared" ref="O1655" si="9810">(D1655*J1655+E1655*I1655+F1655*J1658+G1655*I1658)</f>
        <v>0</v>
      </c>
      <c r="P1655" s="26">
        <f t="shared" ref="P1655" si="9811">D1655*K1655+F1655*K1658-E1655*L1655-G1655*L1658</f>
        <v>0</v>
      </c>
      <c r="Q1655" s="27">
        <f t="shared" ref="Q1655" si="9812">(D1655*L1655+E1655*K1655+F1655*L1658+G1655*K1658)</f>
        <v>-5.6248410982390329</v>
      </c>
      <c r="S1655" s="24">
        <v>1</v>
      </c>
      <c r="T1655" s="25">
        <v>0</v>
      </c>
      <c r="U1655" s="26">
        <v>0</v>
      </c>
      <c r="V1655" s="27">
        <f t="shared" ref="V1655" si="9813">-1/($T$8*$B1655)</f>
        <v>-27.212069096886133</v>
      </c>
      <c r="X1655" s="24">
        <f t="shared" ref="X1655" si="9814">N1655*S1655+P1655*S1658-O1655*T1655-Q1655*T1658</f>
        <v>-0.26545013267582074</v>
      </c>
      <c r="Y1655" s="28">
        <f t="shared" ref="Y1655" si="9815">(N1655*T1655+O1655*S1655+P1655*T1658+Q1655*S1658)</f>
        <v>0</v>
      </c>
      <c r="Z1655" s="26">
        <f t="shared" ref="Z1655" si="9816">N1655*U1655+P1655*U1658-O1655*V1655-Q1655*V1658</f>
        <v>0</v>
      </c>
      <c r="AA1655" s="27">
        <f t="shared" ref="AA1655" si="9817">(N1655*V1655+O1655*U1655+P1655*V1658+Q1655*U1658)</f>
        <v>1.5986062539129922</v>
      </c>
      <c r="AB1655" s="8"/>
      <c r="AC1655" s="24">
        <v>1</v>
      </c>
      <c r="AD1655" s="28">
        <v>0</v>
      </c>
      <c r="AE1655" s="26">
        <v>0</v>
      </c>
      <c r="AF1655" s="27">
        <v>0</v>
      </c>
      <c r="AH1655" s="24">
        <f t="shared" ref="AH1655" si="9818">X1655*AC1655+Z1655*AC1658-Y1655*AD1655-AA1655*AD1658</f>
        <v>8.9442738542609534E-2</v>
      </c>
      <c r="AI1655" s="28">
        <f t="shared" ref="AI1655" si="9819">(X1655*AD1655+Y1655*AC1655+Z1655*AD1658+AA1655*AC1658)</f>
        <v>0</v>
      </c>
      <c r="AJ1655" s="26">
        <f t="shared" ref="AJ1655" si="9820">X1655*AE1655+Z1655*AE1658-Y1655*AF1655-AA1655*AF1658</f>
        <v>0</v>
      </c>
      <c r="AK1655" s="27">
        <f t="shared" ref="AK1655" si="9821">(X1655*AF1655+Y1655*AE1655+Z1655*AF1658+AA1655*AE1658)</f>
        <v>1.5986062539129922</v>
      </c>
      <c r="AL1655" s="8"/>
      <c r="AM1655" s="24">
        <v>1</v>
      </c>
      <c r="AN1655" s="25">
        <v>0</v>
      </c>
      <c r="AO1655" s="26">
        <v>0</v>
      </c>
      <c r="AP1655" s="27">
        <f t="shared" ref="AP1655" si="9822">-1/($AN$8*$B1655)</f>
        <v>-5.6248410982390329</v>
      </c>
      <c r="AR1655" s="24">
        <f t="shared" ref="AR1655" si="9823">AH1655*AM1655+AJ1655*AM1658-AI1655*AN1655-AK1655*AN1658</f>
        <v>8.9442738542609534E-2</v>
      </c>
      <c r="AS1655" s="28">
        <f t="shared" ref="AS1655" si="9824">(AH1655*AN1655+AI1655*AM1655+AJ1655*AN1658+AK1655*AM1658)</f>
        <v>0</v>
      </c>
      <c r="AT1655" s="26">
        <f t="shared" ref="AT1655" si="9825">AH1655*AO1655+AJ1655*AO1658-AI1655*AP1655-AK1655*AP1658</f>
        <v>0</v>
      </c>
      <c r="AU1655" s="27">
        <f t="shared" ref="AU1655" si="9826">(AH1655*AP1655+AI1655*AO1655+AJ1655*AP1658+AK1655*AO1658)</f>
        <v>1.0955050622194737</v>
      </c>
      <c r="AV1655" s="8"/>
      <c r="AW1655" s="183">
        <f t="shared" ref="AW1655" si="9827">20*LOG((2*$AR$8)/(($AR$8*AR1655+AT1655+$AR$8*AR1658+AT1658)^2+($AR$8*AS1655+AU1655+$AR$8*AS1658+AU1658)^2)^0.5)</f>
        <v>-4.3403808244649414E-2</v>
      </c>
      <c r="AY1655" s="184">
        <f t="shared" ref="AY1655" si="9828">((AS1655^2+AR1655^2)/(AS1658^2+AR1658^2))^0.5</f>
        <v>9.8059685444859421E-2</v>
      </c>
      <c r="AZ1655" s="9"/>
      <c r="BA1655" s="29"/>
      <c r="BB1655" s="29"/>
      <c r="BC1655" s="29"/>
      <c r="BD1655" s="29"/>
    </row>
    <row r="1656" spans="2:56" ht="18.649999999999999" customHeight="1" thickBot="1">
      <c r="D1656" s="30"/>
      <c r="G1656" s="31"/>
      <c r="I1656" s="30"/>
      <c r="L1656" s="31"/>
      <c r="N1656" s="30"/>
      <c r="Q1656" s="31"/>
      <c r="S1656" s="30"/>
      <c r="V1656" s="31"/>
      <c r="X1656" s="30"/>
      <c r="AA1656" s="31"/>
      <c r="AC1656" s="30"/>
      <c r="AF1656" s="31"/>
      <c r="AH1656" s="30"/>
      <c r="AK1656" s="31"/>
      <c r="AM1656" s="30"/>
      <c r="AP1656" s="31"/>
      <c r="AR1656" s="30"/>
      <c r="AU1656" s="31"/>
      <c r="AY1656" s="185"/>
      <c r="AZ1656" s="9"/>
      <c r="BA1656" s="29"/>
      <c r="BB1656" s="29"/>
      <c r="BC1656" s="29"/>
      <c r="BD1656" s="29"/>
    </row>
    <row r="1657" spans="2:56" ht="18.649999999999999" customHeight="1" thickBot="1">
      <c r="D1657" s="197" t="s">
        <v>96</v>
      </c>
      <c r="E1657" s="198"/>
      <c r="F1657" s="199" t="s">
        <v>97</v>
      </c>
      <c r="G1657" s="200"/>
      <c r="I1657" s="197" t="s">
        <v>98</v>
      </c>
      <c r="J1657" s="198"/>
      <c r="K1657" s="199" t="s">
        <v>99</v>
      </c>
      <c r="L1657" s="200"/>
      <c r="N1657" s="197" t="s">
        <v>1</v>
      </c>
      <c r="O1657" s="198"/>
      <c r="P1657" s="199" t="s">
        <v>2</v>
      </c>
      <c r="Q1657" s="200"/>
      <c r="S1657" s="172" t="s">
        <v>100</v>
      </c>
      <c r="T1657" s="173"/>
      <c r="U1657" s="199" t="s">
        <v>101</v>
      </c>
      <c r="V1657" s="200"/>
      <c r="X1657" s="197" t="s">
        <v>102</v>
      </c>
      <c r="Y1657" s="198"/>
      <c r="Z1657" s="199" t="s">
        <v>103</v>
      </c>
      <c r="AA1657" s="200"/>
      <c r="AB1657" s="4"/>
      <c r="AC1657" s="197" t="s">
        <v>104</v>
      </c>
      <c r="AD1657" s="198"/>
      <c r="AE1657" s="199" t="s">
        <v>105</v>
      </c>
      <c r="AF1657" s="200"/>
      <c r="AH1657" s="172" t="s">
        <v>106</v>
      </c>
      <c r="AI1657" s="173"/>
      <c r="AJ1657" s="199" t="s">
        <v>107</v>
      </c>
      <c r="AK1657" s="200"/>
      <c r="AL1657" s="4"/>
      <c r="AM1657" s="197" t="s">
        <v>108</v>
      </c>
      <c r="AN1657" s="198"/>
      <c r="AO1657" s="199" t="s">
        <v>109</v>
      </c>
      <c r="AP1657" s="200"/>
      <c r="AR1657" s="197" t="s">
        <v>110</v>
      </c>
      <c r="AS1657" s="198"/>
      <c r="AT1657" s="199" t="s">
        <v>111</v>
      </c>
      <c r="AU1657" s="200"/>
      <c r="AV1657" s="4"/>
      <c r="AW1657" s="36" t="s">
        <v>112</v>
      </c>
      <c r="AY1657" s="186" t="s">
        <v>113</v>
      </c>
      <c r="AZ1657" s="9"/>
      <c r="BA1657" s="29"/>
      <c r="BB1657" s="29"/>
      <c r="BC1657" s="29"/>
      <c r="BD1657" s="29"/>
    </row>
    <row r="1658" spans="2:56" ht="18.649999999999999" customHeight="1" thickTop="1" thickBot="1">
      <c r="D1658" s="24">
        <v>0</v>
      </c>
      <c r="E1658" s="28">
        <v>0</v>
      </c>
      <c r="F1658" s="26">
        <v>1</v>
      </c>
      <c r="G1658" s="27">
        <v>0</v>
      </c>
      <c r="I1658" s="24">
        <v>0</v>
      </c>
      <c r="J1658" s="28">
        <f t="shared" ref="J1658" si="9829">IF(0=(1-$J$8*$K$8*$B1655^2),0,-1*(1-$J$8*$K$8*$B1655^2)/($B1655*$K$8))</f>
        <v>-0.22497526784747657</v>
      </c>
      <c r="K1658" s="26">
        <v>1</v>
      </c>
      <c r="L1658" s="27">
        <v>0</v>
      </c>
      <c r="N1658" s="24">
        <f t="shared" ref="N1658" si="9830">D1658*I1655+F1658*I1658-E1658*J1655-G1658*J1658</f>
        <v>0</v>
      </c>
      <c r="O1658" s="28">
        <f t="shared" ref="O1658" si="9831">(D1658*J1655+E1658*I1655+F1658*J1658+G1658*I1658)</f>
        <v>-0.22497526784747657</v>
      </c>
      <c r="P1658" s="26">
        <f t="shared" ref="P1658" si="9832">D1658*K1655+F1658*K1658-E1658*L1655-G1658*L1658</f>
        <v>1</v>
      </c>
      <c r="Q1658" s="27">
        <f t="shared" ref="Q1658" si="9833">(D1658*L1655+E1658*K1655+F1658*L1658+G1658*K1658)</f>
        <v>0</v>
      </c>
      <c r="S1658" s="24">
        <v>0</v>
      </c>
      <c r="T1658" s="28">
        <v>0</v>
      </c>
      <c r="U1658" s="26">
        <v>1</v>
      </c>
      <c r="V1658" s="27">
        <v>0</v>
      </c>
      <c r="X1658" s="24">
        <f t="shared" ref="X1658" si="9834">N1658*S1655+P1658*S1658-O1658*T1655-Q1658*T1658</f>
        <v>0</v>
      </c>
      <c r="Y1658" s="28">
        <f t="shared" ref="Y1658" si="9835">(N1658*T1655+O1658*S1655+P1658*T1658+Q1658*S1658)</f>
        <v>-0.22497526784747657</v>
      </c>
      <c r="Z1658" s="26">
        <f t="shared" ref="Z1658" si="9836">N1658*U1655+P1658*U1658-O1658*V1655-Q1658*V1658</f>
        <v>-5.1220425337559972</v>
      </c>
      <c r="AA1658" s="27">
        <f t="shared" ref="AA1658" si="9837">(N1658*V1655+O1658*U1655+P1658*V1658+Q1658*U1658)</f>
        <v>0</v>
      </c>
      <c r="AB1658" s="8"/>
      <c r="AC1658" s="24">
        <v>0</v>
      </c>
      <c r="AD1658" s="28">
        <f t="shared" ref="AD1658" si="9838">IF(0=(1-$AD$8*$AE$8*$B1655^2),0,-1*(1-$AD$8*$AE$8*$B1655^2)/($B1655*$AD$8))</f>
        <v>-0.22200142802503145</v>
      </c>
      <c r="AE1658" s="26">
        <v>1</v>
      </c>
      <c r="AF1658" s="27">
        <v>0</v>
      </c>
      <c r="AH1658" s="24">
        <f t="shared" ref="AH1658" si="9839">X1658*AC1655+Z1658*AC1658-Y1658*AD1655-AA1658*AD1658</f>
        <v>0</v>
      </c>
      <c r="AI1658" s="28">
        <f t="shared" ref="AI1658" si="9840">(X1658*AD1655+Y1658*AC1655+Z1658*AD1658+AA1658*AC1658)</f>
        <v>0.91212548905130508</v>
      </c>
      <c r="AJ1658" s="26">
        <f t="shared" ref="AJ1658" si="9841">X1658*AE1655+Z1658*AE1658-Y1658*AF1655-AA1658*AF1658</f>
        <v>-5.1220425337559972</v>
      </c>
      <c r="AK1658" s="27">
        <f t="shared" ref="AK1658" si="9842">(X1658*AF1655+Y1658*AE1655+Z1658*AF1658+AA1658*AE1658)</f>
        <v>0</v>
      </c>
      <c r="AL1658" s="8"/>
      <c r="AM1658" s="24">
        <v>0</v>
      </c>
      <c r="AN1658" s="28">
        <v>0</v>
      </c>
      <c r="AO1658" s="26">
        <v>1</v>
      </c>
      <c r="AP1658" s="27">
        <v>0</v>
      </c>
      <c r="AR1658" s="24">
        <f t="shared" ref="AR1658" si="9843">AH1658*AM1655+AJ1658*AM1658-AI1658*AN1655-AK1658*AN1658</f>
        <v>0</v>
      </c>
      <c r="AS1658" s="28">
        <f t="shared" ref="AS1658" si="9844">(AH1658*AN1655+AI1658*AM1655+AJ1658*AN1658+AK1658*AM1658)</f>
        <v>0.91212548905130508</v>
      </c>
      <c r="AT1658" s="26">
        <f t="shared" ref="AT1658" si="9845">AH1658*AO1655+AJ1658*AO1658-AI1658*AP1655-AK1658*AP1658</f>
        <v>8.5184038111609794E-3</v>
      </c>
      <c r="AU1658" s="27">
        <f t="shared" ref="AU1658" si="9846">(AH1658*AP1655+AI1658*AO1655+AJ1658*AP1658+AK1658*AO1658)</f>
        <v>0</v>
      </c>
      <c r="AV1658" s="8"/>
      <c r="AW1658" s="38">
        <f t="shared" ref="AW1658" si="9847">(180/PI())*ATAN(-1*(($AR$8*AS1655+AU1655+$AR$8*AS1658+AU1658)/($AR$8*AR1655+AT1655+$AR$8*AR1658+AT1658)))</f>
        <v>-87.206502013207469</v>
      </c>
      <c r="AY1658" s="187">
        <f t="shared" ref="AY1658" si="9848">20*LOG(((($AR$8*AR1655+AT1655-$AR$8*AR1658-AT1658)^2+($AR$8*AS1655+AU1655-$AR$8*AS1658-AU1658)^2)/(($AR$8*AR1655+AT1655+$AR$8*AR1658+AT1658)^2+($AR$8*AS1655+AU1655+$AR$8*AS1658+AU1658)^2))^0.5)</f>
        <v>-20.024248581627496</v>
      </c>
      <c r="AZ1658" s="9"/>
      <c r="BA1658" s="29"/>
      <c r="BB1658" s="29"/>
      <c r="BC1658" s="29"/>
      <c r="BD1658" s="29"/>
    </row>
    <row r="1659" spans="2:56" ht="18.649999999999999" customHeight="1">
      <c r="AY1659" s="33"/>
    </row>
    <row r="1660" spans="2:56" ht="18.649999999999999" customHeight="1" thickBot="1">
      <c r="E1660" s="21" t="s">
        <v>68</v>
      </c>
      <c r="J1660" s="21" t="s">
        <v>69</v>
      </c>
      <c r="O1660" s="21" t="s">
        <v>70</v>
      </c>
      <c r="T1660" s="21" t="s">
        <v>71</v>
      </c>
      <c r="Y1660" s="21" t="s">
        <v>72</v>
      </c>
      <c r="AD1660" s="21" t="s">
        <v>73</v>
      </c>
      <c r="AI1660" s="21" t="s">
        <v>74</v>
      </c>
      <c r="AN1660" s="21" t="s">
        <v>75</v>
      </c>
      <c r="AS1660" s="21" t="s">
        <v>76</v>
      </c>
    </row>
    <row r="1661" spans="2:56" ht="18.649999999999999" customHeight="1" thickBot="1">
      <c r="B1661" s="20"/>
      <c r="D1661" s="197" t="s">
        <v>77</v>
      </c>
      <c r="E1661" s="198"/>
      <c r="F1661" s="199" t="s">
        <v>78</v>
      </c>
      <c r="G1661" s="200"/>
      <c r="I1661" s="197" t="s">
        <v>79</v>
      </c>
      <c r="J1661" s="198"/>
      <c r="K1661" s="199" t="s">
        <v>80</v>
      </c>
      <c r="L1661" s="200"/>
      <c r="N1661" s="197" t="s">
        <v>81</v>
      </c>
      <c r="O1661" s="198"/>
      <c r="P1661" s="199" t="s">
        <v>82</v>
      </c>
      <c r="Q1661" s="200"/>
      <c r="S1661" s="197" t="s">
        <v>83</v>
      </c>
      <c r="T1661" s="198"/>
      <c r="U1661" s="199" t="s">
        <v>84</v>
      </c>
      <c r="V1661" s="200"/>
      <c r="X1661" s="197" t="s">
        <v>85</v>
      </c>
      <c r="Y1661" s="198"/>
      <c r="Z1661" s="199" t="s">
        <v>86</v>
      </c>
      <c r="AA1661" s="200"/>
      <c r="AB1661" s="4"/>
      <c r="AC1661" s="197" t="s">
        <v>87</v>
      </c>
      <c r="AD1661" s="198"/>
      <c r="AE1661" s="199" t="s">
        <v>88</v>
      </c>
      <c r="AF1661" s="200"/>
      <c r="AH1661" s="197" t="s">
        <v>89</v>
      </c>
      <c r="AI1661" s="198"/>
      <c r="AJ1661" s="199" t="s">
        <v>90</v>
      </c>
      <c r="AK1661" s="200"/>
      <c r="AL1661" s="4"/>
      <c r="AM1661" s="197" t="s">
        <v>91</v>
      </c>
      <c r="AN1661" s="198"/>
      <c r="AO1661" s="199" t="s">
        <v>92</v>
      </c>
      <c r="AP1661" s="200"/>
      <c r="AR1661" s="197" t="s">
        <v>93</v>
      </c>
      <c r="AS1661" s="198"/>
      <c r="AT1661" s="199" t="s">
        <v>94</v>
      </c>
      <c r="AU1661" s="200"/>
      <c r="AV1661" s="4"/>
      <c r="AW1661" s="181" t="s">
        <v>95</v>
      </c>
      <c r="AY1661" s="182" t="s">
        <v>22</v>
      </c>
      <c r="AZ1661" s="9"/>
      <c r="BA1661" s="29"/>
      <c r="BB1661" s="29"/>
      <c r="BC1661" s="29"/>
      <c r="BD1661" s="29"/>
    </row>
    <row r="1662" spans="2:56" ht="18.649999999999999" customHeight="1" thickTop="1" thickBot="1">
      <c r="B1662" s="39">
        <f t="shared" ref="B1662" si="9849">B1655+$E$5</f>
        <v>0.99359999999998971</v>
      </c>
      <c r="D1662" s="24">
        <v>1</v>
      </c>
      <c r="E1662" s="25">
        <v>0</v>
      </c>
      <c r="F1662" s="26">
        <v>0</v>
      </c>
      <c r="G1662" s="27">
        <f t="shared" ref="G1662" si="9850">-1/($E$8*$B1662)</f>
        <v>-5.6225766694555226</v>
      </c>
      <c r="I1662" s="24">
        <v>1</v>
      </c>
      <c r="J1662" s="28">
        <v>0</v>
      </c>
      <c r="K1662" s="26">
        <v>0</v>
      </c>
      <c r="L1662" s="27">
        <v>0</v>
      </c>
      <c r="N1662" s="24">
        <f t="shared" ref="N1662" si="9851">D1662*I1662+F1662*I1665-E1662*J1662-G1662*J1665</f>
        <v>-0.25998376960691649</v>
      </c>
      <c r="O1662" s="28">
        <f t="shared" ref="O1662" si="9852">(D1662*J1662+E1662*I1662+F1662*J1665+G1662*I1665)</f>
        <v>0</v>
      </c>
      <c r="P1662" s="26">
        <f t="shared" ref="P1662" si="9853">D1662*K1662+F1662*K1665-E1662*L1662-G1662*L1665</f>
        <v>0</v>
      </c>
      <c r="Q1662" s="27">
        <f t="shared" ref="Q1662" si="9854">(D1662*L1662+E1662*K1662+F1662*L1665+G1662*K1665)</f>
        <v>-5.6225766694555226</v>
      </c>
      <c r="S1662" s="24">
        <v>1</v>
      </c>
      <c r="T1662" s="25">
        <v>0</v>
      </c>
      <c r="U1662" s="26">
        <v>0</v>
      </c>
      <c r="V1662" s="27">
        <f t="shared" ref="V1662" si="9855">-1/($T$8*$B1662)</f>
        <v>-27.201114157636184</v>
      </c>
      <c r="X1662" s="24">
        <f t="shared" ref="X1662" si="9856">N1662*S1662+P1662*S1665-O1662*T1662-Q1662*T1665</f>
        <v>-0.25998376960691649</v>
      </c>
      <c r="Y1662" s="28">
        <f t="shared" ref="Y1662" si="9857">(N1662*T1662+O1662*S1662+P1662*T1665+Q1662*S1665)</f>
        <v>0</v>
      </c>
      <c r="Z1662" s="26">
        <f t="shared" ref="Z1662" si="9858">N1662*U1662+P1662*U1665-O1662*V1662-Q1662*V1665</f>
        <v>0</v>
      </c>
      <c r="AA1662" s="27">
        <f t="shared" ref="AA1662" si="9859">(N1662*V1662+O1662*U1662+P1662*V1665+Q1662*U1665)</f>
        <v>1.4492715267547975</v>
      </c>
      <c r="AB1662" s="8"/>
      <c r="AC1662" s="24">
        <v>1</v>
      </c>
      <c r="AD1662" s="28">
        <v>0</v>
      </c>
      <c r="AE1662" s="26">
        <v>0</v>
      </c>
      <c r="AF1662" s="27">
        <v>0</v>
      </c>
      <c r="AH1662" s="24">
        <f t="shared" ref="AH1662" si="9860">X1662*AC1662+Z1662*AC1665-Y1662*AD1662-AA1662*AD1665</f>
        <v>6.0660294502426659E-2</v>
      </c>
      <c r="AI1662" s="28">
        <f t="shared" ref="AI1662" si="9861">(X1662*AD1662+Y1662*AC1662+Z1662*AD1665+AA1662*AC1665)</f>
        <v>0</v>
      </c>
      <c r="AJ1662" s="26">
        <f t="shared" ref="AJ1662" si="9862">X1662*AE1662+Z1662*AE1665-Y1662*AF1662-AA1662*AF1665</f>
        <v>0</v>
      </c>
      <c r="AK1662" s="27">
        <f t="shared" ref="AK1662" si="9863">(X1662*AF1662+Y1662*AE1662+Z1662*AF1665+AA1662*AE1665)</f>
        <v>1.4492715267547975</v>
      </c>
      <c r="AL1662" s="8"/>
      <c r="AM1662" s="24">
        <v>1</v>
      </c>
      <c r="AN1662" s="25">
        <v>0</v>
      </c>
      <c r="AO1662" s="26">
        <v>0</v>
      </c>
      <c r="AP1662" s="27">
        <f t="shared" ref="AP1662" si="9864">-1/($AN$8*$B1662)</f>
        <v>-5.6225766694555226</v>
      </c>
      <c r="AR1662" s="24">
        <f t="shared" ref="AR1662" si="9865">AH1662*AM1662+AJ1662*AM1665-AI1662*AN1662-AK1662*AN1665</f>
        <v>6.0660294502426659E-2</v>
      </c>
      <c r="AS1662" s="28">
        <f t="shared" ref="AS1662" si="9866">(AH1662*AN1662+AI1662*AM1662+AJ1662*AN1665+AK1662*AM1665)</f>
        <v>0</v>
      </c>
      <c r="AT1662" s="26">
        <f t="shared" ref="AT1662" si="9867">AH1662*AO1662+AJ1662*AO1665-AI1662*AP1662-AK1662*AP1665</f>
        <v>0</v>
      </c>
      <c r="AU1662" s="27">
        <f t="shared" ref="AU1662" si="9868">(AH1662*AP1662+AI1662*AO1662+AJ1662*AP1665+AK1662*AO1665)</f>
        <v>1.1082043701231523</v>
      </c>
      <c r="AV1662" s="8"/>
      <c r="AW1662" s="183">
        <f t="shared" ref="AW1662" si="9869">20*LOG((2*$AR$8)/(($AR$8*AR1662+AT1662+$AR$8*AR1665+AT1665)^2+($AR$8*AS1662+AU1662+$AR$8*AS1665+AU1665)^2)^0.5)</f>
        <v>-5.1802477495843463E-2</v>
      </c>
      <c r="AY1662" s="184">
        <f t="shared" ref="AY1662" si="9870">((AS1662^2+AR1662^2)/(AS1665^2+AR1665^2))^0.5</f>
        <v>6.7155457294621856E-2</v>
      </c>
      <c r="AZ1662" s="9"/>
      <c r="BA1662" s="29"/>
      <c r="BB1662" s="29"/>
      <c r="BC1662" s="29"/>
      <c r="BD1662" s="29"/>
    </row>
    <row r="1663" spans="2:56" ht="18.649999999999999" customHeight="1" thickBot="1">
      <c r="D1663" s="30"/>
      <c r="G1663" s="31"/>
      <c r="I1663" s="30"/>
      <c r="L1663" s="31"/>
      <c r="N1663" s="30"/>
      <c r="Q1663" s="31"/>
      <c r="S1663" s="30"/>
      <c r="V1663" s="31"/>
      <c r="X1663" s="30"/>
      <c r="AA1663" s="31"/>
      <c r="AC1663" s="30"/>
      <c r="AF1663" s="31"/>
      <c r="AH1663" s="30"/>
      <c r="AK1663" s="31"/>
      <c r="AM1663" s="30"/>
      <c r="AP1663" s="31"/>
      <c r="AR1663" s="30"/>
      <c r="AU1663" s="31"/>
      <c r="AY1663" s="185"/>
      <c r="AZ1663" s="9"/>
      <c r="BA1663" s="29"/>
      <c r="BB1663" s="29"/>
      <c r="BC1663" s="29"/>
      <c r="BD1663" s="29"/>
    </row>
    <row r="1664" spans="2:56" ht="18.649999999999999" customHeight="1" thickBot="1">
      <c r="D1664" s="197" t="s">
        <v>96</v>
      </c>
      <c r="E1664" s="198"/>
      <c r="F1664" s="199" t="s">
        <v>97</v>
      </c>
      <c r="G1664" s="200"/>
      <c r="I1664" s="197" t="s">
        <v>98</v>
      </c>
      <c r="J1664" s="198"/>
      <c r="K1664" s="199" t="s">
        <v>99</v>
      </c>
      <c r="L1664" s="200"/>
      <c r="N1664" s="197" t="s">
        <v>1</v>
      </c>
      <c r="O1664" s="198"/>
      <c r="P1664" s="199" t="s">
        <v>2</v>
      </c>
      <c r="Q1664" s="200"/>
      <c r="S1664" s="172" t="s">
        <v>100</v>
      </c>
      <c r="T1664" s="173"/>
      <c r="U1664" s="199" t="s">
        <v>101</v>
      </c>
      <c r="V1664" s="200"/>
      <c r="X1664" s="197" t="s">
        <v>102</v>
      </c>
      <c r="Y1664" s="198"/>
      <c r="Z1664" s="199" t="s">
        <v>103</v>
      </c>
      <c r="AA1664" s="200"/>
      <c r="AB1664" s="4"/>
      <c r="AC1664" s="197" t="s">
        <v>104</v>
      </c>
      <c r="AD1664" s="198"/>
      <c r="AE1664" s="199" t="s">
        <v>105</v>
      </c>
      <c r="AF1664" s="200"/>
      <c r="AH1664" s="172" t="s">
        <v>106</v>
      </c>
      <c r="AI1664" s="173"/>
      <c r="AJ1664" s="199" t="s">
        <v>107</v>
      </c>
      <c r="AK1664" s="200"/>
      <c r="AL1664" s="4"/>
      <c r="AM1664" s="197" t="s">
        <v>108</v>
      </c>
      <c r="AN1664" s="198"/>
      <c r="AO1664" s="199" t="s">
        <v>109</v>
      </c>
      <c r="AP1664" s="200"/>
      <c r="AR1664" s="197" t="s">
        <v>110</v>
      </c>
      <c r="AS1664" s="198"/>
      <c r="AT1664" s="199" t="s">
        <v>111</v>
      </c>
      <c r="AU1664" s="200"/>
      <c r="AV1664" s="4"/>
      <c r="AW1664" s="36" t="s">
        <v>112</v>
      </c>
      <c r="AY1664" s="186" t="s">
        <v>113</v>
      </c>
      <c r="AZ1664" s="9"/>
      <c r="BA1664" s="29"/>
      <c r="BB1664" s="29"/>
      <c r="BC1664" s="29"/>
      <c r="BD1664" s="29"/>
    </row>
    <row r="1665" spans="2:56" ht="18.649999999999999" customHeight="1" thickTop="1" thickBot="1">
      <c r="D1665" s="24">
        <v>0</v>
      </c>
      <c r="E1665" s="28">
        <v>0</v>
      </c>
      <c r="F1665" s="26">
        <v>1</v>
      </c>
      <c r="G1665" s="27">
        <v>0</v>
      </c>
      <c r="I1665" s="24">
        <v>0</v>
      </c>
      <c r="J1665" s="28">
        <f t="shared" ref="J1665" si="9871">IF(0=(1-$J$8*$K$8*$B1662^2),0,-1*(1-$J$8*$K$8*$B1662^2)/($B1662*$K$8))</f>
        <v>-0.22409365735317407</v>
      </c>
      <c r="K1665" s="26">
        <v>1</v>
      </c>
      <c r="L1665" s="27">
        <v>0</v>
      </c>
      <c r="N1665" s="24">
        <f t="shared" ref="N1665" si="9872">D1665*I1662+F1665*I1665-E1665*J1662-G1665*J1665</f>
        <v>0</v>
      </c>
      <c r="O1665" s="28">
        <f t="shared" ref="O1665" si="9873">(D1665*J1662+E1665*I1662+F1665*J1665+G1665*I1665)</f>
        <v>-0.22409365735317407</v>
      </c>
      <c r="P1665" s="26">
        <f t="shared" ref="P1665" si="9874">D1665*K1662+F1665*K1665-E1665*L1662-G1665*L1665</f>
        <v>1</v>
      </c>
      <c r="Q1665" s="27">
        <f t="shared" ref="Q1665" si="9875">(D1665*L1662+E1665*K1662+F1665*L1665+G1665*K1665)</f>
        <v>0</v>
      </c>
      <c r="S1665" s="24">
        <v>0</v>
      </c>
      <c r="T1665" s="28">
        <v>0</v>
      </c>
      <c r="U1665" s="26">
        <v>1</v>
      </c>
      <c r="V1665" s="27">
        <v>0</v>
      </c>
      <c r="X1665" s="24">
        <f t="shared" ref="X1665" si="9876">N1665*S1662+P1665*S1665-O1665*T1662-Q1665*T1665</f>
        <v>0</v>
      </c>
      <c r="Y1665" s="28">
        <f t="shared" ref="Y1665" si="9877">(N1665*T1662+O1665*S1662+P1665*T1665+Q1665*S1665)</f>
        <v>-0.22409365735317407</v>
      </c>
      <c r="Z1665" s="26">
        <f t="shared" ref="Z1665" si="9878">N1665*U1662+P1665*U1665-O1665*V1662-Q1665*V1665</f>
        <v>-5.095597155665895</v>
      </c>
      <c r="AA1665" s="27">
        <f t="shared" ref="AA1665" si="9879">(N1665*V1662+O1665*U1662+P1665*V1665+Q1665*U1665)</f>
        <v>0</v>
      </c>
      <c r="AB1665" s="8"/>
      <c r="AC1665" s="24">
        <v>0</v>
      </c>
      <c r="AD1665" s="28">
        <f t="shared" ref="AD1665" si="9880">IF(0=(1-$AD$8*$AE$8*$B1662^2),0,-1*(1-$AD$8*$AE$8*$B1662^2)/($B1662*$AD$8))</f>
        <v>-0.22124498976898274</v>
      </c>
      <c r="AE1665" s="26">
        <v>1</v>
      </c>
      <c r="AF1665" s="27">
        <v>0</v>
      </c>
      <c r="AH1665" s="24">
        <f t="shared" ref="AH1665" si="9881">X1665*AC1662+Z1665*AC1665-Y1665*AD1662-AA1665*AD1665</f>
        <v>0</v>
      </c>
      <c r="AI1665" s="28">
        <f t="shared" ref="AI1665" si="9882">(X1665*AD1662+Y1665*AC1662+Z1665*AD1665+AA1665*AC1665)</f>
        <v>0.90328168321898439</v>
      </c>
      <c r="AJ1665" s="26">
        <f t="shared" ref="AJ1665" si="9883">X1665*AE1662+Z1665*AE1665-Y1665*AF1662-AA1665*AF1665</f>
        <v>-5.095597155665895</v>
      </c>
      <c r="AK1665" s="27">
        <f t="shared" ref="AK1665" si="9884">(X1665*AF1662+Y1665*AE1662+Z1665*AF1665+AA1665*AE1665)</f>
        <v>0</v>
      </c>
      <c r="AL1665" s="8"/>
      <c r="AM1665" s="24">
        <v>0</v>
      </c>
      <c r="AN1665" s="28">
        <v>0</v>
      </c>
      <c r="AO1665" s="26">
        <v>1</v>
      </c>
      <c r="AP1665" s="27">
        <v>0</v>
      </c>
      <c r="AR1665" s="24">
        <f t="shared" ref="AR1665" si="9885">AH1665*AM1662+AJ1665*AM1665-AI1665*AN1662-AK1665*AN1665</f>
        <v>0</v>
      </c>
      <c r="AS1665" s="28">
        <f t="shared" ref="AS1665" si="9886">(AH1665*AN1662+AI1665*AM1662+AJ1665*AN1665+AK1665*AM1665)</f>
        <v>0.90328168321898439</v>
      </c>
      <c r="AT1665" s="26">
        <f t="shared" ref="AT1665" si="9887">AH1665*AO1662+AJ1665*AO1665-AI1665*AP1662-AK1665*AP1665</f>
        <v>-1.6826637652319398E-2</v>
      </c>
      <c r="AU1665" s="27">
        <f t="shared" ref="AU1665" si="9888">(AH1665*AP1662+AI1665*AO1662+AJ1665*AP1665+AK1665*AO1665)</f>
        <v>0</v>
      </c>
      <c r="AV1665" s="8"/>
      <c r="AW1665" s="38">
        <f t="shared" ref="AW1665" si="9889">(180/PI())*ATAN(-1*(($AR$8*AS1662+AU1662+$AR$8*AS1665+AU1665)/($AR$8*AR1662+AT1662+$AR$8*AR1665+AT1665)))</f>
        <v>-88.75162639163878</v>
      </c>
      <c r="AY1665" s="187">
        <f t="shared" ref="AY1665" si="9890">20*LOG(((($AR$8*AR1662+AT1662-$AR$8*AR1665-AT1665)^2+($AR$8*AS1662+AU1662-$AR$8*AS1665-AU1665)^2)/(($AR$8*AR1662+AT1662+$AR$8*AR1665+AT1665)^2+($AR$8*AS1662+AU1662+$AR$8*AS1665+AU1665)^2))^0.5)</f>
        <v>-19.260213298729727</v>
      </c>
      <c r="AZ1665" s="9"/>
      <c r="BA1665" s="29"/>
      <c r="BB1665" s="29"/>
      <c r="BC1665" s="29"/>
      <c r="BD1665" s="29"/>
    </row>
    <row r="1666" spans="2:56" ht="18.649999999999999" customHeight="1">
      <c r="AY1666" s="33"/>
    </row>
    <row r="1667" spans="2:56" ht="18.649999999999999" customHeight="1" thickBot="1">
      <c r="E1667" s="21" t="s">
        <v>68</v>
      </c>
      <c r="J1667" s="21" t="s">
        <v>69</v>
      </c>
      <c r="O1667" s="21" t="s">
        <v>70</v>
      </c>
      <c r="T1667" s="21" t="s">
        <v>71</v>
      </c>
      <c r="Y1667" s="21" t="s">
        <v>72</v>
      </c>
      <c r="AD1667" s="21" t="s">
        <v>73</v>
      </c>
      <c r="AI1667" s="21" t="s">
        <v>74</v>
      </c>
      <c r="AN1667" s="21" t="s">
        <v>75</v>
      </c>
      <c r="AS1667" s="21" t="s">
        <v>76</v>
      </c>
    </row>
    <row r="1668" spans="2:56" ht="18.649999999999999" customHeight="1" thickBot="1">
      <c r="B1668" s="20"/>
      <c r="D1668" s="197" t="s">
        <v>77</v>
      </c>
      <c r="E1668" s="198"/>
      <c r="F1668" s="199" t="s">
        <v>78</v>
      </c>
      <c r="G1668" s="200"/>
      <c r="I1668" s="197" t="s">
        <v>79</v>
      </c>
      <c r="J1668" s="198"/>
      <c r="K1668" s="199" t="s">
        <v>80</v>
      </c>
      <c r="L1668" s="200"/>
      <c r="N1668" s="197" t="s">
        <v>81</v>
      </c>
      <c r="O1668" s="198"/>
      <c r="P1668" s="199" t="s">
        <v>82</v>
      </c>
      <c r="Q1668" s="200"/>
      <c r="S1668" s="197" t="s">
        <v>83</v>
      </c>
      <c r="T1668" s="198"/>
      <c r="U1668" s="199" t="s">
        <v>84</v>
      </c>
      <c r="V1668" s="200"/>
      <c r="X1668" s="197" t="s">
        <v>85</v>
      </c>
      <c r="Y1668" s="198"/>
      <c r="Z1668" s="199" t="s">
        <v>86</v>
      </c>
      <c r="AA1668" s="200"/>
      <c r="AB1668" s="4"/>
      <c r="AC1668" s="197" t="s">
        <v>87</v>
      </c>
      <c r="AD1668" s="198"/>
      <c r="AE1668" s="199" t="s">
        <v>88</v>
      </c>
      <c r="AF1668" s="200"/>
      <c r="AH1668" s="197" t="s">
        <v>89</v>
      </c>
      <c r="AI1668" s="198"/>
      <c r="AJ1668" s="199" t="s">
        <v>90</v>
      </c>
      <c r="AK1668" s="200"/>
      <c r="AL1668" s="4"/>
      <c r="AM1668" s="197" t="s">
        <v>91</v>
      </c>
      <c r="AN1668" s="198"/>
      <c r="AO1668" s="199" t="s">
        <v>92</v>
      </c>
      <c r="AP1668" s="200"/>
      <c r="AR1668" s="197" t="s">
        <v>93</v>
      </c>
      <c r="AS1668" s="198"/>
      <c r="AT1668" s="199" t="s">
        <v>94</v>
      </c>
      <c r="AU1668" s="200"/>
      <c r="AV1668" s="4"/>
      <c r="AW1668" s="181" t="s">
        <v>95</v>
      </c>
      <c r="AY1668" s="182" t="s">
        <v>22</v>
      </c>
      <c r="AZ1668" s="9"/>
      <c r="BA1668" s="29"/>
      <c r="BB1668" s="29"/>
      <c r="BC1668" s="29"/>
      <c r="BD1668" s="29"/>
    </row>
    <row r="1669" spans="2:56" ht="18.649999999999999" customHeight="1" thickTop="1" thickBot="1">
      <c r="B1669" s="39">
        <f t="shared" ref="B1669" si="9891">B1662+$E$5</f>
        <v>0.99399999999998967</v>
      </c>
      <c r="D1669" s="24">
        <v>1</v>
      </c>
      <c r="E1669" s="25">
        <v>0</v>
      </c>
      <c r="F1669" s="26">
        <v>0</v>
      </c>
      <c r="G1669" s="27">
        <f t="shared" ref="G1669" si="9892">-1/($E$8*$B1669)</f>
        <v>-5.6203140631499071</v>
      </c>
      <c r="I1669" s="24">
        <v>1</v>
      </c>
      <c r="J1669" s="28">
        <v>0</v>
      </c>
      <c r="K1669" s="26">
        <v>0</v>
      </c>
      <c r="L1669" s="27">
        <v>0</v>
      </c>
      <c r="N1669" s="24">
        <f t="shared" ref="N1669" si="9893">D1669*I1669+F1669*I1672-E1669*J1669-G1669*J1672</f>
        <v>-0.25452400444117984</v>
      </c>
      <c r="O1669" s="28">
        <f t="shared" ref="O1669" si="9894">(D1669*J1669+E1669*I1669+F1669*J1672+G1669*I1672)</f>
        <v>0</v>
      </c>
      <c r="P1669" s="26">
        <f t="shared" ref="P1669" si="9895">D1669*K1669+F1669*K1672-E1669*L1669-G1669*L1672</f>
        <v>0</v>
      </c>
      <c r="Q1669" s="27">
        <f t="shared" ref="Q1669" si="9896">(D1669*L1669+E1669*K1669+F1669*L1672+G1669*K1672)</f>
        <v>-5.6203140631499071</v>
      </c>
      <c r="S1669" s="24">
        <v>1</v>
      </c>
      <c r="T1669" s="25">
        <v>0</v>
      </c>
      <c r="U1669" s="26">
        <v>0</v>
      </c>
      <c r="V1669" s="27">
        <f t="shared" ref="V1669" si="9897">-1/($T$8*$B1669)</f>
        <v>-27.190168035238742</v>
      </c>
      <c r="X1669" s="24">
        <f t="shared" ref="X1669" si="9898">N1669*S1669+P1669*S1672-O1669*T1669-Q1669*T1672</f>
        <v>-0.25452400444117984</v>
      </c>
      <c r="Y1669" s="28">
        <f t="shared" ref="Y1669" si="9899">(N1669*T1669+O1669*S1669+P1669*T1672+Q1669*S1672)</f>
        <v>0</v>
      </c>
      <c r="Z1669" s="26">
        <f t="shared" ref="Z1669" si="9900">N1669*U1669+P1669*U1672-O1669*V1669-Q1669*V1672</f>
        <v>0</v>
      </c>
      <c r="AA1669" s="27">
        <f t="shared" ref="AA1669" si="9901">(N1669*V1669+O1669*U1669+P1669*V1672+Q1669*U1672)</f>
        <v>1.3002363866076241</v>
      </c>
      <c r="AB1669" s="8"/>
      <c r="AC1669" s="24">
        <v>1</v>
      </c>
      <c r="AD1669" s="28">
        <v>0</v>
      </c>
      <c r="AE1669" s="26">
        <v>0</v>
      </c>
      <c r="AF1669" s="27">
        <v>0</v>
      </c>
      <c r="AH1669" s="24">
        <f t="shared" ref="AH1669" si="9902">X1669*AC1669+Z1669*AC1672-Y1669*AD1669-AA1669*AD1672</f>
        <v>3.2163675553015469E-2</v>
      </c>
      <c r="AI1669" s="28">
        <f t="shared" ref="AI1669" si="9903">(X1669*AD1669+Y1669*AC1669+Z1669*AD1672+AA1669*AC1672)</f>
        <v>0</v>
      </c>
      <c r="AJ1669" s="26">
        <f t="shared" ref="AJ1669" si="9904">X1669*AE1669+Z1669*AE1672-Y1669*AF1669-AA1669*AF1672</f>
        <v>0</v>
      </c>
      <c r="AK1669" s="27">
        <f t="shared" ref="AK1669" si="9905">(X1669*AF1669+Y1669*AE1669+Z1669*AF1672+AA1669*AE1672)</f>
        <v>1.3002363866076241</v>
      </c>
      <c r="AL1669" s="8"/>
      <c r="AM1669" s="24">
        <v>1</v>
      </c>
      <c r="AN1669" s="25">
        <v>0</v>
      </c>
      <c r="AO1669" s="26">
        <v>0</v>
      </c>
      <c r="AP1669" s="27">
        <f t="shared" ref="AP1669" si="9906">-1/($AN$8*$B1669)</f>
        <v>-5.6203140631499071</v>
      </c>
      <c r="AR1669" s="24">
        <f t="shared" ref="AR1669" si="9907">AH1669*AM1669+AJ1669*AM1672-AI1669*AN1669-AK1669*AN1672</f>
        <v>3.2163675553015469E-2</v>
      </c>
      <c r="AS1669" s="28">
        <f t="shared" ref="AS1669" si="9908">(AH1669*AN1669+AI1669*AM1669+AJ1669*AN1672+AK1669*AM1672)</f>
        <v>0</v>
      </c>
      <c r="AT1669" s="26">
        <f t="shared" ref="AT1669" si="9909">AH1669*AO1669+AJ1669*AO1672-AI1669*AP1669-AK1669*AP1672</f>
        <v>0</v>
      </c>
      <c r="AU1669" s="27">
        <f t="shared" ref="AU1669" si="9910">(AH1669*AP1669+AI1669*AO1669+AJ1669*AP1672+AK1669*AO1672)</f>
        <v>1.1194664285744205</v>
      </c>
      <c r="AV1669" s="8"/>
      <c r="AW1669" s="183">
        <f t="shared" ref="AW1669" si="9911">20*LOG((2*$AR$8)/(($AR$8*AR1669+AT1669+$AR$8*AR1672+AT1672)^2+($AR$8*AS1669+AU1669+$AR$8*AS1672+AU1672)^2)^0.5)</f>
        <v>-6.0486649494584509E-2</v>
      </c>
      <c r="AY1669" s="184">
        <f t="shared" ref="AY1669" si="9912">((AS1669^2+AR1669^2)/(AS1672^2+AR1672^2))^0.5</f>
        <v>3.5957707870167332E-2</v>
      </c>
      <c r="AZ1669" s="9"/>
      <c r="BA1669" s="29"/>
      <c r="BB1669" s="29"/>
      <c r="BC1669" s="29"/>
      <c r="BD1669" s="29"/>
    </row>
    <row r="1670" spans="2:56" ht="18.649999999999999" customHeight="1" thickBot="1">
      <c r="D1670" s="30"/>
      <c r="G1670" s="31"/>
      <c r="I1670" s="30"/>
      <c r="L1670" s="31"/>
      <c r="N1670" s="30"/>
      <c r="Q1670" s="31"/>
      <c r="S1670" s="30"/>
      <c r="V1670" s="31"/>
      <c r="X1670" s="30"/>
      <c r="AA1670" s="31"/>
      <c r="AC1670" s="30"/>
      <c r="AF1670" s="31"/>
      <c r="AH1670" s="30"/>
      <c r="AK1670" s="31"/>
      <c r="AM1670" s="30"/>
      <c r="AP1670" s="31"/>
      <c r="AR1670" s="30"/>
      <c r="AU1670" s="31"/>
      <c r="AY1670" s="185"/>
      <c r="AZ1670" s="9"/>
      <c r="BA1670" s="29"/>
      <c r="BB1670" s="29"/>
      <c r="BC1670" s="29"/>
      <c r="BD1670" s="29"/>
    </row>
    <row r="1671" spans="2:56" ht="18.649999999999999" customHeight="1" thickBot="1">
      <c r="D1671" s="197" t="s">
        <v>96</v>
      </c>
      <c r="E1671" s="198"/>
      <c r="F1671" s="199" t="s">
        <v>97</v>
      </c>
      <c r="G1671" s="200"/>
      <c r="I1671" s="197" t="s">
        <v>98</v>
      </c>
      <c r="J1671" s="198"/>
      <c r="K1671" s="199" t="s">
        <v>99</v>
      </c>
      <c r="L1671" s="200"/>
      <c r="N1671" s="197" t="s">
        <v>1</v>
      </c>
      <c r="O1671" s="198"/>
      <c r="P1671" s="199" t="s">
        <v>2</v>
      </c>
      <c r="Q1671" s="200"/>
      <c r="S1671" s="172" t="s">
        <v>100</v>
      </c>
      <c r="T1671" s="173"/>
      <c r="U1671" s="199" t="s">
        <v>101</v>
      </c>
      <c r="V1671" s="200"/>
      <c r="X1671" s="197" t="s">
        <v>102</v>
      </c>
      <c r="Y1671" s="198"/>
      <c r="Z1671" s="199" t="s">
        <v>103</v>
      </c>
      <c r="AA1671" s="200"/>
      <c r="AB1671" s="4"/>
      <c r="AC1671" s="197" t="s">
        <v>104</v>
      </c>
      <c r="AD1671" s="198"/>
      <c r="AE1671" s="199" t="s">
        <v>105</v>
      </c>
      <c r="AF1671" s="200"/>
      <c r="AH1671" s="172" t="s">
        <v>106</v>
      </c>
      <c r="AI1671" s="173"/>
      <c r="AJ1671" s="199" t="s">
        <v>107</v>
      </c>
      <c r="AK1671" s="200"/>
      <c r="AL1671" s="4"/>
      <c r="AM1671" s="197" t="s">
        <v>108</v>
      </c>
      <c r="AN1671" s="198"/>
      <c r="AO1671" s="199" t="s">
        <v>109</v>
      </c>
      <c r="AP1671" s="200"/>
      <c r="AR1671" s="197" t="s">
        <v>110</v>
      </c>
      <c r="AS1671" s="198"/>
      <c r="AT1671" s="199" t="s">
        <v>111</v>
      </c>
      <c r="AU1671" s="200"/>
      <c r="AV1671" s="4"/>
      <c r="AW1671" s="36" t="s">
        <v>112</v>
      </c>
      <c r="AY1671" s="186" t="s">
        <v>113</v>
      </c>
      <c r="AZ1671" s="9"/>
      <c r="BA1671" s="29"/>
      <c r="BB1671" s="29"/>
      <c r="BC1671" s="29"/>
      <c r="BD1671" s="29"/>
    </row>
    <row r="1672" spans="2:56" ht="18.649999999999999" customHeight="1" thickTop="1" thickBot="1">
      <c r="D1672" s="24">
        <v>0</v>
      </c>
      <c r="E1672" s="28">
        <v>0</v>
      </c>
      <c r="F1672" s="26">
        <v>1</v>
      </c>
      <c r="G1672" s="27">
        <v>0</v>
      </c>
      <c r="I1672" s="24">
        <v>0</v>
      </c>
      <c r="J1672" s="28">
        <f t="shared" ref="J1672" si="9913">IF(0=(1-$J$8*$K$8*$B1669^2),0,-1*(1-$J$8*$K$8*$B1669^2)/($B1669*$K$8))</f>
        <v>-0.22321243801419904</v>
      </c>
      <c r="K1672" s="26">
        <v>1</v>
      </c>
      <c r="L1672" s="27">
        <v>0</v>
      </c>
      <c r="N1672" s="24">
        <f t="shared" ref="N1672" si="9914">D1672*I1669+F1672*I1672-E1672*J1669-G1672*J1672</f>
        <v>0</v>
      </c>
      <c r="O1672" s="28">
        <f t="shared" ref="O1672" si="9915">(D1672*J1669+E1672*I1669+F1672*J1672+G1672*I1672)</f>
        <v>-0.22321243801419904</v>
      </c>
      <c r="P1672" s="26">
        <f t="shared" ref="P1672" si="9916">D1672*K1669+F1672*K1672-E1672*L1669-G1672*L1672</f>
        <v>1</v>
      </c>
      <c r="Q1672" s="27">
        <f t="shared" ref="Q1672" si="9917">(D1672*L1669+E1672*K1669+F1672*L1672+G1672*K1672)</f>
        <v>0</v>
      </c>
      <c r="S1672" s="24">
        <v>0</v>
      </c>
      <c r="T1672" s="28">
        <v>0</v>
      </c>
      <c r="U1672" s="26">
        <v>1</v>
      </c>
      <c r="V1672" s="27">
        <v>0</v>
      </c>
      <c r="X1672" s="24">
        <f t="shared" ref="X1672" si="9918">N1672*S1669+P1672*S1672-O1672*T1669-Q1672*T1672</f>
        <v>0</v>
      </c>
      <c r="Y1672" s="28">
        <f t="shared" ref="Y1672" si="9919">(N1672*T1669+O1672*S1669+P1672*T1672+Q1672*S1672)</f>
        <v>-0.22321243801419904</v>
      </c>
      <c r="Z1672" s="26">
        <f t="shared" ref="Z1672" si="9920">N1672*U1669+P1672*U1672-O1672*V1669-Q1672*V1672</f>
        <v>-5.0691836971613835</v>
      </c>
      <c r="AA1672" s="27">
        <f t="shared" ref="AA1672" si="9921">(N1672*V1669+O1672*U1669+P1672*V1672+Q1672*U1672)</f>
        <v>0</v>
      </c>
      <c r="AB1672" s="8"/>
      <c r="AC1672" s="24">
        <v>0</v>
      </c>
      <c r="AD1672" s="28">
        <f t="shared" ref="AD1672" si="9922">IF(0=(1-$AD$8*$AE$8*$B1669^2),0,-1*(1-$AD$8*$AE$8*$B1669^2)/($B1669*$AD$8))</f>
        <v>-0.22048889182541379</v>
      </c>
      <c r="AE1672" s="26">
        <v>1</v>
      </c>
      <c r="AF1672" s="27">
        <v>0</v>
      </c>
      <c r="AH1672" s="24">
        <f t="shared" ref="AH1672" si="9923">X1672*AC1669+Z1672*AC1672-Y1672*AD1669-AA1672*AD1672</f>
        <v>0</v>
      </c>
      <c r="AI1672" s="28">
        <f t="shared" ref="AI1672" si="9924">(X1672*AD1669+Y1672*AC1669+Z1672*AD1672+AA1672*AC1672)</f>
        <v>0.89448625783236824</v>
      </c>
      <c r="AJ1672" s="26">
        <f t="shared" ref="AJ1672" si="9925">X1672*AE1669+Z1672*AE1672-Y1672*AF1669-AA1672*AF1672</f>
        <v>-5.0691836971613835</v>
      </c>
      <c r="AK1672" s="27">
        <f t="shared" ref="AK1672" si="9926">(X1672*AF1669+Y1672*AE1669+Z1672*AF1672+AA1672*AE1672)</f>
        <v>0</v>
      </c>
      <c r="AL1672" s="8"/>
      <c r="AM1672" s="24">
        <v>0</v>
      </c>
      <c r="AN1672" s="28">
        <v>0</v>
      </c>
      <c r="AO1672" s="26">
        <v>1</v>
      </c>
      <c r="AP1672" s="27">
        <v>0</v>
      </c>
      <c r="AR1672" s="24">
        <f t="shared" ref="AR1672" si="9927">AH1672*AM1669+AJ1672*AM1672-AI1672*AN1669-AK1672*AN1672</f>
        <v>0</v>
      </c>
      <c r="AS1672" s="28">
        <f t="shared" ref="AS1672" si="9928">(AH1672*AN1669+AI1672*AM1669+AJ1672*AN1672+AK1672*AM1672)</f>
        <v>0.89448625783236824</v>
      </c>
      <c r="AT1672" s="26">
        <f t="shared" ref="AT1672" si="9929">AH1672*AO1669+AJ1672*AO1672-AI1672*AP1669-AK1672*AP1672</f>
        <v>-4.1890002971790352E-2</v>
      </c>
      <c r="AU1672" s="27">
        <f t="shared" ref="AU1672" si="9930">(AH1672*AP1669+AI1672*AO1669+AJ1672*AP1672+AK1672*AO1672)</f>
        <v>0</v>
      </c>
      <c r="AV1672" s="8"/>
      <c r="AW1672" s="38">
        <f t="shared" ref="AW1672" si="9931">(180/PI())*ATAN(-1*(($AR$8*AS1669+AU1669+$AR$8*AS1672+AU1672)/($AR$8*AR1669+AT1669+$AR$8*AR1672+AT1672)))</f>
        <v>89.723293808006986</v>
      </c>
      <c r="AY1672" s="187">
        <f t="shared" ref="AY1672" si="9932">20*LOG(((($AR$8*AR1669+AT1669-$AR$8*AR1672-AT1672)^2+($AR$8*AS1669+AU1669-$AR$8*AS1672-AU1672)^2)/(($AR$8*AR1669+AT1669+$AR$8*AR1672+AT1672)^2+($AR$8*AS1669+AU1669+$AR$8*AS1672+AU1672)^2))^0.5)</f>
        <v>-18.5914560512253</v>
      </c>
      <c r="AZ1672" s="9"/>
      <c r="BA1672" s="29"/>
      <c r="BB1672" s="29"/>
      <c r="BC1672" s="29"/>
      <c r="BD1672" s="29"/>
    </row>
    <row r="1673" spans="2:56" ht="18.649999999999999" customHeight="1">
      <c r="AY1673" s="33"/>
    </row>
    <row r="1674" spans="2:56" ht="18.649999999999999" customHeight="1" thickBot="1">
      <c r="E1674" s="21" t="s">
        <v>68</v>
      </c>
      <c r="J1674" s="21" t="s">
        <v>69</v>
      </c>
      <c r="O1674" s="21" t="s">
        <v>70</v>
      </c>
      <c r="T1674" s="21" t="s">
        <v>71</v>
      </c>
      <c r="Y1674" s="21" t="s">
        <v>72</v>
      </c>
      <c r="AD1674" s="21" t="s">
        <v>73</v>
      </c>
      <c r="AI1674" s="21" t="s">
        <v>74</v>
      </c>
      <c r="AN1674" s="21" t="s">
        <v>75</v>
      </c>
      <c r="AS1674" s="21" t="s">
        <v>76</v>
      </c>
    </row>
    <row r="1675" spans="2:56" ht="18.649999999999999" customHeight="1" thickBot="1">
      <c r="B1675" s="20"/>
      <c r="D1675" s="197" t="s">
        <v>77</v>
      </c>
      <c r="E1675" s="198"/>
      <c r="F1675" s="199" t="s">
        <v>78</v>
      </c>
      <c r="G1675" s="200"/>
      <c r="I1675" s="197" t="s">
        <v>79</v>
      </c>
      <c r="J1675" s="198"/>
      <c r="K1675" s="199" t="s">
        <v>80</v>
      </c>
      <c r="L1675" s="200"/>
      <c r="N1675" s="197" t="s">
        <v>81</v>
      </c>
      <c r="O1675" s="198"/>
      <c r="P1675" s="199" t="s">
        <v>82</v>
      </c>
      <c r="Q1675" s="200"/>
      <c r="S1675" s="197" t="s">
        <v>83</v>
      </c>
      <c r="T1675" s="198"/>
      <c r="U1675" s="199" t="s">
        <v>84</v>
      </c>
      <c r="V1675" s="200"/>
      <c r="X1675" s="197" t="s">
        <v>85</v>
      </c>
      <c r="Y1675" s="198"/>
      <c r="Z1675" s="199" t="s">
        <v>86</v>
      </c>
      <c r="AA1675" s="200"/>
      <c r="AB1675" s="4"/>
      <c r="AC1675" s="197" t="s">
        <v>87</v>
      </c>
      <c r="AD1675" s="198"/>
      <c r="AE1675" s="199" t="s">
        <v>88</v>
      </c>
      <c r="AF1675" s="200"/>
      <c r="AH1675" s="197" t="s">
        <v>89</v>
      </c>
      <c r="AI1675" s="198"/>
      <c r="AJ1675" s="199" t="s">
        <v>90</v>
      </c>
      <c r="AK1675" s="200"/>
      <c r="AL1675" s="4"/>
      <c r="AM1675" s="197" t="s">
        <v>91</v>
      </c>
      <c r="AN1675" s="198"/>
      <c r="AO1675" s="199" t="s">
        <v>92</v>
      </c>
      <c r="AP1675" s="200"/>
      <c r="AR1675" s="197" t="s">
        <v>93</v>
      </c>
      <c r="AS1675" s="198"/>
      <c r="AT1675" s="199" t="s">
        <v>94</v>
      </c>
      <c r="AU1675" s="200"/>
      <c r="AV1675" s="4"/>
      <c r="AW1675" s="181" t="s">
        <v>95</v>
      </c>
      <c r="AY1675" s="182" t="s">
        <v>22</v>
      </c>
      <c r="AZ1675" s="9"/>
      <c r="BA1675" s="29"/>
      <c r="BB1675" s="29"/>
      <c r="BC1675" s="29"/>
      <c r="BD1675" s="29"/>
    </row>
    <row r="1676" spans="2:56" ht="18.649999999999999" customHeight="1" thickTop="1" thickBot="1">
      <c r="B1676" s="39">
        <f t="shared" ref="B1676" si="9933">B1669+$E$5</f>
        <v>0.99439999999998963</v>
      </c>
      <c r="D1676" s="24">
        <v>1</v>
      </c>
      <c r="E1676" s="25">
        <v>0</v>
      </c>
      <c r="F1676" s="26">
        <v>0</v>
      </c>
      <c r="G1676" s="27">
        <f t="shared" ref="G1676" si="9934">-1/($E$8*$B1676)</f>
        <v>-5.6180532771228959</v>
      </c>
      <c r="I1676" s="24">
        <v>1</v>
      </c>
      <c r="J1676" s="28">
        <v>0</v>
      </c>
      <c r="K1676" s="26">
        <v>0</v>
      </c>
      <c r="L1676" s="27">
        <v>0</v>
      </c>
      <c r="N1676" s="24">
        <f t="shared" ref="N1676" si="9935">D1676*I1676+F1676*I1679-E1676*J1676-G1676*J1679</f>
        <v>-0.24907082656464952</v>
      </c>
      <c r="O1676" s="28">
        <f t="shared" ref="O1676" si="9936">(D1676*J1676+E1676*I1676+F1676*J1679+G1676*I1679)</f>
        <v>0</v>
      </c>
      <c r="P1676" s="26">
        <f t="shared" ref="P1676" si="9937">D1676*K1676+F1676*K1679-E1676*L1676-G1676*L1679</f>
        <v>0</v>
      </c>
      <c r="Q1676" s="27">
        <f t="shared" ref="Q1676" si="9938">(D1676*L1676+E1676*K1676+F1676*L1679+G1676*K1679)</f>
        <v>-5.6180532771228959</v>
      </c>
      <c r="S1676" s="24">
        <v>1</v>
      </c>
      <c r="T1676" s="25">
        <v>0</v>
      </c>
      <c r="U1676" s="26">
        <v>0</v>
      </c>
      <c r="V1676" s="27">
        <f t="shared" ref="V1676" si="9939">-1/($T$8*$B1676)</f>
        <v>-27.179230719054015</v>
      </c>
      <c r="X1676" s="24">
        <f t="shared" ref="X1676" si="9940">N1676*S1676+P1676*S1679-O1676*T1676-Q1676*T1679</f>
        <v>-0.24907082656464952</v>
      </c>
      <c r="Y1676" s="28">
        <f t="shared" ref="Y1676" si="9941">(N1676*T1676+O1676*S1676+P1676*T1679+Q1676*S1679)</f>
        <v>0</v>
      </c>
      <c r="Z1676" s="26">
        <f t="shared" ref="Z1676" si="9942">N1676*U1676+P1676*U1679-O1676*V1676-Q1676*V1679</f>
        <v>0</v>
      </c>
      <c r="AA1676" s="27">
        <f t="shared" ref="AA1676" si="9943">(N1676*V1676+O1676*U1676+P1676*V1679+Q1676*U1679)</f>
        <v>1.1515001834632006</v>
      </c>
      <c r="AB1676" s="8"/>
      <c r="AC1676" s="24">
        <v>1</v>
      </c>
      <c r="AD1676" s="28">
        <v>0</v>
      </c>
      <c r="AE1676" s="26">
        <v>0</v>
      </c>
      <c r="AF1676" s="27">
        <v>0</v>
      </c>
      <c r="AH1676" s="24">
        <f t="shared" ref="AH1676" si="9944">X1676*AC1676+Z1676*AC1679-Y1676*AD1676-AA1676*AD1679</f>
        <v>3.9519173001672514E-3</v>
      </c>
      <c r="AI1676" s="28">
        <f t="shared" ref="AI1676" si="9945">(X1676*AD1676+Y1676*AC1676+Z1676*AD1679+AA1676*AC1679)</f>
        <v>0</v>
      </c>
      <c r="AJ1676" s="26">
        <f t="shared" ref="AJ1676" si="9946">X1676*AE1676+Z1676*AE1679-Y1676*AF1676-AA1676*AF1679</f>
        <v>0</v>
      </c>
      <c r="AK1676" s="27">
        <f t="shared" ref="AK1676" si="9947">(X1676*AF1676+Y1676*AE1676+Z1676*AF1679+AA1676*AE1679)</f>
        <v>1.1515001834632006</v>
      </c>
      <c r="AL1676" s="8"/>
      <c r="AM1676" s="24">
        <v>1</v>
      </c>
      <c r="AN1676" s="25">
        <v>0</v>
      </c>
      <c r="AO1676" s="26">
        <v>0</v>
      </c>
      <c r="AP1676" s="27">
        <f t="shared" ref="AP1676" si="9948">-1/($AN$8*$B1676)</f>
        <v>-5.6180532771228959</v>
      </c>
      <c r="AR1676" s="24">
        <f t="shared" ref="AR1676" si="9949">AH1676*AM1676+AJ1676*AM1679-AI1676*AN1676-AK1676*AN1679</f>
        <v>3.9519173001672514E-3</v>
      </c>
      <c r="AS1676" s="28">
        <f t="shared" ref="AS1676" si="9950">(AH1676*AN1676+AI1676*AM1676+AJ1676*AN1679+AK1676*AM1679)</f>
        <v>0</v>
      </c>
      <c r="AT1676" s="26">
        <f t="shared" ref="AT1676" si="9951">AH1676*AO1676+AJ1676*AO1679-AI1676*AP1676-AK1676*AP1679</f>
        <v>0</v>
      </c>
      <c r="AU1676" s="27">
        <f t="shared" ref="AU1676" si="9952">(AH1676*AP1676+AI1676*AO1676+AJ1676*AP1679+AK1676*AO1679)</f>
        <v>1.1292981015240773</v>
      </c>
      <c r="AV1676" s="8"/>
      <c r="AW1676" s="183">
        <f t="shared" ref="AW1676" si="9953">20*LOG((2*$AR$8)/(($AR$8*AR1676+AT1676+$AR$8*AR1679+AT1679)^2+($AR$8*AS1676+AU1676+$AR$8*AS1679+AU1679)^2)^0.5)</f>
        <v>-6.9267079879290053E-2</v>
      </c>
      <c r="AY1676" s="184">
        <f t="shared" ref="AY1676" si="9954">((AS1676^2+AR1676^2)/(AS1679^2+AR1679^2))^0.5</f>
        <v>4.4617171098255753E-3</v>
      </c>
      <c r="AZ1676" s="9"/>
      <c r="BA1676" s="29"/>
      <c r="BB1676" s="29"/>
      <c r="BC1676" s="29"/>
      <c r="BD1676" s="29"/>
    </row>
    <row r="1677" spans="2:56" ht="18.649999999999999" customHeight="1" thickBot="1">
      <c r="D1677" s="30"/>
      <c r="G1677" s="31"/>
      <c r="I1677" s="30"/>
      <c r="L1677" s="31"/>
      <c r="N1677" s="30"/>
      <c r="Q1677" s="31"/>
      <c r="S1677" s="30"/>
      <c r="V1677" s="31"/>
      <c r="X1677" s="30"/>
      <c r="AA1677" s="31"/>
      <c r="AC1677" s="30"/>
      <c r="AF1677" s="31"/>
      <c r="AH1677" s="30"/>
      <c r="AK1677" s="31"/>
      <c r="AM1677" s="30"/>
      <c r="AP1677" s="31"/>
      <c r="AR1677" s="30"/>
      <c r="AU1677" s="31"/>
      <c r="AY1677" s="185"/>
      <c r="AZ1677" s="9"/>
      <c r="BA1677" s="29"/>
      <c r="BB1677" s="29"/>
      <c r="BC1677" s="29"/>
      <c r="BD1677" s="29"/>
    </row>
    <row r="1678" spans="2:56" ht="18.649999999999999" customHeight="1" thickBot="1">
      <c r="D1678" s="197" t="s">
        <v>96</v>
      </c>
      <c r="E1678" s="198"/>
      <c r="F1678" s="199" t="s">
        <v>97</v>
      </c>
      <c r="G1678" s="200"/>
      <c r="I1678" s="197" t="s">
        <v>98</v>
      </c>
      <c r="J1678" s="198"/>
      <c r="K1678" s="199" t="s">
        <v>99</v>
      </c>
      <c r="L1678" s="200"/>
      <c r="N1678" s="197" t="s">
        <v>1</v>
      </c>
      <c r="O1678" s="198"/>
      <c r="P1678" s="199" t="s">
        <v>2</v>
      </c>
      <c r="Q1678" s="200"/>
      <c r="S1678" s="172" t="s">
        <v>100</v>
      </c>
      <c r="T1678" s="173"/>
      <c r="U1678" s="199" t="s">
        <v>101</v>
      </c>
      <c r="V1678" s="200"/>
      <c r="X1678" s="197" t="s">
        <v>102</v>
      </c>
      <c r="Y1678" s="198"/>
      <c r="Z1678" s="199" t="s">
        <v>103</v>
      </c>
      <c r="AA1678" s="200"/>
      <c r="AB1678" s="4"/>
      <c r="AC1678" s="197" t="s">
        <v>104</v>
      </c>
      <c r="AD1678" s="198"/>
      <c r="AE1678" s="199" t="s">
        <v>105</v>
      </c>
      <c r="AF1678" s="200"/>
      <c r="AH1678" s="172" t="s">
        <v>106</v>
      </c>
      <c r="AI1678" s="173"/>
      <c r="AJ1678" s="199" t="s">
        <v>107</v>
      </c>
      <c r="AK1678" s="200"/>
      <c r="AL1678" s="4"/>
      <c r="AM1678" s="197" t="s">
        <v>108</v>
      </c>
      <c r="AN1678" s="198"/>
      <c r="AO1678" s="199" t="s">
        <v>109</v>
      </c>
      <c r="AP1678" s="200"/>
      <c r="AR1678" s="197" t="s">
        <v>110</v>
      </c>
      <c r="AS1678" s="198"/>
      <c r="AT1678" s="199" t="s">
        <v>111</v>
      </c>
      <c r="AU1678" s="200"/>
      <c r="AV1678" s="4"/>
      <c r="AW1678" s="36" t="s">
        <v>112</v>
      </c>
      <c r="AY1678" s="186" t="s">
        <v>113</v>
      </c>
      <c r="AZ1678" s="9"/>
      <c r="BA1678" s="29"/>
      <c r="BB1678" s="29"/>
      <c r="BC1678" s="29"/>
      <c r="BD1678" s="29"/>
    </row>
    <row r="1679" spans="2:56" ht="18.649999999999999" customHeight="1" thickTop="1" thickBot="1">
      <c r="D1679" s="24">
        <v>0</v>
      </c>
      <c r="E1679" s="28">
        <v>0</v>
      </c>
      <c r="F1679" s="26">
        <v>1</v>
      </c>
      <c r="G1679" s="27">
        <v>0</v>
      </c>
      <c r="I1679" s="24">
        <v>0</v>
      </c>
      <c r="J1679" s="28">
        <f t="shared" ref="J1679" si="9955">IF(0=(1-$J$8*$K$8*$B1676^2),0,-1*(1-$J$8*$K$8*$B1676^2)/($B1676*$K$8))</f>
        <v>-0.22233160935852156</v>
      </c>
      <c r="K1679" s="26">
        <v>1</v>
      </c>
      <c r="L1679" s="27">
        <v>0</v>
      </c>
      <c r="N1679" s="24">
        <f t="shared" ref="N1679" si="9956">D1679*I1676+F1679*I1679-E1679*J1676-G1679*J1679</f>
        <v>0</v>
      </c>
      <c r="O1679" s="28">
        <f t="shared" ref="O1679" si="9957">(D1679*J1676+E1679*I1676+F1679*J1679+G1679*I1679)</f>
        <v>-0.22233160935852156</v>
      </c>
      <c r="P1679" s="26">
        <f t="shared" ref="P1679" si="9958">D1679*K1676+F1679*K1679-E1679*L1676-G1679*L1679</f>
        <v>1</v>
      </c>
      <c r="Q1679" s="27">
        <f t="shared" ref="Q1679" si="9959">(D1679*L1676+E1679*K1676+F1679*L1679+G1679*K1679)</f>
        <v>0</v>
      </c>
      <c r="S1679" s="24">
        <v>0</v>
      </c>
      <c r="T1679" s="28">
        <v>0</v>
      </c>
      <c r="U1679" s="26">
        <v>1</v>
      </c>
      <c r="V1679" s="27">
        <v>0</v>
      </c>
      <c r="X1679" s="24">
        <f t="shared" ref="X1679" si="9960">N1679*S1676+P1679*S1679-O1679*T1676-Q1679*T1679</f>
        <v>0</v>
      </c>
      <c r="Y1679" s="28">
        <f t="shared" ref="Y1679" si="9961">(N1679*T1676+O1679*S1676+P1679*T1679+Q1679*S1679)</f>
        <v>-0.22233160935852156</v>
      </c>
      <c r="Z1679" s="26">
        <f t="shared" ref="Z1679" si="9962">N1679*U1676+P1679*U1679-O1679*V1676-Q1679*V1679</f>
        <v>-5.0428021068938467</v>
      </c>
      <c r="AA1679" s="27">
        <f t="shared" ref="AA1679" si="9963">(N1679*V1676+O1679*U1676+P1679*V1679+Q1679*U1679)</f>
        <v>0</v>
      </c>
      <c r="AB1679" s="8"/>
      <c r="AC1679" s="24">
        <v>0</v>
      </c>
      <c r="AD1679" s="28">
        <f t="shared" ref="AD1679" si="9964">IF(0=(1-$AD$8*$AE$8*$B1676^2),0,-1*(1-$AD$8*$AE$8*$B1676^2)/($B1676*$AD$8))</f>
        <v>-0.21973313378364981</v>
      </c>
      <c r="AE1679" s="26">
        <v>1</v>
      </c>
      <c r="AF1679" s="27">
        <v>0</v>
      </c>
      <c r="AH1679" s="24">
        <f t="shared" ref="AH1679" si="9965">X1679*AC1676+Z1679*AC1679-Y1679*AD1676-AA1679*AD1679</f>
        <v>0</v>
      </c>
      <c r="AI1679" s="28">
        <f t="shared" ref="AI1679" si="9966">(X1679*AD1676+Y1679*AC1676+Z1679*AD1679+AA1679*AC1679)</f>
        <v>0.88573910064005512</v>
      </c>
      <c r="AJ1679" s="26">
        <f t="shared" ref="AJ1679" si="9967">X1679*AE1676+Z1679*AE1679-Y1679*AF1676-AA1679*AF1679</f>
        <v>-5.0428021068938467</v>
      </c>
      <c r="AK1679" s="27">
        <f t="shared" ref="AK1679" si="9968">(X1679*AF1676+Y1679*AE1676+Z1679*AF1679+AA1679*AE1679)</f>
        <v>0</v>
      </c>
      <c r="AL1679" s="8"/>
      <c r="AM1679" s="24">
        <v>0</v>
      </c>
      <c r="AN1679" s="28">
        <v>0</v>
      </c>
      <c r="AO1679" s="26">
        <v>1</v>
      </c>
      <c r="AP1679" s="27">
        <v>0</v>
      </c>
      <c r="AR1679" s="24">
        <f t="shared" ref="AR1679" si="9969">AH1679*AM1676+AJ1679*AM1679-AI1679*AN1676-AK1679*AN1679</f>
        <v>0</v>
      </c>
      <c r="AS1679" s="28">
        <f t="shared" ref="AS1679" si="9970">(AH1679*AN1676+AI1679*AM1676+AJ1679*AN1679+AK1679*AM1679)</f>
        <v>0.88573910064005512</v>
      </c>
      <c r="AT1679" s="26">
        <f t="shared" ref="AT1679" si="9971">AH1679*AO1676+AJ1679*AO1679-AI1679*AP1676-AK1679*AP1679</f>
        <v>-6.6672649867098421E-2</v>
      </c>
      <c r="AU1679" s="27">
        <f t="shared" ref="AU1679" si="9972">(AH1679*AP1676+AI1679*AO1676+AJ1679*AP1679+AK1679*AO1679)</f>
        <v>0</v>
      </c>
      <c r="AV1679" s="8"/>
      <c r="AW1679" s="38">
        <f t="shared" ref="AW1679" si="9973">(180/PI())*ATAN(-1*(($AR$8*AS1676+AU1676+$AR$8*AS1679+AU1679)/($AR$8*AR1676+AT1676+$AR$8*AR1679+AT1679)))</f>
        <v>88.217167716963843</v>
      </c>
      <c r="AY1679" s="187">
        <f t="shared" ref="AY1679" si="9974">20*LOG(((($AR$8*AR1676+AT1676-$AR$8*AR1679-AT1679)^2+($AR$8*AS1676+AU1676-$AR$8*AS1679-AU1679)^2)/(($AR$8*AR1676+AT1676+$AR$8*AR1679+AT1679)^2+($AR$8*AS1676+AU1676+$AR$8*AS1679+AU1679)^2))^0.5)</f>
        <v>-18.007161828295676</v>
      </c>
      <c r="AZ1679" s="9"/>
      <c r="BA1679" s="29"/>
      <c r="BB1679" s="29"/>
      <c r="BC1679" s="29"/>
      <c r="BD1679" s="29"/>
    </row>
    <row r="1680" spans="2:56" ht="18.649999999999999" customHeight="1">
      <c r="AY1680" s="33"/>
    </row>
    <row r="1681" spans="2:56" ht="18.649999999999999" customHeight="1" thickBot="1">
      <c r="E1681" s="21" t="s">
        <v>68</v>
      </c>
      <c r="J1681" s="21" t="s">
        <v>69</v>
      </c>
      <c r="O1681" s="21" t="s">
        <v>70</v>
      </c>
      <c r="T1681" s="21" t="s">
        <v>71</v>
      </c>
      <c r="Y1681" s="21" t="s">
        <v>72</v>
      </c>
      <c r="AD1681" s="21" t="s">
        <v>73</v>
      </c>
      <c r="AI1681" s="21" t="s">
        <v>74</v>
      </c>
      <c r="AN1681" s="21" t="s">
        <v>75</v>
      </c>
      <c r="AS1681" s="21" t="s">
        <v>76</v>
      </c>
    </row>
    <row r="1682" spans="2:56" ht="18.649999999999999" customHeight="1" thickBot="1">
      <c r="B1682" s="20"/>
      <c r="D1682" s="197" t="s">
        <v>77</v>
      </c>
      <c r="E1682" s="198"/>
      <c r="F1682" s="199" t="s">
        <v>78</v>
      </c>
      <c r="G1682" s="200"/>
      <c r="I1682" s="197" t="s">
        <v>79</v>
      </c>
      <c r="J1682" s="198"/>
      <c r="K1682" s="199" t="s">
        <v>80</v>
      </c>
      <c r="L1682" s="200"/>
      <c r="N1682" s="197" t="s">
        <v>81</v>
      </c>
      <c r="O1682" s="198"/>
      <c r="P1682" s="199" t="s">
        <v>82</v>
      </c>
      <c r="Q1682" s="200"/>
      <c r="S1682" s="197" t="s">
        <v>83</v>
      </c>
      <c r="T1682" s="198"/>
      <c r="U1682" s="199" t="s">
        <v>84</v>
      </c>
      <c r="V1682" s="200"/>
      <c r="X1682" s="197" t="s">
        <v>85</v>
      </c>
      <c r="Y1682" s="198"/>
      <c r="Z1682" s="199" t="s">
        <v>86</v>
      </c>
      <c r="AA1682" s="200"/>
      <c r="AB1682" s="4"/>
      <c r="AC1682" s="197" t="s">
        <v>87</v>
      </c>
      <c r="AD1682" s="198"/>
      <c r="AE1682" s="199" t="s">
        <v>88</v>
      </c>
      <c r="AF1682" s="200"/>
      <c r="AH1682" s="197" t="s">
        <v>89</v>
      </c>
      <c r="AI1682" s="198"/>
      <c r="AJ1682" s="199" t="s">
        <v>90</v>
      </c>
      <c r="AK1682" s="200"/>
      <c r="AL1682" s="4"/>
      <c r="AM1682" s="197" t="s">
        <v>91</v>
      </c>
      <c r="AN1682" s="198"/>
      <c r="AO1682" s="199" t="s">
        <v>92</v>
      </c>
      <c r="AP1682" s="200"/>
      <c r="AR1682" s="197" t="s">
        <v>93</v>
      </c>
      <c r="AS1682" s="198"/>
      <c r="AT1682" s="199" t="s">
        <v>94</v>
      </c>
      <c r="AU1682" s="200"/>
      <c r="AV1682" s="4"/>
      <c r="AW1682" s="181" t="s">
        <v>95</v>
      </c>
      <c r="AY1682" s="182" t="s">
        <v>22</v>
      </c>
      <c r="AZ1682" s="9"/>
      <c r="BA1682" s="29"/>
      <c r="BB1682" s="29"/>
      <c r="BC1682" s="29"/>
      <c r="BD1682" s="29"/>
    </row>
    <row r="1683" spans="2:56" ht="18.649999999999999" customHeight="1" thickTop="1" thickBot="1">
      <c r="B1683" s="39">
        <f t="shared" ref="B1683" si="9975">B1676+$E$5</f>
        <v>0.99479999999998958</v>
      </c>
      <c r="D1683" s="24">
        <v>1</v>
      </c>
      <c r="E1683" s="25">
        <v>0</v>
      </c>
      <c r="F1683" s="26">
        <v>0</v>
      </c>
      <c r="G1683" s="27">
        <f t="shared" ref="G1683" si="9976">-1/($E$8*$B1683)</f>
        <v>-5.6157943091787379</v>
      </c>
      <c r="I1683" s="24">
        <v>1</v>
      </c>
      <c r="J1683" s="28">
        <v>0</v>
      </c>
      <c r="K1683" s="26">
        <v>0</v>
      </c>
      <c r="L1683" s="27">
        <v>0</v>
      </c>
      <c r="N1683" s="24">
        <f t="shared" ref="N1683" si="9977">D1683*I1683+F1683*I1686-E1683*J1683-G1683*J1686</f>
        <v>-0.24362422538470274</v>
      </c>
      <c r="O1683" s="28">
        <f t="shared" ref="O1683" si="9978">(D1683*J1683+E1683*I1683+F1683*J1686+G1683*I1686)</f>
        <v>0</v>
      </c>
      <c r="P1683" s="26">
        <f t="shared" ref="P1683" si="9979">D1683*K1683+F1683*K1686-E1683*L1683-G1683*L1686</f>
        <v>0</v>
      </c>
      <c r="Q1683" s="27">
        <f t="shared" ref="Q1683" si="9980">(D1683*L1683+E1683*K1683+F1683*L1686+G1683*K1686)</f>
        <v>-5.6157943091787379</v>
      </c>
      <c r="S1683" s="24">
        <v>1</v>
      </c>
      <c r="T1683" s="25">
        <v>0</v>
      </c>
      <c r="U1683" s="26">
        <v>0</v>
      </c>
      <c r="V1683" s="27">
        <f t="shared" ref="V1683" si="9981">-1/($T$8*$B1683)</f>
        <v>-27.168302198459298</v>
      </c>
      <c r="X1683" s="24">
        <f t="shared" ref="X1683" si="9982">N1683*S1683+P1683*S1686-O1683*T1683-Q1683*T1686</f>
        <v>-0.24362422538470274</v>
      </c>
      <c r="Y1683" s="28">
        <f t="shared" ref="Y1683" si="9983">(N1683*T1683+O1683*S1683+P1683*T1686+Q1683*S1686)</f>
        <v>0</v>
      </c>
      <c r="Z1683" s="26">
        <f t="shared" ref="Z1683" si="9984">N1683*U1683+P1683*U1686-O1683*V1683-Q1683*V1686</f>
        <v>0</v>
      </c>
      <c r="AA1683" s="27">
        <f t="shared" ref="AA1683" si="9985">(N1683*V1683+O1683*U1683+P1683*V1686+Q1683*U1686)</f>
        <v>1.0030622689384252</v>
      </c>
      <c r="AB1683" s="8"/>
      <c r="AC1683" s="24">
        <v>1</v>
      </c>
      <c r="AD1683" s="28">
        <v>0</v>
      </c>
      <c r="AE1683" s="26">
        <v>0</v>
      </c>
      <c r="AF1683" s="27">
        <v>0</v>
      </c>
      <c r="AH1683" s="24">
        <f t="shared" ref="AH1683" si="9986">X1683*AC1683+Z1683*AC1686-Y1683*AD1683-AA1683*AD1686</f>
        <v>-2.3975941495458702E-2</v>
      </c>
      <c r="AI1683" s="28">
        <f t="shared" ref="AI1683" si="9987">(X1683*AD1683+Y1683*AC1683+Z1683*AD1686+AA1683*AC1686)</f>
        <v>0</v>
      </c>
      <c r="AJ1683" s="26">
        <f t="shared" ref="AJ1683" si="9988">X1683*AE1683+Z1683*AE1686-Y1683*AF1683-AA1683*AF1686</f>
        <v>0</v>
      </c>
      <c r="AK1683" s="27">
        <f t="shared" ref="AK1683" si="9989">(X1683*AF1683+Y1683*AE1683+Z1683*AF1686+AA1683*AE1686)</f>
        <v>1.0030622689384252</v>
      </c>
      <c r="AL1683" s="8"/>
      <c r="AM1683" s="24">
        <v>1</v>
      </c>
      <c r="AN1683" s="25">
        <v>0</v>
      </c>
      <c r="AO1683" s="26">
        <v>0</v>
      </c>
      <c r="AP1683" s="27">
        <f t="shared" ref="AP1683" si="9990">-1/($AN$8*$B1683)</f>
        <v>-5.6157943091787379</v>
      </c>
      <c r="AR1683" s="24">
        <f t="shared" ref="AR1683" si="9991">AH1683*AM1683+AJ1683*AM1686-AI1683*AN1683-AK1683*AN1686</f>
        <v>-2.3975941495458702E-2</v>
      </c>
      <c r="AS1683" s="28">
        <f t="shared" ref="AS1683" si="9992">(AH1683*AN1683+AI1683*AM1683+AJ1683*AN1686+AK1683*AM1686)</f>
        <v>0</v>
      </c>
      <c r="AT1683" s="26">
        <f t="shared" ref="AT1683" si="9993">AH1683*AO1683+AJ1683*AO1686-AI1683*AP1683-AK1683*AP1686</f>
        <v>0</v>
      </c>
      <c r="AU1683" s="27">
        <f t="shared" ref="AU1683" si="9994">(AH1683*AP1683+AI1683*AO1683+AJ1683*AP1686+AK1683*AO1686)</f>
        <v>1.1377062247458245</v>
      </c>
      <c r="AV1683" s="8"/>
      <c r="AW1683" s="183">
        <f t="shared" ref="AW1683" si="9995">20*LOG((2*$AR$8)/(($AR$8*AR1683+AT1683+$AR$8*AR1686+AT1686)^2+($AR$8*AS1683+AU1683+$AR$8*AS1686+AU1686)^2)^0.5)</f>
        <v>-7.797114746349193E-2</v>
      </c>
      <c r="AY1683" s="184">
        <f t="shared" ref="AY1683" si="9996">((AS1683^2+AR1683^2)/(AS1686^2+AR1686^2))^0.5</f>
        <v>2.7337337830074755E-2</v>
      </c>
      <c r="AZ1683" s="9"/>
      <c r="BA1683" s="29"/>
      <c r="BB1683" s="29"/>
      <c r="BC1683" s="29"/>
      <c r="BD1683" s="29"/>
    </row>
    <row r="1684" spans="2:56" ht="18.649999999999999" customHeight="1" thickBot="1">
      <c r="D1684" s="30"/>
      <c r="G1684" s="31"/>
      <c r="I1684" s="30"/>
      <c r="L1684" s="31"/>
      <c r="N1684" s="30"/>
      <c r="Q1684" s="31"/>
      <c r="S1684" s="30"/>
      <c r="V1684" s="31"/>
      <c r="X1684" s="30"/>
      <c r="AA1684" s="31"/>
      <c r="AC1684" s="30"/>
      <c r="AF1684" s="31"/>
      <c r="AH1684" s="30"/>
      <c r="AK1684" s="31"/>
      <c r="AM1684" s="30"/>
      <c r="AP1684" s="31"/>
      <c r="AR1684" s="30"/>
      <c r="AU1684" s="31"/>
      <c r="AY1684" s="185"/>
      <c r="AZ1684" s="9"/>
      <c r="BA1684" s="29"/>
      <c r="BB1684" s="29"/>
      <c r="BC1684" s="29"/>
      <c r="BD1684" s="29"/>
    </row>
    <row r="1685" spans="2:56" ht="18.649999999999999" customHeight="1" thickBot="1">
      <c r="D1685" s="197" t="s">
        <v>96</v>
      </c>
      <c r="E1685" s="198"/>
      <c r="F1685" s="199" t="s">
        <v>97</v>
      </c>
      <c r="G1685" s="200"/>
      <c r="I1685" s="197" t="s">
        <v>98</v>
      </c>
      <c r="J1685" s="198"/>
      <c r="K1685" s="199" t="s">
        <v>99</v>
      </c>
      <c r="L1685" s="200"/>
      <c r="N1685" s="197" t="s">
        <v>1</v>
      </c>
      <c r="O1685" s="198"/>
      <c r="P1685" s="199" t="s">
        <v>2</v>
      </c>
      <c r="Q1685" s="200"/>
      <c r="S1685" s="172" t="s">
        <v>100</v>
      </c>
      <c r="T1685" s="173"/>
      <c r="U1685" s="199" t="s">
        <v>101</v>
      </c>
      <c r="V1685" s="200"/>
      <c r="X1685" s="197" t="s">
        <v>102</v>
      </c>
      <c r="Y1685" s="198"/>
      <c r="Z1685" s="199" t="s">
        <v>103</v>
      </c>
      <c r="AA1685" s="200"/>
      <c r="AB1685" s="4"/>
      <c r="AC1685" s="197" t="s">
        <v>104</v>
      </c>
      <c r="AD1685" s="198"/>
      <c r="AE1685" s="199" t="s">
        <v>105</v>
      </c>
      <c r="AF1685" s="200"/>
      <c r="AH1685" s="172" t="s">
        <v>106</v>
      </c>
      <c r="AI1685" s="173"/>
      <c r="AJ1685" s="199" t="s">
        <v>107</v>
      </c>
      <c r="AK1685" s="200"/>
      <c r="AL1685" s="4"/>
      <c r="AM1685" s="197" t="s">
        <v>108</v>
      </c>
      <c r="AN1685" s="198"/>
      <c r="AO1685" s="199" t="s">
        <v>109</v>
      </c>
      <c r="AP1685" s="200"/>
      <c r="AR1685" s="197" t="s">
        <v>110</v>
      </c>
      <c r="AS1685" s="198"/>
      <c r="AT1685" s="199" t="s">
        <v>111</v>
      </c>
      <c r="AU1685" s="200"/>
      <c r="AV1685" s="4"/>
      <c r="AW1685" s="36" t="s">
        <v>112</v>
      </c>
      <c r="AY1685" s="186" t="s">
        <v>113</v>
      </c>
      <c r="AZ1685" s="9"/>
      <c r="BA1685" s="29"/>
      <c r="BB1685" s="29"/>
      <c r="BC1685" s="29"/>
      <c r="BD1685" s="29"/>
    </row>
    <row r="1686" spans="2:56" ht="18.649999999999999" customHeight="1" thickTop="1" thickBot="1">
      <c r="D1686" s="24">
        <v>0</v>
      </c>
      <c r="E1686" s="28">
        <v>0</v>
      </c>
      <c r="F1686" s="26">
        <v>1</v>
      </c>
      <c r="G1686" s="27">
        <v>0</v>
      </c>
      <c r="I1686" s="24">
        <v>0</v>
      </c>
      <c r="J1686" s="28">
        <f t="shared" ref="J1686" si="9997">IF(0=(1-$J$8*$K$8*$B1683^2),0,-1*(1-$J$8*$K$8*$B1683^2)/($B1683*$K$8))</f>
        <v>-0.22145117091487138</v>
      </c>
      <c r="K1686" s="26">
        <v>1</v>
      </c>
      <c r="L1686" s="27">
        <v>0</v>
      </c>
      <c r="N1686" s="24">
        <f t="shared" ref="N1686" si="9998">D1686*I1683+F1686*I1686-E1686*J1683-G1686*J1686</f>
        <v>0</v>
      </c>
      <c r="O1686" s="28">
        <f t="shared" ref="O1686" si="9999">(D1686*J1683+E1686*I1683+F1686*J1686+G1686*I1686)</f>
        <v>-0.22145117091487138</v>
      </c>
      <c r="P1686" s="26">
        <f t="shared" ref="P1686" si="10000">D1686*K1683+F1686*K1686-E1686*L1683-G1686*L1686</f>
        <v>1</v>
      </c>
      <c r="Q1686" s="27">
        <f t="shared" ref="Q1686" si="10001">(D1686*L1683+E1686*K1683+F1686*L1686+G1686*K1686)</f>
        <v>0</v>
      </c>
      <c r="S1686" s="24">
        <v>0</v>
      </c>
      <c r="T1686" s="28">
        <v>0</v>
      </c>
      <c r="U1686" s="26">
        <v>1</v>
      </c>
      <c r="V1686" s="27">
        <v>0</v>
      </c>
      <c r="X1686" s="24">
        <f t="shared" ref="X1686" si="10002">N1686*S1683+P1686*S1686-O1686*T1683-Q1686*T1686</f>
        <v>0</v>
      </c>
      <c r="Y1686" s="28">
        <f t="shared" ref="Y1686" si="10003">(N1686*T1683+O1686*S1683+P1686*T1686+Q1686*S1686)</f>
        <v>-0.22145117091487138</v>
      </c>
      <c r="Z1686" s="26">
        <f t="shared" ref="Z1686" si="10004">N1686*U1683+P1686*U1686-O1686*V1683-Q1686*V1686</f>
        <v>-5.0164523336178855</v>
      </c>
      <c r="AA1686" s="27">
        <f t="shared" ref="AA1686" si="10005">(N1686*V1683+O1686*U1683+P1686*V1686+Q1686*U1686)</f>
        <v>0</v>
      </c>
      <c r="AB1686" s="8"/>
      <c r="AC1686" s="24">
        <v>0</v>
      </c>
      <c r="AD1686" s="28">
        <f t="shared" ref="AD1686" si="10006">IF(0=(1-$AD$8*$AE$8*$B1683^2),0,-1*(1-$AD$8*$AE$8*$B1683^2)/($B1683*$AD$8))</f>
        <v>-0.21897771523367662</v>
      </c>
      <c r="AE1686" s="26">
        <v>1</v>
      </c>
      <c r="AF1686" s="27">
        <v>0</v>
      </c>
      <c r="AH1686" s="24">
        <f t="shared" ref="AH1686" si="10007">X1686*AC1683+Z1686*AC1686-Y1686*AD1683-AA1686*AD1686</f>
        <v>0</v>
      </c>
      <c r="AI1686" s="28">
        <f t="shared" ref="AI1686" si="10008">(X1686*AD1683+Y1686*AC1683+Z1686*AD1686+AA1686*AC1686)</f>
        <v>0.87704009967941854</v>
      </c>
      <c r="AJ1686" s="26">
        <f t="shared" ref="AJ1686" si="10009">X1686*AE1683+Z1686*AE1686-Y1686*AF1683-AA1686*AF1686</f>
        <v>-5.0164523336178855</v>
      </c>
      <c r="AK1686" s="27">
        <f t="shared" ref="AK1686" si="10010">(X1686*AF1683+Y1686*AE1683+Z1686*AF1686+AA1686*AE1686)</f>
        <v>0</v>
      </c>
      <c r="AL1686" s="8"/>
      <c r="AM1686" s="24">
        <v>0</v>
      </c>
      <c r="AN1686" s="28">
        <v>0</v>
      </c>
      <c r="AO1686" s="26">
        <v>1</v>
      </c>
      <c r="AP1686" s="27">
        <v>0</v>
      </c>
      <c r="AR1686" s="24">
        <f t="shared" ref="AR1686" si="10011">AH1686*AM1683+AJ1686*AM1686-AI1686*AN1683-AK1686*AN1686</f>
        <v>0</v>
      </c>
      <c r="AS1686" s="28">
        <f t="shared" ref="AS1686" si="10012">(AH1686*AN1683+AI1686*AM1683+AJ1686*AN1686+AK1686*AM1686)</f>
        <v>0.87704009967941854</v>
      </c>
      <c r="AT1686" s="26">
        <f t="shared" ref="AT1686" si="10013">AH1686*AO1683+AJ1686*AO1686-AI1686*AP1683-AK1686*AP1686</f>
        <v>-9.1175532916653701E-2</v>
      </c>
      <c r="AU1686" s="27">
        <f t="shared" ref="AU1686" si="10014">(AH1686*AP1683+AI1686*AO1683+AJ1686*AP1686+AK1686*AO1686)</f>
        <v>0</v>
      </c>
      <c r="AV1686" s="8"/>
      <c r="AW1686" s="38">
        <f t="shared" ref="AW1686" si="10015">(180/PI())*ATAN(-1*(($AR$8*AS1683+AU1683+$AR$8*AS1686+AU1686)/($AR$8*AR1683+AT1683+$AR$8*AR1686+AT1686)))</f>
        <v>86.728856923702679</v>
      </c>
      <c r="AY1686" s="187">
        <f t="shared" ref="AY1686" si="10016">20*LOG(((($AR$8*AR1683+AT1683-$AR$8*AR1686-AT1686)^2+($AR$8*AS1683+AU1683-$AR$8*AS1686-AU1686)^2)/(($AR$8*AR1683+AT1683+$AR$8*AR1686+AT1686)^2+($AR$8*AS1683+AU1683+$AR$8*AS1686+AU1686)^2))^0.5)</f>
        <v>-17.497431103850872</v>
      </c>
      <c r="AZ1686" s="9"/>
      <c r="BA1686" s="29"/>
      <c r="BB1686" s="29"/>
      <c r="BC1686" s="29"/>
      <c r="BD1686" s="29"/>
    </row>
    <row r="1687" spans="2:56" ht="18.649999999999999" customHeight="1">
      <c r="AY1687" s="33"/>
    </row>
    <row r="1688" spans="2:56" ht="18.649999999999999" customHeight="1" thickBot="1">
      <c r="E1688" s="21" t="s">
        <v>68</v>
      </c>
      <c r="J1688" s="21" t="s">
        <v>69</v>
      </c>
      <c r="O1688" s="21" t="s">
        <v>70</v>
      </c>
      <c r="T1688" s="21" t="s">
        <v>71</v>
      </c>
      <c r="Y1688" s="21" t="s">
        <v>72</v>
      </c>
      <c r="AD1688" s="21" t="s">
        <v>73</v>
      </c>
      <c r="AI1688" s="21" t="s">
        <v>74</v>
      </c>
      <c r="AN1688" s="21" t="s">
        <v>75</v>
      </c>
      <c r="AS1688" s="21" t="s">
        <v>76</v>
      </c>
    </row>
    <row r="1689" spans="2:56" ht="18.649999999999999" customHeight="1" thickBot="1">
      <c r="B1689" s="20"/>
      <c r="D1689" s="197" t="s">
        <v>77</v>
      </c>
      <c r="E1689" s="198"/>
      <c r="F1689" s="199" t="s">
        <v>78</v>
      </c>
      <c r="G1689" s="200"/>
      <c r="I1689" s="197" t="s">
        <v>79</v>
      </c>
      <c r="J1689" s="198"/>
      <c r="K1689" s="199" t="s">
        <v>80</v>
      </c>
      <c r="L1689" s="200"/>
      <c r="N1689" s="197" t="s">
        <v>81</v>
      </c>
      <c r="O1689" s="198"/>
      <c r="P1689" s="199" t="s">
        <v>82</v>
      </c>
      <c r="Q1689" s="200"/>
      <c r="S1689" s="197" t="s">
        <v>83</v>
      </c>
      <c r="T1689" s="198"/>
      <c r="U1689" s="199" t="s">
        <v>84</v>
      </c>
      <c r="V1689" s="200"/>
      <c r="X1689" s="197" t="s">
        <v>85</v>
      </c>
      <c r="Y1689" s="198"/>
      <c r="Z1689" s="199" t="s">
        <v>86</v>
      </c>
      <c r="AA1689" s="200"/>
      <c r="AB1689" s="4"/>
      <c r="AC1689" s="197" t="s">
        <v>87</v>
      </c>
      <c r="AD1689" s="198"/>
      <c r="AE1689" s="199" t="s">
        <v>88</v>
      </c>
      <c r="AF1689" s="200"/>
      <c r="AH1689" s="197" t="s">
        <v>89</v>
      </c>
      <c r="AI1689" s="198"/>
      <c r="AJ1689" s="199" t="s">
        <v>90</v>
      </c>
      <c r="AK1689" s="200"/>
      <c r="AL1689" s="4"/>
      <c r="AM1689" s="197" t="s">
        <v>91</v>
      </c>
      <c r="AN1689" s="198"/>
      <c r="AO1689" s="199" t="s">
        <v>92</v>
      </c>
      <c r="AP1689" s="200"/>
      <c r="AR1689" s="197" t="s">
        <v>93</v>
      </c>
      <c r="AS1689" s="198"/>
      <c r="AT1689" s="199" t="s">
        <v>94</v>
      </c>
      <c r="AU1689" s="200"/>
      <c r="AV1689" s="4"/>
      <c r="AW1689" s="181" t="s">
        <v>95</v>
      </c>
      <c r="AY1689" s="182" t="s">
        <v>22</v>
      </c>
      <c r="AZ1689" s="9"/>
      <c r="BA1689" s="29"/>
      <c r="BB1689" s="29"/>
      <c r="BC1689" s="29"/>
      <c r="BD1689" s="29"/>
    </row>
    <row r="1690" spans="2:56" ht="18.649999999999999" customHeight="1" thickTop="1" thickBot="1">
      <c r="B1690" s="39">
        <f t="shared" ref="B1690" si="10017">B1683+$E$5</f>
        <v>0.99519999999998954</v>
      </c>
      <c r="D1690" s="24">
        <v>1</v>
      </c>
      <c r="E1690" s="25">
        <v>0</v>
      </c>
      <c r="F1690" s="26">
        <v>0</v>
      </c>
      <c r="G1690" s="27">
        <f t="shared" ref="G1690" si="10018">-1/($E$8*$B1690)</f>
        <v>-5.6135371571252097</v>
      </c>
      <c r="I1690" s="24">
        <v>1</v>
      </c>
      <c r="J1690" s="28">
        <v>0</v>
      </c>
      <c r="K1690" s="26">
        <v>0</v>
      </c>
      <c r="L1690" s="27">
        <v>0</v>
      </c>
      <c r="N1690" s="24">
        <f t="shared" ref="N1690" si="10019">D1690*I1690+F1690*I1693-E1690*J1690-G1690*J1693</f>
        <v>-0.23818419032999527</v>
      </c>
      <c r="O1690" s="28">
        <f t="shared" ref="O1690" si="10020">(D1690*J1690+E1690*I1690+F1690*J1693+G1690*I1693)</f>
        <v>0</v>
      </c>
      <c r="P1690" s="26">
        <f t="shared" ref="P1690" si="10021">D1690*K1690+F1690*K1693-E1690*L1690-G1690*L1693</f>
        <v>0</v>
      </c>
      <c r="Q1690" s="27">
        <f t="shared" ref="Q1690" si="10022">(D1690*L1690+E1690*K1690+F1690*L1693+G1690*K1693)</f>
        <v>-5.6135371571252097</v>
      </c>
      <c r="S1690" s="24">
        <v>1</v>
      </c>
      <c r="T1690" s="25">
        <v>0</v>
      </c>
      <c r="U1690" s="26">
        <v>0</v>
      </c>
      <c r="V1690" s="27">
        <f t="shared" ref="V1690" si="10023">-1/($T$8*$B1690)</f>
        <v>-27.157382462848989</v>
      </c>
      <c r="X1690" s="24">
        <f t="shared" ref="X1690" si="10024">N1690*S1690+P1690*S1693-O1690*T1690-Q1690*T1693</f>
        <v>-0.23818419032999527</v>
      </c>
      <c r="Y1690" s="28">
        <f t="shared" ref="Y1690" si="10025">(N1690*T1690+O1690*S1690+P1690*T1693+Q1690*S1693)</f>
        <v>0</v>
      </c>
      <c r="Z1690" s="26">
        <f t="shared" ref="Z1690" si="10026">N1690*U1690+P1690*U1693-O1690*V1690-Q1690*V1693</f>
        <v>0</v>
      </c>
      <c r="AA1690" s="27">
        <f t="shared" ref="AA1690" si="10027">(N1690*V1690+O1690*U1690+P1690*V1693+Q1690*U1693)</f>
        <v>0.85492199627049015</v>
      </c>
      <c r="AB1690" s="8"/>
      <c r="AC1690" s="24">
        <v>1</v>
      </c>
      <c r="AD1690" s="28">
        <v>0</v>
      </c>
      <c r="AE1690" s="26">
        <v>0</v>
      </c>
      <c r="AF1690" s="27">
        <v>0</v>
      </c>
      <c r="AH1690" s="24">
        <f t="shared" ref="AH1690" si="10028">X1690*AC1690+Z1690*AC1693-Y1690*AD1690-AA1690*AD1693</f>
        <v>-5.1620858929399577E-2</v>
      </c>
      <c r="AI1690" s="28">
        <f t="shared" ref="AI1690" si="10029">(X1690*AD1690+Y1690*AC1690+Z1690*AD1693+AA1690*AC1693)</f>
        <v>0</v>
      </c>
      <c r="AJ1690" s="26">
        <f t="shared" ref="AJ1690" si="10030">X1690*AE1690+Z1690*AE1693-Y1690*AF1690-AA1690*AF1693</f>
        <v>0</v>
      </c>
      <c r="AK1690" s="27">
        <f t="shared" ref="AK1690" si="10031">(X1690*AF1690+Y1690*AE1690+Z1690*AF1693+AA1690*AE1693)</f>
        <v>0.85492199627049015</v>
      </c>
      <c r="AL1690" s="8"/>
      <c r="AM1690" s="24">
        <v>1</v>
      </c>
      <c r="AN1690" s="25">
        <v>0</v>
      </c>
      <c r="AO1690" s="26">
        <v>0</v>
      </c>
      <c r="AP1690" s="27">
        <f t="shared" ref="AP1690" si="10032">-1/($AN$8*$B1690)</f>
        <v>-5.6135371571252097</v>
      </c>
      <c r="AR1690" s="24">
        <f t="shared" ref="AR1690" si="10033">AH1690*AM1690+AJ1690*AM1693-AI1690*AN1690-AK1690*AN1693</f>
        <v>-5.1620858929399577E-2</v>
      </c>
      <c r="AS1690" s="28">
        <f t="shared" ref="AS1690" si="10034">(AH1690*AN1690+AI1690*AM1690+AJ1690*AN1693+AK1690*AM1693)</f>
        <v>0</v>
      </c>
      <c r="AT1690" s="26">
        <f t="shared" ref="AT1690" si="10035">AH1690*AO1690+AJ1690*AO1693-AI1690*AP1690-AK1690*AP1693</f>
        <v>0</v>
      </c>
      <c r="AU1690" s="27">
        <f t="shared" ref="AU1690" si="10036">(AH1690*AP1690+AI1690*AO1690+AJ1690*AP1693+AK1690*AO1693)</f>
        <v>1.1446976059533933</v>
      </c>
      <c r="AV1690" s="8"/>
      <c r="AW1690" s="183">
        <f t="shared" ref="AW1690" si="10037">20*LOG((2*$AR$8)/(($AR$8*AR1690+AT1690+$AR$8*AR1693+AT1693)^2+($AR$8*AS1690+AU1690+$AR$8*AS1693+AU1693)^2)^0.5)</f>
        <v>-8.6442477343391236E-2</v>
      </c>
      <c r="AY1690" s="184">
        <f t="shared" ref="AY1690" si="10038">((AS1690^2+AR1690^2)/(AS1693^2+AR1693^2))^0.5</f>
        <v>5.9444385422270249E-2</v>
      </c>
      <c r="AZ1690" s="9"/>
      <c r="BA1690" s="29"/>
      <c r="BB1690" s="29"/>
      <c r="BC1690" s="29"/>
      <c r="BD1690" s="29"/>
    </row>
    <row r="1691" spans="2:56" ht="18.649999999999999" customHeight="1" thickBot="1">
      <c r="D1691" s="30"/>
      <c r="G1691" s="31"/>
      <c r="I1691" s="30"/>
      <c r="L1691" s="31"/>
      <c r="N1691" s="30"/>
      <c r="Q1691" s="31"/>
      <c r="S1691" s="30"/>
      <c r="V1691" s="31"/>
      <c r="X1691" s="30"/>
      <c r="AA1691" s="31"/>
      <c r="AC1691" s="30"/>
      <c r="AF1691" s="31"/>
      <c r="AH1691" s="30"/>
      <c r="AK1691" s="31"/>
      <c r="AM1691" s="30"/>
      <c r="AP1691" s="31"/>
      <c r="AR1691" s="30"/>
      <c r="AU1691" s="31"/>
      <c r="AY1691" s="185"/>
      <c r="AZ1691" s="9"/>
      <c r="BA1691" s="29"/>
      <c r="BB1691" s="29"/>
      <c r="BC1691" s="29"/>
      <c r="BD1691" s="29"/>
    </row>
    <row r="1692" spans="2:56" ht="18.649999999999999" customHeight="1" thickBot="1">
      <c r="D1692" s="197" t="s">
        <v>96</v>
      </c>
      <c r="E1692" s="198"/>
      <c r="F1692" s="199" t="s">
        <v>97</v>
      </c>
      <c r="G1692" s="200"/>
      <c r="I1692" s="197" t="s">
        <v>98</v>
      </c>
      <c r="J1692" s="198"/>
      <c r="K1692" s="199" t="s">
        <v>99</v>
      </c>
      <c r="L1692" s="200"/>
      <c r="N1692" s="197" t="s">
        <v>1</v>
      </c>
      <c r="O1692" s="198"/>
      <c r="P1692" s="199" t="s">
        <v>2</v>
      </c>
      <c r="Q1692" s="200"/>
      <c r="S1692" s="172" t="s">
        <v>100</v>
      </c>
      <c r="T1692" s="173"/>
      <c r="U1692" s="199" t="s">
        <v>101</v>
      </c>
      <c r="V1692" s="200"/>
      <c r="X1692" s="197" t="s">
        <v>102</v>
      </c>
      <c r="Y1692" s="198"/>
      <c r="Z1692" s="199" t="s">
        <v>103</v>
      </c>
      <c r="AA1692" s="200"/>
      <c r="AB1692" s="4"/>
      <c r="AC1692" s="197" t="s">
        <v>104</v>
      </c>
      <c r="AD1692" s="198"/>
      <c r="AE1692" s="199" t="s">
        <v>105</v>
      </c>
      <c r="AF1692" s="200"/>
      <c r="AH1692" s="172" t="s">
        <v>106</v>
      </c>
      <c r="AI1692" s="173"/>
      <c r="AJ1692" s="199" t="s">
        <v>107</v>
      </c>
      <c r="AK1692" s="200"/>
      <c r="AL1692" s="4"/>
      <c r="AM1692" s="197" t="s">
        <v>108</v>
      </c>
      <c r="AN1692" s="198"/>
      <c r="AO1692" s="199" t="s">
        <v>109</v>
      </c>
      <c r="AP1692" s="200"/>
      <c r="AR1692" s="197" t="s">
        <v>110</v>
      </c>
      <c r="AS1692" s="198"/>
      <c r="AT1692" s="199" t="s">
        <v>111</v>
      </c>
      <c r="AU1692" s="200"/>
      <c r="AV1692" s="4"/>
      <c r="AW1692" s="36" t="s">
        <v>112</v>
      </c>
      <c r="AY1692" s="186" t="s">
        <v>113</v>
      </c>
      <c r="AZ1692" s="9"/>
      <c r="BA1692" s="29"/>
      <c r="BB1692" s="29"/>
      <c r="BC1692" s="29"/>
      <c r="BD1692" s="29"/>
    </row>
    <row r="1693" spans="2:56" ht="18.649999999999999" customHeight="1" thickTop="1" thickBot="1">
      <c r="D1693" s="24">
        <v>0</v>
      </c>
      <c r="E1693" s="28">
        <v>0</v>
      </c>
      <c r="F1693" s="26">
        <v>1</v>
      </c>
      <c r="G1693" s="27">
        <v>0</v>
      </c>
      <c r="I1693" s="24">
        <v>0</v>
      </c>
      <c r="J1693" s="28">
        <f t="shared" ref="J1693" si="10039">IF(0=(1-$J$8*$K$8*$B1690^2),0,-1*(1-$J$8*$K$8*$B1690^2)/($B1690*$K$8))</f>
        <v>-0.22057112221273528</v>
      </c>
      <c r="K1693" s="26">
        <v>1</v>
      </c>
      <c r="L1693" s="27">
        <v>0</v>
      </c>
      <c r="N1693" s="24">
        <f t="shared" ref="N1693" si="10040">D1693*I1690+F1693*I1693-E1693*J1690-G1693*J1693</f>
        <v>0</v>
      </c>
      <c r="O1693" s="28">
        <f t="shared" ref="O1693" si="10041">(D1693*J1690+E1693*I1690+F1693*J1693+G1693*I1693)</f>
        <v>-0.22057112221273528</v>
      </c>
      <c r="P1693" s="26">
        <f t="shared" ref="P1693" si="10042">D1693*K1690+F1693*K1693-E1693*L1690-G1693*L1693</f>
        <v>1</v>
      </c>
      <c r="Q1693" s="27">
        <f t="shared" ref="Q1693" si="10043">(D1693*L1690+E1693*K1690+F1693*L1693+G1693*K1693)</f>
        <v>0</v>
      </c>
      <c r="S1693" s="24">
        <v>0</v>
      </c>
      <c r="T1693" s="28">
        <v>0</v>
      </c>
      <c r="U1693" s="26">
        <v>1</v>
      </c>
      <c r="V1693" s="27">
        <v>0</v>
      </c>
      <c r="X1693" s="24">
        <f t="shared" ref="X1693" si="10044">N1693*S1690+P1693*S1693-O1693*T1690-Q1693*T1693</f>
        <v>0</v>
      </c>
      <c r="Y1693" s="28">
        <f t="shared" ref="Y1693" si="10045">(N1693*T1690+O1693*S1690+P1693*T1693+Q1693*S1693)</f>
        <v>-0.22057112221273528</v>
      </c>
      <c r="Z1693" s="26">
        <f t="shared" ref="Z1693" si="10046">N1693*U1690+P1693*U1693-O1693*V1690-Q1693*V1693</f>
        <v>-4.9901343261910585</v>
      </c>
      <c r="AA1693" s="27">
        <f t="shared" ref="AA1693" si="10047">(N1693*V1690+O1693*U1690+P1693*V1693+Q1693*U1693)</f>
        <v>0</v>
      </c>
      <c r="AB1693" s="8"/>
      <c r="AC1693" s="24">
        <v>0</v>
      </c>
      <c r="AD1693" s="28">
        <f t="shared" ref="AD1693" si="10048">IF(0=(1-$AD$8*$AE$8*$B1690^2),0,-1*(1-$AD$8*$AE$8*$B1690^2)/($B1690*$AD$8))</f>
        <v>-0.21822263576613909</v>
      </c>
      <c r="AE1693" s="26">
        <v>1</v>
      </c>
      <c r="AF1693" s="27">
        <v>0</v>
      </c>
      <c r="AH1693" s="24">
        <f t="shared" ref="AH1693" si="10049">X1693*AC1690+Z1693*AC1693-Y1693*AD1690-AA1693*AD1693</f>
        <v>0</v>
      </c>
      <c r="AI1693" s="28">
        <f t="shared" ref="AI1693" si="10050">(X1693*AD1690+Y1693*AC1690+Z1693*AD1693+AA1693*AC1693)</f>
        <v>0.868389143275764</v>
      </c>
      <c r="AJ1693" s="26">
        <f t="shared" ref="AJ1693" si="10051">X1693*AE1690+Z1693*AE1693-Y1693*AF1690-AA1693*AF1693</f>
        <v>-4.9901343261910585</v>
      </c>
      <c r="AK1693" s="27">
        <f t="shared" ref="AK1693" si="10052">(X1693*AF1690+Y1693*AE1690+Z1693*AF1693+AA1693*AE1693)</f>
        <v>0</v>
      </c>
      <c r="AL1693" s="8"/>
      <c r="AM1693" s="24">
        <v>0</v>
      </c>
      <c r="AN1693" s="28">
        <v>0</v>
      </c>
      <c r="AO1693" s="26">
        <v>1</v>
      </c>
      <c r="AP1693" s="27">
        <v>0</v>
      </c>
      <c r="AR1693" s="24">
        <f t="shared" ref="AR1693" si="10053">AH1693*AM1690+AJ1693*AM1693-AI1693*AN1690-AK1693*AN1693</f>
        <v>0</v>
      </c>
      <c r="AS1693" s="28">
        <f t="shared" ref="AS1693" si="10054">(AH1693*AN1690+AI1693*AM1690+AJ1693*AN1693+AK1693*AM1693)</f>
        <v>0.868389143275764</v>
      </c>
      <c r="AT1693" s="26">
        <f t="shared" ref="AT1693" si="10055">AH1693*AO1690+AJ1693*AO1693-AI1693*AP1690-AK1693*AP1693</f>
        <v>-0.11539960356842993</v>
      </c>
      <c r="AU1693" s="27">
        <f t="shared" ref="AU1693" si="10056">(AH1693*AP1690+AI1693*AO1690+AJ1693*AP1693+AK1693*AO1693)</f>
        <v>0</v>
      </c>
      <c r="AV1693" s="8"/>
      <c r="AW1693" s="38">
        <f t="shared" ref="AW1693" si="10057">(180/PI())*ATAN(-1*(($AR$8*AS1690+AU1690+$AR$8*AS1693+AU1693)/($AR$8*AR1690+AT1690+$AR$8*AR1693+AT1693)))</f>
        <v>85.257183917769467</v>
      </c>
      <c r="AY1693" s="187">
        <f t="shared" ref="AY1693" si="10058">20*LOG(((($AR$8*AR1690+AT1690-$AR$8*AR1693-AT1693)^2+($AR$8*AS1690+AU1690-$AR$8*AS1693-AU1693)^2)/(($AR$8*AR1690+AT1690+$AR$8*AR1693+AT1693)^2+($AR$8*AS1690+AU1690+$AR$8*AS1693+AU1693)^2))^0.5)</f>
        <v>-17.053720614098125</v>
      </c>
      <c r="AZ1693" s="9"/>
      <c r="BA1693" s="29"/>
      <c r="BB1693" s="29"/>
      <c r="BC1693" s="29"/>
      <c r="BD1693" s="29"/>
    </row>
    <row r="1694" spans="2:56" ht="18.649999999999999" customHeight="1">
      <c r="AY1694" s="33"/>
    </row>
    <row r="1695" spans="2:56" ht="18.649999999999999" customHeight="1" thickBot="1">
      <c r="E1695" s="21" t="s">
        <v>68</v>
      </c>
      <c r="J1695" s="21" t="s">
        <v>69</v>
      </c>
      <c r="O1695" s="21" t="s">
        <v>70</v>
      </c>
      <c r="T1695" s="21" t="s">
        <v>71</v>
      </c>
      <c r="Y1695" s="21" t="s">
        <v>72</v>
      </c>
      <c r="AD1695" s="21" t="s">
        <v>73</v>
      </c>
      <c r="AI1695" s="21" t="s">
        <v>74</v>
      </c>
      <c r="AN1695" s="21" t="s">
        <v>75</v>
      </c>
      <c r="AS1695" s="21" t="s">
        <v>76</v>
      </c>
    </row>
    <row r="1696" spans="2:56" ht="18.649999999999999" customHeight="1" thickBot="1">
      <c r="B1696" s="20"/>
      <c r="D1696" s="197" t="s">
        <v>77</v>
      </c>
      <c r="E1696" s="198"/>
      <c r="F1696" s="199" t="s">
        <v>78</v>
      </c>
      <c r="G1696" s="200"/>
      <c r="I1696" s="197" t="s">
        <v>79</v>
      </c>
      <c r="J1696" s="198"/>
      <c r="K1696" s="199" t="s">
        <v>80</v>
      </c>
      <c r="L1696" s="200"/>
      <c r="N1696" s="197" t="s">
        <v>81</v>
      </c>
      <c r="O1696" s="198"/>
      <c r="P1696" s="199" t="s">
        <v>82</v>
      </c>
      <c r="Q1696" s="200"/>
      <c r="S1696" s="197" t="s">
        <v>83</v>
      </c>
      <c r="T1696" s="198"/>
      <c r="U1696" s="199" t="s">
        <v>84</v>
      </c>
      <c r="V1696" s="200"/>
      <c r="X1696" s="197" t="s">
        <v>85</v>
      </c>
      <c r="Y1696" s="198"/>
      <c r="Z1696" s="199" t="s">
        <v>86</v>
      </c>
      <c r="AA1696" s="200"/>
      <c r="AB1696" s="4"/>
      <c r="AC1696" s="197" t="s">
        <v>87</v>
      </c>
      <c r="AD1696" s="198"/>
      <c r="AE1696" s="199" t="s">
        <v>88</v>
      </c>
      <c r="AF1696" s="200"/>
      <c r="AH1696" s="197" t="s">
        <v>89</v>
      </c>
      <c r="AI1696" s="198"/>
      <c r="AJ1696" s="199" t="s">
        <v>90</v>
      </c>
      <c r="AK1696" s="200"/>
      <c r="AL1696" s="4"/>
      <c r="AM1696" s="197" t="s">
        <v>91</v>
      </c>
      <c r="AN1696" s="198"/>
      <c r="AO1696" s="199" t="s">
        <v>92</v>
      </c>
      <c r="AP1696" s="200"/>
      <c r="AR1696" s="197" t="s">
        <v>93</v>
      </c>
      <c r="AS1696" s="198"/>
      <c r="AT1696" s="199" t="s">
        <v>94</v>
      </c>
      <c r="AU1696" s="200"/>
      <c r="AV1696" s="4"/>
      <c r="AW1696" s="181" t="s">
        <v>95</v>
      </c>
      <c r="AY1696" s="182" t="s">
        <v>22</v>
      </c>
      <c r="AZ1696" s="9"/>
      <c r="BA1696" s="29"/>
      <c r="BB1696" s="29"/>
      <c r="BC1696" s="29"/>
      <c r="BD1696" s="29"/>
    </row>
    <row r="1697" spans="2:56" ht="18.649999999999999" customHeight="1" thickTop="1" thickBot="1">
      <c r="B1697" s="39">
        <f t="shared" ref="B1697" si="10059">B1690+$E$5</f>
        <v>0.99559999999998949</v>
      </c>
      <c r="D1697" s="24">
        <v>1</v>
      </c>
      <c r="E1697" s="25">
        <v>0</v>
      </c>
      <c r="F1697" s="26">
        <v>0</v>
      </c>
      <c r="G1697" s="27">
        <f t="shared" ref="G1697" si="10060">-1/($E$8*$B1697)</f>
        <v>-5.6112818187736133</v>
      </c>
      <c r="I1697" s="24">
        <v>1</v>
      </c>
      <c r="J1697" s="28">
        <v>0</v>
      </c>
      <c r="K1697" s="26">
        <v>0</v>
      </c>
      <c r="L1697" s="27">
        <v>0</v>
      </c>
      <c r="N1697" s="24">
        <f t="shared" ref="N1697" si="10061">D1697*I1697+F1697*I1700-E1697*J1697-G1697*J1700</f>
        <v>-0.23275071085041721</v>
      </c>
      <c r="O1697" s="28">
        <f t="shared" ref="O1697" si="10062">(D1697*J1697+E1697*I1697+F1697*J1700+G1697*I1700)</f>
        <v>0</v>
      </c>
      <c r="P1697" s="26">
        <f t="shared" ref="P1697" si="10063">D1697*K1697+F1697*K1700-E1697*L1697-G1697*L1700</f>
        <v>0</v>
      </c>
      <c r="Q1697" s="27">
        <f t="shared" ref="Q1697" si="10064">(D1697*L1697+E1697*K1697+F1697*L1700+G1697*K1700)</f>
        <v>-5.6112818187736133</v>
      </c>
      <c r="S1697" s="24">
        <v>1</v>
      </c>
      <c r="T1697" s="25">
        <v>0</v>
      </c>
      <c r="U1697" s="26">
        <v>0</v>
      </c>
      <c r="V1697" s="27">
        <f t="shared" ref="V1697" si="10065">-1/($T$8*$B1697)</f>
        <v>-27.146471501634505</v>
      </c>
      <c r="X1697" s="24">
        <f t="shared" ref="X1697" si="10066">N1697*S1697+P1697*S1700-O1697*T1697-Q1697*T1700</f>
        <v>-0.23275071085041721</v>
      </c>
      <c r="Y1697" s="28">
        <f t="shared" ref="Y1697" si="10067">(N1697*T1697+O1697*S1697+P1697*T1700+Q1697*S1700)</f>
        <v>0</v>
      </c>
      <c r="Z1697" s="26">
        <f t="shared" ref="Z1697" si="10068">N1697*U1697+P1697*U1700-O1697*V1697-Q1697*V1700</f>
        <v>0</v>
      </c>
      <c r="AA1697" s="27">
        <f t="shared" ref="AA1697" si="10069">(N1697*V1697+O1697*U1697+P1697*V1700+Q1697*U1700)</f>
        <v>0.7070787203124107</v>
      </c>
      <c r="AB1697" s="8"/>
      <c r="AC1697" s="24">
        <v>1</v>
      </c>
      <c r="AD1697" s="28">
        <v>0</v>
      </c>
      <c r="AE1697" s="26">
        <v>0</v>
      </c>
      <c r="AF1697" s="27">
        <v>0</v>
      </c>
      <c r="AH1697" s="24">
        <f t="shared" ref="AH1697" si="10070">X1697*AC1697+Z1697*AC1700-Y1697*AD1697-AA1697*AD1700</f>
        <v>-7.8983789964341411E-2</v>
      </c>
      <c r="AI1697" s="28">
        <f t="shared" ref="AI1697" si="10071">(X1697*AD1697+Y1697*AC1697+Z1697*AD1700+AA1697*AC1700)</f>
        <v>0</v>
      </c>
      <c r="AJ1697" s="26">
        <f t="shared" ref="AJ1697" si="10072">X1697*AE1697+Z1697*AE1700-Y1697*AF1697-AA1697*AF1700</f>
        <v>0</v>
      </c>
      <c r="AK1697" s="27">
        <f t="shared" ref="AK1697" si="10073">(X1697*AF1697+Y1697*AE1697+Z1697*AF1700+AA1697*AE1700)</f>
        <v>0.7070787203124107</v>
      </c>
      <c r="AL1697" s="8"/>
      <c r="AM1697" s="24">
        <v>1</v>
      </c>
      <c r="AN1697" s="25">
        <v>0</v>
      </c>
      <c r="AO1697" s="26">
        <v>0</v>
      </c>
      <c r="AP1697" s="27">
        <f t="shared" ref="AP1697" si="10074">-1/($AN$8*$B1697)</f>
        <v>-5.6112818187736133</v>
      </c>
      <c r="AR1697" s="24">
        <f t="shared" ref="AR1697" si="10075">AH1697*AM1697+AJ1697*AM1700-AI1697*AN1697-AK1697*AN1700</f>
        <v>-7.8983789964341411E-2</v>
      </c>
      <c r="AS1697" s="28">
        <f t="shared" ref="AS1697" si="10076">(AH1697*AN1697+AI1697*AM1697+AJ1697*AN1700+AK1697*AM1700)</f>
        <v>0</v>
      </c>
      <c r="AT1697" s="26">
        <f t="shared" ref="AT1697" si="10077">AH1697*AO1697+AJ1697*AO1700-AI1697*AP1697-AK1697*AP1700</f>
        <v>0</v>
      </c>
      <c r="AU1697" s="27">
        <f t="shared" ref="AU1697" si="10078">(AH1697*AP1697+AI1697*AO1697+AJ1697*AP1700+AK1697*AO1700)</f>
        <v>1.1502790249171535</v>
      </c>
      <c r="AV1697" s="8"/>
      <c r="AW1697" s="183">
        <f t="shared" ref="AW1697" si="10079">20*LOG((2*$AR$8)/(($AR$8*AR1697+AT1697+$AR$8*AR1700+AT1700)^2+($AR$8*AS1697+AU1697+$AR$8*AS1700+AU1700)^2)^0.5)</f>
        <v>-9.454051143177214E-2</v>
      </c>
      <c r="AY1697" s="184">
        <f t="shared" ref="AY1697" si="10080">((AS1697^2+AR1697^2)/(AS1700^2+AR1700^2))^0.5</f>
        <v>9.1864462711412243E-2</v>
      </c>
      <c r="AZ1697" s="9"/>
      <c r="BA1697" s="29"/>
      <c r="BB1697" s="29"/>
      <c r="BC1697" s="29"/>
      <c r="BD1697" s="29"/>
    </row>
    <row r="1698" spans="2:56" ht="18.649999999999999" customHeight="1" thickBot="1">
      <c r="D1698" s="30"/>
      <c r="G1698" s="31"/>
      <c r="I1698" s="30"/>
      <c r="L1698" s="31"/>
      <c r="N1698" s="30"/>
      <c r="Q1698" s="31"/>
      <c r="S1698" s="30"/>
      <c r="V1698" s="31"/>
      <c r="X1698" s="30"/>
      <c r="AA1698" s="31"/>
      <c r="AC1698" s="30"/>
      <c r="AF1698" s="31"/>
      <c r="AH1698" s="30"/>
      <c r="AK1698" s="31"/>
      <c r="AM1698" s="30"/>
      <c r="AP1698" s="31"/>
      <c r="AR1698" s="30"/>
      <c r="AU1698" s="31"/>
      <c r="AY1698" s="185"/>
      <c r="AZ1698" s="9"/>
      <c r="BA1698" s="29"/>
      <c r="BB1698" s="29"/>
      <c r="BC1698" s="29"/>
      <c r="BD1698" s="29"/>
    </row>
    <row r="1699" spans="2:56" ht="18.649999999999999" customHeight="1" thickBot="1">
      <c r="D1699" s="197" t="s">
        <v>96</v>
      </c>
      <c r="E1699" s="198"/>
      <c r="F1699" s="199" t="s">
        <v>97</v>
      </c>
      <c r="G1699" s="200"/>
      <c r="I1699" s="197" t="s">
        <v>98</v>
      </c>
      <c r="J1699" s="198"/>
      <c r="K1699" s="199" t="s">
        <v>99</v>
      </c>
      <c r="L1699" s="200"/>
      <c r="N1699" s="197" t="s">
        <v>1</v>
      </c>
      <c r="O1699" s="198"/>
      <c r="P1699" s="199" t="s">
        <v>2</v>
      </c>
      <c r="Q1699" s="200"/>
      <c r="S1699" s="172" t="s">
        <v>100</v>
      </c>
      <c r="T1699" s="173"/>
      <c r="U1699" s="199" t="s">
        <v>101</v>
      </c>
      <c r="V1699" s="200"/>
      <c r="X1699" s="197" t="s">
        <v>102</v>
      </c>
      <c r="Y1699" s="198"/>
      <c r="Z1699" s="199" t="s">
        <v>103</v>
      </c>
      <c r="AA1699" s="200"/>
      <c r="AB1699" s="4"/>
      <c r="AC1699" s="197" t="s">
        <v>104</v>
      </c>
      <c r="AD1699" s="198"/>
      <c r="AE1699" s="199" t="s">
        <v>105</v>
      </c>
      <c r="AF1699" s="200"/>
      <c r="AH1699" s="172" t="s">
        <v>106</v>
      </c>
      <c r="AI1699" s="173"/>
      <c r="AJ1699" s="199" t="s">
        <v>107</v>
      </c>
      <c r="AK1699" s="200"/>
      <c r="AL1699" s="4"/>
      <c r="AM1699" s="197" t="s">
        <v>108</v>
      </c>
      <c r="AN1699" s="198"/>
      <c r="AO1699" s="199" t="s">
        <v>109</v>
      </c>
      <c r="AP1699" s="200"/>
      <c r="AR1699" s="197" t="s">
        <v>110</v>
      </c>
      <c r="AS1699" s="198"/>
      <c r="AT1699" s="199" t="s">
        <v>111</v>
      </c>
      <c r="AU1699" s="200"/>
      <c r="AV1699" s="4"/>
      <c r="AW1699" s="36" t="s">
        <v>112</v>
      </c>
      <c r="AY1699" s="186" t="s">
        <v>113</v>
      </c>
      <c r="AZ1699" s="9"/>
      <c r="BA1699" s="29"/>
      <c r="BB1699" s="29"/>
      <c r="BC1699" s="29"/>
      <c r="BD1699" s="29"/>
    </row>
    <row r="1700" spans="2:56" ht="18.649999999999999" customHeight="1" thickTop="1" thickBot="1">
      <c r="D1700" s="24">
        <v>0</v>
      </c>
      <c r="E1700" s="28">
        <v>0</v>
      </c>
      <c r="F1700" s="26">
        <v>1</v>
      </c>
      <c r="G1700" s="27">
        <v>0</v>
      </c>
      <c r="I1700" s="24">
        <v>0</v>
      </c>
      <c r="J1700" s="28">
        <f t="shared" ref="J1700" si="10081">IF(0=(1-$J$8*$K$8*$B1697^2),0,-1*(1-$J$8*$K$8*$B1697^2)/($B1697*$K$8))</f>
        <v>-0.21969146278235654</v>
      </c>
      <c r="K1700" s="26">
        <v>1</v>
      </c>
      <c r="L1700" s="27">
        <v>0</v>
      </c>
      <c r="N1700" s="24">
        <f t="shared" ref="N1700" si="10082">D1700*I1697+F1700*I1700-E1700*J1697-G1700*J1700</f>
        <v>0</v>
      </c>
      <c r="O1700" s="28">
        <f t="shared" ref="O1700" si="10083">(D1700*J1697+E1700*I1697+F1700*J1700+G1700*I1700)</f>
        <v>-0.21969146278235654</v>
      </c>
      <c r="P1700" s="26">
        <f t="shared" ref="P1700" si="10084">D1700*K1697+F1700*K1700-E1700*L1697-G1700*L1700</f>
        <v>1</v>
      </c>
      <c r="Q1700" s="27">
        <f t="shared" ref="Q1700" si="10085">(D1700*L1697+E1700*K1697+F1700*L1700+G1700*K1700)</f>
        <v>0</v>
      </c>
      <c r="S1700" s="24">
        <v>0</v>
      </c>
      <c r="T1700" s="28">
        <v>0</v>
      </c>
      <c r="U1700" s="26">
        <v>1</v>
      </c>
      <c r="V1700" s="27">
        <v>0</v>
      </c>
      <c r="X1700" s="24">
        <f t="shared" ref="X1700" si="10086">N1700*S1697+P1700*S1700-O1700*T1697-Q1700*T1700</f>
        <v>0</v>
      </c>
      <c r="Y1700" s="28">
        <f t="shared" ref="Y1700" si="10087">(N1700*T1697+O1700*S1697+P1700*T1700+Q1700*S1700)</f>
        <v>-0.21969146278235654</v>
      </c>
      <c r="Z1700" s="26">
        <f t="shared" ref="Z1700" si="10088">N1700*U1697+P1700*U1700-O1700*V1697-Q1700*V1700</f>
        <v>-4.9638480335736395</v>
      </c>
      <c r="AA1700" s="27">
        <f t="shared" ref="AA1700" si="10089">(N1700*V1697+O1700*U1697+P1700*V1700+Q1700*U1700)</f>
        <v>0</v>
      </c>
      <c r="AB1700" s="8"/>
      <c r="AC1700" s="24">
        <v>0</v>
      </c>
      <c r="AD1700" s="28">
        <f t="shared" ref="AD1700" si="10090">IF(0=(1-$AD$8*$AE$8*$B1697^2),0,-1*(1-$AD$8*$AE$8*$B1697^2)/($B1697*$AD$8))</f>
        <v>-0.21746789497233987</v>
      </c>
      <c r="AE1700" s="26">
        <v>1</v>
      </c>
      <c r="AF1700" s="27">
        <v>0</v>
      </c>
      <c r="AH1700" s="24">
        <f t="shared" ref="AH1700" si="10091">X1700*AC1697+Z1700*AC1700-Y1700*AD1697-AA1700*AD1700</f>
        <v>0</v>
      </c>
      <c r="AI1700" s="28">
        <f t="shared" ref="AI1700" si="10092">(X1700*AD1697+Y1700*AC1697+Z1700*AD1700+AA1700*AC1700)</f>
        <v>0.85978612004149157</v>
      </c>
      <c r="AJ1700" s="26">
        <f t="shared" ref="AJ1700" si="10093">X1700*AE1697+Z1700*AE1700-Y1700*AF1697-AA1700*AF1700</f>
        <v>-4.9638480335736395</v>
      </c>
      <c r="AK1700" s="27">
        <f t="shared" ref="AK1700" si="10094">(X1700*AF1697+Y1700*AE1697+Z1700*AF1700+AA1700*AE1700)</f>
        <v>0</v>
      </c>
      <c r="AL1700" s="8"/>
      <c r="AM1700" s="24">
        <v>0</v>
      </c>
      <c r="AN1700" s="28">
        <v>0</v>
      </c>
      <c r="AO1700" s="26">
        <v>1</v>
      </c>
      <c r="AP1700" s="27">
        <v>0</v>
      </c>
      <c r="AR1700" s="24">
        <f t="shared" ref="AR1700" si="10095">AH1700*AM1697+AJ1700*AM1700-AI1700*AN1697-AK1700*AN1700</f>
        <v>0</v>
      </c>
      <c r="AS1700" s="28">
        <f t="shared" ref="AS1700" si="10096">(AH1700*AN1697+AI1700*AM1697+AJ1700*AN1700+AK1700*AM1700)</f>
        <v>0.85978612004149157</v>
      </c>
      <c r="AT1700" s="26">
        <f t="shared" ref="AT1700" si="10097">AH1700*AO1697+AJ1700*AO1700-AI1700*AP1697-AK1700*AP1700</f>
        <v>-0.13934581015091041</v>
      </c>
      <c r="AU1700" s="27">
        <f t="shared" ref="AU1700" si="10098">(AH1700*AP1697+AI1700*AO1697+AJ1700*AP1700+AK1700*AO1700)</f>
        <v>0</v>
      </c>
      <c r="AV1700" s="8"/>
      <c r="AW1700" s="38">
        <f t="shared" ref="AW1700" si="10099">(180/PI())*ATAN(-1*(($AR$8*AS1697+AU1697+$AR$8*AS1700+AU1700)/($AR$8*AR1697+AT1697+$AR$8*AR1700+AT1700)))</f>
        <v>83.800939628306807</v>
      </c>
      <c r="AY1700" s="187">
        <f t="shared" ref="AY1700" si="10100">20*LOG(((($AR$8*AR1697+AT1697-$AR$8*AR1700-AT1700)^2+($AR$8*AS1697+AU1697-$AR$8*AS1700-AU1700)^2)/(($AR$8*AR1697+AT1697+$AR$8*AR1700+AT1700)^2+($AR$8*AS1697+AU1697+$AR$8*AS1700+AU1700)^2))^0.5)</f>
        <v>-16.668848144257357</v>
      </c>
      <c r="AZ1700" s="9"/>
      <c r="BA1700" s="29"/>
      <c r="BB1700" s="29"/>
      <c r="BC1700" s="29"/>
      <c r="BD1700" s="29"/>
    </row>
    <row r="1701" spans="2:56" ht="18.649999999999999" customHeight="1">
      <c r="AY1701" s="33"/>
    </row>
    <row r="1702" spans="2:56" ht="18.649999999999999" customHeight="1" thickBot="1">
      <c r="E1702" s="21" t="s">
        <v>68</v>
      </c>
      <c r="J1702" s="21" t="s">
        <v>69</v>
      </c>
      <c r="O1702" s="21" t="s">
        <v>70</v>
      </c>
      <c r="T1702" s="21" t="s">
        <v>71</v>
      </c>
      <c r="Y1702" s="21" t="s">
        <v>72</v>
      </c>
      <c r="AD1702" s="21" t="s">
        <v>73</v>
      </c>
      <c r="AI1702" s="21" t="s">
        <v>74</v>
      </c>
      <c r="AN1702" s="21" t="s">
        <v>75</v>
      </c>
      <c r="AS1702" s="21" t="s">
        <v>76</v>
      </c>
    </row>
    <row r="1703" spans="2:56" ht="18.649999999999999" customHeight="1" thickBot="1">
      <c r="B1703" s="20"/>
      <c r="D1703" s="197" t="s">
        <v>77</v>
      </c>
      <c r="E1703" s="198"/>
      <c r="F1703" s="199" t="s">
        <v>78</v>
      </c>
      <c r="G1703" s="200"/>
      <c r="I1703" s="197" t="s">
        <v>79</v>
      </c>
      <c r="J1703" s="198"/>
      <c r="K1703" s="199" t="s">
        <v>80</v>
      </c>
      <c r="L1703" s="200"/>
      <c r="N1703" s="197" t="s">
        <v>81</v>
      </c>
      <c r="O1703" s="198"/>
      <c r="P1703" s="199" t="s">
        <v>82</v>
      </c>
      <c r="Q1703" s="200"/>
      <c r="S1703" s="197" t="s">
        <v>83</v>
      </c>
      <c r="T1703" s="198"/>
      <c r="U1703" s="199" t="s">
        <v>84</v>
      </c>
      <c r="V1703" s="200"/>
      <c r="X1703" s="197" t="s">
        <v>85</v>
      </c>
      <c r="Y1703" s="198"/>
      <c r="Z1703" s="199" t="s">
        <v>86</v>
      </c>
      <c r="AA1703" s="200"/>
      <c r="AB1703" s="4"/>
      <c r="AC1703" s="197" t="s">
        <v>87</v>
      </c>
      <c r="AD1703" s="198"/>
      <c r="AE1703" s="199" t="s">
        <v>88</v>
      </c>
      <c r="AF1703" s="200"/>
      <c r="AH1703" s="197" t="s">
        <v>89</v>
      </c>
      <c r="AI1703" s="198"/>
      <c r="AJ1703" s="199" t="s">
        <v>90</v>
      </c>
      <c r="AK1703" s="200"/>
      <c r="AL1703" s="4"/>
      <c r="AM1703" s="197" t="s">
        <v>91</v>
      </c>
      <c r="AN1703" s="198"/>
      <c r="AO1703" s="199" t="s">
        <v>92</v>
      </c>
      <c r="AP1703" s="200"/>
      <c r="AR1703" s="197" t="s">
        <v>93</v>
      </c>
      <c r="AS1703" s="198"/>
      <c r="AT1703" s="199" t="s">
        <v>94</v>
      </c>
      <c r="AU1703" s="200"/>
      <c r="AV1703" s="4"/>
      <c r="AW1703" s="181" t="s">
        <v>95</v>
      </c>
      <c r="AY1703" s="182" t="s">
        <v>22</v>
      </c>
      <c r="AZ1703" s="9"/>
      <c r="BA1703" s="29"/>
      <c r="BB1703" s="29"/>
      <c r="BC1703" s="29"/>
      <c r="BD1703" s="29"/>
    </row>
    <row r="1704" spans="2:56" ht="18.649999999999999" customHeight="1" thickTop="1" thickBot="1">
      <c r="B1704" s="39">
        <f t="shared" ref="B1704" si="10101">B1697+$E$5</f>
        <v>0.99599999999998945</v>
      </c>
      <c r="D1704" s="24">
        <v>1</v>
      </c>
      <c r="E1704" s="25">
        <v>0</v>
      </c>
      <c r="F1704" s="26">
        <v>0</v>
      </c>
      <c r="G1704" s="27">
        <f t="shared" ref="G1704" si="10102">-1/($E$8*$B1704)</f>
        <v>-5.6090282919387642</v>
      </c>
      <c r="I1704" s="24">
        <v>1</v>
      </c>
      <c r="J1704" s="28">
        <v>0</v>
      </c>
      <c r="K1704" s="26">
        <v>0</v>
      </c>
      <c r="L1704" s="27">
        <v>0</v>
      </c>
      <c r="N1704" s="24">
        <f t="shared" ref="N1704" si="10103">D1704*I1704+F1704*I1707-E1704*J1704-G1704*J1707</f>
        <v>-0.22732377641703971</v>
      </c>
      <c r="O1704" s="28">
        <f t="shared" ref="O1704" si="10104">(D1704*J1704+E1704*I1704+F1704*J1707+G1704*I1707)</f>
        <v>0</v>
      </c>
      <c r="P1704" s="26">
        <f t="shared" ref="P1704" si="10105">D1704*K1704+F1704*K1707-E1704*L1704-G1704*L1707</f>
        <v>0</v>
      </c>
      <c r="Q1704" s="27">
        <f t="shared" ref="Q1704" si="10106">(D1704*L1704+E1704*K1704+F1704*L1707+G1704*K1707)</f>
        <v>-5.6090282919387642</v>
      </c>
      <c r="S1704" s="24">
        <v>1</v>
      </c>
      <c r="T1704" s="25">
        <v>0</v>
      </c>
      <c r="U1704" s="26">
        <v>0</v>
      </c>
      <c r="V1704" s="27">
        <f t="shared" ref="V1704" si="10107">-1/($T$8*$B1704)</f>
        <v>-27.135569304244292</v>
      </c>
      <c r="X1704" s="24">
        <f t="shared" ref="X1704" si="10108">N1704*S1704+P1704*S1707-O1704*T1704-Q1704*T1707</f>
        <v>-0.22732377641703971</v>
      </c>
      <c r="Y1704" s="28">
        <f t="shared" ref="Y1704" si="10109">(N1704*T1704+O1704*S1704+P1704*T1707+Q1704*S1707)</f>
        <v>0</v>
      </c>
      <c r="Z1704" s="26">
        <f t="shared" ref="Z1704" si="10110">N1704*U1704+P1704*U1707-O1704*V1704-Q1704*V1707</f>
        <v>0</v>
      </c>
      <c r="AA1704" s="27">
        <f t="shared" ref="AA1704" si="10111">(N1704*V1704+O1704*U1704+P1704*V1707+Q1704*U1707)</f>
        <v>0.55953179752835158</v>
      </c>
      <c r="AB1704" s="8"/>
      <c r="AC1704" s="24">
        <v>1</v>
      </c>
      <c r="AD1704" s="28">
        <v>0</v>
      </c>
      <c r="AE1704" s="26">
        <v>0</v>
      </c>
      <c r="AF1704" s="27">
        <v>0</v>
      </c>
      <c r="AH1704" s="24">
        <f t="shared" ref="AH1704" si="10112">X1704*AC1704+Z1704*AC1707-Y1704*AD1704-AA1704*AD1707</f>
        <v>-0.10606568644106799</v>
      </c>
      <c r="AI1704" s="28">
        <f t="shared" ref="AI1704" si="10113">(X1704*AD1704+Y1704*AC1704+Z1704*AD1707+AA1704*AC1707)</f>
        <v>0</v>
      </c>
      <c r="AJ1704" s="26">
        <f t="shared" ref="AJ1704" si="10114">X1704*AE1704+Z1704*AE1707-Y1704*AF1704-AA1704*AF1707</f>
        <v>0</v>
      </c>
      <c r="AK1704" s="27">
        <f t="shared" ref="AK1704" si="10115">(X1704*AF1704+Y1704*AE1704+Z1704*AF1707+AA1704*AE1707)</f>
        <v>0.55953179752835158</v>
      </c>
      <c r="AL1704" s="8"/>
      <c r="AM1704" s="24">
        <v>1</v>
      </c>
      <c r="AN1704" s="25">
        <v>0</v>
      </c>
      <c r="AO1704" s="26">
        <v>0</v>
      </c>
      <c r="AP1704" s="27">
        <f t="shared" ref="AP1704" si="10116">-1/($AN$8*$B1704)</f>
        <v>-5.6090282919387642</v>
      </c>
      <c r="AR1704" s="24">
        <f t="shared" ref="AR1704" si="10117">AH1704*AM1704+AJ1704*AM1707-AI1704*AN1704-AK1704*AN1707</f>
        <v>-0.10606568644106799</v>
      </c>
      <c r="AS1704" s="28">
        <f t="shared" ref="AS1704" si="10118">(AH1704*AN1704+AI1704*AM1704+AJ1704*AN1707+AK1704*AM1707)</f>
        <v>0</v>
      </c>
      <c r="AT1704" s="26">
        <f t="shared" ref="AT1704" si="10119">AH1704*AO1704+AJ1704*AO1707-AI1704*AP1704-AK1704*AP1707</f>
        <v>0</v>
      </c>
      <c r="AU1704" s="27">
        <f t="shared" ref="AU1704" si="10120">(AH1704*AP1704+AI1704*AO1704+AJ1704*AP1707+AK1704*AO1707)</f>
        <v>1.1544572335802077</v>
      </c>
      <c r="AV1704" s="8"/>
      <c r="AW1704" s="183">
        <f t="shared" ref="AW1704" si="10121">20*LOG((2*$AR$8)/(($AR$8*AR1704+AT1704+$AR$8*AR1707+AT1707)^2+($AR$8*AS1704+AU1704+$AR$8*AS1707+AU1707)^2)^0.5)</f>
        <v>-0.10214004627947428</v>
      </c>
      <c r="AY1704" s="184">
        <f t="shared" ref="AY1704" si="10122">((AS1704^2+AR1704^2)/(AS1707^2+AR1707^2))^0.5</f>
        <v>0.12460271835662762</v>
      </c>
      <c r="AZ1704" s="9"/>
      <c r="BA1704" s="29"/>
      <c r="BB1704" s="29"/>
      <c r="BC1704" s="29"/>
      <c r="BD1704" s="29"/>
    </row>
    <row r="1705" spans="2:56" ht="18.649999999999999" customHeight="1" thickBot="1">
      <c r="D1705" s="30"/>
      <c r="G1705" s="31"/>
      <c r="I1705" s="30"/>
      <c r="L1705" s="31"/>
      <c r="N1705" s="30"/>
      <c r="Q1705" s="31"/>
      <c r="S1705" s="30"/>
      <c r="V1705" s="31"/>
      <c r="X1705" s="30"/>
      <c r="AA1705" s="31"/>
      <c r="AC1705" s="30"/>
      <c r="AF1705" s="31"/>
      <c r="AH1705" s="30"/>
      <c r="AK1705" s="31"/>
      <c r="AM1705" s="30"/>
      <c r="AP1705" s="31"/>
      <c r="AR1705" s="30"/>
      <c r="AU1705" s="31"/>
      <c r="AY1705" s="185"/>
      <c r="AZ1705" s="9"/>
      <c r="BA1705" s="29"/>
      <c r="BB1705" s="29"/>
      <c r="BC1705" s="29"/>
      <c r="BD1705" s="29"/>
    </row>
    <row r="1706" spans="2:56" ht="18.649999999999999" customHeight="1" thickBot="1">
      <c r="D1706" s="197" t="s">
        <v>96</v>
      </c>
      <c r="E1706" s="198"/>
      <c r="F1706" s="199" t="s">
        <v>97</v>
      </c>
      <c r="G1706" s="200"/>
      <c r="I1706" s="197" t="s">
        <v>98</v>
      </c>
      <c r="J1706" s="198"/>
      <c r="K1706" s="199" t="s">
        <v>99</v>
      </c>
      <c r="L1706" s="200"/>
      <c r="N1706" s="197" t="s">
        <v>1</v>
      </c>
      <c r="O1706" s="198"/>
      <c r="P1706" s="199" t="s">
        <v>2</v>
      </c>
      <c r="Q1706" s="200"/>
      <c r="S1706" s="172" t="s">
        <v>100</v>
      </c>
      <c r="T1706" s="173"/>
      <c r="U1706" s="199" t="s">
        <v>101</v>
      </c>
      <c r="V1706" s="200"/>
      <c r="X1706" s="197" t="s">
        <v>102</v>
      </c>
      <c r="Y1706" s="198"/>
      <c r="Z1706" s="199" t="s">
        <v>103</v>
      </c>
      <c r="AA1706" s="200"/>
      <c r="AB1706" s="4"/>
      <c r="AC1706" s="197" t="s">
        <v>104</v>
      </c>
      <c r="AD1706" s="198"/>
      <c r="AE1706" s="199" t="s">
        <v>105</v>
      </c>
      <c r="AF1706" s="200"/>
      <c r="AH1706" s="172" t="s">
        <v>106</v>
      </c>
      <c r="AI1706" s="173"/>
      <c r="AJ1706" s="199" t="s">
        <v>107</v>
      </c>
      <c r="AK1706" s="200"/>
      <c r="AL1706" s="4"/>
      <c r="AM1706" s="197" t="s">
        <v>108</v>
      </c>
      <c r="AN1706" s="198"/>
      <c r="AO1706" s="199" t="s">
        <v>109</v>
      </c>
      <c r="AP1706" s="200"/>
      <c r="AR1706" s="197" t="s">
        <v>110</v>
      </c>
      <c r="AS1706" s="198"/>
      <c r="AT1706" s="199" t="s">
        <v>111</v>
      </c>
      <c r="AU1706" s="200"/>
      <c r="AV1706" s="4"/>
      <c r="AW1706" s="36" t="s">
        <v>112</v>
      </c>
      <c r="AY1706" s="186" t="s">
        <v>113</v>
      </c>
      <c r="AZ1706" s="9"/>
      <c r="BA1706" s="29"/>
      <c r="BB1706" s="29"/>
      <c r="BC1706" s="29"/>
      <c r="BD1706" s="29"/>
    </row>
    <row r="1707" spans="2:56" ht="18.649999999999999" customHeight="1" thickTop="1" thickBot="1">
      <c r="D1707" s="24">
        <v>0</v>
      </c>
      <c r="E1707" s="28">
        <v>0</v>
      </c>
      <c r="F1707" s="26">
        <v>1</v>
      </c>
      <c r="G1707" s="27">
        <v>0</v>
      </c>
      <c r="I1707" s="24">
        <v>0</v>
      </c>
      <c r="J1707" s="28">
        <f t="shared" ref="J1707" si="10123">IF(0=(1-$J$8*$K$8*$B1704^2),0,-1*(1-$J$8*$K$8*$B1704^2)/($B1704*$K$8))</f>
        <v>-0.21881219215473319</v>
      </c>
      <c r="K1707" s="26">
        <v>1</v>
      </c>
      <c r="L1707" s="27">
        <v>0</v>
      </c>
      <c r="N1707" s="24">
        <f t="shared" ref="N1707" si="10124">D1707*I1704+F1707*I1707-E1707*J1704-G1707*J1707</f>
        <v>0</v>
      </c>
      <c r="O1707" s="28">
        <f t="shared" ref="O1707" si="10125">(D1707*J1704+E1707*I1704+F1707*J1707+G1707*I1707)</f>
        <v>-0.21881219215473319</v>
      </c>
      <c r="P1707" s="26">
        <f t="shared" ref="P1707" si="10126">D1707*K1704+F1707*K1707-E1707*L1704-G1707*L1707</f>
        <v>1</v>
      </c>
      <c r="Q1707" s="27">
        <f t="shared" ref="Q1707" si="10127">(D1707*L1704+E1707*K1704+F1707*L1707+G1707*K1707)</f>
        <v>0</v>
      </c>
      <c r="S1707" s="24">
        <v>0</v>
      </c>
      <c r="T1707" s="28">
        <v>0</v>
      </c>
      <c r="U1707" s="26">
        <v>1</v>
      </c>
      <c r="V1707" s="27">
        <v>0</v>
      </c>
      <c r="X1707" s="24">
        <f t="shared" ref="X1707" si="10128">N1707*S1704+P1707*S1707-O1707*T1704-Q1707*T1707</f>
        <v>0</v>
      </c>
      <c r="Y1707" s="28">
        <f t="shared" ref="Y1707" si="10129">(N1707*T1704+O1707*S1704+P1707*T1707+Q1707*S1707)</f>
        <v>-0.21881219215473319</v>
      </c>
      <c r="Z1707" s="26">
        <f t="shared" ref="Z1707" si="10130">N1707*U1704+P1707*U1707-O1707*V1704-Q1707*V1707</f>
        <v>-4.937593404828382</v>
      </c>
      <c r="AA1707" s="27">
        <f t="shared" ref="AA1707" si="10131">(N1707*V1704+O1707*U1704+P1707*V1707+Q1707*U1707)</f>
        <v>0</v>
      </c>
      <c r="AB1707" s="8"/>
      <c r="AC1707" s="24">
        <v>0</v>
      </c>
      <c r="AD1707" s="28">
        <f t="shared" ref="AD1707" si="10132">IF(0=(1-$AD$8*$AE$8*$B1704^2),0,-1*(1-$AD$8*$AE$8*$B1704^2)/($B1704*$AD$8))</f>
        <v>-0.21671349244423871</v>
      </c>
      <c r="AE1707" s="26">
        <v>1</v>
      </c>
      <c r="AF1707" s="27">
        <v>0</v>
      </c>
      <c r="AH1707" s="24">
        <f t="shared" ref="AH1707" si="10133">X1707*AC1704+Z1707*AC1707-Y1707*AD1704-AA1707*AD1707</f>
        <v>0</v>
      </c>
      <c r="AI1707" s="28">
        <f t="shared" ref="AI1707" si="10134">(X1707*AD1704+Y1707*AC1704+Z1707*AD1707+AA1707*AC1707)</f>
        <v>0.85123091887526514</v>
      </c>
      <c r="AJ1707" s="26">
        <f t="shared" ref="AJ1707" si="10135">X1707*AE1704+Z1707*AE1707-Y1707*AF1704-AA1707*AF1707</f>
        <v>-4.937593404828382</v>
      </c>
      <c r="AK1707" s="27">
        <f t="shared" ref="AK1707" si="10136">(X1707*AF1704+Y1707*AE1704+Z1707*AF1707+AA1707*AE1707)</f>
        <v>0</v>
      </c>
      <c r="AL1707" s="8"/>
      <c r="AM1707" s="24">
        <v>0</v>
      </c>
      <c r="AN1707" s="28">
        <v>0</v>
      </c>
      <c r="AO1707" s="26">
        <v>1</v>
      </c>
      <c r="AP1707" s="27">
        <v>0</v>
      </c>
      <c r="AR1707" s="24">
        <f t="shared" ref="AR1707" si="10137">AH1707*AM1704+AJ1707*AM1707-AI1707*AN1704-AK1707*AN1707</f>
        <v>0</v>
      </c>
      <c r="AS1707" s="28">
        <f t="shared" ref="AS1707" si="10138">(AH1707*AN1704+AI1707*AM1704+AJ1707*AN1707+AK1707*AM1707)</f>
        <v>0.85123091887526514</v>
      </c>
      <c r="AT1707" s="26">
        <f t="shared" ref="AT1707" si="10139">AH1707*AO1704+AJ1707*AO1707-AI1707*AP1704-AK1707*AP1707</f>
        <v>-0.1630150978839886</v>
      </c>
      <c r="AU1707" s="27">
        <f t="shared" ref="AU1707" si="10140">(AH1707*AP1704+AI1707*AO1704+AJ1707*AP1707+AK1707*AO1707)</f>
        <v>0</v>
      </c>
      <c r="AV1707" s="8"/>
      <c r="AW1707" s="38">
        <f t="shared" ref="AW1707" si="10141">(180/PI())*ATAN(-1*(($AR$8*AS1704+AU1704+$AR$8*AS1707+AU1707)/($AR$8*AR1704+AT1704+$AR$8*AR1707+AT1707)))</f>
        <v>82.358890111367813</v>
      </c>
      <c r="AY1707" s="187">
        <f t="shared" ref="AY1707" si="10142">20*LOG(((($AR$8*AR1704+AT1704-$AR$8*AR1707-AT1707)^2+($AR$8*AS1704+AU1704-$AR$8*AS1707-AU1707)^2)/(($AR$8*AR1704+AT1704+$AR$8*AR1707+AT1707)^2+($AR$8*AS1704+AU1704+$AR$8*AS1707+AU1707)^2))^0.5)</f>
        <v>-16.336852542280024</v>
      </c>
      <c r="AZ1707" s="9"/>
      <c r="BA1707" s="29"/>
      <c r="BB1707" s="29"/>
      <c r="BC1707" s="29"/>
      <c r="BD1707" s="29"/>
    </row>
    <row r="1708" spans="2:56" ht="18.649999999999999" customHeight="1">
      <c r="AY1708" s="33"/>
    </row>
    <row r="1709" spans="2:56" ht="18.649999999999999" customHeight="1" thickBot="1">
      <c r="E1709" s="21" t="s">
        <v>68</v>
      </c>
      <c r="J1709" s="21" t="s">
        <v>69</v>
      </c>
      <c r="O1709" s="21" t="s">
        <v>70</v>
      </c>
      <c r="T1709" s="21" t="s">
        <v>71</v>
      </c>
      <c r="Y1709" s="21" t="s">
        <v>72</v>
      </c>
      <c r="AD1709" s="21" t="s">
        <v>73</v>
      </c>
      <c r="AI1709" s="21" t="s">
        <v>74</v>
      </c>
      <c r="AN1709" s="21" t="s">
        <v>75</v>
      </c>
      <c r="AS1709" s="21" t="s">
        <v>76</v>
      </c>
    </row>
    <row r="1710" spans="2:56" ht="18.649999999999999" customHeight="1" thickBot="1">
      <c r="B1710" s="20"/>
      <c r="D1710" s="197" t="s">
        <v>77</v>
      </c>
      <c r="E1710" s="198"/>
      <c r="F1710" s="199" t="s">
        <v>78</v>
      </c>
      <c r="G1710" s="200"/>
      <c r="I1710" s="197" t="s">
        <v>79</v>
      </c>
      <c r="J1710" s="198"/>
      <c r="K1710" s="199" t="s">
        <v>80</v>
      </c>
      <c r="L1710" s="200"/>
      <c r="N1710" s="197" t="s">
        <v>81</v>
      </c>
      <c r="O1710" s="198"/>
      <c r="P1710" s="199" t="s">
        <v>82</v>
      </c>
      <c r="Q1710" s="200"/>
      <c r="S1710" s="197" t="s">
        <v>83</v>
      </c>
      <c r="T1710" s="198"/>
      <c r="U1710" s="199" t="s">
        <v>84</v>
      </c>
      <c r="V1710" s="200"/>
      <c r="X1710" s="197" t="s">
        <v>85</v>
      </c>
      <c r="Y1710" s="198"/>
      <c r="Z1710" s="199" t="s">
        <v>86</v>
      </c>
      <c r="AA1710" s="200"/>
      <c r="AB1710" s="4"/>
      <c r="AC1710" s="197" t="s">
        <v>87</v>
      </c>
      <c r="AD1710" s="198"/>
      <c r="AE1710" s="199" t="s">
        <v>88</v>
      </c>
      <c r="AF1710" s="200"/>
      <c r="AH1710" s="197" t="s">
        <v>89</v>
      </c>
      <c r="AI1710" s="198"/>
      <c r="AJ1710" s="199" t="s">
        <v>90</v>
      </c>
      <c r="AK1710" s="200"/>
      <c r="AL1710" s="4"/>
      <c r="AM1710" s="197" t="s">
        <v>91</v>
      </c>
      <c r="AN1710" s="198"/>
      <c r="AO1710" s="199" t="s">
        <v>92</v>
      </c>
      <c r="AP1710" s="200"/>
      <c r="AR1710" s="197" t="s">
        <v>93</v>
      </c>
      <c r="AS1710" s="198"/>
      <c r="AT1710" s="199" t="s">
        <v>94</v>
      </c>
      <c r="AU1710" s="200"/>
      <c r="AV1710" s="4"/>
      <c r="AW1710" s="181" t="s">
        <v>95</v>
      </c>
      <c r="AY1710" s="182" t="s">
        <v>22</v>
      </c>
      <c r="AZ1710" s="9"/>
      <c r="BA1710" s="29"/>
      <c r="BB1710" s="29"/>
      <c r="BC1710" s="29"/>
      <c r="BD1710" s="29"/>
    </row>
    <row r="1711" spans="2:56" ht="18.649999999999999" customHeight="1" thickTop="1" thickBot="1">
      <c r="B1711" s="39">
        <f t="shared" ref="B1711" si="10143">B1704+$E$5</f>
        <v>0.99639999999998941</v>
      </c>
      <c r="D1711" s="24">
        <v>1</v>
      </c>
      <c r="E1711" s="25">
        <v>0</v>
      </c>
      <c r="F1711" s="26">
        <v>0</v>
      </c>
      <c r="G1711" s="27">
        <f t="shared" ref="G1711" si="10144">-1/($E$8*$B1711)</f>
        <v>-5.6067765744389897</v>
      </c>
      <c r="I1711" s="24">
        <v>1</v>
      </c>
      <c r="J1711" s="28">
        <v>0</v>
      </c>
      <c r="K1711" s="26">
        <v>0</v>
      </c>
      <c r="L1711" s="27">
        <v>0</v>
      </c>
      <c r="N1711" s="24">
        <f t="shared" ref="N1711" si="10145">D1711*I1711+F1711*I1714-E1711*J1711-G1711*J1714</f>
        <v>-0.22190337652206349</v>
      </c>
      <c r="O1711" s="28">
        <f t="shared" ref="O1711" si="10146">(D1711*J1711+E1711*I1711+F1711*J1714+G1711*I1714)</f>
        <v>0</v>
      </c>
      <c r="P1711" s="26">
        <f t="shared" ref="P1711" si="10147">D1711*K1711+F1711*K1714-E1711*L1711-G1711*L1714</f>
        <v>0</v>
      </c>
      <c r="Q1711" s="27">
        <f t="shared" ref="Q1711" si="10148">(D1711*L1711+E1711*K1711+F1711*L1714+G1711*K1714)</f>
        <v>-5.6067765744389897</v>
      </c>
      <c r="S1711" s="24">
        <v>1</v>
      </c>
      <c r="T1711" s="25">
        <v>0</v>
      </c>
      <c r="U1711" s="26">
        <v>0</v>
      </c>
      <c r="V1711" s="27">
        <f t="shared" ref="V1711" si="10149">-1/($T$8*$B1711)</f>
        <v>-27.124675860123759</v>
      </c>
      <c r="X1711" s="24">
        <f t="shared" ref="X1711" si="10150">N1711*S1711+P1711*S1714-O1711*T1711-Q1711*T1714</f>
        <v>-0.22190337652206349</v>
      </c>
      <c r="Y1711" s="28">
        <f t="shared" ref="Y1711" si="10151">(N1711*T1711+O1711*S1711+P1711*T1714+Q1711*S1714)</f>
        <v>0</v>
      </c>
      <c r="Z1711" s="26">
        <f t="shared" ref="Z1711" si="10152">N1711*U1711+P1711*U1714-O1711*V1711-Q1711*V1714</f>
        <v>0</v>
      </c>
      <c r="AA1711" s="27">
        <f t="shared" ref="AA1711" si="10153">(N1711*V1711+O1711*U1711+P1711*V1714+Q1711*U1714)</f>
        <v>0.4122805859889791</v>
      </c>
      <c r="AB1711" s="8"/>
      <c r="AC1711" s="24">
        <v>1</v>
      </c>
      <c r="AD1711" s="28">
        <v>0</v>
      </c>
      <c r="AE1711" s="26">
        <v>0</v>
      </c>
      <c r="AF1711" s="27">
        <v>0</v>
      </c>
      <c r="AH1711" s="24">
        <f t="shared" ref="AH1711" si="10154">X1711*AC1711+Z1711*AC1714-Y1711*AD1711-AA1711*AD1714</f>
        <v>-0.13286749708936874</v>
      </c>
      <c r="AI1711" s="28">
        <f t="shared" ref="AI1711" si="10155">(X1711*AD1711+Y1711*AC1711+Z1711*AD1714+AA1711*AC1714)</f>
        <v>0</v>
      </c>
      <c r="AJ1711" s="26">
        <f t="shared" ref="AJ1711" si="10156">X1711*AE1711+Z1711*AE1714-Y1711*AF1711-AA1711*AF1714</f>
        <v>0</v>
      </c>
      <c r="AK1711" s="27">
        <f t="shared" ref="AK1711" si="10157">(X1711*AF1711+Y1711*AE1711+Z1711*AF1714+AA1711*AE1714)</f>
        <v>0.4122805859889791</v>
      </c>
      <c r="AL1711" s="8"/>
      <c r="AM1711" s="24">
        <v>1</v>
      </c>
      <c r="AN1711" s="25">
        <v>0</v>
      </c>
      <c r="AO1711" s="26">
        <v>0</v>
      </c>
      <c r="AP1711" s="27">
        <f t="shared" ref="AP1711" si="10158">-1/($AN$8*$B1711)</f>
        <v>-5.6067765744389897</v>
      </c>
      <c r="AR1711" s="24">
        <f t="shared" ref="AR1711" si="10159">AH1711*AM1711+AJ1711*AM1714-AI1711*AN1711-AK1711*AN1714</f>
        <v>-0.13286749708936874</v>
      </c>
      <c r="AS1711" s="28">
        <f t="shared" ref="AS1711" si="10160">(AH1711*AN1711+AI1711*AM1711+AJ1711*AN1714+AK1711*AM1714)</f>
        <v>0</v>
      </c>
      <c r="AT1711" s="26">
        <f t="shared" ref="AT1711" si="10161">AH1711*AO1711+AJ1711*AO1714-AI1711*AP1711-AK1711*AP1714</f>
        <v>0</v>
      </c>
      <c r="AU1711" s="27">
        <f t="shared" ref="AU1711" si="10162">(AH1711*AP1711+AI1711*AO1711+AJ1711*AP1714+AK1711*AO1714)</f>
        <v>1.1572389561739924</v>
      </c>
      <c r="AV1711" s="8"/>
      <c r="AW1711" s="183">
        <f t="shared" ref="AW1711" si="10163">20*LOG((2*$AR$8)/(($AR$8*AR1711+AT1711+$AR$8*AR1714+AT1714)^2+($AR$8*AS1711+AU1711+$AR$8*AS1714+AU1714)^2)^0.5)</f>
        <v>-0.10913075520166078</v>
      </c>
      <c r="AY1711" s="184">
        <f t="shared" ref="AY1711" si="10164">((AS1711^2+AR1711^2)/(AS1714^2+AR1714^2))^0.5</f>
        <v>0.15766441577773055</v>
      </c>
      <c r="AZ1711" s="9"/>
      <c r="BA1711" s="29"/>
      <c r="BB1711" s="29"/>
      <c r="BC1711" s="29"/>
      <c r="BD1711" s="29"/>
    </row>
    <row r="1712" spans="2:56" ht="18.649999999999999" customHeight="1" thickBot="1">
      <c r="D1712" s="30"/>
      <c r="G1712" s="31"/>
      <c r="I1712" s="30"/>
      <c r="L1712" s="31"/>
      <c r="N1712" s="30"/>
      <c r="Q1712" s="31"/>
      <c r="S1712" s="30"/>
      <c r="V1712" s="31"/>
      <c r="X1712" s="30"/>
      <c r="AA1712" s="31"/>
      <c r="AC1712" s="30"/>
      <c r="AF1712" s="31"/>
      <c r="AH1712" s="30"/>
      <c r="AK1712" s="31"/>
      <c r="AM1712" s="30"/>
      <c r="AP1712" s="31"/>
      <c r="AR1712" s="30"/>
      <c r="AU1712" s="31"/>
      <c r="AY1712" s="185"/>
      <c r="AZ1712" s="9"/>
      <c r="BA1712" s="29"/>
      <c r="BB1712" s="29"/>
      <c r="BC1712" s="29"/>
      <c r="BD1712" s="29"/>
    </row>
    <row r="1713" spans="2:56" ht="18.649999999999999" customHeight="1" thickBot="1">
      <c r="D1713" s="197" t="s">
        <v>96</v>
      </c>
      <c r="E1713" s="198"/>
      <c r="F1713" s="199" t="s">
        <v>97</v>
      </c>
      <c r="G1713" s="200"/>
      <c r="I1713" s="197" t="s">
        <v>98</v>
      </c>
      <c r="J1713" s="198"/>
      <c r="K1713" s="199" t="s">
        <v>99</v>
      </c>
      <c r="L1713" s="200"/>
      <c r="N1713" s="197" t="s">
        <v>1</v>
      </c>
      <c r="O1713" s="198"/>
      <c r="P1713" s="199" t="s">
        <v>2</v>
      </c>
      <c r="Q1713" s="200"/>
      <c r="S1713" s="172" t="s">
        <v>100</v>
      </c>
      <c r="T1713" s="173"/>
      <c r="U1713" s="199" t="s">
        <v>101</v>
      </c>
      <c r="V1713" s="200"/>
      <c r="X1713" s="197" t="s">
        <v>102</v>
      </c>
      <c r="Y1713" s="198"/>
      <c r="Z1713" s="199" t="s">
        <v>103</v>
      </c>
      <c r="AA1713" s="200"/>
      <c r="AB1713" s="4"/>
      <c r="AC1713" s="197" t="s">
        <v>104</v>
      </c>
      <c r="AD1713" s="198"/>
      <c r="AE1713" s="199" t="s">
        <v>105</v>
      </c>
      <c r="AF1713" s="200"/>
      <c r="AH1713" s="172" t="s">
        <v>106</v>
      </c>
      <c r="AI1713" s="173"/>
      <c r="AJ1713" s="199" t="s">
        <v>107</v>
      </c>
      <c r="AK1713" s="200"/>
      <c r="AL1713" s="4"/>
      <c r="AM1713" s="197" t="s">
        <v>108</v>
      </c>
      <c r="AN1713" s="198"/>
      <c r="AO1713" s="199" t="s">
        <v>109</v>
      </c>
      <c r="AP1713" s="200"/>
      <c r="AR1713" s="197" t="s">
        <v>110</v>
      </c>
      <c r="AS1713" s="198"/>
      <c r="AT1713" s="199" t="s">
        <v>111</v>
      </c>
      <c r="AU1713" s="200"/>
      <c r="AV1713" s="4"/>
      <c r="AW1713" s="36" t="s">
        <v>112</v>
      </c>
      <c r="AY1713" s="186" t="s">
        <v>113</v>
      </c>
      <c r="AZ1713" s="9"/>
      <c r="BA1713" s="29"/>
      <c r="BB1713" s="29"/>
      <c r="BC1713" s="29"/>
      <c r="BD1713" s="29"/>
    </row>
    <row r="1714" spans="2:56" ht="18.649999999999999" customHeight="1" thickTop="1" thickBot="1">
      <c r="D1714" s="24">
        <v>0</v>
      </c>
      <c r="E1714" s="28">
        <v>0</v>
      </c>
      <c r="F1714" s="26">
        <v>1</v>
      </c>
      <c r="G1714" s="27">
        <v>0</v>
      </c>
      <c r="I1714" s="24">
        <v>0</v>
      </c>
      <c r="J1714" s="28">
        <f t="shared" ref="J1714" si="10165">IF(0=(1-$J$8*$K$8*$B1711^2),0,-1*(1-$J$8*$K$8*$B1711^2)/($B1711*$K$8))</f>
        <v>-0.21793330986161621</v>
      </c>
      <c r="K1714" s="26">
        <v>1</v>
      </c>
      <c r="L1714" s="27">
        <v>0</v>
      </c>
      <c r="N1714" s="24">
        <f t="shared" ref="N1714" si="10166">D1714*I1711+F1714*I1714-E1714*J1711-G1714*J1714</f>
        <v>0</v>
      </c>
      <c r="O1714" s="28">
        <f t="shared" ref="O1714" si="10167">(D1714*J1711+E1714*I1711+F1714*J1714+G1714*I1714)</f>
        <v>-0.21793330986161621</v>
      </c>
      <c r="P1714" s="26">
        <f t="shared" ref="P1714" si="10168">D1714*K1711+F1714*K1714-E1714*L1711-G1714*L1714</f>
        <v>1</v>
      </c>
      <c r="Q1714" s="27">
        <f t="shared" ref="Q1714" si="10169">(D1714*L1711+E1714*K1711+F1714*L1714+G1714*K1714)</f>
        <v>0</v>
      </c>
      <c r="S1714" s="24">
        <v>0</v>
      </c>
      <c r="T1714" s="28">
        <v>0</v>
      </c>
      <c r="U1714" s="26">
        <v>1</v>
      </c>
      <c r="V1714" s="27">
        <v>0</v>
      </c>
      <c r="X1714" s="24">
        <f t="shared" ref="X1714" si="10170">N1714*S1711+P1714*S1714-O1714*T1711-Q1714*T1714</f>
        <v>0</v>
      </c>
      <c r="Y1714" s="28">
        <f t="shared" ref="Y1714" si="10171">(N1714*T1711+O1714*S1711+P1714*T1714+Q1714*S1714)</f>
        <v>-0.21793330986161621</v>
      </c>
      <c r="Z1714" s="26">
        <f t="shared" ref="Z1714" si="10172">N1714*U1711+P1714*U1714-O1714*V1711-Q1714*V1714</f>
        <v>-4.9113703891202523</v>
      </c>
      <c r="AA1714" s="27">
        <f t="shared" ref="AA1714" si="10173">(N1714*V1711+O1714*U1711+P1714*V1714+Q1714*U1714)</f>
        <v>0</v>
      </c>
      <c r="AB1714" s="8"/>
      <c r="AC1714" s="24">
        <v>0</v>
      </c>
      <c r="AD1714" s="28">
        <f t="shared" ref="AD1714" si="10174">IF(0=(1-$AD$8*$AE$8*$B1711^2),0,-1*(1-$AD$8*$AE$8*$B1711^2)/($B1711*$AD$8))</f>
        <v>-0.21595942777444979</v>
      </c>
      <c r="AE1714" s="26">
        <v>1</v>
      </c>
      <c r="AF1714" s="27">
        <v>0</v>
      </c>
      <c r="AH1714" s="24">
        <f t="shared" ref="AH1714" si="10175">X1714*AC1711+Z1714*AC1714-Y1714*AD1711-AA1714*AD1714</f>
        <v>0</v>
      </c>
      <c r="AI1714" s="28">
        <f t="shared" ref="AI1714" si="10176">(X1714*AD1711+Y1714*AC1711+Z1714*AD1714+AA1714*AC1714)</f>
        <v>0.84272342896117036</v>
      </c>
      <c r="AJ1714" s="26">
        <f t="shared" ref="AJ1714" si="10177">X1714*AE1711+Z1714*AE1714-Y1714*AF1711-AA1714*AF1714</f>
        <v>-4.9113703891202523</v>
      </c>
      <c r="AK1714" s="27">
        <f t="shared" ref="AK1714" si="10178">(X1714*AF1711+Y1714*AE1711+Z1714*AF1714+AA1714*AE1714)</f>
        <v>0</v>
      </c>
      <c r="AL1714" s="8"/>
      <c r="AM1714" s="24">
        <v>0</v>
      </c>
      <c r="AN1714" s="28">
        <v>0</v>
      </c>
      <c r="AO1714" s="26">
        <v>1</v>
      </c>
      <c r="AP1714" s="27">
        <v>0</v>
      </c>
      <c r="AR1714" s="24">
        <f t="shared" ref="AR1714" si="10179">AH1714*AM1711+AJ1714*AM1714-AI1714*AN1711-AK1714*AN1714</f>
        <v>0</v>
      </c>
      <c r="AS1714" s="28">
        <f t="shared" ref="AS1714" si="10180">(AH1714*AN1711+AI1714*AM1711+AJ1714*AN1714+AK1714*AM1714)</f>
        <v>0.84272342896117036</v>
      </c>
      <c r="AT1714" s="26">
        <f t="shared" ref="AT1714" si="10181">AH1714*AO1711+AJ1714*AO1714-AI1714*AP1711-AK1714*AP1714</f>
        <v>-0.18640840888986254</v>
      </c>
      <c r="AU1714" s="27">
        <f t="shared" ref="AU1714" si="10182">(AH1714*AP1711+AI1714*AO1711+AJ1714*AP1714+AK1714*AO1714)</f>
        <v>0</v>
      </c>
      <c r="AV1714" s="8"/>
      <c r="AW1714" s="38">
        <f t="shared" ref="AW1714" si="10183">(180/PI())*ATAN(-1*(($AR$8*AS1711+AU1711+$AR$8*AS1714+AU1714)/($AR$8*AR1711+AT1711+$AR$8*AR1714+AT1714)))</f>
        <v>80.929782449550686</v>
      </c>
      <c r="AY1714" s="187">
        <f t="shared" ref="AY1714" si="10184">20*LOG(((($AR$8*AR1711+AT1711-$AR$8*AR1714-AT1714)^2+($AR$8*AS1711+AU1711-$AR$8*AS1714-AU1714)^2)/(($AR$8*AR1711+AT1711+$AR$8*AR1714+AT1714)^2+($AR$8*AS1711+AU1711+$AR$8*AS1714+AU1714)^2))^0.5)</f>
        <v>-16.052822624027655</v>
      </c>
      <c r="AZ1714" s="9"/>
      <c r="BA1714" s="29"/>
      <c r="BB1714" s="29"/>
      <c r="BC1714" s="29"/>
      <c r="BD1714" s="29"/>
    </row>
    <row r="1715" spans="2:56" ht="18.649999999999999" customHeight="1">
      <c r="AY1715" s="33"/>
    </row>
    <row r="1716" spans="2:56" ht="18.649999999999999" customHeight="1" thickBot="1">
      <c r="E1716" s="21" t="s">
        <v>68</v>
      </c>
      <c r="J1716" s="21" t="s">
        <v>69</v>
      </c>
      <c r="O1716" s="21" t="s">
        <v>70</v>
      </c>
      <c r="T1716" s="21" t="s">
        <v>71</v>
      </c>
      <c r="Y1716" s="21" t="s">
        <v>72</v>
      </c>
      <c r="AD1716" s="21" t="s">
        <v>73</v>
      </c>
      <c r="AI1716" s="21" t="s">
        <v>74</v>
      </c>
      <c r="AN1716" s="21" t="s">
        <v>75</v>
      </c>
      <c r="AS1716" s="21" t="s">
        <v>76</v>
      </c>
    </row>
    <row r="1717" spans="2:56" ht="18.649999999999999" customHeight="1" thickBot="1">
      <c r="B1717" s="20"/>
      <c r="D1717" s="197" t="s">
        <v>77</v>
      </c>
      <c r="E1717" s="198"/>
      <c r="F1717" s="199" t="s">
        <v>78</v>
      </c>
      <c r="G1717" s="200"/>
      <c r="I1717" s="197" t="s">
        <v>79</v>
      </c>
      <c r="J1717" s="198"/>
      <c r="K1717" s="199" t="s">
        <v>80</v>
      </c>
      <c r="L1717" s="200"/>
      <c r="N1717" s="197" t="s">
        <v>81</v>
      </c>
      <c r="O1717" s="198"/>
      <c r="P1717" s="199" t="s">
        <v>82</v>
      </c>
      <c r="Q1717" s="200"/>
      <c r="S1717" s="197" t="s">
        <v>83</v>
      </c>
      <c r="T1717" s="198"/>
      <c r="U1717" s="199" t="s">
        <v>84</v>
      </c>
      <c r="V1717" s="200"/>
      <c r="X1717" s="197" t="s">
        <v>85</v>
      </c>
      <c r="Y1717" s="198"/>
      <c r="Z1717" s="199" t="s">
        <v>86</v>
      </c>
      <c r="AA1717" s="200"/>
      <c r="AB1717" s="4"/>
      <c r="AC1717" s="197" t="s">
        <v>87</v>
      </c>
      <c r="AD1717" s="198"/>
      <c r="AE1717" s="199" t="s">
        <v>88</v>
      </c>
      <c r="AF1717" s="200"/>
      <c r="AH1717" s="197" t="s">
        <v>89</v>
      </c>
      <c r="AI1717" s="198"/>
      <c r="AJ1717" s="199" t="s">
        <v>90</v>
      </c>
      <c r="AK1717" s="200"/>
      <c r="AL1717" s="4"/>
      <c r="AM1717" s="197" t="s">
        <v>91</v>
      </c>
      <c r="AN1717" s="198"/>
      <c r="AO1717" s="199" t="s">
        <v>92</v>
      </c>
      <c r="AP1717" s="200"/>
      <c r="AR1717" s="197" t="s">
        <v>93</v>
      </c>
      <c r="AS1717" s="198"/>
      <c r="AT1717" s="199" t="s">
        <v>94</v>
      </c>
      <c r="AU1717" s="200"/>
      <c r="AV1717" s="4"/>
      <c r="AW1717" s="181" t="s">
        <v>95</v>
      </c>
      <c r="AY1717" s="182" t="s">
        <v>22</v>
      </c>
      <c r="AZ1717" s="9"/>
      <c r="BA1717" s="29"/>
      <c r="BB1717" s="29"/>
      <c r="BC1717" s="29"/>
      <c r="BD1717" s="29"/>
    </row>
    <row r="1718" spans="2:56" ht="18.649999999999999" customHeight="1" thickTop="1" thickBot="1">
      <c r="B1718" s="39">
        <f t="shared" ref="B1718" si="10185">B1711+$E$5</f>
        <v>0.99679999999998936</v>
      </c>
      <c r="D1718" s="24">
        <v>1</v>
      </c>
      <c r="E1718" s="25">
        <v>0</v>
      </c>
      <c r="F1718" s="26">
        <v>0</v>
      </c>
      <c r="G1718" s="27">
        <f t="shared" ref="G1718" si="10186">-1/($E$8*$B1718)</f>
        <v>-5.6045266640961167</v>
      </c>
      <c r="I1718" s="24">
        <v>1</v>
      </c>
      <c r="J1718" s="28">
        <v>0</v>
      </c>
      <c r="K1718" s="26">
        <v>0</v>
      </c>
      <c r="L1718" s="27">
        <v>0</v>
      </c>
      <c r="N1718" s="24">
        <f t="shared" ref="N1718" si="10187">D1718*I1718+F1718*I1721-E1718*J1718-G1718*J1721</f>
        <v>-0.21648950067876638</v>
      </c>
      <c r="O1718" s="28">
        <f t="shared" ref="O1718" si="10188">(D1718*J1718+E1718*I1718+F1718*J1721+G1718*I1721)</f>
        <v>0</v>
      </c>
      <c r="P1718" s="26">
        <f t="shared" ref="P1718" si="10189">D1718*K1718+F1718*K1721-E1718*L1718-G1718*L1721</f>
        <v>0</v>
      </c>
      <c r="Q1718" s="27">
        <f t="shared" ref="Q1718" si="10190">(D1718*L1718+E1718*K1718+F1718*L1721+G1718*K1721)</f>
        <v>-5.6045266640961167</v>
      </c>
      <c r="S1718" s="24">
        <v>1</v>
      </c>
      <c r="T1718" s="25">
        <v>0</v>
      </c>
      <c r="U1718" s="26">
        <v>0</v>
      </c>
      <c r="V1718" s="27">
        <f t="shared" ref="V1718" si="10191">-1/($T$8*$B1718)</f>
        <v>-27.113791158735271</v>
      </c>
      <c r="X1718" s="24">
        <f t="shared" ref="X1718" si="10192">N1718*S1718+P1718*S1721-O1718*T1718-Q1718*T1721</f>
        <v>-0.21648950067876638</v>
      </c>
      <c r="Y1718" s="28">
        <f t="shared" ref="Y1718" si="10193">(N1718*T1718+O1718*S1718+P1718*T1721+Q1718*S1721)</f>
        <v>0</v>
      </c>
      <c r="Z1718" s="26">
        <f t="shared" ref="Z1718" si="10194">N1718*U1718+P1718*U1721-O1718*V1718-Q1718*V1721</f>
        <v>0</v>
      </c>
      <c r="AA1718" s="27">
        <f t="shared" ref="AA1718" si="10195">(N1718*V1718+O1718*U1718+P1718*V1721+Q1718*U1721)</f>
        <v>0.26532444536683286</v>
      </c>
      <c r="AB1718" s="8"/>
      <c r="AC1718" s="24">
        <v>1</v>
      </c>
      <c r="AD1718" s="28">
        <v>0</v>
      </c>
      <c r="AE1718" s="26">
        <v>0</v>
      </c>
      <c r="AF1718" s="27">
        <v>0</v>
      </c>
      <c r="AH1718" s="24">
        <f t="shared" ref="AH1718" si="10196">X1718*AC1718+Z1718*AC1721-Y1718*AD1718-AA1718*AD1721</f>
        <v>-0.15939016753890078</v>
      </c>
      <c r="AI1718" s="28">
        <f t="shared" ref="AI1718" si="10197">(X1718*AD1718+Y1718*AC1718+Z1718*AD1721+AA1718*AC1721)</f>
        <v>0</v>
      </c>
      <c r="AJ1718" s="26">
        <f t="shared" ref="AJ1718" si="10198">X1718*AE1718+Z1718*AE1721-Y1718*AF1718-AA1718*AF1721</f>
        <v>0</v>
      </c>
      <c r="AK1718" s="27">
        <f t="shared" ref="AK1718" si="10199">(X1718*AF1718+Y1718*AE1718+Z1718*AF1721+AA1718*AE1721)</f>
        <v>0.26532444536683286</v>
      </c>
      <c r="AL1718" s="8"/>
      <c r="AM1718" s="24">
        <v>1</v>
      </c>
      <c r="AN1718" s="25">
        <v>0</v>
      </c>
      <c r="AO1718" s="26">
        <v>0</v>
      </c>
      <c r="AP1718" s="27">
        <f t="shared" ref="AP1718" si="10200">-1/($AN$8*$B1718)</f>
        <v>-5.6045266640961167</v>
      </c>
      <c r="AR1718" s="24">
        <f t="shared" ref="AR1718" si="10201">AH1718*AM1718+AJ1718*AM1721-AI1718*AN1718-AK1718*AN1721</f>
        <v>-0.15939016753890078</v>
      </c>
      <c r="AS1718" s="28">
        <f t="shared" ref="AS1718" si="10202">(AH1718*AN1718+AI1718*AM1718+AJ1718*AN1721+AK1718*AM1721)</f>
        <v>0</v>
      </c>
      <c r="AT1718" s="26">
        <f t="shared" ref="AT1718" si="10203">AH1718*AO1718+AJ1718*AO1721-AI1718*AP1718-AK1718*AP1721</f>
        <v>0</v>
      </c>
      <c r="AU1718" s="27">
        <f t="shared" ref="AU1718" si="10204">(AH1718*AP1718+AI1718*AO1718+AJ1718*AP1721+AK1718*AO1721)</f>
        <v>1.1586308893333497</v>
      </c>
      <c r="AV1718" s="8"/>
      <c r="AW1718" s="183">
        <f t="shared" ref="AW1718" si="10205">20*LOG((2*$AR$8)/(($AR$8*AR1718+AT1718+$AR$8*AR1721+AT1721)^2+($AR$8*AS1718+AU1718+$AR$8*AS1721+AU1721)^2)^0.5)</f>
        <v>-0.11541670906122239</v>
      </c>
      <c r="AY1718" s="184">
        <f t="shared" ref="AY1718" si="10206">((AS1718^2+AR1718^2)/(AS1721^2+AR1721^2))^0.5</f>
        <v>0.19105493640923851</v>
      </c>
      <c r="AZ1718" s="9"/>
      <c r="BA1718" s="29"/>
      <c r="BB1718" s="29"/>
      <c r="BC1718" s="29"/>
      <c r="BD1718" s="29"/>
    </row>
    <row r="1719" spans="2:56" ht="18.649999999999999" customHeight="1" thickBot="1">
      <c r="D1719" s="30"/>
      <c r="G1719" s="31"/>
      <c r="I1719" s="30"/>
      <c r="L1719" s="31"/>
      <c r="N1719" s="30"/>
      <c r="Q1719" s="31"/>
      <c r="S1719" s="30"/>
      <c r="V1719" s="31"/>
      <c r="X1719" s="30"/>
      <c r="AA1719" s="31"/>
      <c r="AC1719" s="30"/>
      <c r="AF1719" s="31"/>
      <c r="AH1719" s="30"/>
      <c r="AK1719" s="31"/>
      <c r="AM1719" s="30"/>
      <c r="AP1719" s="31"/>
      <c r="AR1719" s="30"/>
      <c r="AU1719" s="31"/>
      <c r="AY1719" s="185"/>
      <c r="AZ1719" s="9"/>
      <c r="BA1719" s="29"/>
      <c r="BB1719" s="29"/>
      <c r="BC1719" s="29"/>
      <c r="BD1719" s="29"/>
    </row>
    <row r="1720" spans="2:56" ht="18.649999999999999" customHeight="1" thickBot="1">
      <c r="D1720" s="197" t="s">
        <v>96</v>
      </c>
      <c r="E1720" s="198"/>
      <c r="F1720" s="199" t="s">
        <v>97</v>
      </c>
      <c r="G1720" s="200"/>
      <c r="I1720" s="197" t="s">
        <v>98</v>
      </c>
      <c r="J1720" s="198"/>
      <c r="K1720" s="199" t="s">
        <v>99</v>
      </c>
      <c r="L1720" s="200"/>
      <c r="N1720" s="197" t="s">
        <v>1</v>
      </c>
      <c r="O1720" s="198"/>
      <c r="P1720" s="199" t="s">
        <v>2</v>
      </c>
      <c r="Q1720" s="200"/>
      <c r="S1720" s="172" t="s">
        <v>100</v>
      </c>
      <c r="T1720" s="173"/>
      <c r="U1720" s="199" t="s">
        <v>101</v>
      </c>
      <c r="V1720" s="200"/>
      <c r="X1720" s="197" t="s">
        <v>102</v>
      </c>
      <c r="Y1720" s="198"/>
      <c r="Z1720" s="199" t="s">
        <v>103</v>
      </c>
      <c r="AA1720" s="200"/>
      <c r="AB1720" s="4"/>
      <c r="AC1720" s="197" t="s">
        <v>104</v>
      </c>
      <c r="AD1720" s="198"/>
      <c r="AE1720" s="199" t="s">
        <v>105</v>
      </c>
      <c r="AF1720" s="200"/>
      <c r="AH1720" s="172" t="s">
        <v>106</v>
      </c>
      <c r="AI1720" s="173"/>
      <c r="AJ1720" s="199" t="s">
        <v>107</v>
      </c>
      <c r="AK1720" s="200"/>
      <c r="AL1720" s="4"/>
      <c r="AM1720" s="197" t="s">
        <v>108</v>
      </c>
      <c r="AN1720" s="198"/>
      <c r="AO1720" s="199" t="s">
        <v>109</v>
      </c>
      <c r="AP1720" s="200"/>
      <c r="AR1720" s="197" t="s">
        <v>110</v>
      </c>
      <c r="AS1720" s="198"/>
      <c r="AT1720" s="199" t="s">
        <v>111</v>
      </c>
      <c r="AU1720" s="200"/>
      <c r="AV1720" s="4"/>
      <c r="AW1720" s="36" t="s">
        <v>112</v>
      </c>
      <c r="AY1720" s="186" t="s">
        <v>113</v>
      </c>
      <c r="AZ1720" s="9"/>
      <c r="BA1720" s="29"/>
      <c r="BB1720" s="29"/>
      <c r="BC1720" s="29"/>
      <c r="BD1720" s="29"/>
    </row>
    <row r="1721" spans="2:56" ht="18.649999999999999" customHeight="1" thickTop="1" thickBot="1">
      <c r="D1721" s="24">
        <v>0</v>
      </c>
      <c r="E1721" s="28">
        <v>0</v>
      </c>
      <c r="F1721" s="26">
        <v>1</v>
      </c>
      <c r="G1721" s="27">
        <v>0</v>
      </c>
      <c r="I1721" s="24">
        <v>0</v>
      </c>
      <c r="J1721" s="28">
        <f t="shared" ref="J1721" si="10207">IF(0=(1-$J$8*$K$8*$B1718^2),0,-1*(1-$J$8*$K$8*$B1718^2)/($B1718*$K$8))</f>
        <v>-0.21705481543550809</v>
      </c>
      <c r="K1721" s="26">
        <v>1</v>
      </c>
      <c r="L1721" s="27">
        <v>0</v>
      </c>
      <c r="N1721" s="24">
        <f t="shared" ref="N1721" si="10208">D1721*I1718+F1721*I1721-E1721*J1718-G1721*J1721</f>
        <v>0</v>
      </c>
      <c r="O1721" s="28">
        <f t="shared" ref="O1721" si="10209">(D1721*J1718+E1721*I1718+F1721*J1721+G1721*I1721)</f>
        <v>-0.21705481543550809</v>
      </c>
      <c r="P1721" s="26">
        <f t="shared" ref="P1721" si="10210">D1721*K1718+F1721*K1721-E1721*L1718-G1721*L1721</f>
        <v>1</v>
      </c>
      <c r="Q1721" s="27">
        <f t="shared" ref="Q1721" si="10211">(D1721*L1718+E1721*K1718+F1721*L1721+G1721*K1721)</f>
        <v>0</v>
      </c>
      <c r="S1721" s="24">
        <v>0</v>
      </c>
      <c r="T1721" s="28">
        <v>0</v>
      </c>
      <c r="U1721" s="26">
        <v>1</v>
      </c>
      <c r="V1721" s="27">
        <v>0</v>
      </c>
      <c r="X1721" s="24">
        <f t="shared" ref="X1721" si="10212">N1721*S1718+P1721*S1721-O1721*T1718-Q1721*T1721</f>
        <v>0</v>
      </c>
      <c r="Y1721" s="28">
        <f t="shared" ref="Y1721" si="10213">(N1721*T1718+O1721*S1718+P1721*T1721+Q1721*S1721)</f>
        <v>-0.21705481543550809</v>
      </c>
      <c r="Z1721" s="26">
        <f t="shared" ref="Z1721" si="10214">N1721*U1718+P1721*U1721-O1721*V1718-Q1721*V1721</f>
        <v>-4.885178935716195</v>
      </c>
      <c r="AA1721" s="27">
        <f t="shared" ref="AA1721" si="10215">(N1721*V1718+O1721*U1718+P1721*V1721+Q1721*U1721)</f>
        <v>0</v>
      </c>
      <c r="AB1721" s="8"/>
      <c r="AC1721" s="24">
        <v>0</v>
      </c>
      <c r="AD1721" s="28">
        <f t="shared" ref="AD1721" si="10216">IF(0=(1-$AD$8*$AE$8*$B1718^2),0,-1*(1-$AD$8*$AE$8*$B1718^2)/($B1718*$AD$8))</f>
        <v>-0.21520570055624186</v>
      </c>
      <c r="AE1721" s="26">
        <v>1</v>
      </c>
      <c r="AF1721" s="27">
        <v>0</v>
      </c>
      <c r="AH1721" s="24">
        <f t="shared" ref="AH1721" si="10217">X1721*AC1718+Z1721*AC1721-Y1721*AD1718-AA1721*AD1721</f>
        <v>0</v>
      </c>
      <c r="AI1721" s="28">
        <f t="shared" ref="AI1721" si="10218">(X1721*AD1718+Y1721*AC1718+Z1721*AD1721+AA1721*AC1721)</f>
        <v>0.83426353976789169</v>
      </c>
      <c r="AJ1721" s="26">
        <f t="shared" ref="AJ1721" si="10219">X1721*AE1718+Z1721*AE1721-Y1721*AF1718-AA1721*AF1721</f>
        <v>-4.885178935716195</v>
      </c>
      <c r="AK1721" s="27">
        <f t="shared" ref="AK1721" si="10220">(X1721*AF1718+Y1721*AE1718+Z1721*AF1721+AA1721*AE1721)</f>
        <v>0</v>
      </c>
      <c r="AL1721" s="8"/>
      <c r="AM1721" s="24">
        <v>0</v>
      </c>
      <c r="AN1721" s="28">
        <v>0</v>
      </c>
      <c r="AO1721" s="26">
        <v>1</v>
      </c>
      <c r="AP1721" s="27">
        <v>0</v>
      </c>
      <c r="AR1721" s="24">
        <f t="shared" ref="AR1721" si="10221">AH1721*AM1718+AJ1721*AM1721-AI1721*AN1718-AK1721*AN1721</f>
        <v>0</v>
      </c>
      <c r="AS1721" s="28">
        <f t="shared" ref="AS1721" si="10222">(AH1721*AN1718+AI1721*AM1718+AJ1721*AN1721+AK1721*AM1721)</f>
        <v>0.83426353976789169</v>
      </c>
      <c r="AT1721" s="26">
        <f t="shared" ref="AT1721" si="10223">AH1721*AO1718+AJ1721*AO1721-AI1721*AP1718-AK1721*AP1721</f>
        <v>-0.20952668220383508</v>
      </c>
      <c r="AU1721" s="27">
        <f t="shared" ref="AU1721" si="10224">(AH1721*AP1718+AI1721*AO1718+AJ1721*AP1721+AK1721*AO1721)</f>
        <v>0</v>
      </c>
      <c r="AV1721" s="8"/>
      <c r="AW1721" s="38">
        <f t="shared" ref="AW1721" si="10225">(180/PI())*ATAN(-1*(($AR$8*AS1718+AU1718+$AR$8*AS1721+AU1721)/($AR$8*AR1718+AT1718+$AR$8*AR1721+AT1721)))</f>
        <v>79.512349933752162</v>
      </c>
      <c r="AY1721" s="187">
        <f t="shared" ref="AY1721" si="10226">20*LOG(((($AR$8*AR1718+AT1718-$AR$8*AR1721-AT1721)^2+($AR$8*AS1718+AU1718-$AR$8*AS1721-AU1721)^2)/(($AR$8*AR1718+AT1718+$AR$8*AR1721+AT1721)^2+($AR$8*AS1718+AU1718+$AR$8*AS1721+AU1721)^2))^0.5)</f>
        <v>-15.812736796293301</v>
      </c>
      <c r="AZ1721" s="9"/>
      <c r="BA1721" s="29"/>
      <c r="BB1721" s="29"/>
      <c r="BC1721" s="29"/>
      <c r="BD1721" s="29"/>
    </row>
    <row r="1722" spans="2:56" ht="18.649999999999999" customHeight="1">
      <c r="AY1722" s="33"/>
    </row>
    <row r="1723" spans="2:56" ht="18.649999999999999" customHeight="1" thickBot="1">
      <c r="E1723" s="21" t="s">
        <v>68</v>
      </c>
      <c r="J1723" s="21" t="s">
        <v>69</v>
      </c>
      <c r="O1723" s="21" t="s">
        <v>70</v>
      </c>
      <c r="T1723" s="21" t="s">
        <v>71</v>
      </c>
      <c r="Y1723" s="21" t="s">
        <v>72</v>
      </c>
      <c r="AD1723" s="21" t="s">
        <v>73</v>
      </c>
      <c r="AI1723" s="21" t="s">
        <v>74</v>
      </c>
      <c r="AN1723" s="21" t="s">
        <v>75</v>
      </c>
      <c r="AS1723" s="21" t="s">
        <v>76</v>
      </c>
    </row>
    <row r="1724" spans="2:56" ht="18.649999999999999" customHeight="1" thickBot="1">
      <c r="B1724" s="20"/>
      <c r="D1724" s="197" t="s">
        <v>77</v>
      </c>
      <c r="E1724" s="198"/>
      <c r="F1724" s="199" t="s">
        <v>78</v>
      </c>
      <c r="G1724" s="200"/>
      <c r="I1724" s="197" t="s">
        <v>79</v>
      </c>
      <c r="J1724" s="198"/>
      <c r="K1724" s="199" t="s">
        <v>80</v>
      </c>
      <c r="L1724" s="200"/>
      <c r="N1724" s="197" t="s">
        <v>81</v>
      </c>
      <c r="O1724" s="198"/>
      <c r="P1724" s="199" t="s">
        <v>82</v>
      </c>
      <c r="Q1724" s="200"/>
      <c r="S1724" s="197" t="s">
        <v>83</v>
      </c>
      <c r="T1724" s="198"/>
      <c r="U1724" s="199" t="s">
        <v>84</v>
      </c>
      <c r="V1724" s="200"/>
      <c r="X1724" s="197" t="s">
        <v>85</v>
      </c>
      <c r="Y1724" s="198"/>
      <c r="Z1724" s="199" t="s">
        <v>86</v>
      </c>
      <c r="AA1724" s="200"/>
      <c r="AB1724" s="4"/>
      <c r="AC1724" s="197" t="s">
        <v>87</v>
      </c>
      <c r="AD1724" s="198"/>
      <c r="AE1724" s="199" t="s">
        <v>88</v>
      </c>
      <c r="AF1724" s="200"/>
      <c r="AH1724" s="197" t="s">
        <v>89</v>
      </c>
      <c r="AI1724" s="198"/>
      <c r="AJ1724" s="199" t="s">
        <v>90</v>
      </c>
      <c r="AK1724" s="200"/>
      <c r="AL1724" s="4"/>
      <c r="AM1724" s="197" t="s">
        <v>91</v>
      </c>
      <c r="AN1724" s="198"/>
      <c r="AO1724" s="199" t="s">
        <v>92</v>
      </c>
      <c r="AP1724" s="200"/>
      <c r="AR1724" s="197" t="s">
        <v>93</v>
      </c>
      <c r="AS1724" s="198"/>
      <c r="AT1724" s="199" t="s">
        <v>94</v>
      </c>
      <c r="AU1724" s="200"/>
      <c r="AV1724" s="4"/>
      <c r="AW1724" s="181" t="s">
        <v>95</v>
      </c>
      <c r="AY1724" s="182" t="s">
        <v>22</v>
      </c>
      <c r="AZ1724" s="9"/>
      <c r="BA1724" s="29"/>
      <c r="BB1724" s="29"/>
      <c r="BC1724" s="29"/>
      <c r="BD1724" s="29"/>
    </row>
    <row r="1725" spans="2:56" ht="18.649999999999999" customHeight="1" thickTop="1" thickBot="1">
      <c r="B1725" s="39">
        <f t="shared" ref="B1725" si="10227">B1718+$E$5</f>
        <v>0.99719999999998932</v>
      </c>
      <c r="D1725" s="24">
        <v>1</v>
      </c>
      <c r="E1725" s="25">
        <v>0</v>
      </c>
      <c r="F1725" s="26">
        <v>0</v>
      </c>
      <c r="G1725" s="27">
        <f t="shared" ref="G1725" si="10228">-1/($E$8*$B1725)</f>
        <v>-5.6022785587354695</v>
      </c>
      <c r="I1725" s="24">
        <v>1</v>
      </c>
      <c r="J1725" s="28">
        <v>0</v>
      </c>
      <c r="K1725" s="26">
        <v>0</v>
      </c>
      <c r="L1725" s="27">
        <v>0</v>
      </c>
      <c r="N1725" s="24">
        <f t="shared" ref="N1725" si="10229">D1725*I1725+F1725*I1728-E1725*J1725-G1725*J1728</f>
        <v>-0.21108213842145696</v>
      </c>
      <c r="O1725" s="28">
        <f t="shared" ref="O1725" si="10230">(D1725*J1725+E1725*I1725+F1725*J1728+G1725*I1728)</f>
        <v>0</v>
      </c>
      <c r="P1725" s="26">
        <f t="shared" ref="P1725" si="10231">D1725*K1725+F1725*K1728-E1725*L1725-G1725*L1728</f>
        <v>0</v>
      </c>
      <c r="Q1725" s="27">
        <f t="shared" ref="Q1725" si="10232">(D1725*L1725+E1725*K1725+F1725*L1728+G1725*K1728)</f>
        <v>-5.6022785587354695</v>
      </c>
      <c r="S1725" s="24">
        <v>1</v>
      </c>
      <c r="T1725" s="25">
        <v>0</v>
      </c>
      <c r="U1725" s="26">
        <v>0</v>
      </c>
      <c r="V1725" s="27">
        <f t="shared" ref="V1725" si="10233">-1/($T$8*$B1725)</f>
        <v>-27.102915189558082</v>
      </c>
      <c r="X1725" s="24">
        <f t="shared" ref="X1725" si="10234">N1725*S1725+P1725*S1728-O1725*T1725-Q1725*T1728</f>
        <v>-0.21108213842145696</v>
      </c>
      <c r="Y1725" s="28">
        <f t="shared" ref="Y1725" si="10235">(N1725*T1725+O1725*S1725+P1725*T1728+Q1725*S1728)</f>
        <v>0</v>
      </c>
      <c r="Z1725" s="26">
        <f t="shared" ref="Z1725" si="10236">N1725*U1725+P1725*U1728-O1725*V1725-Q1725*V1728</f>
        <v>0</v>
      </c>
      <c r="AA1725" s="27">
        <f t="shared" ref="AA1725" si="10237">(N1725*V1725+O1725*U1725+P1725*V1728+Q1725*U1728)</f>
        <v>0.11866273693183782</v>
      </c>
      <c r="AB1725" s="8"/>
      <c r="AC1725" s="24">
        <v>1</v>
      </c>
      <c r="AD1725" s="28">
        <v>0</v>
      </c>
      <c r="AE1725" s="26">
        <v>0</v>
      </c>
      <c r="AF1725" s="27">
        <v>0</v>
      </c>
      <c r="AH1725" s="24">
        <f t="shared" ref="AH1725" si="10238">X1725*AC1725+Z1725*AC1728-Y1725*AD1725-AA1725*AD1728</f>
        <v>-0.18563464032999061</v>
      </c>
      <c r="AI1725" s="28">
        <f t="shared" ref="AI1725" si="10239">(X1725*AD1725+Y1725*AC1725+Z1725*AD1728+AA1725*AC1728)</f>
        <v>0</v>
      </c>
      <c r="AJ1725" s="26">
        <f t="shared" ref="AJ1725" si="10240">X1725*AE1725+Z1725*AE1728-Y1725*AF1725-AA1725*AF1728</f>
        <v>0</v>
      </c>
      <c r="AK1725" s="27">
        <f t="shared" ref="AK1725" si="10241">(X1725*AF1725+Y1725*AE1725+Z1725*AF1728+AA1725*AE1728)</f>
        <v>0.11866273693183782</v>
      </c>
      <c r="AL1725" s="8"/>
      <c r="AM1725" s="24">
        <v>1</v>
      </c>
      <c r="AN1725" s="25">
        <v>0</v>
      </c>
      <c r="AO1725" s="26">
        <v>0</v>
      </c>
      <c r="AP1725" s="27">
        <f t="shared" ref="AP1725" si="10242">-1/($AN$8*$B1725)</f>
        <v>-5.6022785587354695</v>
      </c>
      <c r="AR1725" s="24">
        <f t="shared" ref="AR1725" si="10243">AH1725*AM1725+AJ1725*AM1728-AI1725*AN1725-AK1725*AN1728</f>
        <v>-0.18563464032999061</v>
      </c>
      <c r="AS1725" s="28">
        <f t="shared" ref="AS1725" si="10244">(AH1725*AN1725+AI1725*AM1725+AJ1725*AN1728+AK1725*AM1728)</f>
        <v>0</v>
      </c>
      <c r="AT1725" s="26">
        <f t="shared" ref="AT1725" si="10245">AH1725*AO1725+AJ1725*AO1728-AI1725*AP1725-AK1725*AP1728</f>
        <v>0</v>
      </c>
      <c r="AU1725" s="27">
        <f t="shared" ref="AU1725" si="10246">(AH1725*AP1725+AI1725*AO1725+AJ1725*AP1728+AK1725*AO1728)</f>
        <v>1.1586397022111148</v>
      </c>
      <c r="AV1725" s="8"/>
      <c r="AW1725" s="183">
        <f t="shared" ref="AW1725" si="10247">20*LOG((2*$AR$8)/(($AR$8*AR1725+AT1725+$AR$8*AR1728+AT1728)^2+($AR$8*AS1725+AU1725+$AR$8*AS1728+AU1728)^2)^0.5)</f>
        <v>-0.12091590761000615</v>
      </c>
      <c r="AY1725" s="184">
        <f t="shared" ref="AY1725" si="10248">((AS1725^2+AR1725^2)/(AS1728^2+AR1728^2))^0.5</f>
        <v>0.2247797830665319</v>
      </c>
      <c r="AZ1725" s="9"/>
      <c r="BA1725" s="29"/>
      <c r="BB1725" s="29"/>
      <c r="BC1725" s="29"/>
      <c r="BD1725" s="29"/>
    </row>
    <row r="1726" spans="2:56" ht="18.649999999999999" customHeight="1" thickBot="1">
      <c r="D1726" s="30"/>
      <c r="G1726" s="31"/>
      <c r="I1726" s="30"/>
      <c r="L1726" s="31"/>
      <c r="N1726" s="30"/>
      <c r="Q1726" s="31"/>
      <c r="S1726" s="30"/>
      <c r="V1726" s="31"/>
      <c r="X1726" s="30"/>
      <c r="AA1726" s="31"/>
      <c r="AC1726" s="30"/>
      <c r="AF1726" s="31"/>
      <c r="AH1726" s="30"/>
      <c r="AK1726" s="31"/>
      <c r="AM1726" s="30"/>
      <c r="AP1726" s="31"/>
      <c r="AR1726" s="30"/>
      <c r="AU1726" s="31"/>
      <c r="AY1726" s="185"/>
      <c r="AZ1726" s="9"/>
      <c r="BA1726" s="29"/>
      <c r="BB1726" s="29"/>
      <c r="BC1726" s="29"/>
      <c r="BD1726" s="29"/>
    </row>
    <row r="1727" spans="2:56" ht="18.649999999999999" customHeight="1" thickBot="1">
      <c r="D1727" s="197" t="s">
        <v>96</v>
      </c>
      <c r="E1727" s="198"/>
      <c r="F1727" s="199" t="s">
        <v>97</v>
      </c>
      <c r="G1727" s="200"/>
      <c r="I1727" s="197" t="s">
        <v>98</v>
      </c>
      <c r="J1727" s="198"/>
      <c r="K1727" s="199" t="s">
        <v>99</v>
      </c>
      <c r="L1727" s="200"/>
      <c r="N1727" s="197" t="s">
        <v>1</v>
      </c>
      <c r="O1727" s="198"/>
      <c r="P1727" s="199" t="s">
        <v>2</v>
      </c>
      <c r="Q1727" s="200"/>
      <c r="S1727" s="172" t="s">
        <v>100</v>
      </c>
      <c r="T1727" s="173"/>
      <c r="U1727" s="199" t="s">
        <v>101</v>
      </c>
      <c r="V1727" s="200"/>
      <c r="X1727" s="197" t="s">
        <v>102</v>
      </c>
      <c r="Y1727" s="198"/>
      <c r="Z1727" s="199" t="s">
        <v>103</v>
      </c>
      <c r="AA1727" s="200"/>
      <c r="AB1727" s="4"/>
      <c r="AC1727" s="197" t="s">
        <v>104</v>
      </c>
      <c r="AD1727" s="198"/>
      <c r="AE1727" s="199" t="s">
        <v>105</v>
      </c>
      <c r="AF1727" s="200"/>
      <c r="AH1727" s="172" t="s">
        <v>106</v>
      </c>
      <c r="AI1727" s="173"/>
      <c r="AJ1727" s="199" t="s">
        <v>107</v>
      </c>
      <c r="AK1727" s="200"/>
      <c r="AL1727" s="4"/>
      <c r="AM1727" s="197" t="s">
        <v>108</v>
      </c>
      <c r="AN1727" s="198"/>
      <c r="AO1727" s="199" t="s">
        <v>109</v>
      </c>
      <c r="AP1727" s="200"/>
      <c r="AR1727" s="197" t="s">
        <v>110</v>
      </c>
      <c r="AS1727" s="198"/>
      <c r="AT1727" s="199" t="s">
        <v>111</v>
      </c>
      <c r="AU1727" s="200"/>
      <c r="AV1727" s="4"/>
      <c r="AW1727" s="36" t="s">
        <v>112</v>
      </c>
      <c r="AY1727" s="186" t="s">
        <v>113</v>
      </c>
      <c r="AZ1727" s="9"/>
      <c r="BA1727" s="29"/>
      <c r="BB1727" s="29"/>
      <c r="BC1727" s="29"/>
      <c r="BD1727" s="29"/>
    </row>
    <row r="1728" spans="2:56" ht="18.649999999999999" customHeight="1" thickTop="1" thickBot="1">
      <c r="D1728" s="24">
        <v>0</v>
      </c>
      <c r="E1728" s="28">
        <v>0</v>
      </c>
      <c r="F1728" s="26">
        <v>1</v>
      </c>
      <c r="G1728" s="27">
        <v>0</v>
      </c>
      <c r="I1728" s="24">
        <v>0</v>
      </c>
      <c r="J1728" s="28">
        <f t="shared" ref="J1728" si="10249">IF(0=(1-$J$8*$K$8*$B1725^2),0,-1*(1-$J$8*$K$8*$B1725^2)/($B1725*$K$8))</f>
        <v>-0.21617670840966161</v>
      </c>
      <c r="K1728" s="26">
        <v>1</v>
      </c>
      <c r="L1728" s="27">
        <v>0</v>
      </c>
      <c r="N1728" s="24">
        <f t="shared" ref="N1728" si="10250">D1728*I1725+F1728*I1728-E1728*J1725-G1728*J1728</f>
        <v>0</v>
      </c>
      <c r="O1728" s="28">
        <f t="shared" ref="O1728" si="10251">(D1728*J1725+E1728*I1725+F1728*J1728+G1728*I1728)</f>
        <v>-0.21617670840966161</v>
      </c>
      <c r="P1728" s="26">
        <f t="shared" ref="P1728" si="10252">D1728*K1725+F1728*K1728-E1728*L1725-G1728*L1728</f>
        <v>1</v>
      </c>
      <c r="Q1728" s="27">
        <f t="shared" ref="Q1728" si="10253">(D1728*L1725+E1728*K1725+F1728*L1728+G1728*K1728)</f>
        <v>0</v>
      </c>
      <c r="S1728" s="24">
        <v>0</v>
      </c>
      <c r="T1728" s="28">
        <v>0</v>
      </c>
      <c r="U1728" s="26">
        <v>1</v>
      </c>
      <c r="V1728" s="27">
        <v>0</v>
      </c>
      <c r="X1728" s="24">
        <f t="shared" ref="X1728" si="10254">N1728*S1725+P1728*S1728-O1728*T1725-Q1728*T1728</f>
        <v>0</v>
      </c>
      <c r="Y1728" s="28">
        <f t="shared" ref="Y1728" si="10255">(N1728*T1725+O1728*S1725+P1728*T1728+Q1728*S1728)</f>
        <v>-0.21617670840966161</v>
      </c>
      <c r="Z1728" s="26">
        <f t="shared" ref="Z1728" si="10256">N1728*U1725+P1728*U1728-O1728*V1725-Q1728*V1728</f>
        <v>-4.8590189939848862</v>
      </c>
      <c r="AA1728" s="27">
        <f t="shared" ref="AA1728" si="10257">(N1728*V1725+O1728*U1725+P1728*V1728+Q1728*U1728)</f>
        <v>0</v>
      </c>
      <c r="AB1728" s="8"/>
      <c r="AC1728" s="24">
        <v>0</v>
      </c>
      <c r="AD1728" s="28">
        <f t="shared" ref="AD1728" si="10258">IF(0=(1-$AD$8*$AE$8*$B1725^2),0,-1*(1-$AD$8*$AE$8*$B1725^2)/($B1725*$AD$8))</f>
        <v>-0.21445231038353585</v>
      </c>
      <c r="AE1728" s="26">
        <v>1</v>
      </c>
      <c r="AF1728" s="27">
        <v>0</v>
      </c>
      <c r="AH1728" s="24">
        <f t="shared" ref="AH1728" si="10259">X1728*AC1725+Z1728*AC1728-Y1728*AD1725-AA1728*AD1728</f>
        <v>0</v>
      </c>
      <c r="AI1728" s="28">
        <f t="shared" ref="AI1728" si="10260">(X1728*AD1725+Y1728*AC1725+Z1728*AD1728+AA1728*AC1728)</f>
        <v>0.82585114104788138</v>
      </c>
      <c r="AJ1728" s="26">
        <f t="shared" ref="AJ1728" si="10261">X1728*AE1725+Z1728*AE1728-Y1728*AF1725-AA1728*AF1728</f>
        <v>-4.8590189939848862</v>
      </c>
      <c r="AK1728" s="27">
        <f t="shared" ref="AK1728" si="10262">(X1728*AF1725+Y1728*AE1725+Z1728*AF1728+AA1728*AE1728)</f>
        <v>0</v>
      </c>
      <c r="AL1728" s="8"/>
      <c r="AM1728" s="24">
        <v>0</v>
      </c>
      <c r="AN1728" s="28">
        <v>0</v>
      </c>
      <c r="AO1728" s="26">
        <v>1</v>
      </c>
      <c r="AP1728" s="27">
        <v>0</v>
      </c>
      <c r="AR1728" s="24">
        <f t="shared" ref="AR1728" si="10263">AH1728*AM1725+AJ1728*AM1728-AI1728*AN1725-AK1728*AN1728</f>
        <v>0</v>
      </c>
      <c r="AS1728" s="28">
        <f t="shared" ref="AS1728" si="10264">(AH1728*AN1725+AI1728*AM1725+AJ1728*AN1728+AK1728*AM1728)</f>
        <v>0.82585114104788138</v>
      </c>
      <c r="AT1728" s="26">
        <f t="shared" ref="AT1728" si="10265">AH1728*AO1725+AJ1728*AO1728-AI1728*AP1725-AK1728*AP1728</f>
        <v>-0.23237085378511857</v>
      </c>
      <c r="AU1728" s="27">
        <f t="shared" ref="AU1728" si="10266">(AH1728*AP1725+AI1728*AO1725+AJ1728*AP1728+AK1728*AO1728)</f>
        <v>0</v>
      </c>
      <c r="AV1728" s="8"/>
      <c r="AW1728" s="38">
        <f t="shared" ref="AW1728" si="10267">(180/PI())*ATAN(-1*(($AR$8*AS1725+AU1725+$AR$8*AS1728+AU1728)/($AR$8*AR1725+AT1725+$AR$8*AR1728+AT1728)))</f>
        <v>78.105316600558751</v>
      </c>
      <c r="AY1728" s="187">
        <f t="shared" ref="AY1728" si="10268">20*LOG(((($AR$8*AR1725+AT1725-$AR$8*AR1728-AT1728)^2+($AR$8*AS1725+AU1725-$AR$8*AS1728-AU1728)^2)/(($AR$8*AR1725+AT1725+$AR$8*AR1728+AT1728)^2+($AR$8*AS1725+AU1725+$AR$8*AS1728+AU1728)^2))^0.5)</f>
        <v>-15.613326394709969</v>
      </c>
      <c r="AZ1728" s="9"/>
      <c r="BA1728" s="29"/>
      <c r="BB1728" s="29"/>
      <c r="BC1728" s="29"/>
      <c r="BD1728" s="29"/>
    </row>
    <row r="1729" spans="2:56" ht="18.649999999999999" customHeight="1">
      <c r="AY1729" s="33"/>
    </row>
    <row r="1730" spans="2:56" ht="18.649999999999999" customHeight="1" thickBot="1">
      <c r="E1730" s="21" t="s">
        <v>68</v>
      </c>
      <c r="J1730" s="21" t="s">
        <v>69</v>
      </c>
      <c r="O1730" s="21" t="s">
        <v>70</v>
      </c>
      <c r="T1730" s="21" t="s">
        <v>71</v>
      </c>
      <c r="Y1730" s="21" t="s">
        <v>72</v>
      </c>
      <c r="AD1730" s="21" t="s">
        <v>73</v>
      </c>
      <c r="AI1730" s="21" t="s">
        <v>74</v>
      </c>
      <c r="AN1730" s="21" t="s">
        <v>75</v>
      </c>
      <c r="AS1730" s="21" t="s">
        <v>76</v>
      </c>
    </row>
    <row r="1731" spans="2:56" ht="18.649999999999999" customHeight="1" thickBot="1">
      <c r="B1731" s="20"/>
      <c r="D1731" s="197" t="s">
        <v>77</v>
      </c>
      <c r="E1731" s="198"/>
      <c r="F1731" s="199" t="s">
        <v>78</v>
      </c>
      <c r="G1731" s="200"/>
      <c r="I1731" s="197" t="s">
        <v>79</v>
      </c>
      <c r="J1731" s="198"/>
      <c r="K1731" s="199" t="s">
        <v>80</v>
      </c>
      <c r="L1731" s="200"/>
      <c r="N1731" s="197" t="s">
        <v>81</v>
      </c>
      <c r="O1731" s="198"/>
      <c r="P1731" s="199" t="s">
        <v>82</v>
      </c>
      <c r="Q1731" s="200"/>
      <c r="S1731" s="197" t="s">
        <v>83</v>
      </c>
      <c r="T1731" s="198"/>
      <c r="U1731" s="199" t="s">
        <v>84</v>
      </c>
      <c r="V1731" s="200"/>
      <c r="X1731" s="197" t="s">
        <v>85</v>
      </c>
      <c r="Y1731" s="198"/>
      <c r="Z1731" s="199" t="s">
        <v>86</v>
      </c>
      <c r="AA1731" s="200"/>
      <c r="AB1731" s="4"/>
      <c r="AC1731" s="197" t="s">
        <v>87</v>
      </c>
      <c r="AD1731" s="198"/>
      <c r="AE1731" s="199" t="s">
        <v>88</v>
      </c>
      <c r="AF1731" s="200"/>
      <c r="AH1731" s="197" t="s">
        <v>89</v>
      </c>
      <c r="AI1731" s="198"/>
      <c r="AJ1731" s="199" t="s">
        <v>90</v>
      </c>
      <c r="AK1731" s="200"/>
      <c r="AL1731" s="4"/>
      <c r="AM1731" s="197" t="s">
        <v>91</v>
      </c>
      <c r="AN1731" s="198"/>
      <c r="AO1731" s="199" t="s">
        <v>92</v>
      </c>
      <c r="AP1731" s="200"/>
      <c r="AR1731" s="197" t="s">
        <v>93</v>
      </c>
      <c r="AS1731" s="198"/>
      <c r="AT1731" s="199" t="s">
        <v>94</v>
      </c>
      <c r="AU1731" s="200"/>
      <c r="AV1731" s="4"/>
      <c r="AW1731" s="181" t="s">
        <v>95</v>
      </c>
      <c r="AY1731" s="182" t="s">
        <v>22</v>
      </c>
      <c r="AZ1731" s="9"/>
      <c r="BA1731" s="29"/>
      <c r="BB1731" s="29"/>
      <c r="BC1731" s="29"/>
      <c r="BD1731" s="29"/>
    </row>
    <row r="1732" spans="2:56" ht="18.649999999999999" customHeight="1" thickTop="1" thickBot="1">
      <c r="B1732" s="39">
        <f t="shared" ref="B1732" si="10269">B1725+$E$5</f>
        <v>0.99759999999998927</v>
      </c>
      <c r="D1732" s="24">
        <v>1</v>
      </c>
      <c r="E1732" s="25">
        <v>0</v>
      </c>
      <c r="F1732" s="26">
        <v>0</v>
      </c>
      <c r="G1732" s="27">
        <f t="shared" ref="G1732" si="10270">-1/($E$8*$B1732)</f>
        <v>-5.6000322561858562</v>
      </c>
      <c r="I1732" s="24">
        <v>1</v>
      </c>
      <c r="J1732" s="28">
        <v>0</v>
      </c>
      <c r="K1732" s="26">
        <v>0</v>
      </c>
      <c r="L1732" s="27">
        <v>0</v>
      </c>
      <c r="N1732" s="24">
        <f t="shared" ref="N1732" si="10271">D1732*I1732+F1732*I1735-E1732*J1732-G1732*J1735</f>
        <v>-0.20568127930541857</v>
      </c>
      <c r="O1732" s="28">
        <f t="shared" ref="O1732" si="10272">(D1732*J1732+E1732*I1732+F1732*J1735+G1732*I1735)</f>
        <v>0</v>
      </c>
      <c r="P1732" s="26">
        <f t="shared" ref="P1732" si="10273">D1732*K1732+F1732*K1735-E1732*L1732-G1732*L1735</f>
        <v>0</v>
      </c>
      <c r="Q1732" s="27">
        <f t="shared" ref="Q1732" si="10274">(D1732*L1732+E1732*K1732+F1732*L1735+G1732*K1735)</f>
        <v>-5.6000322561858562</v>
      </c>
      <c r="S1732" s="24">
        <v>1</v>
      </c>
      <c r="T1732" s="25">
        <v>0</v>
      </c>
      <c r="U1732" s="26">
        <v>0</v>
      </c>
      <c r="V1732" s="27">
        <f t="shared" ref="V1732" si="10275">-1/($T$8*$B1732)</f>
        <v>-27.092047942088328</v>
      </c>
      <c r="X1732" s="24">
        <f t="shared" ref="X1732" si="10276">N1732*S1732+P1732*S1735-O1732*T1732-Q1732*T1735</f>
        <v>-0.20568127930541857</v>
      </c>
      <c r="Y1732" s="28">
        <f t="shared" ref="Y1732" si="10277">(N1732*T1732+O1732*S1732+P1732*T1735+Q1732*S1735)</f>
        <v>0</v>
      </c>
      <c r="Z1732" s="26">
        <f t="shared" ref="Z1732" si="10278">N1732*U1732+P1732*U1735-O1732*V1732-Q1732*V1735</f>
        <v>0</v>
      </c>
      <c r="AA1732" s="27">
        <f t="shared" ref="AA1732" si="10279">(N1732*V1732+O1732*U1732+P1732*V1735+Q1732*U1735)</f>
        <v>-2.7705176453395985E-2</v>
      </c>
      <c r="AB1732" s="8"/>
      <c r="AC1732" s="24">
        <v>1</v>
      </c>
      <c r="AD1732" s="28">
        <v>0</v>
      </c>
      <c r="AE1732" s="26">
        <v>0</v>
      </c>
      <c r="AF1732" s="27">
        <v>0</v>
      </c>
      <c r="AH1732" s="24">
        <f t="shared" ref="AH1732" si="10280">X1732*AC1732+Z1732*AC1735-Y1732*AD1732-AA1732*AD1735</f>
        <v>-0.21160185492443245</v>
      </c>
      <c r="AI1732" s="28">
        <f t="shared" ref="AI1732" si="10281">(X1732*AD1732+Y1732*AC1732+Z1732*AD1735+AA1732*AC1735)</f>
        <v>0</v>
      </c>
      <c r="AJ1732" s="26">
        <f t="shared" ref="AJ1732" si="10282">X1732*AE1732+Z1732*AE1735-Y1732*AF1732-AA1732*AF1735</f>
        <v>0</v>
      </c>
      <c r="AK1732" s="27">
        <f t="shared" ref="AK1732" si="10283">(X1732*AF1732+Y1732*AE1732+Z1732*AF1735+AA1732*AE1735)</f>
        <v>-2.7705176453395985E-2</v>
      </c>
      <c r="AL1732" s="8"/>
      <c r="AM1732" s="24">
        <v>1</v>
      </c>
      <c r="AN1732" s="25">
        <v>0</v>
      </c>
      <c r="AO1732" s="26">
        <v>0</v>
      </c>
      <c r="AP1732" s="27">
        <f t="shared" ref="AP1732" si="10284">-1/($AN$8*$B1732)</f>
        <v>-5.6000322561858562</v>
      </c>
      <c r="AR1732" s="24">
        <f t="shared" ref="AR1732" si="10285">AH1732*AM1732+AJ1732*AM1735-AI1732*AN1732-AK1732*AN1735</f>
        <v>-0.21160185492443245</v>
      </c>
      <c r="AS1732" s="28">
        <f t="shared" ref="AS1732" si="10286">(AH1732*AN1732+AI1732*AM1732+AJ1732*AN1735+AK1732*AM1735)</f>
        <v>0</v>
      </c>
      <c r="AT1732" s="26">
        <f t="shared" ref="AT1732" si="10287">AH1732*AO1732+AJ1732*AO1735-AI1732*AP1732-AK1732*AP1735</f>
        <v>0</v>
      </c>
      <c r="AU1732" s="27">
        <f t="shared" ref="AU1732" si="10288">(AH1732*AP1732+AI1732*AO1732+AJ1732*AP1735+AK1732*AO1735)</f>
        <v>1.1572720365921858</v>
      </c>
      <c r="AV1732" s="8"/>
      <c r="AW1732" s="183">
        <f t="shared" ref="AW1732" si="10289">20*LOG((2*$AR$8)/(($AR$8*AR1732+AT1732+$AR$8*AR1735+AT1735)^2+($AR$8*AS1732+AU1732+$AR$8*AS1735+AU1735)^2)^0.5)</f>
        <v>-0.12555983106465826</v>
      </c>
      <c r="AY1732" s="184">
        <f t="shared" ref="AY1732" si="10290">((AS1732^2+AR1732^2)/(AS1735^2+AR1735^2))^0.5</f>
        <v>0.25884458342878119</v>
      </c>
      <c r="AZ1732" s="9"/>
      <c r="BA1732" s="29"/>
      <c r="BB1732" s="29"/>
      <c r="BC1732" s="29"/>
      <c r="BD1732" s="29"/>
    </row>
    <row r="1733" spans="2:56" ht="18.649999999999999" customHeight="1" thickBot="1">
      <c r="D1733" s="30"/>
      <c r="G1733" s="31"/>
      <c r="I1733" s="30"/>
      <c r="L1733" s="31"/>
      <c r="N1733" s="30"/>
      <c r="Q1733" s="31"/>
      <c r="S1733" s="30"/>
      <c r="V1733" s="31"/>
      <c r="X1733" s="30"/>
      <c r="AA1733" s="31"/>
      <c r="AC1733" s="30"/>
      <c r="AF1733" s="31"/>
      <c r="AH1733" s="30"/>
      <c r="AK1733" s="31"/>
      <c r="AM1733" s="30"/>
      <c r="AP1733" s="31"/>
      <c r="AR1733" s="30"/>
      <c r="AU1733" s="31"/>
      <c r="AY1733" s="185"/>
      <c r="AZ1733" s="9"/>
      <c r="BA1733" s="29"/>
      <c r="BB1733" s="29"/>
      <c r="BC1733" s="29"/>
      <c r="BD1733" s="29"/>
    </row>
    <row r="1734" spans="2:56" ht="18.649999999999999" customHeight="1" thickBot="1">
      <c r="D1734" s="197" t="s">
        <v>96</v>
      </c>
      <c r="E1734" s="198"/>
      <c r="F1734" s="199" t="s">
        <v>97</v>
      </c>
      <c r="G1734" s="200"/>
      <c r="I1734" s="197" t="s">
        <v>98</v>
      </c>
      <c r="J1734" s="198"/>
      <c r="K1734" s="199" t="s">
        <v>99</v>
      </c>
      <c r="L1734" s="200"/>
      <c r="N1734" s="197" t="s">
        <v>1</v>
      </c>
      <c r="O1734" s="198"/>
      <c r="P1734" s="199" t="s">
        <v>2</v>
      </c>
      <c r="Q1734" s="200"/>
      <c r="S1734" s="172" t="s">
        <v>100</v>
      </c>
      <c r="T1734" s="173"/>
      <c r="U1734" s="199" t="s">
        <v>101</v>
      </c>
      <c r="V1734" s="200"/>
      <c r="X1734" s="197" t="s">
        <v>102</v>
      </c>
      <c r="Y1734" s="198"/>
      <c r="Z1734" s="199" t="s">
        <v>103</v>
      </c>
      <c r="AA1734" s="200"/>
      <c r="AB1734" s="4"/>
      <c r="AC1734" s="197" t="s">
        <v>104</v>
      </c>
      <c r="AD1734" s="198"/>
      <c r="AE1734" s="199" t="s">
        <v>105</v>
      </c>
      <c r="AF1734" s="200"/>
      <c r="AH1734" s="172" t="s">
        <v>106</v>
      </c>
      <c r="AI1734" s="173"/>
      <c r="AJ1734" s="199" t="s">
        <v>107</v>
      </c>
      <c r="AK1734" s="200"/>
      <c r="AL1734" s="4"/>
      <c r="AM1734" s="197" t="s">
        <v>108</v>
      </c>
      <c r="AN1734" s="198"/>
      <c r="AO1734" s="199" t="s">
        <v>109</v>
      </c>
      <c r="AP1734" s="200"/>
      <c r="AR1734" s="197" t="s">
        <v>110</v>
      </c>
      <c r="AS1734" s="198"/>
      <c r="AT1734" s="199" t="s">
        <v>111</v>
      </c>
      <c r="AU1734" s="200"/>
      <c r="AV1734" s="4"/>
      <c r="AW1734" s="36" t="s">
        <v>112</v>
      </c>
      <c r="AY1734" s="186" t="s">
        <v>113</v>
      </c>
      <c r="AZ1734" s="9"/>
      <c r="BA1734" s="29"/>
      <c r="BB1734" s="29"/>
      <c r="BC1734" s="29"/>
      <c r="BD1734" s="29"/>
    </row>
    <row r="1735" spans="2:56" ht="18.649999999999999" customHeight="1" thickTop="1" thickBot="1">
      <c r="D1735" s="24">
        <v>0</v>
      </c>
      <c r="E1735" s="28">
        <v>0</v>
      </c>
      <c r="F1735" s="26">
        <v>1</v>
      </c>
      <c r="G1735" s="27">
        <v>0</v>
      </c>
      <c r="I1735" s="24">
        <v>0</v>
      </c>
      <c r="J1735" s="28">
        <f t="shared" ref="J1735" si="10291">IF(0=(1-$J$8*$K$8*$B1732^2),0,-1*(1-$J$8*$K$8*$B1732^2)/($B1732*$K$8))</f>
        <v>-0.21529898831807798</v>
      </c>
      <c r="K1735" s="26">
        <v>1</v>
      </c>
      <c r="L1735" s="27">
        <v>0</v>
      </c>
      <c r="N1735" s="24">
        <f t="shared" ref="N1735" si="10292">D1735*I1732+F1735*I1735-E1735*J1732-G1735*J1735</f>
        <v>0</v>
      </c>
      <c r="O1735" s="28">
        <f t="shared" ref="O1735" si="10293">(D1735*J1732+E1735*I1732+F1735*J1735+G1735*I1735)</f>
        <v>-0.21529898831807798</v>
      </c>
      <c r="P1735" s="26">
        <f t="shared" ref="P1735" si="10294">D1735*K1732+F1735*K1735-E1735*L1732-G1735*L1735</f>
        <v>1</v>
      </c>
      <c r="Q1735" s="27">
        <f t="shared" ref="Q1735" si="10295">(D1735*L1732+E1735*K1732+F1735*L1735+G1735*K1735)</f>
        <v>0</v>
      </c>
      <c r="S1735" s="24">
        <v>0</v>
      </c>
      <c r="T1735" s="28">
        <v>0</v>
      </c>
      <c r="U1735" s="26">
        <v>1</v>
      </c>
      <c r="V1735" s="27">
        <v>0</v>
      </c>
      <c r="X1735" s="24">
        <f t="shared" ref="X1735" si="10296">N1735*S1732+P1735*S1735-O1735*T1732-Q1735*T1735</f>
        <v>0</v>
      </c>
      <c r="Y1735" s="28">
        <f t="shared" ref="Y1735" si="10297">(N1735*T1732+O1735*S1732+P1735*T1735+Q1735*S1735)</f>
        <v>-0.21529898831807798</v>
      </c>
      <c r="Z1735" s="26">
        <f t="shared" ref="Z1735" si="10298">N1735*U1732+P1735*U1735-O1735*V1732-Q1735*V1735</f>
        <v>-4.8328905133964835</v>
      </c>
      <c r="AA1735" s="27">
        <f t="shared" ref="AA1735" si="10299">(N1735*V1732+O1735*U1732+P1735*V1735+Q1735*U1735)</f>
        <v>0</v>
      </c>
      <c r="AB1735" s="8"/>
      <c r="AC1735" s="24">
        <v>0</v>
      </c>
      <c r="AD1735" s="28">
        <f t="shared" ref="AD1735" si="10300">IF(0=(1-$AD$8*$AE$8*$B1732^2),0,-1*(1-$AD$8*$AE$8*$B1732^2)/($B1732*$AD$8))</f>
        <v>-0.21369925685090418</v>
      </c>
      <c r="AE1735" s="26">
        <v>1</v>
      </c>
      <c r="AF1735" s="27">
        <v>0</v>
      </c>
      <c r="AH1735" s="24">
        <f t="shared" ref="AH1735" si="10301">X1735*AC1732+Z1735*AC1735-Y1735*AD1732-AA1735*AD1735</f>
        <v>0</v>
      </c>
      <c r="AI1735" s="28">
        <f t="shared" ref="AI1735" si="10302">(X1735*AD1732+Y1735*AC1732+Z1735*AD1735+AA1735*AC1735)</f>
        <v>0.81748612283653532</v>
      </c>
      <c r="AJ1735" s="26">
        <f t="shared" ref="AJ1735" si="10303">X1735*AE1732+Z1735*AE1735-Y1735*AF1732-AA1735*AF1735</f>
        <v>-4.8328905133964835</v>
      </c>
      <c r="AK1735" s="27">
        <f t="shared" ref="AK1735" si="10304">(X1735*AF1732+Y1735*AE1732+Z1735*AF1735+AA1735*AE1735)</f>
        <v>0</v>
      </c>
      <c r="AL1735" s="8"/>
      <c r="AM1735" s="24">
        <v>0</v>
      </c>
      <c r="AN1735" s="28">
        <v>0</v>
      </c>
      <c r="AO1735" s="26">
        <v>1</v>
      </c>
      <c r="AP1735" s="27">
        <v>0</v>
      </c>
      <c r="AR1735" s="24">
        <f t="shared" ref="AR1735" si="10305">AH1735*AM1732+AJ1735*AM1735-AI1735*AN1732-AK1735*AN1735</f>
        <v>0</v>
      </c>
      <c r="AS1735" s="28">
        <f t="shared" ref="AS1735" si="10306">(AH1735*AN1732+AI1735*AM1732+AJ1735*AN1735+AK1735*AM1735)</f>
        <v>0.81748612283653532</v>
      </c>
      <c r="AT1735" s="26">
        <f t="shared" ref="AT1735" si="10307">AH1735*AO1732+AJ1735*AO1735-AI1735*AP1732-AK1735*AP1735</f>
        <v>-0.25494185652757295</v>
      </c>
      <c r="AU1735" s="27">
        <f t="shared" ref="AU1735" si="10308">(AH1735*AP1732+AI1735*AO1732+AJ1735*AP1735+AK1735*AO1735)</f>
        <v>0</v>
      </c>
      <c r="AV1735" s="8"/>
      <c r="AW1735" s="38">
        <f t="shared" ref="AW1735" si="10309">(180/PI())*ATAN(-1*(($AR$8*AS1732+AU1732+$AR$8*AS1735+AU1735)/($AR$8*AR1732+AT1732+$AR$8*AR1735+AT1735)))</f>
        <v>76.707401200529603</v>
      </c>
      <c r="AY1735" s="187">
        <f t="shared" ref="AY1735" si="10310">20*LOG(((($AR$8*AR1732+AT1732-$AR$8*AR1735-AT1735)^2+($AR$8*AS1732+AU1732-$AR$8*AS1735-AU1735)^2)/(($AR$8*AR1732+AT1732+$AR$8*AR1735+AT1735)^2+($AR$8*AS1732+AU1732+$AR$8*AS1735+AU1735)^2))^0.5)</f>
        <v>-15.451964548892354</v>
      </c>
      <c r="AZ1735" s="9"/>
      <c r="BA1735" s="29"/>
      <c r="BB1735" s="29"/>
      <c r="BC1735" s="29"/>
      <c r="BD1735" s="29"/>
    </row>
    <row r="1736" spans="2:56" ht="18.649999999999999" customHeight="1">
      <c r="AY1736" s="33"/>
    </row>
    <row r="1737" spans="2:56" ht="18.649999999999999" customHeight="1" thickBot="1">
      <c r="E1737" s="21" t="s">
        <v>68</v>
      </c>
      <c r="J1737" s="21" t="s">
        <v>69</v>
      </c>
      <c r="O1737" s="21" t="s">
        <v>70</v>
      </c>
      <c r="T1737" s="21" t="s">
        <v>71</v>
      </c>
      <c r="Y1737" s="21" t="s">
        <v>72</v>
      </c>
      <c r="AD1737" s="21" t="s">
        <v>73</v>
      </c>
      <c r="AI1737" s="21" t="s">
        <v>74</v>
      </c>
      <c r="AN1737" s="21" t="s">
        <v>75</v>
      </c>
      <c r="AS1737" s="21" t="s">
        <v>76</v>
      </c>
    </row>
    <row r="1738" spans="2:56" ht="18.649999999999999" customHeight="1" thickBot="1">
      <c r="B1738" s="20"/>
      <c r="D1738" s="197" t="s">
        <v>77</v>
      </c>
      <c r="E1738" s="198"/>
      <c r="F1738" s="199" t="s">
        <v>78</v>
      </c>
      <c r="G1738" s="200"/>
      <c r="I1738" s="197" t="s">
        <v>79</v>
      </c>
      <c r="J1738" s="198"/>
      <c r="K1738" s="199" t="s">
        <v>80</v>
      </c>
      <c r="L1738" s="200"/>
      <c r="N1738" s="197" t="s">
        <v>81</v>
      </c>
      <c r="O1738" s="198"/>
      <c r="P1738" s="199" t="s">
        <v>82</v>
      </c>
      <c r="Q1738" s="200"/>
      <c r="S1738" s="197" t="s">
        <v>83</v>
      </c>
      <c r="T1738" s="198"/>
      <c r="U1738" s="199" t="s">
        <v>84</v>
      </c>
      <c r="V1738" s="200"/>
      <c r="X1738" s="197" t="s">
        <v>85</v>
      </c>
      <c r="Y1738" s="198"/>
      <c r="Z1738" s="199" t="s">
        <v>86</v>
      </c>
      <c r="AA1738" s="200"/>
      <c r="AB1738" s="4"/>
      <c r="AC1738" s="197" t="s">
        <v>87</v>
      </c>
      <c r="AD1738" s="198"/>
      <c r="AE1738" s="199" t="s">
        <v>88</v>
      </c>
      <c r="AF1738" s="200"/>
      <c r="AH1738" s="197" t="s">
        <v>89</v>
      </c>
      <c r="AI1738" s="198"/>
      <c r="AJ1738" s="199" t="s">
        <v>90</v>
      </c>
      <c r="AK1738" s="200"/>
      <c r="AL1738" s="4"/>
      <c r="AM1738" s="197" t="s">
        <v>91</v>
      </c>
      <c r="AN1738" s="198"/>
      <c r="AO1738" s="199" t="s">
        <v>92</v>
      </c>
      <c r="AP1738" s="200"/>
      <c r="AR1738" s="197" t="s">
        <v>93</v>
      </c>
      <c r="AS1738" s="198"/>
      <c r="AT1738" s="199" t="s">
        <v>94</v>
      </c>
      <c r="AU1738" s="200"/>
      <c r="AV1738" s="4"/>
      <c r="AW1738" s="181" t="s">
        <v>95</v>
      </c>
      <c r="AY1738" s="182" t="s">
        <v>22</v>
      </c>
      <c r="AZ1738" s="9"/>
      <c r="BA1738" s="29"/>
      <c r="BB1738" s="29"/>
      <c r="BC1738" s="29"/>
      <c r="BD1738" s="29"/>
    </row>
    <row r="1739" spans="2:56" ht="18.649999999999999" customHeight="1" thickTop="1" thickBot="1">
      <c r="B1739" s="39">
        <f t="shared" ref="B1739" si="10311">B1732+$E$5</f>
        <v>0.99799999999998923</v>
      </c>
      <c r="D1739" s="24">
        <v>1</v>
      </c>
      <c r="E1739" s="25">
        <v>0</v>
      </c>
      <c r="F1739" s="26">
        <v>0</v>
      </c>
      <c r="G1739" s="27">
        <f t="shared" ref="G1739" si="10312">-1/($E$8*$B1739)</f>
        <v>-5.5977877542795698</v>
      </c>
      <c r="I1739" s="24">
        <v>1</v>
      </c>
      <c r="J1739" s="28">
        <v>0</v>
      </c>
      <c r="K1739" s="26">
        <v>0</v>
      </c>
      <c r="L1739" s="27">
        <v>0</v>
      </c>
      <c r="N1739" s="24">
        <f t="shared" ref="N1739" si="10313">D1739*I1739+F1739*I1742-E1739*J1739-G1739*J1742</f>
        <v>-0.20028691290686473</v>
      </c>
      <c r="O1739" s="28">
        <f t="shared" ref="O1739" si="10314">(D1739*J1739+E1739*I1739+F1739*J1742+G1739*I1742)</f>
        <v>0</v>
      </c>
      <c r="P1739" s="26">
        <f t="shared" ref="P1739" si="10315">D1739*K1739+F1739*K1742-E1739*L1739-G1739*L1742</f>
        <v>0</v>
      </c>
      <c r="Q1739" s="27">
        <f t="shared" ref="Q1739" si="10316">(D1739*L1739+E1739*K1739+F1739*L1742+G1739*K1742)</f>
        <v>-5.5977877542795698</v>
      </c>
      <c r="S1739" s="24">
        <v>1</v>
      </c>
      <c r="T1739" s="25">
        <v>0</v>
      </c>
      <c r="U1739" s="26">
        <v>0</v>
      </c>
      <c r="V1739" s="27">
        <f t="shared" ref="V1739" si="10317">-1/($T$8*$B1739)</f>
        <v>-27.081189405838998</v>
      </c>
      <c r="X1739" s="24">
        <f t="shared" ref="X1739" si="10318">N1739*S1739+P1739*S1742-O1739*T1739-Q1739*T1742</f>
        <v>-0.20028691290686473</v>
      </c>
      <c r="Y1739" s="28">
        <f t="shared" ref="Y1739" si="10319">(N1739*T1739+O1739*S1739+P1739*T1742+Q1739*S1742)</f>
        <v>0</v>
      </c>
      <c r="Z1739" s="26">
        <f t="shared" ref="Z1739" si="10320">N1739*U1739+P1739*U1742-O1739*V1739-Q1739*V1742</f>
        <v>0</v>
      </c>
      <c r="AA1739" s="27">
        <f t="shared" ref="AA1739" si="10321">(N1739*V1739+O1739*U1739+P1739*V1742+Q1739*U1742)</f>
        <v>-0.17377993033798678</v>
      </c>
      <c r="AB1739" s="8"/>
      <c r="AC1739" s="24">
        <v>1</v>
      </c>
      <c r="AD1739" s="28">
        <v>0</v>
      </c>
      <c r="AE1739" s="26">
        <v>0</v>
      </c>
      <c r="AF1739" s="27">
        <v>0</v>
      </c>
      <c r="AH1739" s="24">
        <f t="shared" ref="AH1739" si="10322">X1739*AC1739+Z1739*AC1742-Y1739*AD1739-AA1739*AD1742</f>
        <v>-0.23729274771619935</v>
      </c>
      <c r="AI1739" s="28">
        <f t="shared" ref="AI1739" si="10323">(X1739*AD1739+Y1739*AC1739+Z1739*AD1742+AA1739*AC1742)</f>
        <v>0</v>
      </c>
      <c r="AJ1739" s="26">
        <f t="shared" ref="AJ1739" si="10324">X1739*AE1739+Z1739*AE1742-Y1739*AF1739-AA1739*AF1742</f>
        <v>0</v>
      </c>
      <c r="AK1739" s="27">
        <f t="shared" ref="AK1739" si="10325">(X1739*AF1739+Y1739*AE1739+Z1739*AF1742+AA1739*AE1742)</f>
        <v>-0.17377993033798678</v>
      </c>
      <c r="AL1739" s="8"/>
      <c r="AM1739" s="24">
        <v>1</v>
      </c>
      <c r="AN1739" s="25">
        <v>0</v>
      </c>
      <c r="AO1739" s="26">
        <v>0</v>
      </c>
      <c r="AP1739" s="27">
        <f t="shared" ref="AP1739" si="10326">-1/($AN$8*$B1739)</f>
        <v>-5.5977877542795698</v>
      </c>
      <c r="AR1739" s="24">
        <f t="shared" ref="AR1739" si="10327">AH1739*AM1739+AJ1739*AM1742-AI1739*AN1739-AK1739*AN1742</f>
        <v>-0.23729274771619935</v>
      </c>
      <c r="AS1739" s="28">
        <f t="shared" ref="AS1739" si="10328">(AH1739*AN1739+AI1739*AM1739+AJ1739*AN1742+AK1739*AM1742)</f>
        <v>0</v>
      </c>
      <c r="AT1739" s="26">
        <f t="shared" ref="AT1739" si="10329">AH1739*AO1739+AJ1739*AO1742-AI1739*AP1739-AK1739*AP1742</f>
        <v>0</v>
      </c>
      <c r="AU1739" s="27">
        <f t="shared" ref="AU1739" si="10330">(AH1739*AP1739+AI1739*AO1739+AJ1739*AP1742+AK1739*AO1742)</f>
        <v>1.1545345070071054</v>
      </c>
      <c r="AV1739" s="8"/>
      <c r="AW1739" s="183">
        <f t="shared" ref="AW1739" si="10331">20*LOG((2*$AR$8)/(($AR$8*AR1739+AT1739+$AR$8*AR1742+AT1742)^2+($AR$8*AS1739+AU1739+$AR$8*AS1742+AU1742)^2)^0.5)</f>
        <v>-0.12929301959922218</v>
      </c>
      <c r="AY1739" s="184">
        <f t="shared" ref="AY1739" si="10332">((AS1739^2+AR1739^2)/(AS1742^2+AR1742^2))^0.5</f>
        <v>0.29325509364331181</v>
      </c>
      <c r="AZ1739" s="9"/>
      <c r="BA1739" s="29"/>
      <c r="BB1739" s="29"/>
      <c r="BC1739" s="29"/>
      <c r="BD1739" s="29"/>
    </row>
    <row r="1740" spans="2:56" ht="18.649999999999999" customHeight="1" thickBot="1">
      <c r="D1740" s="30"/>
      <c r="G1740" s="31"/>
      <c r="I1740" s="30"/>
      <c r="L1740" s="31"/>
      <c r="N1740" s="30"/>
      <c r="Q1740" s="31"/>
      <c r="S1740" s="30"/>
      <c r="V1740" s="31"/>
      <c r="X1740" s="30"/>
      <c r="AA1740" s="31"/>
      <c r="AC1740" s="30"/>
      <c r="AF1740" s="31"/>
      <c r="AH1740" s="30"/>
      <c r="AK1740" s="31"/>
      <c r="AM1740" s="30"/>
      <c r="AP1740" s="31"/>
      <c r="AR1740" s="30"/>
      <c r="AU1740" s="31"/>
      <c r="AY1740" s="185"/>
      <c r="AZ1740" s="9"/>
      <c r="BA1740" s="29"/>
      <c r="BB1740" s="29"/>
      <c r="BC1740" s="29"/>
      <c r="BD1740" s="29"/>
    </row>
    <row r="1741" spans="2:56" ht="18.649999999999999" customHeight="1" thickBot="1">
      <c r="D1741" s="197" t="s">
        <v>96</v>
      </c>
      <c r="E1741" s="198"/>
      <c r="F1741" s="199" t="s">
        <v>97</v>
      </c>
      <c r="G1741" s="200"/>
      <c r="I1741" s="197" t="s">
        <v>98</v>
      </c>
      <c r="J1741" s="198"/>
      <c r="K1741" s="199" t="s">
        <v>99</v>
      </c>
      <c r="L1741" s="200"/>
      <c r="N1741" s="197" t="s">
        <v>1</v>
      </c>
      <c r="O1741" s="198"/>
      <c r="P1741" s="199" t="s">
        <v>2</v>
      </c>
      <c r="Q1741" s="200"/>
      <c r="S1741" s="172" t="s">
        <v>100</v>
      </c>
      <c r="T1741" s="173"/>
      <c r="U1741" s="199" t="s">
        <v>101</v>
      </c>
      <c r="V1741" s="200"/>
      <c r="X1741" s="197" t="s">
        <v>102</v>
      </c>
      <c r="Y1741" s="198"/>
      <c r="Z1741" s="199" t="s">
        <v>103</v>
      </c>
      <c r="AA1741" s="200"/>
      <c r="AB1741" s="4"/>
      <c r="AC1741" s="197" t="s">
        <v>104</v>
      </c>
      <c r="AD1741" s="198"/>
      <c r="AE1741" s="199" t="s">
        <v>105</v>
      </c>
      <c r="AF1741" s="200"/>
      <c r="AH1741" s="172" t="s">
        <v>106</v>
      </c>
      <c r="AI1741" s="173"/>
      <c r="AJ1741" s="199" t="s">
        <v>107</v>
      </c>
      <c r="AK1741" s="200"/>
      <c r="AL1741" s="4"/>
      <c r="AM1741" s="197" t="s">
        <v>108</v>
      </c>
      <c r="AN1741" s="198"/>
      <c r="AO1741" s="199" t="s">
        <v>109</v>
      </c>
      <c r="AP1741" s="200"/>
      <c r="AR1741" s="197" t="s">
        <v>110</v>
      </c>
      <c r="AS1741" s="198"/>
      <c r="AT1741" s="199" t="s">
        <v>111</v>
      </c>
      <c r="AU1741" s="200"/>
      <c r="AV1741" s="4"/>
      <c r="AW1741" s="36" t="s">
        <v>112</v>
      </c>
      <c r="AY1741" s="186" t="s">
        <v>113</v>
      </c>
      <c r="AZ1741" s="9"/>
      <c r="BA1741" s="29"/>
      <c r="BB1741" s="29"/>
      <c r="BC1741" s="29"/>
      <c r="BD1741" s="29"/>
    </row>
    <row r="1742" spans="2:56" ht="18.649999999999999" customHeight="1" thickTop="1" thickBot="1">
      <c r="D1742" s="24">
        <v>0</v>
      </c>
      <c r="E1742" s="28">
        <v>0</v>
      </c>
      <c r="F1742" s="26">
        <v>1</v>
      </c>
      <c r="G1742" s="27">
        <v>0</v>
      </c>
      <c r="I1742" s="24">
        <v>0</v>
      </c>
      <c r="J1742" s="28">
        <f t="shared" ref="J1742" si="10333">IF(0=(1-$J$8*$K$8*$B1739^2),0,-1*(1-$J$8*$K$8*$B1739^2)/($B1739*$K$8))</f>
        <v>-0.21442165469550581</v>
      </c>
      <c r="K1742" s="26">
        <v>1</v>
      </c>
      <c r="L1742" s="27">
        <v>0</v>
      </c>
      <c r="N1742" s="24">
        <f t="shared" ref="N1742" si="10334">D1742*I1739+F1742*I1742-E1742*J1739-G1742*J1742</f>
        <v>0</v>
      </c>
      <c r="O1742" s="28">
        <f t="shared" ref="O1742" si="10335">(D1742*J1739+E1742*I1739+F1742*J1742+G1742*I1742)</f>
        <v>-0.21442165469550581</v>
      </c>
      <c r="P1742" s="26">
        <f t="shared" ref="P1742" si="10336">D1742*K1739+F1742*K1742-E1742*L1739-G1742*L1742</f>
        <v>1</v>
      </c>
      <c r="Q1742" s="27">
        <f t="shared" ref="Q1742" si="10337">(D1742*L1739+E1742*K1739+F1742*L1742+G1742*K1742)</f>
        <v>0</v>
      </c>
      <c r="S1742" s="24">
        <v>0</v>
      </c>
      <c r="T1742" s="28">
        <v>0</v>
      </c>
      <c r="U1742" s="26">
        <v>1</v>
      </c>
      <c r="V1742" s="27">
        <v>0</v>
      </c>
      <c r="X1742" s="24">
        <f t="shared" ref="X1742" si="10338">N1742*S1739+P1742*S1742-O1742*T1739-Q1742*T1742</f>
        <v>0</v>
      </c>
      <c r="Y1742" s="28">
        <f t="shared" ref="Y1742" si="10339">(N1742*T1739+O1742*S1739+P1742*T1742+Q1742*S1742)</f>
        <v>-0.21442165469550581</v>
      </c>
      <c r="Z1742" s="26">
        <f t="shared" ref="Z1742" si="10340">N1742*U1739+P1742*U1742-O1742*V1739-Q1742*V1742</f>
        <v>-4.8067934435224</v>
      </c>
      <c r="AA1742" s="27">
        <f t="shared" ref="AA1742" si="10341">(N1742*V1739+O1742*U1739+P1742*V1742+Q1742*U1742)</f>
        <v>0</v>
      </c>
      <c r="AB1742" s="8"/>
      <c r="AC1742" s="24">
        <v>0</v>
      </c>
      <c r="AD1742" s="28">
        <f t="shared" ref="AD1742" si="10342">IF(0=(1-$AD$8*$AE$8*$B1739^2),0,-1*(1-$AD$8*$AE$8*$B1739^2)/($B1739*$AD$8))</f>
        <v>-0.21294653955356929</v>
      </c>
      <c r="AE1742" s="26">
        <v>1</v>
      </c>
      <c r="AF1742" s="27">
        <v>0</v>
      </c>
      <c r="AH1742" s="24">
        <f t="shared" ref="AH1742" si="10343">X1742*AC1739+Z1742*AC1742-Y1742*AD1739-AA1742*AD1742</f>
        <v>0</v>
      </c>
      <c r="AI1742" s="28">
        <f t="shared" ref="AI1742" si="10344">(X1742*AD1739+Y1742*AC1739+Z1742*AD1742+AA1742*AC1742)</f>
        <v>0.80916837545137454</v>
      </c>
      <c r="AJ1742" s="26">
        <f t="shared" ref="AJ1742" si="10345">X1742*AE1739+Z1742*AE1742-Y1742*AF1739-AA1742*AF1742</f>
        <v>-4.8067934435224</v>
      </c>
      <c r="AK1742" s="27">
        <f t="shared" ref="AK1742" si="10346">(X1742*AF1739+Y1742*AE1739+Z1742*AF1742+AA1742*AE1742)</f>
        <v>0</v>
      </c>
      <c r="AL1742" s="8"/>
      <c r="AM1742" s="24">
        <v>0</v>
      </c>
      <c r="AN1742" s="28">
        <v>0</v>
      </c>
      <c r="AO1742" s="26">
        <v>1</v>
      </c>
      <c r="AP1742" s="27">
        <v>0</v>
      </c>
      <c r="AR1742" s="24">
        <f t="shared" ref="AR1742" si="10347">AH1742*AM1739+AJ1742*AM1742-AI1742*AN1739-AK1742*AN1742</f>
        <v>0</v>
      </c>
      <c r="AS1742" s="28">
        <f t="shared" ref="AS1742" si="10348">(AH1742*AN1739+AI1742*AM1739+AJ1742*AN1742+AK1742*AM1742)</f>
        <v>0.80916837545137454</v>
      </c>
      <c r="AT1742" s="26">
        <f t="shared" ref="AT1742" si="10349">AH1742*AO1739+AJ1742*AO1742-AI1742*AP1739-AK1742*AP1742</f>
        <v>-0.27724062027040208</v>
      </c>
      <c r="AU1742" s="27">
        <f t="shared" ref="AU1742" si="10350">(AH1742*AP1739+AI1742*AO1739+AJ1742*AP1742+AK1742*AO1742)</f>
        <v>0</v>
      </c>
      <c r="AV1742" s="8"/>
      <c r="AW1742" s="38">
        <f t="shared" ref="AW1742" si="10351">(180/PI())*ATAN(-1*(($AR$8*AS1739+AU1739+$AR$8*AS1742+AU1742)/($AR$8*AR1739+AT1739+$AR$8*AR1742+AT1742)))</f>
        <v>75.317320672841419</v>
      </c>
      <c r="AY1742" s="187">
        <f t="shared" ref="AY1742" si="10352">20*LOG(((($AR$8*AR1739+AT1739-$AR$8*AR1742-AT1742)^2+($AR$8*AS1739+AU1739-$AR$8*AS1742-AU1742)^2)/(($AR$8*AR1739+AT1739+$AR$8*AR1742+AT1742)^2+($AR$8*AS1739+AU1739+$AR$8*AS1742+AU1742)^2))^0.5)</f>
        <v>-15.326578458479418</v>
      </c>
      <c r="AZ1742" s="9"/>
      <c r="BA1742" s="29"/>
      <c r="BB1742" s="29"/>
      <c r="BC1742" s="29"/>
      <c r="BD1742" s="29"/>
    </row>
    <row r="1743" spans="2:56" ht="18.649999999999999" customHeight="1">
      <c r="AY1743" s="33"/>
    </row>
    <row r="1744" spans="2:56" ht="18.649999999999999" customHeight="1" thickBot="1">
      <c r="E1744" s="21" t="s">
        <v>68</v>
      </c>
      <c r="J1744" s="21" t="s">
        <v>69</v>
      </c>
      <c r="O1744" s="21" t="s">
        <v>70</v>
      </c>
      <c r="T1744" s="21" t="s">
        <v>71</v>
      </c>
      <c r="Y1744" s="21" t="s">
        <v>72</v>
      </c>
      <c r="AD1744" s="21" t="s">
        <v>73</v>
      </c>
      <c r="AI1744" s="21" t="s">
        <v>74</v>
      </c>
      <c r="AN1744" s="21" t="s">
        <v>75</v>
      </c>
      <c r="AS1744" s="21" t="s">
        <v>76</v>
      </c>
    </row>
    <row r="1745" spans="2:56" ht="18.649999999999999" customHeight="1" thickBot="1">
      <c r="B1745" s="20"/>
      <c r="D1745" s="197" t="s">
        <v>77</v>
      </c>
      <c r="E1745" s="198"/>
      <c r="F1745" s="199" t="s">
        <v>78</v>
      </c>
      <c r="G1745" s="200"/>
      <c r="I1745" s="197" t="s">
        <v>79</v>
      </c>
      <c r="J1745" s="198"/>
      <c r="K1745" s="199" t="s">
        <v>80</v>
      </c>
      <c r="L1745" s="200"/>
      <c r="N1745" s="197" t="s">
        <v>81</v>
      </c>
      <c r="O1745" s="198"/>
      <c r="P1745" s="199" t="s">
        <v>82</v>
      </c>
      <c r="Q1745" s="200"/>
      <c r="S1745" s="197" t="s">
        <v>83</v>
      </c>
      <c r="T1745" s="198"/>
      <c r="U1745" s="199" t="s">
        <v>84</v>
      </c>
      <c r="V1745" s="200"/>
      <c r="X1745" s="197" t="s">
        <v>85</v>
      </c>
      <c r="Y1745" s="198"/>
      <c r="Z1745" s="199" t="s">
        <v>86</v>
      </c>
      <c r="AA1745" s="200"/>
      <c r="AB1745" s="4"/>
      <c r="AC1745" s="197" t="s">
        <v>87</v>
      </c>
      <c r="AD1745" s="198"/>
      <c r="AE1745" s="199" t="s">
        <v>88</v>
      </c>
      <c r="AF1745" s="200"/>
      <c r="AH1745" s="197" t="s">
        <v>89</v>
      </c>
      <c r="AI1745" s="198"/>
      <c r="AJ1745" s="199" t="s">
        <v>90</v>
      </c>
      <c r="AK1745" s="200"/>
      <c r="AL1745" s="4"/>
      <c r="AM1745" s="197" t="s">
        <v>91</v>
      </c>
      <c r="AN1745" s="198"/>
      <c r="AO1745" s="199" t="s">
        <v>92</v>
      </c>
      <c r="AP1745" s="200"/>
      <c r="AR1745" s="197" t="s">
        <v>93</v>
      </c>
      <c r="AS1745" s="198"/>
      <c r="AT1745" s="199" t="s">
        <v>94</v>
      </c>
      <c r="AU1745" s="200"/>
      <c r="AV1745" s="4"/>
      <c r="AW1745" s="181" t="s">
        <v>95</v>
      </c>
      <c r="AY1745" s="182" t="s">
        <v>22</v>
      </c>
      <c r="AZ1745" s="9"/>
      <c r="BA1745" s="29"/>
      <c r="BB1745" s="29"/>
      <c r="BC1745" s="29"/>
      <c r="BD1745" s="29"/>
    </row>
    <row r="1746" spans="2:56" ht="18.649999999999999" customHeight="1" thickTop="1" thickBot="1">
      <c r="B1746" s="39">
        <f t="shared" ref="B1746" si="10353">B1739+$E$5</f>
        <v>0.99839999999998919</v>
      </c>
      <c r="D1746" s="24">
        <v>1</v>
      </c>
      <c r="E1746" s="25">
        <v>0</v>
      </c>
      <c r="F1746" s="26">
        <v>0</v>
      </c>
      <c r="G1746" s="27">
        <f t="shared" ref="G1746" si="10354">-1/($E$8*$B1746)</f>
        <v>-5.5955450508523743</v>
      </c>
      <c r="I1746" s="24">
        <v>1</v>
      </c>
      <c r="J1746" s="28">
        <v>0</v>
      </c>
      <c r="K1746" s="26">
        <v>0</v>
      </c>
      <c r="L1746" s="27">
        <v>0</v>
      </c>
      <c r="N1746" s="24">
        <f t="shared" ref="N1746" si="10355">D1746*I1746+F1746*I1749-E1746*J1746-G1746*J1749</f>
        <v>-0.1948990288228829</v>
      </c>
      <c r="O1746" s="28">
        <f t="shared" ref="O1746" si="10356">(D1746*J1746+E1746*I1746+F1746*J1749+G1746*I1749)</f>
        <v>0</v>
      </c>
      <c r="P1746" s="26">
        <f t="shared" ref="P1746" si="10357">D1746*K1746+F1746*K1749-E1746*L1746-G1746*L1749</f>
        <v>0</v>
      </c>
      <c r="Q1746" s="27">
        <f t="shared" ref="Q1746" si="10358">(D1746*L1746+E1746*K1746+F1746*L1749+G1746*K1749)</f>
        <v>-5.5955450508523743</v>
      </c>
      <c r="S1746" s="24">
        <v>1</v>
      </c>
      <c r="T1746" s="25">
        <v>0</v>
      </c>
      <c r="U1746" s="26">
        <v>0</v>
      </c>
      <c r="V1746" s="27">
        <f t="shared" ref="V1746" si="10359">-1/($T$8*$B1746)</f>
        <v>-27.070339570339865</v>
      </c>
      <c r="X1746" s="24">
        <f t="shared" ref="X1746" si="10360">N1746*S1746+P1746*S1749-O1746*T1746-Q1746*T1749</f>
        <v>-0.1948990288228829</v>
      </c>
      <c r="Y1746" s="28">
        <f t="shared" ref="Y1746" si="10361">(N1746*T1746+O1746*S1746+P1746*T1749+Q1746*S1749)</f>
        <v>0</v>
      </c>
      <c r="Z1746" s="26">
        <f t="shared" ref="Z1746" si="10362">N1746*U1746+P1746*U1749-O1746*V1746-Q1746*V1749</f>
        <v>0</v>
      </c>
      <c r="AA1746" s="27">
        <f t="shared" ref="AA1746" si="10363">(N1746*V1746+O1746*U1746+P1746*V1749+Q1746*U1749)</f>
        <v>-0.31956215868747773</v>
      </c>
      <c r="AB1746" s="8"/>
      <c r="AC1746" s="24">
        <v>1</v>
      </c>
      <c r="AD1746" s="28">
        <v>0</v>
      </c>
      <c r="AE1746" s="26">
        <v>0</v>
      </c>
      <c r="AF1746" s="27">
        <v>0</v>
      </c>
      <c r="AH1746" s="24">
        <f t="shared" ref="AH1746" si="10364">X1746*AC1746+Z1746*AC1749-Y1746*AD1746-AA1746*AD1749</f>
        <v>-0.26270825204216502</v>
      </c>
      <c r="AI1746" s="28">
        <f t="shared" ref="AI1746" si="10365">(X1746*AD1746+Y1746*AC1746+Z1746*AD1749+AA1746*AC1749)</f>
        <v>0</v>
      </c>
      <c r="AJ1746" s="26">
        <f t="shared" ref="AJ1746" si="10366">X1746*AE1746+Z1746*AE1749-Y1746*AF1746-AA1746*AF1749</f>
        <v>0</v>
      </c>
      <c r="AK1746" s="27">
        <f t="shared" ref="AK1746" si="10367">(X1746*AF1746+Y1746*AE1746+Z1746*AF1749+AA1746*AE1749)</f>
        <v>-0.31956215868747773</v>
      </c>
      <c r="AL1746" s="8"/>
      <c r="AM1746" s="24">
        <v>1</v>
      </c>
      <c r="AN1746" s="25">
        <v>0</v>
      </c>
      <c r="AO1746" s="26">
        <v>0</v>
      </c>
      <c r="AP1746" s="27">
        <f t="shared" ref="AP1746" si="10368">-1/($AN$8*$B1746)</f>
        <v>-5.5955450508523743</v>
      </c>
      <c r="AR1746" s="24">
        <f t="shared" ref="AR1746" si="10369">AH1746*AM1746+AJ1746*AM1749-AI1746*AN1746-AK1746*AN1749</f>
        <v>-0.26270825204216502</v>
      </c>
      <c r="AS1746" s="28">
        <f t="shared" ref="AS1746" si="10370">(AH1746*AN1746+AI1746*AM1746+AJ1746*AN1749+AK1746*AM1749)</f>
        <v>0</v>
      </c>
      <c r="AT1746" s="26">
        <f t="shared" ref="AT1746" si="10371">AH1746*AO1746+AJ1746*AO1749-AI1746*AP1746-AK1746*AP1749</f>
        <v>0</v>
      </c>
      <c r="AU1746" s="27">
        <f t="shared" ref="AU1746" si="10372">(AH1746*AP1746+AI1746*AO1746+AJ1746*AP1749+AK1746*AO1749)</f>
        <v>1.1504337008451369</v>
      </c>
      <c r="AV1746" s="8"/>
      <c r="AW1746" s="183">
        <f t="shared" ref="AW1746" si="10373">20*LOG((2*$AR$8)/(($AR$8*AR1746+AT1746+$AR$8*AR1749+AT1749)^2+($AR$8*AS1746+AU1746+$AR$8*AS1749+AU1749)^2)^0.5)</f>
        <v>-0.13207268666098804</v>
      </c>
      <c r="AY1746" s="184">
        <f t="shared" ref="AY1746" si="10374">((AS1746^2+AR1746^2)/(AS1749^2+AR1749^2))^0.5</f>
        <v>0.32801720205652513</v>
      </c>
      <c r="AZ1746" s="9"/>
      <c r="BA1746" s="29"/>
      <c r="BB1746" s="29"/>
      <c r="BC1746" s="29"/>
      <c r="BD1746" s="29"/>
    </row>
    <row r="1747" spans="2:56" ht="18.649999999999999" customHeight="1" thickBot="1">
      <c r="D1747" s="30"/>
      <c r="G1747" s="31"/>
      <c r="I1747" s="30"/>
      <c r="L1747" s="31"/>
      <c r="N1747" s="30"/>
      <c r="Q1747" s="31"/>
      <c r="S1747" s="30"/>
      <c r="V1747" s="31"/>
      <c r="X1747" s="30"/>
      <c r="AA1747" s="31"/>
      <c r="AC1747" s="30"/>
      <c r="AF1747" s="31"/>
      <c r="AH1747" s="30"/>
      <c r="AK1747" s="31"/>
      <c r="AM1747" s="30"/>
      <c r="AP1747" s="31"/>
      <c r="AR1747" s="30"/>
      <c r="AU1747" s="31"/>
      <c r="AY1747" s="185"/>
      <c r="AZ1747" s="9"/>
      <c r="BA1747" s="29"/>
      <c r="BB1747" s="29"/>
      <c r="BC1747" s="29"/>
      <c r="BD1747" s="29"/>
    </row>
    <row r="1748" spans="2:56" ht="18.649999999999999" customHeight="1" thickBot="1">
      <c r="D1748" s="197" t="s">
        <v>96</v>
      </c>
      <c r="E1748" s="198"/>
      <c r="F1748" s="199" t="s">
        <v>97</v>
      </c>
      <c r="G1748" s="200"/>
      <c r="I1748" s="197" t="s">
        <v>98</v>
      </c>
      <c r="J1748" s="198"/>
      <c r="K1748" s="199" t="s">
        <v>99</v>
      </c>
      <c r="L1748" s="200"/>
      <c r="N1748" s="197" t="s">
        <v>1</v>
      </c>
      <c r="O1748" s="198"/>
      <c r="P1748" s="199" t="s">
        <v>2</v>
      </c>
      <c r="Q1748" s="200"/>
      <c r="S1748" s="172" t="s">
        <v>100</v>
      </c>
      <c r="T1748" s="173"/>
      <c r="U1748" s="199" t="s">
        <v>101</v>
      </c>
      <c r="V1748" s="200"/>
      <c r="X1748" s="197" t="s">
        <v>102</v>
      </c>
      <c r="Y1748" s="198"/>
      <c r="Z1748" s="199" t="s">
        <v>103</v>
      </c>
      <c r="AA1748" s="200"/>
      <c r="AB1748" s="4"/>
      <c r="AC1748" s="197" t="s">
        <v>104</v>
      </c>
      <c r="AD1748" s="198"/>
      <c r="AE1748" s="199" t="s">
        <v>105</v>
      </c>
      <c r="AF1748" s="200"/>
      <c r="AH1748" s="172" t="s">
        <v>106</v>
      </c>
      <c r="AI1748" s="173"/>
      <c r="AJ1748" s="199" t="s">
        <v>107</v>
      </c>
      <c r="AK1748" s="200"/>
      <c r="AL1748" s="4"/>
      <c r="AM1748" s="197" t="s">
        <v>108</v>
      </c>
      <c r="AN1748" s="198"/>
      <c r="AO1748" s="199" t="s">
        <v>109</v>
      </c>
      <c r="AP1748" s="200"/>
      <c r="AR1748" s="197" t="s">
        <v>110</v>
      </c>
      <c r="AS1748" s="198"/>
      <c r="AT1748" s="199" t="s">
        <v>111</v>
      </c>
      <c r="AU1748" s="200"/>
      <c r="AV1748" s="4"/>
      <c r="AW1748" s="36" t="s">
        <v>112</v>
      </c>
      <c r="AY1748" s="186" t="s">
        <v>113</v>
      </c>
      <c r="AZ1748" s="9"/>
      <c r="BA1748" s="29"/>
      <c r="BB1748" s="29"/>
      <c r="BC1748" s="29"/>
      <c r="BD1748" s="29"/>
    </row>
    <row r="1749" spans="2:56" ht="18.649999999999999" customHeight="1" thickTop="1" thickBot="1">
      <c r="D1749" s="24">
        <v>0</v>
      </c>
      <c r="E1749" s="28">
        <v>0</v>
      </c>
      <c r="F1749" s="26">
        <v>1</v>
      </c>
      <c r="G1749" s="27">
        <v>0</v>
      </c>
      <c r="I1749" s="24">
        <v>0</v>
      </c>
      <c r="J1749" s="28">
        <f t="shared" ref="J1749" si="10375">IF(0=(1-$J$8*$K$8*$B1746^2),0,-1*(1-$J$8*$K$8*$B1746^2)/($B1746*$K$8))</f>
        <v>-0.21354470707743886</v>
      </c>
      <c r="K1749" s="26">
        <v>1</v>
      </c>
      <c r="L1749" s="27">
        <v>0</v>
      </c>
      <c r="N1749" s="24">
        <f t="shared" ref="N1749" si="10376">D1749*I1746+F1749*I1749-E1749*J1746-G1749*J1749</f>
        <v>0</v>
      </c>
      <c r="O1749" s="28">
        <f t="shared" ref="O1749" si="10377">(D1749*J1746+E1749*I1746+F1749*J1749+G1749*I1749)</f>
        <v>-0.21354470707743886</v>
      </c>
      <c r="P1749" s="26">
        <f t="shared" ref="P1749" si="10378">D1749*K1746+F1749*K1749-E1749*L1746-G1749*L1749</f>
        <v>1</v>
      </c>
      <c r="Q1749" s="27">
        <f t="shared" ref="Q1749" si="10379">(D1749*L1746+E1749*K1746+F1749*L1749+G1749*K1749)</f>
        <v>0</v>
      </c>
      <c r="S1749" s="24">
        <v>0</v>
      </c>
      <c r="T1749" s="28">
        <v>0</v>
      </c>
      <c r="U1749" s="26">
        <v>1</v>
      </c>
      <c r="V1749" s="27">
        <v>0</v>
      </c>
      <c r="X1749" s="24">
        <f t="shared" ref="X1749" si="10380">N1749*S1746+P1749*S1749-O1749*T1746-Q1749*T1749</f>
        <v>0</v>
      </c>
      <c r="Y1749" s="28">
        <f t="shared" ref="Y1749" si="10381">(N1749*T1746+O1749*S1746+P1749*T1749+Q1749*S1749)</f>
        <v>-0.21354470707743886</v>
      </c>
      <c r="Z1749" s="26">
        <f t="shared" ref="Z1749" si="10382">N1749*U1746+P1749*U1749-O1749*V1746-Q1749*V1749</f>
        <v>-4.7807277340350289</v>
      </c>
      <c r="AA1749" s="27">
        <f t="shared" ref="AA1749" si="10383">(N1749*V1746+O1749*U1746+P1749*V1749+Q1749*U1749)</f>
        <v>0</v>
      </c>
      <c r="AB1749" s="8"/>
      <c r="AC1749" s="24">
        <v>0</v>
      </c>
      <c r="AD1749" s="28">
        <f t="shared" ref="AD1749" si="10384">IF(0=(1-$AD$8*$AE$8*$B1746^2),0,-1*(1-$AD$8*$AE$8*$B1746^2)/($B1746*$AD$8))</f>
        <v>-0.21219415808740211</v>
      </c>
      <c r="AE1749" s="26">
        <v>1</v>
      </c>
      <c r="AF1749" s="27">
        <v>0</v>
      </c>
      <c r="AH1749" s="24">
        <f t="shared" ref="AH1749" si="10385">X1749*AC1746+Z1749*AC1749-Y1749*AD1746-AA1749*AD1749</f>
        <v>0</v>
      </c>
      <c r="AI1749" s="28">
        <f t="shared" ref="AI1749" si="10386">(X1749*AD1746+Y1749*AC1746+Z1749*AD1749+AA1749*AC1749)</f>
        <v>0.80089778949121759</v>
      </c>
      <c r="AJ1749" s="26">
        <f t="shared" ref="AJ1749" si="10387">X1749*AE1746+Z1749*AE1749-Y1749*AF1746-AA1749*AF1749</f>
        <v>-4.7807277340350289</v>
      </c>
      <c r="AK1749" s="27">
        <f t="shared" ref="AK1749" si="10388">(X1749*AF1746+Y1749*AE1746+Z1749*AF1749+AA1749*AE1749)</f>
        <v>0</v>
      </c>
      <c r="AL1749" s="8"/>
      <c r="AM1749" s="24">
        <v>0</v>
      </c>
      <c r="AN1749" s="28">
        <v>0</v>
      </c>
      <c r="AO1749" s="26">
        <v>1</v>
      </c>
      <c r="AP1749" s="27">
        <v>0</v>
      </c>
      <c r="AR1749" s="24">
        <f t="shared" ref="AR1749" si="10389">AH1749*AM1746+AJ1749*AM1749-AI1749*AN1746-AK1749*AN1749</f>
        <v>0</v>
      </c>
      <c r="AS1749" s="28">
        <f t="shared" ref="AS1749" si="10390">(AH1749*AN1746+AI1749*AM1746+AJ1749*AN1749+AK1749*AM1749)</f>
        <v>0.80089778949121759</v>
      </c>
      <c r="AT1749" s="26">
        <f t="shared" ref="AT1749" si="10391">AH1749*AO1746+AJ1749*AO1749-AI1749*AP1746-AK1749*AP1749</f>
        <v>-0.29926807180883941</v>
      </c>
      <c r="AU1749" s="27">
        <f t="shared" ref="AU1749" si="10392">(AH1749*AP1746+AI1749*AO1746+AJ1749*AP1749+AK1749*AO1749)</f>
        <v>0</v>
      </c>
      <c r="AV1749" s="8"/>
      <c r="AW1749" s="38">
        <f t="shared" ref="AW1749" si="10393">(180/PI())*ATAN(-1*(($AR$8*AS1746+AU1746+$AR$8*AS1749+AU1749)/($AR$8*AR1746+AT1746+$AR$8*AR1749+AT1749)))</f>
        <v>73.933793200867967</v>
      </c>
      <c r="AY1749" s="187">
        <f t="shared" ref="AY1749" si="10394">20*LOG(((($AR$8*AR1746+AT1746-$AR$8*AR1749-AT1749)^2+($AR$8*AS1746+AU1746-$AR$8*AS1749-AU1749)^2)/(($AR$8*AR1746+AT1746+$AR$8*AR1749+AT1749)^2+($AR$8*AS1746+AU1746+$AR$8*AS1749+AU1749)^2))^0.5)</f>
        <v>-15.235581981040554</v>
      </c>
      <c r="AZ1749" s="9"/>
      <c r="BA1749" s="29"/>
      <c r="BB1749" s="29"/>
      <c r="BC1749" s="29"/>
      <c r="BD1749" s="29"/>
    </row>
    <row r="1750" spans="2:56" ht="18.649999999999999" customHeight="1">
      <c r="AY1750" s="33"/>
    </row>
    <row r="1751" spans="2:56" ht="18.649999999999999" customHeight="1" thickBot="1">
      <c r="E1751" s="21" t="s">
        <v>68</v>
      </c>
      <c r="J1751" s="21" t="s">
        <v>69</v>
      </c>
      <c r="O1751" s="21" t="s">
        <v>70</v>
      </c>
      <c r="T1751" s="21" t="s">
        <v>71</v>
      </c>
      <c r="Y1751" s="21" t="s">
        <v>72</v>
      </c>
      <c r="AD1751" s="21" t="s">
        <v>73</v>
      </c>
      <c r="AI1751" s="21" t="s">
        <v>74</v>
      </c>
      <c r="AN1751" s="21" t="s">
        <v>75</v>
      </c>
      <c r="AS1751" s="21" t="s">
        <v>76</v>
      </c>
    </row>
    <row r="1752" spans="2:56" ht="18.649999999999999" customHeight="1" thickBot="1">
      <c r="B1752" s="20"/>
      <c r="D1752" s="197" t="s">
        <v>77</v>
      </c>
      <c r="E1752" s="198"/>
      <c r="F1752" s="199" t="s">
        <v>78</v>
      </c>
      <c r="G1752" s="200"/>
      <c r="I1752" s="197" t="s">
        <v>79</v>
      </c>
      <c r="J1752" s="198"/>
      <c r="K1752" s="199" t="s">
        <v>80</v>
      </c>
      <c r="L1752" s="200"/>
      <c r="N1752" s="197" t="s">
        <v>81</v>
      </c>
      <c r="O1752" s="198"/>
      <c r="P1752" s="199" t="s">
        <v>82</v>
      </c>
      <c r="Q1752" s="200"/>
      <c r="S1752" s="197" t="s">
        <v>83</v>
      </c>
      <c r="T1752" s="198"/>
      <c r="U1752" s="199" t="s">
        <v>84</v>
      </c>
      <c r="V1752" s="200"/>
      <c r="X1752" s="197" t="s">
        <v>85</v>
      </c>
      <c r="Y1752" s="198"/>
      <c r="Z1752" s="199" t="s">
        <v>86</v>
      </c>
      <c r="AA1752" s="200"/>
      <c r="AB1752" s="4"/>
      <c r="AC1752" s="197" t="s">
        <v>87</v>
      </c>
      <c r="AD1752" s="198"/>
      <c r="AE1752" s="199" t="s">
        <v>88</v>
      </c>
      <c r="AF1752" s="200"/>
      <c r="AH1752" s="197" t="s">
        <v>89</v>
      </c>
      <c r="AI1752" s="198"/>
      <c r="AJ1752" s="199" t="s">
        <v>90</v>
      </c>
      <c r="AK1752" s="200"/>
      <c r="AL1752" s="4"/>
      <c r="AM1752" s="197" t="s">
        <v>91</v>
      </c>
      <c r="AN1752" s="198"/>
      <c r="AO1752" s="199" t="s">
        <v>92</v>
      </c>
      <c r="AP1752" s="200"/>
      <c r="AR1752" s="197" t="s">
        <v>93</v>
      </c>
      <c r="AS1752" s="198"/>
      <c r="AT1752" s="199" t="s">
        <v>94</v>
      </c>
      <c r="AU1752" s="200"/>
      <c r="AV1752" s="4"/>
      <c r="AW1752" s="181" t="s">
        <v>95</v>
      </c>
      <c r="AY1752" s="182" t="s">
        <v>22</v>
      </c>
      <c r="AZ1752" s="9"/>
      <c r="BA1752" s="29"/>
      <c r="BB1752" s="29"/>
      <c r="BC1752" s="29"/>
      <c r="BD1752" s="29"/>
    </row>
    <row r="1753" spans="2:56" ht="18.649999999999999" customHeight="1" thickTop="1" thickBot="1">
      <c r="B1753" s="39">
        <f t="shared" ref="B1753" si="10395">B1746+$E$5</f>
        <v>0.99879999999998914</v>
      </c>
      <c r="D1753" s="24">
        <v>1</v>
      </c>
      <c r="E1753" s="25">
        <v>0</v>
      </c>
      <c r="F1753" s="26">
        <v>0</v>
      </c>
      <c r="G1753" s="27">
        <f t="shared" ref="G1753" si="10396">-1/($E$8*$B1753)</f>
        <v>-5.5933041437435023</v>
      </c>
      <c r="I1753" s="24">
        <v>1</v>
      </c>
      <c r="J1753" s="28">
        <v>0</v>
      </c>
      <c r="K1753" s="26">
        <v>0</v>
      </c>
      <c r="L1753" s="27">
        <v>0</v>
      </c>
      <c r="N1753" s="24">
        <f t="shared" ref="N1753" si="10397">D1753*I1753+F1753*I1756-E1753*J1753-G1753*J1756</f>
        <v>-0.18951761667138789</v>
      </c>
      <c r="O1753" s="28">
        <f t="shared" ref="O1753" si="10398">(D1753*J1753+E1753*I1753+F1753*J1756+G1753*I1756)</f>
        <v>0</v>
      </c>
      <c r="P1753" s="26">
        <f t="shared" ref="P1753" si="10399">D1753*K1753+F1753*K1756-E1753*L1753-G1753*L1756</f>
        <v>0</v>
      </c>
      <c r="Q1753" s="27">
        <f t="shared" ref="Q1753" si="10400">(D1753*L1753+E1753*K1753+F1753*L1756+G1753*K1756)</f>
        <v>-5.5933041437435023</v>
      </c>
      <c r="S1753" s="24">
        <v>1</v>
      </c>
      <c r="T1753" s="25">
        <v>0</v>
      </c>
      <c r="U1753" s="26">
        <v>0</v>
      </c>
      <c r="V1753" s="27">
        <f t="shared" ref="V1753" si="10401">-1/($T$8*$B1753)</f>
        <v>-27.059498425137487</v>
      </c>
      <c r="X1753" s="24">
        <f t="shared" ref="X1753" si="10402">N1753*S1753+P1753*S1756-O1753*T1753-Q1753*T1756</f>
        <v>-0.18951761667138789</v>
      </c>
      <c r="Y1753" s="28">
        <f t="shared" ref="Y1753" si="10403">(N1753*T1753+O1753*S1753+P1753*T1756+Q1753*S1756)</f>
        <v>0</v>
      </c>
      <c r="Z1753" s="26">
        <f t="shared" ref="Z1753" si="10404">N1753*U1753+P1753*U1756-O1753*V1753-Q1753*V1756</f>
        <v>0</v>
      </c>
      <c r="AA1753" s="27">
        <f t="shared" ref="AA1753" si="10405">(N1753*V1753+O1753*U1753+P1753*V1756+Q1753*U1756)</f>
        <v>-0.46505249388827163</v>
      </c>
      <c r="AB1753" s="8"/>
      <c r="AC1753" s="24">
        <v>1</v>
      </c>
      <c r="AD1753" s="28">
        <v>0</v>
      </c>
      <c r="AE1753" s="26">
        <v>0</v>
      </c>
      <c r="AF1753" s="27">
        <v>0</v>
      </c>
      <c r="AH1753" s="24">
        <f t="shared" ref="AH1753" si="10406">X1753*AC1753+Z1753*AC1756-Y1753*AD1753-AA1753*AD1756</f>
        <v>-0.28784929819274196</v>
      </c>
      <c r="AI1753" s="28">
        <f t="shared" ref="AI1753" si="10407">(X1753*AD1753+Y1753*AC1753+Z1753*AD1756+AA1753*AC1756)</f>
        <v>0</v>
      </c>
      <c r="AJ1753" s="26">
        <f t="shared" ref="AJ1753" si="10408">X1753*AE1753+Z1753*AE1756-Y1753*AF1753-AA1753*AF1756</f>
        <v>0</v>
      </c>
      <c r="AK1753" s="27">
        <f t="shared" ref="AK1753" si="10409">(X1753*AF1753+Y1753*AE1753+Z1753*AF1756+AA1753*AE1756)</f>
        <v>-0.46505249388827163</v>
      </c>
      <c r="AL1753" s="8"/>
      <c r="AM1753" s="24">
        <v>1</v>
      </c>
      <c r="AN1753" s="25">
        <v>0</v>
      </c>
      <c r="AO1753" s="26">
        <v>0</v>
      </c>
      <c r="AP1753" s="27">
        <f t="shared" ref="AP1753" si="10410">-1/($AN$8*$B1753)</f>
        <v>-5.5933041437435023</v>
      </c>
      <c r="AR1753" s="24">
        <f t="shared" ref="AR1753" si="10411">AH1753*AM1753+AJ1753*AM1756-AI1753*AN1753-AK1753*AN1756</f>
        <v>-0.28784929819274196</v>
      </c>
      <c r="AS1753" s="28">
        <f t="shared" ref="AS1753" si="10412">(AH1753*AN1753+AI1753*AM1753+AJ1753*AN1756+AK1753*AM1756)</f>
        <v>0</v>
      </c>
      <c r="AT1753" s="26">
        <f t="shared" ref="AT1753" si="10413">AH1753*AO1753+AJ1753*AO1756-AI1753*AP1753-AK1753*AP1756</f>
        <v>0</v>
      </c>
      <c r="AU1753" s="27">
        <f t="shared" ref="AU1753" si="10414">(AH1753*AP1753+AI1753*AO1753+AJ1753*AP1756+AK1753*AO1756)</f>
        <v>1.1449761784668511</v>
      </c>
      <c r="AV1753" s="8"/>
      <c r="AW1753" s="183">
        <f t="shared" ref="AW1753" si="10415">20*LOG((2*$AR$8)/(($AR$8*AR1753+AT1753+$AR$8*AR1756+AT1756)^2+($AR$8*AS1753+AU1753+$AR$8*AS1756+AU1756)^2)^0.5)</f>
        <v>-0.13386837044262795</v>
      </c>
      <c r="AY1753" s="184">
        <f t="shared" ref="AY1753" si="10416">((AS1753^2+AR1753^2)/(AS1756^2+AR1756^2))^0.5</f>
        <v>0.36313693307648509</v>
      </c>
      <c r="AZ1753" s="9"/>
      <c r="BA1753" s="29"/>
      <c r="BB1753" s="29"/>
      <c r="BC1753" s="29"/>
      <c r="BD1753" s="29"/>
    </row>
    <row r="1754" spans="2:56" ht="18.649999999999999" customHeight="1" thickBot="1">
      <c r="D1754" s="30"/>
      <c r="G1754" s="31"/>
      <c r="I1754" s="30"/>
      <c r="L1754" s="31"/>
      <c r="N1754" s="30"/>
      <c r="Q1754" s="31"/>
      <c r="S1754" s="30"/>
      <c r="V1754" s="31"/>
      <c r="X1754" s="30"/>
      <c r="AA1754" s="31"/>
      <c r="AC1754" s="30"/>
      <c r="AF1754" s="31"/>
      <c r="AH1754" s="30"/>
      <c r="AK1754" s="31"/>
      <c r="AM1754" s="30"/>
      <c r="AP1754" s="31"/>
      <c r="AR1754" s="30"/>
      <c r="AU1754" s="31"/>
      <c r="AY1754" s="185"/>
      <c r="AZ1754" s="9"/>
      <c r="BA1754" s="29"/>
      <c r="BB1754" s="29"/>
      <c r="BC1754" s="29"/>
      <c r="BD1754" s="29"/>
    </row>
    <row r="1755" spans="2:56" ht="18.649999999999999" customHeight="1" thickBot="1">
      <c r="D1755" s="197" t="s">
        <v>96</v>
      </c>
      <c r="E1755" s="198"/>
      <c r="F1755" s="199" t="s">
        <v>97</v>
      </c>
      <c r="G1755" s="200"/>
      <c r="I1755" s="197" t="s">
        <v>98</v>
      </c>
      <c r="J1755" s="198"/>
      <c r="K1755" s="199" t="s">
        <v>99</v>
      </c>
      <c r="L1755" s="200"/>
      <c r="N1755" s="197" t="s">
        <v>1</v>
      </c>
      <c r="O1755" s="198"/>
      <c r="P1755" s="199" t="s">
        <v>2</v>
      </c>
      <c r="Q1755" s="200"/>
      <c r="S1755" s="172" t="s">
        <v>100</v>
      </c>
      <c r="T1755" s="173"/>
      <c r="U1755" s="199" t="s">
        <v>101</v>
      </c>
      <c r="V1755" s="200"/>
      <c r="X1755" s="197" t="s">
        <v>102</v>
      </c>
      <c r="Y1755" s="198"/>
      <c r="Z1755" s="199" t="s">
        <v>103</v>
      </c>
      <c r="AA1755" s="200"/>
      <c r="AB1755" s="4"/>
      <c r="AC1755" s="197" t="s">
        <v>104</v>
      </c>
      <c r="AD1755" s="198"/>
      <c r="AE1755" s="199" t="s">
        <v>105</v>
      </c>
      <c r="AF1755" s="200"/>
      <c r="AH1755" s="172" t="s">
        <v>106</v>
      </c>
      <c r="AI1755" s="173"/>
      <c r="AJ1755" s="199" t="s">
        <v>107</v>
      </c>
      <c r="AK1755" s="200"/>
      <c r="AL1755" s="4"/>
      <c r="AM1755" s="197" t="s">
        <v>108</v>
      </c>
      <c r="AN1755" s="198"/>
      <c r="AO1755" s="199" t="s">
        <v>109</v>
      </c>
      <c r="AP1755" s="200"/>
      <c r="AR1755" s="197" t="s">
        <v>110</v>
      </c>
      <c r="AS1755" s="198"/>
      <c r="AT1755" s="199" t="s">
        <v>111</v>
      </c>
      <c r="AU1755" s="200"/>
      <c r="AV1755" s="4"/>
      <c r="AW1755" s="36" t="s">
        <v>112</v>
      </c>
      <c r="AY1755" s="186" t="s">
        <v>113</v>
      </c>
      <c r="AZ1755" s="9"/>
      <c r="BA1755" s="29"/>
      <c r="BB1755" s="29"/>
      <c r="BC1755" s="29"/>
      <c r="BD1755" s="29"/>
    </row>
    <row r="1756" spans="2:56" ht="18.649999999999999" customHeight="1" thickTop="1" thickBot="1">
      <c r="D1756" s="24">
        <v>0</v>
      </c>
      <c r="E1756" s="28">
        <v>0</v>
      </c>
      <c r="F1756" s="26">
        <v>1</v>
      </c>
      <c r="G1756" s="27">
        <v>0</v>
      </c>
      <c r="I1756" s="24">
        <v>0</v>
      </c>
      <c r="J1756" s="28">
        <f t="shared" ref="J1756" si="10417">IF(0=(1-$J$8*$K$8*$B1753^2),0,-1*(1-$J$8*$K$8*$B1753^2)/($B1753*$K$8))</f>
        <v>-0.21266814500011513</v>
      </c>
      <c r="K1756" s="26">
        <v>1</v>
      </c>
      <c r="L1756" s="27">
        <v>0</v>
      </c>
      <c r="N1756" s="24">
        <f t="shared" ref="N1756" si="10418">D1756*I1753+F1756*I1756-E1756*J1753-G1756*J1756</f>
        <v>0</v>
      </c>
      <c r="O1756" s="28">
        <f t="shared" ref="O1756" si="10419">(D1756*J1753+E1756*I1753+F1756*J1756+G1756*I1756)</f>
        <v>-0.21266814500011513</v>
      </c>
      <c r="P1756" s="26">
        <f t="shared" ref="P1756" si="10420">D1756*K1753+F1756*K1756-E1756*L1753-G1756*L1756</f>
        <v>1</v>
      </c>
      <c r="Q1756" s="27">
        <f t="shared" ref="Q1756" si="10421">(D1756*L1753+E1756*K1753+F1756*L1756+G1756*K1756)</f>
        <v>0</v>
      </c>
      <c r="S1756" s="24">
        <v>0</v>
      </c>
      <c r="T1756" s="28">
        <v>0</v>
      </c>
      <c r="U1756" s="26">
        <v>1</v>
      </c>
      <c r="V1756" s="27">
        <v>0</v>
      </c>
      <c r="X1756" s="24">
        <f t="shared" ref="X1756" si="10422">N1756*S1753+P1756*S1756-O1756*T1753-Q1756*T1756</f>
        <v>0</v>
      </c>
      <c r="Y1756" s="28">
        <f t="shared" ref="Y1756" si="10423">(N1756*T1753+O1756*S1753+P1756*T1756+Q1756*S1756)</f>
        <v>-0.21266814500011513</v>
      </c>
      <c r="Z1756" s="26">
        <f t="shared" ref="Z1756" si="10424">N1756*U1753+P1756*U1756-O1756*V1753-Q1756*V1756</f>
        <v>-4.7546933347075262</v>
      </c>
      <c r="AA1756" s="27">
        <f t="shared" ref="AA1756" si="10425">(N1756*V1753+O1756*U1753+P1756*V1756+Q1756*U1756)</f>
        <v>0</v>
      </c>
      <c r="AB1756" s="8"/>
      <c r="AC1756" s="24">
        <v>0</v>
      </c>
      <c r="AD1756" s="28">
        <f t="shared" ref="AD1756" si="10426">IF(0=(1-$AD$8*$AE$8*$B1753^2),0,-1*(1-$AD$8*$AE$8*$B1753^2)/($B1753*$AD$8))</f>
        <v>-0.21144211204892105</v>
      </c>
      <c r="AE1756" s="26">
        <v>1</v>
      </c>
      <c r="AF1756" s="27">
        <v>0</v>
      </c>
      <c r="AH1756" s="24">
        <f t="shared" ref="AH1756" si="10427">X1756*AC1753+Z1756*AC1756-Y1756*AD1753-AA1756*AD1756</f>
        <v>0</v>
      </c>
      <c r="AI1756" s="28">
        <f t="shared" ref="AI1756" si="10428">(X1756*AD1753+Y1756*AC1753+Z1756*AD1756+AA1756*AC1756)</f>
        <v>0.79267425583537166</v>
      </c>
      <c r="AJ1756" s="26">
        <f t="shared" ref="AJ1756" si="10429">X1756*AE1753+Z1756*AE1756-Y1756*AF1753-AA1756*AF1756</f>
        <v>-4.7546933347075262</v>
      </c>
      <c r="AK1756" s="27">
        <f t="shared" ref="AK1756" si="10430">(X1756*AF1753+Y1756*AE1753+Z1756*AF1756+AA1756*AE1756)</f>
        <v>0</v>
      </c>
      <c r="AL1756" s="8"/>
      <c r="AM1756" s="24">
        <v>0</v>
      </c>
      <c r="AN1756" s="28">
        <v>0</v>
      </c>
      <c r="AO1756" s="26">
        <v>1</v>
      </c>
      <c r="AP1756" s="27">
        <v>0</v>
      </c>
      <c r="AR1756" s="24">
        <f t="shared" ref="AR1756" si="10431">AH1756*AM1753+AJ1756*AM1756-AI1756*AN1753-AK1756*AN1756</f>
        <v>0</v>
      </c>
      <c r="AS1756" s="28">
        <f t="shared" ref="AS1756" si="10432">(AH1756*AN1753+AI1756*AM1753+AJ1756*AN1756+AK1756*AM1756)</f>
        <v>0.79267425583537166</v>
      </c>
      <c r="AT1756" s="26">
        <f t="shared" ref="AT1756" si="10433">AH1756*AO1753+AJ1756*AO1756-AI1756*AP1753-AK1756*AP1756</f>
        <v>-0.32102513490474482</v>
      </c>
      <c r="AU1756" s="27">
        <f t="shared" ref="AU1756" si="10434">(AH1756*AP1753+AI1756*AO1753+AJ1756*AP1756+AK1756*AO1756)</f>
        <v>0</v>
      </c>
      <c r="AV1756" s="8"/>
      <c r="AW1756" s="38">
        <f t="shared" ref="AW1756" si="10435">(180/PI())*ATAN(-1*(($AR$8*AS1753+AU1753+$AR$8*AS1756+AU1756)/($AR$8*AR1753+AT1753+$AR$8*AR1756+AT1756)))</f>
        <v>72.555540921607218</v>
      </c>
      <c r="AY1756" s="187">
        <f t="shared" ref="AY1756" si="10436">20*LOG(((($AR$8*AR1753+AT1753-$AR$8*AR1756-AT1756)^2+($AR$8*AS1753+AU1753-$AR$8*AS1756-AU1756)^2)/(($AR$8*AR1753+AT1753+$AR$8*AR1756+AT1756)^2+($AR$8*AS1753+AU1753+$AR$8*AS1756+AU1756)^2))^0.5)</f>
        <v>-15.177825597868059</v>
      </c>
      <c r="AZ1756" s="9"/>
      <c r="BA1756" s="29"/>
      <c r="BB1756" s="29"/>
      <c r="BC1756" s="29"/>
      <c r="BD1756" s="29"/>
    </row>
    <row r="1757" spans="2:56" ht="18.649999999999999" customHeight="1">
      <c r="AY1757" s="33"/>
    </row>
    <row r="1758" spans="2:56" ht="18.649999999999999" customHeight="1" thickBot="1">
      <c r="E1758" s="21" t="s">
        <v>68</v>
      </c>
      <c r="J1758" s="21" t="s">
        <v>69</v>
      </c>
      <c r="O1758" s="21" t="s">
        <v>70</v>
      </c>
      <c r="T1758" s="21" t="s">
        <v>71</v>
      </c>
      <c r="Y1758" s="21" t="s">
        <v>72</v>
      </c>
      <c r="AD1758" s="21" t="s">
        <v>73</v>
      </c>
      <c r="AI1758" s="21" t="s">
        <v>74</v>
      </c>
      <c r="AN1758" s="21" t="s">
        <v>75</v>
      </c>
      <c r="AS1758" s="21" t="s">
        <v>76</v>
      </c>
    </row>
    <row r="1759" spans="2:56" ht="18.649999999999999" customHeight="1" thickBot="1">
      <c r="B1759" s="20"/>
      <c r="D1759" s="197" t="s">
        <v>77</v>
      </c>
      <c r="E1759" s="198"/>
      <c r="F1759" s="199" t="s">
        <v>78</v>
      </c>
      <c r="G1759" s="200"/>
      <c r="I1759" s="197" t="s">
        <v>79</v>
      </c>
      <c r="J1759" s="198"/>
      <c r="K1759" s="199" t="s">
        <v>80</v>
      </c>
      <c r="L1759" s="200"/>
      <c r="N1759" s="197" t="s">
        <v>81</v>
      </c>
      <c r="O1759" s="198"/>
      <c r="P1759" s="199" t="s">
        <v>82</v>
      </c>
      <c r="Q1759" s="200"/>
      <c r="S1759" s="197" t="s">
        <v>83</v>
      </c>
      <c r="T1759" s="198"/>
      <c r="U1759" s="199" t="s">
        <v>84</v>
      </c>
      <c r="V1759" s="200"/>
      <c r="X1759" s="197" t="s">
        <v>85</v>
      </c>
      <c r="Y1759" s="198"/>
      <c r="Z1759" s="199" t="s">
        <v>86</v>
      </c>
      <c r="AA1759" s="200"/>
      <c r="AB1759" s="4"/>
      <c r="AC1759" s="197" t="s">
        <v>87</v>
      </c>
      <c r="AD1759" s="198"/>
      <c r="AE1759" s="199" t="s">
        <v>88</v>
      </c>
      <c r="AF1759" s="200"/>
      <c r="AH1759" s="197" t="s">
        <v>89</v>
      </c>
      <c r="AI1759" s="198"/>
      <c r="AJ1759" s="199" t="s">
        <v>90</v>
      </c>
      <c r="AK1759" s="200"/>
      <c r="AL1759" s="4"/>
      <c r="AM1759" s="197" t="s">
        <v>91</v>
      </c>
      <c r="AN1759" s="198"/>
      <c r="AO1759" s="199" t="s">
        <v>92</v>
      </c>
      <c r="AP1759" s="200"/>
      <c r="AR1759" s="197" t="s">
        <v>93</v>
      </c>
      <c r="AS1759" s="198"/>
      <c r="AT1759" s="199" t="s">
        <v>94</v>
      </c>
      <c r="AU1759" s="200"/>
      <c r="AV1759" s="4"/>
      <c r="AW1759" s="181" t="s">
        <v>95</v>
      </c>
      <c r="AY1759" s="182" t="s">
        <v>22</v>
      </c>
      <c r="AZ1759" s="9"/>
      <c r="BA1759" s="29"/>
      <c r="BB1759" s="29"/>
      <c r="BC1759" s="29"/>
      <c r="BD1759" s="29"/>
    </row>
    <row r="1760" spans="2:56" ht="18.649999999999999" customHeight="1" thickTop="1" thickBot="1">
      <c r="B1760" s="39">
        <f t="shared" ref="B1760" si="10437">B1753+$E$5</f>
        <v>0.9991999999999891</v>
      </c>
      <c r="D1760" s="24">
        <v>1</v>
      </c>
      <c r="E1760" s="25">
        <v>0</v>
      </c>
      <c r="F1760" s="26">
        <v>0</v>
      </c>
      <c r="G1760" s="27">
        <f t="shared" ref="G1760" si="10438">-1/($E$8*$B1760)</f>
        <v>-5.5910650307956473</v>
      </c>
      <c r="I1760" s="24">
        <v>1</v>
      </c>
      <c r="J1760" s="28">
        <v>0</v>
      </c>
      <c r="K1760" s="26">
        <v>0</v>
      </c>
      <c r="L1760" s="27">
        <v>0</v>
      </c>
      <c r="N1760" s="24">
        <f t="shared" ref="N1760" si="10439">D1760*I1760+F1760*I1763-E1760*J1760-G1760*J1763</f>
        <v>-0.18414266609107299</v>
      </c>
      <c r="O1760" s="28">
        <f t="shared" ref="O1760" si="10440">(D1760*J1760+E1760*I1760+F1760*J1763+G1760*I1763)</f>
        <v>0</v>
      </c>
      <c r="P1760" s="26">
        <f t="shared" ref="P1760" si="10441">D1760*K1760+F1760*K1763-E1760*L1760-G1760*L1763</f>
        <v>0</v>
      </c>
      <c r="Q1760" s="27">
        <f t="shared" ref="Q1760" si="10442">(D1760*L1760+E1760*K1760+F1760*L1763+G1760*K1763)</f>
        <v>-5.5910650307956473</v>
      </c>
      <c r="S1760" s="24">
        <v>1</v>
      </c>
      <c r="T1760" s="25">
        <v>0</v>
      </c>
      <c r="U1760" s="26">
        <v>0</v>
      </c>
      <c r="V1760" s="27">
        <f t="shared" ref="V1760" si="10443">-1/($T$8*$B1760)</f>
        <v>-27.048665959795159</v>
      </c>
      <c r="X1760" s="24">
        <f t="shared" ref="X1760" si="10444">N1760*S1760+P1760*S1763-O1760*T1760-Q1760*T1763</f>
        <v>-0.18414266609107299</v>
      </c>
      <c r="Y1760" s="28">
        <f t="shared" ref="Y1760" si="10445">(N1760*T1760+O1760*S1760+P1760*T1763+Q1760*S1763)</f>
        <v>0</v>
      </c>
      <c r="Z1760" s="26">
        <f t="shared" ref="Z1760" si="10446">N1760*U1760+P1760*U1763-O1760*V1760-Q1760*V1763</f>
        <v>0</v>
      </c>
      <c r="AA1760" s="27">
        <f t="shared" ref="AA1760" si="10447">(N1760*V1760+O1760*U1760+P1760*V1763+Q1760*U1763)</f>
        <v>-0.61025156675211534</v>
      </c>
      <c r="AB1760" s="8"/>
      <c r="AC1760" s="24">
        <v>1</v>
      </c>
      <c r="AD1760" s="28">
        <v>0</v>
      </c>
      <c r="AE1760" s="26">
        <v>0</v>
      </c>
      <c r="AF1760" s="27">
        <v>0</v>
      </c>
      <c r="AH1760" s="24">
        <f t="shared" ref="AH1760" si="10448">X1760*AC1760+Z1760*AC1763-Y1760*AD1760-AA1760*AD1763</f>
        <v>-0.31271681342249058</v>
      </c>
      <c r="AI1760" s="28">
        <f t="shared" ref="AI1760" si="10449">(X1760*AD1760+Y1760*AC1760+Z1760*AD1763+AA1760*AC1763)</f>
        <v>0</v>
      </c>
      <c r="AJ1760" s="26">
        <f t="shared" ref="AJ1760" si="10450">X1760*AE1760+Z1760*AE1763-Y1760*AF1760-AA1760*AF1763</f>
        <v>0</v>
      </c>
      <c r="AK1760" s="27">
        <f t="shared" ref="AK1760" si="10451">(X1760*AF1760+Y1760*AE1760+Z1760*AF1763+AA1760*AE1763)</f>
        <v>-0.61025156675211534</v>
      </c>
      <c r="AL1760" s="8"/>
      <c r="AM1760" s="24">
        <v>1</v>
      </c>
      <c r="AN1760" s="25">
        <v>0</v>
      </c>
      <c r="AO1760" s="26">
        <v>0</v>
      </c>
      <c r="AP1760" s="27">
        <f t="shared" ref="AP1760" si="10452">-1/($AN$8*$B1760)</f>
        <v>-5.5910650307956473</v>
      </c>
      <c r="AR1760" s="24">
        <f t="shared" ref="AR1760" si="10453">AH1760*AM1760+AJ1760*AM1763-AI1760*AN1760-AK1760*AN1763</f>
        <v>-0.31271681342249058</v>
      </c>
      <c r="AS1760" s="28">
        <f t="shared" ref="AS1760" si="10454">(AH1760*AN1760+AI1760*AM1760+AJ1760*AN1763+AK1760*AM1763)</f>
        <v>0</v>
      </c>
      <c r="AT1760" s="26">
        <f t="shared" ref="AT1760" si="10455">AH1760*AO1760+AJ1760*AO1763-AI1760*AP1760-AK1760*AP1763</f>
        <v>0</v>
      </c>
      <c r="AU1760" s="27">
        <f t="shared" ref="AU1760" si="10456">(AH1760*AP1760+AI1760*AO1760+AJ1760*AP1763+AK1760*AO1763)</f>
        <v>1.1381684733162187</v>
      </c>
      <c r="AV1760" s="8"/>
      <c r="AW1760" s="183">
        <f t="shared" ref="AW1760" si="10457">20*LOG((2*$AR$8)/(($AR$8*AR1760+AT1760+$AR$8*AR1763+AT1763)^2+($AR$8*AS1760+AU1760+$AR$8*AS1763+AU1763)^2)^0.5)</f>
        <v>-0.13466162645006938</v>
      </c>
      <c r="AY1760" s="184">
        <f t="shared" ref="AY1760" si="10458">((AS1760^2+AR1760^2)/(AS1763^2+AR1763^2))^0.5</f>
        <v>0.39862045117272704</v>
      </c>
      <c r="AZ1760" s="9"/>
      <c r="BA1760" s="29"/>
      <c r="BB1760" s="29"/>
      <c r="BC1760" s="29"/>
      <c r="BD1760" s="29"/>
    </row>
    <row r="1761" spans="2:56" ht="18.649999999999999" customHeight="1" thickBot="1">
      <c r="D1761" s="30"/>
      <c r="G1761" s="31"/>
      <c r="I1761" s="30"/>
      <c r="L1761" s="31"/>
      <c r="N1761" s="30"/>
      <c r="Q1761" s="31"/>
      <c r="S1761" s="30"/>
      <c r="V1761" s="31"/>
      <c r="X1761" s="30"/>
      <c r="AA1761" s="31"/>
      <c r="AC1761" s="30"/>
      <c r="AF1761" s="31"/>
      <c r="AH1761" s="30"/>
      <c r="AK1761" s="31"/>
      <c r="AM1761" s="30"/>
      <c r="AP1761" s="31"/>
      <c r="AR1761" s="30"/>
      <c r="AU1761" s="31"/>
      <c r="AY1761" s="185"/>
      <c r="AZ1761" s="9"/>
      <c r="BA1761" s="29"/>
      <c r="BB1761" s="29"/>
      <c r="BC1761" s="29"/>
      <c r="BD1761" s="29"/>
    </row>
    <row r="1762" spans="2:56" ht="18.649999999999999" customHeight="1" thickBot="1">
      <c r="D1762" s="197" t="s">
        <v>96</v>
      </c>
      <c r="E1762" s="198"/>
      <c r="F1762" s="199" t="s">
        <v>97</v>
      </c>
      <c r="G1762" s="200"/>
      <c r="I1762" s="197" t="s">
        <v>98</v>
      </c>
      <c r="J1762" s="198"/>
      <c r="K1762" s="199" t="s">
        <v>99</v>
      </c>
      <c r="L1762" s="200"/>
      <c r="N1762" s="197" t="s">
        <v>1</v>
      </c>
      <c r="O1762" s="198"/>
      <c r="P1762" s="199" t="s">
        <v>2</v>
      </c>
      <c r="Q1762" s="200"/>
      <c r="S1762" s="172" t="s">
        <v>100</v>
      </c>
      <c r="T1762" s="173"/>
      <c r="U1762" s="199" t="s">
        <v>101</v>
      </c>
      <c r="V1762" s="200"/>
      <c r="X1762" s="197" t="s">
        <v>102</v>
      </c>
      <c r="Y1762" s="198"/>
      <c r="Z1762" s="199" t="s">
        <v>103</v>
      </c>
      <c r="AA1762" s="200"/>
      <c r="AB1762" s="4"/>
      <c r="AC1762" s="197" t="s">
        <v>104</v>
      </c>
      <c r="AD1762" s="198"/>
      <c r="AE1762" s="199" t="s">
        <v>105</v>
      </c>
      <c r="AF1762" s="200"/>
      <c r="AH1762" s="172" t="s">
        <v>106</v>
      </c>
      <c r="AI1762" s="173"/>
      <c r="AJ1762" s="199" t="s">
        <v>107</v>
      </c>
      <c r="AK1762" s="200"/>
      <c r="AL1762" s="4"/>
      <c r="AM1762" s="197" t="s">
        <v>108</v>
      </c>
      <c r="AN1762" s="198"/>
      <c r="AO1762" s="199" t="s">
        <v>109</v>
      </c>
      <c r="AP1762" s="200"/>
      <c r="AR1762" s="197" t="s">
        <v>110</v>
      </c>
      <c r="AS1762" s="198"/>
      <c r="AT1762" s="199" t="s">
        <v>111</v>
      </c>
      <c r="AU1762" s="200"/>
      <c r="AV1762" s="4"/>
      <c r="AW1762" s="36" t="s">
        <v>112</v>
      </c>
      <c r="AY1762" s="186" t="s">
        <v>113</v>
      </c>
      <c r="AZ1762" s="9"/>
      <c r="BA1762" s="29"/>
      <c r="BB1762" s="29"/>
      <c r="BC1762" s="29"/>
      <c r="BD1762" s="29"/>
    </row>
    <row r="1763" spans="2:56" ht="18.649999999999999" customHeight="1" thickTop="1" thickBot="1">
      <c r="D1763" s="24">
        <v>0</v>
      </c>
      <c r="E1763" s="28">
        <v>0</v>
      </c>
      <c r="F1763" s="26">
        <v>1</v>
      </c>
      <c r="G1763" s="27">
        <v>0</v>
      </c>
      <c r="I1763" s="24">
        <v>0</v>
      </c>
      <c r="J1763" s="28">
        <f t="shared" ref="J1763" si="10459">IF(0=(1-$J$8*$K$8*$B1760^2),0,-1*(1-$J$8*$K$8*$B1760^2)/($B1760*$K$8))</f>
        <v>-0.2117919680005155</v>
      </c>
      <c r="K1763" s="26">
        <v>1</v>
      </c>
      <c r="L1763" s="27">
        <v>0</v>
      </c>
      <c r="N1763" s="24">
        <f t="shared" ref="N1763" si="10460">D1763*I1760+F1763*I1763-E1763*J1760-G1763*J1763</f>
        <v>0</v>
      </c>
      <c r="O1763" s="28">
        <f t="shared" ref="O1763" si="10461">(D1763*J1760+E1763*I1760+F1763*J1763+G1763*I1763)</f>
        <v>-0.2117919680005155</v>
      </c>
      <c r="P1763" s="26">
        <f t="shared" ref="P1763" si="10462">D1763*K1760+F1763*K1763-E1763*L1760-G1763*L1763</f>
        <v>1</v>
      </c>
      <c r="Q1763" s="27">
        <f t="shared" ref="Q1763" si="10463">(D1763*L1760+E1763*K1760+F1763*L1763+G1763*K1763)</f>
        <v>0</v>
      </c>
      <c r="S1763" s="24">
        <v>0</v>
      </c>
      <c r="T1763" s="28">
        <v>0</v>
      </c>
      <c r="U1763" s="26">
        <v>1</v>
      </c>
      <c r="V1763" s="27">
        <v>0</v>
      </c>
      <c r="X1763" s="24">
        <f t="shared" ref="X1763" si="10464">N1763*S1760+P1763*S1763-O1763*T1760-Q1763*T1763</f>
        <v>0</v>
      </c>
      <c r="Y1763" s="28">
        <f t="shared" ref="Y1763" si="10465">(N1763*T1760+O1763*S1760+P1763*T1763+Q1763*S1763)</f>
        <v>-0.2117919680005155</v>
      </c>
      <c r="Z1763" s="26">
        <f t="shared" ref="Z1763" si="10466">N1763*U1760+P1763*U1763-O1763*V1760-Q1763*V1763</f>
        <v>-4.7286901954135692</v>
      </c>
      <c r="AA1763" s="27">
        <f t="shared" ref="AA1763" si="10467">(N1763*V1760+O1763*U1760+P1763*V1763+Q1763*U1763)</f>
        <v>0</v>
      </c>
      <c r="AB1763" s="8"/>
      <c r="AC1763" s="24">
        <v>0</v>
      </c>
      <c r="AD1763" s="28">
        <f t="shared" ref="AD1763" si="10468">IF(0=(1-$AD$8*$AE$8*$B1760^2),0,-1*(1-$AD$8*$AE$8*$B1760^2)/($B1760*$AD$8))</f>
        <v>-0.21069040103529063</v>
      </c>
      <c r="AE1763" s="26">
        <v>1</v>
      </c>
      <c r="AF1763" s="27">
        <v>0</v>
      </c>
      <c r="AH1763" s="24">
        <f t="shared" ref="AH1763" si="10469">X1763*AC1760+Z1763*AC1763-Y1763*AD1760-AA1763*AD1763</f>
        <v>0</v>
      </c>
      <c r="AI1763" s="28">
        <f t="shared" ref="AI1763" si="10470">(X1763*AD1760+Y1763*AC1760+Z1763*AD1763+AA1763*AC1763)</f>
        <v>0.7844976656428162</v>
      </c>
      <c r="AJ1763" s="26">
        <f t="shared" ref="AJ1763" si="10471">X1763*AE1760+Z1763*AE1763-Y1763*AF1760-AA1763*AF1763</f>
        <v>-4.7286901954135692</v>
      </c>
      <c r="AK1763" s="27">
        <f t="shared" ref="AK1763" si="10472">(X1763*AF1760+Y1763*AE1760+Z1763*AF1763+AA1763*AE1763)</f>
        <v>0</v>
      </c>
      <c r="AL1763" s="8"/>
      <c r="AM1763" s="24">
        <v>0</v>
      </c>
      <c r="AN1763" s="28">
        <v>0</v>
      </c>
      <c r="AO1763" s="26">
        <v>1</v>
      </c>
      <c r="AP1763" s="27">
        <v>0</v>
      </c>
      <c r="AR1763" s="24">
        <f t="shared" ref="AR1763" si="10473">AH1763*AM1760+AJ1763*AM1763-AI1763*AN1760-AK1763*AN1763</f>
        <v>0</v>
      </c>
      <c r="AS1763" s="28">
        <f t="shared" ref="AS1763" si="10474">(AH1763*AN1760+AI1763*AM1760+AJ1763*AN1763+AK1763*AM1763)</f>
        <v>0.7844976656428162</v>
      </c>
      <c r="AT1763" s="26">
        <f t="shared" ref="AT1763" si="10475">AH1763*AO1760+AJ1763*AO1763-AI1763*AP1760-AK1763*AP1763</f>
        <v>-0.3425127302972033</v>
      </c>
      <c r="AU1763" s="27">
        <f t="shared" ref="AU1763" si="10476">(AH1763*AP1760+AI1763*AO1760+AJ1763*AP1763+AK1763*AO1763)</f>
        <v>0</v>
      </c>
      <c r="AV1763" s="8"/>
      <c r="AW1763" s="38">
        <f t="shared" ref="AW1763" si="10477">(180/PI())*ATAN(-1*(($AR$8*AS1760+AU1760+$AR$8*AS1763+AU1763)/($AR$8*AR1760+AT1760+$AR$8*AR1763+AT1763)))</f>
        <v>71.18129235968928</v>
      </c>
      <c r="AY1763" s="187">
        <f t="shared" ref="AY1763" si="10478">20*LOG(((($AR$8*AR1760+AT1760-$AR$8*AR1763-AT1763)^2+($AR$8*AS1760+AU1760-$AR$8*AS1763-AU1763)^2)/(($AR$8*AR1760+AT1760+$AR$8*AR1763+AT1763)^2+($AR$8*AS1760+AU1760+$AR$8*AS1763+AU1763)^2))^0.5)</f>
        <v>-15.152561394548346</v>
      </c>
      <c r="AZ1763" s="9"/>
      <c r="BA1763" s="29"/>
      <c r="BB1763" s="29"/>
      <c r="BC1763" s="29"/>
      <c r="BD1763" s="29"/>
    </row>
    <row r="1764" spans="2:56" ht="18.649999999999999" customHeight="1">
      <c r="AY1764" s="33"/>
    </row>
    <row r="1765" spans="2:56" ht="18.649999999999999" customHeight="1" thickBot="1">
      <c r="E1765" s="21" t="s">
        <v>68</v>
      </c>
      <c r="J1765" s="21" t="s">
        <v>69</v>
      </c>
      <c r="O1765" s="21" t="s">
        <v>70</v>
      </c>
      <c r="T1765" s="21" t="s">
        <v>71</v>
      </c>
      <c r="Y1765" s="21" t="s">
        <v>72</v>
      </c>
      <c r="AD1765" s="21" t="s">
        <v>73</v>
      </c>
      <c r="AI1765" s="21" t="s">
        <v>74</v>
      </c>
      <c r="AN1765" s="21" t="s">
        <v>75</v>
      </c>
      <c r="AS1765" s="21" t="s">
        <v>76</v>
      </c>
    </row>
    <row r="1766" spans="2:56" ht="18.649999999999999" customHeight="1" thickBot="1">
      <c r="B1766" s="20"/>
      <c r="D1766" s="197" t="s">
        <v>77</v>
      </c>
      <c r="E1766" s="198"/>
      <c r="F1766" s="199" t="s">
        <v>78</v>
      </c>
      <c r="G1766" s="200"/>
      <c r="I1766" s="197" t="s">
        <v>79</v>
      </c>
      <c r="J1766" s="198"/>
      <c r="K1766" s="199" t="s">
        <v>80</v>
      </c>
      <c r="L1766" s="200"/>
      <c r="N1766" s="197" t="s">
        <v>81</v>
      </c>
      <c r="O1766" s="198"/>
      <c r="P1766" s="199" t="s">
        <v>82</v>
      </c>
      <c r="Q1766" s="200"/>
      <c r="S1766" s="197" t="s">
        <v>83</v>
      </c>
      <c r="T1766" s="198"/>
      <c r="U1766" s="199" t="s">
        <v>84</v>
      </c>
      <c r="V1766" s="200"/>
      <c r="X1766" s="197" t="s">
        <v>85</v>
      </c>
      <c r="Y1766" s="198"/>
      <c r="Z1766" s="199" t="s">
        <v>86</v>
      </c>
      <c r="AA1766" s="200"/>
      <c r="AB1766" s="4"/>
      <c r="AC1766" s="197" t="s">
        <v>87</v>
      </c>
      <c r="AD1766" s="198"/>
      <c r="AE1766" s="199" t="s">
        <v>88</v>
      </c>
      <c r="AF1766" s="200"/>
      <c r="AH1766" s="197" t="s">
        <v>89</v>
      </c>
      <c r="AI1766" s="198"/>
      <c r="AJ1766" s="199" t="s">
        <v>90</v>
      </c>
      <c r="AK1766" s="200"/>
      <c r="AL1766" s="4"/>
      <c r="AM1766" s="197" t="s">
        <v>91</v>
      </c>
      <c r="AN1766" s="198"/>
      <c r="AO1766" s="199" t="s">
        <v>92</v>
      </c>
      <c r="AP1766" s="200"/>
      <c r="AR1766" s="197" t="s">
        <v>93</v>
      </c>
      <c r="AS1766" s="198"/>
      <c r="AT1766" s="199" t="s">
        <v>94</v>
      </c>
      <c r="AU1766" s="200"/>
      <c r="AV1766" s="4"/>
      <c r="AW1766" s="181" t="s">
        <v>95</v>
      </c>
      <c r="AY1766" s="182" t="s">
        <v>22</v>
      </c>
      <c r="AZ1766" s="9"/>
      <c r="BA1766" s="29"/>
      <c r="BB1766" s="29"/>
      <c r="BC1766" s="29"/>
      <c r="BD1766" s="29"/>
    </row>
    <row r="1767" spans="2:56" ht="18.649999999999999" customHeight="1" thickTop="1" thickBot="1">
      <c r="B1767" s="39">
        <f t="shared" ref="B1767" si="10479">B1760+$E$5</f>
        <v>0.99959999999998905</v>
      </c>
      <c r="D1767" s="24">
        <v>1</v>
      </c>
      <c r="E1767" s="25">
        <v>0</v>
      </c>
      <c r="F1767" s="26">
        <v>0</v>
      </c>
      <c r="G1767" s="27">
        <f t="shared" ref="G1767" si="10480">-1/($E$8*$B1767)</f>
        <v>-5.5888277098549528</v>
      </c>
      <c r="I1767" s="24">
        <v>1</v>
      </c>
      <c r="J1767" s="28">
        <v>0</v>
      </c>
      <c r="K1767" s="26">
        <v>0</v>
      </c>
      <c r="L1767" s="27">
        <v>0</v>
      </c>
      <c r="N1767" s="24">
        <f t="shared" ref="N1767" si="10481">D1767*I1767+F1767*I1770-E1767*J1767-G1767*J1770</f>
        <v>-0.1787741667413556</v>
      </c>
      <c r="O1767" s="28">
        <f t="shared" ref="O1767" si="10482">(D1767*J1767+E1767*I1767+F1767*J1770+G1767*I1770)</f>
        <v>0</v>
      </c>
      <c r="P1767" s="26">
        <f t="shared" ref="P1767" si="10483">D1767*K1767+F1767*K1770-E1767*L1767-G1767*L1770</f>
        <v>0</v>
      </c>
      <c r="Q1767" s="27">
        <f t="shared" ref="Q1767" si="10484">(D1767*L1767+E1767*K1767+F1767*L1770+G1767*K1770)</f>
        <v>-5.5888277098549528</v>
      </c>
      <c r="S1767" s="24">
        <v>1</v>
      </c>
      <c r="T1767" s="25">
        <v>0</v>
      </c>
      <c r="U1767" s="26">
        <v>0</v>
      </c>
      <c r="V1767" s="27">
        <f t="shared" ref="V1767" si="10485">-1/($T$8*$B1767)</f>
        <v>-27.037842163892883</v>
      </c>
      <c r="X1767" s="24">
        <f t="shared" ref="X1767" si="10486">N1767*S1767+P1767*S1770-O1767*T1767-Q1767*T1770</f>
        <v>-0.1787741667413556</v>
      </c>
      <c r="Y1767" s="28">
        <f t="shared" ref="Y1767" si="10487">(N1767*T1767+O1767*S1767+P1767*T1770+Q1767*S1770)</f>
        <v>0</v>
      </c>
      <c r="Z1767" s="26">
        <f t="shared" ref="Z1767" si="10488">N1767*U1767+P1767*U1770-O1767*V1767-Q1767*V1770</f>
        <v>0</v>
      </c>
      <c r="AA1767" s="27">
        <f t="shared" ref="AA1767" si="10489">(N1767*V1767+O1767*U1767+P1767*V1770+Q1767*U1770)</f>
        <v>-0.75516000652071202</v>
      </c>
      <c r="AB1767" s="8"/>
      <c r="AC1767" s="24">
        <v>1</v>
      </c>
      <c r="AD1767" s="28">
        <v>0</v>
      </c>
      <c r="AE1767" s="26">
        <v>0</v>
      </c>
      <c r="AF1767" s="27">
        <v>0</v>
      </c>
      <c r="AH1767" s="24">
        <f t="shared" ref="AH1767" si="10490">X1767*AC1767+Z1767*AC1770-Y1767*AD1767-AA1767*AD1770</f>
        <v>-0.3373117219607123</v>
      </c>
      <c r="AI1767" s="28">
        <f t="shared" ref="AI1767" si="10491">(X1767*AD1767+Y1767*AC1767+Z1767*AD1770+AA1767*AC1770)</f>
        <v>0</v>
      </c>
      <c r="AJ1767" s="26">
        <f t="shared" ref="AJ1767" si="10492">X1767*AE1767+Z1767*AE1770-Y1767*AF1767-AA1767*AF1770</f>
        <v>0</v>
      </c>
      <c r="AK1767" s="27">
        <f t="shared" ref="AK1767" si="10493">(X1767*AF1767+Y1767*AE1767+Z1767*AF1770+AA1767*AE1770)</f>
        <v>-0.75516000652071202</v>
      </c>
      <c r="AL1767" s="8"/>
      <c r="AM1767" s="24">
        <v>1</v>
      </c>
      <c r="AN1767" s="25">
        <v>0</v>
      </c>
      <c r="AO1767" s="26">
        <v>0</v>
      </c>
      <c r="AP1767" s="27">
        <f t="shared" ref="AP1767" si="10494">-1/($AN$8*$B1767)</f>
        <v>-5.5888277098549528</v>
      </c>
      <c r="AR1767" s="24">
        <f t="shared" ref="AR1767" si="10495">AH1767*AM1767+AJ1767*AM1770-AI1767*AN1767-AK1767*AN1770</f>
        <v>-0.3373117219607123</v>
      </c>
      <c r="AS1767" s="28">
        <f t="shared" ref="AS1767" si="10496">(AH1767*AN1767+AI1767*AM1767+AJ1767*AN1770+AK1767*AM1770)</f>
        <v>0</v>
      </c>
      <c r="AT1767" s="26">
        <f t="shared" ref="AT1767" si="10497">AH1767*AO1767+AJ1767*AO1770-AI1767*AP1767-AK1767*AP1770</f>
        <v>0</v>
      </c>
      <c r="AU1767" s="27">
        <f t="shared" ref="AU1767" si="10498">(AH1767*AP1767+AI1767*AO1767+AJ1767*AP1770+AK1767*AO1770)</f>
        <v>1.1300170920322063</v>
      </c>
      <c r="AV1767" s="8"/>
      <c r="AW1767" s="183">
        <f t="shared" ref="AW1767" si="10499">20*LOG((2*$AR$8)/(($AR$8*AR1767+AT1767+$AR$8*AR1770+AT1770)^2+($AR$8*AS1767+AU1767+$AR$8*AS1770+AU1770)^2)^0.5)</f>
        <v>-0.13444576286709431</v>
      </c>
      <c r="AY1767" s="184">
        <f t="shared" ref="AY1767" si="10500">((AS1767^2+AR1767^2)/(AS1770^2+AR1770^2))^0.5</f>
        <v>0.43447406501904823</v>
      </c>
      <c r="AZ1767" s="9"/>
      <c r="BA1767" s="29"/>
      <c r="BB1767" s="29"/>
      <c r="BC1767" s="29"/>
      <c r="BD1767" s="29"/>
    </row>
    <row r="1768" spans="2:56" ht="18.649999999999999" customHeight="1" thickBot="1">
      <c r="D1768" s="30"/>
      <c r="G1768" s="31"/>
      <c r="I1768" s="30"/>
      <c r="L1768" s="31"/>
      <c r="N1768" s="30"/>
      <c r="Q1768" s="31"/>
      <c r="S1768" s="30"/>
      <c r="V1768" s="31"/>
      <c r="X1768" s="30"/>
      <c r="AA1768" s="31"/>
      <c r="AC1768" s="30"/>
      <c r="AF1768" s="31"/>
      <c r="AH1768" s="30"/>
      <c r="AK1768" s="31"/>
      <c r="AM1768" s="30"/>
      <c r="AP1768" s="31"/>
      <c r="AR1768" s="30"/>
      <c r="AU1768" s="31"/>
      <c r="AY1768" s="185"/>
      <c r="AZ1768" s="9"/>
      <c r="BA1768" s="29"/>
      <c r="BB1768" s="29"/>
      <c r="BC1768" s="29"/>
      <c r="BD1768" s="29"/>
    </row>
    <row r="1769" spans="2:56" ht="18.649999999999999" customHeight="1" thickBot="1">
      <c r="D1769" s="197" t="s">
        <v>96</v>
      </c>
      <c r="E1769" s="198"/>
      <c r="F1769" s="199" t="s">
        <v>97</v>
      </c>
      <c r="G1769" s="200"/>
      <c r="I1769" s="197" t="s">
        <v>98</v>
      </c>
      <c r="J1769" s="198"/>
      <c r="K1769" s="199" t="s">
        <v>99</v>
      </c>
      <c r="L1769" s="200"/>
      <c r="N1769" s="197" t="s">
        <v>1</v>
      </c>
      <c r="O1769" s="198"/>
      <c r="P1769" s="199" t="s">
        <v>2</v>
      </c>
      <c r="Q1769" s="200"/>
      <c r="S1769" s="172" t="s">
        <v>100</v>
      </c>
      <c r="T1769" s="173"/>
      <c r="U1769" s="199" t="s">
        <v>101</v>
      </c>
      <c r="V1769" s="200"/>
      <c r="X1769" s="197" t="s">
        <v>102</v>
      </c>
      <c r="Y1769" s="198"/>
      <c r="Z1769" s="199" t="s">
        <v>103</v>
      </c>
      <c r="AA1769" s="200"/>
      <c r="AB1769" s="4"/>
      <c r="AC1769" s="197" t="s">
        <v>104</v>
      </c>
      <c r="AD1769" s="198"/>
      <c r="AE1769" s="199" t="s">
        <v>105</v>
      </c>
      <c r="AF1769" s="200"/>
      <c r="AH1769" s="172" t="s">
        <v>106</v>
      </c>
      <c r="AI1769" s="173"/>
      <c r="AJ1769" s="199" t="s">
        <v>107</v>
      </c>
      <c r="AK1769" s="200"/>
      <c r="AL1769" s="4"/>
      <c r="AM1769" s="197" t="s">
        <v>108</v>
      </c>
      <c r="AN1769" s="198"/>
      <c r="AO1769" s="199" t="s">
        <v>109</v>
      </c>
      <c r="AP1769" s="200"/>
      <c r="AR1769" s="197" t="s">
        <v>110</v>
      </c>
      <c r="AS1769" s="198"/>
      <c r="AT1769" s="199" t="s">
        <v>111</v>
      </c>
      <c r="AU1769" s="200"/>
      <c r="AV1769" s="4"/>
      <c r="AW1769" s="36" t="s">
        <v>112</v>
      </c>
      <c r="AY1769" s="186" t="s">
        <v>113</v>
      </c>
      <c r="AZ1769" s="9"/>
      <c r="BA1769" s="29"/>
      <c r="BB1769" s="29"/>
      <c r="BC1769" s="29"/>
      <c r="BD1769" s="29"/>
    </row>
    <row r="1770" spans="2:56" ht="18.649999999999999" customHeight="1" thickTop="1" thickBot="1">
      <c r="D1770" s="24">
        <v>0</v>
      </c>
      <c r="E1770" s="28">
        <v>0</v>
      </c>
      <c r="F1770" s="26">
        <v>1</v>
      </c>
      <c r="G1770" s="27">
        <v>0</v>
      </c>
      <c r="I1770" s="24">
        <v>0</v>
      </c>
      <c r="J1770" s="28">
        <f t="shared" ref="J1770" si="10501">IF(0=(1-$J$8*$K$8*$B1767^2),0,-1*(1-$J$8*$K$8*$B1767^2)/($B1767*$K$8))</f>
        <v>-0.21091617561636167</v>
      </c>
      <c r="K1770" s="26">
        <v>1</v>
      </c>
      <c r="L1770" s="27">
        <v>0</v>
      </c>
      <c r="N1770" s="24">
        <f t="shared" ref="N1770" si="10502">D1770*I1767+F1770*I1770-E1770*J1767-G1770*J1770</f>
        <v>0</v>
      </c>
      <c r="O1770" s="28">
        <f t="shared" ref="O1770" si="10503">(D1770*J1767+E1770*I1767+F1770*J1770+G1770*I1770)</f>
        <v>-0.21091617561636167</v>
      </c>
      <c r="P1770" s="26">
        <f t="shared" ref="P1770" si="10504">D1770*K1767+F1770*K1770-E1770*L1767-G1770*L1770</f>
        <v>1</v>
      </c>
      <c r="Q1770" s="27">
        <f t="shared" ref="Q1770" si="10505">(D1770*L1767+E1770*K1767+F1770*L1770+G1770*K1770)</f>
        <v>0</v>
      </c>
      <c r="S1770" s="24">
        <v>0</v>
      </c>
      <c r="T1770" s="28">
        <v>0</v>
      </c>
      <c r="U1770" s="26">
        <v>1</v>
      </c>
      <c r="V1770" s="27">
        <v>0</v>
      </c>
      <c r="X1770" s="24">
        <f t="shared" ref="X1770" si="10506">N1770*S1767+P1770*S1770-O1770*T1767-Q1770*T1770</f>
        <v>0</v>
      </c>
      <c r="Y1770" s="28">
        <f t="shared" ref="Y1770" si="10507">(N1770*T1767+O1770*S1767+P1770*T1770+Q1770*S1770)</f>
        <v>-0.21091617561636167</v>
      </c>
      <c r="Z1770" s="26">
        <f t="shared" ref="Z1770" si="10508">N1770*U1767+P1770*U1770-O1770*V1767-Q1770*V1770</f>
        <v>-4.702718266127099</v>
      </c>
      <c r="AA1770" s="27">
        <f t="shared" ref="AA1770" si="10509">(N1770*V1767+O1770*U1767+P1770*V1770+Q1770*U1770)</f>
        <v>0</v>
      </c>
      <c r="AB1770" s="8"/>
      <c r="AC1770" s="24">
        <v>0</v>
      </c>
      <c r="AD1770" s="28">
        <f t="shared" ref="AD1770" si="10510">IF(0=(1-$AD$8*$AE$8*$B1767^2),0,-1*(1-$AD$8*$AE$8*$B1767^2)/($B1767*$AD$8))</f>
        <v>-0.20993902464432013</v>
      </c>
      <c r="AE1770" s="26">
        <v>1</v>
      </c>
      <c r="AF1770" s="27">
        <v>0</v>
      </c>
      <c r="AH1770" s="24">
        <f t="shared" ref="AH1770" si="10511">X1770*AC1767+Z1770*AC1770-Y1770*AD1767-AA1770*AD1770</f>
        <v>0</v>
      </c>
      <c r="AI1770" s="28">
        <f t="shared" ref="AI1770" si="10512">(X1770*AD1767+Y1770*AC1767+Z1770*AD1770+AA1770*AC1770)</f>
        <v>0.77636791035138975</v>
      </c>
      <c r="AJ1770" s="26">
        <f t="shared" ref="AJ1770" si="10513">X1770*AE1767+Z1770*AE1770-Y1770*AF1767-AA1770*AF1770</f>
        <v>-4.702718266127099</v>
      </c>
      <c r="AK1770" s="27">
        <f t="shared" ref="AK1770" si="10514">(X1770*AF1767+Y1770*AE1767+Z1770*AF1770+AA1770*AE1770)</f>
        <v>0</v>
      </c>
      <c r="AL1770" s="8"/>
      <c r="AM1770" s="24">
        <v>0</v>
      </c>
      <c r="AN1770" s="28">
        <v>0</v>
      </c>
      <c r="AO1770" s="26">
        <v>1</v>
      </c>
      <c r="AP1770" s="27">
        <v>0</v>
      </c>
      <c r="AR1770" s="24">
        <f t="shared" ref="AR1770" si="10515">AH1770*AM1767+AJ1770*AM1770-AI1770*AN1767-AK1770*AN1770</f>
        <v>0</v>
      </c>
      <c r="AS1770" s="28">
        <f t="shared" ref="AS1770" si="10516">(AH1770*AN1767+AI1770*AM1767+AJ1770*AN1770+AK1770*AM1770)</f>
        <v>0.77636791035138975</v>
      </c>
      <c r="AT1770" s="26">
        <f t="shared" ref="AT1770" si="10517">AH1770*AO1767+AJ1770*AO1770-AI1770*AP1767-AK1770*AP1770</f>
        <v>-0.36373177571306581</v>
      </c>
      <c r="AU1770" s="27">
        <f t="shared" ref="AU1770" si="10518">(AH1770*AP1767+AI1770*AO1767+AJ1770*AP1770+AK1770*AO1770)</f>
        <v>0</v>
      </c>
      <c r="AV1770" s="8"/>
      <c r="AW1770" s="38">
        <f t="shared" ref="AW1770" si="10519">(180/PI())*ATAN(-1*(($AR$8*AS1767+AU1767+$AR$8*AS1770+AU1770)/($AR$8*AR1767+AT1767+$AR$8*AR1770+AT1770)))</f>
        <v>69.809784654236523</v>
      </c>
      <c r="AY1770" s="187">
        <f t="shared" ref="AY1770" si="10520">20*LOG(((($AR$8*AR1767+AT1767-$AR$8*AR1770-AT1770)^2+($AR$8*AS1767+AU1767-$AR$8*AS1770-AU1770)^2)/(($AR$8*AR1767+AT1767+$AR$8*AR1770+AT1770)^2+($AR$8*AS1767+AU1767+$AR$8*AS1770+AU1770)^2))^0.5)</f>
        <v>-15.159421378590421</v>
      </c>
      <c r="AZ1770" s="9"/>
      <c r="BA1770" s="29"/>
      <c r="BB1770" s="29"/>
      <c r="BC1770" s="29"/>
      <c r="BD1770" s="29"/>
    </row>
    <row r="1771" spans="2:56" ht="18.649999999999999" customHeight="1">
      <c r="AY1771" s="33"/>
    </row>
    <row r="1772" spans="2:56" ht="18.649999999999999" customHeight="1" thickBot="1">
      <c r="E1772" s="21" t="s">
        <v>68</v>
      </c>
      <c r="J1772" s="21" t="s">
        <v>69</v>
      </c>
      <c r="O1772" s="21" t="s">
        <v>70</v>
      </c>
      <c r="T1772" s="21" t="s">
        <v>71</v>
      </c>
      <c r="Y1772" s="21" t="s">
        <v>72</v>
      </c>
      <c r="AD1772" s="21" t="s">
        <v>73</v>
      </c>
      <c r="AI1772" s="21" t="s">
        <v>74</v>
      </c>
      <c r="AN1772" s="21" t="s">
        <v>75</v>
      </c>
      <c r="AS1772" s="21" t="s">
        <v>76</v>
      </c>
    </row>
    <row r="1773" spans="2:56" ht="18.649999999999999" customHeight="1" thickBot="1">
      <c r="B1773" s="20"/>
      <c r="D1773" s="197" t="s">
        <v>77</v>
      </c>
      <c r="E1773" s="198"/>
      <c r="F1773" s="199" t="s">
        <v>78</v>
      </c>
      <c r="G1773" s="200"/>
      <c r="I1773" s="197" t="s">
        <v>79</v>
      </c>
      <c r="J1773" s="198"/>
      <c r="K1773" s="199" t="s">
        <v>80</v>
      </c>
      <c r="L1773" s="200"/>
      <c r="N1773" s="197" t="s">
        <v>81</v>
      </c>
      <c r="O1773" s="198"/>
      <c r="P1773" s="199" t="s">
        <v>82</v>
      </c>
      <c r="Q1773" s="200"/>
      <c r="S1773" s="197" t="s">
        <v>83</v>
      </c>
      <c r="T1773" s="198"/>
      <c r="U1773" s="199" t="s">
        <v>84</v>
      </c>
      <c r="V1773" s="200"/>
      <c r="X1773" s="197" t="s">
        <v>85</v>
      </c>
      <c r="Y1773" s="198"/>
      <c r="Z1773" s="199" t="s">
        <v>86</v>
      </c>
      <c r="AA1773" s="200"/>
      <c r="AB1773" s="4"/>
      <c r="AC1773" s="197" t="s">
        <v>87</v>
      </c>
      <c r="AD1773" s="198"/>
      <c r="AE1773" s="199" t="s">
        <v>88</v>
      </c>
      <c r="AF1773" s="200"/>
      <c r="AH1773" s="197" t="s">
        <v>89</v>
      </c>
      <c r="AI1773" s="198"/>
      <c r="AJ1773" s="199" t="s">
        <v>90</v>
      </c>
      <c r="AK1773" s="200"/>
      <c r="AL1773" s="4"/>
      <c r="AM1773" s="197" t="s">
        <v>91</v>
      </c>
      <c r="AN1773" s="198"/>
      <c r="AO1773" s="199" t="s">
        <v>92</v>
      </c>
      <c r="AP1773" s="200"/>
      <c r="AR1773" s="197" t="s">
        <v>93</v>
      </c>
      <c r="AS1773" s="198"/>
      <c r="AT1773" s="199" t="s">
        <v>94</v>
      </c>
      <c r="AU1773" s="200"/>
      <c r="AV1773" s="4"/>
      <c r="AW1773" s="181" t="s">
        <v>95</v>
      </c>
      <c r="AY1773" s="182" t="s">
        <v>22</v>
      </c>
      <c r="AZ1773" s="9"/>
      <c r="BA1773" s="29"/>
      <c r="BB1773" s="29"/>
      <c r="BC1773" s="29"/>
      <c r="BD1773" s="29"/>
    </row>
    <row r="1774" spans="2:56" ht="18.649999999999999" customHeight="1" thickTop="1" thickBot="1">
      <c r="B1774" s="39">
        <f t="shared" ref="B1774" si="10521">B1767+$E$5</f>
        <v>0.99999999999998901</v>
      </c>
      <c r="D1774" s="24">
        <v>1</v>
      </c>
      <c r="E1774" s="25">
        <v>0</v>
      </c>
      <c r="F1774" s="26">
        <v>0</v>
      </c>
      <c r="G1774" s="27">
        <f t="shared" ref="G1774" si="10522">-1/($E$8*$B1774)</f>
        <v>-5.5865921787710118</v>
      </c>
      <c r="I1774" s="24">
        <v>1</v>
      </c>
      <c r="J1774" s="28">
        <v>0</v>
      </c>
      <c r="K1774" s="26">
        <v>0</v>
      </c>
      <c r="L1774" s="27">
        <v>0</v>
      </c>
      <c r="N1774" s="24">
        <f t="shared" ref="N1774" si="10523">D1774*I1774+F1774*I1777-E1774*J1774-G1774*J1777</f>
        <v>-0.17341210830233256</v>
      </c>
      <c r="O1774" s="28">
        <f t="shared" ref="O1774" si="10524">(D1774*J1774+E1774*I1774+F1774*J1777+G1774*I1777)</f>
        <v>0</v>
      </c>
      <c r="P1774" s="26">
        <f t="shared" ref="P1774" si="10525">D1774*K1774+F1774*K1777-E1774*L1774-G1774*L1777</f>
        <v>0</v>
      </c>
      <c r="Q1774" s="27">
        <f t="shared" ref="Q1774" si="10526">(D1774*L1774+E1774*K1774+F1774*L1777+G1774*K1777)</f>
        <v>-5.5865921787710118</v>
      </c>
      <c r="S1774" s="24">
        <v>1</v>
      </c>
      <c r="T1774" s="25">
        <v>0</v>
      </c>
      <c r="U1774" s="26">
        <v>0</v>
      </c>
      <c r="V1774" s="27">
        <f t="shared" ref="V1774" si="10527">-1/($T$8*$B1774)</f>
        <v>-27.027027027027327</v>
      </c>
      <c r="X1774" s="24">
        <f t="shared" ref="X1774" si="10528">N1774*S1774+P1774*S1777-O1774*T1774-Q1774*T1777</f>
        <v>-0.17341210830233256</v>
      </c>
      <c r="Y1774" s="28">
        <f t="shared" ref="Y1774" si="10529">(N1774*T1774+O1774*S1774+P1774*T1777+Q1774*S1777)</f>
        <v>0</v>
      </c>
      <c r="Z1774" s="26">
        <f t="shared" ref="Z1774" si="10530">N1774*U1774+P1774*U1777-O1774*V1774-Q1774*V1777</f>
        <v>0</v>
      </c>
      <c r="AA1774" s="27">
        <f t="shared" ref="AA1774" si="10531">(N1774*V1774+O1774*U1774+P1774*V1777+Q1774*U1777)</f>
        <v>-0.89977844087007952</v>
      </c>
      <c r="AB1774" s="8"/>
      <c r="AC1774" s="24">
        <v>1</v>
      </c>
      <c r="AD1774" s="28">
        <v>0</v>
      </c>
      <c r="AE1774" s="26">
        <v>0</v>
      </c>
      <c r="AF1774" s="27">
        <v>0</v>
      </c>
      <c r="AH1774" s="24">
        <f t="shared" ref="AH1774" si="10532">X1774*AC1774+Z1774*AC1777-Y1774*AD1774-AA1774*AD1777</f>
        <v>-0.36163494502196197</v>
      </c>
      <c r="AI1774" s="28">
        <f t="shared" ref="AI1774" si="10533">(X1774*AD1774+Y1774*AC1774+Z1774*AD1777+AA1774*AC1777)</f>
        <v>0</v>
      </c>
      <c r="AJ1774" s="26">
        <f t="shared" ref="AJ1774" si="10534">X1774*AE1774+Z1774*AE1777-Y1774*AF1774-AA1774*AF1777</f>
        <v>0</v>
      </c>
      <c r="AK1774" s="27">
        <f t="shared" ref="AK1774" si="10535">(X1774*AF1774+Y1774*AE1774+Z1774*AF1777+AA1774*AE1777)</f>
        <v>-0.89977844087007952</v>
      </c>
      <c r="AL1774" s="8"/>
      <c r="AM1774" s="24">
        <v>1</v>
      </c>
      <c r="AN1774" s="25">
        <v>0</v>
      </c>
      <c r="AO1774" s="26">
        <v>0</v>
      </c>
      <c r="AP1774" s="27">
        <f t="shared" ref="AP1774" si="10536">-1/($AN$8*$B1774)</f>
        <v>-5.5865921787710118</v>
      </c>
      <c r="AR1774" s="24">
        <f t="shared" ref="AR1774" si="10537">AH1774*AM1774+AJ1774*AM1777-AI1774*AN1774-AK1774*AN1777</f>
        <v>-0.36163494502196197</v>
      </c>
      <c r="AS1774" s="28">
        <f t="shared" ref="AS1774" si="10538">(AH1774*AN1774+AI1774*AM1774+AJ1774*AN1777+AK1774*AM1777)</f>
        <v>0</v>
      </c>
      <c r="AT1774" s="26">
        <f t="shared" ref="AT1774" si="10539">AH1774*AO1774+AJ1774*AO1777-AI1774*AP1774-AK1774*AP1777</f>
        <v>0</v>
      </c>
      <c r="AU1774" s="27">
        <f t="shared" ref="AU1774" si="10540">(AH1774*AP1774+AI1774*AO1774+AJ1774*AP1777+AK1774*AO1777)</f>
        <v>1.120528514559898</v>
      </c>
      <c r="AV1774" s="8"/>
      <c r="AW1774" s="183">
        <f t="shared" ref="AW1774" si="10541">20*LOG((2*$AR$8)/(($AR$8*AR1774+AT1774+$AR$8*AR1777+AT1777)^2+($AR$8*AS1774+AU1774+$AR$8*AS1777+AU1777)^2)^0.5)</f>
        <v>-0.13322561930773419</v>
      </c>
      <c r="AY1774" s="184">
        <f t="shared" ref="AY1774" si="10542">((AS1774^2+AR1774^2)/(AS1777^2+AR1777^2))^0.5</f>
        <v>0.47070423178521764</v>
      </c>
      <c r="AZ1774" s="9"/>
      <c r="BA1774" s="29"/>
      <c r="BB1774" s="29"/>
      <c r="BC1774" s="29"/>
      <c r="BD1774" s="29"/>
    </row>
    <row r="1775" spans="2:56" ht="18.649999999999999" customHeight="1" thickBot="1">
      <c r="D1775" s="30"/>
      <c r="G1775" s="31"/>
      <c r="I1775" s="30"/>
      <c r="L1775" s="31"/>
      <c r="N1775" s="30"/>
      <c r="Q1775" s="31"/>
      <c r="S1775" s="30"/>
      <c r="V1775" s="31"/>
      <c r="X1775" s="30"/>
      <c r="AA1775" s="31"/>
      <c r="AC1775" s="30"/>
      <c r="AF1775" s="31"/>
      <c r="AH1775" s="30"/>
      <c r="AK1775" s="31"/>
      <c r="AM1775" s="30"/>
      <c r="AP1775" s="31"/>
      <c r="AR1775" s="30"/>
      <c r="AU1775" s="31"/>
      <c r="AY1775" s="185"/>
      <c r="AZ1775" s="9"/>
      <c r="BA1775" s="29"/>
      <c r="BB1775" s="29"/>
      <c r="BC1775" s="29"/>
      <c r="BD1775" s="29"/>
    </row>
    <row r="1776" spans="2:56" ht="18.649999999999999" customHeight="1" thickBot="1">
      <c r="D1776" s="197" t="s">
        <v>96</v>
      </c>
      <c r="E1776" s="198"/>
      <c r="F1776" s="199" t="s">
        <v>97</v>
      </c>
      <c r="G1776" s="200"/>
      <c r="I1776" s="197" t="s">
        <v>98</v>
      </c>
      <c r="J1776" s="198"/>
      <c r="K1776" s="199" t="s">
        <v>99</v>
      </c>
      <c r="L1776" s="200"/>
      <c r="N1776" s="197" t="s">
        <v>1</v>
      </c>
      <c r="O1776" s="198"/>
      <c r="P1776" s="199" t="s">
        <v>2</v>
      </c>
      <c r="Q1776" s="200"/>
      <c r="S1776" s="172" t="s">
        <v>100</v>
      </c>
      <c r="T1776" s="173"/>
      <c r="U1776" s="199" t="s">
        <v>101</v>
      </c>
      <c r="V1776" s="200"/>
      <c r="X1776" s="197" t="s">
        <v>102</v>
      </c>
      <c r="Y1776" s="198"/>
      <c r="Z1776" s="199" t="s">
        <v>103</v>
      </c>
      <c r="AA1776" s="200"/>
      <c r="AB1776" s="4"/>
      <c r="AC1776" s="197" t="s">
        <v>104</v>
      </c>
      <c r="AD1776" s="198"/>
      <c r="AE1776" s="199" t="s">
        <v>105</v>
      </c>
      <c r="AF1776" s="200"/>
      <c r="AH1776" s="172" t="s">
        <v>106</v>
      </c>
      <c r="AI1776" s="173"/>
      <c r="AJ1776" s="199" t="s">
        <v>107</v>
      </c>
      <c r="AK1776" s="200"/>
      <c r="AL1776" s="4"/>
      <c r="AM1776" s="197" t="s">
        <v>108</v>
      </c>
      <c r="AN1776" s="198"/>
      <c r="AO1776" s="199" t="s">
        <v>109</v>
      </c>
      <c r="AP1776" s="200"/>
      <c r="AR1776" s="197" t="s">
        <v>110</v>
      </c>
      <c r="AS1776" s="198"/>
      <c r="AT1776" s="199" t="s">
        <v>111</v>
      </c>
      <c r="AU1776" s="200"/>
      <c r="AV1776" s="4"/>
      <c r="AW1776" s="36" t="s">
        <v>112</v>
      </c>
      <c r="AY1776" s="186" t="s">
        <v>113</v>
      </c>
      <c r="AZ1776" s="9"/>
      <c r="BA1776" s="29"/>
      <c r="BB1776" s="29"/>
      <c r="BC1776" s="29"/>
      <c r="BD1776" s="29"/>
    </row>
    <row r="1777" spans="2:56" ht="18.649999999999999" customHeight="1" thickTop="1" thickBot="1">
      <c r="D1777" s="24">
        <v>0</v>
      </c>
      <c r="E1777" s="28">
        <v>0</v>
      </c>
      <c r="F1777" s="26">
        <v>1</v>
      </c>
      <c r="G1777" s="27">
        <v>0</v>
      </c>
      <c r="I1777" s="24">
        <v>0</v>
      </c>
      <c r="J1777" s="28">
        <f t="shared" ref="J1777" si="10543">IF(0=(1-$J$8*$K$8*$B1774^2),0,-1*(1-$J$8*$K$8*$B1774^2)/($B1774*$K$8))</f>
        <v>-0.21004076738611521</v>
      </c>
      <c r="K1777" s="26">
        <v>1</v>
      </c>
      <c r="L1777" s="27">
        <v>0</v>
      </c>
      <c r="N1777" s="24">
        <f t="shared" ref="N1777" si="10544">D1777*I1774+F1777*I1777-E1777*J1774-G1777*J1777</f>
        <v>0</v>
      </c>
      <c r="O1777" s="28">
        <f t="shared" ref="O1777" si="10545">(D1777*J1774+E1777*I1774+F1777*J1777+G1777*I1777)</f>
        <v>-0.21004076738611521</v>
      </c>
      <c r="P1777" s="26">
        <f t="shared" ref="P1777" si="10546">D1777*K1774+F1777*K1777-E1777*L1774-G1777*L1777</f>
        <v>1</v>
      </c>
      <c r="Q1777" s="27">
        <f t="shared" ref="Q1777" si="10547">(D1777*L1774+E1777*K1774+F1777*L1777+G1777*K1777)</f>
        <v>0</v>
      </c>
      <c r="S1777" s="24">
        <v>0</v>
      </c>
      <c r="T1777" s="28">
        <v>0</v>
      </c>
      <c r="U1777" s="26">
        <v>1</v>
      </c>
      <c r="V1777" s="27">
        <v>0</v>
      </c>
      <c r="X1777" s="24">
        <f t="shared" ref="X1777" si="10548">N1777*S1774+P1777*S1777-O1777*T1774-Q1777*T1777</f>
        <v>0</v>
      </c>
      <c r="Y1777" s="28">
        <f t="shared" ref="Y1777" si="10549">(N1777*T1774+O1777*S1774+P1777*T1777+Q1777*S1777)</f>
        <v>-0.21004076738611521</v>
      </c>
      <c r="Z1777" s="26">
        <f t="shared" ref="Z1777" si="10550">N1777*U1774+P1777*U1777-O1777*V1774-Q1777*V1777</f>
        <v>-4.6767774969220959</v>
      </c>
      <c r="AA1777" s="27">
        <f t="shared" ref="AA1777" si="10551">(N1777*V1774+O1777*U1774+P1777*V1777+Q1777*U1777)</f>
        <v>0</v>
      </c>
      <c r="AB1777" s="8"/>
      <c r="AC1777" s="24">
        <v>0</v>
      </c>
      <c r="AD1777" s="28">
        <f t="shared" ref="AD1777" si="10552">IF(0=(1-$AD$8*$AE$8*$B1774^2),0,-1*(1-$AD$8*$AE$8*$B1774^2)/($B1774*$AD$8))</f>
        <v>-0.20918798247446252</v>
      </c>
      <c r="AE1777" s="26">
        <v>1</v>
      </c>
      <c r="AF1777" s="27">
        <v>0</v>
      </c>
      <c r="AH1777" s="24">
        <f t="shared" ref="AH1777" si="10553">X1777*AC1774+Z1777*AC1777-Y1777*AD1774-AA1777*AD1777</f>
        <v>0</v>
      </c>
      <c r="AI1777" s="28">
        <f t="shared" ref="AI1777" si="10554">(X1777*AD1774+Y1777*AC1774+Z1777*AD1777+AA1777*AC1777)</f>
        <v>0.76828488167698483</v>
      </c>
      <c r="AJ1777" s="26">
        <f t="shared" ref="AJ1777" si="10555">X1777*AE1774+Z1777*AE1777-Y1777*AF1774-AA1777*AF1777</f>
        <v>-4.6767774969220959</v>
      </c>
      <c r="AK1777" s="27">
        <f t="shared" ref="AK1777" si="10556">(X1777*AF1774+Y1777*AE1774+Z1777*AF1777+AA1777*AE1777)</f>
        <v>0</v>
      </c>
      <c r="AL1777" s="8"/>
      <c r="AM1777" s="24">
        <v>0</v>
      </c>
      <c r="AN1777" s="28">
        <v>0</v>
      </c>
      <c r="AO1777" s="26">
        <v>1</v>
      </c>
      <c r="AP1777" s="27">
        <v>0</v>
      </c>
      <c r="AR1777" s="24">
        <f t="shared" ref="AR1777" si="10557">AH1777*AM1774+AJ1777*AM1777-AI1777*AN1774-AK1777*AN1777</f>
        <v>0</v>
      </c>
      <c r="AS1777" s="28">
        <f t="shared" ref="AS1777" si="10558">(AH1777*AN1774+AI1777*AM1774+AJ1777*AN1777+AK1777*AM1777)</f>
        <v>0.76828488167698483</v>
      </c>
      <c r="AT1777" s="26">
        <f t="shared" ref="AT1777" si="10559">AH1777*AO1774+AJ1777*AO1777-AI1777*AP1774-AK1777*AP1777</f>
        <v>-0.38468318587744044</v>
      </c>
      <c r="AU1777" s="27">
        <f t="shared" ref="AU1777" si="10560">(AH1777*AP1774+AI1777*AO1774+AJ1777*AP1777+AK1777*AO1777)</f>
        <v>0</v>
      </c>
      <c r="AV1777" s="8"/>
      <c r="AW1777" s="38">
        <f t="shared" ref="AW1777" si="10561">(180/PI())*ATAN(-1*(($AR$8*AS1774+AU1774+$AR$8*AS1777+AU1777)/($AR$8*AR1774+AT1774+$AR$8*AR1777+AT1777)))</f>
        <v>68.439765644236516</v>
      </c>
      <c r="AY1777" s="187">
        <f t="shared" ref="AY1777" si="10562">20*LOG(((($AR$8*AR1774+AT1774-$AR$8*AR1777-AT1777)^2+($AR$8*AS1774+AU1774-$AR$8*AS1777-AU1777)^2)/(($AR$8*AR1774+AT1774+$AR$8*AR1777+AT1777)^2+($AR$8*AS1774+AU1774+$AR$8*AS1777+AU1777)^2))^0.5)</f>
        <v>-15.198408159972477</v>
      </c>
      <c r="AZ1777" s="9"/>
      <c r="BA1777" s="29"/>
      <c r="BB1777" s="29"/>
      <c r="BC1777" s="29"/>
      <c r="BD1777" s="29"/>
    </row>
    <row r="1778" spans="2:56" ht="18.649999999999999" customHeight="1">
      <c r="AY1778" s="33"/>
    </row>
    <row r="1779" spans="2:56" ht="18.649999999999999" customHeight="1" thickBot="1">
      <c r="E1779" s="21" t="s">
        <v>68</v>
      </c>
      <c r="J1779" s="21" t="s">
        <v>69</v>
      </c>
      <c r="O1779" s="21" t="s">
        <v>70</v>
      </c>
      <c r="T1779" s="21" t="s">
        <v>71</v>
      </c>
      <c r="Y1779" s="21" t="s">
        <v>72</v>
      </c>
      <c r="AD1779" s="21" t="s">
        <v>73</v>
      </c>
      <c r="AI1779" s="21" t="s">
        <v>74</v>
      </c>
      <c r="AN1779" s="21" t="s">
        <v>75</v>
      </c>
      <c r="AS1779" s="21" t="s">
        <v>76</v>
      </c>
    </row>
    <row r="1780" spans="2:56" ht="18.649999999999999" customHeight="1" thickBot="1">
      <c r="B1780" s="20"/>
      <c r="D1780" s="197" t="s">
        <v>77</v>
      </c>
      <c r="E1780" s="198"/>
      <c r="F1780" s="199" t="s">
        <v>78</v>
      </c>
      <c r="G1780" s="200"/>
      <c r="I1780" s="197" t="s">
        <v>79</v>
      </c>
      <c r="J1780" s="198"/>
      <c r="K1780" s="199" t="s">
        <v>80</v>
      </c>
      <c r="L1780" s="200"/>
      <c r="N1780" s="197" t="s">
        <v>81</v>
      </c>
      <c r="O1780" s="198"/>
      <c r="P1780" s="199" t="s">
        <v>82</v>
      </c>
      <c r="Q1780" s="200"/>
      <c r="S1780" s="197" t="s">
        <v>83</v>
      </c>
      <c r="T1780" s="198"/>
      <c r="U1780" s="199" t="s">
        <v>84</v>
      </c>
      <c r="V1780" s="200"/>
      <c r="X1780" s="197" t="s">
        <v>85</v>
      </c>
      <c r="Y1780" s="198"/>
      <c r="Z1780" s="199" t="s">
        <v>86</v>
      </c>
      <c r="AA1780" s="200"/>
      <c r="AB1780" s="4"/>
      <c r="AC1780" s="197" t="s">
        <v>87</v>
      </c>
      <c r="AD1780" s="198"/>
      <c r="AE1780" s="199" t="s">
        <v>88</v>
      </c>
      <c r="AF1780" s="200"/>
      <c r="AH1780" s="197" t="s">
        <v>89</v>
      </c>
      <c r="AI1780" s="198"/>
      <c r="AJ1780" s="199" t="s">
        <v>90</v>
      </c>
      <c r="AK1780" s="200"/>
      <c r="AL1780" s="4"/>
      <c r="AM1780" s="197" t="s">
        <v>91</v>
      </c>
      <c r="AN1780" s="198"/>
      <c r="AO1780" s="199" t="s">
        <v>92</v>
      </c>
      <c r="AP1780" s="200"/>
      <c r="AR1780" s="197" t="s">
        <v>93</v>
      </c>
      <c r="AS1780" s="198"/>
      <c r="AT1780" s="199" t="s">
        <v>94</v>
      </c>
      <c r="AU1780" s="200"/>
      <c r="AV1780" s="4"/>
      <c r="AW1780" s="181" t="s">
        <v>95</v>
      </c>
      <c r="AY1780" s="182" t="s">
        <v>22</v>
      </c>
      <c r="AZ1780" s="9"/>
      <c r="BA1780" s="29"/>
      <c r="BB1780" s="29"/>
      <c r="BC1780" s="29"/>
      <c r="BD1780" s="29"/>
    </row>
    <row r="1781" spans="2:56" ht="18.649999999999999" customHeight="1" thickTop="1" thickBot="1">
      <c r="B1781" s="39">
        <f t="shared" ref="B1781" si="10563">B1774+$E$5</f>
        <v>1.0003999999999891</v>
      </c>
      <c r="D1781" s="24">
        <v>1</v>
      </c>
      <c r="E1781" s="25">
        <v>0</v>
      </c>
      <c r="F1781" s="26">
        <v>0</v>
      </c>
      <c r="G1781" s="27">
        <f t="shared" ref="G1781" si="10564">-1/($E$8*$B1781)</f>
        <v>-5.5843584353968527</v>
      </c>
      <c r="I1781" s="24">
        <v>1</v>
      </c>
      <c r="J1781" s="28">
        <v>0</v>
      </c>
      <c r="K1781" s="26">
        <v>0</v>
      </c>
      <c r="L1781" s="27">
        <v>0</v>
      </c>
      <c r="N1781" s="24">
        <f t="shared" ref="N1781" si="10565">D1781*I1781+F1781*I1784-E1781*J1781-G1781*J1784</f>
        <v>-0.16805648047472577</v>
      </c>
      <c r="O1781" s="28">
        <f t="shared" ref="O1781" si="10566">(D1781*J1781+E1781*I1781+F1781*J1784+G1781*I1784)</f>
        <v>0</v>
      </c>
      <c r="P1781" s="26">
        <f t="shared" ref="P1781" si="10567">D1781*K1781+F1781*K1784-E1781*L1781-G1781*L1784</f>
        <v>0</v>
      </c>
      <c r="Q1781" s="27">
        <f t="shared" ref="Q1781" si="10568">(D1781*L1781+E1781*K1781+F1781*L1784+G1781*K1784)</f>
        <v>-5.5843584353968527</v>
      </c>
      <c r="S1781" s="24">
        <v>1</v>
      </c>
      <c r="T1781" s="25">
        <v>0</v>
      </c>
      <c r="U1781" s="26">
        <v>0</v>
      </c>
      <c r="V1781" s="27">
        <f t="shared" ref="V1781" si="10569">-1/($T$8*$B1781)</f>
        <v>-27.016220538811801</v>
      </c>
      <c r="X1781" s="24">
        <f t="shared" ref="X1781" si="10570">N1781*S1781+P1781*S1784-O1781*T1781-Q1781*T1784</f>
        <v>-0.16805648047472577</v>
      </c>
      <c r="Y1781" s="28">
        <f t="shared" ref="Y1781" si="10571">(N1781*T1781+O1781*S1781+P1781*T1784+Q1781*S1784)</f>
        <v>0</v>
      </c>
      <c r="Z1781" s="26">
        <f t="shared" ref="Z1781" si="10572">N1781*U1781+P1781*U1784-O1781*V1781-Q1781*V1784</f>
        <v>0</v>
      </c>
      <c r="AA1781" s="27">
        <f t="shared" ref="AA1781" si="10573">(N1781*V1781+O1781*U1781+P1781*V1784+Q1781*U1784)</f>
        <v>-1.0441074959151422</v>
      </c>
      <c r="AB1781" s="8"/>
      <c r="AC1781" s="24">
        <v>1</v>
      </c>
      <c r="AD1781" s="28">
        <v>0</v>
      </c>
      <c r="AE1781" s="26">
        <v>0</v>
      </c>
      <c r="AF1781" s="27">
        <v>0</v>
      </c>
      <c r="AH1781" s="24">
        <f t="shared" ref="AH1781" si="10574">X1781*AC1781+Z1781*AC1784-Y1781*AD1781-AA1781*AD1784</f>
        <v>-0.38568740081656183</v>
      </c>
      <c r="AI1781" s="28">
        <f t="shared" ref="AI1781" si="10575">(X1781*AD1781+Y1781*AC1781+Z1781*AD1784+AA1781*AC1784)</f>
        <v>0</v>
      </c>
      <c r="AJ1781" s="26">
        <f t="shared" ref="AJ1781" si="10576">X1781*AE1781+Z1781*AE1784-Y1781*AF1781-AA1781*AF1784</f>
        <v>0</v>
      </c>
      <c r="AK1781" s="27">
        <f t="shared" ref="AK1781" si="10577">(X1781*AF1781+Y1781*AE1781+Z1781*AF1784+AA1781*AE1784)</f>
        <v>-1.0441074959151422</v>
      </c>
      <c r="AL1781" s="8"/>
      <c r="AM1781" s="24">
        <v>1</v>
      </c>
      <c r="AN1781" s="25">
        <v>0</v>
      </c>
      <c r="AO1781" s="26">
        <v>0</v>
      </c>
      <c r="AP1781" s="27">
        <f t="shared" ref="AP1781" si="10578">-1/($AN$8*$B1781)</f>
        <v>-5.5843584353968527</v>
      </c>
      <c r="AR1781" s="24">
        <f t="shared" ref="AR1781" si="10579">AH1781*AM1781+AJ1781*AM1784-AI1781*AN1781-AK1781*AN1784</f>
        <v>-0.38568740081656183</v>
      </c>
      <c r="AS1781" s="28">
        <f t="shared" ref="AS1781" si="10580">(AH1781*AN1781+AI1781*AM1781+AJ1781*AN1784+AK1781*AM1784)</f>
        <v>0</v>
      </c>
      <c r="AT1781" s="26">
        <f t="shared" ref="AT1781" si="10581">AH1781*AO1781+AJ1781*AO1784-AI1781*AP1781-AK1781*AP1784</f>
        <v>0</v>
      </c>
      <c r="AU1781" s="27">
        <f t="shared" ref="AU1781" si="10582">(AH1781*AP1781+AI1781*AO1781+AJ1781*AP1784+AK1781*AO1784)</f>
        <v>1.1097091942611117</v>
      </c>
      <c r="AV1781" s="8"/>
      <c r="AW1781" s="183">
        <f t="shared" ref="AW1781" si="10583">20*LOG((2*$AR$8)/(($AR$8*AR1781+AT1781+$AR$8*AR1784+AT1784)^2+($AR$8*AS1781+AU1781+$AR$8*AS1784+AU1784)^2)^0.5)</f>
        <v>-0.13101738853984571</v>
      </c>
      <c r="AY1781" s="184">
        <f t="shared" ref="AY1781" si="10584">((AS1781^2+AR1781^2)/(AS1784^2+AR1784^2))^0.5</f>
        <v>0.50731756158403429</v>
      </c>
      <c r="AZ1781" s="9"/>
      <c r="BA1781" s="29"/>
      <c r="BB1781" s="29"/>
      <c r="BC1781" s="29"/>
      <c r="BD1781" s="29"/>
    </row>
    <row r="1782" spans="2:56" ht="18.649999999999999" customHeight="1" thickBot="1">
      <c r="D1782" s="30"/>
      <c r="G1782" s="31"/>
      <c r="I1782" s="30"/>
      <c r="L1782" s="31"/>
      <c r="N1782" s="30"/>
      <c r="Q1782" s="31"/>
      <c r="S1782" s="30"/>
      <c r="V1782" s="31"/>
      <c r="X1782" s="30"/>
      <c r="AA1782" s="31"/>
      <c r="AC1782" s="30"/>
      <c r="AF1782" s="31"/>
      <c r="AH1782" s="30"/>
      <c r="AK1782" s="31"/>
      <c r="AM1782" s="30"/>
      <c r="AP1782" s="31"/>
      <c r="AR1782" s="30"/>
      <c r="AU1782" s="31"/>
      <c r="AY1782" s="185"/>
      <c r="AZ1782" s="9"/>
      <c r="BA1782" s="29"/>
      <c r="BB1782" s="29"/>
      <c r="BC1782" s="29"/>
      <c r="BD1782" s="29"/>
    </row>
    <row r="1783" spans="2:56" ht="18.649999999999999" customHeight="1" thickBot="1">
      <c r="D1783" s="197" t="s">
        <v>96</v>
      </c>
      <c r="E1783" s="198"/>
      <c r="F1783" s="199" t="s">
        <v>97</v>
      </c>
      <c r="G1783" s="200"/>
      <c r="I1783" s="197" t="s">
        <v>98</v>
      </c>
      <c r="J1783" s="198"/>
      <c r="K1783" s="199" t="s">
        <v>99</v>
      </c>
      <c r="L1783" s="200"/>
      <c r="N1783" s="197" t="s">
        <v>1</v>
      </c>
      <c r="O1783" s="198"/>
      <c r="P1783" s="199" t="s">
        <v>2</v>
      </c>
      <c r="Q1783" s="200"/>
      <c r="S1783" s="172" t="s">
        <v>100</v>
      </c>
      <c r="T1783" s="173"/>
      <c r="U1783" s="199" t="s">
        <v>101</v>
      </c>
      <c r="V1783" s="200"/>
      <c r="X1783" s="197" t="s">
        <v>102</v>
      </c>
      <c r="Y1783" s="198"/>
      <c r="Z1783" s="199" t="s">
        <v>103</v>
      </c>
      <c r="AA1783" s="200"/>
      <c r="AB1783" s="4"/>
      <c r="AC1783" s="197" t="s">
        <v>104</v>
      </c>
      <c r="AD1783" s="198"/>
      <c r="AE1783" s="199" t="s">
        <v>105</v>
      </c>
      <c r="AF1783" s="200"/>
      <c r="AH1783" s="172" t="s">
        <v>106</v>
      </c>
      <c r="AI1783" s="173"/>
      <c r="AJ1783" s="199" t="s">
        <v>107</v>
      </c>
      <c r="AK1783" s="200"/>
      <c r="AL1783" s="4"/>
      <c r="AM1783" s="197" t="s">
        <v>108</v>
      </c>
      <c r="AN1783" s="198"/>
      <c r="AO1783" s="199" t="s">
        <v>109</v>
      </c>
      <c r="AP1783" s="200"/>
      <c r="AR1783" s="197" t="s">
        <v>110</v>
      </c>
      <c r="AS1783" s="198"/>
      <c r="AT1783" s="199" t="s">
        <v>111</v>
      </c>
      <c r="AU1783" s="200"/>
      <c r="AV1783" s="4"/>
      <c r="AW1783" s="36" t="s">
        <v>112</v>
      </c>
      <c r="AY1783" s="186" t="s">
        <v>113</v>
      </c>
      <c r="AZ1783" s="9"/>
      <c r="BA1783" s="29"/>
      <c r="BB1783" s="29"/>
      <c r="BC1783" s="29"/>
      <c r="BD1783" s="29"/>
    </row>
    <row r="1784" spans="2:56" ht="18.649999999999999" customHeight="1" thickTop="1" thickBot="1">
      <c r="D1784" s="24">
        <v>0</v>
      </c>
      <c r="E1784" s="28">
        <v>0</v>
      </c>
      <c r="F1784" s="26">
        <v>1</v>
      </c>
      <c r="G1784" s="27">
        <v>0</v>
      </c>
      <c r="I1784" s="24">
        <v>0</v>
      </c>
      <c r="J1784" s="28">
        <f t="shared" ref="J1784" si="10585">IF(0=(1-$J$8*$K$8*$B1781^2),0,-1*(1-$J$8*$K$8*$B1781^2)/($B1781*$K$8))</f>
        <v>-0.20916574284897557</v>
      </c>
      <c r="K1784" s="26">
        <v>1</v>
      </c>
      <c r="L1784" s="27">
        <v>0</v>
      </c>
      <c r="N1784" s="24">
        <f t="shared" ref="N1784" si="10586">D1784*I1781+F1784*I1784-E1784*J1781-G1784*J1784</f>
        <v>0</v>
      </c>
      <c r="O1784" s="28">
        <f t="shared" ref="O1784" si="10587">(D1784*J1781+E1784*I1781+F1784*J1784+G1784*I1784)</f>
        <v>-0.20916574284897557</v>
      </c>
      <c r="P1784" s="26">
        <f t="shared" ref="P1784" si="10588">D1784*K1781+F1784*K1784-E1784*L1781-G1784*L1784</f>
        <v>1</v>
      </c>
      <c r="Q1784" s="27">
        <f t="shared" ref="Q1784" si="10589">(D1784*L1781+E1784*K1781+F1784*L1784+G1784*K1784)</f>
        <v>0</v>
      </c>
      <c r="S1784" s="24">
        <v>0</v>
      </c>
      <c r="T1784" s="28">
        <v>0</v>
      </c>
      <c r="U1784" s="26">
        <v>1</v>
      </c>
      <c r="V1784" s="27">
        <v>0</v>
      </c>
      <c r="X1784" s="24">
        <f t="shared" ref="X1784" si="10590">N1784*S1781+P1784*S1784-O1784*T1781-Q1784*T1784</f>
        <v>0</v>
      </c>
      <c r="Y1784" s="28">
        <f t="shared" ref="Y1784" si="10591">(N1784*T1781+O1784*S1781+P1784*T1784+Q1784*S1784)</f>
        <v>-0.20916574284897557</v>
      </c>
      <c r="Z1784" s="26">
        <f t="shared" ref="Z1784" si="10592">N1784*U1781+P1784*U1784-O1784*V1781-Q1784*V1784</f>
        <v>-4.6508678379723216</v>
      </c>
      <c r="AA1784" s="27">
        <f t="shared" ref="AA1784" si="10593">(N1784*V1781+O1784*U1781+P1784*V1784+Q1784*U1784)</f>
        <v>0</v>
      </c>
      <c r="AB1784" s="8"/>
      <c r="AC1784" s="24">
        <v>0</v>
      </c>
      <c r="AD1784" s="28">
        <f t="shared" ref="AD1784" si="10594">IF(0=(1-$AD$8*$AE$8*$B1781^2),0,-1*(1-$AD$8*$AE$8*$B1781^2)/($B1781*$AD$8))</f>
        <v>-0.20843727412481253</v>
      </c>
      <c r="AE1784" s="26">
        <v>1</v>
      </c>
      <c r="AF1784" s="27">
        <v>0</v>
      </c>
      <c r="AH1784" s="24">
        <f t="shared" ref="AH1784" si="10595">X1784*AC1781+Z1784*AC1784-Y1784*AD1781-AA1784*AD1784</f>
        <v>0</v>
      </c>
      <c r="AI1784" s="28">
        <f t="shared" ref="AI1784" si="10596">(X1784*AD1781+Y1784*AC1781+Z1784*AD1784+AA1784*AC1784)</f>
        <v>0.76024847161273534</v>
      </c>
      <c r="AJ1784" s="26">
        <f t="shared" ref="AJ1784" si="10597">X1784*AE1781+Z1784*AE1784-Y1784*AF1781-AA1784*AF1784</f>
        <v>-4.6508678379723216</v>
      </c>
      <c r="AK1784" s="27">
        <f t="shared" ref="AK1784" si="10598">(X1784*AF1781+Y1784*AE1781+Z1784*AF1784+AA1784*AE1784)</f>
        <v>0</v>
      </c>
      <c r="AL1784" s="8"/>
      <c r="AM1784" s="24">
        <v>0</v>
      </c>
      <c r="AN1784" s="28">
        <v>0</v>
      </c>
      <c r="AO1784" s="26">
        <v>1</v>
      </c>
      <c r="AP1784" s="27">
        <v>0</v>
      </c>
      <c r="AR1784" s="24">
        <f t="shared" ref="AR1784" si="10599">AH1784*AM1781+AJ1784*AM1784-AI1784*AN1781-AK1784*AN1784</f>
        <v>0</v>
      </c>
      <c r="AS1784" s="28">
        <f t="shared" ref="AS1784" si="10600">(AH1784*AN1781+AI1784*AM1781+AJ1784*AN1784+AK1784*AM1784)</f>
        <v>0.76024847161273534</v>
      </c>
      <c r="AT1784" s="26">
        <f t="shared" ref="AT1784" si="10601">AH1784*AO1781+AJ1784*AO1784-AI1784*AP1781-AK1784*AP1784</f>
        <v>-0.40536787252417827</v>
      </c>
      <c r="AU1784" s="27">
        <f t="shared" ref="AU1784" si="10602">(AH1784*AP1781+AI1784*AO1781+AJ1784*AP1784+AK1784*AO1784)</f>
        <v>0</v>
      </c>
      <c r="AV1784" s="8"/>
      <c r="AW1784" s="38">
        <f t="shared" ref="AW1784" si="10603">(180/PI())*ATAN(-1*(($AR$8*AS1781+AU1781+$AR$8*AS1784+AU1784)/($AR$8*AR1781+AT1781+$AR$8*AR1784+AT1784)))</f>
        <v>67.069995875432156</v>
      </c>
      <c r="AY1784" s="187">
        <f t="shared" ref="AY1784" si="10604">20*LOG(((($AR$8*AR1781+AT1781-$AR$8*AR1784-AT1784)^2+($AR$8*AS1781+AU1781-$AR$8*AS1784-AU1784)^2)/(($AR$8*AR1781+AT1781+$AR$8*AR1784+AT1784)^2+($AR$8*AS1781+AU1781+$AR$8*AS1784+AU1784)^2))^0.5)</f>
        <v>-15.26989773285341</v>
      </c>
      <c r="AZ1784" s="9"/>
      <c r="BA1784" s="29"/>
      <c r="BB1784" s="29"/>
      <c r="BC1784" s="29"/>
      <c r="BD1784" s="29"/>
    </row>
    <row r="1785" spans="2:56" ht="18.649999999999999" customHeight="1">
      <c r="AY1785" s="33"/>
    </row>
    <row r="1786" spans="2:56" ht="18.649999999999999" customHeight="1" thickBot="1">
      <c r="E1786" s="21" t="s">
        <v>68</v>
      </c>
      <c r="J1786" s="21" t="s">
        <v>69</v>
      </c>
      <c r="O1786" s="21" t="s">
        <v>70</v>
      </c>
      <c r="T1786" s="21" t="s">
        <v>71</v>
      </c>
      <c r="Y1786" s="21" t="s">
        <v>72</v>
      </c>
      <c r="AD1786" s="21" t="s">
        <v>73</v>
      </c>
      <c r="AI1786" s="21" t="s">
        <v>74</v>
      </c>
      <c r="AN1786" s="21" t="s">
        <v>75</v>
      </c>
      <c r="AS1786" s="21" t="s">
        <v>76</v>
      </c>
    </row>
    <row r="1787" spans="2:56" ht="18.649999999999999" customHeight="1" thickBot="1">
      <c r="B1787" s="20"/>
      <c r="D1787" s="197" t="s">
        <v>77</v>
      </c>
      <c r="E1787" s="198"/>
      <c r="F1787" s="199" t="s">
        <v>78</v>
      </c>
      <c r="G1787" s="200"/>
      <c r="I1787" s="197" t="s">
        <v>79</v>
      </c>
      <c r="J1787" s="198"/>
      <c r="K1787" s="199" t="s">
        <v>80</v>
      </c>
      <c r="L1787" s="200"/>
      <c r="N1787" s="197" t="s">
        <v>81</v>
      </c>
      <c r="O1787" s="198"/>
      <c r="P1787" s="199" t="s">
        <v>82</v>
      </c>
      <c r="Q1787" s="200"/>
      <c r="S1787" s="197" t="s">
        <v>83</v>
      </c>
      <c r="T1787" s="198"/>
      <c r="U1787" s="199" t="s">
        <v>84</v>
      </c>
      <c r="V1787" s="200"/>
      <c r="X1787" s="197" t="s">
        <v>85</v>
      </c>
      <c r="Y1787" s="198"/>
      <c r="Z1787" s="199" t="s">
        <v>86</v>
      </c>
      <c r="AA1787" s="200"/>
      <c r="AB1787" s="4"/>
      <c r="AC1787" s="197" t="s">
        <v>87</v>
      </c>
      <c r="AD1787" s="198"/>
      <c r="AE1787" s="199" t="s">
        <v>88</v>
      </c>
      <c r="AF1787" s="200"/>
      <c r="AH1787" s="197" t="s">
        <v>89</v>
      </c>
      <c r="AI1787" s="198"/>
      <c r="AJ1787" s="199" t="s">
        <v>90</v>
      </c>
      <c r="AK1787" s="200"/>
      <c r="AL1787" s="4"/>
      <c r="AM1787" s="197" t="s">
        <v>91</v>
      </c>
      <c r="AN1787" s="198"/>
      <c r="AO1787" s="199" t="s">
        <v>92</v>
      </c>
      <c r="AP1787" s="200"/>
      <c r="AR1787" s="197" t="s">
        <v>93</v>
      </c>
      <c r="AS1787" s="198"/>
      <c r="AT1787" s="199" t="s">
        <v>94</v>
      </c>
      <c r="AU1787" s="200"/>
      <c r="AV1787" s="4"/>
      <c r="AW1787" s="181" t="s">
        <v>95</v>
      </c>
      <c r="AY1787" s="182" t="s">
        <v>22</v>
      </c>
      <c r="AZ1787" s="9"/>
      <c r="BA1787" s="29"/>
      <c r="BB1787" s="29"/>
      <c r="BC1787" s="29"/>
      <c r="BD1787" s="29"/>
    </row>
    <row r="1788" spans="2:56" ht="18.649999999999999" customHeight="1" thickTop="1" thickBot="1">
      <c r="B1788" s="39">
        <f t="shared" ref="B1788" si="10605">B1781+$E$5</f>
        <v>1.000799999999989</v>
      </c>
      <c r="D1788" s="24">
        <v>1</v>
      </c>
      <c r="E1788" s="25">
        <v>0</v>
      </c>
      <c r="F1788" s="26">
        <v>0</v>
      </c>
      <c r="G1788" s="27">
        <f t="shared" ref="G1788" si="10606">-1/($E$8*$B1788)</f>
        <v>-5.5821264775889397</v>
      </c>
      <c r="I1788" s="24">
        <v>1</v>
      </c>
      <c r="J1788" s="28">
        <v>0</v>
      </c>
      <c r="K1788" s="26">
        <v>0</v>
      </c>
      <c r="L1788" s="27">
        <v>0</v>
      </c>
      <c r="N1788" s="24">
        <f t="shared" ref="N1788" si="10607">D1788*I1788+F1788*I1791-E1788*J1788-G1788*J1791</f>
        <v>-0.16270727297983734</v>
      </c>
      <c r="O1788" s="28">
        <f t="shared" ref="O1788" si="10608">(D1788*J1788+E1788*I1788+F1788*J1791+G1788*I1791)</f>
        <v>0</v>
      </c>
      <c r="P1788" s="26">
        <f t="shared" ref="P1788" si="10609">D1788*K1788+F1788*K1791-E1788*L1788-G1788*L1791</f>
        <v>0</v>
      </c>
      <c r="Q1788" s="27">
        <f t="shared" ref="Q1788" si="10610">(D1788*L1788+E1788*K1788+F1788*L1791+G1788*K1791)</f>
        <v>-5.5821264775889397</v>
      </c>
      <c r="S1788" s="24">
        <v>1</v>
      </c>
      <c r="T1788" s="25">
        <v>0</v>
      </c>
      <c r="U1788" s="26">
        <v>0</v>
      </c>
      <c r="V1788" s="27">
        <f t="shared" ref="V1788" si="10611">-1/($T$8*$B1788)</f>
        <v>-27.005422688876223</v>
      </c>
      <c r="X1788" s="24">
        <f t="shared" ref="X1788" si="10612">N1788*S1788+P1788*S1791-O1788*T1788-Q1788*T1791</f>
        <v>-0.16270727297983734</v>
      </c>
      <c r="Y1788" s="28">
        <f t="shared" ref="Y1788" si="10613">(N1788*T1788+O1788*S1788+P1788*T1791+Q1788*S1791)</f>
        <v>0</v>
      </c>
      <c r="Z1788" s="26">
        <f t="shared" ref="Z1788" si="10614">N1788*U1788+P1788*U1791-O1788*V1788-Q1788*V1791</f>
        <v>0</v>
      </c>
      <c r="AA1788" s="27">
        <f t="shared" ref="AA1788" si="10615">(N1788*V1788+O1788*U1788+P1788*V1791+Q1788*U1791)</f>
        <v>-1.1881477962140634</v>
      </c>
      <c r="AB1788" s="8"/>
      <c r="AC1788" s="24">
        <v>1</v>
      </c>
      <c r="AD1788" s="28">
        <v>0</v>
      </c>
      <c r="AE1788" s="26">
        <v>0</v>
      </c>
      <c r="AF1788" s="27">
        <v>0</v>
      </c>
      <c r="AH1788" s="24">
        <f t="shared" ref="AH1788" si="10616">X1788*AC1788+Z1788*AC1791-Y1788*AD1788-AA1788*AD1791</f>
        <v>-0.40947000456103555</v>
      </c>
      <c r="AI1788" s="28">
        <f t="shared" ref="AI1788" si="10617">(X1788*AD1788+Y1788*AC1788+Z1788*AD1791+AA1788*AC1791)</f>
        <v>0</v>
      </c>
      <c r="AJ1788" s="26">
        <f t="shared" ref="AJ1788" si="10618">X1788*AE1788+Z1788*AE1791-Y1788*AF1788-AA1788*AF1791</f>
        <v>0</v>
      </c>
      <c r="AK1788" s="27">
        <f t="shared" ref="AK1788" si="10619">(X1788*AF1788+Y1788*AE1788+Z1788*AF1791+AA1788*AE1791)</f>
        <v>-1.1881477962140634</v>
      </c>
      <c r="AL1788" s="8"/>
      <c r="AM1788" s="24">
        <v>1</v>
      </c>
      <c r="AN1788" s="25">
        <v>0</v>
      </c>
      <c r="AO1788" s="26">
        <v>0</v>
      </c>
      <c r="AP1788" s="27">
        <f t="shared" ref="AP1788" si="10620">-1/($AN$8*$B1788)</f>
        <v>-5.5821264775889397</v>
      </c>
      <c r="AR1788" s="24">
        <f t="shared" ref="AR1788" si="10621">AH1788*AM1788+AJ1788*AM1791-AI1788*AN1788-AK1788*AN1791</f>
        <v>-0.40947000456103555</v>
      </c>
      <c r="AS1788" s="28">
        <f t="shared" ref="AS1788" si="10622">(AH1788*AN1788+AI1788*AM1788+AJ1788*AN1791+AK1788*AM1791)</f>
        <v>0</v>
      </c>
      <c r="AT1788" s="26">
        <f t="shared" ref="AT1788" si="10623">AH1788*AO1788+AJ1788*AO1791-AI1788*AP1788-AK1788*AP1791</f>
        <v>0</v>
      </c>
      <c r="AU1788" s="27">
        <f t="shared" ref="AU1788" si="10624">(AH1788*AP1788+AI1788*AO1788+AJ1788*AP1791+AK1788*AO1791)</f>
        <v>1.0975655580245571</v>
      </c>
      <c r="AV1788" s="8"/>
      <c r="AW1788" s="183">
        <f t="shared" ref="AW1788" si="10625">20*LOG((2*$AR$8)/(($AR$8*AR1788+AT1788+$AR$8*AR1791+AT1791)^2+($AR$8*AS1788+AU1788+$AR$8*AS1791+AU1791)^2)^0.5)</f>
        <v>-0.12784847983172823</v>
      </c>
      <c r="AY1788" s="184">
        <f t="shared" ref="AY1788" si="10626">((AS1788^2+AR1788^2)/(AS1791^2+AR1791^2))^0.5</f>
        <v>0.54432082208023613</v>
      </c>
      <c r="AZ1788" s="9"/>
      <c r="BA1788" s="29"/>
      <c r="BB1788" s="29"/>
      <c r="BC1788" s="29"/>
      <c r="BD1788" s="29"/>
    </row>
    <row r="1789" spans="2:56" ht="18.649999999999999" customHeight="1" thickBot="1">
      <c r="D1789" s="30"/>
      <c r="G1789" s="31"/>
      <c r="I1789" s="30"/>
      <c r="L1789" s="31"/>
      <c r="N1789" s="30"/>
      <c r="Q1789" s="31"/>
      <c r="S1789" s="30"/>
      <c r="V1789" s="31"/>
      <c r="X1789" s="30"/>
      <c r="AA1789" s="31"/>
      <c r="AC1789" s="30"/>
      <c r="AF1789" s="31"/>
      <c r="AH1789" s="30"/>
      <c r="AK1789" s="31"/>
      <c r="AM1789" s="30"/>
      <c r="AP1789" s="31"/>
      <c r="AR1789" s="30"/>
      <c r="AU1789" s="31"/>
      <c r="AY1789" s="185"/>
      <c r="AZ1789" s="9"/>
      <c r="BA1789" s="29"/>
      <c r="BB1789" s="29"/>
      <c r="BC1789" s="29"/>
      <c r="BD1789" s="29"/>
    </row>
    <row r="1790" spans="2:56" ht="18.649999999999999" customHeight="1" thickBot="1">
      <c r="D1790" s="197" t="s">
        <v>96</v>
      </c>
      <c r="E1790" s="198"/>
      <c r="F1790" s="199" t="s">
        <v>97</v>
      </c>
      <c r="G1790" s="200"/>
      <c r="I1790" s="197" t="s">
        <v>98</v>
      </c>
      <c r="J1790" s="198"/>
      <c r="K1790" s="199" t="s">
        <v>99</v>
      </c>
      <c r="L1790" s="200"/>
      <c r="N1790" s="197" t="s">
        <v>1</v>
      </c>
      <c r="O1790" s="198"/>
      <c r="P1790" s="199" t="s">
        <v>2</v>
      </c>
      <c r="Q1790" s="200"/>
      <c r="S1790" s="172" t="s">
        <v>100</v>
      </c>
      <c r="T1790" s="173"/>
      <c r="U1790" s="199" t="s">
        <v>101</v>
      </c>
      <c r="V1790" s="200"/>
      <c r="X1790" s="197" t="s">
        <v>102</v>
      </c>
      <c r="Y1790" s="198"/>
      <c r="Z1790" s="199" t="s">
        <v>103</v>
      </c>
      <c r="AA1790" s="200"/>
      <c r="AB1790" s="4"/>
      <c r="AC1790" s="197" t="s">
        <v>104</v>
      </c>
      <c r="AD1790" s="198"/>
      <c r="AE1790" s="199" t="s">
        <v>105</v>
      </c>
      <c r="AF1790" s="200"/>
      <c r="AH1790" s="172" t="s">
        <v>106</v>
      </c>
      <c r="AI1790" s="173"/>
      <c r="AJ1790" s="199" t="s">
        <v>107</v>
      </c>
      <c r="AK1790" s="200"/>
      <c r="AL1790" s="4"/>
      <c r="AM1790" s="197" t="s">
        <v>108</v>
      </c>
      <c r="AN1790" s="198"/>
      <c r="AO1790" s="199" t="s">
        <v>109</v>
      </c>
      <c r="AP1790" s="200"/>
      <c r="AR1790" s="197" t="s">
        <v>110</v>
      </c>
      <c r="AS1790" s="198"/>
      <c r="AT1790" s="199" t="s">
        <v>111</v>
      </c>
      <c r="AU1790" s="200"/>
      <c r="AV1790" s="4"/>
      <c r="AW1790" s="36" t="s">
        <v>112</v>
      </c>
      <c r="AY1790" s="186" t="s">
        <v>113</v>
      </c>
      <c r="AZ1790" s="9"/>
      <c r="BA1790" s="29"/>
      <c r="BB1790" s="29"/>
      <c r="BC1790" s="29"/>
      <c r="BD1790" s="29"/>
    </row>
    <row r="1791" spans="2:56" ht="18.649999999999999" customHeight="1" thickTop="1" thickBot="1">
      <c r="D1791" s="24">
        <v>0</v>
      </c>
      <c r="E1791" s="28">
        <v>0</v>
      </c>
      <c r="F1791" s="26">
        <v>1</v>
      </c>
      <c r="G1791" s="27">
        <v>0</v>
      </c>
      <c r="I1791" s="24">
        <v>0</v>
      </c>
      <c r="J1791" s="28">
        <f t="shared" ref="J1791" si="10627">IF(0=(1-$J$8*$K$8*$B1788^2),0,-1*(1-$J$8*$K$8*$B1788^2)/($B1788*$K$8))</f>
        <v>-0.20829110154487931</v>
      </c>
      <c r="K1791" s="26">
        <v>1</v>
      </c>
      <c r="L1791" s="27">
        <v>0</v>
      </c>
      <c r="N1791" s="24">
        <f t="shared" ref="N1791" si="10628">D1791*I1788+F1791*I1791-E1791*J1788-G1791*J1791</f>
        <v>0</v>
      </c>
      <c r="O1791" s="28">
        <f t="shared" ref="O1791" si="10629">(D1791*J1788+E1791*I1788+F1791*J1791+G1791*I1791)</f>
        <v>-0.20829110154487931</v>
      </c>
      <c r="P1791" s="26">
        <f t="shared" ref="P1791" si="10630">D1791*K1788+F1791*K1791-E1791*L1788-G1791*L1791</f>
        <v>1</v>
      </c>
      <c r="Q1791" s="27">
        <f t="shared" ref="Q1791" si="10631">(D1791*L1788+E1791*K1788+F1791*L1791+G1791*K1791)</f>
        <v>0</v>
      </c>
      <c r="S1791" s="24">
        <v>0</v>
      </c>
      <c r="T1791" s="28">
        <v>0</v>
      </c>
      <c r="U1791" s="26">
        <v>1</v>
      </c>
      <c r="V1791" s="27">
        <v>0</v>
      </c>
      <c r="X1791" s="24">
        <f t="shared" ref="X1791" si="10632">N1791*S1788+P1791*S1791-O1791*T1788-Q1791*T1791</f>
        <v>0</v>
      </c>
      <c r="Y1791" s="28">
        <f t="shared" ref="Y1791" si="10633">(N1791*T1788+O1791*S1788+P1791*T1791+Q1791*S1791)</f>
        <v>-0.20829110154487931</v>
      </c>
      <c r="Z1791" s="26">
        <f t="shared" ref="Z1791" si="10634">N1791*U1788+P1791*U1791-O1791*V1788-Q1791*V1791</f>
        <v>-4.6249892395511054</v>
      </c>
      <c r="AA1791" s="27">
        <f t="shared" ref="AA1791" si="10635">(N1791*V1788+O1791*U1788+P1791*V1791+Q1791*U1791)</f>
        <v>0</v>
      </c>
      <c r="AB1791" s="8"/>
      <c r="AC1791" s="24">
        <v>0</v>
      </c>
      <c r="AD1791" s="28">
        <f t="shared" ref="AD1791" si="10636">IF(0=(1-$AD$8*$AE$8*$B1788^2),0,-1*(1-$AD$8*$AE$8*$B1788^2)/($B1788*$AD$8))</f>
        <v>-0.20768689919510655</v>
      </c>
      <c r="AE1791" s="26">
        <v>1</v>
      </c>
      <c r="AF1791" s="27">
        <v>0</v>
      </c>
      <c r="AH1791" s="24">
        <f t="shared" ref="AH1791" si="10637">X1791*AC1788+Z1791*AC1791-Y1791*AD1788-AA1791*AD1791</f>
        <v>0</v>
      </c>
      <c r="AI1791" s="28">
        <f t="shared" ref="AI1791" si="10638">(X1791*AD1788+Y1791*AC1788+Z1791*AD1791+AA1791*AC1791)</f>
        <v>0.75225857242822369</v>
      </c>
      <c r="AJ1791" s="26">
        <f t="shared" ref="AJ1791" si="10639">X1791*AE1788+Z1791*AE1791-Y1791*AF1788-AA1791*AF1791</f>
        <v>-4.6249892395511054</v>
      </c>
      <c r="AK1791" s="27">
        <f t="shared" ref="AK1791" si="10640">(X1791*AF1788+Y1791*AE1788+Z1791*AF1791+AA1791*AE1791)</f>
        <v>0</v>
      </c>
      <c r="AL1791" s="8"/>
      <c r="AM1791" s="24">
        <v>0</v>
      </c>
      <c r="AN1791" s="28">
        <v>0</v>
      </c>
      <c r="AO1791" s="26">
        <v>1</v>
      </c>
      <c r="AP1791" s="27">
        <v>0</v>
      </c>
      <c r="AR1791" s="24">
        <f t="shared" ref="AR1791" si="10641">AH1791*AM1788+AJ1791*AM1791-AI1791*AN1788-AK1791*AN1791</f>
        <v>0</v>
      </c>
      <c r="AS1791" s="28">
        <f t="shared" ref="AS1791" si="10642">(AH1791*AN1788+AI1791*AM1788+AJ1791*AN1791+AK1791*AM1791)</f>
        <v>0.75225857242822369</v>
      </c>
      <c r="AT1791" s="26">
        <f t="shared" ref="AT1791" si="10643">AH1791*AO1788+AJ1791*AO1791-AI1791*AP1788-AK1791*AP1791</f>
        <v>-0.42578674440626063</v>
      </c>
      <c r="AU1791" s="27">
        <f t="shared" ref="AU1791" si="10644">(AH1791*AP1788+AI1791*AO1788+AJ1791*AP1791+AK1791*AO1791)</f>
        <v>0</v>
      </c>
      <c r="AV1791" s="8"/>
      <c r="AW1791" s="38">
        <f t="shared" ref="AW1791" si="10645">(180/PI())*ATAN(-1*(($AR$8*AS1788+AU1788+$AR$8*AS1791+AU1791)/($AR$8*AR1788+AT1788+$AR$8*AR1791+AT1791)))</f>
        <v>65.699250589109482</v>
      </c>
      <c r="AY1791" s="187">
        <f t="shared" ref="AY1791" si="10646">20*LOG(((($AR$8*AR1788+AT1788-$AR$8*AR1791-AT1791)^2+($AR$8*AS1788+AU1788-$AR$8*AS1791-AU1791)^2)/(($AR$8*AR1788+AT1788+$AR$8*AR1791+AT1791)^2+($AR$8*AS1788+AU1788+$AR$8*AS1791+AU1791)^2))^0.5)</f>
        <v>-15.374654851548319</v>
      </c>
      <c r="AZ1791" s="9"/>
      <c r="BA1791" s="29"/>
      <c r="BB1791" s="29"/>
      <c r="BC1791" s="29"/>
      <c r="BD1791" s="29"/>
    </row>
    <row r="1792" spans="2:56" ht="18.649999999999999" customHeight="1">
      <c r="AY1792" s="33"/>
    </row>
    <row r="1793" spans="2:56" ht="18.649999999999999" customHeight="1" thickBot="1">
      <c r="E1793" s="21" t="s">
        <v>68</v>
      </c>
      <c r="J1793" s="21" t="s">
        <v>69</v>
      </c>
      <c r="O1793" s="21" t="s">
        <v>70</v>
      </c>
      <c r="T1793" s="21" t="s">
        <v>71</v>
      </c>
      <c r="Y1793" s="21" t="s">
        <v>72</v>
      </c>
      <c r="AD1793" s="21" t="s">
        <v>73</v>
      </c>
      <c r="AI1793" s="21" t="s">
        <v>74</v>
      </c>
      <c r="AN1793" s="21" t="s">
        <v>75</v>
      </c>
      <c r="AS1793" s="21" t="s">
        <v>76</v>
      </c>
    </row>
    <row r="1794" spans="2:56" ht="18.649999999999999" customHeight="1" thickBot="1">
      <c r="B1794" s="20"/>
      <c r="D1794" s="197" t="s">
        <v>77</v>
      </c>
      <c r="E1794" s="198"/>
      <c r="F1794" s="199" t="s">
        <v>78</v>
      </c>
      <c r="G1794" s="200"/>
      <c r="I1794" s="197" t="s">
        <v>79</v>
      </c>
      <c r="J1794" s="198"/>
      <c r="K1794" s="199" t="s">
        <v>80</v>
      </c>
      <c r="L1794" s="200"/>
      <c r="N1794" s="197" t="s">
        <v>81</v>
      </c>
      <c r="O1794" s="198"/>
      <c r="P1794" s="199" t="s">
        <v>82</v>
      </c>
      <c r="Q1794" s="200"/>
      <c r="S1794" s="197" t="s">
        <v>83</v>
      </c>
      <c r="T1794" s="198"/>
      <c r="U1794" s="199" t="s">
        <v>84</v>
      </c>
      <c r="V1794" s="200"/>
      <c r="X1794" s="197" t="s">
        <v>85</v>
      </c>
      <c r="Y1794" s="198"/>
      <c r="Z1794" s="199" t="s">
        <v>86</v>
      </c>
      <c r="AA1794" s="200"/>
      <c r="AB1794" s="4"/>
      <c r="AC1794" s="197" t="s">
        <v>87</v>
      </c>
      <c r="AD1794" s="198"/>
      <c r="AE1794" s="199" t="s">
        <v>88</v>
      </c>
      <c r="AF1794" s="200"/>
      <c r="AH1794" s="197" t="s">
        <v>89</v>
      </c>
      <c r="AI1794" s="198"/>
      <c r="AJ1794" s="199" t="s">
        <v>90</v>
      </c>
      <c r="AK1794" s="200"/>
      <c r="AL1794" s="4"/>
      <c r="AM1794" s="197" t="s">
        <v>91</v>
      </c>
      <c r="AN1794" s="198"/>
      <c r="AO1794" s="199" t="s">
        <v>92</v>
      </c>
      <c r="AP1794" s="200"/>
      <c r="AR1794" s="197" t="s">
        <v>93</v>
      </c>
      <c r="AS1794" s="198"/>
      <c r="AT1794" s="199" t="s">
        <v>94</v>
      </c>
      <c r="AU1794" s="200"/>
      <c r="AV1794" s="4"/>
      <c r="AW1794" s="181" t="s">
        <v>95</v>
      </c>
      <c r="AY1794" s="182" t="s">
        <v>22</v>
      </c>
      <c r="AZ1794" s="9"/>
      <c r="BA1794" s="29"/>
      <c r="BB1794" s="29"/>
      <c r="BC1794" s="29"/>
      <c r="BD1794" s="29"/>
    </row>
    <row r="1795" spans="2:56" ht="18.649999999999999" customHeight="1" thickTop="1" thickBot="1">
      <c r="B1795" s="39">
        <f t="shared" ref="B1795" si="10647">B1788+$E$5</f>
        <v>1.001199999999989</v>
      </c>
      <c r="D1795" s="24">
        <v>1</v>
      </c>
      <c r="E1795" s="25">
        <v>0</v>
      </c>
      <c r="F1795" s="26">
        <v>0</v>
      </c>
      <c r="G1795" s="27">
        <f t="shared" ref="G1795" si="10648">-1/($E$8*$B1795)</f>
        <v>-5.5798963032071631</v>
      </c>
      <c r="I1795" s="24">
        <v>1</v>
      </c>
      <c r="J1795" s="28">
        <v>0</v>
      </c>
      <c r="K1795" s="26">
        <v>0</v>
      </c>
      <c r="L1795" s="27">
        <v>0</v>
      </c>
      <c r="N1795" s="24">
        <f t="shared" ref="N1795" si="10649">D1795*I1795+F1795*I1798-E1795*J1795-G1795*J1798</f>
        <v>-0.15736447555949762</v>
      </c>
      <c r="O1795" s="28">
        <f t="shared" ref="O1795" si="10650">(D1795*J1795+E1795*I1795+F1795*J1798+G1795*I1798)</f>
        <v>0</v>
      </c>
      <c r="P1795" s="26">
        <f t="shared" ref="P1795" si="10651">D1795*K1795+F1795*K1798-E1795*L1795-G1795*L1798</f>
        <v>0</v>
      </c>
      <c r="Q1795" s="27">
        <f t="shared" ref="Q1795" si="10652">(D1795*L1795+E1795*K1795+F1795*L1798+G1795*K1798)</f>
        <v>-5.5798963032071631</v>
      </c>
      <c r="S1795" s="24">
        <v>1</v>
      </c>
      <c r="T1795" s="25">
        <v>0</v>
      </c>
      <c r="U1795" s="26">
        <v>0</v>
      </c>
      <c r="V1795" s="27">
        <f t="shared" ref="V1795" si="10653">-1/($T$8*$B1795)</f>
        <v>-26.994633466867086</v>
      </c>
      <c r="X1795" s="24">
        <f t="shared" ref="X1795" si="10654">N1795*S1795+P1795*S1798-O1795*T1795-Q1795*T1798</f>
        <v>-0.15736447555949762</v>
      </c>
      <c r="Y1795" s="28">
        <f t="shared" ref="Y1795" si="10655">(N1795*T1795+O1795*S1795+P1795*T1798+Q1795*S1798)</f>
        <v>0</v>
      </c>
      <c r="Z1795" s="26">
        <f t="shared" ref="Z1795" si="10656">N1795*U1795+P1795*U1798-O1795*V1795-Q1795*V1798</f>
        <v>0</v>
      </c>
      <c r="AA1795" s="27">
        <f t="shared" ref="AA1795" si="10657">(N1795*V1795+O1795*U1795+P1795*V1798+Q1795*U1798)</f>
        <v>-1.3318999647727612</v>
      </c>
      <c r="AB1795" s="8"/>
      <c r="AC1795" s="24">
        <v>1</v>
      </c>
      <c r="AD1795" s="28">
        <v>0</v>
      </c>
      <c r="AE1795" s="26">
        <v>0</v>
      </c>
      <c r="AF1795" s="27">
        <v>0</v>
      </c>
      <c r="AH1795" s="24">
        <f t="shared" ref="AH1795" si="10658">X1795*AC1795+Z1795*AC1798-Y1795*AD1795-AA1795*AD1798</f>
        <v>-0.4329836684885337</v>
      </c>
      <c r="AI1795" s="28">
        <f t="shared" ref="AI1795" si="10659">(X1795*AD1795+Y1795*AC1795+Z1795*AD1798+AA1795*AC1798)</f>
        <v>0</v>
      </c>
      <c r="AJ1795" s="26">
        <f t="shared" ref="AJ1795" si="10660">X1795*AE1795+Z1795*AE1798-Y1795*AF1795-AA1795*AF1798</f>
        <v>0</v>
      </c>
      <c r="AK1795" s="27">
        <f t="shared" ref="AK1795" si="10661">(X1795*AF1795+Y1795*AE1795+Z1795*AF1798+AA1795*AE1798)</f>
        <v>-1.3318999647727612</v>
      </c>
      <c r="AL1795" s="8"/>
      <c r="AM1795" s="24">
        <v>1</v>
      </c>
      <c r="AN1795" s="25">
        <v>0</v>
      </c>
      <c r="AO1795" s="26">
        <v>0</v>
      </c>
      <c r="AP1795" s="27">
        <f t="shared" ref="AP1795" si="10662">-1/($AN$8*$B1795)</f>
        <v>-5.5798963032071631</v>
      </c>
      <c r="AR1795" s="24">
        <f t="shared" ref="AR1795" si="10663">AH1795*AM1795+AJ1795*AM1798-AI1795*AN1795-AK1795*AN1798</f>
        <v>-0.4329836684885337</v>
      </c>
      <c r="AS1795" s="28">
        <f t="shared" ref="AS1795" si="10664">(AH1795*AN1795+AI1795*AM1795+AJ1795*AN1798+AK1795*AM1798)</f>
        <v>0</v>
      </c>
      <c r="AT1795" s="26">
        <f t="shared" ref="AT1795" si="10665">AH1795*AO1795+AJ1795*AO1798-AI1795*AP1795-AK1795*AP1798</f>
        <v>0</v>
      </c>
      <c r="AU1795" s="27">
        <f t="shared" ref="AU1795" si="10666">(AH1795*AP1795+AI1795*AO1795+AJ1795*AP1798+AK1795*AO1798)</f>
        <v>1.0841040063754837</v>
      </c>
      <c r="AV1795" s="8"/>
      <c r="AW1795" s="183">
        <f t="shared" ref="AW1795" si="10667">20*LOG((2*$AR$8)/(($AR$8*AR1795+AT1795+$AR$8*AR1798+AT1798)^2+($AR$8*AS1795+AU1795+$AR$8*AS1798+AU1798)^2)^0.5)</f>
        <v>-0.12375742169403239</v>
      </c>
      <c r="AY1795" s="184">
        <f t="shared" ref="AY1795" si="10668">((AS1795^2+AR1795^2)/(AS1798^2+AR1798^2))^0.5</f>
        <v>0.5817209432683258</v>
      </c>
      <c r="AZ1795" s="9"/>
      <c r="BA1795" s="29"/>
      <c r="BB1795" s="29"/>
      <c r="BC1795" s="29"/>
      <c r="BD1795" s="29"/>
    </row>
    <row r="1796" spans="2:56" ht="18.649999999999999" customHeight="1" thickBot="1">
      <c r="D1796" s="30"/>
      <c r="G1796" s="31"/>
      <c r="I1796" s="30"/>
      <c r="L1796" s="31"/>
      <c r="N1796" s="30"/>
      <c r="Q1796" s="31"/>
      <c r="S1796" s="30"/>
      <c r="V1796" s="31"/>
      <c r="X1796" s="30"/>
      <c r="AA1796" s="31"/>
      <c r="AC1796" s="30"/>
      <c r="AF1796" s="31"/>
      <c r="AH1796" s="30"/>
      <c r="AK1796" s="31"/>
      <c r="AM1796" s="30"/>
      <c r="AP1796" s="31"/>
      <c r="AR1796" s="30"/>
      <c r="AU1796" s="31"/>
      <c r="AY1796" s="185"/>
      <c r="AZ1796" s="9"/>
      <c r="BA1796" s="29"/>
      <c r="BB1796" s="29"/>
      <c r="BC1796" s="29"/>
      <c r="BD1796" s="29"/>
    </row>
    <row r="1797" spans="2:56" ht="18.649999999999999" customHeight="1" thickBot="1">
      <c r="D1797" s="197" t="s">
        <v>96</v>
      </c>
      <c r="E1797" s="198"/>
      <c r="F1797" s="199" t="s">
        <v>97</v>
      </c>
      <c r="G1797" s="200"/>
      <c r="I1797" s="197" t="s">
        <v>98</v>
      </c>
      <c r="J1797" s="198"/>
      <c r="K1797" s="199" t="s">
        <v>99</v>
      </c>
      <c r="L1797" s="200"/>
      <c r="N1797" s="197" t="s">
        <v>1</v>
      </c>
      <c r="O1797" s="198"/>
      <c r="P1797" s="199" t="s">
        <v>2</v>
      </c>
      <c r="Q1797" s="200"/>
      <c r="S1797" s="172" t="s">
        <v>100</v>
      </c>
      <c r="T1797" s="173"/>
      <c r="U1797" s="199" t="s">
        <v>101</v>
      </c>
      <c r="V1797" s="200"/>
      <c r="X1797" s="197" t="s">
        <v>102</v>
      </c>
      <c r="Y1797" s="198"/>
      <c r="Z1797" s="199" t="s">
        <v>103</v>
      </c>
      <c r="AA1797" s="200"/>
      <c r="AB1797" s="4"/>
      <c r="AC1797" s="197" t="s">
        <v>104</v>
      </c>
      <c r="AD1797" s="198"/>
      <c r="AE1797" s="199" t="s">
        <v>105</v>
      </c>
      <c r="AF1797" s="200"/>
      <c r="AH1797" s="172" t="s">
        <v>106</v>
      </c>
      <c r="AI1797" s="173"/>
      <c r="AJ1797" s="199" t="s">
        <v>107</v>
      </c>
      <c r="AK1797" s="200"/>
      <c r="AL1797" s="4"/>
      <c r="AM1797" s="197" t="s">
        <v>108</v>
      </c>
      <c r="AN1797" s="198"/>
      <c r="AO1797" s="199" t="s">
        <v>109</v>
      </c>
      <c r="AP1797" s="200"/>
      <c r="AR1797" s="197" t="s">
        <v>110</v>
      </c>
      <c r="AS1797" s="198"/>
      <c r="AT1797" s="199" t="s">
        <v>111</v>
      </c>
      <c r="AU1797" s="200"/>
      <c r="AV1797" s="4"/>
      <c r="AW1797" s="36" t="s">
        <v>112</v>
      </c>
      <c r="AY1797" s="186" t="s">
        <v>113</v>
      </c>
      <c r="AZ1797" s="9"/>
      <c r="BA1797" s="29"/>
      <c r="BB1797" s="29"/>
      <c r="BC1797" s="29"/>
      <c r="BD1797" s="29"/>
    </row>
    <row r="1798" spans="2:56" ht="18.649999999999999" customHeight="1" thickTop="1" thickBot="1">
      <c r="D1798" s="24">
        <v>0</v>
      </c>
      <c r="E1798" s="28">
        <v>0</v>
      </c>
      <c r="F1798" s="26">
        <v>1</v>
      </c>
      <c r="G1798" s="27">
        <v>0</v>
      </c>
      <c r="I1798" s="24">
        <v>0</v>
      </c>
      <c r="J1798" s="28">
        <f t="shared" ref="J1798" si="10669">IF(0=(1-$J$8*$K$8*$B1795^2),0,-1*(1-$J$8*$K$8*$B1795^2)/($B1795*$K$8))</f>
        <v>-0.20741684301449795</v>
      </c>
      <c r="K1798" s="26">
        <v>1</v>
      </c>
      <c r="L1798" s="27">
        <v>0</v>
      </c>
      <c r="N1798" s="24">
        <f t="shared" ref="N1798" si="10670">D1798*I1795+F1798*I1798-E1798*J1795-G1798*J1798</f>
        <v>0</v>
      </c>
      <c r="O1798" s="28">
        <f t="shared" ref="O1798" si="10671">(D1798*J1795+E1798*I1795+F1798*J1798+G1798*I1798)</f>
        <v>-0.20741684301449795</v>
      </c>
      <c r="P1798" s="26">
        <f t="shared" ref="P1798" si="10672">D1798*K1795+F1798*K1798-E1798*L1795-G1798*L1798</f>
        <v>1</v>
      </c>
      <c r="Q1798" s="27">
        <f t="shared" ref="Q1798" si="10673">(D1798*L1795+E1798*K1795+F1798*L1798+G1798*K1798)</f>
        <v>0</v>
      </c>
      <c r="S1798" s="24">
        <v>0</v>
      </c>
      <c r="T1798" s="28">
        <v>0</v>
      </c>
      <c r="U1798" s="26">
        <v>1</v>
      </c>
      <c r="V1798" s="27">
        <v>0</v>
      </c>
      <c r="X1798" s="24">
        <f t="shared" ref="X1798" si="10674">N1798*S1795+P1798*S1798-O1798*T1795-Q1798*T1798</f>
        <v>0</v>
      </c>
      <c r="Y1798" s="28">
        <f t="shared" ref="Y1798" si="10675">(N1798*T1795+O1798*S1795+P1798*T1798+Q1798*S1798)</f>
        <v>-0.20741684301449795</v>
      </c>
      <c r="Z1798" s="26">
        <f t="shared" ref="Z1798" si="10676">N1798*U1795+P1798*U1798-O1798*V1795-Q1798*V1798</f>
        <v>-4.5991416520310828</v>
      </c>
      <c r="AA1798" s="27">
        <f t="shared" ref="AA1798" si="10677">(N1798*V1795+O1798*U1795+P1798*V1798+Q1798*U1798)</f>
        <v>0</v>
      </c>
      <c r="AB1798" s="8"/>
      <c r="AC1798" s="24">
        <v>0</v>
      </c>
      <c r="AD1798" s="28">
        <f t="shared" ref="AD1798" si="10678">IF(0=(1-$AD$8*$AE$8*$B1795^2),0,-1*(1-$AD$8*$AE$8*$B1795^2)/($B1795*$AD$8))</f>
        <v>-0.20693685728571978</v>
      </c>
      <c r="AE1798" s="26">
        <v>1</v>
      </c>
      <c r="AF1798" s="27">
        <v>0</v>
      </c>
      <c r="AH1798" s="24">
        <f t="shared" ref="AH1798" si="10679">X1798*AC1795+Z1798*AC1798-Y1798*AD1795-AA1798*AD1798</f>
        <v>0</v>
      </c>
      <c r="AI1798" s="28">
        <f t="shared" ref="AI1798" si="10680">(X1798*AD1795+Y1798*AC1795+Z1798*AD1798+AA1798*AC1798)</f>
        <v>0.74431507666866781</v>
      </c>
      <c r="AJ1798" s="26">
        <f t="shared" ref="AJ1798" si="10681">X1798*AE1795+Z1798*AE1798-Y1798*AF1795-AA1798*AF1798</f>
        <v>-4.5991416520310828</v>
      </c>
      <c r="AK1798" s="27">
        <f t="shared" ref="AK1798" si="10682">(X1798*AF1795+Y1798*AE1795+Z1798*AF1798+AA1798*AE1798)</f>
        <v>0</v>
      </c>
      <c r="AL1798" s="8"/>
      <c r="AM1798" s="24">
        <v>0</v>
      </c>
      <c r="AN1798" s="28">
        <v>0</v>
      </c>
      <c r="AO1798" s="26">
        <v>1</v>
      </c>
      <c r="AP1798" s="27">
        <v>0</v>
      </c>
      <c r="AR1798" s="24">
        <f t="shared" ref="AR1798" si="10683">AH1798*AM1795+AJ1798*AM1798-AI1798*AN1795-AK1798*AN1798</f>
        <v>0</v>
      </c>
      <c r="AS1798" s="28">
        <f t="shared" ref="AS1798" si="10684">(AH1798*AN1795+AI1798*AM1795+AJ1798*AN1798+AK1798*AM1798)</f>
        <v>0.74431507666866781</v>
      </c>
      <c r="AT1798" s="26">
        <f t="shared" ref="AT1798" si="10685">AH1798*AO1795+AJ1798*AO1798-AI1798*AP1795-AK1798*AP1798</f>
        <v>-0.44594070730622715</v>
      </c>
      <c r="AU1798" s="27">
        <f t="shared" ref="AU1798" si="10686">(AH1798*AP1795+AI1798*AO1795+AJ1798*AP1798+AK1798*AO1798)</f>
        <v>0</v>
      </c>
      <c r="AV1798" s="8"/>
      <c r="AW1798" s="38">
        <f t="shared" ref="AW1798" si="10687">(180/PI())*ATAN(-1*(($AR$8*AS1795+AU1795+$AR$8*AS1798+AU1798)/($AR$8*AR1795+AT1795+$AR$8*AR1798+AT1798)))</f>
        <v>64.326321750557241</v>
      </c>
      <c r="AY1798" s="187">
        <f t="shared" ref="AY1798" si="10688">20*LOG(((($AR$8*AR1795+AT1795-$AR$8*AR1798-AT1798)^2+($AR$8*AS1795+AU1795-$AR$8*AS1798-AU1798)^2)/(($AR$8*AR1795+AT1795+$AR$8*AR1798+AT1798)^2+($AR$8*AS1795+AU1795+$AR$8*AS1798+AU1798)^2))^0.5)</f>
        <v>-15.513862353592387</v>
      </c>
      <c r="AZ1798" s="9"/>
      <c r="BA1798" s="29"/>
      <c r="BB1798" s="29"/>
      <c r="BC1798" s="29"/>
      <c r="BD1798" s="29"/>
    </row>
    <row r="1799" spans="2:56" ht="18.649999999999999" customHeight="1">
      <c r="AY1799" s="33"/>
    </row>
    <row r="1800" spans="2:56" ht="18.649999999999999" customHeight="1" thickBot="1">
      <c r="E1800" s="21" t="s">
        <v>68</v>
      </c>
      <c r="J1800" s="21" t="s">
        <v>69</v>
      </c>
      <c r="O1800" s="21" t="s">
        <v>70</v>
      </c>
      <c r="T1800" s="21" t="s">
        <v>71</v>
      </c>
      <c r="Y1800" s="21" t="s">
        <v>72</v>
      </c>
      <c r="AD1800" s="21" t="s">
        <v>73</v>
      </c>
      <c r="AI1800" s="21" t="s">
        <v>74</v>
      </c>
      <c r="AN1800" s="21" t="s">
        <v>75</v>
      </c>
      <c r="AS1800" s="21" t="s">
        <v>76</v>
      </c>
    </row>
    <row r="1801" spans="2:56" ht="18.649999999999999" customHeight="1" thickBot="1">
      <c r="B1801" s="20"/>
      <c r="D1801" s="197" t="s">
        <v>77</v>
      </c>
      <c r="E1801" s="198"/>
      <c r="F1801" s="199" t="s">
        <v>78</v>
      </c>
      <c r="G1801" s="200"/>
      <c r="I1801" s="197" t="s">
        <v>79</v>
      </c>
      <c r="J1801" s="198"/>
      <c r="K1801" s="199" t="s">
        <v>80</v>
      </c>
      <c r="L1801" s="200"/>
      <c r="N1801" s="197" t="s">
        <v>81</v>
      </c>
      <c r="O1801" s="198"/>
      <c r="P1801" s="199" t="s">
        <v>82</v>
      </c>
      <c r="Q1801" s="200"/>
      <c r="S1801" s="197" t="s">
        <v>83</v>
      </c>
      <c r="T1801" s="198"/>
      <c r="U1801" s="199" t="s">
        <v>84</v>
      </c>
      <c r="V1801" s="200"/>
      <c r="X1801" s="197" t="s">
        <v>85</v>
      </c>
      <c r="Y1801" s="198"/>
      <c r="Z1801" s="199" t="s">
        <v>86</v>
      </c>
      <c r="AA1801" s="200"/>
      <c r="AB1801" s="4"/>
      <c r="AC1801" s="197" t="s">
        <v>87</v>
      </c>
      <c r="AD1801" s="198"/>
      <c r="AE1801" s="199" t="s">
        <v>88</v>
      </c>
      <c r="AF1801" s="200"/>
      <c r="AH1801" s="197" t="s">
        <v>89</v>
      </c>
      <c r="AI1801" s="198"/>
      <c r="AJ1801" s="199" t="s">
        <v>90</v>
      </c>
      <c r="AK1801" s="200"/>
      <c r="AL1801" s="4"/>
      <c r="AM1801" s="197" t="s">
        <v>91</v>
      </c>
      <c r="AN1801" s="198"/>
      <c r="AO1801" s="199" t="s">
        <v>92</v>
      </c>
      <c r="AP1801" s="200"/>
      <c r="AR1801" s="197" t="s">
        <v>93</v>
      </c>
      <c r="AS1801" s="198"/>
      <c r="AT1801" s="199" t="s">
        <v>94</v>
      </c>
      <c r="AU1801" s="200"/>
      <c r="AV1801" s="4"/>
      <c r="AW1801" s="181" t="s">
        <v>95</v>
      </c>
      <c r="AY1801" s="182" t="s">
        <v>22</v>
      </c>
      <c r="AZ1801" s="9"/>
      <c r="BA1801" s="29"/>
      <c r="BB1801" s="29"/>
      <c r="BC1801" s="29"/>
      <c r="BD1801" s="29"/>
    </row>
    <row r="1802" spans="2:56" ht="18.649999999999999" customHeight="1" thickTop="1" thickBot="1">
      <c r="B1802" s="39">
        <f t="shared" ref="B1802" si="10689">B1795+$E$5</f>
        <v>1.0015999999999889</v>
      </c>
      <c r="D1802" s="24">
        <v>1</v>
      </c>
      <c r="E1802" s="25">
        <v>0</v>
      </c>
      <c r="F1802" s="26">
        <v>0</v>
      </c>
      <c r="G1802" s="27">
        <f t="shared" ref="G1802" si="10690">-1/($E$8*$B1802)</f>
        <v>-5.5776679101148279</v>
      </c>
      <c r="I1802" s="24">
        <v>1</v>
      </c>
      <c r="J1802" s="28">
        <v>0</v>
      </c>
      <c r="K1802" s="26">
        <v>0</v>
      </c>
      <c r="L1802" s="27">
        <v>0</v>
      </c>
      <c r="N1802" s="24">
        <f t="shared" ref="N1802" si="10691">D1802*I1802+F1802*I1805-E1802*J1802-G1802*J1805</f>
        <v>-0.15202807797601414</v>
      </c>
      <c r="O1802" s="28">
        <f t="shared" ref="O1802" si="10692">(D1802*J1802+E1802*I1802+F1802*J1805+G1802*I1805)</f>
        <v>0</v>
      </c>
      <c r="P1802" s="26">
        <f t="shared" ref="P1802" si="10693">D1802*K1802+F1802*K1805-E1802*L1802-G1802*L1805</f>
        <v>0</v>
      </c>
      <c r="Q1802" s="27">
        <f t="shared" ref="Q1802" si="10694">(D1802*L1802+E1802*K1802+F1802*L1805+G1802*K1805)</f>
        <v>-5.5776679101148279</v>
      </c>
      <c r="S1802" s="24">
        <v>1</v>
      </c>
      <c r="T1802" s="25">
        <v>0</v>
      </c>
      <c r="U1802" s="26">
        <v>0</v>
      </c>
      <c r="V1802" s="27">
        <f t="shared" ref="V1802" si="10695">-1/($T$8*$B1802)</f>
        <v>-26.98385286244741</v>
      </c>
      <c r="X1802" s="24">
        <f t="shared" ref="X1802" si="10696">N1802*S1802+P1802*S1805-O1802*T1802-Q1802*T1805</f>
        <v>-0.15202807797601414</v>
      </c>
      <c r="Y1802" s="28">
        <f t="shared" ref="Y1802" si="10697">(N1802*T1802+O1802*S1802+P1802*T1805+Q1802*S1805)</f>
        <v>0</v>
      </c>
      <c r="Z1802" s="26">
        <f t="shared" ref="Z1802" si="10698">N1802*U1802+P1802*U1805-O1802*V1802-Q1802*V1805</f>
        <v>0</v>
      </c>
      <c r="AA1802" s="27">
        <f t="shared" ref="AA1802" si="10699">(N1802*V1802+O1802*U1802+P1802*V1805+Q1802*U1805)</f>
        <v>-1.4753646230493809</v>
      </c>
      <c r="AB1802" s="8"/>
      <c r="AC1802" s="24">
        <v>1</v>
      </c>
      <c r="AD1802" s="28">
        <v>0</v>
      </c>
      <c r="AE1802" s="26">
        <v>0</v>
      </c>
      <c r="AF1802" s="27">
        <v>0</v>
      </c>
      <c r="AH1802" s="24">
        <f t="shared" ref="AH1802" si="10700">X1802*AC1802+Z1802*AC1805-Y1802*AD1802-AA1802*AD1805</f>
        <v>-0.45622930185921812</v>
      </c>
      <c r="AI1802" s="28">
        <f t="shared" ref="AI1802" si="10701">(X1802*AD1802+Y1802*AC1802+Z1802*AD1805+AA1802*AC1805)</f>
        <v>0</v>
      </c>
      <c r="AJ1802" s="26">
        <f t="shared" ref="AJ1802" si="10702">X1802*AE1802+Z1802*AE1805-Y1802*AF1802-AA1802*AF1805</f>
        <v>0</v>
      </c>
      <c r="AK1802" s="27">
        <f t="shared" ref="AK1802" si="10703">(X1802*AF1802+Y1802*AE1802+Z1802*AF1805+AA1802*AE1805)</f>
        <v>-1.4753646230493809</v>
      </c>
      <c r="AL1802" s="8"/>
      <c r="AM1802" s="24">
        <v>1</v>
      </c>
      <c r="AN1802" s="25">
        <v>0</v>
      </c>
      <c r="AO1802" s="26">
        <v>0</v>
      </c>
      <c r="AP1802" s="27">
        <f t="shared" ref="AP1802" si="10704">-1/($AN$8*$B1802)</f>
        <v>-5.5776679101148279</v>
      </c>
      <c r="AR1802" s="24">
        <f t="shared" ref="AR1802" si="10705">AH1802*AM1802+AJ1802*AM1805-AI1802*AN1802-AK1802*AN1805</f>
        <v>-0.45622930185921812</v>
      </c>
      <c r="AS1802" s="28">
        <f t="shared" ref="AS1802" si="10706">(AH1802*AN1802+AI1802*AM1802+AJ1802*AN1805+AK1802*AM1805)</f>
        <v>0</v>
      </c>
      <c r="AT1802" s="26">
        <f t="shared" ref="AT1802" si="10707">AH1802*AO1802+AJ1802*AO1805-AI1802*AP1802-AK1802*AP1805</f>
        <v>0</v>
      </c>
      <c r="AU1802" s="27">
        <f t="shared" ref="AU1802" si="10708">(AH1802*AP1802+AI1802*AO1802+AJ1802*AP1805+AK1802*AO1805)</f>
        <v>1.0693309135848712</v>
      </c>
      <c r="AV1802" s="8"/>
      <c r="AW1802" s="183">
        <f t="shared" ref="AW1802" si="10709">20*LOG((2*$AR$8)/(($AR$8*AR1802+AT1802+$AR$8*AR1805+AT1805)^2+($AR$8*AS1802+AU1802+$AR$8*AS1805+AU1805)^2)^0.5)</f>
        <v>-0.1187938009387319</v>
      </c>
      <c r="AY1802" s="184">
        <f t="shared" ref="AY1802" si="10710">((AS1802^2+AR1802^2)/(AS1805^2+AR1805^2))^0.5</f>
        <v>0.61952502242654017</v>
      </c>
      <c r="AZ1802" s="9"/>
      <c r="BA1802" s="29"/>
      <c r="BB1802" s="29"/>
      <c r="BC1802" s="29"/>
      <c r="BD1802" s="29"/>
    </row>
    <row r="1803" spans="2:56" ht="18.649999999999999" customHeight="1" thickBot="1">
      <c r="D1803" s="30"/>
      <c r="G1803" s="31"/>
      <c r="I1803" s="30"/>
      <c r="L1803" s="31"/>
      <c r="N1803" s="30"/>
      <c r="Q1803" s="31"/>
      <c r="S1803" s="30"/>
      <c r="V1803" s="31"/>
      <c r="X1803" s="30"/>
      <c r="AA1803" s="31"/>
      <c r="AC1803" s="30"/>
      <c r="AF1803" s="31"/>
      <c r="AH1803" s="30"/>
      <c r="AK1803" s="31"/>
      <c r="AM1803" s="30"/>
      <c r="AP1803" s="31"/>
      <c r="AR1803" s="30"/>
      <c r="AU1803" s="31"/>
      <c r="AY1803" s="185"/>
      <c r="AZ1803" s="9"/>
      <c r="BA1803" s="29"/>
      <c r="BB1803" s="29"/>
      <c r="BC1803" s="29"/>
      <c r="BD1803" s="29"/>
    </row>
    <row r="1804" spans="2:56" ht="18.649999999999999" customHeight="1" thickBot="1">
      <c r="D1804" s="197" t="s">
        <v>96</v>
      </c>
      <c r="E1804" s="198"/>
      <c r="F1804" s="199" t="s">
        <v>97</v>
      </c>
      <c r="G1804" s="200"/>
      <c r="I1804" s="197" t="s">
        <v>98</v>
      </c>
      <c r="J1804" s="198"/>
      <c r="K1804" s="199" t="s">
        <v>99</v>
      </c>
      <c r="L1804" s="200"/>
      <c r="N1804" s="197" t="s">
        <v>1</v>
      </c>
      <c r="O1804" s="198"/>
      <c r="P1804" s="199" t="s">
        <v>2</v>
      </c>
      <c r="Q1804" s="200"/>
      <c r="S1804" s="172" t="s">
        <v>100</v>
      </c>
      <c r="T1804" s="173"/>
      <c r="U1804" s="199" t="s">
        <v>101</v>
      </c>
      <c r="V1804" s="200"/>
      <c r="X1804" s="197" t="s">
        <v>102</v>
      </c>
      <c r="Y1804" s="198"/>
      <c r="Z1804" s="199" t="s">
        <v>103</v>
      </c>
      <c r="AA1804" s="200"/>
      <c r="AB1804" s="4"/>
      <c r="AC1804" s="197" t="s">
        <v>104</v>
      </c>
      <c r="AD1804" s="198"/>
      <c r="AE1804" s="199" t="s">
        <v>105</v>
      </c>
      <c r="AF1804" s="200"/>
      <c r="AH1804" s="172" t="s">
        <v>106</v>
      </c>
      <c r="AI1804" s="173"/>
      <c r="AJ1804" s="199" t="s">
        <v>107</v>
      </c>
      <c r="AK1804" s="200"/>
      <c r="AL1804" s="4"/>
      <c r="AM1804" s="197" t="s">
        <v>108</v>
      </c>
      <c r="AN1804" s="198"/>
      <c r="AO1804" s="199" t="s">
        <v>109</v>
      </c>
      <c r="AP1804" s="200"/>
      <c r="AR1804" s="197" t="s">
        <v>110</v>
      </c>
      <c r="AS1804" s="198"/>
      <c r="AT1804" s="199" t="s">
        <v>111</v>
      </c>
      <c r="AU1804" s="200"/>
      <c r="AV1804" s="4"/>
      <c r="AW1804" s="36" t="s">
        <v>112</v>
      </c>
      <c r="AY1804" s="186" t="s">
        <v>113</v>
      </c>
      <c r="AZ1804" s="9"/>
      <c r="BA1804" s="29"/>
      <c r="BB1804" s="29"/>
      <c r="BC1804" s="29"/>
      <c r="BD1804" s="29"/>
    </row>
    <row r="1805" spans="2:56" ht="18.649999999999999" customHeight="1" thickTop="1" thickBot="1">
      <c r="D1805" s="24">
        <v>0</v>
      </c>
      <c r="E1805" s="28">
        <v>0</v>
      </c>
      <c r="F1805" s="26">
        <v>1</v>
      </c>
      <c r="G1805" s="27">
        <v>0</v>
      </c>
      <c r="I1805" s="24">
        <v>0</v>
      </c>
      <c r="J1805" s="28">
        <f t="shared" ref="J1805" si="10711">IF(0=(1-$J$8*$K$8*$B1802^2),0,-1*(1-$J$8*$K$8*$B1802^2)/($B1802*$K$8))</f>
        <v>-0.20654296679923659</v>
      </c>
      <c r="K1805" s="26">
        <v>1</v>
      </c>
      <c r="L1805" s="27">
        <v>0</v>
      </c>
      <c r="N1805" s="24">
        <f t="shared" ref="N1805" si="10712">D1805*I1802+F1805*I1805-E1805*J1802-G1805*J1805</f>
        <v>0</v>
      </c>
      <c r="O1805" s="28">
        <f t="shared" ref="O1805" si="10713">(D1805*J1802+E1805*I1802+F1805*J1805+G1805*I1805)</f>
        <v>-0.20654296679923659</v>
      </c>
      <c r="P1805" s="26">
        <f t="shared" ref="P1805" si="10714">D1805*K1802+F1805*K1805-E1805*L1802-G1805*L1805</f>
        <v>1</v>
      </c>
      <c r="Q1805" s="27">
        <f t="shared" ref="Q1805" si="10715">(D1805*L1802+E1805*K1802+F1805*L1805+G1805*K1805)</f>
        <v>0</v>
      </c>
      <c r="S1805" s="24">
        <v>0</v>
      </c>
      <c r="T1805" s="28">
        <v>0</v>
      </c>
      <c r="U1805" s="26">
        <v>1</v>
      </c>
      <c r="V1805" s="27">
        <v>0</v>
      </c>
      <c r="X1805" s="24">
        <f t="shared" ref="X1805" si="10716">N1805*S1802+P1805*S1805-O1805*T1802-Q1805*T1805</f>
        <v>0</v>
      </c>
      <c r="Y1805" s="28">
        <f t="shared" ref="Y1805" si="10717">(N1805*T1802+O1805*S1802+P1805*T1805+Q1805*S1805)</f>
        <v>-0.20654296679923659</v>
      </c>
      <c r="Z1805" s="26">
        <f t="shared" ref="Z1805" si="10718">N1805*U1802+P1805*U1805-O1805*V1802-Q1805*V1805</f>
        <v>-4.5733250258839604</v>
      </c>
      <c r="AA1805" s="27">
        <f t="shared" ref="AA1805" si="10719">(N1805*V1802+O1805*U1802+P1805*V1805+Q1805*U1805)</f>
        <v>0</v>
      </c>
      <c r="AB1805" s="8"/>
      <c r="AC1805" s="24">
        <v>0</v>
      </c>
      <c r="AD1805" s="28">
        <f t="shared" ref="AD1805" si="10720">IF(0=(1-$AD$8*$AE$8*$B1802^2),0,-1*(1-$AD$8*$AE$8*$B1802^2)/($B1802*$AD$8))</f>
        <v>-0.20618714799766638</v>
      </c>
      <c r="AE1805" s="26">
        <v>1</v>
      </c>
      <c r="AF1805" s="27">
        <v>0</v>
      </c>
      <c r="AH1805" s="24">
        <f t="shared" ref="AH1805" si="10721">X1805*AC1802+Z1805*AC1805-Y1805*AD1802-AA1805*AD1805</f>
        <v>0</v>
      </c>
      <c r="AI1805" s="28">
        <f t="shared" ref="AI1805" si="10722">(X1805*AD1802+Y1805*AC1802+Z1805*AD1805+AA1805*AC1805)</f>
        <v>0.73641787715413098</v>
      </c>
      <c r="AJ1805" s="26">
        <f t="shared" ref="AJ1805" si="10723">X1805*AE1802+Z1805*AE1805-Y1805*AF1802-AA1805*AF1805</f>
        <v>-4.5733250258839604</v>
      </c>
      <c r="AK1805" s="27">
        <f t="shared" ref="AK1805" si="10724">(X1805*AF1802+Y1805*AE1802+Z1805*AF1805+AA1805*AE1805)</f>
        <v>0</v>
      </c>
      <c r="AL1805" s="8"/>
      <c r="AM1805" s="24">
        <v>0</v>
      </c>
      <c r="AN1805" s="28">
        <v>0</v>
      </c>
      <c r="AO1805" s="26">
        <v>1</v>
      </c>
      <c r="AP1805" s="27">
        <v>0</v>
      </c>
      <c r="AR1805" s="24">
        <f t="shared" ref="AR1805" si="10725">AH1805*AM1802+AJ1805*AM1805-AI1805*AN1802-AK1805*AN1805</f>
        <v>0</v>
      </c>
      <c r="AS1805" s="28">
        <f t="shared" ref="AS1805" si="10726">(AH1805*AN1802+AI1805*AM1802+AJ1805*AN1805+AK1805*AM1805)</f>
        <v>0.73641787715413098</v>
      </c>
      <c r="AT1805" s="26">
        <f t="shared" ref="AT1805" si="10727">AH1805*AO1802+AJ1805*AO1805-AI1805*AP1802-AK1805*AP1805</f>
        <v>-0.46583066404648044</v>
      </c>
      <c r="AU1805" s="27">
        <f t="shared" ref="AU1805" si="10728">(AH1805*AP1802+AI1805*AO1802+AJ1805*AP1805+AK1805*AO1805)</f>
        <v>0</v>
      </c>
      <c r="AV1805" s="8"/>
      <c r="AW1805" s="38">
        <f t="shared" ref="AW1805" si="10729">(180/PI())*ATAN(-1*(($AR$8*AS1802+AU1802+$AR$8*AS1805+AU1805)/($AR$8*AR1802+AT1802+$AR$8*AR1805+AT1805)))</f>
        <v>62.950020172410099</v>
      </c>
      <c r="AY1805" s="187">
        <f t="shared" ref="AY1805" si="10730">20*LOG(((($AR$8*AR1802+AT1802-$AR$8*AR1805-AT1805)^2+($AR$8*AS1802+AU1802-$AR$8*AS1805-AU1805)^2)/(($AR$8*AR1802+AT1802+$AR$8*AR1805+AT1805)^2+($AR$8*AS1802+AU1802+$AR$8*AS1805+AU1805)^2))^0.5)</f>
        <v>-15.689166839777023</v>
      </c>
      <c r="AZ1805" s="9"/>
      <c r="BA1805" s="29"/>
      <c r="BB1805" s="29"/>
      <c r="BC1805" s="29"/>
      <c r="BD1805" s="29"/>
    </row>
    <row r="1806" spans="2:56" ht="18.649999999999999" customHeight="1">
      <c r="AY1806" s="33"/>
    </row>
    <row r="1807" spans="2:56" ht="18.649999999999999" customHeight="1" thickBot="1">
      <c r="E1807" s="21" t="s">
        <v>68</v>
      </c>
      <c r="J1807" s="21" t="s">
        <v>69</v>
      </c>
      <c r="O1807" s="21" t="s">
        <v>70</v>
      </c>
      <c r="T1807" s="21" t="s">
        <v>71</v>
      </c>
      <c r="Y1807" s="21" t="s">
        <v>72</v>
      </c>
      <c r="AD1807" s="21" t="s">
        <v>73</v>
      </c>
      <c r="AI1807" s="21" t="s">
        <v>74</v>
      </c>
      <c r="AN1807" s="21" t="s">
        <v>75</v>
      </c>
      <c r="AS1807" s="21" t="s">
        <v>76</v>
      </c>
    </row>
    <row r="1808" spans="2:56" ht="18.649999999999999" customHeight="1" thickBot="1">
      <c r="B1808" s="20"/>
      <c r="D1808" s="197" t="s">
        <v>77</v>
      </c>
      <c r="E1808" s="198"/>
      <c r="F1808" s="199" t="s">
        <v>78</v>
      </c>
      <c r="G1808" s="200"/>
      <c r="I1808" s="197" t="s">
        <v>79</v>
      </c>
      <c r="J1808" s="198"/>
      <c r="K1808" s="199" t="s">
        <v>80</v>
      </c>
      <c r="L1808" s="200"/>
      <c r="N1808" s="197" t="s">
        <v>81</v>
      </c>
      <c r="O1808" s="198"/>
      <c r="P1808" s="199" t="s">
        <v>82</v>
      </c>
      <c r="Q1808" s="200"/>
      <c r="S1808" s="197" t="s">
        <v>83</v>
      </c>
      <c r="T1808" s="198"/>
      <c r="U1808" s="199" t="s">
        <v>84</v>
      </c>
      <c r="V1808" s="200"/>
      <c r="X1808" s="197" t="s">
        <v>85</v>
      </c>
      <c r="Y1808" s="198"/>
      <c r="Z1808" s="199" t="s">
        <v>86</v>
      </c>
      <c r="AA1808" s="200"/>
      <c r="AB1808" s="4"/>
      <c r="AC1808" s="197" t="s">
        <v>87</v>
      </c>
      <c r="AD1808" s="198"/>
      <c r="AE1808" s="199" t="s">
        <v>88</v>
      </c>
      <c r="AF1808" s="200"/>
      <c r="AH1808" s="197" t="s">
        <v>89</v>
      </c>
      <c r="AI1808" s="198"/>
      <c r="AJ1808" s="199" t="s">
        <v>90</v>
      </c>
      <c r="AK1808" s="200"/>
      <c r="AL1808" s="4"/>
      <c r="AM1808" s="197" t="s">
        <v>91</v>
      </c>
      <c r="AN1808" s="198"/>
      <c r="AO1808" s="199" t="s">
        <v>92</v>
      </c>
      <c r="AP1808" s="200"/>
      <c r="AR1808" s="197" t="s">
        <v>93</v>
      </c>
      <c r="AS1808" s="198"/>
      <c r="AT1808" s="199" t="s">
        <v>94</v>
      </c>
      <c r="AU1808" s="200"/>
      <c r="AV1808" s="4"/>
      <c r="AW1808" s="181" t="s">
        <v>95</v>
      </c>
      <c r="AY1808" s="182" t="s">
        <v>22</v>
      </c>
      <c r="AZ1808" s="9"/>
      <c r="BA1808" s="29"/>
      <c r="BB1808" s="29"/>
      <c r="BC1808" s="29"/>
      <c r="BD1808" s="29"/>
    </row>
    <row r="1809" spans="2:56" ht="18.649999999999999" customHeight="1" thickTop="1" thickBot="1">
      <c r="B1809" s="39">
        <f t="shared" ref="B1809" si="10731">B1802+$E$5</f>
        <v>1.0019999999999889</v>
      </c>
      <c r="D1809" s="24">
        <v>1</v>
      </c>
      <c r="E1809" s="25">
        <v>0</v>
      </c>
      <c r="F1809" s="26">
        <v>0</v>
      </c>
      <c r="G1809" s="27">
        <f t="shared" ref="G1809" si="10732">-1/($E$8*$B1809)</f>
        <v>-5.5754412961786537</v>
      </c>
      <c r="I1809" s="24">
        <v>1</v>
      </c>
      <c r="J1809" s="28">
        <v>0</v>
      </c>
      <c r="K1809" s="26">
        <v>0</v>
      </c>
      <c r="L1809" s="27">
        <v>0</v>
      </c>
      <c r="N1809" s="24">
        <f t="shared" ref="N1809" si="10733">D1809*I1809+F1809*I1812-E1809*J1809-G1809*J1812</f>
        <v>-0.14669807001212853</v>
      </c>
      <c r="O1809" s="28">
        <f t="shared" ref="O1809" si="10734">(D1809*J1809+E1809*I1809+F1809*J1812+G1809*I1812)</f>
        <v>0</v>
      </c>
      <c r="P1809" s="26">
        <f t="shared" ref="P1809" si="10735">D1809*K1809+F1809*K1812-E1809*L1809-G1809*L1812</f>
        <v>0</v>
      </c>
      <c r="Q1809" s="27">
        <f t="shared" ref="Q1809" si="10736">(D1809*L1809+E1809*K1809+F1809*L1812+G1809*K1812)</f>
        <v>-5.5754412961786537</v>
      </c>
      <c r="S1809" s="24">
        <v>1</v>
      </c>
      <c r="T1809" s="25">
        <v>0</v>
      </c>
      <c r="U1809" s="26">
        <v>0</v>
      </c>
      <c r="V1809" s="27">
        <f t="shared" ref="V1809" si="10737">-1/($T$8*$B1809)</f>
        <v>-26.973080865296733</v>
      </c>
      <c r="X1809" s="24">
        <f t="shared" ref="X1809" si="10738">N1809*S1809+P1809*S1812-O1809*T1809-Q1809*T1812</f>
        <v>-0.14669807001212853</v>
      </c>
      <c r="Y1809" s="28">
        <f t="shared" ref="Y1809" si="10739">(N1809*T1809+O1809*S1809+P1809*T1812+Q1809*S1812)</f>
        <v>0</v>
      </c>
      <c r="Z1809" s="26">
        <f t="shared" ref="Z1809" si="10740">N1809*U1809+P1809*U1812-O1809*V1809-Q1809*V1812</f>
        <v>0</v>
      </c>
      <c r="AA1809" s="27">
        <f t="shared" ref="AA1809" si="10741">(N1809*V1809+O1809*U1809+P1809*V1812+Q1809*U1812)</f>
        <v>-1.6185423909585488</v>
      </c>
      <c r="AB1809" s="8"/>
      <c r="AC1809" s="24">
        <v>1</v>
      </c>
      <c r="AD1809" s="28">
        <v>0</v>
      </c>
      <c r="AE1809" s="26">
        <v>0</v>
      </c>
      <c r="AF1809" s="27">
        <v>0</v>
      </c>
      <c r="AH1809" s="24">
        <f t="shared" ref="AH1809" si="10742">X1809*AC1809+Z1809*AC1812-Y1809*AD1809-AA1809*AD1812</f>
        <v>-0.47920781097056975</v>
      </c>
      <c r="AI1809" s="28">
        <f t="shared" ref="AI1809" si="10743">(X1809*AD1809+Y1809*AC1809+Z1809*AD1812+AA1809*AC1812)</f>
        <v>0</v>
      </c>
      <c r="AJ1809" s="26">
        <f t="shared" ref="AJ1809" si="10744">X1809*AE1809+Z1809*AE1812-Y1809*AF1809-AA1809*AF1812</f>
        <v>0</v>
      </c>
      <c r="AK1809" s="27">
        <f t="shared" ref="AK1809" si="10745">(X1809*AF1809+Y1809*AE1809+Z1809*AF1812+AA1809*AE1812)</f>
        <v>-1.6185423909585488</v>
      </c>
      <c r="AL1809" s="8"/>
      <c r="AM1809" s="24">
        <v>1</v>
      </c>
      <c r="AN1809" s="25">
        <v>0</v>
      </c>
      <c r="AO1809" s="26">
        <v>0</v>
      </c>
      <c r="AP1809" s="27">
        <f t="shared" ref="AP1809" si="10746">-1/($AN$8*$B1809)</f>
        <v>-5.5754412961786537</v>
      </c>
      <c r="AR1809" s="24">
        <f t="shared" ref="AR1809" si="10747">AH1809*AM1809+AJ1809*AM1812-AI1809*AN1809-AK1809*AN1812</f>
        <v>-0.47920781097056975</v>
      </c>
      <c r="AS1809" s="28">
        <f t="shared" ref="AS1809" si="10748">(AH1809*AN1809+AI1809*AM1809+AJ1809*AN1812+AK1809*AM1812)</f>
        <v>0</v>
      </c>
      <c r="AT1809" s="26">
        <f t="shared" ref="AT1809" si="10749">AH1809*AO1809+AJ1809*AO1812-AI1809*AP1809-AK1809*AP1812</f>
        <v>0</v>
      </c>
      <c r="AU1809" s="27">
        <f t="shared" ref="AU1809" si="10750">(AH1809*AP1809+AI1809*AO1809+AJ1809*AP1812+AK1809*AO1812)</f>
        <v>1.0532526277781398</v>
      </c>
      <c r="AV1809" s="8"/>
      <c r="AW1809" s="183">
        <f t="shared" ref="AW1809" si="10751">20*LOG((2*$AR$8)/(($AR$8*AR1809+AT1809+$AR$8*AR1812+AT1812)^2+($AR$8*AS1809+AU1809+$AR$8*AS1812+AU1812)^2)^0.5)</f>
        <v>-0.11301823413550934</v>
      </c>
      <c r="AY1809" s="184">
        <f t="shared" ref="AY1809" si="10752">((AS1809^2+AR1809^2)/(AS1812^2+AR1812^2))^0.5</f>
        <v>0.65774032925458592</v>
      </c>
      <c r="AZ1809" s="9"/>
      <c r="BA1809" s="29"/>
      <c r="BB1809" s="29"/>
      <c r="BC1809" s="29"/>
      <c r="BD1809" s="29"/>
    </row>
    <row r="1810" spans="2:56" ht="18.649999999999999" customHeight="1" thickBot="1">
      <c r="D1810" s="30"/>
      <c r="G1810" s="31"/>
      <c r="I1810" s="30"/>
      <c r="L1810" s="31"/>
      <c r="N1810" s="30"/>
      <c r="Q1810" s="31"/>
      <c r="S1810" s="30"/>
      <c r="V1810" s="31"/>
      <c r="X1810" s="30"/>
      <c r="AA1810" s="31"/>
      <c r="AC1810" s="30"/>
      <c r="AF1810" s="31"/>
      <c r="AH1810" s="30"/>
      <c r="AK1810" s="31"/>
      <c r="AM1810" s="30"/>
      <c r="AP1810" s="31"/>
      <c r="AR1810" s="30"/>
      <c r="AU1810" s="31"/>
      <c r="AY1810" s="185"/>
      <c r="AZ1810" s="9"/>
      <c r="BA1810" s="29"/>
      <c r="BB1810" s="29"/>
      <c r="BC1810" s="29"/>
      <c r="BD1810" s="29"/>
    </row>
    <row r="1811" spans="2:56" ht="18.649999999999999" customHeight="1" thickBot="1">
      <c r="D1811" s="197" t="s">
        <v>96</v>
      </c>
      <c r="E1811" s="198"/>
      <c r="F1811" s="199" t="s">
        <v>97</v>
      </c>
      <c r="G1811" s="200"/>
      <c r="I1811" s="197" t="s">
        <v>98</v>
      </c>
      <c r="J1811" s="198"/>
      <c r="K1811" s="199" t="s">
        <v>99</v>
      </c>
      <c r="L1811" s="200"/>
      <c r="N1811" s="197" t="s">
        <v>1</v>
      </c>
      <c r="O1811" s="198"/>
      <c r="P1811" s="199" t="s">
        <v>2</v>
      </c>
      <c r="Q1811" s="200"/>
      <c r="S1811" s="172" t="s">
        <v>100</v>
      </c>
      <c r="T1811" s="173"/>
      <c r="U1811" s="199" t="s">
        <v>101</v>
      </c>
      <c r="V1811" s="200"/>
      <c r="X1811" s="197" t="s">
        <v>102</v>
      </c>
      <c r="Y1811" s="198"/>
      <c r="Z1811" s="199" t="s">
        <v>103</v>
      </c>
      <c r="AA1811" s="200"/>
      <c r="AB1811" s="4"/>
      <c r="AC1811" s="197" t="s">
        <v>104</v>
      </c>
      <c r="AD1811" s="198"/>
      <c r="AE1811" s="199" t="s">
        <v>105</v>
      </c>
      <c r="AF1811" s="200"/>
      <c r="AH1811" s="172" t="s">
        <v>106</v>
      </c>
      <c r="AI1811" s="173"/>
      <c r="AJ1811" s="199" t="s">
        <v>107</v>
      </c>
      <c r="AK1811" s="200"/>
      <c r="AL1811" s="4"/>
      <c r="AM1811" s="197" t="s">
        <v>108</v>
      </c>
      <c r="AN1811" s="198"/>
      <c r="AO1811" s="199" t="s">
        <v>109</v>
      </c>
      <c r="AP1811" s="200"/>
      <c r="AR1811" s="197" t="s">
        <v>110</v>
      </c>
      <c r="AS1811" s="198"/>
      <c r="AT1811" s="199" t="s">
        <v>111</v>
      </c>
      <c r="AU1811" s="200"/>
      <c r="AV1811" s="4"/>
      <c r="AW1811" s="36" t="s">
        <v>112</v>
      </c>
      <c r="AY1811" s="186" t="s">
        <v>113</v>
      </c>
      <c r="AZ1811" s="9"/>
      <c r="BA1811" s="29"/>
      <c r="BB1811" s="29"/>
      <c r="BC1811" s="29"/>
      <c r="BD1811" s="29"/>
    </row>
    <row r="1812" spans="2:56" ht="18.649999999999999" customHeight="1" thickTop="1" thickBot="1">
      <c r="D1812" s="24">
        <v>0</v>
      </c>
      <c r="E1812" s="28">
        <v>0</v>
      </c>
      <c r="F1812" s="26">
        <v>1</v>
      </c>
      <c r="G1812" s="27">
        <v>0</v>
      </c>
      <c r="I1812" s="24">
        <v>0</v>
      </c>
      <c r="J1812" s="28">
        <f t="shared" ref="J1812" si="10753">IF(0=(1-$J$8*$K$8*$B1809^2),0,-1*(1-$J$8*$K$8*$B1809^2)/($B1809*$K$8))</f>
        <v>-0.2056694724412331</v>
      </c>
      <c r="K1812" s="26">
        <v>1</v>
      </c>
      <c r="L1812" s="27">
        <v>0</v>
      </c>
      <c r="N1812" s="24">
        <f t="shared" ref="N1812" si="10754">D1812*I1809+F1812*I1812-E1812*J1809-G1812*J1812</f>
        <v>0</v>
      </c>
      <c r="O1812" s="28">
        <f t="shared" ref="O1812" si="10755">(D1812*J1809+E1812*I1809+F1812*J1812+G1812*I1812)</f>
        <v>-0.2056694724412331</v>
      </c>
      <c r="P1812" s="26">
        <f t="shared" ref="P1812" si="10756">D1812*K1809+F1812*K1812-E1812*L1809-G1812*L1812</f>
        <v>1</v>
      </c>
      <c r="Q1812" s="27">
        <f t="shared" ref="Q1812" si="10757">(D1812*L1809+E1812*K1809+F1812*L1812+G1812*K1812)</f>
        <v>0</v>
      </c>
      <c r="S1812" s="24">
        <v>0</v>
      </c>
      <c r="T1812" s="28">
        <v>0</v>
      </c>
      <c r="U1812" s="26">
        <v>1</v>
      </c>
      <c r="V1812" s="27">
        <v>0</v>
      </c>
      <c r="X1812" s="24">
        <f t="shared" ref="X1812" si="10758">N1812*S1809+P1812*S1812-O1812*T1809-Q1812*T1812</f>
        <v>0</v>
      </c>
      <c r="Y1812" s="28">
        <f t="shared" ref="Y1812" si="10759">(N1812*T1809+O1812*S1809+P1812*T1812+Q1812*S1812)</f>
        <v>-0.2056694724412331</v>
      </c>
      <c r="Z1812" s="26">
        <f t="shared" ref="Z1812" si="10760">N1812*U1809+P1812*U1812-O1812*V1809-Q1812*V1812</f>
        <v>-4.547539311680298</v>
      </c>
      <c r="AA1812" s="27">
        <f t="shared" ref="AA1812" si="10761">(N1812*V1809+O1812*U1809+P1812*V1812+Q1812*U1812)</f>
        <v>0</v>
      </c>
      <c r="AB1812" s="8"/>
      <c r="AC1812" s="24">
        <v>0</v>
      </c>
      <c r="AD1812" s="28">
        <f t="shared" ref="AD1812" si="10762">IF(0=(1-$AD$8*$AE$8*$B1809^2),0,-1*(1-$AD$8*$AE$8*$B1809^2)/($B1809*$AD$8))</f>
        <v>-0.20543777093259763</v>
      </c>
      <c r="AE1812" s="26">
        <v>1</v>
      </c>
      <c r="AF1812" s="27">
        <v>0</v>
      </c>
      <c r="AH1812" s="24">
        <f t="shared" ref="AH1812" si="10763">X1812*AC1809+Z1812*AC1812-Y1812*AD1809-AA1812*AD1812</f>
        <v>0</v>
      </c>
      <c r="AI1812" s="28">
        <f t="shared" ref="AI1812" si="10764">(X1812*AD1809+Y1812*AC1809+Z1812*AD1812+AA1812*AC1812)</f>
        <v>0.72856686697872663</v>
      </c>
      <c r="AJ1812" s="26">
        <f t="shared" ref="AJ1812" si="10765">X1812*AE1809+Z1812*AE1812-Y1812*AF1809-AA1812*AF1812</f>
        <v>-4.547539311680298</v>
      </c>
      <c r="AK1812" s="27">
        <f t="shared" ref="AK1812" si="10766">(X1812*AF1809+Y1812*AE1809+Z1812*AF1812+AA1812*AE1812)</f>
        <v>0</v>
      </c>
      <c r="AL1812" s="8"/>
      <c r="AM1812" s="24">
        <v>0</v>
      </c>
      <c r="AN1812" s="28">
        <v>0</v>
      </c>
      <c r="AO1812" s="26">
        <v>1</v>
      </c>
      <c r="AP1812" s="27">
        <v>0</v>
      </c>
      <c r="AR1812" s="24">
        <f t="shared" ref="AR1812" si="10767">AH1812*AM1809+AJ1812*AM1812-AI1812*AN1809-AK1812*AN1812</f>
        <v>0</v>
      </c>
      <c r="AS1812" s="28">
        <f t="shared" ref="AS1812" si="10768">(AH1812*AN1809+AI1812*AM1809+AJ1812*AN1812+AK1812*AM1812)</f>
        <v>0.72856686697872663</v>
      </c>
      <c r="AT1812" s="26">
        <f t="shared" ref="AT1812" si="10769">AH1812*AO1809+AJ1812*AO1812-AI1812*AP1809-AK1812*AP1812</f>
        <v>-0.48545751449960584</v>
      </c>
      <c r="AU1812" s="27">
        <f t="shared" ref="AU1812" si="10770">(AH1812*AP1809+AI1812*AO1809+AJ1812*AP1812+AK1812*AO1812)</f>
        <v>0</v>
      </c>
      <c r="AV1812" s="8"/>
      <c r="AW1812" s="38">
        <f t="shared" ref="AW1812" si="10771">(180/PI())*ATAN(-1*(($AR$8*AS1809+AU1809+$AR$8*AS1812+AU1812)/($AR$8*AR1809+AT1809+$AR$8*AR1812+AT1812)))</f>
        <v>61.569177785477265</v>
      </c>
      <c r="AY1812" s="187">
        <f t="shared" ref="AY1812" si="10772">20*LOG(((($AR$8*AR1809+AT1809-$AR$8*AR1812-AT1812)^2+($AR$8*AS1809+AU1809-$AR$8*AS1812-AU1812)^2)/(($AR$8*AR1809+AT1809+$AR$8*AR1812+AT1812)^2+($AR$8*AS1809+AU1809+$AR$8*AS1812+AU1812)^2))^0.5)</f>
        <v>-15.902744510722602</v>
      </c>
      <c r="AZ1812" s="9"/>
      <c r="BA1812" s="29"/>
      <c r="BB1812" s="29"/>
      <c r="BC1812" s="29"/>
      <c r="BD1812" s="29"/>
    </row>
    <row r="1813" spans="2:56" ht="18.649999999999999" customHeight="1">
      <c r="AY1813" s="33"/>
    </row>
    <row r="1814" spans="2:56" ht="18.649999999999999" customHeight="1" thickBot="1">
      <c r="E1814" s="21" t="s">
        <v>68</v>
      </c>
      <c r="J1814" s="21" t="s">
        <v>69</v>
      </c>
      <c r="O1814" s="21" t="s">
        <v>70</v>
      </c>
      <c r="T1814" s="21" t="s">
        <v>71</v>
      </c>
      <c r="Y1814" s="21" t="s">
        <v>72</v>
      </c>
      <c r="AD1814" s="21" t="s">
        <v>73</v>
      </c>
      <c r="AI1814" s="21" t="s">
        <v>74</v>
      </c>
      <c r="AN1814" s="21" t="s">
        <v>75</v>
      </c>
      <c r="AS1814" s="21" t="s">
        <v>76</v>
      </c>
    </row>
    <row r="1815" spans="2:56" ht="18.649999999999999" customHeight="1" thickBot="1">
      <c r="B1815" s="20"/>
      <c r="D1815" s="197" t="s">
        <v>77</v>
      </c>
      <c r="E1815" s="198"/>
      <c r="F1815" s="199" t="s">
        <v>78</v>
      </c>
      <c r="G1815" s="200"/>
      <c r="I1815" s="197" t="s">
        <v>79</v>
      </c>
      <c r="J1815" s="198"/>
      <c r="K1815" s="199" t="s">
        <v>80</v>
      </c>
      <c r="L1815" s="200"/>
      <c r="N1815" s="197" t="s">
        <v>81</v>
      </c>
      <c r="O1815" s="198"/>
      <c r="P1815" s="199" t="s">
        <v>82</v>
      </c>
      <c r="Q1815" s="200"/>
      <c r="S1815" s="197" t="s">
        <v>83</v>
      </c>
      <c r="T1815" s="198"/>
      <c r="U1815" s="199" t="s">
        <v>84</v>
      </c>
      <c r="V1815" s="200"/>
      <c r="X1815" s="197" t="s">
        <v>85</v>
      </c>
      <c r="Y1815" s="198"/>
      <c r="Z1815" s="199" t="s">
        <v>86</v>
      </c>
      <c r="AA1815" s="200"/>
      <c r="AB1815" s="4"/>
      <c r="AC1815" s="197" t="s">
        <v>87</v>
      </c>
      <c r="AD1815" s="198"/>
      <c r="AE1815" s="199" t="s">
        <v>88</v>
      </c>
      <c r="AF1815" s="200"/>
      <c r="AH1815" s="197" t="s">
        <v>89</v>
      </c>
      <c r="AI1815" s="198"/>
      <c r="AJ1815" s="199" t="s">
        <v>90</v>
      </c>
      <c r="AK1815" s="200"/>
      <c r="AL1815" s="4"/>
      <c r="AM1815" s="197" t="s">
        <v>91</v>
      </c>
      <c r="AN1815" s="198"/>
      <c r="AO1815" s="199" t="s">
        <v>92</v>
      </c>
      <c r="AP1815" s="200"/>
      <c r="AR1815" s="197" t="s">
        <v>93</v>
      </c>
      <c r="AS1815" s="198"/>
      <c r="AT1815" s="199" t="s">
        <v>94</v>
      </c>
      <c r="AU1815" s="200"/>
      <c r="AV1815" s="4"/>
      <c r="AW1815" s="181" t="s">
        <v>95</v>
      </c>
      <c r="AY1815" s="182" t="s">
        <v>22</v>
      </c>
      <c r="AZ1815" s="9"/>
      <c r="BA1815" s="29"/>
      <c r="BB1815" s="29"/>
      <c r="BC1815" s="29"/>
      <c r="BD1815" s="29"/>
    </row>
    <row r="1816" spans="2:56" ht="18.649999999999999" customHeight="1" thickTop="1" thickBot="1">
      <c r="B1816" s="39">
        <f t="shared" ref="B1816" si="10773">B1809+$E$5</f>
        <v>1.0023999999999889</v>
      </c>
      <c r="D1816" s="24">
        <v>1</v>
      </c>
      <c r="E1816" s="25">
        <v>0</v>
      </c>
      <c r="F1816" s="26">
        <v>0</v>
      </c>
      <c r="G1816" s="27">
        <f t="shared" ref="G1816" si="10774">-1/($E$8*$B1816)</f>
        <v>-5.5732164592687674</v>
      </c>
      <c r="I1816" s="24">
        <v>1</v>
      </c>
      <c r="J1816" s="28">
        <v>0</v>
      </c>
      <c r="K1816" s="26">
        <v>0</v>
      </c>
      <c r="L1816" s="27">
        <v>0</v>
      </c>
      <c r="N1816" s="24">
        <f t="shared" ref="N1816" si="10775">D1816*I1816+F1816*I1819-E1816*J1816-G1816*J1819</f>
        <v>-0.14137444147096101</v>
      </c>
      <c r="O1816" s="28">
        <f t="shared" ref="O1816" si="10776">(D1816*J1816+E1816*I1816+F1816*J1819+G1816*I1819)</f>
        <v>0</v>
      </c>
      <c r="P1816" s="26">
        <f t="shared" ref="P1816" si="10777">D1816*K1816+F1816*K1819-E1816*L1816-G1816*L1819</f>
        <v>0</v>
      </c>
      <c r="Q1816" s="27">
        <f t="shared" ref="Q1816" si="10778">(D1816*L1816+E1816*K1816+F1816*L1819+G1816*K1819)</f>
        <v>-5.5732164592687674</v>
      </c>
      <c r="S1816" s="24">
        <v>1</v>
      </c>
      <c r="T1816" s="25">
        <v>0</v>
      </c>
      <c r="U1816" s="26">
        <v>0</v>
      </c>
      <c r="V1816" s="27">
        <f t="shared" ref="V1816" si="10779">-1/($T$8*$B1816)</f>
        <v>-26.96231746511106</v>
      </c>
      <c r="X1816" s="24">
        <f t="shared" ref="X1816" si="10780">N1816*S1816+P1816*S1819-O1816*T1816-Q1816*T1819</f>
        <v>-0.14137444147096101</v>
      </c>
      <c r="Y1816" s="28">
        <f t="shared" ref="Y1816" si="10781">(N1816*T1816+O1816*S1816+P1816*T1819+Q1816*S1819)</f>
        <v>0</v>
      </c>
      <c r="Z1816" s="26">
        <f t="shared" ref="Z1816" si="10782">N1816*U1816+P1816*U1819-O1816*V1816-Q1816*V1819</f>
        <v>0</v>
      </c>
      <c r="AA1816" s="27">
        <f t="shared" ref="AA1816" si="10783">(N1816*V1816+O1816*U1816+P1816*V1819+Q1816*U1819)</f>
        <v>-1.7614338868759543</v>
      </c>
      <c r="AB1816" s="8"/>
      <c r="AC1816" s="24">
        <v>1</v>
      </c>
      <c r="AD1816" s="28">
        <v>0</v>
      </c>
      <c r="AE1816" s="26">
        <v>0</v>
      </c>
      <c r="AF1816" s="27">
        <v>0</v>
      </c>
      <c r="AH1816" s="24">
        <f t="shared" ref="AH1816" si="10784">X1816*AC1816+Z1816*AC1819-Y1816*AD1816-AA1816*AD1819</f>
        <v>-0.50192009916771596</v>
      </c>
      <c r="AI1816" s="28">
        <f t="shared" ref="AI1816" si="10785">(X1816*AD1816+Y1816*AC1816+Z1816*AD1819+AA1816*AC1819)</f>
        <v>0</v>
      </c>
      <c r="AJ1816" s="26">
        <f t="shared" ref="AJ1816" si="10786">X1816*AE1816+Z1816*AE1819-Y1816*AF1816-AA1816*AF1819</f>
        <v>0</v>
      </c>
      <c r="AK1816" s="27">
        <f t="shared" ref="AK1816" si="10787">(X1816*AF1816+Y1816*AE1816+Z1816*AF1819+AA1816*AE1819)</f>
        <v>-1.7614338868759543</v>
      </c>
      <c r="AL1816" s="8"/>
      <c r="AM1816" s="24">
        <v>1</v>
      </c>
      <c r="AN1816" s="25">
        <v>0</v>
      </c>
      <c r="AO1816" s="26">
        <v>0</v>
      </c>
      <c r="AP1816" s="27">
        <f t="shared" ref="AP1816" si="10788">-1/($AN$8*$B1816)</f>
        <v>-5.5732164592687674</v>
      </c>
      <c r="AR1816" s="24">
        <f t="shared" ref="AR1816" si="10789">AH1816*AM1816+AJ1816*AM1819-AI1816*AN1816-AK1816*AN1819</f>
        <v>-0.50192009916771596</v>
      </c>
      <c r="AS1816" s="28">
        <f t="shared" ref="AS1816" si="10790">(AH1816*AN1816+AI1816*AM1816+AJ1816*AN1819+AK1816*AM1819)</f>
        <v>0</v>
      </c>
      <c r="AT1816" s="26">
        <f t="shared" ref="AT1816" si="10791">AH1816*AO1816+AJ1816*AO1819-AI1816*AP1816-AK1816*AP1819</f>
        <v>0</v>
      </c>
      <c r="AU1816" s="27">
        <f t="shared" ref="AU1816" si="10792">(AH1816*AP1816+AI1816*AO1816+AJ1816*AP1819+AK1816*AO1819)</f>
        <v>1.0358754710433722</v>
      </c>
      <c r="AV1816" s="8"/>
      <c r="AW1816" s="183">
        <f t="shared" ref="AW1816" si="10793">20*LOG((2*$AR$8)/(($AR$8*AR1816+AT1816+$AR$8*AR1819+AT1819)^2+($AR$8*AS1816+AU1816+$AR$8*AS1819+AU1819)^2)^0.5)</f>
        <v>-0.10650236669628692</v>
      </c>
      <c r="AY1816" s="184">
        <f t="shared" ref="AY1816" si="10794">((AS1816^2+AR1816^2)/(AS1819^2+AR1819^2))^0.5</f>
        <v>0.69637431120331661</v>
      </c>
      <c r="AZ1816" s="9"/>
      <c r="BA1816" s="29"/>
      <c r="BB1816" s="29"/>
      <c r="BC1816" s="29"/>
      <c r="BD1816" s="29"/>
    </row>
    <row r="1817" spans="2:56" ht="18.649999999999999" customHeight="1" thickBot="1">
      <c r="D1817" s="30"/>
      <c r="G1817" s="31"/>
      <c r="I1817" s="30"/>
      <c r="L1817" s="31"/>
      <c r="N1817" s="30"/>
      <c r="Q1817" s="31"/>
      <c r="S1817" s="30"/>
      <c r="V1817" s="31"/>
      <c r="X1817" s="30"/>
      <c r="AA1817" s="31"/>
      <c r="AC1817" s="30"/>
      <c r="AF1817" s="31"/>
      <c r="AH1817" s="30"/>
      <c r="AK1817" s="31"/>
      <c r="AM1817" s="30"/>
      <c r="AP1817" s="31"/>
      <c r="AR1817" s="30"/>
      <c r="AU1817" s="31"/>
      <c r="AY1817" s="185"/>
      <c r="AZ1817" s="9"/>
      <c r="BA1817" s="29"/>
      <c r="BB1817" s="29"/>
      <c r="BC1817" s="29"/>
      <c r="BD1817" s="29"/>
    </row>
    <row r="1818" spans="2:56" ht="18.649999999999999" customHeight="1" thickBot="1">
      <c r="D1818" s="197" t="s">
        <v>96</v>
      </c>
      <c r="E1818" s="198"/>
      <c r="F1818" s="199" t="s">
        <v>97</v>
      </c>
      <c r="G1818" s="200"/>
      <c r="I1818" s="197" t="s">
        <v>98</v>
      </c>
      <c r="J1818" s="198"/>
      <c r="K1818" s="199" t="s">
        <v>99</v>
      </c>
      <c r="L1818" s="200"/>
      <c r="N1818" s="197" t="s">
        <v>1</v>
      </c>
      <c r="O1818" s="198"/>
      <c r="P1818" s="199" t="s">
        <v>2</v>
      </c>
      <c r="Q1818" s="200"/>
      <c r="S1818" s="172" t="s">
        <v>100</v>
      </c>
      <c r="T1818" s="173"/>
      <c r="U1818" s="199" t="s">
        <v>101</v>
      </c>
      <c r="V1818" s="200"/>
      <c r="X1818" s="197" t="s">
        <v>102</v>
      </c>
      <c r="Y1818" s="198"/>
      <c r="Z1818" s="199" t="s">
        <v>103</v>
      </c>
      <c r="AA1818" s="200"/>
      <c r="AB1818" s="4"/>
      <c r="AC1818" s="197" t="s">
        <v>104</v>
      </c>
      <c r="AD1818" s="198"/>
      <c r="AE1818" s="199" t="s">
        <v>105</v>
      </c>
      <c r="AF1818" s="200"/>
      <c r="AH1818" s="172" t="s">
        <v>106</v>
      </c>
      <c r="AI1818" s="173"/>
      <c r="AJ1818" s="199" t="s">
        <v>107</v>
      </c>
      <c r="AK1818" s="200"/>
      <c r="AL1818" s="4"/>
      <c r="AM1818" s="197" t="s">
        <v>108</v>
      </c>
      <c r="AN1818" s="198"/>
      <c r="AO1818" s="199" t="s">
        <v>109</v>
      </c>
      <c r="AP1818" s="200"/>
      <c r="AR1818" s="197" t="s">
        <v>110</v>
      </c>
      <c r="AS1818" s="198"/>
      <c r="AT1818" s="199" t="s">
        <v>111</v>
      </c>
      <c r="AU1818" s="200"/>
      <c r="AV1818" s="4"/>
      <c r="AW1818" s="36" t="s">
        <v>112</v>
      </c>
      <c r="AY1818" s="186" t="s">
        <v>113</v>
      </c>
      <c r="AZ1818" s="9"/>
      <c r="BA1818" s="29"/>
      <c r="BB1818" s="29"/>
      <c r="BC1818" s="29"/>
      <c r="BD1818" s="29"/>
    </row>
    <row r="1819" spans="2:56" ht="18.649999999999999" customHeight="1" thickTop="1" thickBot="1">
      <c r="D1819" s="24">
        <v>0</v>
      </c>
      <c r="E1819" s="28">
        <v>0</v>
      </c>
      <c r="F1819" s="26">
        <v>1</v>
      </c>
      <c r="G1819" s="27">
        <v>0</v>
      </c>
      <c r="I1819" s="24">
        <v>0</v>
      </c>
      <c r="J1819" s="28">
        <f t="shared" ref="J1819" si="10795">IF(0=(1-$J$8*$K$8*$B1816^2),0,-1*(1-$J$8*$K$8*$B1816^2)/($B1816*$K$8))</f>
        <v>-0.20479635948335564</v>
      </c>
      <c r="K1819" s="26">
        <v>1</v>
      </c>
      <c r="L1819" s="27">
        <v>0</v>
      </c>
      <c r="N1819" s="24">
        <f t="shared" ref="N1819" si="10796">D1819*I1816+F1819*I1819-E1819*J1816-G1819*J1819</f>
        <v>0</v>
      </c>
      <c r="O1819" s="28">
        <f t="shared" ref="O1819" si="10797">(D1819*J1816+E1819*I1816+F1819*J1819+G1819*I1819)</f>
        <v>-0.20479635948335564</v>
      </c>
      <c r="P1819" s="26">
        <f t="shared" ref="P1819" si="10798">D1819*K1816+F1819*K1819-E1819*L1816-G1819*L1819</f>
        <v>1</v>
      </c>
      <c r="Q1819" s="27">
        <f t="shared" ref="Q1819" si="10799">(D1819*L1816+E1819*K1816+F1819*L1819+G1819*K1819)</f>
        <v>0</v>
      </c>
      <c r="S1819" s="24">
        <v>0</v>
      </c>
      <c r="T1819" s="28">
        <v>0</v>
      </c>
      <c r="U1819" s="26">
        <v>1</v>
      </c>
      <c r="V1819" s="27">
        <v>0</v>
      </c>
      <c r="X1819" s="24">
        <f t="shared" ref="X1819" si="10800">N1819*S1816+P1819*S1819-O1819*T1816-Q1819*T1819</f>
        <v>0</v>
      </c>
      <c r="Y1819" s="28">
        <f t="shared" ref="Y1819" si="10801">(N1819*T1816+O1819*S1816+P1819*T1819+Q1819*S1819)</f>
        <v>-0.20479635948335564</v>
      </c>
      <c r="Z1819" s="26">
        <f t="shared" ref="Z1819" si="10802">N1819*U1816+P1819*U1819-O1819*V1816-Q1819*V1819</f>
        <v>-4.5217844600892425</v>
      </c>
      <c r="AA1819" s="27">
        <f t="shared" ref="AA1819" si="10803">(N1819*V1816+O1819*U1816+P1819*V1819+Q1819*U1819)</f>
        <v>0</v>
      </c>
      <c r="AB1819" s="8"/>
      <c r="AC1819" s="24">
        <v>0</v>
      </c>
      <c r="AD1819" s="28">
        <f t="shared" ref="AD1819" si="10804">IF(0=(1-$AD$8*$AE$8*$B1816^2),0,-1*(1-$AD$8*$AE$8*$B1816^2)/($B1816*$AD$8))</f>
        <v>-0.20468872569280017</v>
      </c>
      <c r="AE1819" s="26">
        <v>1</v>
      </c>
      <c r="AF1819" s="27">
        <v>0</v>
      </c>
      <c r="AH1819" s="24">
        <f t="shared" ref="AH1819" si="10805">X1819*AC1816+Z1819*AC1819-Y1819*AD1816-AA1819*AD1819</f>
        <v>0</v>
      </c>
      <c r="AI1819" s="28">
        <f t="shared" ref="AI1819" si="10806">(X1819*AD1816+Y1819*AC1816+Z1819*AD1819+AA1819*AC1819)</f>
        <v>0.72076193950981782</v>
      </c>
      <c r="AJ1819" s="26">
        <f t="shared" ref="AJ1819" si="10807">X1819*AE1816+Z1819*AE1819-Y1819*AF1816-AA1819*AF1819</f>
        <v>-4.5217844600892425</v>
      </c>
      <c r="AK1819" s="27">
        <f t="shared" ref="AK1819" si="10808">(X1819*AF1816+Y1819*AE1816+Z1819*AF1819+AA1819*AE1819)</f>
        <v>0</v>
      </c>
      <c r="AL1819" s="8"/>
      <c r="AM1819" s="24">
        <v>0</v>
      </c>
      <c r="AN1819" s="28">
        <v>0</v>
      </c>
      <c r="AO1819" s="26">
        <v>1</v>
      </c>
      <c r="AP1819" s="27">
        <v>0</v>
      </c>
      <c r="AR1819" s="24">
        <f t="shared" ref="AR1819" si="10809">AH1819*AM1816+AJ1819*AM1819-AI1819*AN1816-AK1819*AN1819</f>
        <v>0</v>
      </c>
      <c r="AS1819" s="28">
        <f t="shared" ref="AS1819" si="10810">(AH1819*AN1816+AI1819*AM1816+AJ1819*AN1819+AK1819*AM1819)</f>
        <v>0.72076193950981782</v>
      </c>
      <c r="AT1819" s="26">
        <f t="shared" ref="AT1819" si="10811">AH1819*AO1816+AJ1819*AO1819-AI1819*AP1816-AK1819*AP1819</f>
        <v>-0.50482215559864585</v>
      </c>
      <c r="AU1819" s="27">
        <f t="shared" ref="AU1819" si="10812">(AH1819*AP1816+AI1819*AO1816+AJ1819*AP1819+AK1819*AO1819)</f>
        <v>0</v>
      </c>
      <c r="AV1819" s="8"/>
      <c r="AW1819" s="38">
        <f t="shared" ref="AW1819" si="10813">(180/PI())*ATAN(-1*(($AR$8*AS1816+AU1816+$AR$8*AS1819+AU1819)/($AR$8*AR1816+AT1816+$AR$8*AR1819+AT1819)))</f>
        <v>60.182650106953062</v>
      </c>
      <c r="AY1819" s="187">
        <f t="shared" ref="AY1819" si="10814">20*LOG(((($AR$8*AR1816+AT1816-$AR$8*AR1819-AT1819)^2+($AR$8*AS1816+AU1816-$AR$8*AS1819-AU1819)^2)/(($AR$8*AR1816+AT1816+$AR$8*AR1819+AT1819)^2+($AR$8*AS1816+AU1816+$AR$8*AS1819+AU1819)^2))^0.5)</f>
        <v>-16.157392885561912</v>
      </c>
      <c r="AZ1819" s="9"/>
      <c r="BA1819" s="29"/>
      <c r="BB1819" s="29"/>
      <c r="BC1819" s="29"/>
      <c r="BD1819" s="29"/>
    </row>
    <row r="1820" spans="2:56" ht="18.649999999999999" customHeight="1">
      <c r="AY1820" s="33"/>
    </row>
    <row r="1821" spans="2:56" ht="18.649999999999999" customHeight="1" thickBot="1">
      <c r="E1821" s="21" t="s">
        <v>68</v>
      </c>
      <c r="J1821" s="21" t="s">
        <v>69</v>
      </c>
      <c r="O1821" s="21" t="s">
        <v>70</v>
      </c>
      <c r="T1821" s="21" t="s">
        <v>71</v>
      </c>
      <c r="Y1821" s="21" t="s">
        <v>72</v>
      </c>
      <c r="AD1821" s="21" t="s">
        <v>73</v>
      </c>
      <c r="AI1821" s="21" t="s">
        <v>74</v>
      </c>
      <c r="AN1821" s="21" t="s">
        <v>75</v>
      </c>
      <c r="AS1821" s="21" t="s">
        <v>76</v>
      </c>
    </row>
    <row r="1822" spans="2:56" ht="18.649999999999999" customHeight="1" thickBot="1">
      <c r="B1822" s="20"/>
      <c r="D1822" s="197" t="s">
        <v>77</v>
      </c>
      <c r="E1822" s="198"/>
      <c r="F1822" s="199" t="s">
        <v>78</v>
      </c>
      <c r="G1822" s="200"/>
      <c r="I1822" s="197" t="s">
        <v>79</v>
      </c>
      <c r="J1822" s="198"/>
      <c r="K1822" s="199" t="s">
        <v>80</v>
      </c>
      <c r="L1822" s="200"/>
      <c r="N1822" s="197" t="s">
        <v>81</v>
      </c>
      <c r="O1822" s="198"/>
      <c r="P1822" s="199" t="s">
        <v>82</v>
      </c>
      <c r="Q1822" s="200"/>
      <c r="S1822" s="197" t="s">
        <v>83</v>
      </c>
      <c r="T1822" s="198"/>
      <c r="U1822" s="199" t="s">
        <v>84</v>
      </c>
      <c r="V1822" s="200"/>
      <c r="X1822" s="197" t="s">
        <v>85</v>
      </c>
      <c r="Y1822" s="198"/>
      <c r="Z1822" s="199" t="s">
        <v>86</v>
      </c>
      <c r="AA1822" s="200"/>
      <c r="AB1822" s="4"/>
      <c r="AC1822" s="197" t="s">
        <v>87</v>
      </c>
      <c r="AD1822" s="198"/>
      <c r="AE1822" s="199" t="s">
        <v>88</v>
      </c>
      <c r="AF1822" s="200"/>
      <c r="AH1822" s="197" t="s">
        <v>89</v>
      </c>
      <c r="AI1822" s="198"/>
      <c r="AJ1822" s="199" t="s">
        <v>90</v>
      </c>
      <c r="AK1822" s="200"/>
      <c r="AL1822" s="4"/>
      <c r="AM1822" s="197" t="s">
        <v>91</v>
      </c>
      <c r="AN1822" s="198"/>
      <c r="AO1822" s="199" t="s">
        <v>92</v>
      </c>
      <c r="AP1822" s="200"/>
      <c r="AR1822" s="197" t="s">
        <v>93</v>
      </c>
      <c r="AS1822" s="198"/>
      <c r="AT1822" s="199" t="s">
        <v>94</v>
      </c>
      <c r="AU1822" s="200"/>
      <c r="AV1822" s="4"/>
      <c r="AW1822" s="181" t="s">
        <v>95</v>
      </c>
      <c r="AY1822" s="182" t="s">
        <v>22</v>
      </c>
      <c r="AZ1822" s="9"/>
      <c r="BA1822" s="29"/>
      <c r="BB1822" s="29"/>
      <c r="BC1822" s="29"/>
      <c r="BD1822" s="29"/>
    </row>
    <row r="1823" spans="2:56" ht="18.649999999999999" customHeight="1" thickTop="1" thickBot="1">
      <c r="B1823" s="39">
        <f t="shared" ref="B1823" si="10815">B1816+$E$5</f>
        <v>1.0027999999999888</v>
      </c>
      <c r="D1823" s="24">
        <v>1</v>
      </c>
      <c r="E1823" s="25">
        <v>0</v>
      </c>
      <c r="F1823" s="26">
        <v>0</v>
      </c>
      <c r="G1823" s="27">
        <f t="shared" ref="G1823" si="10816">-1/($E$8*$B1823)</f>
        <v>-5.5709933972586878</v>
      </c>
      <c r="I1823" s="24">
        <v>1</v>
      </c>
      <c r="J1823" s="28">
        <v>0</v>
      </c>
      <c r="K1823" s="26">
        <v>0</v>
      </c>
      <c r="L1823" s="27">
        <v>0</v>
      </c>
      <c r="N1823" s="24">
        <f t="shared" ref="N1823" si="10817">D1823*I1823+F1823*I1826-E1823*J1823-G1823*J1826</f>
        <v>-0.13605718217596463</v>
      </c>
      <c r="O1823" s="28">
        <f t="shared" ref="O1823" si="10818">(D1823*J1823+E1823*I1823+F1823*J1826+G1823*I1826)</f>
        <v>0</v>
      </c>
      <c r="P1823" s="26">
        <f t="shared" ref="P1823" si="10819">D1823*K1823+F1823*K1826-E1823*L1823-G1823*L1826</f>
        <v>0</v>
      </c>
      <c r="Q1823" s="27">
        <f t="shared" ref="Q1823" si="10820">(D1823*L1823+E1823*K1823+F1823*L1826+G1823*K1826)</f>
        <v>-5.5709933972586878</v>
      </c>
      <c r="S1823" s="24">
        <v>1</v>
      </c>
      <c r="T1823" s="25">
        <v>0</v>
      </c>
      <c r="U1823" s="26">
        <v>0</v>
      </c>
      <c r="V1823" s="27">
        <f t="shared" ref="V1823" si="10821">-1/($T$8*$B1823)</f>
        <v>-26.951562651602842</v>
      </c>
      <c r="X1823" s="24">
        <f t="shared" ref="X1823" si="10822">N1823*S1823+P1823*S1826-O1823*T1823-Q1823*T1826</f>
        <v>-0.13605718217596463</v>
      </c>
      <c r="Y1823" s="28">
        <f t="shared" ref="Y1823" si="10823">(N1823*T1823+O1823*S1823+P1823*T1826+Q1823*S1826)</f>
        <v>0</v>
      </c>
      <c r="Z1823" s="26">
        <f t="shared" ref="Z1823" si="10824">N1823*U1823+P1823*U1826-O1823*V1823-Q1823*V1826</f>
        <v>0</v>
      </c>
      <c r="AA1823" s="27">
        <f t="shared" ref="AA1823" si="10825">(N1823*V1823+O1823*U1823+P1823*V1826+Q1823*U1826)</f>
        <v>-1.9040397276426355</v>
      </c>
      <c r="AB1823" s="8"/>
      <c r="AC1823" s="24">
        <v>1</v>
      </c>
      <c r="AD1823" s="28">
        <v>0</v>
      </c>
      <c r="AE1823" s="26">
        <v>0</v>
      </c>
      <c r="AF1823" s="27">
        <v>0</v>
      </c>
      <c r="AH1823" s="24">
        <f t="shared" ref="AH1823" si="10826">X1823*AC1823+Z1823*AC1826-Y1823*AD1823-AA1823*AD1826</f>
        <v>-0.52436706685367218</v>
      </c>
      <c r="AI1823" s="28">
        <f t="shared" ref="AI1823" si="10827">(X1823*AD1823+Y1823*AC1823+Z1823*AD1826+AA1823*AC1826)</f>
        <v>0</v>
      </c>
      <c r="AJ1823" s="26">
        <f t="shared" ref="AJ1823" si="10828">X1823*AE1823+Z1823*AE1826-Y1823*AF1823-AA1823*AF1826</f>
        <v>0</v>
      </c>
      <c r="AK1823" s="27">
        <f t="shared" ref="AK1823" si="10829">(X1823*AF1823+Y1823*AE1823+Z1823*AF1826+AA1823*AE1826)</f>
        <v>-1.9040397276426355</v>
      </c>
      <c r="AL1823" s="8"/>
      <c r="AM1823" s="24">
        <v>1</v>
      </c>
      <c r="AN1823" s="25">
        <v>0</v>
      </c>
      <c r="AO1823" s="26">
        <v>0</v>
      </c>
      <c r="AP1823" s="27">
        <f t="shared" ref="AP1823" si="10830">-1/($AN$8*$B1823)</f>
        <v>-5.5709933972586878</v>
      </c>
      <c r="AR1823" s="24">
        <f t="shared" ref="AR1823" si="10831">AH1823*AM1823+AJ1823*AM1826-AI1823*AN1823-AK1823*AN1826</f>
        <v>-0.52436706685367218</v>
      </c>
      <c r="AS1823" s="28">
        <f t="shared" ref="AS1823" si="10832">(AH1823*AN1823+AI1823*AM1823+AJ1823*AN1826+AK1823*AM1826)</f>
        <v>0</v>
      </c>
      <c r="AT1823" s="26">
        <f t="shared" ref="AT1823" si="10833">AH1823*AO1823+AJ1823*AO1826-AI1823*AP1823-AK1823*AP1826</f>
        <v>0</v>
      </c>
      <c r="AU1823" s="27">
        <f t="shared" ref="AU1823" si="10834">(AH1823*AP1823+AI1823*AO1823+AJ1823*AP1826+AK1823*AO1826)</f>
        <v>1.0172057395390772</v>
      </c>
      <c r="AV1823" s="8"/>
      <c r="AW1823" s="183">
        <f t="shared" ref="AW1823" si="10835">20*LOG((2*$AR$8)/(($AR$8*AR1823+AT1823+$AR$8*AR1826+AT1826)^2+($AR$8*AS1823+AU1823+$AR$8*AS1826+AU1826)^2)^0.5)</f>
        <v>-9.93288939466207E-2</v>
      </c>
      <c r="AY1823" s="184">
        <f t="shared" ref="AY1823" si="10836">((AS1823^2+AR1823^2)/(AS1826^2+AR1826^2))^0.5</f>
        <v>0.73543459900463426</v>
      </c>
      <c r="AZ1823" s="9"/>
      <c r="BA1823" s="29"/>
      <c r="BB1823" s="29"/>
      <c r="BC1823" s="29"/>
      <c r="BD1823" s="29"/>
    </row>
    <row r="1824" spans="2:56" ht="18.649999999999999" customHeight="1" thickBot="1">
      <c r="D1824" s="30"/>
      <c r="G1824" s="31"/>
      <c r="I1824" s="30"/>
      <c r="L1824" s="31"/>
      <c r="N1824" s="30"/>
      <c r="Q1824" s="31"/>
      <c r="S1824" s="30"/>
      <c r="V1824" s="31"/>
      <c r="X1824" s="30"/>
      <c r="AA1824" s="31"/>
      <c r="AC1824" s="30"/>
      <c r="AF1824" s="31"/>
      <c r="AH1824" s="30"/>
      <c r="AK1824" s="31"/>
      <c r="AM1824" s="30"/>
      <c r="AP1824" s="31"/>
      <c r="AR1824" s="30"/>
      <c r="AU1824" s="31"/>
      <c r="AY1824" s="185"/>
      <c r="AZ1824" s="9"/>
      <c r="BA1824" s="29"/>
      <c r="BB1824" s="29"/>
      <c r="BC1824" s="29"/>
      <c r="BD1824" s="29"/>
    </row>
    <row r="1825" spans="2:56" ht="18.649999999999999" customHeight="1" thickBot="1">
      <c r="D1825" s="197" t="s">
        <v>96</v>
      </c>
      <c r="E1825" s="198"/>
      <c r="F1825" s="199" t="s">
        <v>97</v>
      </c>
      <c r="G1825" s="200"/>
      <c r="I1825" s="197" t="s">
        <v>98</v>
      </c>
      <c r="J1825" s="198"/>
      <c r="K1825" s="199" t="s">
        <v>99</v>
      </c>
      <c r="L1825" s="200"/>
      <c r="N1825" s="197" t="s">
        <v>1</v>
      </c>
      <c r="O1825" s="198"/>
      <c r="P1825" s="199" t="s">
        <v>2</v>
      </c>
      <c r="Q1825" s="200"/>
      <c r="S1825" s="172" t="s">
        <v>100</v>
      </c>
      <c r="T1825" s="173"/>
      <c r="U1825" s="199" t="s">
        <v>101</v>
      </c>
      <c r="V1825" s="200"/>
      <c r="X1825" s="197" t="s">
        <v>102</v>
      </c>
      <c r="Y1825" s="198"/>
      <c r="Z1825" s="199" t="s">
        <v>103</v>
      </c>
      <c r="AA1825" s="200"/>
      <c r="AB1825" s="4"/>
      <c r="AC1825" s="197" t="s">
        <v>104</v>
      </c>
      <c r="AD1825" s="198"/>
      <c r="AE1825" s="199" t="s">
        <v>105</v>
      </c>
      <c r="AF1825" s="200"/>
      <c r="AH1825" s="172" t="s">
        <v>106</v>
      </c>
      <c r="AI1825" s="173"/>
      <c r="AJ1825" s="199" t="s">
        <v>107</v>
      </c>
      <c r="AK1825" s="200"/>
      <c r="AL1825" s="4"/>
      <c r="AM1825" s="197" t="s">
        <v>108</v>
      </c>
      <c r="AN1825" s="198"/>
      <c r="AO1825" s="199" t="s">
        <v>109</v>
      </c>
      <c r="AP1825" s="200"/>
      <c r="AR1825" s="197" t="s">
        <v>110</v>
      </c>
      <c r="AS1825" s="198"/>
      <c r="AT1825" s="199" t="s">
        <v>111</v>
      </c>
      <c r="AU1825" s="200"/>
      <c r="AV1825" s="4"/>
      <c r="AW1825" s="36" t="s">
        <v>112</v>
      </c>
      <c r="AY1825" s="186" t="s">
        <v>113</v>
      </c>
      <c r="AZ1825" s="9"/>
      <c r="BA1825" s="29"/>
      <c r="BB1825" s="29"/>
      <c r="BC1825" s="29"/>
      <c r="BD1825" s="29"/>
    </row>
    <row r="1826" spans="2:56" ht="18.649999999999999" customHeight="1" thickTop="1" thickBot="1">
      <c r="D1826" s="24">
        <v>0</v>
      </c>
      <c r="E1826" s="28">
        <v>0</v>
      </c>
      <c r="F1826" s="26">
        <v>1</v>
      </c>
      <c r="G1826" s="27">
        <v>0</v>
      </c>
      <c r="I1826" s="24">
        <v>0</v>
      </c>
      <c r="J1826" s="28">
        <f t="shared" ref="J1826" si="10837">IF(0=(1-$J$8*$K$8*$B1823^2),0,-1*(1-$J$8*$K$8*$B1823^2)/($B1823*$K$8))</f>
        <v>-0.20392362746920198</v>
      </c>
      <c r="K1826" s="26">
        <v>1</v>
      </c>
      <c r="L1826" s="27">
        <v>0</v>
      </c>
      <c r="N1826" s="24">
        <f t="shared" ref="N1826" si="10838">D1826*I1823+F1826*I1826-E1826*J1823-G1826*J1826</f>
        <v>0</v>
      </c>
      <c r="O1826" s="28">
        <f t="shared" ref="O1826" si="10839">(D1826*J1823+E1826*I1823+F1826*J1826+G1826*I1826)</f>
        <v>-0.20392362746920198</v>
      </c>
      <c r="P1826" s="26">
        <f t="shared" ref="P1826" si="10840">D1826*K1823+F1826*K1826-E1826*L1823-G1826*L1826</f>
        <v>1</v>
      </c>
      <c r="Q1826" s="27">
        <f t="shared" ref="Q1826" si="10841">(D1826*L1823+E1826*K1823+F1826*L1826+G1826*K1826)</f>
        <v>0</v>
      </c>
      <c r="S1826" s="24">
        <v>0</v>
      </c>
      <c r="T1826" s="28">
        <v>0</v>
      </c>
      <c r="U1826" s="26">
        <v>1</v>
      </c>
      <c r="V1826" s="27">
        <v>0</v>
      </c>
      <c r="X1826" s="24">
        <f t="shared" ref="X1826" si="10842">N1826*S1823+P1826*S1826-O1826*T1823-Q1826*T1826</f>
        <v>0</v>
      </c>
      <c r="Y1826" s="28">
        <f t="shared" ref="Y1826" si="10843">(N1826*T1823+O1826*S1823+P1826*T1826+Q1826*S1826)</f>
        <v>-0.20392362746920198</v>
      </c>
      <c r="Z1826" s="26">
        <f t="shared" ref="Z1826" si="10844">N1826*U1823+P1826*U1826-O1826*V1823-Q1826*V1826</f>
        <v>-4.4960604218783153</v>
      </c>
      <c r="AA1826" s="27">
        <f t="shared" ref="AA1826" si="10845">(N1826*V1823+O1826*U1823+P1826*V1826+Q1826*U1826)</f>
        <v>0</v>
      </c>
      <c r="AB1826" s="8"/>
      <c r="AC1826" s="24">
        <v>0</v>
      </c>
      <c r="AD1826" s="28">
        <f t="shared" ref="AD1826" si="10846">IF(0=(1-$AD$8*$AE$8*$B1823^2),0,-1*(1-$AD$8*$AE$8*$B1823^2)/($B1823*$AD$8))</f>
        <v>-0.20394001188119565</v>
      </c>
      <c r="AE1826" s="26">
        <v>1</v>
      </c>
      <c r="AF1826" s="27">
        <v>0</v>
      </c>
      <c r="AH1826" s="24">
        <f t="shared" ref="AH1826" si="10847">X1826*AC1823+Z1826*AC1826-Y1826*AD1823-AA1826*AD1826</f>
        <v>0</v>
      </c>
      <c r="AI1826" s="28">
        <f t="shared" ref="AI1826" si="10848">(X1826*AD1823+Y1826*AC1823+Z1826*AD1826+AA1826*AC1826)</f>
        <v>0.71300298838723519</v>
      </c>
      <c r="AJ1826" s="26">
        <f t="shared" ref="AJ1826" si="10849">X1826*AE1823+Z1826*AE1826-Y1826*AF1823-AA1826*AF1826</f>
        <v>-4.4960604218783153</v>
      </c>
      <c r="AK1826" s="27">
        <f t="shared" ref="AK1826" si="10850">(X1826*AF1823+Y1826*AE1823+Z1826*AF1826+AA1826*AE1826)</f>
        <v>0</v>
      </c>
      <c r="AL1826" s="8"/>
      <c r="AM1826" s="24">
        <v>0</v>
      </c>
      <c r="AN1826" s="28">
        <v>0</v>
      </c>
      <c r="AO1826" s="26">
        <v>1</v>
      </c>
      <c r="AP1826" s="27">
        <v>0</v>
      </c>
      <c r="AR1826" s="24">
        <f t="shared" ref="AR1826" si="10851">AH1826*AM1823+AJ1826*AM1826-AI1826*AN1823-AK1826*AN1826</f>
        <v>0</v>
      </c>
      <c r="AS1826" s="28">
        <f t="shared" ref="AS1826" si="10852">(AH1826*AN1823+AI1826*AM1823+AJ1826*AN1826+AK1826*AM1826)</f>
        <v>0.71300298838723519</v>
      </c>
      <c r="AT1826" s="26">
        <f t="shared" ref="AT1826" si="10853">AH1826*AO1823+AJ1826*AO1826-AI1826*AP1823-AK1826*AP1826</f>
        <v>-0.52392548134731509</v>
      </c>
      <c r="AU1826" s="27">
        <f t="shared" ref="AU1826" si="10854">(AH1826*AP1823+AI1826*AO1823+AJ1826*AP1826+AK1826*AO1826)</f>
        <v>0</v>
      </c>
      <c r="AV1826" s="8"/>
      <c r="AW1826" s="38">
        <f t="shared" ref="AW1826" si="10855">(180/PI())*ATAN(-1*(($AR$8*AS1823+AU1823+$AR$8*AS1826+AU1826)/($AR$8*AR1823+AT1823+$AR$8*AR1826+AT1826)))</f>
        <v>58.789318952992701</v>
      </c>
      <c r="AY1826" s="187">
        <f t="shared" ref="AY1826" si="10856">20*LOG(((($AR$8*AR1823+AT1823-$AR$8*AR1826-AT1826)^2+($AR$8*AS1823+AU1823-$AR$8*AS1826-AU1826)^2)/(($AR$8*AR1823+AT1823+$AR$8*AR1826+AT1826)^2+($AR$8*AS1823+AU1823+$AR$8*AS1826+AU1826)^2))^0.5)</f>
        <v>-16.456656907604167</v>
      </c>
      <c r="AZ1826" s="9"/>
      <c r="BA1826" s="29"/>
      <c r="BB1826" s="29"/>
      <c r="BC1826" s="29"/>
      <c r="BD1826" s="29"/>
    </row>
    <row r="1827" spans="2:56" ht="18.649999999999999" customHeight="1">
      <c r="AY1827" s="33"/>
    </row>
    <row r="1828" spans="2:56" ht="18.649999999999999" customHeight="1" thickBot="1">
      <c r="E1828" s="21" t="s">
        <v>68</v>
      </c>
      <c r="J1828" s="21" t="s">
        <v>69</v>
      </c>
      <c r="O1828" s="21" t="s">
        <v>70</v>
      </c>
      <c r="T1828" s="21" t="s">
        <v>71</v>
      </c>
      <c r="Y1828" s="21" t="s">
        <v>72</v>
      </c>
      <c r="AD1828" s="21" t="s">
        <v>73</v>
      </c>
      <c r="AI1828" s="21" t="s">
        <v>74</v>
      </c>
      <c r="AN1828" s="21" t="s">
        <v>75</v>
      </c>
      <c r="AS1828" s="21" t="s">
        <v>76</v>
      </c>
    </row>
    <row r="1829" spans="2:56" ht="18.649999999999999" customHeight="1" thickBot="1">
      <c r="B1829" s="20"/>
      <c r="D1829" s="197" t="s">
        <v>77</v>
      </c>
      <c r="E1829" s="198"/>
      <c r="F1829" s="199" t="s">
        <v>78</v>
      </c>
      <c r="G1829" s="200"/>
      <c r="I1829" s="197" t="s">
        <v>79</v>
      </c>
      <c r="J1829" s="198"/>
      <c r="K1829" s="199" t="s">
        <v>80</v>
      </c>
      <c r="L1829" s="200"/>
      <c r="N1829" s="197" t="s">
        <v>81</v>
      </c>
      <c r="O1829" s="198"/>
      <c r="P1829" s="199" t="s">
        <v>82</v>
      </c>
      <c r="Q1829" s="200"/>
      <c r="S1829" s="197" t="s">
        <v>83</v>
      </c>
      <c r="T1829" s="198"/>
      <c r="U1829" s="199" t="s">
        <v>84</v>
      </c>
      <c r="V1829" s="200"/>
      <c r="X1829" s="197" t="s">
        <v>85</v>
      </c>
      <c r="Y1829" s="198"/>
      <c r="Z1829" s="199" t="s">
        <v>86</v>
      </c>
      <c r="AA1829" s="200"/>
      <c r="AB1829" s="4"/>
      <c r="AC1829" s="197" t="s">
        <v>87</v>
      </c>
      <c r="AD1829" s="198"/>
      <c r="AE1829" s="199" t="s">
        <v>88</v>
      </c>
      <c r="AF1829" s="200"/>
      <c r="AH1829" s="197" t="s">
        <v>89</v>
      </c>
      <c r="AI1829" s="198"/>
      <c r="AJ1829" s="199" t="s">
        <v>90</v>
      </c>
      <c r="AK1829" s="200"/>
      <c r="AL1829" s="4"/>
      <c r="AM1829" s="197" t="s">
        <v>91</v>
      </c>
      <c r="AN1829" s="198"/>
      <c r="AO1829" s="199" t="s">
        <v>92</v>
      </c>
      <c r="AP1829" s="200"/>
      <c r="AR1829" s="197" t="s">
        <v>93</v>
      </c>
      <c r="AS1829" s="198"/>
      <c r="AT1829" s="199" t="s">
        <v>94</v>
      </c>
      <c r="AU1829" s="200"/>
      <c r="AV1829" s="4"/>
      <c r="AW1829" s="181" t="s">
        <v>95</v>
      </c>
      <c r="AY1829" s="182" t="s">
        <v>22</v>
      </c>
      <c r="AZ1829" s="9"/>
      <c r="BA1829" s="29"/>
      <c r="BB1829" s="29"/>
      <c r="BC1829" s="29"/>
      <c r="BD1829" s="29"/>
    </row>
    <row r="1830" spans="2:56" ht="18.649999999999999" customHeight="1" thickTop="1" thickBot="1">
      <c r="B1830" s="39">
        <f t="shared" ref="B1830" si="10857">B1823+$E$5</f>
        <v>1.0031999999999888</v>
      </c>
      <c r="D1830" s="24">
        <v>1</v>
      </c>
      <c r="E1830" s="25">
        <v>0</v>
      </c>
      <c r="F1830" s="26">
        <v>0</v>
      </c>
      <c r="G1830" s="27">
        <f t="shared" ref="G1830" si="10858">-1/($E$8*$B1830)</f>
        <v>-5.5687721080253318</v>
      </c>
      <c r="I1830" s="24">
        <v>1</v>
      </c>
      <c r="J1830" s="28">
        <v>0</v>
      </c>
      <c r="K1830" s="26">
        <v>0</v>
      </c>
      <c r="L1830" s="27">
        <v>0</v>
      </c>
      <c r="N1830" s="24">
        <f t="shared" ref="N1830" si="10859">D1830*I1830+F1830*I1833-E1830*J1830-G1830*J1833</f>
        <v>-0.13074628197087823</v>
      </c>
      <c r="O1830" s="28">
        <f t="shared" ref="O1830" si="10860">(D1830*J1830+E1830*I1830+F1830*J1833+G1830*I1833)</f>
        <v>0</v>
      </c>
      <c r="P1830" s="26">
        <f t="shared" ref="P1830" si="10861">D1830*K1830+F1830*K1833-E1830*L1830-G1830*L1833</f>
        <v>0</v>
      </c>
      <c r="Q1830" s="27">
        <f t="shared" ref="Q1830" si="10862">(D1830*L1830+E1830*K1830+F1830*L1833+G1830*K1833)</f>
        <v>-5.5687721080253318</v>
      </c>
      <c r="S1830" s="24">
        <v>1</v>
      </c>
      <c r="T1830" s="25">
        <v>0</v>
      </c>
      <c r="U1830" s="26">
        <v>0</v>
      </c>
      <c r="V1830" s="27">
        <f t="shared" ref="V1830" si="10863">-1/($T$8*$B1830)</f>
        <v>-26.940816414500929</v>
      </c>
      <c r="X1830" s="24">
        <f t="shared" ref="X1830" si="10864">N1830*S1830+P1830*S1833-O1830*T1830-Q1830*T1833</f>
        <v>-0.13074628197087823</v>
      </c>
      <c r="Y1830" s="28">
        <f t="shared" ref="Y1830" si="10865">(N1830*T1830+O1830*S1830+P1830*T1833+Q1830*S1833)</f>
        <v>0</v>
      </c>
      <c r="Z1830" s="26">
        <f t="shared" ref="Z1830" si="10866">N1830*U1830+P1830*U1833-O1830*V1830-Q1830*V1833</f>
        <v>0</v>
      </c>
      <c r="AA1830" s="27">
        <f t="shared" ref="AA1830" si="10867">(N1830*V1830+O1830*U1830+P1830*V1833+Q1830*U1833)</f>
        <v>-2.0463605285693287</v>
      </c>
      <c r="AB1830" s="8"/>
      <c r="AC1830" s="24">
        <v>1</v>
      </c>
      <c r="AD1830" s="28">
        <v>0</v>
      </c>
      <c r="AE1830" s="26">
        <v>0</v>
      </c>
      <c r="AF1830" s="27">
        <v>0</v>
      </c>
      <c r="AH1830" s="24">
        <f t="shared" ref="AH1830" si="10868">X1830*AC1830+Z1830*AC1833-Y1830*AD1830-AA1830*AD1833</f>
        <v>-0.54654961149955672</v>
      </c>
      <c r="AI1830" s="28">
        <f t="shared" ref="AI1830" si="10869">(X1830*AD1830+Y1830*AC1830+Z1830*AD1833+AA1830*AC1833)</f>
        <v>0</v>
      </c>
      <c r="AJ1830" s="26">
        <f t="shared" ref="AJ1830" si="10870">X1830*AE1830+Z1830*AE1833-Y1830*AF1830-AA1830*AF1833</f>
        <v>0</v>
      </c>
      <c r="AK1830" s="27">
        <f t="shared" ref="AK1830" si="10871">(X1830*AF1830+Y1830*AE1830+Z1830*AF1833+AA1830*AE1833)</f>
        <v>-2.0463605285693287</v>
      </c>
      <c r="AL1830" s="8"/>
      <c r="AM1830" s="24">
        <v>1</v>
      </c>
      <c r="AN1830" s="25">
        <v>0</v>
      </c>
      <c r="AO1830" s="26">
        <v>0</v>
      </c>
      <c r="AP1830" s="27">
        <f t="shared" ref="AP1830" si="10872">-1/($AN$8*$B1830)</f>
        <v>-5.5687721080253318</v>
      </c>
      <c r="AR1830" s="24">
        <f t="shared" ref="AR1830" si="10873">AH1830*AM1830+AJ1830*AM1833-AI1830*AN1830-AK1830*AN1833</f>
        <v>-0.54654961149955672</v>
      </c>
      <c r="AS1830" s="28">
        <f t="shared" ref="AS1830" si="10874">(AH1830*AN1830+AI1830*AM1830+AJ1830*AN1833+AK1830*AM1833)</f>
        <v>0</v>
      </c>
      <c r="AT1830" s="26">
        <f t="shared" ref="AT1830" si="10875">AH1830*AO1830+AJ1830*AO1833-AI1830*AP1830-AK1830*AP1833</f>
        <v>0</v>
      </c>
      <c r="AU1830" s="27">
        <f t="shared" ref="AU1830" si="10876">(AH1830*AP1830+AI1830*AO1830+AJ1830*AP1833+AK1830*AO1833)</f>
        <v>0.99724970360148379</v>
      </c>
      <c r="AV1830" s="8"/>
      <c r="AW1830" s="183">
        <f t="shared" ref="AW1830" si="10877">20*LOG((2*$AR$8)/(($AR$8*AR1830+AT1830+$AR$8*AR1833+AT1833)^2+($AR$8*AS1830+AU1830+$AR$8*AS1833+AU1833)^2)^0.5)</f>
        <v>-9.1591597638440686E-2</v>
      </c>
      <c r="AY1830" s="184">
        <f t="shared" ref="AY1830" si="10878">((AS1830^2+AR1830^2)/(AS1833^2+AR1833^2))^0.5</f>
        <v>0.77492901241059264</v>
      </c>
      <c r="AZ1830" s="9"/>
      <c r="BA1830" s="29"/>
      <c r="BB1830" s="29"/>
      <c r="BC1830" s="29"/>
      <c r="BD1830" s="29"/>
    </row>
    <row r="1831" spans="2:56" ht="18.649999999999999" customHeight="1" thickBot="1">
      <c r="D1831" s="30"/>
      <c r="G1831" s="31"/>
      <c r="I1831" s="30"/>
      <c r="L1831" s="31"/>
      <c r="N1831" s="30"/>
      <c r="Q1831" s="31"/>
      <c r="S1831" s="30"/>
      <c r="V1831" s="31"/>
      <c r="X1831" s="30"/>
      <c r="AA1831" s="31"/>
      <c r="AC1831" s="30"/>
      <c r="AF1831" s="31"/>
      <c r="AH1831" s="30"/>
      <c r="AK1831" s="31"/>
      <c r="AM1831" s="30"/>
      <c r="AP1831" s="31"/>
      <c r="AR1831" s="30"/>
      <c r="AU1831" s="31"/>
      <c r="AY1831" s="185"/>
      <c r="AZ1831" s="9"/>
      <c r="BA1831" s="29"/>
      <c r="BB1831" s="29"/>
      <c r="BC1831" s="29"/>
      <c r="BD1831" s="29"/>
    </row>
    <row r="1832" spans="2:56" ht="18.649999999999999" customHeight="1" thickBot="1">
      <c r="D1832" s="197" t="s">
        <v>96</v>
      </c>
      <c r="E1832" s="198"/>
      <c r="F1832" s="199" t="s">
        <v>97</v>
      </c>
      <c r="G1832" s="200"/>
      <c r="I1832" s="197" t="s">
        <v>98</v>
      </c>
      <c r="J1832" s="198"/>
      <c r="K1832" s="199" t="s">
        <v>99</v>
      </c>
      <c r="L1832" s="200"/>
      <c r="N1832" s="197" t="s">
        <v>1</v>
      </c>
      <c r="O1832" s="198"/>
      <c r="P1832" s="199" t="s">
        <v>2</v>
      </c>
      <c r="Q1832" s="200"/>
      <c r="S1832" s="172" t="s">
        <v>100</v>
      </c>
      <c r="T1832" s="173"/>
      <c r="U1832" s="199" t="s">
        <v>101</v>
      </c>
      <c r="V1832" s="200"/>
      <c r="X1832" s="197" t="s">
        <v>102</v>
      </c>
      <c r="Y1832" s="198"/>
      <c r="Z1832" s="199" t="s">
        <v>103</v>
      </c>
      <c r="AA1832" s="200"/>
      <c r="AB1832" s="4"/>
      <c r="AC1832" s="197" t="s">
        <v>104</v>
      </c>
      <c r="AD1832" s="198"/>
      <c r="AE1832" s="199" t="s">
        <v>105</v>
      </c>
      <c r="AF1832" s="200"/>
      <c r="AH1832" s="172" t="s">
        <v>106</v>
      </c>
      <c r="AI1832" s="173"/>
      <c r="AJ1832" s="199" t="s">
        <v>107</v>
      </c>
      <c r="AK1832" s="200"/>
      <c r="AL1832" s="4"/>
      <c r="AM1832" s="197" t="s">
        <v>108</v>
      </c>
      <c r="AN1832" s="198"/>
      <c r="AO1832" s="199" t="s">
        <v>109</v>
      </c>
      <c r="AP1832" s="200"/>
      <c r="AR1832" s="197" t="s">
        <v>110</v>
      </c>
      <c r="AS1832" s="198"/>
      <c r="AT1832" s="199" t="s">
        <v>111</v>
      </c>
      <c r="AU1832" s="200"/>
      <c r="AV1832" s="4"/>
      <c r="AW1832" s="36" t="s">
        <v>112</v>
      </c>
      <c r="AY1832" s="186" t="s">
        <v>113</v>
      </c>
      <c r="AZ1832" s="9"/>
      <c r="BA1832" s="29"/>
      <c r="BB1832" s="29"/>
      <c r="BC1832" s="29"/>
      <c r="BD1832" s="29"/>
    </row>
    <row r="1833" spans="2:56" ht="18.649999999999999" customHeight="1" thickTop="1" thickBot="1">
      <c r="D1833" s="24">
        <v>0</v>
      </c>
      <c r="E1833" s="28">
        <v>0</v>
      </c>
      <c r="F1833" s="26">
        <v>1</v>
      </c>
      <c r="G1833" s="27">
        <v>0</v>
      </c>
      <c r="I1833" s="24">
        <v>0</v>
      </c>
      <c r="J1833" s="28">
        <f t="shared" ref="J1833" si="10879">IF(0=(1-$J$8*$K$8*$B1830^2),0,-1*(1-$J$8*$K$8*$B1830^2)/($B1830*$K$8))</f>
        <v>-0.20305127594309783</v>
      </c>
      <c r="K1833" s="26">
        <v>1</v>
      </c>
      <c r="L1833" s="27">
        <v>0</v>
      </c>
      <c r="N1833" s="24">
        <f t="shared" ref="N1833" si="10880">D1833*I1830+F1833*I1833-E1833*J1830-G1833*J1833</f>
        <v>0</v>
      </c>
      <c r="O1833" s="28">
        <f t="shared" ref="O1833" si="10881">(D1833*J1830+E1833*I1830+F1833*J1833+G1833*I1833)</f>
        <v>-0.20305127594309783</v>
      </c>
      <c r="P1833" s="26">
        <f t="shared" ref="P1833" si="10882">D1833*K1830+F1833*K1833-E1833*L1830-G1833*L1833</f>
        <v>1</v>
      </c>
      <c r="Q1833" s="27">
        <f t="shared" ref="Q1833" si="10883">(D1833*L1830+E1833*K1830+F1833*L1833+G1833*K1833)</f>
        <v>0</v>
      </c>
      <c r="S1833" s="24">
        <v>0</v>
      </c>
      <c r="T1833" s="28">
        <v>0</v>
      </c>
      <c r="U1833" s="26">
        <v>1</v>
      </c>
      <c r="V1833" s="27">
        <v>0</v>
      </c>
      <c r="X1833" s="24">
        <f t="shared" ref="X1833" si="10884">N1833*S1830+P1833*S1833-O1833*T1830-Q1833*T1833</f>
        <v>0</v>
      </c>
      <c r="Y1833" s="28">
        <f t="shared" ref="Y1833" si="10885">(N1833*T1830+O1833*S1830+P1833*T1833+Q1833*S1833)</f>
        <v>-0.20305127594309783</v>
      </c>
      <c r="Z1833" s="26">
        <f t="shared" ref="Z1833" si="10886">N1833*U1830+P1833*U1833-O1833*V1830-Q1833*V1833</f>
        <v>-4.4703671479131675</v>
      </c>
      <c r="AA1833" s="27">
        <f t="shared" ref="AA1833" si="10887">(N1833*V1830+O1833*U1830+P1833*V1833+Q1833*U1833)</f>
        <v>0</v>
      </c>
      <c r="AB1833" s="8"/>
      <c r="AC1833" s="24">
        <v>0</v>
      </c>
      <c r="AD1833" s="28">
        <f t="shared" ref="AD1833" si="10888">IF(0=(1-$AD$8*$AE$8*$B1830^2),0,-1*(1-$AD$8*$AE$8*$B1830^2)/($B1830*$AD$8))</f>
        <v>-0.20319162910133873</v>
      </c>
      <c r="AE1833" s="26">
        <v>1</v>
      </c>
      <c r="AF1833" s="27">
        <v>0</v>
      </c>
      <c r="AH1833" s="24">
        <f t="shared" ref="AH1833" si="10889">X1833*AC1830+Z1833*AC1833-Y1833*AD1830-AA1833*AD1833</f>
        <v>0</v>
      </c>
      <c r="AI1833" s="28">
        <f t="shared" ref="AI1833" si="10890">(X1833*AD1830+Y1833*AC1830+Z1833*AD1833+AA1833*AC1833)</f>
        <v>0.70528990752248399</v>
      </c>
      <c r="AJ1833" s="26">
        <f t="shared" ref="AJ1833" si="10891">X1833*AE1830+Z1833*AE1833-Y1833*AF1830-AA1833*AF1833</f>
        <v>-4.4703671479131675</v>
      </c>
      <c r="AK1833" s="27">
        <f t="shared" ref="AK1833" si="10892">(X1833*AF1830+Y1833*AE1830+Z1833*AF1833+AA1833*AE1833)</f>
        <v>0</v>
      </c>
      <c r="AL1833" s="8"/>
      <c r="AM1833" s="24">
        <v>0</v>
      </c>
      <c r="AN1833" s="28">
        <v>0</v>
      </c>
      <c r="AO1833" s="26">
        <v>1</v>
      </c>
      <c r="AP1833" s="27">
        <v>0</v>
      </c>
      <c r="AR1833" s="24">
        <f t="shared" ref="AR1833" si="10893">AH1833*AM1830+AJ1833*AM1833-AI1833*AN1830-AK1833*AN1833</f>
        <v>0</v>
      </c>
      <c r="AS1833" s="28">
        <f t="shared" ref="AS1833" si="10894">(AH1833*AN1830+AI1833*AM1830+AJ1833*AN1833+AK1833*AM1833)</f>
        <v>0.70528990752248399</v>
      </c>
      <c r="AT1833" s="26">
        <f t="shared" ref="AT1833" si="10895">AH1833*AO1830+AJ1833*AO1833-AI1833*AP1830-AK1833*AP1833</f>
        <v>-0.54276838283019302</v>
      </c>
      <c r="AU1833" s="27">
        <f t="shared" ref="AU1833" si="10896">(AH1833*AP1830+AI1833*AO1830+AJ1833*AP1833+AK1833*AO1833)</f>
        <v>0</v>
      </c>
      <c r="AV1833" s="8"/>
      <c r="AW1833" s="38">
        <f t="shared" ref="AW1833" si="10897">(180/PI())*ATAN(-1*(($AR$8*AS1830+AU1830+$AR$8*AS1833+AU1833)/($AR$8*AR1830+AT1830+$AR$8*AR1833+AT1833)))</f>
        <v>57.388095439371305</v>
      </c>
      <c r="AY1833" s="187">
        <f t="shared" ref="AY1833" si="10898">20*LOG(((($AR$8*AR1830+AT1830-$AR$8*AR1833-AT1833)^2+($AR$8*AS1830+AU1830-$AR$8*AS1833-AU1833)^2)/(($AR$8*AR1830+AT1830+$AR$8*AR1833+AT1833)^2+($AR$8*AS1830+AU1830+$AR$8*AS1833+AU1833)^2))^0.5)</f>
        <v>-16.805002081856053</v>
      </c>
      <c r="AZ1833" s="9"/>
      <c r="BA1833" s="29"/>
      <c r="BB1833" s="29"/>
      <c r="BC1833" s="29"/>
      <c r="BD1833" s="29"/>
    </row>
    <row r="1834" spans="2:56" ht="18.649999999999999" customHeight="1">
      <c r="AY1834" s="33"/>
    </row>
    <row r="1835" spans="2:56" ht="18.649999999999999" customHeight="1" thickBot="1">
      <c r="E1835" s="21" t="s">
        <v>68</v>
      </c>
      <c r="J1835" s="21" t="s">
        <v>69</v>
      </c>
      <c r="O1835" s="21" t="s">
        <v>70</v>
      </c>
      <c r="T1835" s="21" t="s">
        <v>71</v>
      </c>
      <c r="Y1835" s="21" t="s">
        <v>72</v>
      </c>
      <c r="AD1835" s="21" t="s">
        <v>73</v>
      </c>
      <c r="AI1835" s="21" t="s">
        <v>74</v>
      </c>
      <c r="AN1835" s="21" t="s">
        <v>75</v>
      </c>
      <c r="AS1835" s="21" t="s">
        <v>76</v>
      </c>
    </row>
    <row r="1836" spans="2:56" ht="18.649999999999999" customHeight="1" thickBot="1">
      <c r="B1836" s="20"/>
      <c r="D1836" s="197" t="s">
        <v>77</v>
      </c>
      <c r="E1836" s="198"/>
      <c r="F1836" s="199" t="s">
        <v>78</v>
      </c>
      <c r="G1836" s="200"/>
      <c r="I1836" s="197" t="s">
        <v>79</v>
      </c>
      <c r="J1836" s="198"/>
      <c r="K1836" s="199" t="s">
        <v>80</v>
      </c>
      <c r="L1836" s="200"/>
      <c r="N1836" s="197" t="s">
        <v>81</v>
      </c>
      <c r="O1836" s="198"/>
      <c r="P1836" s="199" t="s">
        <v>82</v>
      </c>
      <c r="Q1836" s="200"/>
      <c r="S1836" s="197" t="s">
        <v>83</v>
      </c>
      <c r="T1836" s="198"/>
      <c r="U1836" s="199" t="s">
        <v>84</v>
      </c>
      <c r="V1836" s="200"/>
      <c r="X1836" s="197" t="s">
        <v>85</v>
      </c>
      <c r="Y1836" s="198"/>
      <c r="Z1836" s="199" t="s">
        <v>86</v>
      </c>
      <c r="AA1836" s="200"/>
      <c r="AB1836" s="4"/>
      <c r="AC1836" s="197" t="s">
        <v>87</v>
      </c>
      <c r="AD1836" s="198"/>
      <c r="AE1836" s="199" t="s">
        <v>88</v>
      </c>
      <c r="AF1836" s="200"/>
      <c r="AH1836" s="197" t="s">
        <v>89</v>
      </c>
      <c r="AI1836" s="198"/>
      <c r="AJ1836" s="199" t="s">
        <v>90</v>
      </c>
      <c r="AK1836" s="200"/>
      <c r="AL1836" s="4"/>
      <c r="AM1836" s="197" t="s">
        <v>91</v>
      </c>
      <c r="AN1836" s="198"/>
      <c r="AO1836" s="199" t="s">
        <v>92</v>
      </c>
      <c r="AP1836" s="200"/>
      <c r="AR1836" s="197" t="s">
        <v>93</v>
      </c>
      <c r="AS1836" s="198"/>
      <c r="AT1836" s="199" t="s">
        <v>94</v>
      </c>
      <c r="AU1836" s="200"/>
      <c r="AV1836" s="4"/>
      <c r="AW1836" s="181" t="s">
        <v>95</v>
      </c>
      <c r="AY1836" s="182" t="s">
        <v>22</v>
      </c>
      <c r="AZ1836" s="9"/>
      <c r="BA1836" s="29"/>
      <c r="BB1836" s="29"/>
      <c r="BC1836" s="29"/>
      <c r="BD1836" s="29"/>
    </row>
    <row r="1837" spans="2:56" ht="18.649999999999999" customHeight="1" thickTop="1" thickBot="1">
      <c r="B1837" s="39">
        <f t="shared" ref="B1837" si="10899">B1830+$E$5</f>
        <v>1.0035999999999887</v>
      </c>
      <c r="D1837" s="24">
        <v>1</v>
      </c>
      <c r="E1837" s="25">
        <v>0</v>
      </c>
      <c r="F1837" s="26">
        <v>0</v>
      </c>
      <c r="G1837" s="27">
        <f t="shared" ref="G1837" si="10900">-1/($E$8*$B1837)</f>
        <v>-5.566552589448996</v>
      </c>
      <c r="I1837" s="24">
        <v>1</v>
      </c>
      <c r="J1837" s="28">
        <v>0</v>
      </c>
      <c r="K1837" s="26">
        <v>0</v>
      </c>
      <c r="L1837" s="27">
        <v>0</v>
      </c>
      <c r="N1837" s="24">
        <f t="shared" ref="N1837" si="10901">D1837*I1837+F1837*I1840-E1837*J1837-G1837*J1840</f>
        <v>-0.1254417307196769</v>
      </c>
      <c r="O1837" s="28">
        <f t="shared" ref="O1837" si="10902">(D1837*J1837+E1837*I1837+F1837*J1840+G1837*I1840)</f>
        <v>0</v>
      </c>
      <c r="P1837" s="26">
        <f t="shared" ref="P1837" si="10903">D1837*K1837+F1837*K1840-E1837*L1837-G1837*L1840</f>
        <v>0</v>
      </c>
      <c r="Q1837" s="27">
        <f t="shared" ref="Q1837" si="10904">(D1837*L1837+E1837*K1837+F1837*L1840+G1837*K1840)</f>
        <v>-5.566552589448996</v>
      </c>
      <c r="S1837" s="24">
        <v>1</v>
      </c>
      <c r="T1837" s="25">
        <v>0</v>
      </c>
      <c r="U1837" s="26">
        <v>0</v>
      </c>
      <c r="V1837" s="27">
        <f t="shared" ref="V1837" si="10905">-1/($T$8*$B1837)</f>
        <v>-26.930078743550549</v>
      </c>
      <c r="X1837" s="24">
        <f t="shared" ref="X1837" si="10906">N1837*S1837+P1837*S1840-O1837*T1837-Q1837*T1840</f>
        <v>-0.1254417307196769</v>
      </c>
      <c r="Y1837" s="28">
        <f t="shared" ref="Y1837" si="10907">(N1837*T1837+O1837*S1837+P1837*T1840+Q1837*S1840)</f>
        <v>0</v>
      </c>
      <c r="Z1837" s="26">
        <f t="shared" ref="Z1837" si="10908">N1837*U1837+P1837*U1840-O1837*V1837-Q1837*V1840</f>
        <v>0</v>
      </c>
      <c r="AA1837" s="27">
        <f t="shared" ref="AA1837" si="10909">(N1837*V1837+O1837*U1837+P1837*V1840+Q1837*U1840)</f>
        <v>-2.1883969034408333</v>
      </c>
      <c r="AB1837" s="8"/>
      <c r="AC1837" s="24">
        <v>1</v>
      </c>
      <c r="AD1837" s="28">
        <v>0</v>
      </c>
      <c r="AE1837" s="26">
        <v>0</v>
      </c>
      <c r="AF1837" s="27">
        <v>0</v>
      </c>
      <c r="AH1837" s="24">
        <f t="shared" ref="AH1837" si="10910">X1837*AC1837+Z1837*AC1840-Y1837*AD1837-AA1837*AD1840</f>
        <v>-0.56846862765477324</v>
      </c>
      <c r="AI1837" s="28">
        <f t="shared" ref="AI1837" si="10911">(X1837*AD1837+Y1837*AC1837+Z1837*AD1840+AA1837*AC1840)</f>
        <v>0</v>
      </c>
      <c r="AJ1837" s="26">
        <f t="shared" ref="AJ1837" si="10912">X1837*AE1837+Z1837*AE1840-Y1837*AF1837-AA1837*AF1840</f>
        <v>0</v>
      </c>
      <c r="AK1837" s="27">
        <f t="shared" ref="AK1837" si="10913">(X1837*AF1837+Y1837*AE1837+Z1837*AF1840+AA1837*AE1840)</f>
        <v>-2.1883969034408333</v>
      </c>
      <c r="AL1837" s="8"/>
      <c r="AM1837" s="24">
        <v>1</v>
      </c>
      <c r="AN1837" s="25">
        <v>0</v>
      </c>
      <c r="AO1837" s="26">
        <v>0</v>
      </c>
      <c r="AP1837" s="27">
        <f t="shared" ref="AP1837" si="10914">-1/($AN$8*$B1837)</f>
        <v>-5.566552589448996</v>
      </c>
      <c r="AR1837" s="24">
        <f t="shared" ref="AR1837" si="10915">AH1837*AM1837+AJ1837*AM1840-AI1837*AN1837-AK1837*AN1840</f>
        <v>-0.56846862765477324</v>
      </c>
      <c r="AS1837" s="28">
        <f t="shared" ref="AS1837" si="10916">(AH1837*AN1837+AI1837*AM1837+AJ1837*AN1840+AK1837*AM1840)</f>
        <v>0</v>
      </c>
      <c r="AT1837" s="26">
        <f t="shared" ref="AT1837" si="10917">AH1837*AO1837+AJ1837*AO1840-AI1837*AP1837-AK1837*AP1840</f>
        <v>0</v>
      </c>
      <c r="AU1837" s="27">
        <f t="shared" ref="AU1837" si="10918">(AH1837*AP1837+AI1837*AO1837+AJ1837*AP1840+AK1837*AO1840)</f>
        <v>0.97601360785136171</v>
      </c>
      <c r="AV1837" s="8"/>
      <c r="AW1837" s="183">
        <f t="shared" ref="AW1837" si="10919">20*LOG((2*$AR$8)/(($AR$8*AR1837+AT1837+$AR$8*AR1840+AT1840)^2+($AR$8*AS1837+AU1837+$AR$8*AS1840+AU1840)^2)^0.5)</f>
        <v>-8.3395390416478948E-2</v>
      </c>
      <c r="AY1837" s="184">
        <f t="shared" ref="AY1837" si="10920">((AS1837^2+AR1837^2)/(AS1840^2+AR1840^2))^0.5</f>
        <v>0.81486556615100481</v>
      </c>
      <c r="AZ1837" s="9"/>
      <c r="BA1837" s="29"/>
      <c r="BB1837" s="29"/>
      <c r="BC1837" s="29"/>
      <c r="BD1837" s="29"/>
    </row>
    <row r="1838" spans="2:56" ht="18.649999999999999" customHeight="1" thickBot="1">
      <c r="D1838" s="30"/>
      <c r="G1838" s="31"/>
      <c r="I1838" s="30"/>
      <c r="L1838" s="31"/>
      <c r="N1838" s="30"/>
      <c r="Q1838" s="31"/>
      <c r="S1838" s="30"/>
      <c r="V1838" s="31"/>
      <c r="X1838" s="30"/>
      <c r="AA1838" s="31"/>
      <c r="AC1838" s="30"/>
      <c r="AF1838" s="31"/>
      <c r="AH1838" s="30"/>
      <c r="AK1838" s="31"/>
      <c r="AM1838" s="30"/>
      <c r="AP1838" s="31"/>
      <c r="AR1838" s="30"/>
      <c r="AU1838" s="31"/>
      <c r="AY1838" s="185"/>
      <c r="AZ1838" s="9"/>
      <c r="BA1838" s="29"/>
      <c r="BB1838" s="29"/>
      <c r="BC1838" s="29"/>
      <c r="BD1838" s="29"/>
    </row>
    <row r="1839" spans="2:56" ht="18.649999999999999" customHeight="1" thickBot="1">
      <c r="D1839" s="197" t="s">
        <v>96</v>
      </c>
      <c r="E1839" s="198"/>
      <c r="F1839" s="199" t="s">
        <v>97</v>
      </c>
      <c r="G1839" s="200"/>
      <c r="I1839" s="197" t="s">
        <v>98</v>
      </c>
      <c r="J1839" s="198"/>
      <c r="K1839" s="199" t="s">
        <v>99</v>
      </c>
      <c r="L1839" s="200"/>
      <c r="N1839" s="197" t="s">
        <v>1</v>
      </c>
      <c r="O1839" s="198"/>
      <c r="P1839" s="199" t="s">
        <v>2</v>
      </c>
      <c r="Q1839" s="200"/>
      <c r="S1839" s="172" t="s">
        <v>100</v>
      </c>
      <c r="T1839" s="173"/>
      <c r="U1839" s="199" t="s">
        <v>101</v>
      </c>
      <c r="V1839" s="200"/>
      <c r="X1839" s="197" t="s">
        <v>102</v>
      </c>
      <c r="Y1839" s="198"/>
      <c r="Z1839" s="199" t="s">
        <v>103</v>
      </c>
      <c r="AA1839" s="200"/>
      <c r="AB1839" s="4"/>
      <c r="AC1839" s="197" t="s">
        <v>104</v>
      </c>
      <c r="AD1839" s="198"/>
      <c r="AE1839" s="199" t="s">
        <v>105</v>
      </c>
      <c r="AF1839" s="200"/>
      <c r="AH1839" s="172" t="s">
        <v>106</v>
      </c>
      <c r="AI1839" s="173"/>
      <c r="AJ1839" s="199" t="s">
        <v>107</v>
      </c>
      <c r="AK1839" s="200"/>
      <c r="AL1839" s="4"/>
      <c r="AM1839" s="197" t="s">
        <v>108</v>
      </c>
      <c r="AN1839" s="198"/>
      <c r="AO1839" s="199" t="s">
        <v>109</v>
      </c>
      <c r="AP1839" s="200"/>
      <c r="AR1839" s="197" t="s">
        <v>110</v>
      </c>
      <c r="AS1839" s="198"/>
      <c r="AT1839" s="199" t="s">
        <v>111</v>
      </c>
      <c r="AU1839" s="200"/>
      <c r="AV1839" s="4"/>
      <c r="AW1839" s="36" t="s">
        <v>112</v>
      </c>
      <c r="AY1839" s="186" t="s">
        <v>113</v>
      </c>
      <c r="AZ1839" s="9"/>
      <c r="BA1839" s="29"/>
      <c r="BB1839" s="29"/>
      <c r="BC1839" s="29"/>
      <c r="BD1839" s="29"/>
    </row>
    <row r="1840" spans="2:56" ht="18.649999999999999" customHeight="1" thickTop="1" thickBot="1">
      <c r="D1840" s="24">
        <v>0</v>
      </c>
      <c r="E1840" s="28">
        <v>0</v>
      </c>
      <c r="F1840" s="26">
        <v>1</v>
      </c>
      <c r="G1840" s="27">
        <v>0</v>
      </c>
      <c r="I1840" s="24">
        <v>0</v>
      </c>
      <c r="J1840" s="28">
        <f t="shared" ref="J1840" si="10921">IF(0=(1-$J$8*$K$8*$B1837^2),0,-1*(1-$J$8*$K$8*$B1837^2)/($B1837*$K$8))</f>
        <v>-0.20217930445009566</v>
      </c>
      <c r="K1840" s="26">
        <v>1</v>
      </c>
      <c r="L1840" s="27">
        <v>0</v>
      </c>
      <c r="N1840" s="24">
        <f t="shared" ref="N1840" si="10922">D1840*I1837+F1840*I1840-E1840*J1837-G1840*J1840</f>
        <v>0</v>
      </c>
      <c r="O1840" s="28">
        <f t="shared" ref="O1840" si="10923">(D1840*J1837+E1840*I1837+F1840*J1840+G1840*I1840)</f>
        <v>-0.20217930445009566</v>
      </c>
      <c r="P1840" s="26">
        <f t="shared" ref="P1840" si="10924">D1840*K1837+F1840*K1840-E1840*L1837-G1840*L1840</f>
        <v>1</v>
      </c>
      <c r="Q1840" s="27">
        <f t="shared" ref="Q1840" si="10925">(D1840*L1837+E1840*K1837+F1840*L1840+G1840*K1840)</f>
        <v>0</v>
      </c>
      <c r="S1840" s="24">
        <v>0</v>
      </c>
      <c r="T1840" s="28">
        <v>0</v>
      </c>
      <c r="U1840" s="26">
        <v>1</v>
      </c>
      <c r="V1840" s="27">
        <v>0</v>
      </c>
      <c r="X1840" s="24">
        <f t="shared" ref="X1840" si="10926">N1840*S1837+P1840*S1840-O1840*T1837-Q1840*T1840</f>
        <v>0</v>
      </c>
      <c r="Y1840" s="28">
        <f t="shared" ref="Y1840" si="10927">(N1840*T1837+O1840*S1837+P1840*T1840+Q1840*S1840)</f>
        <v>-0.20217930445009566</v>
      </c>
      <c r="Z1840" s="26">
        <f t="shared" ref="Z1840" si="10928">N1840*U1837+P1840*U1840-O1840*V1837-Q1840*V1840</f>
        <v>-4.4447045891573564</v>
      </c>
      <c r="AA1840" s="27">
        <f t="shared" ref="AA1840" si="10929">(N1840*V1837+O1840*U1837+P1840*V1840+Q1840*U1840)</f>
        <v>0</v>
      </c>
      <c r="AB1840" s="8"/>
      <c r="AC1840" s="24">
        <v>0</v>
      </c>
      <c r="AD1840" s="28">
        <f t="shared" ref="AD1840" si="10930">IF(0=(1-$AD$8*$AE$8*$B1837^2),0,-1*(1-$AD$8*$AE$8*$B1837^2)/($B1837*$AD$8))</f>
        <v>-0.20244357695741649</v>
      </c>
      <c r="AE1840" s="26">
        <v>1</v>
      </c>
      <c r="AF1840" s="27">
        <v>0</v>
      </c>
      <c r="AH1840" s="24">
        <f t="shared" ref="AH1840" si="10931">X1840*AC1837+Z1840*AC1840-Y1840*AD1837-AA1840*AD1840</f>
        <v>0</v>
      </c>
      <c r="AI1840" s="28">
        <f t="shared" ref="AI1840" si="10932">(X1840*AD1837+Y1840*AC1837+Z1840*AD1840+AA1840*AC1840)</f>
        <v>0.69762259109796387</v>
      </c>
      <c r="AJ1840" s="26">
        <f t="shared" ref="AJ1840" si="10933">X1840*AE1837+Z1840*AE1840-Y1840*AF1837-AA1840*AF1840</f>
        <v>-4.4447045891573564</v>
      </c>
      <c r="AK1840" s="27">
        <f t="shared" ref="AK1840" si="10934">(X1840*AF1837+Y1840*AE1837+Z1840*AF1840+AA1840*AE1840)</f>
        <v>0</v>
      </c>
      <c r="AL1840" s="8"/>
      <c r="AM1840" s="24">
        <v>0</v>
      </c>
      <c r="AN1840" s="28">
        <v>0</v>
      </c>
      <c r="AO1840" s="26">
        <v>1</v>
      </c>
      <c r="AP1840" s="27">
        <v>0</v>
      </c>
      <c r="AR1840" s="24">
        <f t="shared" ref="AR1840" si="10935">AH1840*AM1837+AJ1840*AM1840-AI1840*AN1837-AK1840*AN1840</f>
        <v>0</v>
      </c>
      <c r="AS1840" s="28">
        <f t="shared" ref="AS1840" si="10936">(AH1840*AN1837+AI1840*AM1837+AJ1840*AN1840+AK1840*AM1840)</f>
        <v>0.69762259109796387</v>
      </c>
      <c r="AT1840" s="26">
        <f t="shared" ref="AT1840" si="10937">AH1840*AO1837+AJ1840*AO1840-AI1840*AP1837-AK1840*AP1840</f>
        <v>-0.56135174822286737</v>
      </c>
      <c r="AU1840" s="27">
        <f t="shared" ref="AU1840" si="10938">(AH1840*AP1837+AI1840*AO1837+AJ1840*AP1840+AK1840*AO1840)</f>
        <v>0</v>
      </c>
      <c r="AV1840" s="8"/>
      <c r="AW1840" s="38">
        <f t="shared" ref="AW1840" si="10939">(180/PI())*ATAN(-1*(($AR$8*AS1837+AU1837+$AR$8*AS1840+AU1840)/($AR$8*AR1837+AT1837+$AR$8*AR1840+AT1840)))</f>
        <v>55.977923310196175</v>
      </c>
      <c r="AY1840" s="187">
        <f t="shared" ref="AY1840" si="10940">20*LOG(((($AR$8*AR1837+AT1837-$AR$8*AR1840-AT1840)^2+($AR$8*AS1837+AU1837-$AR$8*AS1840-AU1840)^2)/(($AR$8*AR1837+AT1837+$AR$8*AR1840+AT1840)^2+($AR$8*AS1837+AU1837+$AR$8*AS1840+AU1840)^2))^0.5)</f>
        <v>-17.208053621653828</v>
      </c>
      <c r="AZ1840" s="9"/>
      <c r="BA1840" s="29"/>
      <c r="BB1840" s="29"/>
      <c r="BC1840" s="29"/>
      <c r="BD1840" s="29"/>
    </row>
    <row r="1841" spans="2:56" ht="18.649999999999999" customHeight="1">
      <c r="AY1841" s="33"/>
    </row>
    <row r="1842" spans="2:56" ht="18.649999999999999" customHeight="1" thickBot="1">
      <c r="E1842" s="21" t="s">
        <v>68</v>
      </c>
      <c r="J1842" s="21" t="s">
        <v>69</v>
      </c>
      <c r="O1842" s="21" t="s">
        <v>70</v>
      </c>
      <c r="T1842" s="21" t="s">
        <v>71</v>
      </c>
      <c r="Y1842" s="21" t="s">
        <v>72</v>
      </c>
      <c r="AD1842" s="21" t="s">
        <v>73</v>
      </c>
      <c r="AI1842" s="21" t="s">
        <v>74</v>
      </c>
      <c r="AN1842" s="21" t="s">
        <v>75</v>
      </c>
      <c r="AS1842" s="21" t="s">
        <v>76</v>
      </c>
    </row>
    <row r="1843" spans="2:56" ht="18.649999999999999" customHeight="1" thickBot="1">
      <c r="B1843" s="20"/>
      <c r="D1843" s="197" t="s">
        <v>77</v>
      </c>
      <c r="E1843" s="198"/>
      <c r="F1843" s="199" t="s">
        <v>78</v>
      </c>
      <c r="G1843" s="200"/>
      <c r="I1843" s="197" t="s">
        <v>79</v>
      </c>
      <c r="J1843" s="198"/>
      <c r="K1843" s="199" t="s">
        <v>80</v>
      </c>
      <c r="L1843" s="200"/>
      <c r="N1843" s="197" t="s">
        <v>81</v>
      </c>
      <c r="O1843" s="198"/>
      <c r="P1843" s="199" t="s">
        <v>82</v>
      </c>
      <c r="Q1843" s="200"/>
      <c r="S1843" s="197" t="s">
        <v>83</v>
      </c>
      <c r="T1843" s="198"/>
      <c r="U1843" s="199" t="s">
        <v>84</v>
      </c>
      <c r="V1843" s="200"/>
      <c r="X1843" s="197" t="s">
        <v>85</v>
      </c>
      <c r="Y1843" s="198"/>
      <c r="Z1843" s="199" t="s">
        <v>86</v>
      </c>
      <c r="AA1843" s="200"/>
      <c r="AB1843" s="4"/>
      <c r="AC1843" s="197" t="s">
        <v>87</v>
      </c>
      <c r="AD1843" s="198"/>
      <c r="AE1843" s="199" t="s">
        <v>88</v>
      </c>
      <c r="AF1843" s="200"/>
      <c r="AH1843" s="197" t="s">
        <v>89</v>
      </c>
      <c r="AI1843" s="198"/>
      <c r="AJ1843" s="199" t="s">
        <v>90</v>
      </c>
      <c r="AK1843" s="200"/>
      <c r="AL1843" s="4"/>
      <c r="AM1843" s="197" t="s">
        <v>91</v>
      </c>
      <c r="AN1843" s="198"/>
      <c r="AO1843" s="199" t="s">
        <v>92</v>
      </c>
      <c r="AP1843" s="200"/>
      <c r="AR1843" s="197" t="s">
        <v>93</v>
      </c>
      <c r="AS1843" s="198"/>
      <c r="AT1843" s="199" t="s">
        <v>94</v>
      </c>
      <c r="AU1843" s="200"/>
      <c r="AV1843" s="4"/>
      <c r="AW1843" s="181" t="s">
        <v>95</v>
      </c>
      <c r="AY1843" s="182" t="s">
        <v>22</v>
      </c>
      <c r="AZ1843" s="9"/>
      <c r="BA1843" s="29"/>
      <c r="BB1843" s="29"/>
      <c r="BC1843" s="29"/>
      <c r="BD1843" s="29"/>
    </row>
    <row r="1844" spans="2:56" ht="18.649999999999999" customHeight="1" thickTop="1" thickBot="1">
      <c r="B1844" s="39">
        <f t="shared" ref="B1844" si="10941">B1837+$E$5</f>
        <v>1.0039999999999887</v>
      </c>
      <c r="D1844" s="24">
        <v>1</v>
      </c>
      <c r="E1844" s="25">
        <v>0</v>
      </c>
      <c r="F1844" s="26">
        <v>0</v>
      </c>
      <c r="G1844" s="27">
        <f t="shared" ref="G1844" si="10942">-1/($E$8*$B1844)</f>
        <v>-5.5643348394133598</v>
      </c>
      <c r="I1844" s="24">
        <v>1</v>
      </c>
      <c r="J1844" s="28">
        <v>0</v>
      </c>
      <c r="K1844" s="26">
        <v>0</v>
      </c>
      <c r="L1844" s="27">
        <v>0</v>
      </c>
      <c r="N1844" s="24">
        <f t="shared" ref="N1844" si="10943">D1844*I1844+F1844*I1847-E1844*J1844-G1844*J1847</f>
        <v>-0.12014351830651826</v>
      </c>
      <c r="O1844" s="28">
        <f t="shared" ref="O1844" si="10944">(D1844*J1844+E1844*I1844+F1844*J1847+G1844*I1847)</f>
        <v>0</v>
      </c>
      <c r="P1844" s="26">
        <f t="shared" ref="P1844" si="10945">D1844*K1844+F1844*K1847-E1844*L1844-G1844*L1847</f>
        <v>0</v>
      </c>
      <c r="Q1844" s="27">
        <f t="shared" ref="Q1844" si="10946">(D1844*L1844+E1844*K1844+F1844*L1847+G1844*K1847)</f>
        <v>-5.5643348394133598</v>
      </c>
      <c r="S1844" s="24">
        <v>1</v>
      </c>
      <c r="T1844" s="25">
        <v>0</v>
      </c>
      <c r="U1844" s="26">
        <v>0</v>
      </c>
      <c r="V1844" s="27">
        <f t="shared" ref="V1844" si="10947">-1/($T$8*$B1844)</f>
        <v>-26.919349628513281</v>
      </c>
      <c r="X1844" s="24">
        <f t="shared" ref="X1844" si="10948">N1844*S1844+P1844*S1847-O1844*T1844-Q1844*T1847</f>
        <v>-0.12014351830651826</v>
      </c>
      <c r="Y1844" s="28">
        <f t="shared" ref="Y1844" si="10949">(N1844*T1844+O1844*S1844+P1844*T1847+Q1844*S1847)</f>
        <v>0</v>
      </c>
      <c r="Z1844" s="26">
        <f t="shared" ref="Z1844" si="10950">N1844*U1844+P1844*U1847-O1844*V1844-Q1844*V1847</f>
        <v>0</v>
      </c>
      <c r="AA1844" s="27">
        <f t="shared" ref="AA1844" si="10951">(N1844*V1844+O1844*U1844+P1844*V1847+Q1844*U1847)</f>
        <v>-2.3301494645205088</v>
      </c>
      <c r="AB1844" s="8"/>
      <c r="AC1844" s="24">
        <v>1</v>
      </c>
      <c r="AD1844" s="28">
        <v>0</v>
      </c>
      <c r="AE1844" s="26">
        <v>0</v>
      </c>
      <c r="AF1844" s="27">
        <v>0</v>
      </c>
      <c r="AH1844" s="24">
        <f t="shared" ref="AH1844" si="10952">X1844*AC1844+Z1844*AC1847-Y1844*AD1844-AA1844*AD1847</f>
        <v>-0.59012500695717607</v>
      </c>
      <c r="AI1844" s="28">
        <f t="shared" ref="AI1844" si="10953">(X1844*AD1844+Y1844*AC1844+Z1844*AD1847+AA1844*AC1847)</f>
        <v>0</v>
      </c>
      <c r="AJ1844" s="26">
        <f t="shared" ref="AJ1844" si="10954">X1844*AE1844+Z1844*AE1847-Y1844*AF1844-AA1844*AF1847</f>
        <v>0</v>
      </c>
      <c r="AK1844" s="27">
        <f t="shared" ref="AK1844" si="10955">(X1844*AF1844+Y1844*AE1844+Z1844*AF1847+AA1844*AE1847)</f>
        <v>-2.3301494645205088</v>
      </c>
      <c r="AL1844" s="8"/>
      <c r="AM1844" s="24">
        <v>1</v>
      </c>
      <c r="AN1844" s="25">
        <v>0</v>
      </c>
      <c r="AO1844" s="26">
        <v>0</v>
      </c>
      <c r="AP1844" s="27">
        <f t="shared" ref="AP1844" si="10956">-1/($AN$8*$B1844)</f>
        <v>-5.5643348394133598</v>
      </c>
      <c r="AR1844" s="24">
        <f t="shared" ref="AR1844" si="10957">AH1844*AM1844+AJ1844*AM1847-AI1844*AN1844-AK1844*AN1847</f>
        <v>-0.59012500695717607</v>
      </c>
      <c r="AS1844" s="28">
        <f t="shared" ref="AS1844" si="10958">(AH1844*AN1844+AI1844*AM1844+AJ1844*AN1847+AK1844*AM1847)</f>
        <v>0</v>
      </c>
      <c r="AT1844" s="26">
        <f t="shared" ref="AT1844" si="10959">AH1844*AO1844+AJ1844*AO1847-AI1844*AP1844-AK1844*AP1847</f>
        <v>0</v>
      </c>
      <c r="AU1844" s="27">
        <f t="shared" ref="AU1844" si="10960">(AH1844*AP1844+AI1844*AO1844+AJ1844*AP1847+AK1844*AO1847)</f>
        <v>0.95350367130035751</v>
      </c>
      <c r="AV1844" s="8"/>
      <c r="AW1844" s="183">
        <f t="shared" ref="AW1844" si="10961">20*LOG((2*$AR$8)/(($AR$8*AR1844+AT1844+$AR$8*AR1847+AT1847)^2+($AR$8*AS1844+AU1844+$AR$8*AS1847+AU1847)^2)^0.5)</f>
        <v>-7.4856359770303832E-2</v>
      </c>
      <c r="AY1844" s="184">
        <f t="shared" ref="AY1844" si="10962">((AS1844^2+AR1844^2)/(AS1847^2+AR1847^2))^0.5</f>
        <v>0.85525247611940991</v>
      </c>
      <c r="AZ1844" s="9"/>
      <c r="BA1844" s="29"/>
      <c r="BB1844" s="29"/>
      <c r="BC1844" s="29"/>
      <c r="BD1844" s="29"/>
    </row>
    <row r="1845" spans="2:56" ht="18.649999999999999" customHeight="1" thickBot="1">
      <c r="D1845" s="30"/>
      <c r="G1845" s="31"/>
      <c r="I1845" s="30"/>
      <c r="L1845" s="31"/>
      <c r="N1845" s="30"/>
      <c r="Q1845" s="31"/>
      <c r="S1845" s="30"/>
      <c r="V1845" s="31"/>
      <c r="X1845" s="30"/>
      <c r="AA1845" s="31"/>
      <c r="AC1845" s="30"/>
      <c r="AF1845" s="31"/>
      <c r="AH1845" s="30"/>
      <c r="AK1845" s="31"/>
      <c r="AM1845" s="30"/>
      <c r="AP1845" s="31"/>
      <c r="AR1845" s="30"/>
      <c r="AU1845" s="31"/>
      <c r="AY1845" s="185"/>
      <c r="AZ1845" s="9"/>
      <c r="BA1845" s="29"/>
      <c r="BB1845" s="29"/>
      <c r="BC1845" s="29"/>
      <c r="BD1845" s="29"/>
    </row>
    <row r="1846" spans="2:56" ht="18.649999999999999" customHeight="1" thickBot="1">
      <c r="D1846" s="197" t="s">
        <v>96</v>
      </c>
      <c r="E1846" s="198"/>
      <c r="F1846" s="199" t="s">
        <v>97</v>
      </c>
      <c r="G1846" s="200"/>
      <c r="I1846" s="197" t="s">
        <v>98</v>
      </c>
      <c r="J1846" s="198"/>
      <c r="K1846" s="199" t="s">
        <v>99</v>
      </c>
      <c r="L1846" s="200"/>
      <c r="N1846" s="197" t="s">
        <v>1</v>
      </c>
      <c r="O1846" s="198"/>
      <c r="P1846" s="199" t="s">
        <v>2</v>
      </c>
      <c r="Q1846" s="200"/>
      <c r="S1846" s="172" t="s">
        <v>100</v>
      </c>
      <c r="T1846" s="173"/>
      <c r="U1846" s="199" t="s">
        <v>101</v>
      </c>
      <c r="V1846" s="200"/>
      <c r="X1846" s="197" t="s">
        <v>102</v>
      </c>
      <c r="Y1846" s="198"/>
      <c r="Z1846" s="199" t="s">
        <v>103</v>
      </c>
      <c r="AA1846" s="200"/>
      <c r="AB1846" s="4"/>
      <c r="AC1846" s="197" t="s">
        <v>104</v>
      </c>
      <c r="AD1846" s="198"/>
      <c r="AE1846" s="199" t="s">
        <v>105</v>
      </c>
      <c r="AF1846" s="200"/>
      <c r="AH1846" s="172" t="s">
        <v>106</v>
      </c>
      <c r="AI1846" s="173"/>
      <c r="AJ1846" s="199" t="s">
        <v>107</v>
      </c>
      <c r="AK1846" s="200"/>
      <c r="AL1846" s="4"/>
      <c r="AM1846" s="197" t="s">
        <v>108</v>
      </c>
      <c r="AN1846" s="198"/>
      <c r="AO1846" s="199" t="s">
        <v>109</v>
      </c>
      <c r="AP1846" s="200"/>
      <c r="AR1846" s="197" t="s">
        <v>110</v>
      </c>
      <c r="AS1846" s="198"/>
      <c r="AT1846" s="199" t="s">
        <v>111</v>
      </c>
      <c r="AU1846" s="200"/>
      <c r="AV1846" s="4"/>
      <c r="AW1846" s="36" t="s">
        <v>112</v>
      </c>
      <c r="AY1846" s="186" t="s">
        <v>113</v>
      </c>
      <c r="AZ1846" s="9"/>
      <c r="BA1846" s="29"/>
      <c r="BB1846" s="29"/>
      <c r="BC1846" s="29"/>
      <c r="BD1846" s="29"/>
    </row>
    <row r="1847" spans="2:56" ht="18.649999999999999" customHeight="1" thickTop="1" thickBot="1">
      <c r="D1847" s="24">
        <v>0</v>
      </c>
      <c r="E1847" s="28">
        <v>0</v>
      </c>
      <c r="F1847" s="26">
        <v>1</v>
      </c>
      <c r="G1847" s="27">
        <v>0</v>
      </c>
      <c r="I1847" s="24">
        <v>0</v>
      </c>
      <c r="J1847" s="28">
        <f t="shared" ref="J1847" si="10963">IF(0=(1-$J$8*$K$8*$B1844^2),0,-1*(1-$J$8*$K$8*$B1844^2)/($B1844*$K$8))</f>
        <v>-0.20130771253597193</v>
      </c>
      <c r="K1847" s="26">
        <v>1</v>
      </c>
      <c r="L1847" s="27">
        <v>0</v>
      </c>
      <c r="N1847" s="24">
        <f t="shared" ref="N1847" si="10964">D1847*I1844+F1847*I1847-E1847*J1844-G1847*J1847</f>
        <v>0</v>
      </c>
      <c r="O1847" s="28">
        <f t="shared" ref="O1847" si="10965">(D1847*J1844+E1847*I1844+F1847*J1847+G1847*I1847)</f>
        <v>-0.20130771253597193</v>
      </c>
      <c r="P1847" s="26">
        <f t="shared" ref="P1847" si="10966">D1847*K1844+F1847*K1847-E1847*L1844-G1847*L1847</f>
        <v>1</v>
      </c>
      <c r="Q1847" s="27">
        <f t="shared" ref="Q1847" si="10967">(D1847*L1844+E1847*K1844+F1847*L1847+G1847*K1847)</f>
        <v>0</v>
      </c>
      <c r="S1847" s="24">
        <v>0</v>
      </c>
      <c r="T1847" s="28">
        <v>0</v>
      </c>
      <c r="U1847" s="26">
        <v>1</v>
      </c>
      <c r="V1847" s="27">
        <v>0</v>
      </c>
      <c r="X1847" s="24">
        <f t="shared" ref="X1847" si="10968">N1847*S1844+P1847*S1847-O1847*T1844-Q1847*T1847</f>
        <v>0</v>
      </c>
      <c r="Y1847" s="28">
        <f t="shared" ref="Y1847" si="10969">(N1847*T1844+O1847*S1844+P1847*T1847+Q1847*S1847)</f>
        <v>-0.20130771253597193</v>
      </c>
      <c r="Z1847" s="26">
        <f t="shared" ref="Z1847" si="10970">N1847*U1844+P1847*U1847-O1847*V1844-Q1847*V1847</f>
        <v>-4.4190726966720746</v>
      </c>
      <c r="AA1847" s="27">
        <f t="shared" ref="AA1847" si="10971">(N1847*V1844+O1847*U1844+P1847*V1847+Q1847*U1847)</f>
        <v>0</v>
      </c>
      <c r="AB1847" s="8"/>
      <c r="AC1847" s="24">
        <v>0</v>
      </c>
      <c r="AD1847" s="28">
        <f t="shared" ref="AD1847" si="10972">IF(0=(1-$AD$8*$AE$8*$B1844^2),0,-1*(1-$AD$8*$AE$8*$B1844^2)/($B1844*$AD$8))</f>
        <v>-0.20169585505424614</v>
      </c>
      <c r="AE1847" s="26">
        <v>1</v>
      </c>
      <c r="AF1847" s="27">
        <v>0</v>
      </c>
      <c r="AH1847" s="24">
        <f t="shared" ref="AH1847" si="10973">X1847*AC1844+Z1847*AC1847-Y1847*AD1844-AA1847*AD1847</f>
        <v>0</v>
      </c>
      <c r="AI1847" s="28">
        <f t="shared" ref="AI1847" si="10974">(X1847*AD1844+Y1847*AC1844+Z1847*AD1847+AA1847*AC1847)</f>
        <v>0.69000093356617553</v>
      </c>
      <c r="AJ1847" s="26">
        <f t="shared" ref="AJ1847" si="10975">X1847*AE1844+Z1847*AE1847-Y1847*AF1844-AA1847*AF1847</f>
        <v>-4.4190726966720746</v>
      </c>
      <c r="AK1847" s="27">
        <f t="shared" ref="AK1847" si="10976">(X1847*AF1844+Y1847*AE1844+Z1847*AF1847+AA1847*AE1847)</f>
        <v>0</v>
      </c>
      <c r="AL1847" s="8"/>
      <c r="AM1847" s="24">
        <v>0</v>
      </c>
      <c r="AN1847" s="28">
        <v>0</v>
      </c>
      <c r="AO1847" s="26">
        <v>1</v>
      </c>
      <c r="AP1847" s="27">
        <v>0</v>
      </c>
      <c r="AR1847" s="24">
        <f t="shared" ref="AR1847" si="10977">AH1847*AM1844+AJ1847*AM1847-AI1847*AN1844-AK1847*AN1847</f>
        <v>0</v>
      </c>
      <c r="AS1847" s="28">
        <f t="shared" ref="AS1847" si="10978">(AH1847*AN1844+AI1847*AM1844+AJ1847*AN1847+AK1847*AM1847)</f>
        <v>0.69000093356617553</v>
      </c>
      <c r="AT1847" s="26">
        <f t="shared" ref="AT1847" si="10979">AH1847*AO1844+AJ1847*AO1847-AI1847*AP1844-AK1847*AP1847</f>
        <v>-0.57967646280206075</v>
      </c>
      <c r="AU1847" s="27">
        <f t="shared" ref="AU1847" si="10980">(AH1847*AP1844+AI1847*AO1844+AJ1847*AP1847+AK1847*AO1847)</f>
        <v>0</v>
      </c>
      <c r="AV1847" s="8"/>
      <c r="AW1847" s="38">
        <f t="shared" ref="AW1847" si="10981">(180/PI())*ATAN(-1*(($AR$8*AS1844+AU1844+$AR$8*AS1847+AU1847)/($AR$8*AR1844+AT1844+$AR$8*AR1847+AT1847)))</f>
        <v>54.557782630222157</v>
      </c>
      <c r="AY1847" s="187">
        <f t="shared" ref="AY1847" si="10982">20*LOG(((($AR$8*AR1844+AT1844-$AR$8*AR1847-AT1847)^2+($AR$8*AS1844+AU1844-$AR$8*AS1847-AU1847)^2)/(($AR$8*AR1844+AT1844+$AR$8*AR1847+AT1847)^2+($AR$8*AS1844+AU1844+$AR$8*AS1847+AU1847)^2))^0.5)</f>
        <v>-17.672930495154674</v>
      </c>
      <c r="AZ1847" s="9"/>
      <c r="BA1847" s="29"/>
      <c r="BB1847" s="29"/>
      <c r="BC1847" s="29"/>
      <c r="BD1847" s="29"/>
    </row>
    <row r="1848" spans="2:56" ht="18.649999999999999" customHeight="1">
      <c r="AY1848" s="33"/>
    </row>
    <row r="1849" spans="2:56" ht="18.649999999999999" customHeight="1" thickBot="1">
      <c r="E1849" s="21" t="s">
        <v>68</v>
      </c>
      <c r="J1849" s="21" t="s">
        <v>69</v>
      </c>
      <c r="O1849" s="21" t="s">
        <v>70</v>
      </c>
      <c r="T1849" s="21" t="s">
        <v>71</v>
      </c>
      <c r="Y1849" s="21" t="s">
        <v>72</v>
      </c>
      <c r="AD1849" s="21" t="s">
        <v>73</v>
      </c>
      <c r="AI1849" s="21" t="s">
        <v>74</v>
      </c>
      <c r="AN1849" s="21" t="s">
        <v>75</v>
      </c>
      <c r="AS1849" s="21" t="s">
        <v>76</v>
      </c>
    </row>
    <row r="1850" spans="2:56" ht="18.649999999999999" customHeight="1" thickBot="1">
      <c r="B1850" s="20"/>
      <c r="D1850" s="197" t="s">
        <v>77</v>
      </c>
      <c r="E1850" s="198"/>
      <c r="F1850" s="199" t="s">
        <v>78</v>
      </c>
      <c r="G1850" s="200"/>
      <c r="I1850" s="197" t="s">
        <v>79</v>
      </c>
      <c r="J1850" s="198"/>
      <c r="K1850" s="199" t="s">
        <v>80</v>
      </c>
      <c r="L1850" s="200"/>
      <c r="N1850" s="197" t="s">
        <v>81</v>
      </c>
      <c r="O1850" s="198"/>
      <c r="P1850" s="199" t="s">
        <v>82</v>
      </c>
      <c r="Q1850" s="200"/>
      <c r="S1850" s="197" t="s">
        <v>83</v>
      </c>
      <c r="T1850" s="198"/>
      <c r="U1850" s="199" t="s">
        <v>84</v>
      </c>
      <c r="V1850" s="200"/>
      <c r="X1850" s="197" t="s">
        <v>85</v>
      </c>
      <c r="Y1850" s="198"/>
      <c r="Z1850" s="199" t="s">
        <v>86</v>
      </c>
      <c r="AA1850" s="200"/>
      <c r="AB1850" s="4"/>
      <c r="AC1850" s="197" t="s">
        <v>87</v>
      </c>
      <c r="AD1850" s="198"/>
      <c r="AE1850" s="199" t="s">
        <v>88</v>
      </c>
      <c r="AF1850" s="200"/>
      <c r="AH1850" s="197" t="s">
        <v>89</v>
      </c>
      <c r="AI1850" s="198"/>
      <c r="AJ1850" s="199" t="s">
        <v>90</v>
      </c>
      <c r="AK1850" s="200"/>
      <c r="AL1850" s="4"/>
      <c r="AM1850" s="197" t="s">
        <v>91</v>
      </c>
      <c r="AN1850" s="198"/>
      <c r="AO1850" s="199" t="s">
        <v>92</v>
      </c>
      <c r="AP1850" s="200"/>
      <c r="AR1850" s="197" t="s">
        <v>93</v>
      </c>
      <c r="AS1850" s="198"/>
      <c r="AT1850" s="199" t="s">
        <v>94</v>
      </c>
      <c r="AU1850" s="200"/>
      <c r="AV1850" s="4"/>
      <c r="AW1850" s="181" t="s">
        <v>95</v>
      </c>
      <c r="AY1850" s="182" t="s">
        <v>22</v>
      </c>
      <c r="AZ1850" s="9"/>
      <c r="BA1850" s="29"/>
      <c r="BB1850" s="29"/>
      <c r="BC1850" s="29"/>
      <c r="BD1850" s="29"/>
    </row>
    <row r="1851" spans="2:56" ht="18.649999999999999" customHeight="1" thickTop="1" thickBot="1">
      <c r="B1851" s="39">
        <f t="shared" ref="B1851" si="10983">B1844+$E$5</f>
        <v>1.0043999999999886</v>
      </c>
      <c r="D1851" s="24">
        <v>1</v>
      </c>
      <c r="E1851" s="25">
        <v>0</v>
      </c>
      <c r="F1851" s="26">
        <v>0</v>
      </c>
      <c r="G1851" s="27">
        <f t="shared" ref="G1851" si="10984">-1/($E$8*$B1851)</f>
        <v>-5.5621188558054691</v>
      </c>
      <c r="I1851" s="24">
        <v>1</v>
      </c>
      <c r="J1851" s="28">
        <v>0</v>
      </c>
      <c r="K1851" s="26">
        <v>0</v>
      </c>
      <c r="L1851" s="27">
        <v>0</v>
      </c>
      <c r="N1851" s="24">
        <f t="shared" ref="N1851" si="10985">D1851*I1851+F1851*I1854-E1851*J1851-G1851*J1854</f>
        <v>-0.11485163463570736</v>
      </c>
      <c r="O1851" s="28">
        <f t="shared" ref="O1851" si="10986">(D1851*J1851+E1851*I1851+F1851*J1854+G1851*I1854)</f>
        <v>0</v>
      </c>
      <c r="P1851" s="26">
        <f t="shared" ref="P1851" si="10987">D1851*K1851+F1851*K1854-E1851*L1851-G1851*L1854</f>
        <v>0</v>
      </c>
      <c r="Q1851" s="27">
        <f t="shared" ref="Q1851" si="10988">(D1851*L1851+E1851*K1851+F1851*L1854+G1851*K1854)</f>
        <v>-5.5621188558054691</v>
      </c>
      <c r="S1851" s="24">
        <v>1</v>
      </c>
      <c r="T1851" s="25">
        <v>0</v>
      </c>
      <c r="U1851" s="26">
        <v>0</v>
      </c>
      <c r="V1851" s="27">
        <f t="shared" ref="V1851" si="10989">-1/($T$8*$B1851)</f>
        <v>-26.908629059166998</v>
      </c>
      <c r="X1851" s="24">
        <f t="shared" ref="X1851" si="10990">N1851*S1851+P1851*S1854-O1851*T1851-Q1851*T1854</f>
        <v>-0.11485163463570736</v>
      </c>
      <c r="Y1851" s="28">
        <f t="shared" ref="Y1851" si="10991">(N1851*T1851+O1851*S1851+P1851*T1854+Q1851*S1854)</f>
        <v>0</v>
      </c>
      <c r="Z1851" s="26">
        <f t="shared" ref="Z1851" si="10992">N1851*U1851+P1851*U1854-O1851*V1851-Q1851*V1854</f>
        <v>0</v>
      </c>
      <c r="AA1851" s="27">
        <f t="shared" ref="AA1851" si="10993">(N1851*V1851+O1851*U1851+P1851*V1854+Q1851*U1854)</f>
        <v>-2.4716188225542433</v>
      </c>
      <c r="AB1851" s="8"/>
      <c r="AC1851" s="24">
        <v>1</v>
      </c>
      <c r="AD1851" s="28">
        <v>0</v>
      </c>
      <c r="AE1851" s="26">
        <v>0</v>
      </c>
      <c r="AF1851" s="27">
        <v>0</v>
      </c>
      <c r="AH1851" s="24">
        <f t="shared" ref="AH1851" si="10994">X1851*AC1851+Z1851*AC1854-Y1851*AD1851-AA1851*AD1854</f>
        <v>-0.61151963814311805</v>
      </c>
      <c r="AI1851" s="28">
        <f t="shared" ref="AI1851" si="10995">(X1851*AD1851+Y1851*AC1851+Z1851*AD1854+AA1851*AC1854)</f>
        <v>0</v>
      </c>
      <c r="AJ1851" s="26">
        <f t="shared" ref="AJ1851" si="10996">X1851*AE1851+Z1851*AE1854-Y1851*AF1851-AA1851*AF1854</f>
        <v>0</v>
      </c>
      <c r="AK1851" s="27">
        <f t="shared" ref="AK1851" si="10997">(X1851*AF1851+Y1851*AE1851+Z1851*AF1854+AA1851*AE1854)</f>
        <v>-2.4716188225542433</v>
      </c>
      <c r="AL1851" s="8"/>
      <c r="AM1851" s="24">
        <v>1</v>
      </c>
      <c r="AN1851" s="25">
        <v>0</v>
      </c>
      <c r="AO1851" s="26">
        <v>0</v>
      </c>
      <c r="AP1851" s="27">
        <f t="shared" ref="AP1851" si="10998">-1/($AN$8*$B1851)</f>
        <v>-5.5621188558054691</v>
      </c>
      <c r="AR1851" s="24">
        <f t="shared" ref="AR1851" si="10999">AH1851*AM1851+AJ1851*AM1854-AI1851*AN1851-AK1851*AN1854</f>
        <v>-0.61151963814311805</v>
      </c>
      <c r="AS1851" s="28">
        <f t="shared" ref="AS1851" si="11000">(AH1851*AN1851+AI1851*AM1851+AJ1851*AN1854+AK1851*AM1854)</f>
        <v>0</v>
      </c>
      <c r="AT1851" s="26">
        <f t="shared" ref="AT1851" si="11001">AH1851*AO1851+AJ1851*AO1854-AI1851*AP1851-AK1851*AP1854</f>
        <v>0</v>
      </c>
      <c r="AU1851" s="27">
        <f t="shared" ref="AU1851" si="11002">(AH1851*AP1851+AI1851*AO1851+AJ1851*AP1854+AK1851*AO1854)</f>
        <v>0.92972608745693108</v>
      </c>
      <c r="AV1851" s="8"/>
      <c r="AW1851" s="183">
        <f t="shared" ref="AW1851" si="11003">20*LOG((2*$AR$8)/(($AR$8*AR1851+AT1851+$AR$8*AR1854+AT1854)^2+($AR$8*AS1851+AU1851+$AR$8*AS1854+AU1854)^2)^0.5)</f>
        <v>-6.6101801991502784E-2</v>
      </c>
      <c r="AY1851" s="184">
        <f t="shared" ref="AY1851" si="11004">((AS1851^2+AR1851^2)/(AS1854^2+AR1854^2))^0.5</f>
        <v>0.89609816579752122</v>
      </c>
      <c r="AZ1851" s="9"/>
      <c r="BA1851" s="29"/>
      <c r="BB1851" s="29"/>
      <c r="BC1851" s="29"/>
      <c r="BD1851" s="29"/>
    </row>
    <row r="1852" spans="2:56" ht="18.649999999999999" customHeight="1" thickBot="1">
      <c r="D1852" s="30"/>
      <c r="G1852" s="31"/>
      <c r="I1852" s="30"/>
      <c r="L1852" s="31"/>
      <c r="N1852" s="30"/>
      <c r="Q1852" s="31"/>
      <c r="S1852" s="30"/>
      <c r="V1852" s="31"/>
      <c r="X1852" s="30"/>
      <c r="AA1852" s="31"/>
      <c r="AC1852" s="30"/>
      <c r="AF1852" s="31"/>
      <c r="AH1852" s="30"/>
      <c r="AK1852" s="31"/>
      <c r="AM1852" s="30"/>
      <c r="AP1852" s="31"/>
      <c r="AR1852" s="30"/>
      <c r="AU1852" s="31"/>
      <c r="AY1852" s="185"/>
      <c r="AZ1852" s="9"/>
      <c r="BA1852" s="29"/>
      <c r="BB1852" s="29"/>
      <c r="BC1852" s="29"/>
      <c r="BD1852" s="29"/>
    </row>
    <row r="1853" spans="2:56" ht="18.649999999999999" customHeight="1" thickBot="1">
      <c r="D1853" s="197" t="s">
        <v>96</v>
      </c>
      <c r="E1853" s="198"/>
      <c r="F1853" s="199" t="s">
        <v>97</v>
      </c>
      <c r="G1853" s="200"/>
      <c r="I1853" s="197" t="s">
        <v>98</v>
      </c>
      <c r="J1853" s="198"/>
      <c r="K1853" s="199" t="s">
        <v>99</v>
      </c>
      <c r="L1853" s="200"/>
      <c r="N1853" s="197" t="s">
        <v>1</v>
      </c>
      <c r="O1853" s="198"/>
      <c r="P1853" s="199" t="s">
        <v>2</v>
      </c>
      <c r="Q1853" s="200"/>
      <c r="S1853" s="172" t="s">
        <v>100</v>
      </c>
      <c r="T1853" s="173"/>
      <c r="U1853" s="199" t="s">
        <v>101</v>
      </c>
      <c r="V1853" s="200"/>
      <c r="X1853" s="197" t="s">
        <v>102</v>
      </c>
      <c r="Y1853" s="198"/>
      <c r="Z1853" s="199" t="s">
        <v>103</v>
      </c>
      <c r="AA1853" s="200"/>
      <c r="AB1853" s="4"/>
      <c r="AC1853" s="197" t="s">
        <v>104</v>
      </c>
      <c r="AD1853" s="198"/>
      <c r="AE1853" s="199" t="s">
        <v>105</v>
      </c>
      <c r="AF1853" s="200"/>
      <c r="AH1853" s="172" t="s">
        <v>106</v>
      </c>
      <c r="AI1853" s="173"/>
      <c r="AJ1853" s="199" t="s">
        <v>107</v>
      </c>
      <c r="AK1853" s="200"/>
      <c r="AL1853" s="4"/>
      <c r="AM1853" s="197" t="s">
        <v>108</v>
      </c>
      <c r="AN1853" s="198"/>
      <c r="AO1853" s="199" t="s">
        <v>109</v>
      </c>
      <c r="AP1853" s="200"/>
      <c r="AR1853" s="197" t="s">
        <v>110</v>
      </c>
      <c r="AS1853" s="198"/>
      <c r="AT1853" s="199" t="s">
        <v>111</v>
      </c>
      <c r="AU1853" s="200"/>
      <c r="AV1853" s="4"/>
      <c r="AW1853" s="36" t="s">
        <v>112</v>
      </c>
      <c r="AY1853" s="186" t="s">
        <v>113</v>
      </c>
      <c r="AZ1853" s="9"/>
      <c r="BA1853" s="29"/>
      <c r="BB1853" s="29"/>
      <c r="BC1853" s="29"/>
      <c r="BD1853" s="29"/>
    </row>
    <row r="1854" spans="2:56" ht="18.649999999999999" customHeight="1" thickTop="1" thickBot="1">
      <c r="D1854" s="24">
        <v>0</v>
      </c>
      <c r="E1854" s="28">
        <v>0</v>
      </c>
      <c r="F1854" s="26">
        <v>1</v>
      </c>
      <c r="G1854" s="27">
        <v>0</v>
      </c>
      <c r="I1854" s="24">
        <v>0</v>
      </c>
      <c r="J1854" s="28">
        <f t="shared" ref="J1854" si="11005">IF(0=(1-$J$8*$K$8*$B1851^2),0,-1*(1-$J$8*$K$8*$B1851^2)/($B1851*$K$8))</f>
        <v>-0.20043649974722841</v>
      </c>
      <c r="K1854" s="26">
        <v>1</v>
      </c>
      <c r="L1854" s="27">
        <v>0</v>
      </c>
      <c r="N1854" s="24">
        <f t="shared" ref="N1854" si="11006">D1854*I1851+F1854*I1854-E1854*J1851-G1854*J1854</f>
        <v>0</v>
      </c>
      <c r="O1854" s="28">
        <f t="shared" ref="O1854" si="11007">(D1854*J1851+E1854*I1851+F1854*J1854+G1854*I1854)</f>
        <v>-0.20043649974722841</v>
      </c>
      <c r="P1854" s="26">
        <f t="shared" ref="P1854" si="11008">D1854*K1851+F1854*K1854-E1854*L1851-G1854*L1854</f>
        <v>1</v>
      </c>
      <c r="Q1854" s="27">
        <f t="shared" ref="Q1854" si="11009">(D1854*L1851+E1854*K1851+F1854*L1854+G1854*K1854)</f>
        <v>0</v>
      </c>
      <c r="S1854" s="24">
        <v>0</v>
      </c>
      <c r="T1854" s="28">
        <v>0</v>
      </c>
      <c r="U1854" s="26">
        <v>1</v>
      </c>
      <c r="V1854" s="27">
        <v>0</v>
      </c>
      <c r="X1854" s="24">
        <f t="shared" ref="X1854" si="11010">N1854*S1851+P1854*S1854-O1854*T1851-Q1854*T1854</f>
        <v>0</v>
      </c>
      <c r="Y1854" s="28">
        <f t="shared" ref="Y1854" si="11011">(N1854*T1851+O1854*S1851+P1854*T1854+Q1854*S1854)</f>
        <v>-0.20043649974722841</v>
      </c>
      <c r="Z1854" s="26">
        <f t="shared" ref="Z1854" si="11012">N1854*U1851+P1854*U1854-O1854*V1851-Q1854*V1854</f>
        <v>-4.3934714216159891</v>
      </c>
      <c r="AA1854" s="27">
        <f t="shared" ref="AA1854" si="11013">(N1854*V1851+O1854*U1851+P1854*V1854+Q1854*U1854)</f>
        <v>0</v>
      </c>
      <c r="AB1854" s="8"/>
      <c r="AC1854" s="24">
        <v>0</v>
      </c>
      <c r="AD1854" s="28">
        <f t="shared" ref="AD1854" si="11014">IF(0=(1-$AD$8*$AE$8*$B1851^2),0,-1*(1-$AD$8*$AE$8*$B1851^2)/($B1851*$AD$8))</f>
        <v>-0.20094846299727537</v>
      </c>
      <c r="AE1854" s="26">
        <v>1</v>
      </c>
      <c r="AF1854" s="27">
        <v>0</v>
      </c>
      <c r="AH1854" s="24">
        <f t="shared" ref="AH1854" si="11015">X1854*AC1851+Z1854*AC1854-Y1854*AD1851-AA1854*AD1854</f>
        <v>0</v>
      </c>
      <c r="AI1854" s="28">
        <f t="shared" ref="AI1854" si="11016">(X1854*AD1851+Y1854*AC1851+Z1854*AD1854+AA1854*AC1854)</f>
        <v>0.68242482964895901</v>
      </c>
      <c r="AJ1854" s="26">
        <f t="shared" ref="AJ1854" si="11017">X1854*AE1851+Z1854*AE1854-Y1854*AF1851-AA1854*AF1854</f>
        <v>-4.3934714216159891</v>
      </c>
      <c r="AK1854" s="27">
        <f t="shared" ref="AK1854" si="11018">(X1854*AF1851+Y1854*AE1851+Z1854*AF1854+AA1854*AE1854)</f>
        <v>0</v>
      </c>
      <c r="AL1854" s="8"/>
      <c r="AM1854" s="24">
        <v>0</v>
      </c>
      <c r="AN1854" s="28">
        <v>0</v>
      </c>
      <c r="AO1854" s="26">
        <v>1</v>
      </c>
      <c r="AP1854" s="27">
        <v>0</v>
      </c>
      <c r="AR1854" s="24">
        <f t="shared" ref="AR1854" si="11019">AH1854*AM1851+AJ1854*AM1854-AI1854*AN1851-AK1854*AN1854</f>
        <v>0</v>
      </c>
      <c r="AS1854" s="28">
        <f t="shared" ref="AS1854" si="11020">(AH1854*AN1851+AI1854*AM1851+AJ1854*AN1854+AK1854*AM1854)</f>
        <v>0.68242482964895901</v>
      </c>
      <c r="AT1854" s="26">
        <f t="shared" ref="AT1854" si="11021">AH1854*AO1851+AJ1854*AO1854-AI1854*AP1851-AK1854*AP1854</f>
        <v>-0.59774340895567901</v>
      </c>
      <c r="AU1854" s="27">
        <f t="shared" ref="AU1854" si="11022">(AH1854*AP1851+AI1854*AO1851+AJ1854*AP1854+AK1854*AO1854)</f>
        <v>0</v>
      </c>
      <c r="AV1854" s="8"/>
      <c r="AW1854" s="38">
        <f t="shared" ref="AW1854" si="11023">(180/PI())*ATAN(-1*(($AR$8*AS1851+AU1851+$AR$8*AS1854+AU1854)/($AR$8*AR1851+AT1851+$AR$8*AR1854+AT1854)))</f>
        <v>53.126693871057569</v>
      </c>
      <c r="AY1854" s="187">
        <f t="shared" ref="AY1854" si="11024">20*LOG(((($AR$8*AR1851+AT1851-$AR$8*AR1854-AT1854)^2+($AR$8*AS1851+AU1851-$AR$8*AS1854-AU1854)^2)/(($AR$8*AR1851+AT1851+$AR$8*AR1854+AT1854)^2+($AR$8*AS1851+AU1851+$AR$8*AS1854+AU1854)^2))^0.5)</f>
        <v>-18.208719104288672</v>
      </c>
      <c r="AZ1854" s="9"/>
      <c r="BA1854" s="29"/>
      <c r="BB1854" s="29"/>
      <c r="BC1854" s="29"/>
      <c r="BD1854" s="29"/>
    </row>
    <row r="1855" spans="2:56" ht="18.649999999999999" customHeight="1">
      <c r="AY1855" s="33"/>
    </row>
    <row r="1856" spans="2:56" ht="18.649999999999999" customHeight="1" thickBot="1">
      <c r="E1856" s="21" t="s">
        <v>68</v>
      </c>
      <c r="J1856" s="21" t="s">
        <v>69</v>
      </c>
      <c r="O1856" s="21" t="s">
        <v>70</v>
      </c>
      <c r="T1856" s="21" t="s">
        <v>71</v>
      </c>
      <c r="Y1856" s="21" t="s">
        <v>72</v>
      </c>
      <c r="AD1856" s="21" t="s">
        <v>73</v>
      </c>
      <c r="AI1856" s="21" t="s">
        <v>74</v>
      </c>
      <c r="AN1856" s="21" t="s">
        <v>75</v>
      </c>
      <c r="AS1856" s="21" t="s">
        <v>76</v>
      </c>
    </row>
    <row r="1857" spans="2:56" ht="18.649999999999999" customHeight="1" thickBot="1">
      <c r="B1857" s="20"/>
      <c r="D1857" s="197" t="s">
        <v>77</v>
      </c>
      <c r="E1857" s="198"/>
      <c r="F1857" s="199" t="s">
        <v>78</v>
      </c>
      <c r="G1857" s="200"/>
      <c r="I1857" s="197" t="s">
        <v>79</v>
      </c>
      <c r="J1857" s="198"/>
      <c r="K1857" s="199" t="s">
        <v>80</v>
      </c>
      <c r="L1857" s="200"/>
      <c r="N1857" s="197" t="s">
        <v>81</v>
      </c>
      <c r="O1857" s="198"/>
      <c r="P1857" s="199" t="s">
        <v>82</v>
      </c>
      <c r="Q1857" s="200"/>
      <c r="S1857" s="197" t="s">
        <v>83</v>
      </c>
      <c r="T1857" s="198"/>
      <c r="U1857" s="199" t="s">
        <v>84</v>
      </c>
      <c r="V1857" s="200"/>
      <c r="X1857" s="197" t="s">
        <v>85</v>
      </c>
      <c r="Y1857" s="198"/>
      <c r="Z1857" s="199" t="s">
        <v>86</v>
      </c>
      <c r="AA1857" s="200"/>
      <c r="AB1857" s="4"/>
      <c r="AC1857" s="197" t="s">
        <v>87</v>
      </c>
      <c r="AD1857" s="198"/>
      <c r="AE1857" s="199" t="s">
        <v>88</v>
      </c>
      <c r="AF1857" s="200"/>
      <c r="AH1857" s="197" t="s">
        <v>89</v>
      </c>
      <c r="AI1857" s="198"/>
      <c r="AJ1857" s="199" t="s">
        <v>90</v>
      </c>
      <c r="AK1857" s="200"/>
      <c r="AL1857" s="4"/>
      <c r="AM1857" s="197" t="s">
        <v>91</v>
      </c>
      <c r="AN1857" s="198"/>
      <c r="AO1857" s="199" t="s">
        <v>92</v>
      </c>
      <c r="AP1857" s="200"/>
      <c r="AR1857" s="197" t="s">
        <v>93</v>
      </c>
      <c r="AS1857" s="198"/>
      <c r="AT1857" s="199" t="s">
        <v>94</v>
      </c>
      <c r="AU1857" s="200"/>
      <c r="AV1857" s="4"/>
      <c r="AW1857" s="181" t="s">
        <v>95</v>
      </c>
      <c r="AY1857" s="182" t="s">
        <v>22</v>
      </c>
      <c r="AZ1857" s="9"/>
      <c r="BA1857" s="29"/>
      <c r="BB1857" s="29"/>
      <c r="BC1857" s="29"/>
      <c r="BD1857" s="29"/>
    </row>
    <row r="1858" spans="2:56" ht="18.649999999999999" customHeight="1" thickTop="1" thickBot="1">
      <c r="B1858" s="39">
        <f t="shared" ref="B1858" si="11025">B1851+$E$5</f>
        <v>1.0047999999999886</v>
      </c>
      <c r="D1858" s="24">
        <v>1</v>
      </c>
      <c r="E1858" s="25">
        <v>0</v>
      </c>
      <c r="F1858" s="26">
        <v>0</v>
      </c>
      <c r="G1858" s="27">
        <f t="shared" ref="G1858" si="11026">-1/($E$8*$B1858)</f>
        <v>-5.5599046365157383</v>
      </c>
      <c r="I1858" s="24">
        <v>1</v>
      </c>
      <c r="J1858" s="28">
        <v>0</v>
      </c>
      <c r="K1858" s="26">
        <v>0</v>
      </c>
      <c r="L1858" s="27">
        <v>0</v>
      </c>
      <c r="N1858" s="24">
        <f t="shared" ref="N1858" si="11027">D1858*I1858+F1858*I1861-E1858*J1858-G1858*J1861</f>
        <v>-0.10956606963162963</v>
      </c>
      <c r="O1858" s="28">
        <f t="shared" ref="O1858" si="11028">(D1858*J1858+E1858*I1858+F1858*J1861+G1858*I1861)</f>
        <v>0</v>
      </c>
      <c r="P1858" s="26">
        <f t="shared" ref="P1858" si="11029">D1858*K1858+F1858*K1861-E1858*L1858-G1858*L1861</f>
        <v>0</v>
      </c>
      <c r="Q1858" s="27">
        <f t="shared" ref="Q1858" si="11030">(D1858*L1858+E1858*K1858+F1858*L1861+G1858*K1861)</f>
        <v>-5.5599046365157383</v>
      </c>
      <c r="S1858" s="24">
        <v>1</v>
      </c>
      <c r="T1858" s="25">
        <v>0</v>
      </c>
      <c r="U1858" s="26">
        <v>0</v>
      </c>
      <c r="V1858" s="27">
        <f t="shared" ref="V1858" si="11031">-1/($T$8*$B1858)</f>
        <v>-26.897917025305869</v>
      </c>
      <c r="X1858" s="24">
        <f t="shared" ref="X1858" si="11032">N1858*S1858+P1858*S1861-O1858*T1858-Q1858*T1861</f>
        <v>-0.10956606963162963</v>
      </c>
      <c r="Y1858" s="28">
        <f t="shared" ref="Y1858" si="11033">(N1858*T1858+O1858*S1858+P1858*T1861+Q1858*S1861)</f>
        <v>0</v>
      </c>
      <c r="Z1858" s="26">
        <f t="shared" ref="Z1858" si="11034">N1858*U1858+P1858*U1861-O1858*V1858-Q1858*V1861</f>
        <v>0</v>
      </c>
      <c r="AA1858" s="27">
        <f t="shared" ref="AA1858" si="11035">(N1858*V1858+O1858*U1858+P1858*V1861+Q1858*U1861)</f>
        <v>-2.6128055867752793</v>
      </c>
      <c r="AB1858" s="8"/>
      <c r="AC1858" s="24">
        <v>1</v>
      </c>
      <c r="AD1858" s="28">
        <v>0</v>
      </c>
      <c r="AE1858" s="26">
        <v>0</v>
      </c>
      <c r="AF1858" s="27">
        <v>0</v>
      </c>
      <c r="AH1858" s="24">
        <f t="shared" ref="AH1858" si="11036">X1858*AC1858+Z1858*AC1861-Y1858*AD1858-AA1858*AD1861</f>
        <v>-0.63265340705759465</v>
      </c>
      <c r="AI1858" s="28">
        <f t="shared" ref="AI1858" si="11037">(X1858*AD1858+Y1858*AC1858+Z1858*AD1861+AA1858*AC1861)</f>
        <v>0</v>
      </c>
      <c r="AJ1858" s="26">
        <f t="shared" ref="AJ1858" si="11038">X1858*AE1858+Z1858*AE1861-Y1858*AF1858-AA1858*AF1861</f>
        <v>0</v>
      </c>
      <c r="AK1858" s="27">
        <f t="shared" ref="AK1858" si="11039">(X1858*AF1858+Y1858*AE1858+Z1858*AF1861+AA1858*AE1861)</f>
        <v>-2.6128055867752793</v>
      </c>
      <c r="AL1858" s="8"/>
      <c r="AM1858" s="24">
        <v>1</v>
      </c>
      <c r="AN1858" s="25">
        <v>0</v>
      </c>
      <c r="AO1858" s="26">
        <v>0</v>
      </c>
      <c r="AP1858" s="27">
        <f t="shared" ref="AP1858" si="11040">-1/($AN$8*$B1858)</f>
        <v>-5.5599046365157383</v>
      </c>
      <c r="AR1858" s="24">
        <f t="shared" ref="AR1858" si="11041">AH1858*AM1858+AJ1858*AM1861-AI1858*AN1858-AK1858*AN1861</f>
        <v>-0.63265340705759465</v>
      </c>
      <c r="AS1858" s="28">
        <f t="shared" ref="AS1858" si="11042">(AH1858*AN1858+AI1858*AM1858+AJ1858*AN1861+AK1858*AM1861)</f>
        <v>0</v>
      </c>
      <c r="AT1858" s="26">
        <f t="shared" ref="AT1858" si="11043">AH1858*AO1858+AJ1858*AO1861-AI1858*AP1858-AK1858*AP1861</f>
        <v>0</v>
      </c>
      <c r="AU1858" s="27">
        <f t="shared" ref="AU1858" si="11044">(AH1858*AP1858+AI1858*AO1858+AJ1858*AP1861+AK1858*AO1861)</f>
        <v>0.90468702443171978</v>
      </c>
      <c r="AV1858" s="8"/>
      <c r="AW1858" s="183">
        <f t="shared" ref="AW1858" si="11045">20*LOG((2*$AR$8)/(($AR$8*AR1858+AT1858+$AR$8*AR1861+AT1861)^2+($AR$8*AS1858+AU1858+$AR$8*AS1861+AU1861)^2)^0.5)</f>
        <v>-5.7270235623362448E-2</v>
      </c>
      <c r="AY1858" s="184">
        <f t="shared" ref="AY1858" si="11046">((AS1858^2+AR1858^2)/(AS1861^2+AR1861^2))^0.5</f>
        <v>0.93741127292940007</v>
      </c>
      <c r="AZ1858" s="9"/>
      <c r="BA1858" s="29"/>
      <c r="BB1858" s="29"/>
      <c r="BC1858" s="29"/>
      <c r="BD1858" s="29"/>
    </row>
    <row r="1859" spans="2:56" ht="18.649999999999999" customHeight="1" thickBot="1">
      <c r="D1859" s="30"/>
      <c r="G1859" s="31"/>
      <c r="I1859" s="30"/>
      <c r="L1859" s="31"/>
      <c r="N1859" s="30"/>
      <c r="Q1859" s="31"/>
      <c r="S1859" s="30"/>
      <c r="V1859" s="31"/>
      <c r="X1859" s="30"/>
      <c r="AA1859" s="31"/>
      <c r="AC1859" s="30"/>
      <c r="AF1859" s="31"/>
      <c r="AH1859" s="30"/>
      <c r="AK1859" s="31"/>
      <c r="AM1859" s="30"/>
      <c r="AP1859" s="31"/>
      <c r="AR1859" s="30"/>
      <c r="AU1859" s="31"/>
      <c r="AY1859" s="185"/>
      <c r="AZ1859" s="9"/>
      <c r="BA1859" s="29"/>
      <c r="BB1859" s="29"/>
      <c r="BC1859" s="29"/>
      <c r="BD1859" s="29"/>
    </row>
    <row r="1860" spans="2:56" ht="18.649999999999999" customHeight="1" thickBot="1">
      <c r="D1860" s="197" t="s">
        <v>96</v>
      </c>
      <c r="E1860" s="198"/>
      <c r="F1860" s="199" t="s">
        <v>97</v>
      </c>
      <c r="G1860" s="200"/>
      <c r="I1860" s="197" t="s">
        <v>98</v>
      </c>
      <c r="J1860" s="198"/>
      <c r="K1860" s="199" t="s">
        <v>99</v>
      </c>
      <c r="L1860" s="200"/>
      <c r="N1860" s="197" t="s">
        <v>1</v>
      </c>
      <c r="O1860" s="198"/>
      <c r="P1860" s="199" t="s">
        <v>2</v>
      </c>
      <c r="Q1860" s="200"/>
      <c r="S1860" s="172" t="s">
        <v>100</v>
      </c>
      <c r="T1860" s="173"/>
      <c r="U1860" s="199" t="s">
        <v>101</v>
      </c>
      <c r="V1860" s="200"/>
      <c r="X1860" s="197" t="s">
        <v>102</v>
      </c>
      <c r="Y1860" s="198"/>
      <c r="Z1860" s="199" t="s">
        <v>103</v>
      </c>
      <c r="AA1860" s="200"/>
      <c r="AB1860" s="4"/>
      <c r="AC1860" s="197" t="s">
        <v>104</v>
      </c>
      <c r="AD1860" s="198"/>
      <c r="AE1860" s="199" t="s">
        <v>105</v>
      </c>
      <c r="AF1860" s="200"/>
      <c r="AH1860" s="172" t="s">
        <v>106</v>
      </c>
      <c r="AI1860" s="173"/>
      <c r="AJ1860" s="199" t="s">
        <v>107</v>
      </c>
      <c r="AK1860" s="200"/>
      <c r="AL1860" s="4"/>
      <c r="AM1860" s="197" t="s">
        <v>108</v>
      </c>
      <c r="AN1860" s="198"/>
      <c r="AO1860" s="199" t="s">
        <v>109</v>
      </c>
      <c r="AP1860" s="200"/>
      <c r="AR1860" s="197" t="s">
        <v>110</v>
      </c>
      <c r="AS1860" s="198"/>
      <c r="AT1860" s="199" t="s">
        <v>111</v>
      </c>
      <c r="AU1860" s="200"/>
      <c r="AV1860" s="4"/>
      <c r="AW1860" s="36" t="s">
        <v>112</v>
      </c>
      <c r="AY1860" s="186" t="s">
        <v>113</v>
      </c>
      <c r="AZ1860" s="9"/>
      <c r="BA1860" s="29"/>
      <c r="BB1860" s="29"/>
      <c r="BC1860" s="29"/>
      <c r="BD1860" s="29"/>
    </row>
    <row r="1861" spans="2:56" ht="18.649999999999999" customHeight="1" thickTop="1" thickBot="1">
      <c r="D1861" s="24">
        <v>0</v>
      </c>
      <c r="E1861" s="28">
        <v>0</v>
      </c>
      <c r="F1861" s="26">
        <v>1</v>
      </c>
      <c r="G1861" s="27">
        <v>0</v>
      </c>
      <c r="I1861" s="24">
        <v>0</v>
      </c>
      <c r="J1861" s="28">
        <f t="shared" ref="J1861" si="11047">IF(0=(1-$J$8*$K$8*$B1858^2),0,-1*(1-$J$8*$K$8*$B1858^2)/($B1858*$K$8))</f>
        <v>-0.19956566563108691</v>
      </c>
      <c r="K1861" s="26">
        <v>1</v>
      </c>
      <c r="L1861" s="27">
        <v>0</v>
      </c>
      <c r="N1861" s="24">
        <f t="shared" ref="N1861" si="11048">D1861*I1858+F1861*I1861-E1861*J1858-G1861*J1861</f>
        <v>0</v>
      </c>
      <c r="O1861" s="28">
        <f t="shared" ref="O1861" si="11049">(D1861*J1858+E1861*I1858+F1861*J1861+G1861*I1861)</f>
        <v>-0.19956566563108691</v>
      </c>
      <c r="P1861" s="26">
        <f t="shared" ref="P1861" si="11050">D1861*K1858+F1861*K1861-E1861*L1858-G1861*L1861</f>
        <v>1</v>
      </c>
      <c r="Q1861" s="27">
        <f t="shared" ref="Q1861" si="11051">(D1861*L1858+E1861*K1858+F1861*L1861+G1861*K1861)</f>
        <v>0</v>
      </c>
      <c r="S1861" s="24">
        <v>0</v>
      </c>
      <c r="T1861" s="28">
        <v>0</v>
      </c>
      <c r="U1861" s="26">
        <v>1</v>
      </c>
      <c r="V1861" s="27">
        <v>0</v>
      </c>
      <c r="X1861" s="24">
        <f t="shared" ref="X1861" si="11052">N1861*S1858+P1861*S1861-O1861*T1858-Q1861*T1861</f>
        <v>0</v>
      </c>
      <c r="Y1861" s="28">
        <f t="shared" ref="Y1861" si="11053">(N1861*T1858+O1861*S1858+P1861*T1861+Q1861*S1861)</f>
        <v>-0.19956566563108691</v>
      </c>
      <c r="Z1861" s="26">
        <f t="shared" ref="Z1861" si="11054">N1861*U1858+P1861*U1861-O1861*V1858-Q1861*V1861</f>
        <v>-4.367900715244911</v>
      </c>
      <c r="AA1861" s="27">
        <f t="shared" ref="AA1861" si="11055">(N1861*V1858+O1861*U1858+P1861*V1861+Q1861*U1861)</f>
        <v>0</v>
      </c>
      <c r="AB1861" s="8"/>
      <c r="AC1861" s="24">
        <v>0</v>
      </c>
      <c r="AD1861" s="28">
        <f t="shared" ref="AD1861" si="11056">IF(0=(1-$AD$8*$AE$8*$B1858^2),0,-1*(1-$AD$8*$AE$8*$B1858^2)/($B1858*$AD$8))</f>
        <v>-0.200201400392579</v>
      </c>
      <c r="AE1861" s="26">
        <v>1</v>
      </c>
      <c r="AF1861" s="27">
        <v>0</v>
      </c>
      <c r="AH1861" s="24">
        <f t="shared" ref="AH1861" si="11057">X1861*AC1858+Z1861*AC1861-Y1861*AD1858-AA1861*AD1861</f>
        <v>0</v>
      </c>
      <c r="AI1861" s="28">
        <f t="shared" ref="AI1861" si="11058">(X1861*AD1858+Y1861*AC1858+Z1861*AD1861+AA1861*AC1861)</f>
        <v>0.67489417433669174</v>
      </c>
      <c r="AJ1861" s="26">
        <f t="shared" ref="AJ1861" si="11059">X1861*AE1858+Z1861*AE1861-Y1861*AF1858-AA1861*AF1861</f>
        <v>-4.367900715244911</v>
      </c>
      <c r="AK1861" s="27">
        <f t="shared" ref="AK1861" si="11060">(X1861*AF1858+Y1861*AE1858+Z1861*AF1861+AA1861*AE1861)</f>
        <v>0</v>
      </c>
      <c r="AL1861" s="8"/>
      <c r="AM1861" s="24">
        <v>0</v>
      </c>
      <c r="AN1861" s="28">
        <v>0</v>
      </c>
      <c r="AO1861" s="26">
        <v>1</v>
      </c>
      <c r="AP1861" s="27">
        <v>0</v>
      </c>
      <c r="AR1861" s="24">
        <f t="shared" ref="AR1861" si="11061">AH1861*AM1858+AJ1861*AM1861-AI1861*AN1858-AK1861*AN1861</f>
        <v>0</v>
      </c>
      <c r="AS1861" s="28">
        <f t="shared" ref="AS1861" si="11062">(AH1861*AN1858+AI1861*AM1858+AJ1861*AN1861+AK1861*AM1861)</f>
        <v>0.67489417433669174</v>
      </c>
      <c r="AT1861" s="26">
        <f t="shared" ref="AT1861" si="11063">AH1861*AO1858+AJ1861*AO1861-AI1861*AP1858-AK1861*AP1861</f>
        <v>-0.61555346619287743</v>
      </c>
      <c r="AU1861" s="27">
        <f t="shared" ref="AU1861" si="11064">(AH1861*AP1858+AI1861*AO1858+AJ1861*AP1861+AK1861*AO1861)</f>
        <v>0</v>
      </c>
      <c r="AV1861" s="8"/>
      <c r="AW1861" s="38">
        <f t="shared" ref="AW1861" si="11065">(180/PI())*ATAN(-1*(($AR$8*AS1858+AU1858+$AR$8*AS1861+AU1861)/($AR$8*AR1858+AT1858+$AR$8*AR1861+AT1861)))</f>
        <v>51.683722415210852</v>
      </c>
      <c r="AY1861" s="187">
        <f t="shared" ref="AY1861" si="11066">20*LOG(((($AR$8*AR1858+AT1858-$AR$8*AR1861-AT1861)^2+($AR$8*AS1858+AU1858-$AR$8*AS1861-AU1861)^2)/(($AR$8*AR1858+AT1858+$AR$8*AR1861+AT1861)^2+($AR$8*AS1858+AU1858+$AR$8*AS1861+AU1861)^2))^0.5)</f>
        <v>-18.827157064274648</v>
      </c>
      <c r="AZ1861" s="9"/>
      <c r="BA1861" s="29"/>
      <c r="BB1861" s="29"/>
      <c r="BC1861" s="29"/>
      <c r="BD1861" s="29"/>
    </row>
    <row r="1862" spans="2:56" ht="18.649999999999999" customHeight="1">
      <c r="AY1862" s="33"/>
    </row>
    <row r="1863" spans="2:56" ht="18.649999999999999" customHeight="1" thickBot="1">
      <c r="E1863" s="21" t="s">
        <v>68</v>
      </c>
      <c r="J1863" s="21" t="s">
        <v>69</v>
      </c>
      <c r="O1863" s="21" t="s">
        <v>70</v>
      </c>
      <c r="T1863" s="21" t="s">
        <v>71</v>
      </c>
      <c r="Y1863" s="21" t="s">
        <v>72</v>
      </c>
      <c r="AD1863" s="21" t="s">
        <v>73</v>
      </c>
      <c r="AI1863" s="21" t="s">
        <v>74</v>
      </c>
      <c r="AN1863" s="21" t="s">
        <v>75</v>
      </c>
      <c r="AS1863" s="21" t="s">
        <v>76</v>
      </c>
    </row>
    <row r="1864" spans="2:56" ht="18.649999999999999" customHeight="1" thickBot="1">
      <c r="B1864" s="20"/>
      <c r="D1864" s="197" t="s">
        <v>77</v>
      </c>
      <c r="E1864" s="198"/>
      <c r="F1864" s="199" t="s">
        <v>78</v>
      </c>
      <c r="G1864" s="200"/>
      <c r="I1864" s="197" t="s">
        <v>79</v>
      </c>
      <c r="J1864" s="198"/>
      <c r="K1864" s="199" t="s">
        <v>80</v>
      </c>
      <c r="L1864" s="200"/>
      <c r="N1864" s="197" t="s">
        <v>81</v>
      </c>
      <c r="O1864" s="198"/>
      <c r="P1864" s="199" t="s">
        <v>82</v>
      </c>
      <c r="Q1864" s="200"/>
      <c r="S1864" s="197" t="s">
        <v>83</v>
      </c>
      <c r="T1864" s="198"/>
      <c r="U1864" s="199" t="s">
        <v>84</v>
      </c>
      <c r="V1864" s="200"/>
      <c r="X1864" s="197" t="s">
        <v>85</v>
      </c>
      <c r="Y1864" s="198"/>
      <c r="Z1864" s="199" t="s">
        <v>86</v>
      </c>
      <c r="AA1864" s="200"/>
      <c r="AB1864" s="4"/>
      <c r="AC1864" s="197" t="s">
        <v>87</v>
      </c>
      <c r="AD1864" s="198"/>
      <c r="AE1864" s="199" t="s">
        <v>88</v>
      </c>
      <c r="AF1864" s="200"/>
      <c r="AH1864" s="197" t="s">
        <v>89</v>
      </c>
      <c r="AI1864" s="198"/>
      <c r="AJ1864" s="199" t="s">
        <v>90</v>
      </c>
      <c r="AK1864" s="200"/>
      <c r="AL1864" s="4"/>
      <c r="AM1864" s="197" t="s">
        <v>91</v>
      </c>
      <c r="AN1864" s="198"/>
      <c r="AO1864" s="199" t="s">
        <v>92</v>
      </c>
      <c r="AP1864" s="200"/>
      <c r="AR1864" s="197" t="s">
        <v>93</v>
      </c>
      <c r="AS1864" s="198"/>
      <c r="AT1864" s="199" t="s">
        <v>94</v>
      </c>
      <c r="AU1864" s="200"/>
      <c r="AV1864" s="4"/>
      <c r="AW1864" s="181" t="s">
        <v>95</v>
      </c>
      <c r="AY1864" s="182" t="s">
        <v>22</v>
      </c>
      <c r="AZ1864" s="9"/>
      <c r="BA1864" s="29"/>
      <c r="BB1864" s="29"/>
      <c r="BC1864" s="29"/>
      <c r="BD1864" s="29"/>
    </row>
    <row r="1865" spans="2:56" ht="18.649999999999999" customHeight="1" thickTop="1" thickBot="1">
      <c r="B1865" s="39">
        <f t="shared" ref="B1865" si="11067">B1858+$E$5</f>
        <v>1.0051999999999885</v>
      </c>
      <c r="D1865" s="24">
        <v>1</v>
      </c>
      <c r="E1865" s="25">
        <v>0</v>
      </c>
      <c r="F1865" s="26">
        <v>0</v>
      </c>
      <c r="G1865" s="27">
        <f t="shared" ref="G1865" si="11068">-1/($E$8*$B1865)</f>
        <v>-5.5576921794379359</v>
      </c>
      <c r="I1865" s="24">
        <v>1</v>
      </c>
      <c r="J1865" s="28">
        <v>0</v>
      </c>
      <c r="K1865" s="26">
        <v>0</v>
      </c>
      <c r="L1865" s="27">
        <v>0</v>
      </c>
      <c r="N1865" s="24">
        <f t="shared" ref="N1865" si="11069">D1865*I1865+F1865*I1868-E1865*J1865-G1865*J1868</f>
        <v>-0.10428681323872158</v>
      </c>
      <c r="O1865" s="28">
        <f t="shared" ref="O1865" si="11070">(D1865*J1865+E1865*I1865+F1865*J1868+G1865*I1868)</f>
        <v>0</v>
      </c>
      <c r="P1865" s="26">
        <f t="shared" ref="P1865" si="11071">D1865*K1865+F1865*K1868-E1865*L1865-G1865*L1868</f>
        <v>0</v>
      </c>
      <c r="Q1865" s="27">
        <f t="shared" ref="Q1865" si="11072">(D1865*L1865+E1865*K1865+F1865*L1868+G1865*K1868)</f>
        <v>-5.5576921794379359</v>
      </c>
      <c r="S1865" s="24">
        <v>1</v>
      </c>
      <c r="T1865" s="25">
        <v>0</v>
      </c>
      <c r="U1865" s="26">
        <v>0</v>
      </c>
      <c r="V1865" s="27">
        <f t="shared" ref="V1865" si="11073">-1/($T$8*$B1865)</f>
        <v>-26.887213516740285</v>
      </c>
      <c r="X1865" s="24">
        <f t="shared" ref="X1865" si="11074">N1865*S1865+P1865*S1868-O1865*T1865-Q1865*T1868</f>
        <v>-0.10428681323872158</v>
      </c>
      <c r="Y1865" s="28">
        <f t="shared" ref="Y1865" si="11075">(N1865*T1865+O1865*S1865+P1865*T1868+Q1865*S1868)</f>
        <v>0</v>
      </c>
      <c r="Z1865" s="26">
        <f t="shared" ref="Z1865" si="11076">N1865*U1865+P1865*U1868-O1865*V1865-Q1865*V1868</f>
        <v>0</v>
      </c>
      <c r="AA1865" s="27">
        <f t="shared" ref="AA1865" si="11077">(N1865*V1865+O1865*U1865+P1865*V1868+Q1865*U1868)</f>
        <v>-2.7537103649080112</v>
      </c>
      <c r="AB1865" s="8"/>
      <c r="AC1865" s="24">
        <v>1</v>
      </c>
      <c r="AD1865" s="28">
        <v>0</v>
      </c>
      <c r="AE1865" s="26">
        <v>0</v>
      </c>
      <c r="AF1865" s="27">
        <v>0</v>
      </c>
      <c r="AH1865" s="24">
        <f t="shared" ref="AH1865" si="11078">X1865*AC1865+Z1865*AC1868-Y1865*AD1865-AA1865*AD1868</f>
        <v>-0.65352719666419323</v>
      </c>
      <c r="AI1865" s="28">
        <f t="shared" ref="AI1865" si="11079">(X1865*AD1865+Y1865*AC1865+Z1865*AD1868+AA1865*AC1868)</f>
        <v>0</v>
      </c>
      <c r="AJ1865" s="26">
        <f t="shared" ref="AJ1865" si="11080">X1865*AE1865+Z1865*AE1868-Y1865*AF1865-AA1865*AF1868</f>
        <v>0</v>
      </c>
      <c r="AK1865" s="27">
        <f t="shared" ref="AK1865" si="11081">(X1865*AF1865+Y1865*AE1865+Z1865*AF1868+AA1865*AE1868)</f>
        <v>-2.7537103649080112</v>
      </c>
      <c r="AL1865" s="8"/>
      <c r="AM1865" s="24">
        <v>1</v>
      </c>
      <c r="AN1865" s="25">
        <v>0</v>
      </c>
      <c r="AO1865" s="26">
        <v>0</v>
      </c>
      <c r="AP1865" s="27">
        <f t="shared" ref="AP1865" si="11082">-1/($AN$8*$B1865)</f>
        <v>-5.5576921794379359</v>
      </c>
      <c r="AR1865" s="24">
        <f t="shared" ref="AR1865" si="11083">AH1865*AM1865+AJ1865*AM1868-AI1865*AN1865-AK1865*AN1868</f>
        <v>-0.65352719666419323</v>
      </c>
      <c r="AS1865" s="28">
        <f t="shared" ref="AS1865" si="11084">(AH1865*AN1865+AI1865*AM1865+AJ1865*AN1868+AK1865*AM1868)</f>
        <v>0</v>
      </c>
      <c r="AT1865" s="26">
        <f t="shared" ref="AT1865" si="11085">AH1865*AO1865+AJ1865*AO1868-AI1865*AP1865-AK1865*AP1868</f>
        <v>0</v>
      </c>
      <c r="AU1865" s="27">
        <f t="shared" ref="AU1865" si="11086">(AH1865*AP1865+AI1865*AO1865+AJ1865*AP1868+AK1865*AO1868)</f>
        <v>0.87839262504257354</v>
      </c>
      <c r="AV1865" s="8"/>
      <c r="AW1865" s="183">
        <f t="shared" ref="AW1865" si="11087">20*LOG((2*$AR$8)/(($AR$8*AR1865+AT1865+$AR$8*AR1868+AT1868)^2+($AR$8*AS1865+AU1865+$AR$8*AS1868+AU1868)^2)^0.5)</f>
        <v>-4.8511382860536661E-2</v>
      </c>
      <c r="AY1865" s="184">
        <f t="shared" ref="AY1865" si="11088">((AS1865^2+AR1865^2)/(AS1868^2+AR1868^2))^0.5</f>
        <v>0.97920065645624865</v>
      </c>
      <c r="AZ1865" s="9"/>
      <c r="BA1865" s="29"/>
      <c r="BB1865" s="29"/>
      <c r="BC1865" s="29"/>
      <c r="BD1865" s="29"/>
    </row>
    <row r="1866" spans="2:56" ht="18.649999999999999" customHeight="1" thickBot="1">
      <c r="D1866" s="30"/>
      <c r="G1866" s="31"/>
      <c r="I1866" s="30"/>
      <c r="L1866" s="31"/>
      <c r="N1866" s="30"/>
      <c r="Q1866" s="31"/>
      <c r="S1866" s="30"/>
      <c r="V1866" s="31"/>
      <c r="X1866" s="30"/>
      <c r="AA1866" s="31"/>
      <c r="AC1866" s="30"/>
      <c r="AF1866" s="31"/>
      <c r="AH1866" s="30"/>
      <c r="AK1866" s="31"/>
      <c r="AM1866" s="30"/>
      <c r="AP1866" s="31"/>
      <c r="AR1866" s="30"/>
      <c r="AU1866" s="31"/>
      <c r="AY1866" s="185"/>
      <c r="AZ1866" s="9"/>
      <c r="BA1866" s="29"/>
      <c r="BB1866" s="29"/>
      <c r="BC1866" s="29"/>
      <c r="BD1866" s="29"/>
    </row>
    <row r="1867" spans="2:56" ht="18.649999999999999" customHeight="1" thickBot="1">
      <c r="D1867" s="197" t="s">
        <v>96</v>
      </c>
      <c r="E1867" s="198"/>
      <c r="F1867" s="199" t="s">
        <v>97</v>
      </c>
      <c r="G1867" s="200"/>
      <c r="I1867" s="197" t="s">
        <v>98</v>
      </c>
      <c r="J1867" s="198"/>
      <c r="K1867" s="199" t="s">
        <v>99</v>
      </c>
      <c r="L1867" s="200"/>
      <c r="N1867" s="197" t="s">
        <v>1</v>
      </c>
      <c r="O1867" s="198"/>
      <c r="P1867" s="199" t="s">
        <v>2</v>
      </c>
      <c r="Q1867" s="200"/>
      <c r="S1867" s="172" t="s">
        <v>100</v>
      </c>
      <c r="T1867" s="173"/>
      <c r="U1867" s="199" t="s">
        <v>101</v>
      </c>
      <c r="V1867" s="200"/>
      <c r="X1867" s="197" t="s">
        <v>102</v>
      </c>
      <c r="Y1867" s="198"/>
      <c r="Z1867" s="199" t="s">
        <v>103</v>
      </c>
      <c r="AA1867" s="200"/>
      <c r="AB1867" s="4"/>
      <c r="AC1867" s="197" t="s">
        <v>104</v>
      </c>
      <c r="AD1867" s="198"/>
      <c r="AE1867" s="199" t="s">
        <v>105</v>
      </c>
      <c r="AF1867" s="200"/>
      <c r="AH1867" s="172" t="s">
        <v>106</v>
      </c>
      <c r="AI1867" s="173"/>
      <c r="AJ1867" s="199" t="s">
        <v>107</v>
      </c>
      <c r="AK1867" s="200"/>
      <c r="AL1867" s="4"/>
      <c r="AM1867" s="197" t="s">
        <v>108</v>
      </c>
      <c r="AN1867" s="198"/>
      <c r="AO1867" s="199" t="s">
        <v>109</v>
      </c>
      <c r="AP1867" s="200"/>
      <c r="AR1867" s="197" t="s">
        <v>110</v>
      </c>
      <c r="AS1867" s="198"/>
      <c r="AT1867" s="199" t="s">
        <v>111</v>
      </c>
      <c r="AU1867" s="200"/>
      <c r="AV1867" s="4"/>
      <c r="AW1867" s="36" t="s">
        <v>112</v>
      </c>
      <c r="AY1867" s="186" t="s">
        <v>113</v>
      </c>
      <c r="AZ1867" s="9"/>
      <c r="BA1867" s="29"/>
      <c r="BB1867" s="29"/>
      <c r="BC1867" s="29"/>
      <c r="BD1867" s="29"/>
    </row>
    <row r="1868" spans="2:56" ht="18.649999999999999" customHeight="1" thickTop="1" thickBot="1">
      <c r="D1868" s="24">
        <v>0</v>
      </c>
      <c r="E1868" s="28">
        <v>0</v>
      </c>
      <c r="F1868" s="26">
        <v>1</v>
      </c>
      <c r="G1868" s="27">
        <v>0</v>
      </c>
      <c r="I1868" s="24">
        <v>0</v>
      </c>
      <c r="J1868" s="28">
        <f t="shared" ref="J1868" si="11089">IF(0=(1-$J$8*$K$8*$B1865^2),0,-1*(1-$J$8*$K$8*$B1865^2)/($B1865*$K$8))</f>
        <v>-0.19869520973549151</v>
      </c>
      <c r="K1868" s="26">
        <v>1</v>
      </c>
      <c r="L1868" s="27">
        <v>0</v>
      </c>
      <c r="N1868" s="24">
        <f t="shared" ref="N1868" si="11090">D1868*I1865+F1868*I1868-E1868*J1865-G1868*J1868</f>
        <v>0</v>
      </c>
      <c r="O1868" s="28">
        <f t="shared" ref="O1868" si="11091">(D1868*J1865+E1868*I1865+F1868*J1868+G1868*I1868)</f>
        <v>-0.19869520973549151</v>
      </c>
      <c r="P1868" s="26">
        <f t="shared" ref="P1868" si="11092">D1868*K1865+F1868*K1868-E1868*L1865-G1868*L1868</f>
        <v>1</v>
      </c>
      <c r="Q1868" s="27">
        <f t="shared" ref="Q1868" si="11093">(D1868*L1865+E1868*K1865+F1868*L1868+G1868*K1868)</f>
        <v>0</v>
      </c>
      <c r="S1868" s="24">
        <v>0</v>
      </c>
      <c r="T1868" s="28">
        <v>0</v>
      </c>
      <c r="U1868" s="26">
        <v>1</v>
      </c>
      <c r="V1868" s="27">
        <v>0</v>
      </c>
      <c r="X1868" s="24">
        <f t="shared" ref="X1868" si="11094">N1868*S1865+P1868*S1868-O1868*T1865-Q1868*T1868</f>
        <v>0</v>
      </c>
      <c r="Y1868" s="28">
        <f t="shared" ref="Y1868" si="11095">(N1868*T1865+O1868*S1865+P1868*T1868+Q1868*S1868)</f>
        <v>-0.19869520973549151</v>
      </c>
      <c r="Z1868" s="26">
        <f t="shared" ref="Z1868" si="11096">N1868*U1865+P1868*U1868-O1868*V1865-Q1868*V1868</f>
        <v>-4.3423605289116534</v>
      </c>
      <c r="AA1868" s="27">
        <f t="shared" ref="AA1868" si="11097">(N1868*V1865+O1868*U1865+P1868*V1868+Q1868*U1868)</f>
        <v>0</v>
      </c>
      <c r="AB1868" s="8"/>
      <c r="AC1868" s="24">
        <v>0</v>
      </c>
      <c r="AD1868" s="28">
        <f t="shared" ref="AD1868" si="11098">IF(0=(1-$AD$8*$AE$8*$B1865^2),0,-1*(1-$AD$8*$AE$8*$B1865^2)/($B1865*$AD$8))</f>
        <v>-0.19945466684685964</v>
      </c>
      <c r="AE1868" s="26">
        <v>1</v>
      </c>
      <c r="AF1868" s="27">
        <v>0</v>
      </c>
      <c r="AH1868" s="24">
        <f t="shared" ref="AH1868" si="11099">X1868*AC1865+Z1868*AC1868-Y1868*AD1865-AA1868*AD1868</f>
        <v>0</v>
      </c>
      <c r="AI1868" s="28">
        <f t="shared" ref="AI1868" si="11100">(X1868*AD1865+Y1868*AC1865+Z1868*AD1868+AA1868*AC1868)</f>
        <v>0.66740886288753554</v>
      </c>
      <c r="AJ1868" s="26">
        <f t="shared" ref="AJ1868" si="11101">X1868*AE1865+Z1868*AE1868-Y1868*AF1865-AA1868*AF1868</f>
        <v>-4.3423605289116534</v>
      </c>
      <c r="AK1868" s="27">
        <f t="shared" ref="AK1868" si="11102">(X1868*AF1865+Y1868*AE1865+Z1868*AF1868+AA1868*AE1868)</f>
        <v>0</v>
      </c>
      <c r="AL1868" s="8"/>
      <c r="AM1868" s="24">
        <v>0</v>
      </c>
      <c r="AN1868" s="28">
        <v>0</v>
      </c>
      <c r="AO1868" s="26">
        <v>1</v>
      </c>
      <c r="AP1868" s="27">
        <v>0</v>
      </c>
      <c r="AR1868" s="24">
        <f t="shared" ref="AR1868" si="11103">AH1868*AM1865+AJ1868*AM1868-AI1868*AN1865-AK1868*AN1868</f>
        <v>0</v>
      </c>
      <c r="AS1868" s="28">
        <f t="shared" ref="AS1868" si="11104">(AH1868*AN1865+AI1868*AM1865+AJ1868*AN1868+AK1868*AM1868)</f>
        <v>0.66740886288753554</v>
      </c>
      <c r="AT1868" s="26">
        <f t="shared" ref="AT1868" si="11105">AH1868*AO1865+AJ1868*AO1868-AI1868*AP1865-AK1868*AP1868</f>
        <v>-0.63310751115403141</v>
      </c>
      <c r="AU1868" s="27">
        <f t="shared" ref="AU1868" si="11106">(AH1868*AP1865+AI1868*AO1865+AJ1868*AP1868+AK1868*AO1868)</f>
        <v>0</v>
      </c>
      <c r="AV1868" s="8"/>
      <c r="AW1868" s="38">
        <f t="shared" ref="AW1868" si="11107">(180/PI())*ATAN(-1*(($AR$8*AS1865+AU1865+$AR$8*AS1868+AU1868)/($AR$8*AR1865+AT1865+$AR$8*AR1868+AT1868)))</f>
        <v>50.227983494382649</v>
      </c>
      <c r="AY1868" s="187">
        <f t="shared" ref="AY1868" si="11108">20*LOG(((($AR$8*AR1865+AT1865-$AR$8*AR1868-AT1868)^2+($AR$8*AS1865+AU1865-$AR$8*AS1868-AU1868)^2)/(($AR$8*AR1865+AT1865+$AR$8*AR1868+AT1868)^2+($AR$8*AS1865+AU1865+$AR$8*AS1868+AU1868)^2))^0.5)</f>
        <v>-19.543639678564439</v>
      </c>
      <c r="AZ1868" s="9"/>
      <c r="BA1868" s="29"/>
      <c r="BB1868" s="29"/>
      <c r="BC1868" s="29"/>
      <c r="BD1868" s="29"/>
    </row>
    <row r="1869" spans="2:56" ht="18.649999999999999" customHeight="1">
      <c r="AY1869" s="33"/>
    </row>
    <row r="1870" spans="2:56" ht="18.649999999999999" customHeight="1" thickBot="1">
      <c r="E1870" s="21" t="s">
        <v>68</v>
      </c>
      <c r="J1870" s="21" t="s">
        <v>69</v>
      </c>
      <c r="O1870" s="21" t="s">
        <v>70</v>
      </c>
      <c r="T1870" s="21" t="s">
        <v>71</v>
      </c>
      <c r="Y1870" s="21" t="s">
        <v>72</v>
      </c>
      <c r="AD1870" s="21" t="s">
        <v>73</v>
      </c>
      <c r="AI1870" s="21" t="s">
        <v>74</v>
      </c>
      <c r="AN1870" s="21" t="s">
        <v>75</v>
      </c>
      <c r="AS1870" s="21" t="s">
        <v>76</v>
      </c>
    </row>
    <row r="1871" spans="2:56" ht="18.649999999999999" customHeight="1" thickBot="1">
      <c r="B1871" s="20"/>
      <c r="D1871" s="197" t="s">
        <v>77</v>
      </c>
      <c r="E1871" s="198"/>
      <c r="F1871" s="199" t="s">
        <v>78</v>
      </c>
      <c r="G1871" s="200"/>
      <c r="I1871" s="197" t="s">
        <v>79</v>
      </c>
      <c r="J1871" s="198"/>
      <c r="K1871" s="199" t="s">
        <v>80</v>
      </c>
      <c r="L1871" s="200"/>
      <c r="N1871" s="197" t="s">
        <v>81</v>
      </c>
      <c r="O1871" s="198"/>
      <c r="P1871" s="199" t="s">
        <v>82</v>
      </c>
      <c r="Q1871" s="200"/>
      <c r="S1871" s="197" t="s">
        <v>83</v>
      </c>
      <c r="T1871" s="198"/>
      <c r="U1871" s="199" t="s">
        <v>84</v>
      </c>
      <c r="V1871" s="200"/>
      <c r="X1871" s="197" t="s">
        <v>85</v>
      </c>
      <c r="Y1871" s="198"/>
      <c r="Z1871" s="199" t="s">
        <v>86</v>
      </c>
      <c r="AA1871" s="200"/>
      <c r="AB1871" s="4"/>
      <c r="AC1871" s="197" t="s">
        <v>87</v>
      </c>
      <c r="AD1871" s="198"/>
      <c r="AE1871" s="199" t="s">
        <v>88</v>
      </c>
      <c r="AF1871" s="200"/>
      <c r="AH1871" s="197" t="s">
        <v>89</v>
      </c>
      <c r="AI1871" s="198"/>
      <c r="AJ1871" s="199" t="s">
        <v>90</v>
      </c>
      <c r="AK1871" s="200"/>
      <c r="AL1871" s="4"/>
      <c r="AM1871" s="197" t="s">
        <v>91</v>
      </c>
      <c r="AN1871" s="198"/>
      <c r="AO1871" s="199" t="s">
        <v>92</v>
      </c>
      <c r="AP1871" s="200"/>
      <c r="AR1871" s="197" t="s">
        <v>93</v>
      </c>
      <c r="AS1871" s="198"/>
      <c r="AT1871" s="199" t="s">
        <v>94</v>
      </c>
      <c r="AU1871" s="200"/>
      <c r="AV1871" s="4"/>
      <c r="AW1871" s="181" t="s">
        <v>95</v>
      </c>
      <c r="AY1871" s="182" t="s">
        <v>22</v>
      </c>
      <c r="AZ1871" s="9"/>
      <c r="BA1871" s="29"/>
      <c r="BB1871" s="29"/>
      <c r="BC1871" s="29"/>
      <c r="BD1871" s="29"/>
    </row>
    <row r="1872" spans="2:56" ht="18.649999999999999" customHeight="1" thickTop="1" thickBot="1">
      <c r="B1872" s="39">
        <f t="shared" ref="B1872" si="11109">B1865+$E$5</f>
        <v>1.0055999999999885</v>
      </c>
      <c r="D1872" s="24">
        <v>1</v>
      </c>
      <c r="E1872" s="25">
        <v>0</v>
      </c>
      <c r="F1872" s="26">
        <v>0</v>
      </c>
      <c r="G1872" s="27">
        <f t="shared" ref="G1872" si="11110">-1/($E$8*$B1872)</f>
        <v>-5.5554814824691867</v>
      </c>
      <c r="I1872" s="24">
        <v>1</v>
      </c>
      <c r="J1872" s="28">
        <v>0</v>
      </c>
      <c r="K1872" s="26">
        <v>0</v>
      </c>
      <c r="L1872" s="27">
        <v>0</v>
      </c>
      <c r="N1872" s="24">
        <f t="shared" ref="N1872" si="11111">D1872*I1872+F1872*I1875-E1872*J1872-G1872*J1875</f>
        <v>-9.9013855421413943E-2</v>
      </c>
      <c r="O1872" s="28">
        <f t="shared" ref="O1872" si="11112">(D1872*J1872+E1872*I1872+F1872*J1875+G1872*I1875)</f>
        <v>0</v>
      </c>
      <c r="P1872" s="26">
        <f t="shared" ref="P1872" si="11113">D1872*K1872+F1872*K1875-E1872*L1872-G1872*L1875</f>
        <v>0</v>
      </c>
      <c r="Q1872" s="27">
        <f t="shared" ref="Q1872" si="11114">(D1872*L1872+E1872*K1872+F1872*L1875+G1872*K1875)</f>
        <v>-5.5554814824691867</v>
      </c>
      <c r="S1872" s="24">
        <v>1</v>
      </c>
      <c r="T1872" s="25">
        <v>0</v>
      </c>
      <c r="U1872" s="26">
        <v>0</v>
      </c>
      <c r="V1872" s="27">
        <f t="shared" ref="V1872" si="11115">-1/($T$8*$B1872)</f>
        <v>-26.876518523296873</v>
      </c>
      <c r="X1872" s="24">
        <f t="shared" ref="X1872" si="11116">N1872*S1872+P1872*S1875-O1872*T1872-Q1872*T1875</f>
        <v>-9.9013855421413943E-2</v>
      </c>
      <c r="Y1872" s="28">
        <f t="shared" ref="Y1872" si="11117">(N1872*T1872+O1872*S1872+P1872*T1875+Q1872*S1875)</f>
        <v>0</v>
      </c>
      <c r="Z1872" s="26">
        <f t="shared" ref="Z1872" si="11118">N1872*U1872+P1872*U1875-O1872*V1872-Q1872*V1875</f>
        <v>0</v>
      </c>
      <c r="AA1872" s="27">
        <f t="shared" ref="AA1872" si="11119">(N1872*V1872+O1872*U1872+P1872*V1875+Q1872*U1875)</f>
        <v>-2.8943337631725163</v>
      </c>
      <c r="AB1872" s="8"/>
      <c r="AC1872" s="24">
        <v>1</v>
      </c>
      <c r="AD1872" s="28">
        <v>0</v>
      </c>
      <c r="AE1872" s="26">
        <v>0</v>
      </c>
      <c r="AF1872" s="27">
        <v>0</v>
      </c>
      <c r="AH1872" s="24">
        <f t="shared" ref="AH1872" si="11120">X1872*AC1872+Z1872*AC1875-Y1872*AD1872-AA1872*AD1875</f>
        <v>-0.67414188705512157</v>
      </c>
      <c r="AI1872" s="28">
        <f t="shared" ref="AI1872" si="11121">(X1872*AD1872+Y1872*AC1872+Z1872*AD1875+AA1872*AC1875)</f>
        <v>0</v>
      </c>
      <c r="AJ1872" s="26">
        <f t="shared" ref="AJ1872" si="11122">X1872*AE1872+Z1872*AE1875-Y1872*AF1872-AA1872*AF1875</f>
        <v>0</v>
      </c>
      <c r="AK1872" s="27">
        <f t="shared" ref="AK1872" si="11123">(X1872*AF1872+Y1872*AE1872+Z1872*AF1875+AA1872*AE1875)</f>
        <v>-2.8943337631725163</v>
      </c>
      <c r="AL1872" s="8"/>
      <c r="AM1872" s="24">
        <v>1</v>
      </c>
      <c r="AN1872" s="25">
        <v>0</v>
      </c>
      <c r="AO1872" s="26">
        <v>0</v>
      </c>
      <c r="AP1872" s="27">
        <f t="shared" ref="AP1872" si="11124">-1/($AN$8*$B1872)</f>
        <v>-5.5554814824691867</v>
      </c>
      <c r="AR1872" s="24">
        <f t="shared" ref="AR1872" si="11125">AH1872*AM1872+AJ1872*AM1875-AI1872*AN1872-AK1872*AN1875</f>
        <v>-0.67414188705512157</v>
      </c>
      <c r="AS1872" s="28">
        <f t="shared" ref="AS1872" si="11126">(AH1872*AN1872+AI1872*AM1872+AJ1872*AN1875+AK1872*AM1875)</f>
        <v>0</v>
      </c>
      <c r="AT1872" s="26">
        <f t="shared" ref="AT1872" si="11127">AH1872*AO1872+AJ1872*AO1875-AI1872*AP1872-AK1872*AP1875</f>
        <v>0</v>
      </c>
      <c r="AU1872" s="27">
        <f t="shared" ref="AU1872" si="11128">(AH1872*AP1872+AI1872*AO1872+AJ1872*AP1875+AK1872*AO1875)</f>
        <v>0.85084900691904553</v>
      </c>
      <c r="AV1872" s="8"/>
      <c r="AW1872" s="183">
        <f t="shared" ref="AW1872" si="11129">20*LOG((2*$AR$8)/(($AR$8*AR1872+AT1872+$AR$8*AR1875+AT1875)^2+($AR$8*AS1872+AU1872+$AR$8*AS1875+AU1875)^2)^0.5)</f>
        <v>-3.9986106357197959E-2</v>
      </c>
      <c r="AY1872" s="184">
        <f t="shared" ref="AY1872" si="11130">((AS1872^2+AR1872^2)/(AS1875^2+AR1875^2))^0.5</f>
        <v>1.0214754037243392</v>
      </c>
      <c r="AZ1872" s="9"/>
      <c r="BA1872" s="29"/>
      <c r="BB1872" s="29"/>
      <c r="BC1872" s="29"/>
      <c r="BD1872" s="29"/>
    </row>
    <row r="1873" spans="2:56" ht="18.649999999999999" customHeight="1" thickBot="1">
      <c r="D1873" s="30"/>
      <c r="G1873" s="31"/>
      <c r="I1873" s="30"/>
      <c r="L1873" s="31"/>
      <c r="N1873" s="30"/>
      <c r="Q1873" s="31"/>
      <c r="S1873" s="30"/>
      <c r="V1873" s="31"/>
      <c r="X1873" s="30"/>
      <c r="AA1873" s="31"/>
      <c r="AC1873" s="30"/>
      <c r="AF1873" s="31"/>
      <c r="AH1873" s="30"/>
      <c r="AK1873" s="31"/>
      <c r="AM1873" s="30"/>
      <c r="AP1873" s="31"/>
      <c r="AR1873" s="30"/>
      <c r="AU1873" s="31"/>
      <c r="AY1873" s="185"/>
      <c r="AZ1873" s="9"/>
      <c r="BA1873" s="29"/>
      <c r="BB1873" s="29"/>
      <c r="BC1873" s="29"/>
      <c r="BD1873" s="29"/>
    </row>
    <row r="1874" spans="2:56" ht="18.649999999999999" customHeight="1" thickBot="1">
      <c r="D1874" s="197" t="s">
        <v>96</v>
      </c>
      <c r="E1874" s="198"/>
      <c r="F1874" s="199" t="s">
        <v>97</v>
      </c>
      <c r="G1874" s="200"/>
      <c r="I1874" s="197" t="s">
        <v>98</v>
      </c>
      <c r="J1874" s="198"/>
      <c r="K1874" s="199" t="s">
        <v>99</v>
      </c>
      <c r="L1874" s="200"/>
      <c r="N1874" s="197" t="s">
        <v>1</v>
      </c>
      <c r="O1874" s="198"/>
      <c r="P1874" s="199" t="s">
        <v>2</v>
      </c>
      <c r="Q1874" s="200"/>
      <c r="S1874" s="172" t="s">
        <v>100</v>
      </c>
      <c r="T1874" s="173"/>
      <c r="U1874" s="199" t="s">
        <v>101</v>
      </c>
      <c r="V1874" s="200"/>
      <c r="X1874" s="197" t="s">
        <v>102</v>
      </c>
      <c r="Y1874" s="198"/>
      <c r="Z1874" s="199" t="s">
        <v>103</v>
      </c>
      <c r="AA1874" s="200"/>
      <c r="AB1874" s="4"/>
      <c r="AC1874" s="197" t="s">
        <v>104</v>
      </c>
      <c r="AD1874" s="198"/>
      <c r="AE1874" s="199" t="s">
        <v>105</v>
      </c>
      <c r="AF1874" s="200"/>
      <c r="AH1874" s="172" t="s">
        <v>106</v>
      </c>
      <c r="AI1874" s="173"/>
      <c r="AJ1874" s="199" t="s">
        <v>107</v>
      </c>
      <c r="AK1874" s="200"/>
      <c r="AL1874" s="4"/>
      <c r="AM1874" s="197" t="s">
        <v>108</v>
      </c>
      <c r="AN1874" s="198"/>
      <c r="AO1874" s="199" t="s">
        <v>109</v>
      </c>
      <c r="AP1874" s="200"/>
      <c r="AR1874" s="197" t="s">
        <v>110</v>
      </c>
      <c r="AS1874" s="198"/>
      <c r="AT1874" s="199" t="s">
        <v>111</v>
      </c>
      <c r="AU1874" s="200"/>
      <c r="AV1874" s="4"/>
      <c r="AW1874" s="36" t="s">
        <v>112</v>
      </c>
      <c r="AY1874" s="186" t="s">
        <v>113</v>
      </c>
      <c r="AZ1874" s="9"/>
      <c r="BA1874" s="29"/>
      <c r="BB1874" s="29"/>
      <c r="BC1874" s="29"/>
      <c r="BD1874" s="29"/>
    </row>
    <row r="1875" spans="2:56" ht="18.649999999999999" customHeight="1" thickTop="1" thickBot="1">
      <c r="D1875" s="24">
        <v>0</v>
      </c>
      <c r="E1875" s="28">
        <v>0</v>
      </c>
      <c r="F1875" s="26">
        <v>1</v>
      </c>
      <c r="G1875" s="27">
        <v>0</v>
      </c>
      <c r="I1875" s="24">
        <v>0</v>
      </c>
      <c r="J1875" s="28">
        <f t="shared" ref="J1875" si="11131">IF(0=(1-$J$8*$K$8*$B1872^2),0,-1*(1-$J$8*$K$8*$B1872^2)/($B1872*$K$8))</f>
        <v>-0.19782513160910525</v>
      </c>
      <c r="K1875" s="26">
        <v>1</v>
      </c>
      <c r="L1875" s="27">
        <v>0</v>
      </c>
      <c r="N1875" s="24">
        <f t="shared" ref="N1875" si="11132">D1875*I1872+F1875*I1875-E1875*J1872-G1875*J1875</f>
        <v>0</v>
      </c>
      <c r="O1875" s="28">
        <f t="shared" ref="O1875" si="11133">(D1875*J1872+E1875*I1872+F1875*J1875+G1875*I1875)</f>
        <v>-0.19782513160910525</v>
      </c>
      <c r="P1875" s="26">
        <f t="shared" ref="P1875" si="11134">D1875*K1872+F1875*K1875-E1875*L1872-G1875*L1875</f>
        <v>1</v>
      </c>
      <c r="Q1875" s="27">
        <f t="shared" ref="Q1875" si="11135">(D1875*L1872+E1875*K1872+F1875*L1875+G1875*K1875)</f>
        <v>0</v>
      </c>
      <c r="S1875" s="24">
        <v>0</v>
      </c>
      <c r="T1875" s="28">
        <v>0</v>
      </c>
      <c r="U1875" s="26">
        <v>1</v>
      </c>
      <c r="V1875" s="27">
        <v>0</v>
      </c>
      <c r="X1875" s="24">
        <f t="shared" ref="X1875" si="11136">N1875*S1872+P1875*S1875-O1875*T1872-Q1875*T1875</f>
        <v>0</v>
      </c>
      <c r="Y1875" s="28">
        <f t="shared" ref="Y1875" si="11137">(N1875*T1872+O1875*S1872+P1875*T1875+Q1875*S1875)</f>
        <v>-0.19782513160910525</v>
      </c>
      <c r="Z1875" s="26">
        <f t="shared" ref="Z1875" si="11138">N1875*U1872+P1875*U1875-O1875*V1872-Q1875*V1875</f>
        <v>-4.3168508140657593</v>
      </c>
      <c r="AA1875" s="27">
        <f t="shared" ref="AA1875" si="11139">(N1875*V1872+O1875*U1872+P1875*V1875+Q1875*U1875)</f>
        <v>0</v>
      </c>
      <c r="AB1875" s="8"/>
      <c r="AC1875" s="24">
        <v>0</v>
      </c>
      <c r="AD1875" s="28">
        <f t="shared" ref="AD1875" si="11140">IF(0=(1-$AD$8*$AE$8*$B1872^2),0,-1*(1-$AD$8*$AE$8*$B1872^2)/($B1872*$AD$8))</f>
        <v>-0.19870826196744579</v>
      </c>
      <c r="AE1875" s="26">
        <v>1</v>
      </c>
      <c r="AF1875" s="27">
        <v>0</v>
      </c>
      <c r="AH1875" s="24">
        <f t="shared" ref="AH1875" si="11141">X1875*AC1872+Z1875*AC1875-Y1875*AD1872-AA1875*AD1875</f>
        <v>0</v>
      </c>
      <c r="AI1875" s="28">
        <f t="shared" ref="AI1875" si="11142">(X1875*AD1872+Y1875*AC1872+Z1875*AD1875+AA1875*AC1875)</f>
        <v>0.65996879082665516</v>
      </c>
      <c r="AJ1875" s="26">
        <f t="shared" ref="AJ1875" si="11143">X1875*AE1872+Z1875*AE1875-Y1875*AF1872-AA1875*AF1875</f>
        <v>-4.3168508140657593</v>
      </c>
      <c r="AK1875" s="27">
        <f t="shared" ref="AK1875" si="11144">(X1875*AF1872+Y1875*AE1872+Z1875*AF1875+AA1875*AE1875)</f>
        <v>0</v>
      </c>
      <c r="AL1875" s="8"/>
      <c r="AM1875" s="24">
        <v>0</v>
      </c>
      <c r="AN1875" s="28">
        <v>0</v>
      </c>
      <c r="AO1875" s="26">
        <v>1</v>
      </c>
      <c r="AP1875" s="27">
        <v>0</v>
      </c>
      <c r="AR1875" s="24">
        <f t="shared" ref="AR1875" si="11145">AH1875*AM1872+AJ1875*AM1875-AI1875*AN1872-AK1875*AN1875</f>
        <v>0</v>
      </c>
      <c r="AS1875" s="28">
        <f t="shared" ref="AS1875" si="11146">(AH1875*AN1872+AI1875*AM1872+AJ1875*AN1875+AK1875*AM1875)</f>
        <v>0.65996879082665516</v>
      </c>
      <c r="AT1875" s="26">
        <f t="shared" ref="AT1875" si="11147">AH1875*AO1872+AJ1875*AO1875-AI1875*AP1872-AK1875*AP1875</f>
        <v>-0.65040641762069651</v>
      </c>
      <c r="AU1875" s="27">
        <f t="shared" ref="AU1875" si="11148">(AH1875*AP1872+AI1875*AO1872+AJ1875*AP1875+AK1875*AO1875)</f>
        <v>0</v>
      </c>
      <c r="AV1875" s="8"/>
      <c r="AW1875" s="38">
        <f t="shared" ref="AW1875" si="11149">(180/PI())*ATAN(-1*(($AR$8*AS1872+AU1872+$AR$8*AS1875+AU1875)/($AR$8*AR1872+AT1872+$AR$8*AR1875+AT1875)))</f>
        <v>48.758647569362445</v>
      </c>
      <c r="AY1875" s="187">
        <f t="shared" ref="AY1875" si="11150">20*LOG(((($AR$8*AR1872+AT1872-$AR$8*AR1875-AT1875)^2+($AR$8*AS1872+AU1872-$AR$8*AS1875-AU1875)^2)/(($AR$8*AR1872+AT1872+$AR$8*AR1875+AT1875)^2+($AR$8*AS1872+AU1872+$AR$8*AS1875+AU1875)^2))^0.5)</f>
        <v>-20.378729658150387</v>
      </c>
      <c r="AZ1875" s="9"/>
      <c r="BA1875" s="29"/>
      <c r="BB1875" s="29"/>
      <c r="BC1875" s="29"/>
      <c r="BD1875" s="29"/>
    </row>
    <row r="1876" spans="2:56" ht="18.649999999999999" customHeight="1">
      <c r="AY1876" s="33"/>
    </row>
    <row r="1877" spans="2:56" ht="18.649999999999999" customHeight="1" thickBot="1">
      <c r="E1877" s="21" t="s">
        <v>68</v>
      </c>
      <c r="J1877" s="21" t="s">
        <v>69</v>
      </c>
      <c r="O1877" s="21" t="s">
        <v>70</v>
      </c>
      <c r="T1877" s="21" t="s">
        <v>71</v>
      </c>
      <c r="Y1877" s="21" t="s">
        <v>72</v>
      </c>
      <c r="AD1877" s="21" t="s">
        <v>73</v>
      </c>
      <c r="AI1877" s="21" t="s">
        <v>74</v>
      </c>
      <c r="AN1877" s="21" t="s">
        <v>75</v>
      </c>
      <c r="AS1877" s="21" t="s">
        <v>76</v>
      </c>
    </row>
    <row r="1878" spans="2:56" ht="18.649999999999999" customHeight="1" thickBot="1">
      <c r="B1878" s="20"/>
      <c r="D1878" s="197" t="s">
        <v>77</v>
      </c>
      <c r="E1878" s="198"/>
      <c r="F1878" s="199" t="s">
        <v>78</v>
      </c>
      <c r="G1878" s="200"/>
      <c r="I1878" s="197" t="s">
        <v>79</v>
      </c>
      <c r="J1878" s="198"/>
      <c r="K1878" s="199" t="s">
        <v>80</v>
      </c>
      <c r="L1878" s="200"/>
      <c r="N1878" s="197" t="s">
        <v>81</v>
      </c>
      <c r="O1878" s="198"/>
      <c r="P1878" s="199" t="s">
        <v>82</v>
      </c>
      <c r="Q1878" s="200"/>
      <c r="S1878" s="197" t="s">
        <v>83</v>
      </c>
      <c r="T1878" s="198"/>
      <c r="U1878" s="199" t="s">
        <v>84</v>
      </c>
      <c r="V1878" s="200"/>
      <c r="X1878" s="197" t="s">
        <v>85</v>
      </c>
      <c r="Y1878" s="198"/>
      <c r="Z1878" s="199" t="s">
        <v>86</v>
      </c>
      <c r="AA1878" s="200"/>
      <c r="AB1878" s="4"/>
      <c r="AC1878" s="197" t="s">
        <v>87</v>
      </c>
      <c r="AD1878" s="198"/>
      <c r="AE1878" s="199" t="s">
        <v>88</v>
      </c>
      <c r="AF1878" s="200"/>
      <c r="AH1878" s="197" t="s">
        <v>89</v>
      </c>
      <c r="AI1878" s="198"/>
      <c r="AJ1878" s="199" t="s">
        <v>90</v>
      </c>
      <c r="AK1878" s="200"/>
      <c r="AL1878" s="4"/>
      <c r="AM1878" s="197" t="s">
        <v>91</v>
      </c>
      <c r="AN1878" s="198"/>
      <c r="AO1878" s="199" t="s">
        <v>92</v>
      </c>
      <c r="AP1878" s="200"/>
      <c r="AR1878" s="197" t="s">
        <v>93</v>
      </c>
      <c r="AS1878" s="198"/>
      <c r="AT1878" s="199" t="s">
        <v>94</v>
      </c>
      <c r="AU1878" s="200"/>
      <c r="AV1878" s="4"/>
      <c r="AW1878" s="181" t="s">
        <v>95</v>
      </c>
      <c r="AY1878" s="182" t="s">
        <v>22</v>
      </c>
      <c r="AZ1878" s="9"/>
      <c r="BA1878" s="29"/>
      <c r="BB1878" s="29"/>
      <c r="BC1878" s="29"/>
      <c r="BD1878" s="29"/>
    </row>
    <row r="1879" spans="2:56" ht="18.649999999999999" customHeight="1" thickTop="1" thickBot="1">
      <c r="B1879" s="39">
        <f t="shared" ref="B1879" si="11151">B1872+$E$5</f>
        <v>1.0059999999999885</v>
      </c>
      <c r="D1879" s="24">
        <v>1</v>
      </c>
      <c r="E1879" s="25">
        <v>0</v>
      </c>
      <c r="F1879" s="26">
        <v>0</v>
      </c>
      <c r="G1879" s="27">
        <f t="shared" ref="G1879" si="11152">-1/($E$8*$B1879)</f>
        <v>-5.5532725435099541</v>
      </c>
      <c r="I1879" s="24">
        <v>1</v>
      </c>
      <c r="J1879" s="28">
        <v>0</v>
      </c>
      <c r="K1879" s="26">
        <v>0</v>
      </c>
      <c r="L1879" s="27">
        <v>0</v>
      </c>
      <c r="N1879" s="24">
        <f t="shared" ref="N1879" si="11153">D1879*I1879+F1879*I1882-E1879*J1879-G1879*J1882</f>
        <v>-9.3747186164081064E-2</v>
      </c>
      <c r="O1879" s="28">
        <f t="shared" ref="O1879" si="11154">(D1879*J1879+E1879*I1879+F1879*J1882+G1879*I1882)</f>
        <v>0</v>
      </c>
      <c r="P1879" s="26">
        <f t="shared" ref="P1879" si="11155">D1879*K1879+F1879*K1882-E1879*L1879-G1879*L1882</f>
        <v>0</v>
      </c>
      <c r="Q1879" s="27">
        <f t="shared" ref="Q1879" si="11156">(D1879*L1879+E1879*K1879+F1879*L1882+G1879*K1882)</f>
        <v>-5.5532725435099541</v>
      </c>
      <c r="S1879" s="24">
        <v>1</v>
      </c>
      <c r="T1879" s="25">
        <v>0</v>
      </c>
      <c r="U1879" s="26">
        <v>0</v>
      </c>
      <c r="V1879" s="27">
        <f t="shared" ref="V1879" si="11157">-1/($T$8*$B1879)</f>
        <v>-26.865832034818432</v>
      </c>
      <c r="X1879" s="24">
        <f t="shared" ref="X1879" si="11158">N1879*S1879+P1879*S1882-O1879*T1879-Q1879*T1882</f>
        <v>-9.3747186164081064E-2</v>
      </c>
      <c r="Y1879" s="28">
        <f t="shared" ref="Y1879" si="11159">(N1879*T1879+O1879*S1879+P1879*T1882+Q1879*S1882)</f>
        <v>0</v>
      </c>
      <c r="Z1879" s="26">
        <f t="shared" ref="Z1879" si="11160">N1879*U1879+P1879*U1882-O1879*V1879-Q1879*V1882</f>
        <v>0</v>
      </c>
      <c r="AA1879" s="27">
        <f t="shared" ref="AA1879" si="11161">(N1879*V1879+O1879*U1879+P1879*V1882+Q1879*U1882)</f>
        <v>-3.0346763862888979</v>
      </c>
      <c r="AB1879" s="8"/>
      <c r="AC1879" s="24">
        <v>1</v>
      </c>
      <c r="AD1879" s="28">
        <v>0</v>
      </c>
      <c r="AE1879" s="26">
        <v>0</v>
      </c>
      <c r="AF1879" s="27">
        <v>0</v>
      </c>
      <c r="AH1879" s="24">
        <f t="shared" ref="AH1879" si="11162">X1879*AC1879+Z1879*AC1882-Y1879*AD1879-AA1879*AD1882</f>
        <v>-0.69449835546116756</v>
      </c>
      <c r="AI1879" s="28">
        <f t="shared" ref="AI1879" si="11163">(X1879*AD1879+Y1879*AC1879+Z1879*AD1882+AA1879*AC1882)</f>
        <v>0</v>
      </c>
      <c r="AJ1879" s="26">
        <f t="shared" ref="AJ1879" si="11164">X1879*AE1879+Z1879*AE1882-Y1879*AF1879-AA1879*AF1882</f>
        <v>0</v>
      </c>
      <c r="AK1879" s="27">
        <f t="shared" ref="AK1879" si="11165">(X1879*AF1879+Y1879*AE1879+Z1879*AF1882+AA1879*AE1882)</f>
        <v>-3.0346763862888979</v>
      </c>
      <c r="AL1879" s="8"/>
      <c r="AM1879" s="24">
        <v>1</v>
      </c>
      <c r="AN1879" s="25">
        <v>0</v>
      </c>
      <c r="AO1879" s="26">
        <v>0</v>
      </c>
      <c r="AP1879" s="27">
        <f t="shared" ref="AP1879" si="11166">-1/($AN$8*$B1879)</f>
        <v>-5.5532725435099541</v>
      </c>
      <c r="AR1879" s="24">
        <f t="shared" ref="AR1879" si="11167">AH1879*AM1879+AJ1879*AM1882-AI1879*AN1879-AK1879*AN1882</f>
        <v>-0.69449835546116756</v>
      </c>
      <c r="AS1879" s="28">
        <f t="shared" ref="AS1879" si="11168">(AH1879*AN1879+AI1879*AM1879+AJ1879*AN1882+AK1879*AM1882)</f>
        <v>0</v>
      </c>
      <c r="AT1879" s="26">
        <f t="shared" ref="AT1879" si="11169">AH1879*AO1879+AJ1879*AO1882-AI1879*AP1879-AK1879*AP1882</f>
        <v>0</v>
      </c>
      <c r="AU1879" s="27">
        <f t="shared" ref="AU1879" si="11170">(AH1879*AP1879+AI1879*AO1879+AJ1879*AP1882+AK1879*AO1882)</f>
        <v>0.82206226260642046</v>
      </c>
      <c r="AV1879" s="8"/>
      <c r="AW1879" s="183">
        <f t="shared" ref="AW1879" si="11171">20*LOG((2*$AR$8)/(($AR$8*AR1879+AT1879+$AR$8*AR1882+AT1882)^2+($AR$8*AS1879+AU1879+$AR$8*AS1882+AU1882)^2)^0.5)</f>
        <v>-3.1866287975061074E-2</v>
      </c>
      <c r="AY1879" s="184">
        <f t="shared" ref="AY1879" si="11172">((AS1879^2+AR1879^2)/(AS1882^2+AR1882^2))^0.5</f>
        <v>1.0642448379784917</v>
      </c>
      <c r="AZ1879" s="9"/>
      <c r="BA1879" s="29"/>
      <c r="BB1879" s="29"/>
      <c r="BC1879" s="29"/>
      <c r="BD1879" s="29"/>
    </row>
    <row r="1880" spans="2:56" ht="18.649999999999999" customHeight="1" thickBot="1">
      <c r="D1880" s="30"/>
      <c r="G1880" s="31"/>
      <c r="I1880" s="30"/>
      <c r="L1880" s="31"/>
      <c r="N1880" s="30"/>
      <c r="Q1880" s="31"/>
      <c r="S1880" s="30"/>
      <c r="V1880" s="31"/>
      <c r="X1880" s="30"/>
      <c r="AA1880" s="31"/>
      <c r="AC1880" s="30"/>
      <c r="AF1880" s="31"/>
      <c r="AH1880" s="30"/>
      <c r="AK1880" s="31"/>
      <c r="AM1880" s="30"/>
      <c r="AP1880" s="31"/>
      <c r="AR1880" s="30"/>
      <c r="AU1880" s="31"/>
      <c r="AY1880" s="185"/>
      <c r="AZ1880" s="9"/>
      <c r="BA1880" s="29"/>
      <c r="BB1880" s="29"/>
      <c r="BC1880" s="29"/>
      <c r="BD1880" s="29"/>
    </row>
    <row r="1881" spans="2:56" ht="18.649999999999999" customHeight="1" thickBot="1">
      <c r="D1881" s="197" t="s">
        <v>96</v>
      </c>
      <c r="E1881" s="198"/>
      <c r="F1881" s="199" t="s">
        <v>97</v>
      </c>
      <c r="G1881" s="200"/>
      <c r="I1881" s="197" t="s">
        <v>98</v>
      </c>
      <c r="J1881" s="198"/>
      <c r="K1881" s="199" t="s">
        <v>99</v>
      </c>
      <c r="L1881" s="200"/>
      <c r="N1881" s="197" t="s">
        <v>1</v>
      </c>
      <c r="O1881" s="198"/>
      <c r="P1881" s="199" t="s">
        <v>2</v>
      </c>
      <c r="Q1881" s="200"/>
      <c r="S1881" s="172" t="s">
        <v>100</v>
      </c>
      <c r="T1881" s="173"/>
      <c r="U1881" s="199" t="s">
        <v>101</v>
      </c>
      <c r="V1881" s="200"/>
      <c r="X1881" s="197" t="s">
        <v>102</v>
      </c>
      <c r="Y1881" s="198"/>
      <c r="Z1881" s="199" t="s">
        <v>103</v>
      </c>
      <c r="AA1881" s="200"/>
      <c r="AB1881" s="4"/>
      <c r="AC1881" s="197" t="s">
        <v>104</v>
      </c>
      <c r="AD1881" s="198"/>
      <c r="AE1881" s="199" t="s">
        <v>105</v>
      </c>
      <c r="AF1881" s="200"/>
      <c r="AH1881" s="172" t="s">
        <v>106</v>
      </c>
      <c r="AI1881" s="173"/>
      <c r="AJ1881" s="199" t="s">
        <v>107</v>
      </c>
      <c r="AK1881" s="200"/>
      <c r="AL1881" s="4"/>
      <c r="AM1881" s="197" t="s">
        <v>108</v>
      </c>
      <c r="AN1881" s="198"/>
      <c r="AO1881" s="199" t="s">
        <v>109</v>
      </c>
      <c r="AP1881" s="200"/>
      <c r="AR1881" s="197" t="s">
        <v>110</v>
      </c>
      <c r="AS1881" s="198"/>
      <c r="AT1881" s="199" t="s">
        <v>111</v>
      </c>
      <c r="AU1881" s="200"/>
      <c r="AV1881" s="4"/>
      <c r="AW1881" s="36" t="s">
        <v>112</v>
      </c>
      <c r="AY1881" s="186" t="s">
        <v>113</v>
      </c>
      <c r="AZ1881" s="9"/>
      <c r="BA1881" s="29"/>
      <c r="BB1881" s="29"/>
      <c r="BC1881" s="29"/>
      <c r="BD1881" s="29"/>
    </row>
    <row r="1882" spans="2:56" ht="18.649999999999999" customHeight="1" thickTop="1" thickBot="1">
      <c r="D1882" s="24">
        <v>0</v>
      </c>
      <c r="E1882" s="28">
        <v>0</v>
      </c>
      <c r="F1882" s="26">
        <v>1</v>
      </c>
      <c r="G1882" s="27">
        <v>0</v>
      </c>
      <c r="I1882" s="24">
        <v>0</v>
      </c>
      <c r="J1882" s="28">
        <f t="shared" ref="J1882" si="11173">IF(0=(1-$J$8*$K$8*$B1879^2),0,-1*(1-$J$8*$K$8*$B1879^2)/($B1879*$K$8))</f>
        <v>-0.19695543080130848</v>
      </c>
      <c r="K1882" s="26">
        <v>1</v>
      </c>
      <c r="L1882" s="27">
        <v>0</v>
      </c>
      <c r="N1882" s="24">
        <f t="shared" ref="N1882" si="11174">D1882*I1879+F1882*I1882-E1882*J1879-G1882*J1882</f>
        <v>0</v>
      </c>
      <c r="O1882" s="28">
        <f t="shared" ref="O1882" si="11175">(D1882*J1879+E1882*I1879+F1882*J1882+G1882*I1882)</f>
        <v>-0.19695543080130848</v>
      </c>
      <c r="P1882" s="26">
        <f t="shared" ref="P1882" si="11176">D1882*K1879+F1882*K1882-E1882*L1879-G1882*L1882</f>
        <v>1</v>
      </c>
      <c r="Q1882" s="27">
        <f t="shared" ref="Q1882" si="11177">(D1882*L1879+E1882*K1879+F1882*L1882+G1882*K1882)</f>
        <v>0</v>
      </c>
      <c r="S1882" s="24">
        <v>0</v>
      </c>
      <c r="T1882" s="28">
        <v>0</v>
      </c>
      <c r="U1882" s="26">
        <v>1</v>
      </c>
      <c r="V1882" s="27">
        <v>0</v>
      </c>
      <c r="X1882" s="24">
        <f t="shared" ref="X1882" si="11178">N1882*S1879+P1882*S1882-O1882*T1879-Q1882*T1882</f>
        <v>0</v>
      </c>
      <c r="Y1882" s="28">
        <f t="shared" ref="Y1882" si="11179">(N1882*T1879+O1882*S1879+P1882*T1882+Q1882*S1882)</f>
        <v>-0.19695543080130848</v>
      </c>
      <c r="Z1882" s="26">
        <f t="shared" ref="Z1882" si="11180">N1882*U1879+P1882*U1882-O1882*V1879-Q1882*V1882</f>
        <v>-4.2913715222532582</v>
      </c>
      <c r="AA1882" s="27">
        <f t="shared" ref="AA1882" si="11181">(N1882*V1879+O1882*U1879+P1882*V1882+Q1882*U1882)</f>
        <v>0</v>
      </c>
      <c r="AB1882" s="8"/>
      <c r="AC1882" s="24">
        <v>0</v>
      </c>
      <c r="AD1882" s="28">
        <f t="shared" ref="AD1882" si="11182">IF(0=(1-$AD$8*$AE$8*$B1879^2),0,-1*(1-$AD$8*$AE$8*$B1879^2)/($B1879*$AD$8))</f>
        <v>-0.19796218536228977</v>
      </c>
      <c r="AE1882" s="26">
        <v>1</v>
      </c>
      <c r="AF1882" s="27">
        <v>0</v>
      </c>
      <c r="AH1882" s="24">
        <f t="shared" ref="AH1882" si="11183">X1882*AC1879+Z1882*AC1882-Y1882*AD1879-AA1882*AD1882</f>
        <v>0</v>
      </c>
      <c r="AI1882" s="28">
        <f t="shared" ref="AI1882" si="11184">(X1882*AD1879+Y1882*AC1879+Z1882*AD1882+AA1882*AC1882)</f>
        <v>0.65257385394544265</v>
      </c>
      <c r="AJ1882" s="26">
        <f t="shared" ref="AJ1882" si="11185">X1882*AE1879+Z1882*AE1882-Y1882*AF1879-AA1882*AF1882</f>
        <v>-4.2913715222532582</v>
      </c>
      <c r="AK1882" s="27">
        <f t="shared" ref="AK1882" si="11186">(X1882*AF1879+Y1882*AE1879+Z1882*AF1882+AA1882*AE1882)</f>
        <v>0</v>
      </c>
      <c r="AL1882" s="8"/>
      <c r="AM1882" s="24">
        <v>0</v>
      </c>
      <c r="AN1882" s="28">
        <v>0</v>
      </c>
      <c r="AO1882" s="26">
        <v>1</v>
      </c>
      <c r="AP1882" s="27">
        <v>0</v>
      </c>
      <c r="AR1882" s="24">
        <f t="shared" ref="AR1882" si="11187">AH1882*AM1879+AJ1882*AM1882-AI1882*AN1879-AK1882*AN1882</f>
        <v>0</v>
      </c>
      <c r="AS1882" s="28">
        <f t="shared" ref="AS1882" si="11188">(AH1882*AN1879+AI1882*AM1879+AJ1882*AN1882+AK1882*AM1882)</f>
        <v>0.65257385394544265</v>
      </c>
      <c r="AT1882" s="26">
        <f t="shared" ref="AT1882" si="11189">AH1882*AO1879+AJ1882*AO1882-AI1882*AP1879-AK1882*AP1882</f>
        <v>-0.66745105652555647</v>
      </c>
      <c r="AU1882" s="27">
        <f t="shared" ref="AU1882" si="11190">(AH1882*AP1879+AI1882*AO1879+AJ1882*AP1882+AK1882*AO1882)</f>
        <v>0</v>
      </c>
      <c r="AV1882" s="8"/>
      <c r="AW1882" s="38">
        <f t="shared" ref="AW1882" si="11191">(180/PI())*ATAN(-1*(($AR$8*AS1879+AU1879+$AR$8*AS1882+AU1882)/($AR$8*AR1879+AT1879+$AR$8*AR1882+AT1882)))</f>
        <v>47.274946148268143</v>
      </c>
      <c r="AY1882" s="187">
        <f t="shared" ref="AY1882" si="11192">20*LOG(((($AR$8*AR1879+AT1879-$AR$8*AR1882-AT1882)^2+($AR$8*AS1879+AU1879-$AR$8*AS1882-AU1882)^2)/(($AR$8*AR1879+AT1879+$AR$8*AR1882+AT1882)^2+($AR$8*AS1879+AU1879+$AR$8*AS1882+AU1882)^2))^0.5)</f>
        <v>-21.360451749246945</v>
      </c>
      <c r="AZ1882" s="9"/>
      <c r="BA1882" s="29"/>
      <c r="BB1882" s="29"/>
      <c r="BC1882" s="29"/>
      <c r="BD1882" s="29"/>
    </row>
    <row r="1883" spans="2:56" ht="18.649999999999999" customHeight="1">
      <c r="AY1883" s="33"/>
    </row>
    <row r="1884" spans="2:56" ht="18.649999999999999" customHeight="1" thickBot="1">
      <c r="E1884" s="21" t="s">
        <v>68</v>
      </c>
      <c r="J1884" s="21" t="s">
        <v>69</v>
      </c>
      <c r="O1884" s="21" t="s">
        <v>70</v>
      </c>
      <c r="T1884" s="21" t="s">
        <v>71</v>
      </c>
      <c r="Y1884" s="21" t="s">
        <v>72</v>
      </c>
      <c r="AD1884" s="21" t="s">
        <v>73</v>
      </c>
      <c r="AI1884" s="21" t="s">
        <v>74</v>
      </c>
      <c r="AN1884" s="21" t="s">
        <v>75</v>
      </c>
      <c r="AS1884" s="21" t="s">
        <v>76</v>
      </c>
    </row>
    <row r="1885" spans="2:56" ht="18.649999999999999" customHeight="1" thickBot="1">
      <c r="B1885" s="20"/>
      <c r="D1885" s="197" t="s">
        <v>77</v>
      </c>
      <c r="E1885" s="198"/>
      <c r="F1885" s="199" t="s">
        <v>78</v>
      </c>
      <c r="G1885" s="200"/>
      <c r="I1885" s="197" t="s">
        <v>79</v>
      </c>
      <c r="J1885" s="198"/>
      <c r="K1885" s="199" t="s">
        <v>80</v>
      </c>
      <c r="L1885" s="200"/>
      <c r="N1885" s="197" t="s">
        <v>81</v>
      </c>
      <c r="O1885" s="198"/>
      <c r="P1885" s="199" t="s">
        <v>82</v>
      </c>
      <c r="Q1885" s="200"/>
      <c r="S1885" s="197" t="s">
        <v>83</v>
      </c>
      <c r="T1885" s="198"/>
      <c r="U1885" s="199" t="s">
        <v>84</v>
      </c>
      <c r="V1885" s="200"/>
      <c r="X1885" s="197" t="s">
        <v>85</v>
      </c>
      <c r="Y1885" s="198"/>
      <c r="Z1885" s="199" t="s">
        <v>86</v>
      </c>
      <c r="AA1885" s="200"/>
      <c r="AB1885" s="4"/>
      <c r="AC1885" s="197" t="s">
        <v>87</v>
      </c>
      <c r="AD1885" s="198"/>
      <c r="AE1885" s="199" t="s">
        <v>88</v>
      </c>
      <c r="AF1885" s="200"/>
      <c r="AH1885" s="197" t="s">
        <v>89</v>
      </c>
      <c r="AI1885" s="198"/>
      <c r="AJ1885" s="199" t="s">
        <v>90</v>
      </c>
      <c r="AK1885" s="200"/>
      <c r="AL1885" s="4"/>
      <c r="AM1885" s="197" t="s">
        <v>91</v>
      </c>
      <c r="AN1885" s="198"/>
      <c r="AO1885" s="199" t="s">
        <v>92</v>
      </c>
      <c r="AP1885" s="200"/>
      <c r="AR1885" s="197" t="s">
        <v>93</v>
      </c>
      <c r="AS1885" s="198"/>
      <c r="AT1885" s="199" t="s">
        <v>94</v>
      </c>
      <c r="AU1885" s="200"/>
      <c r="AV1885" s="4"/>
      <c r="AW1885" s="181" t="s">
        <v>95</v>
      </c>
      <c r="AY1885" s="182" t="s">
        <v>22</v>
      </c>
      <c r="AZ1885" s="9"/>
      <c r="BA1885" s="29"/>
      <c r="BB1885" s="29"/>
      <c r="BC1885" s="29"/>
      <c r="BD1885" s="29"/>
    </row>
    <row r="1886" spans="2:56" ht="18.649999999999999" customHeight="1" thickTop="1" thickBot="1">
      <c r="B1886" s="39">
        <f t="shared" ref="B1886" si="11193">B1879+$E$5</f>
        <v>1.0063999999999884</v>
      </c>
      <c r="D1886" s="24">
        <v>1</v>
      </c>
      <c r="E1886" s="25">
        <v>0</v>
      </c>
      <c r="F1886" s="26">
        <v>0</v>
      </c>
      <c r="G1886" s="27">
        <f t="shared" ref="G1886" si="11194">-1/($E$8*$B1886)</f>
        <v>-5.5510653604640448</v>
      </c>
      <c r="I1886" s="24">
        <v>1</v>
      </c>
      <c r="J1886" s="28">
        <v>0</v>
      </c>
      <c r="K1886" s="26">
        <v>0</v>
      </c>
      <c r="L1886" s="27">
        <v>0</v>
      </c>
      <c r="N1886" s="24">
        <f t="shared" ref="N1886" si="11195">D1886*I1886+F1886*I1889-E1886*J1886-G1886*J1889</f>
        <v>-8.8486795471001134E-2</v>
      </c>
      <c r="O1886" s="28">
        <f t="shared" ref="O1886" si="11196">(D1886*J1886+E1886*I1886+F1886*J1889+G1886*I1889)</f>
        <v>0</v>
      </c>
      <c r="P1886" s="26">
        <f t="shared" ref="P1886" si="11197">D1886*K1886+F1886*K1889-E1886*L1886-G1886*L1889</f>
        <v>0</v>
      </c>
      <c r="Q1886" s="27">
        <f t="shared" ref="Q1886" si="11198">(D1886*L1886+E1886*K1886+F1886*L1889+G1886*K1889)</f>
        <v>-5.5510653604640448</v>
      </c>
      <c r="S1886" s="24">
        <v>1</v>
      </c>
      <c r="T1886" s="25">
        <v>0</v>
      </c>
      <c r="U1886" s="26">
        <v>0</v>
      </c>
      <c r="V1886" s="27">
        <f t="shared" ref="V1886" si="11199">-1/($T$8*$B1886)</f>
        <v>-26.855154041163889</v>
      </c>
      <c r="X1886" s="24">
        <f t="shared" ref="X1886" si="11200">N1886*S1886+P1886*S1889-O1886*T1886-Q1886*T1889</f>
        <v>-8.8486795471001134E-2</v>
      </c>
      <c r="Y1886" s="28">
        <f t="shared" ref="Y1886" si="11201">(N1886*T1886+O1886*S1886+P1886*T1889+Q1886*S1889)</f>
        <v>0</v>
      </c>
      <c r="Z1886" s="26">
        <f t="shared" ref="Z1886" si="11202">N1886*U1886+P1886*U1889-O1886*V1886-Q1886*V1889</f>
        <v>0</v>
      </c>
      <c r="AA1886" s="27">
        <f t="shared" ref="AA1886" si="11203">(N1886*V1886+O1886*U1886+P1886*V1889+Q1886*U1889)</f>
        <v>-3.1747388374813461</v>
      </c>
      <c r="AB1886" s="8"/>
      <c r="AC1886" s="24">
        <v>1</v>
      </c>
      <c r="AD1886" s="28">
        <v>0</v>
      </c>
      <c r="AE1886" s="26">
        <v>0</v>
      </c>
      <c r="AF1886" s="27">
        <v>0</v>
      </c>
      <c r="AH1886" s="24">
        <f t="shared" ref="AH1886" si="11204">X1886*AC1886+Z1886*AC1889-Y1886*AD1886-AA1886*AD1889</f>
        <v>-0.71459747626158654</v>
      </c>
      <c r="AI1886" s="28">
        <f t="shared" ref="AI1886" si="11205">(X1886*AD1886+Y1886*AC1886+Z1886*AD1889+AA1886*AC1889)</f>
        <v>0</v>
      </c>
      <c r="AJ1886" s="26">
        <f t="shared" ref="AJ1886" si="11206">X1886*AE1886+Z1886*AE1889-Y1886*AF1886-AA1886*AF1889</f>
        <v>0</v>
      </c>
      <c r="AK1886" s="27">
        <f t="shared" ref="AK1886" si="11207">(X1886*AF1886+Y1886*AE1886+Z1886*AF1889+AA1886*AE1889)</f>
        <v>-3.1747388374813461</v>
      </c>
      <c r="AL1886" s="8"/>
      <c r="AM1886" s="24">
        <v>1</v>
      </c>
      <c r="AN1886" s="25">
        <v>0</v>
      </c>
      <c r="AO1886" s="26">
        <v>0</v>
      </c>
      <c r="AP1886" s="27">
        <f t="shared" ref="AP1886" si="11208">-1/($AN$8*$B1886)</f>
        <v>-5.5510653604640448</v>
      </c>
      <c r="AR1886" s="24">
        <f t="shared" ref="AR1886" si="11209">AH1886*AM1886+AJ1886*AM1889-AI1886*AN1886-AK1886*AN1889</f>
        <v>-0.71459747626158654</v>
      </c>
      <c r="AS1886" s="28">
        <f t="shared" ref="AS1886" si="11210">(AH1886*AN1886+AI1886*AM1886+AJ1886*AN1889+AK1886*AM1889)</f>
        <v>0</v>
      </c>
      <c r="AT1886" s="26">
        <f t="shared" ref="AT1886" si="11211">AH1886*AO1886+AJ1886*AO1889-AI1886*AP1886-AK1886*AP1889</f>
        <v>0</v>
      </c>
      <c r="AU1886" s="27">
        <f t="shared" ref="AU1886" si="11212">(AH1886*AP1886+AI1886*AO1886+AJ1886*AP1889+AK1886*AO1889)</f>
        <v>0.79203845966937436</v>
      </c>
      <c r="AV1886" s="8"/>
      <c r="AW1886" s="183">
        <f t="shared" ref="AW1886" si="11213">20*LOG((2*$AR$8)/(($AR$8*AR1886+AT1886+$AR$8*AR1889+AT1889)^2+($AR$8*AS1886+AU1886+$AR$8*AS1889+AU1889)^2)^0.5)</f>
        <v>-2.4334635196893148E-2</v>
      </c>
      <c r="AY1886" s="184">
        <f t="shared" ref="AY1886" si="11214">((AS1886^2+AR1886^2)/(AS1889^2+AR1889^2))^0.5</f>
        <v>1.10751852615441</v>
      </c>
      <c r="AZ1886" s="9"/>
      <c r="BA1886" s="29"/>
      <c r="BB1886" s="29"/>
      <c r="BC1886" s="29"/>
      <c r="BD1886" s="29"/>
    </row>
    <row r="1887" spans="2:56" ht="18.649999999999999" customHeight="1" thickBot="1">
      <c r="D1887" s="30"/>
      <c r="G1887" s="31"/>
      <c r="I1887" s="30"/>
      <c r="L1887" s="31"/>
      <c r="N1887" s="30"/>
      <c r="Q1887" s="31"/>
      <c r="S1887" s="30"/>
      <c r="V1887" s="31"/>
      <c r="X1887" s="30"/>
      <c r="AA1887" s="31"/>
      <c r="AC1887" s="30"/>
      <c r="AF1887" s="31"/>
      <c r="AH1887" s="30"/>
      <c r="AK1887" s="31"/>
      <c r="AM1887" s="30"/>
      <c r="AP1887" s="31"/>
      <c r="AR1887" s="30"/>
      <c r="AU1887" s="31"/>
      <c r="AY1887" s="185"/>
      <c r="AZ1887" s="9"/>
      <c r="BA1887" s="29"/>
      <c r="BB1887" s="29"/>
      <c r="BC1887" s="29"/>
      <c r="BD1887" s="29"/>
    </row>
    <row r="1888" spans="2:56" ht="18.649999999999999" customHeight="1" thickBot="1">
      <c r="D1888" s="197" t="s">
        <v>96</v>
      </c>
      <c r="E1888" s="198"/>
      <c r="F1888" s="199" t="s">
        <v>97</v>
      </c>
      <c r="G1888" s="200"/>
      <c r="I1888" s="197" t="s">
        <v>98</v>
      </c>
      <c r="J1888" s="198"/>
      <c r="K1888" s="199" t="s">
        <v>99</v>
      </c>
      <c r="L1888" s="200"/>
      <c r="N1888" s="197" t="s">
        <v>1</v>
      </c>
      <c r="O1888" s="198"/>
      <c r="P1888" s="199" t="s">
        <v>2</v>
      </c>
      <c r="Q1888" s="200"/>
      <c r="S1888" s="172" t="s">
        <v>100</v>
      </c>
      <c r="T1888" s="173"/>
      <c r="U1888" s="199" t="s">
        <v>101</v>
      </c>
      <c r="V1888" s="200"/>
      <c r="X1888" s="197" t="s">
        <v>102</v>
      </c>
      <c r="Y1888" s="198"/>
      <c r="Z1888" s="199" t="s">
        <v>103</v>
      </c>
      <c r="AA1888" s="200"/>
      <c r="AB1888" s="4"/>
      <c r="AC1888" s="197" t="s">
        <v>104</v>
      </c>
      <c r="AD1888" s="198"/>
      <c r="AE1888" s="199" t="s">
        <v>105</v>
      </c>
      <c r="AF1888" s="200"/>
      <c r="AH1888" s="172" t="s">
        <v>106</v>
      </c>
      <c r="AI1888" s="173"/>
      <c r="AJ1888" s="199" t="s">
        <v>107</v>
      </c>
      <c r="AK1888" s="200"/>
      <c r="AL1888" s="4"/>
      <c r="AM1888" s="197" t="s">
        <v>108</v>
      </c>
      <c r="AN1888" s="198"/>
      <c r="AO1888" s="199" t="s">
        <v>109</v>
      </c>
      <c r="AP1888" s="200"/>
      <c r="AR1888" s="197" t="s">
        <v>110</v>
      </c>
      <c r="AS1888" s="198"/>
      <c r="AT1888" s="199" t="s">
        <v>111</v>
      </c>
      <c r="AU1888" s="200"/>
      <c r="AV1888" s="4"/>
      <c r="AW1888" s="36" t="s">
        <v>112</v>
      </c>
      <c r="AY1888" s="186" t="s">
        <v>113</v>
      </c>
      <c r="AZ1888" s="9"/>
      <c r="BA1888" s="29"/>
      <c r="BB1888" s="29"/>
      <c r="BC1888" s="29"/>
      <c r="BD1888" s="29"/>
    </row>
    <row r="1889" spans="2:56" ht="18.649999999999999" customHeight="1" thickTop="1" thickBot="1">
      <c r="D1889" s="24">
        <v>0</v>
      </c>
      <c r="E1889" s="28">
        <v>0</v>
      </c>
      <c r="F1889" s="26">
        <v>1</v>
      </c>
      <c r="G1889" s="27">
        <v>0</v>
      </c>
      <c r="I1889" s="24">
        <v>0</v>
      </c>
      <c r="J1889" s="28">
        <f t="shared" ref="J1889" si="11215">IF(0=(1-$J$8*$K$8*$B1886^2),0,-1*(1-$J$8*$K$8*$B1886^2)/($B1886*$K$8))</f>
        <v>-0.19608610686219852</v>
      </c>
      <c r="K1889" s="26">
        <v>1</v>
      </c>
      <c r="L1889" s="27">
        <v>0</v>
      </c>
      <c r="N1889" s="24">
        <f t="shared" ref="N1889" si="11216">D1889*I1886+F1889*I1889-E1889*J1886-G1889*J1889</f>
        <v>0</v>
      </c>
      <c r="O1889" s="28">
        <f t="shared" ref="O1889" si="11217">(D1889*J1886+E1889*I1886+F1889*J1889+G1889*I1889)</f>
        <v>-0.19608610686219852</v>
      </c>
      <c r="P1889" s="26">
        <f t="shared" ref="P1889" si="11218">D1889*K1886+F1889*K1889-E1889*L1886-G1889*L1889</f>
        <v>1</v>
      </c>
      <c r="Q1889" s="27">
        <f t="shared" ref="Q1889" si="11219">(D1889*L1886+E1889*K1886+F1889*L1889+G1889*K1889)</f>
        <v>0</v>
      </c>
      <c r="S1889" s="24">
        <v>0</v>
      </c>
      <c r="T1889" s="28">
        <v>0</v>
      </c>
      <c r="U1889" s="26">
        <v>1</v>
      </c>
      <c r="V1889" s="27">
        <v>0</v>
      </c>
      <c r="X1889" s="24">
        <f t="shared" ref="X1889" si="11220">N1889*S1886+P1889*S1889-O1889*T1886-Q1889*T1889</f>
        <v>0</v>
      </c>
      <c r="Y1889" s="28">
        <f t="shared" ref="Y1889" si="11221">(N1889*T1886+O1889*S1886+P1889*T1889+Q1889*S1889)</f>
        <v>-0.19608610686219852</v>
      </c>
      <c r="Z1889" s="26">
        <f t="shared" ref="Z1889" si="11222">N1889*U1886+P1889*U1889-O1889*V1886-Q1889*V1889</f>
        <v>-4.2659226051164643</v>
      </c>
      <c r="AA1889" s="27">
        <f t="shared" ref="AA1889" si="11223">(N1889*V1886+O1889*U1886+P1889*V1889+Q1889*U1889)</f>
        <v>0</v>
      </c>
      <c r="AB1889" s="8"/>
      <c r="AC1889" s="24">
        <v>0</v>
      </c>
      <c r="AD1889" s="28">
        <f t="shared" ref="AD1889" si="11224">IF(0=(1-$AD$8*$AE$8*$B1886^2),0,-1*(1-$AD$8*$AE$8*$B1886^2)/($B1886*$AD$8))</f>
        <v>-0.19721643663996793</v>
      </c>
      <c r="AE1889" s="26">
        <v>1</v>
      </c>
      <c r="AF1889" s="27">
        <v>0</v>
      </c>
      <c r="AH1889" s="24">
        <f t="shared" ref="AH1889" si="11225">X1889*AC1886+Z1889*AC1889-Y1889*AD1886-AA1889*AD1889</f>
        <v>0</v>
      </c>
      <c r="AI1889" s="28">
        <f t="shared" ref="AI1889" si="11226">(X1889*AD1886+Y1889*AC1886+Z1889*AD1889+AA1889*AC1889)</f>
        <v>0.64522394830075958</v>
      </c>
      <c r="AJ1889" s="26">
        <f t="shared" ref="AJ1889" si="11227">X1889*AE1886+Z1889*AE1889-Y1889*AF1886-AA1889*AF1889</f>
        <v>-4.2659226051164643</v>
      </c>
      <c r="AK1889" s="27">
        <f t="shared" ref="AK1889" si="11228">(X1889*AF1886+Y1889*AE1886+Z1889*AF1889+AA1889*AE1889)</f>
        <v>0</v>
      </c>
      <c r="AL1889" s="8"/>
      <c r="AM1889" s="24">
        <v>0</v>
      </c>
      <c r="AN1889" s="28">
        <v>0</v>
      </c>
      <c r="AO1889" s="26">
        <v>1</v>
      </c>
      <c r="AP1889" s="27">
        <v>0</v>
      </c>
      <c r="AR1889" s="24">
        <f t="shared" ref="AR1889" si="11229">AH1889*AM1886+AJ1889*AM1889-AI1889*AN1886-AK1889*AN1889</f>
        <v>0</v>
      </c>
      <c r="AS1889" s="28">
        <f t="shared" ref="AS1889" si="11230">(AH1889*AN1886+AI1889*AM1886+AJ1889*AN1889+AK1889*AM1889)</f>
        <v>0.64522394830075958</v>
      </c>
      <c r="AT1889" s="26">
        <f t="shared" ref="AT1889" si="11231">AH1889*AO1886+AJ1889*AO1889-AI1889*AP1886-AK1889*AP1889</f>
        <v>-0.68424229596227404</v>
      </c>
      <c r="AU1889" s="27">
        <f t="shared" ref="AU1889" si="11232">(AH1889*AP1886+AI1889*AO1886+AJ1889*AP1889+AK1889*AO1889)</f>
        <v>0</v>
      </c>
      <c r="AV1889" s="8"/>
      <c r="AW1889" s="38">
        <f t="shared" ref="AW1889" si="11233">(180/PI())*ATAN(-1*(($AR$8*AS1886+AU1886+$AR$8*AS1889+AU1889)/($AR$8*AR1886+AT1886+$AR$8*AR1889+AT1889)))</f>
        <v>45.776178027461881</v>
      </c>
      <c r="AY1889" s="187">
        <f t="shared" ref="AY1889" si="11234">20*LOG(((($AR$8*AR1886+AT1886-$AR$8*AR1889-AT1889)^2+($AR$8*AS1886+AU1886-$AR$8*AS1889-AU1889)^2)/(($AR$8*AR1886+AT1886+$AR$8*AR1889+AT1889)^2+($AR$8*AS1886+AU1886+$AR$8*AS1889+AU1889)^2))^0.5)</f>
        <v>-22.527756348486427</v>
      </c>
      <c r="AZ1889" s="9"/>
      <c r="BA1889" s="29"/>
      <c r="BB1889" s="29"/>
      <c r="BC1889" s="29"/>
      <c r="BD1889" s="29"/>
    </row>
    <row r="1890" spans="2:56" ht="18.649999999999999" customHeight="1">
      <c r="AY1890" s="33"/>
    </row>
    <row r="1891" spans="2:56" ht="18.649999999999999" customHeight="1" thickBot="1">
      <c r="E1891" s="21" t="s">
        <v>68</v>
      </c>
      <c r="J1891" s="21" t="s">
        <v>69</v>
      </c>
      <c r="O1891" s="21" t="s">
        <v>70</v>
      </c>
      <c r="T1891" s="21" t="s">
        <v>71</v>
      </c>
      <c r="Y1891" s="21" t="s">
        <v>72</v>
      </c>
      <c r="AD1891" s="21" t="s">
        <v>73</v>
      </c>
      <c r="AI1891" s="21" t="s">
        <v>74</v>
      </c>
      <c r="AN1891" s="21" t="s">
        <v>75</v>
      </c>
      <c r="AS1891" s="21" t="s">
        <v>76</v>
      </c>
    </row>
    <row r="1892" spans="2:56" ht="18.649999999999999" customHeight="1" thickBot="1">
      <c r="B1892" s="20"/>
      <c r="D1892" s="197" t="s">
        <v>77</v>
      </c>
      <c r="E1892" s="198"/>
      <c r="F1892" s="199" t="s">
        <v>78</v>
      </c>
      <c r="G1892" s="200"/>
      <c r="I1892" s="197" t="s">
        <v>79</v>
      </c>
      <c r="J1892" s="198"/>
      <c r="K1892" s="199" t="s">
        <v>80</v>
      </c>
      <c r="L1892" s="200"/>
      <c r="N1892" s="197" t="s">
        <v>81</v>
      </c>
      <c r="O1892" s="198"/>
      <c r="P1892" s="199" t="s">
        <v>82</v>
      </c>
      <c r="Q1892" s="200"/>
      <c r="S1892" s="197" t="s">
        <v>83</v>
      </c>
      <c r="T1892" s="198"/>
      <c r="U1892" s="199" t="s">
        <v>84</v>
      </c>
      <c r="V1892" s="200"/>
      <c r="X1892" s="197" t="s">
        <v>85</v>
      </c>
      <c r="Y1892" s="198"/>
      <c r="Z1892" s="199" t="s">
        <v>86</v>
      </c>
      <c r="AA1892" s="200"/>
      <c r="AB1892" s="4"/>
      <c r="AC1892" s="197" t="s">
        <v>87</v>
      </c>
      <c r="AD1892" s="198"/>
      <c r="AE1892" s="199" t="s">
        <v>88</v>
      </c>
      <c r="AF1892" s="200"/>
      <c r="AH1892" s="197" t="s">
        <v>89</v>
      </c>
      <c r="AI1892" s="198"/>
      <c r="AJ1892" s="199" t="s">
        <v>90</v>
      </c>
      <c r="AK1892" s="200"/>
      <c r="AL1892" s="4"/>
      <c r="AM1892" s="197" t="s">
        <v>91</v>
      </c>
      <c r="AN1892" s="198"/>
      <c r="AO1892" s="199" t="s">
        <v>92</v>
      </c>
      <c r="AP1892" s="200"/>
      <c r="AR1892" s="197" t="s">
        <v>93</v>
      </c>
      <c r="AS1892" s="198"/>
      <c r="AT1892" s="199" t="s">
        <v>94</v>
      </c>
      <c r="AU1892" s="200"/>
      <c r="AV1892" s="4"/>
      <c r="AW1892" s="181" t="s">
        <v>95</v>
      </c>
      <c r="AY1892" s="182" t="s">
        <v>22</v>
      </c>
      <c r="AZ1892" s="9"/>
      <c r="BA1892" s="29"/>
      <c r="BB1892" s="29"/>
      <c r="BC1892" s="29"/>
      <c r="BD1892" s="29"/>
    </row>
    <row r="1893" spans="2:56" ht="18.649999999999999" customHeight="1" thickTop="1" thickBot="1">
      <c r="B1893" s="39">
        <f t="shared" ref="B1893" si="11235">B1886+$E$5</f>
        <v>1.0067999999999884</v>
      </c>
      <c r="D1893" s="24">
        <v>1</v>
      </c>
      <c r="E1893" s="25">
        <v>0</v>
      </c>
      <c r="F1893" s="26">
        <v>0</v>
      </c>
      <c r="G1893" s="27">
        <f t="shared" ref="G1893" si="11236">-1/($E$8*$B1893)</f>
        <v>-5.5488599312385922</v>
      </c>
      <c r="I1893" s="24">
        <v>1</v>
      </c>
      <c r="J1893" s="28">
        <v>0</v>
      </c>
      <c r="K1893" s="26">
        <v>0</v>
      </c>
      <c r="L1893" s="27">
        <v>0</v>
      </c>
      <c r="N1893" s="24">
        <f t="shared" ref="N1893" si="11237">D1893*I1893+F1893*I1896-E1893*J1893-G1893*J1896</f>
        <v>-8.3232673366300691E-2</v>
      </c>
      <c r="O1893" s="28">
        <f t="shared" ref="O1893" si="11238">(D1893*J1893+E1893*I1893+F1893*J1896+G1893*I1896)</f>
        <v>0</v>
      </c>
      <c r="P1893" s="26">
        <f t="shared" ref="P1893" si="11239">D1893*K1893+F1893*K1896-E1893*L1893-G1893*L1896</f>
        <v>0</v>
      </c>
      <c r="Q1893" s="27">
        <f t="shared" ref="Q1893" si="11240">(D1893*L1893+E1893*K1893+F1893*L1896+G1893*K1896)</f>
        <v>-5.5488599312385922</v>
      </c>
      <c r="S1893" s="24">
        <v>1</v>
      </c>
      <c r="T1893" s="25">
        <v>0</v>
      </c>
      <c r="U1893" s="26">
        <v>0</v>
      </c>
      <c r="V1893" s="27">
        <f t="shared" ref="V1893" si="11241">-1/($T$8*$B1893)</f>
        <v>-26.844484532208327</v>
      </c>
      <c r="X1893" s="24">
        <f t="shared" ref="X1893" si="11242">N1893*S1893+P1893*S1896-O1893*T1893-Q1893*T1896</f>
        <v>-8.3232673366300691E-2</v>
      </c>
      <c r="Y1893" s="28">
        <f t="shared" ref="Y1893" si="11243">(N1893*T1893+O1893*S1893+P1893*T1896+Q1893*S1896)</f>
        <v>0</v>
      </c>
      <c r="Z1893" s="26">
        <f t="shared" ref="Z1893" si="11244">N1893*U1893+P1893*U1896-O1893*V1893-Q1893*V1896</f>
        <v>0</v>
      </c>
      <c r="AA1893" s="27">
        <f t="shared" ref="AA1893" si="11245">(N1893*V1893+O1893*U1893+P1893*V1896+Q1893*U1896)</f>
        <v>-3.3145217184825855</v>
      </c>
      <c r="AB1893" s="8"/>
      <c r="AC1893" s="24">
        <v>1</v>
      </c>
      <c r="AD1893" s="28">
        <v>0</v>
      </c>
      <c r="AE1893" s="26">
        <v>0</v>
      </c>
      <c r="AF1893" s="27">
        <v>0</v>
      </c>
      <c r="AH1893" s="24">
        <f t="shared" ref="AH1893" si="11246">X1893*AC1893+Z1893*AC1896-Y1893*AD1893-AA1893*AD1896</f>
        <v>-0.73444012099400469</v>
      </c>
      <c r="AI1893" s="28">
        <f t="shared" ref="AI1893" si="11247">(X1893*AD1893+Y1893*AC1893+Z1893*AD1896+AA1893*AC1896)</f>
        <v>0</v>
      </c>
      <c r="AJ1893" s="26">
        <f t="shared" ref="AJ1893" si="11248">X1893*AE1893+Z1893*AE1896-Y1893*AF1893-AA1893*AF1896</f>
        <v>0</v>
      </c>
      <c r="AK1893" s="27">
        <f t="shared" ref="AK1893" si="11249">(X1893*AF1893+Y1893*AE1893+Z1893*AF1896+AA1893*AE1896)</f>
        <v>-3.3145217184825855</v>
      </c>
      <c r="AL1893" s="8"/>
      <c r="AM1893" s="24">
        <v>1</v>
      </c>
      <c r="AN1893" s="25">
        <v>0</v>
      </c>
      <c r="AO1893" s="26">
        <v>0</v>
      </c>
      <c r="AP1893" s="27">
        <f t="shared" ref="AP1893" si="11250">-1/($AN$8*$B1893)</f>
        <v>-5.5488599312385922</v>
      </c>
      <c r="AR1893" s="24">
        <f t="shared" ref="AR1893" si="11251">AH1893*AM1893+AJ1893*AM1896-AI1893*AN1893-AK1893*AN1896</f>
        <v>-0.73444012099400469</v>
      </c>
      <c r="AS1893" s="28">
        <f t="shared" ref="AS1893" si="11252">(AH1893*AN1893+AI1893*AM1893+AJ1893*AN1896+AK1893*AM1896)</f>
        <v>0</v>
      </c>
      <c r="AT1893" s="26">
        <f t="shared" ref="AT1893" si="11253">AH1893*AO1893+AJ1893*AO1896-AI1893*AP1893-AK1893*AP1896</f>
        <v>0</v>
      </c>
      <c r="AU1893" s="27">
        <f t="shared" ref="AU1893" si="11254">(AH1893*AP1893+AI1893*AO1893+AJ1893*AP1896+AK1893*AO1896)</f>
        <v>0.76078364079507033</v>
      </c>
      <c r="AV1893" s="8"/>
      <c r="AW1893" s="183">
        <f t="shared" ref="AW1893" si="11255">20*LOG((2*$AR$8)/(($AR$8*AR1893+AT1893+$AR$8*AR1896+AT1896)^2+($AR$8*AS1893+AU1893+$AR$8*AS1896+AU1896)^2)^0.5)</f>
        <v>-1.758440030717312E-2</v>
      </c>
      <c r="AY1893" s="184">
        <f t="shared" ref="AY1893" si="11256">((AS1893^2+AR1893^2)/(AS1896^2+AR1896^2))^0.5</f>
        <v>1.1513062869841242</v>
      </c>
      <c r="AZ1893" s="9"/>
      <c r="BA1893" s="29"/>
      <c r="BB1893" s="29"/>
      <c r="BC1893" s="29"/>
      <c r="BD1893" s="29"/>
    </row>
    <row r="1894" spans="2:56" ht="18.649999999999999" customHeight="1" thickBot="1">
      <c r="D1894" s="30"/>
      <c r="G1894" s="31"/>
      <c r="I1894" s="30"/>
      <c r="L1894" s="31"/>
      <c r="N1894" s="30"/>
      <c r="Q1894" s="31"/>
      <c r="S1894" s="30"/>
      <c r="V1894" s="31"/>
      <c r="X1894" s="30"/>
      <c r="AA1894" s="31"/>
      <c r="AC1894" s="30"/>
      <c r="AF1894" s="31"/>
      <c r="AH1894" s="30"/>
      <c r="AK1894" s="31"/>
      <c r="AM1894" s="30"/>
      <c r="AP1894" s="31"/>
      <c r="AR1894" s="30"/>
      <c r="AU1894" s="31"/>
      <c r="AY1894" s="185"/>
      <c r="AZ1894" s="9"/>
      <c r="BA1894" s="29"/>
      <c r="BB1894" s="29"/>
      <c r="BC1894" s="29"/>
      <c r="BD1894" s="29"/>
    </row>
    <row r="1895" spans="2:56" ht="18.649999999999999" customHeight="1" thickBot="1">
      <c r="D1895" s="197" t="s">
        <v>96</v>
      </c>
      <c r="E1895" s="198"/>
      <c r="F1895" s="199" t="s">
        <v>97</v>
      </c>
      <c r="G1895" s="200"/>
      <c r="I1895" s="197" t="s">
        <v>98</v>
      </c>
      <c r="J1895" s="198"/>
      <c r="K1895" s="199" t="s">
        <v>99</v>
      </c>
      <c r="L1895" s="200"/>
      <c r="N1895" s="197" t="s">
        <v>1</v>
      </c>
      <c r="O1895" s="198"/>
      <c r="P1895" s="199" t="s">
        <v>2</v>
      </c>
      <c r="Q1895" s="200"/>
      <c r="S1895" s="172" t="s">
        <v>100</v>
      </c>
      <c r="T1895" s="173"/>
      <c r="U1895" s="199" t="s">
        <v>101</v>
      </c>
      <c r="V1895" s="200"/>
      <c r="X1895" s="197" t="s">
        <v>102</v>
      </c>
      <c r="Y1895" s="198"/>
      <c r="Z1895" s="199" t="s">
        <v>103</v>
      </c>
      <c r="AA1895" s="200"/>
      <c r="AB1895" s="4"/>
      <c r="AC1895" s="197" t="s">
        <v>104</v>
      </c>
      <c r="AD1895" s="198"/>
      <c r="AE1895" s="199" t="s">
        <v>105</v>
      </c>
      <c r="AF1895" s="200"/>
      <c r="AH1895" s="172" t="s">
        <v>106</v>
      </c>
      <c r="AI1895" s="173"/>
      <c r="AJ1895" s="199" t="s">
        <v>107</v>
      </c>
      <c r="AK1895" s="200"/>
      <c r="AL1895" s="4"/>
      <c r="AM1895" s="197" t="s">
        <v>108</v>
      </c>
      <c r="AN1895" s="198"/>
      <c r="AO1895" s="199" t="s">
        <v>109</v>
      </c>
      <c r="AP1895" s="200"/>
      <c r="AR1895" s="197" t="s">
        <v>110</v>
      </c>
      <c r="AS1895" s="198"/>
      <c r="AT1895" s="199" t="s">
        <v>111</v>
      </c>
      <c r="AU1895" s="200"/>
      <c r="AV1895" s="4"/>
      <c r="AW1895" s="36" t="s">
        <v>112</v>
      </c>
      <c r="AY1895" s="186" t="s">
        <v>113</v>
      </c>
      <c r="AZ1895" s="9"/>
      <c r="BA1895" s="29"/>
      <c r="BB1895" s="29"/>
      <c r="BC1895" s="29"/>
      <c r="BD1895" s="29"/>
    </row>
    <row r="1896" spans="2:56" ht="18.649999999999999" customHeight="1" thickTop="1" thickBot="1">
      <c r="D1896" s="24">
        <v>0</v>
      </c>
      <c r="E1896" s="28">
        <v>0</v>
      </c>
      <c r="F1896" s="26">
        <v>1</v>
      </c>
      <c r="G1896" s="27">
        <v>0</v>
      </c>
      <c r="I1896" s="24">
        <v>0</v>
      </c>
      <c r="J1896" s="28">
        <f t="shared" ref="J1896" si="11257">IF(0=(1-$J$8*$K$8*$B1893^2),0,-1*(1-$J$8*$K$8*$B1893^2)/($B1893*$K$8))</f>
        <v>-0.19521715934258702</v>
      </c>
      <c r="K1896" s="26">
        <v>1</v>
      </c>
      <c r="L1896" s="27">
        <v>0</v>
      </c>
      <c r="N1896" s="24">
        <f t="shared" ref="N1896" si="11258">D1896*I1893+F1896*I1896-E1896*J1893-G1896*J1896</f>
        <v>0</v>
      </c>
      <c r="O1896" s="28">
        <f t="shared" ref="O1896" si="11259">(D1896*J1893+E1896*I1893+F1896*J1896+G1896*I1896)</f>
        <v>-0.19521715934258702</v>
      </c>
      <c r="P1896" s="26">
        <f t="shared" ref="P1896" si="11260">D1896*K1893+F1896*K1896-E1896*L1893-G1896*L1896</f>
        <v>1</v>
      </c>
      <c r="Q1896" s="27">
        <f t="shared" ref="Q1896" si="11261">(D1896*L1893+E1896*K1893+F1896*L1896+G1896*K1896)</f>
        <v>0</v>
      </c>
      <c r="S1896" s="24">
        <v>0</v>
      </c>
      <c r="T1896" s="28">
        <v>0</v>
      </c>
      <c r="U1896" s="26">
        <v>1</v>
      </c>
      <c r="V1896" s="27">
        <v>0</v>
      </c>
      <c r="X1896" s="24">
        <f t="shared" ref="X1896" si="11262">N1896*S1893+P1896*S1896-O1896*T1893-Q1896*T1896</f>
        <v>0</v>
      </c>
      <c r="Y1896" s="28">
        <f t="shared" ref="Y1896" si="11263">(N1896*T1893+O1896*S1893+P1896*T1896+Q1896*S1896)</f>
        <v>-0.19521715934258702</v>
      </c>
      <c r="Z1896" s="26">
        <f t="shared" ref="Z1896" si="11264">N1896*U1893+P1896*U1896-O1896*V1893-Q1896*V1896</f>
        <v>-4.2405040143937258</v>
      </c>
      <c r="AA1896" s="27">
        <f t="shared" ref="AA1896" si="11265">(N1896*V1893+O1896*U1893+P1896*V1896+Q1896*U1896)</f>
        <v>0</v>
      </c>
      <c r="AB1896" s="8"/>
      <c r="AC1896" s="24">
        <v>0</v>
      </c>
      <c r="AD1896" s="28">
        <f t="shared" ref="AD1896" si="11266">IF(0=(1-$AD$8*$AE$8*$B1893^2),0,-1*(1-$AD$8*$AE$8*$B1893^2)/($B1893*$AD$8))</f>
        <v>-0.19647101540967787</v>
      </c>
      <c r="AE1896" s="26">
        <v>1</v>
      </c>
      <c r="AF1896" s="27">
        <v>0</v>
      </c>
      <c r="AH1896" s="24">
        <f t="shared" ref="AH1896" si="11267">X1896*AC1893+Z1896*AC1896-Y1896*AD1893-AA1896*AD1896</f>
        <v>0</v>
      </c>
      <c r="AI1896" s="28">
        <f t="shared" ref="AI1896" si="11268">(X1896*AD1893+Y1896*AC1893+Z1896*AD1896+AA1896*AC1896)</f>
        <v>0.63791897021416355</v>
      </c>
      <c r="AJ1896" s="26">
        <f t="shared" ref="AJ1896" si="11269">X1896*AE1893+Z1896*AE1896-Y1896*AF1893-AA1896*AF1896</f>
        <v>-4.2405040143937258</v>
      </c>
      <c r="AK1896" s="27">
        <f t="shared" ref="AK1896" si="11270">(X1896*AF1893+Y1896*AE1893+Z1896*AF1896+AA1896*AE1896)</f>
        <v>0</v>
      </c>
      <c r="AL1896" s="8"/>
      <c r="AM1896" s="24">
        <v>0</v>
      </c>
      <c r="AN1896" s="28">
        <v>0</v>
      </c>
      <c r="AO1896" s="26">
        <v>1</v>
      </c>
      <c r="AP1896" s="27">
        <v>0</v>
      </c>
      <c r="AR1896" s="24">
        <f t="shared" ref="AR1896" si="11271">AH1896*AM1893+AJ1896*AM1896-AI1896*AN1893-AK1896*AN1896</f>
        <v>0</v>
      </c>
      <c r="AS1896" s="28">
        <f t="shared" ref="AS1896" si="11272">(AH1896*AN1893+AI1896*AM1893+AJ1896*AN1896+AK1896*AM1896)</f>
        <v>0.63791897021416355</v>
      </c>
      <c r="AT1896" s="26">
        <f t="shared" ref="AT1896" si="11273">AH1896*AO1893+AJ1896*AO1896-AI1896*AP1893-AK1896*AP1896</f>
        <v>-0.70078100119536879</v>
      </c>
      <c r="AU1896" s="27">
        <f t="shared" ref="AU1896" si="11274">(AH1896*AP1893+AI1896*AO1893+AJ1896*AP1896+AK1896*AO1896)</f>
        <v>0</v>
      </c>
      <c r="AV1896" s="8"/>
      <c r="AW1896" s="38">
        <f t="shared" ref="AW1896" si="11275">(180/PI())*ATAN(-1*(($AR$8*AS1893+AU1893+$AR$8*AS1896+AU1896)/($AR$8*AR1893+AT1893+$AR$8*AR1896+AT1896)))</f>
        <v>44.261715925202871</v>
      </c>
      <c r="AY1896" s="187">
        <f t="shared" ref="AY1896" si="11276">20*LOG(((($AR$8*AR1893+AT1893-$AR$8*AR1896-AT1896)^2+($AR$8*AS1893+AU1893-$AR$8*AS1896-AU1896)^2)/(($AR$8*AR1893+AT1893+$AR$8*AR1896+AT1896)^2+($AR$8*AS1893+AU1893+$AR$8*AS1896+AU1896)^2))^0.5)</f>
        <v>-23.935356727916957</v>
      </c>
      <c r="AZ1896" s="9"/>
      <c r="BA1896" s="29"/>
      <c r="BB1896" s="29"/>
      <c r="BC1896" s="29"/>
      <c r="BD1896" s="29"/>
    </row>
    <row r="1897" spans="2:56" ht="18.649999999999999" customHeight="1">
      <c r="AY1897" s="33"/>
    </row>
    <row r="1898" spans="2:56" ht="18.649999999999999" customHeight="1" thickBot="1">
      <c r="E1898" s="21" t="s">
        <v>68</v>
      </c>
      <c r="J1898" s="21" t="s">
        <v>69</v>
      </c>
      <c r="O1898" s="21" t="s">
        <v>70</v>
      </c>
      <c r="T1898" s="21" t="s">
        <v>71</v>
      </c>
      <c r="Y1898" s="21" t="s">
        <v>72</v>
      </c>
      <c r="AD1898" s="21" t="s">
        <v>73</v>
      </c>
      <c r="AI1898" s="21" t="s">
        <v>74</v>
      </c>
      <c r="AN1898" s="21" t="s">
        <v>75</v>
      </c>
      <c r="AS1898" s="21" t="s">
        <v>76</v>
      </c>
    </row>
    <row r="1899" spans="2:56" ht="18.649999999999999" customHeight="1" thickBot="1">
      <c r="B1899" s="20"/>
      <c r="D1899" s="197" t="s">
        <v>77</v>
      </c>
      <c r="E1899" s="198"/>
      <c r="F1899" s="199" t="s">
        <v>78</v>
      </c>
      <c r="G1899" s="200"/>
      <c r="I1899" s="197" t="s">
        <v>79</v>
      </c>
      <c r="J1899" s="198"/>
      <c r="K1899" s="199" t="s">
        <v>80</v>
      </c>
      <c r="L1899" s="200"/>
      <c r="N1899" s="197" t="s">
        <v>81</v>
      </c>
      <c r="O1899" s="198"/>
      <c r="P1899" s="199" t="s">
        <v>82</v>
      </c>
      <c r="Q1899" s="200"/>
      <c r="S1899" s="197" t="s">
        <v>83</v>
      </c>
      <c r="T1899" s="198"/>
      <c r="U1899" s="199" t="s">
        <v>84</v>
      </c>
      <c r="V1899" s="200"/>
      <c r="X1899" s="197" t="s">
        <v>85</v>
      </c>
      <c r="Y1899" s="198"/>
      <c r="Z1899" s="199" t="s">
        <v>86</v>
      </c>
      <c r="AA1899" s="200"/>
      <c r="AB1899" s="4"/>
      <c r="AC1899" s="197" t="s">
        <v>87</v>
      </c>
      <c r="AD1899" s="198"/>
      <c r="AE1899" s="199" t="s">
        <v>88</v>
      </c>
      <c r="AF1899" s="200"/>
      <c r="AH1899" s="197" t="s">
        <v>89</v>
      </c>
      <c r="AI1899" s="198"/>
      <c r="AJ1899" s="199" t="s">
        <v>90</v>
      </c>
      <c r="AK1899" s="200"/>
      <c r="AL1899" s="4"/>
      <c r="AM1899" s="197" t="s">
        <v>91</v>
      </c>
      <c r="AN1899" s="198"/>
      <c r="AO1899" s="199" t="s">
        <v>92</v>
      </c>
      <c r="AP1899" s="200"/>
      <c r="AR1899" s="197" t="s">
        <v>93</v>
      </c>
      <c r="AS1899" s="198"/>
      <c r="AT1899" s="199" t="s">
        <v>94</v>
      </c>
      <c r="AU1899" s="200"/>
      <c r="AV1899" s="4"/>
      <c r="AW1899" s="181" t="s">
        <v>95</v>
      </c>
      <c r="AY1899" s="182" t="s">
        <v>22</v>
      </c>
      <c r="AZ1899" s="9"/>
      <c r="BA1899" s="29"/>
      <c r="BB1899" s="29"/>
      <c r="BC1899" s="29"/>
      <c r="BD1899" s="29"/>
    </row>
    <row r="1900" spans="2:56" ht="18.649999999999999" customHeight="1" thickTop="1" thickBot="1">
      <c r="B1900" s="39">
        <f t="shared" ref="B1900" si="11277">B1893+$E$5</f>
        <v>1.0071999999999883</v>
      </c>
      <c r="D1900" s="24">
        <v>1</v>
      </c>
      <c r="E1900" s="25">
        <v>0</v>
      </c>
      <c r="F1900" s="26">
        <v>0</v>
      </c>
      <c r="G1900" s="27">
        <f t="shared" ref="G1900" si="11278">-1/($E$8*$B1900)</f>
        <v>-5.5466562537440582</v>
      </c>
      <c r="I1900" s="24">
        <v>1</v>
      </c>
      <c r="J1900" s="28">
        <v>0</v>
      </c>
      <c r="K1900" s="26">
        <v>0</v>
      </c>
      <c r="L1900" s="27">
        <v>0</v>
      </c>
      <c r="N1900" s="24">
        <f t="shared" ref="N1900" si="11279">D1900*I1900+F1900*I1903-E1900*J1900-G1900*J1903</f>
        <v>-7.7984809893915763E-2</v>
      </c>
      <c r="O1900" s="28">
        <f t="shared" ref="O1900" si="11280">(D1900*J1900+E1900*I1900+F1900*J1903+G1900*I1903)</f>
        <v>0</v>
      </c>
      <c r="P1900" s="26">
        <f t="shared" ref="P1900" si="11281">D1900*K1900+F1900*K1903-E1900*L1900-G1900*L1903</f>
        <v>0</v>
      </c>
      <c r="Q1900" s="27">
        <f t="shared" ref="Q1900" si="11282">(D1900*L1900+E1900*K1900+F1900*L1903+G1900*K1903)</f>
        <v>-5.5466562537440582</v>
      </c>
      <c r="S1900" s="24">
        <v>1</v>
      </c>
      <c r="T1900" s="25">
        <v>0</v>
      </c>
      <c r="U1900" s="26">
        <v>0</v>
      </c>
      <c r="V1900" s="27">
        <f t="shared" ref="V1900" si="11283">-1/($T$8*$B1900)</f>
        <v>-26.833823497842872</v>
      </c>
      <c r="X1900" s="24">
        <f t="shared" ref="X1900" si="11284">N1900*S1900+P1900*S1903-O1900*T1900-Q1900*T1903</f>
        <v>-7.7984809893915763E-2</v>
      </c>
      <c r="Y1900" s="28">
        <f t="shared" ref="Y1900" si="11285">(N1900*T1900+O1900*S1900+P1900*T1903+Q1900*S1903)</f>
        <v>0</v>
      </c>
      <c r="Z1900" s="26">
        <f t="shared" ref="Z1900" si="11286">N1900*U1900+P1900*U1903-O1900*V1900-Q1900*V1903</f>
        <v>0</v>
      </c>
      <c r="AA1900" s="27">
        <f t="shared" ref="AA1900" si="11287">(N1900*V1900+O1900*U1900+P1900*V1903+Q1900*U1903)</f>
        <v>-3.4540256295378922</v>
      </c>
      <c r="AB1900" s="8"/>
      <c r="AC1900" s="24">
        <v>1</v>
      </c>
      <c r="AD1900" s="28">
        <v>0</v>
      </c>
      <c r="AE1900" s="26">
        <v>0</v>
      </c>
      <c r="AF1900" s="27">
        <v>0</v>
      </c>
      <c r="AH1900" s="24">
        <f t="shared" ref="AH1900" si="11288">X1900*AC1900+Z1900*AC1903-Y1900*AD1900-AA1900*AD1903</f>
        <v>-0.75402715836423106</v>
      </c>
      <c r="AI1900" s="28">
        <f t="shared" ref="AI1900" si="11289">(X1900*AD1900+Y1900*AC1900+Z1900*AD1903+AA1900*AC1903)</f>
        <v>0</v>
      </c>
      <c r="AJ1900" s="26">
        <f t="shared" ref="AJ1900" si="11290">X1900*AE1900+Z1900*AE1903-Y1900*AF1900-AA1900*AF1903</f>
        <v>0</v>
      </c>
      <c r="AK1900" s="27">
        <f t="shared" ref="AK1900" si="11291">(X1900*AF1900+Y1900*AE1900+Z1900*AF1903+AA1900*AE1903)</f>
        <v>-3.4540256295378922</v>
      </c>
      <c r="AL1900" s="8"/>
      <c r="AM1900" s="24">
        <v>1</v>
      </c>
      <c r="AN1900" s="25">
        <v>0</v>
      </c>
      <c r="AO1900" s="26">
        <v>0</v>
      </c>
      <c r="AP1900" s="27">
        <f t="shared" ref="AP1900" si="11292">-1/($AN$8*$B1900)</f>
        <v>-5.5466562537440582</v>
      </c>
      <c r="AR1900" s="24">
        <f t="shared" ref="AR1900" si="11293">AH1900*AM1900+AJ1900*AM1903-AI1900*AN1900-AK1900*AN1903</f>
        <v>-0.75402715836423106</v>
      </c>
      <c r="AS1900" s="28">
        <f t="shared" ref="AS1900" si="11294">(AH1900*AN1900+AI1900*AM1900+AJ1900*AN1903+AK1900*AM1903)</f>
        <v>0</v>
      </c>
      <c r="AT1900" s="26">
        <f t="shared" ref="AT1900" si="11295">AH1900*AO1900+AJ1900*AO1903-AI1900*AP1900-AK1900*AP1903</f>
        <v>0</v>
      </c>
      <c r="AU1900" s="27">
        <f t="shared" ref="AU1900" si="11296">(AH1900*AP1900+AI1900*AO1900+AJ1900*AP1903+AK1900*AO1903)</f>
        <v>0.72830382389593185</v>
      </c>
      <c r="AV1900" s="8"/>
      <c r="AW1900" s="183">
        <f t="shared" ref="AW1900" si="11297">20*LOG((2*$AR$8)/(($AR$8*AR1900+AT1900+$AR$8*AR1903+AT1903)^2+($AR$8*AS1900+AU1900+$AR$8*AS1903+AU1903)^2)^0.5)</f>
        <v>-1.1818997071149624E-2</v>
      </c>
      <c r="AY1900" s="184">
        <f t="shared" ref="AY1900" si="11298">((AS1900^2+AR1900^2)/(AS1903^2+AR1903^2))^0.5</f>
        <v>1.1956181994291413</v>
      </c>
      <c r="AZ1900" s="9"/>
      <c r="BA1900" s="29"/>
      <c r="BB1900" s="29"/>
      <c r="BC1900" s="29"/>
      <c r="BD1900" s="29"/>
    </row>
    <row r="1901" spans="2:56" ht="18.649999999999999" customHeight="1" thickBot="1">
      <c r="D1901" s="30"/>
      <c r="G1901" s="31"/>
      <c r="I1901" s="30"/>
      <c r="L1901" s="31"/>
      <c r="N1901" s="30"/>
      <c r="Q1901" s="31"/>
      <c r="S1901" s="30"/>
      <c r="V1901" s="31"/>
      <c r="X1901" s="30"/>
      <c r="AA1901" s="31"/>
      <c r="AC1901" s="30"/>
      <c r="AF1901" s="31"/>
      <c r="AH1901" s="30"/>
      <c r="AK1901" s="31"/>
      <c r="AM1901" s="30"/>
      <c r="AP1901" s="31"/>
      <c r="AR1901" s="30"/>
      <c r="AU1901" s="31"/>
      <c r="AY1901" s="185"/>
      <c r="AZ1901" s="9"/>
      <c r="BA1901" s="29"/>
      <c r="BB1901" s="29"/>
      <c r="BC1901" s="29"/>
      <c r="BD1901" s="29"/>
    </row>
    <row r="1902" spans="2:56" ht="18.649999999999999" customHeight="1" thickBot="1">
      <c r="D1902" s="197" t="s">
        <v>96</v>
      </c>
      <c r="E1902" s="198"/>
      <c r="F1902" s="199" t="s">
        <v>97</v>
      </c>
      <c r="G1902" s="200"/>
      <c r="I1902" s="197" t="s">
        <v>98</v>
      </c>
      <c r="J1902" s="198"/>
      <c r="K1902" s="199" t="s">
        <v>99</v>
      </c>
      <c r="L1902" s="200"/>
      <c r="N1902" s="197" t="s">
        <v>1</v>
      </c>
      <c r="O1902" s="198"/>
      <c r="P1902" s="199" t="s">
        <v>2</v>
      </c>
      <c r="Q1902" s="200"/>
      <c r="S1902" s="172" t="s">
        <v>100</v>
      </c>
      <c r="T1902" s="173"/>
      <c r="U1902" s="199" t="s">
        <v>101</v>
      </c>
      <c r="V1902" s="200"/>
      <c r="X1902" s="197" t="s">
        <v>102</v>
      </c>
      <c r="Y1902" s="198"/>
      <c r="Z1902" s="199" t="s">
        <v>103</v>
      </c>
      <c r="AA1902" s="200"/>
      <c r="AB1902" s="4"/>
      <c r="AC1902" s="197" t="s">
        <v>104</v>
      </c>
      <c r="AD1902" s="198"/>
      <c r="AE1902" s="199" t="s">
        <v>105</v>
      </c>
      <c r="AF1902" s="200"/>
      <c r="AH1902" s="172" t="s">
        <v>106</v>
      </c>
      <c r="AI1902" s="173"/>
      <c r="AJ1902" s="199" t="s">
        <v>107</v>
      </c>
      <c r="AK1902" s="200"/>
      <c r="AL1902" s="4"/>
      <c r="AM1902" s="197" t="s">
        <v>108</v>
      </c>
      <c r="AN1902" s="198"/>
      <c r="AO1902" s="199" t="s">
        <v>109</v>
      </c>
      <c r="AP1902" s="200"/>
      <c r="AR1902" s="197" t="s">
        <v>110</v>
      </c>
      <c r="AS1902" s="198"/>
      <c r="AT1902" s="199" t="s">
        <v>111</v>
      </c>
      <c r="AU1902" s="200"/>
      <c r="AV1902" s="4"/>
      <c r="AW1902" s="36" t="s">
        <v>112</v>
      </c>
      <c r="AY1902" s="186" t="s">
        <v>113</v>
      </c>
      <c r="AZ1902" s="9"/>
      <c r="BA1902" s="29"/>
      <c r="BB1902" s="29"/>
      <c r="BC1902" s="29"/>
      <c r="BD1902" s="29"/>
    </row>
    <row r="1903" spans="2:56" ht="18.649999999999999" customHeight="1" thickTop="1" thickBot="1">
      <c r="D1903" s="24">
        <v>0</v>
      </c>
      <c r="E1903" s="28">
        <v>0</v>
      </c>
      <c r="F1903" s="26">
        <v>1</v>
      </c>
      <c r="G1903" s="27">
        <v>0</v>
      </c>
      <c r="I1903" s="24">
        <v>0</v>
      </c>
      <c r="J1903" s="28">
        <f t="shared" ref="J1903" si="11299">IF(0=(1-$J$8*$K$8*$B1900^2),0,-1*(1-$J$8*$K$8*$B1900^2)/($B1900*$K$8))</f>
        <v>-0.19434858779399991</v>
      </c>
      <c r="K1903" s="26">
        <v>1</v>
      </c>
      <c r="L1903" s="27">
        <v>0</v>
      </c>
      <c r="N1903" s="24">
        <f t="shared" ref="N1903" si="11300">D1903*I1900+F1903*I1903-E1903*J1900-G1903*J1903</f>
        <v>0</v>
      </c>
      <c r="O1903" s="28">
        <f t="shared" ref="O1903" si="11301">(D1903*J1900+E1903*I1900+F1903*J1903+G1903*I1903)</f>
        <v>-0.19434858779399991</v>
      </c>
      <c r="P1903" s="26">
        <f t="shared" ref="P1903" si="11302">D1903*K1900+F1903*K1903-E1903*L1900-G1903*L1903</f>
        <v>1</v>
      </c>
      <c r="Q1903" s="27">
        <f t="shared" ref="Q1903" si="11303">(D1903*L1900+E1903*K1900+F1903*L1903+G1903*K1903)</f>
        <v>0</v>
      </c>
      <c r="S1903" s="24">
        <v>0</v>
      </c>
      <c r="T1903" s="28">
        <v>0</v>
      </c>
      <c r="U1903" s="26">
        <v>1</v>
      </c>
      <c r="V1903" s="27">
        <v>0</v>
      </c>
      <c r="X1903" s="24">
        <f t="shared" ref="X1903" si="11304">N1903*S1900+P1903*S1903-O1903*T1900-Q1903*T1903</f>
        <v>0</v>
      </c>
      <c r="Y1903" s="28">
        <f t="shared" ref="Y1903" si="11305">(N1903*T1900+O1903*S1900+P1903*T1903+Q1903*S1903)</f>
        <v>-0.19434858779399991</v>
      </c>
      <c r="Z1903" s="26">
        <f t="shared" ref="Z1903" si="11306">N1903*U1900+P1903*U1903-O1903*V1900-Q1903*V1903</f>
        <v>-4.2151157019192134</v>
      </c>
      <c r="AA1903" s="27">
        <f t="shared" ref="AA1903" si="11307">(N1903*V1900+O1903*U1900+P1903*V1903+Q1903*U1903)</f>
        <v>0</v>
      </c>
      <c r="AB1903" s="8"/>
      <c r="AC1903" s="24">
        <v>0</v>
      </c>
      <c r="AD1903" s="28">
        <f t="shared" ref="AD1903" si="11308">IF(0=(1-$AD$8*$AE$8*$B1900^2),0,-1*(1-$AD$8*$AE$8*$B1900^2)/($B1900*$AD$8))</f>
        <v>-0.19572592128123895</v>
      </c>
      <c r="AE1903" s="26">
        <v>1</v>
      </c>
      <c r="AF1903" s="27">
        <v>0</v>
      </c>
      <c r="AH1903" s="24">
        <f t="shared" ref="AH1903" si="11309">X1903*AC1900+Z1903*AC1903-Y1903*AD1900-AA1903*AD1903</f>
        <v>0</v>
      </c>
      <c r="AI1903" s="28">
        <f t="shared" ref="AI1903" si="11310">(X1903*AD1900+Y1903*AC1900+Z1903*AD1903+AA1903*AC1903)</f>
        <v>0.63065881627115428</v>
      </c>
      <c r="AJ1903" s="26">
        <f t="shared" ref="AJ1903" si="11311">X1903*AE1900+Z1903*AE1903-Y1903*AF1900-AA1903*AF1903</f>
        <v>-4.2151157019192134</v>
      </c>
      <c r="AK1903" s="27">
        <f t="shared" ref="AK1903" si="11312">(X1903*AF1900+Y1903*AE1900+Z1903*AF1903+AA1903*AE1903)</f>
        <v>0</v>
      </c>
      <c r="AL1903" s="8"/>
      <c r="AM1903" s="24">
        <v>0</v>
      </c>
      <c r="AN1903" s="28">
        <v>0</v>
      </c>
      <c r="AO1903" s="26">
        <v>1</v>
      </c>
      <c r="AP1903" s="27">
        <v>0</v>
      </c>
      <c r="AR1903" s="24">
        <f t="shared" ref="AR1903" si="11313">AH1903*AM1900+AJ1903*AM1903-AI1903*AN1900-AK1903*AN1903</f>
        <v>0</v>
      </c>
      <c r="AS1903" s="28">
        <f t="shared" ref="AS1903" si="11314">(AH1903*AN1900+AI1903*AM1900+AJ1903*AN1903+AK1903*AM1903)</f>
        <v>0.63065881627115428</v>
      </c>
      <c r="AT1903" s="26">
        <f t="shared" ref="AT1903" si="11315">AH1903*AO1900+AJ1903*AO1903-AI1903*AP1900-AK1903*AP1903</f>
        <v>-0.71706803466999025</v>
      </c>
      <c r="AU1903" s="27">
        <f t="shared" ref="AU1903" si="11316">(AH1903*AP1900+AI1903*AO1900+AJ1903*AP1903+AK1903*AO1903)</f>
        <v>0</v>
      </c>
      <c r="AV1903" s="8"/>
      <c r="AW1903" s="38">
        <f t="shared" ref="AW1903" si="11317">(180/PI())*ATAN(-1*(($AR$8*AS1900+AU1900+$AR$8*AS1903+AU1903)/($AR$8*AR1900+AT1900+$AR$8*AR1903+AT1903)))</f>
        <v>42.731013461984432</v>
      </c>
      <c r="AY1903" s="187">
        <f t="shared" ref="AY1903" si="11318">20*LOG(((($AR$8*AR1900+AT1900-$AR$8*AR1903-AT1903)^2+($AR$8*AS1900+AU1900-$AR$8*AS1903-AU1903)^2)/(($AR$8*AR1900+AT1900+$AR$8*AR1903+AT1903)^2+($AR$8*AS1900+AU1900+$AR$8*AS1903+AU1903)^2))^0.5)</f>
        <v>-25.657945021083378</v>
      </c>
      <c r="AZ1903" s="9"/>
      <c r="BA1903" s="29"/>
      <c r="BB1903" s="29"/>
      <c r="BC1903" s="29"/>
      <c r="BD1903" s="29"/>
    </row>
    <row r="1904" spans="2:56" ht="18.649999999999999" customHeight="1">
      <c r="AY1904" s="33"/>
    </row>
    <row r="1905" spans="2:56" ht="18.649999999999999" customHeight="1" thickBot="1">
      <c r="E1905" s="21" t="s">
        <v>68</v>
      </c>
      <c r="J1905" s="21" t="s">
        <v>69</v>
      </c>
      <c r="O1905" s="21" t="s">
        <v>70</v>
      </c>
      <c r="T1905" s="21" t="s">
        <v>71</v>
      </c>
      <c r="Y1905" s="21" t="s">
        <v>72</v>
      </c>
      <c r="AD1905" s="21" t="s">
        <v>73</v>
      </c>
      <c r="AI1905" s="21" t="s">
        <v>74</v>
      </c>
      <c r="AN1905" s="21" t="s">
        <v>75</v>
      </c>
      <c r="AS1905" s="21" t="s">
        <v>76</v>
      </c>
    </row>
    <row r="1906" spans="2:56" ht="18.649999999999999" customHeight="1" thickBot="1">
      <c r="B1906" s="20"/>
      <c r="D1906" s="197" t="s">
        <v>77</v>
      </c>
      <c r="E1906" s="198"/>
      <c r="F1906" s="199" t="s">
        <v>78</v>
      </c>
      <c r="G1906" s="200"/>
      <c r="I1906" s="197" t="s">
        <v>79</v>
      </c>
      <c r="J1906" s="198"/>
      <c r="K1906" s="199" t="s">
        <v>80</v>
      </c>
      <c r="L1906" s="200"/>
      <c r="N1906" s="197" t="s">
        <v>81</v>
      </c>
      <c r="O1906" s="198"/>
      <c r="P1906" s="199" t="s">
        <v>82</v>
      </c>
      <c r="Q1906" s="200"/>
      <c r="S1906" s="197" t="s">
        <v>83</v>
      </c>
      <c r="T1906" s="198"/>
      <c r="U1906" s="199" t="s">
        <v>84</v>
      </c>
      <c r="V1906" s="200"/>
      <c r="X1906" s="197" t="s">
        <v>85</v>
      </c>
      <c r="Y1906" s="198"/>
      <c r="Z1906" s="199" t="s">
        <v>86</v>
      </c>
      <c r="AA1906" s="200"/>
      <c r="AB1906" s="4"/>
      <c r="AC1906" s="197" t="s">
        <v>87</v>
      </c>
      <c r="AD1906" s="198"/>
      <c r="AE1906" s="199" t="s">
        <v>88</v>
      </c>
      <c r="AF1906" s="200"/>
      <c r="AH1906" s="197" t="s">
        <v>89</v>
      </c>
      <c r="AI1906" s="198"/>
      <c r="AJ1906" s="199" t="s">
        <v>90</v>
      </c>
      <c r="AK1906" s="200"/>
      <c r="AL1906" s="4"/>
      <c r="AM1906" s="197" t="s">
        <v>91</v>
      </c>
      <c r="AN1906" s="198"/>
      <c r="AO1906" s="199" t="s">
        <v>92</v>
      </c>
      <c r="AP1906" s="200"/>
      <c r="AR1906" s="197" t="s">
        <v>93</v>
      </c>
      <c r="AS1906" s="198"/>
      <c r="AT1906" s="199" t="s">
        <v>94</v>
      </c>
      <c r="AU1906" s="200"/>
      <c r="AV1906" s="4"/>
      <c r="AW1906" s="181" t="s">
        <v>95</v>
      </c>
      <c r="AY1906" s="182" t="s">
        <v>22</v>
      </c>
      <c r="AZ1906" s="9"/>
      <c r="BA1906" s="29"/>
      <c r="BB1906" s="29"/>
      <c r="BC1906" s="29"/>
      <c r="BD1906" s="29"/>
    </row>
    <row r="1907" spans="2:56" ht="18.649999999999999" customHeight="1" thickTop="1" thickBot="1">
      <c r="B1907" s="39">
        <f t="shared" ref="B1907" si="11319">B1900+$E$5</f>
        <v>1.0075999999999883</v>
      </c>
      <c r="D1907" s="24">
        <v>1</v>
      </c>
      <c r="E1907" s="25">
        <v>0</v>
      </c>
      <c r="F1907" s="26">
        <v>0</v>
      </c>
      <c r="G1907" s="27">
        <f t="shared" ref="G1907" si="11320">-1/($E$8*$B1907)</f>
        <v>-5.5444543258942192</v>
      </c>
      <c r="I1907" s="24">
        <v>1</v>
      </c>
      <c r="J1907" s="28">
        <v>0</v>
      </c>
      <c r="K1907" s="26">
        <v>0</v>
      </c>
      <c r="L1907" s="27">
        <v>0</v>
      </c>
      <c r="N1907" s="24">
        <f t="shared" ref="N1907" si="11321">D1907*I1907+F1907*I1910-E1907*J1907-G1907*J1910</f>
        <v>-7.2743195117537907E-2</v>
      </c>
      <c r="O1907" s="28">
        <f t="shared" ref="O1907" si="11322">(D1907*J1907+E1907*I1907+F1907*J1910+G1907*I1910)</f>
        <v>0</v>
      </c>
      <c r="P1907" s="26">
        <f t="shared" ref="P1907" si="11323">D1907*K1907+F1907*K1910-E1907*L1907-G1907*L1910</f>
        <v>0</v>
      </c>
      <c r="Q1907" s="27">
        <f t="shared" ref="Q1907" si="11324">(D1907*L1907+E1907*K1907+F1907*L1910+G1907*K1910)</f>
        <v>-5.5444543258942192</v>
      </c>
      <c r="S1907" s="24">
        <v>1</v>
      </c>
      <c r="T1907" s="25">
        <v>0</v>
      </c>
      <c r="U1907" s="26">
        <v>0</v>
      </c>
      <c r="V1907" s="27">
        <f t="shared" ref="V1907" si="11325">-1/($T$8*$B1907)</f>
        <v>-26.823170927974736</v>
      </c>
      <c r="X1907" s="24">
        <f t="shared" ref="X1907" si="11326">N1907*S1907+P1907*S1910-O1907*T1907-Q1907*T1910</f>
        <v>-7.2743195117537907E-2</v>
      </c>
      <c r="Y1907" s="28">
        <f t="shared" ref="Y1907" si="11327">(N1907*T1907+O1907*S1907+P1907*T1910+Q1907*S1910)</f>
        <v>0</v>
      </c>
      <c r="Z1907" s="26">
        <f t="shared" ref="Z1907" si="11328">N1907*U1907+P1907*U1910-O1907*V1907-Q1907*V1910</f>
        <v>0</v>
      </c>
      <c r="AA1907" s="27">
        <f t="shared" ref="AA1907" si="11329">(N1907*V1907+O1907*U1907+P1907*V1910+Q1907*U1910)</f>
        <v>-3.5932511694094824</v>
      </c>
      <c r="AB1907" s="8"/>
      <c r="AC1907" s="24">
        <v>1</v>
      </c>
      <c r="AD1907" s="28">
        <v>0</v>
      </c>
      <c r="AE1907" s="26">
        <v>0</v>
      </c>
      <c r="AF1907" s="27">
        <v>0</v>
      </c>
      <c r="AH1907" s="24">
        <f t="shared" ref="AH1907" si="11330">X1907*AC1907+Z1907*AC1910-Y1907*AD1907-AA1907*AD1910</f>
        <v>-0.77335945425607988</v>
      </c>
      <c r="AI1907" s="28">
        <f t="shared" ref="AI1907" si="11331">(X1907*AD1907+Y1907*AC1907+Z1907*AD1910+AA1907*AC1910)</f>
        <v>0</v>
      </c>
      <c r="AJ1907" s="26">
        <f t="shared" ref="AJ1907" si="11332">X1907*AE1907+Z1907*AE1910-Y1907*AF1907-AA1907*AF1910</f>
        <v>0</v>
      </c>
      <c r="AK1907" s="27">
        <f t="shared" ref="AK1907" si="11333">(X1907*AF1907+Y1907*AE1907+Z1907*AF1910+AA1907*AE1910)</f>
        <v>-3.5932511694094824</v>
      </c>
      <c r="AL1907" s="8"/>
      <c r="AM1907" s="24">
        <v>1</v>
      </c>
      <c r="AN1907" s="25">
        <v>0</v>
      </c>
      <c r="AO1907" s="26">
        <v>0</v>
      </c>
      <c r="AP1907" s="27">
        <f t="shared" ref="AP1907" si="11334">-1/($AN$8*$B1907)</f>
        <v>-5.5444543258942192</v>
      </c>
      <c r="AR1907" s="24">
        <f t="shared" ref="AR1907" si="11335">AH1907*AM1907+AJ1907*AM1910-AI1907*AN1907-AK1907*AN1910</f>
        <v>-0.77335945425607988</v>
      </c>
      <c r="AS1907" s="28">
        <f t="shared" ref="AS1907" si="11336">(AH1907*AN1907+AI1907*AM1907+AJ1907*AN1910+AK1907*AM1910)</f>
        <v>0</v>
      </c>
      <c r="AT1907" s="26">
        <f t="shared" ref="AT1907" si="11337">AH1907*AO1907+AJ1907*AO1910-AI1907*AP1907-AK1907*AP1910</f>
        <v>0</v>
      </c>
      <c r="AU1907" s="27">
        <f t="shared" ref="AU1907" si="11338">(AH1907*AP1907+AI1907*AO1907+AJ1907*AP1910+AK1907*AO1910)</f>
        <v>0.69460500221183175</v>
      </c>
      <c r="AV1907" s="8"/>
      <c r="AW1907" s="183">
        <f t="shared" ref="AW1907" si="11339">20*LOG((2*$AR$8)/(($AR$8*AR1907+AT1907+$AR$8*AR1910+AT1910)^2+($AR$8*AS1907+AU1907+$AR$8*AS1910+AU1910)^2)^0.5)</f>
        <v>-7.2514996051673275E-3</v>
      </c>
      <c r="AY1907" s="184">
        <f t="shared" ref="AY1907" si="11340">((AS1907^2+AR1907^2)/(AS1910^2+AR1910^2))^0.5</f>
        <v>1.2404646114571536</v>
      </c>
      <c r="AZ1907" s="9"/>
      <c r="BA1907" s="29"/>
      <c r="BB1907" s="29"/>
      <c r="BC1907" s="29"/>
      <c r="BD1907" s="29"/>
    </row>
    <row r="1908" spans="2:56" ht="18.649999999999999" customHeight="1" thickBot="1">
      <c r="D1908" s="30"/>
      <c r="G1908" s="31"/>
      <c r="I1908" s="30"/>
      <c r="L1908" s="31"/>
      <c r="N1908" s="30"/>
      <c r="Q1908" s="31"/>
      <c r="S1908" s="30"/>
      <c r="V1908" s="31"/>
      <c r="X1908" s="30"/>
      <c r="AA1908" s="31"/>
      <c r="AC1908" s="30"/>
      <c r="AF1908" s="31"/>
      <c r="AH1908" s="30"/>
      <c r="AK1908" s="31"/>
      <c r="AM1908" s="30"/>
      <c r="AP1908" s="31"/>
      <c r="AR1908" s="30"/>
      <c r="AU1908" s="31"/>
      <c r="AY1908" s="185"/>
      <c r="AZ1908" s="9"/>
      <c r="BA1908" s="29"/>
      <c r="BB1908" s="29"/>
      <c r="BC1908" s="29"/>
      <c r="BD1908" s="29"/>
    </row>
    <row r="1909" spans="2:56" ht="18.649999999999999" customHeight="1" thickBot="1">
      <c r="D1909" s="197" t="s">
        <v>96</v>
      </c>
      <c r="E1909" s="198"/>
      <c r="F1909" s="199" t="s">
        <v>97</v>
      </c>
      <c r="G1909" s="200"/>
      <c r="I1909" s="197" t="s">
        <v>98</v>
      </c>
      <c r="J1909" s="198"/>
      <c r="K1909" s="199" t="s">
        <v>99</v>
      </c>
      <c r="L1909" s="200"/>
      <c r="N1909" s="197" t="s">
        <v>1</v>
      </c>
      <c r="O1909" s="198"/>
      <c r="P1909" s="199" t="s">
        <v>2</v>
      </c>
      <c r="Q1909" s="200"/>
      <c r="S1909" s="172" t="s">
        <v>100</v>
      </c>
      <c r="T1909" s="173"/>
      <c r="U1909" s="199" t="s">
        <v>101</v>
      </c>
      <c r="V1909" s="200"/>
      <c r="X1909" s="197" t="s">
        <v>102</v>
      </c>
      <c r="Y1909" s="198"/>
      <c r="Z1909" s="199" t="s">
        <v>103</v>
      </c>
      <c r="AA1909" s="200"/>
      <c r="AB1909" s="4"/>
      <c r="AC1909" s="197" t="s">
        <v>104</v>
      </c>
      <c r="AD1909" s="198"/>
      <c r="AE1909" s="199" t="s">
        <v>105</v>
      </c>
      <c r="AF1909" s="200"/>
      <c r="AH1909" s="172" t="s">
        <v>106</v>
      </c>
      <c r="AI1909" s="173"/>
      <c r="AJ1909" s="199" t="s">
        <v>107</v>
      </c>
      <c r="AK1909" s="200"/>
      <c r="AL1909" s="4"/>
      <c r="AM1909" s="197" t="s">
        <v>108</v>
      </c>
      <c r="AN1909" s="198"/>
      <c r="AO1909" s="199" t="s">
        <v>109</v>
      </c>
      <c r="AP1909" s="200"/>
      <c r="AR1909" s="197" t="s">
        <v>110</v>
      </c>
      <c r="AS1909" s="198"/>
      <c r="AT1909" s="199" t="s">
        <v>111</v>
      </c>
      <c r="AU1909" s="200"/>
      <c r="AV1909" s="4"/>
      <c r="AW1909" s="36" t="s">
        <v>112</v>
      </c>
      <c r="AY1909" s="186" t="s">
        <v>113</v>
      </c>
      <c r="AZ1909" s="9"/>
      <c r="BA1909" s="29"/>
      <c r="BB1909" s="29"/>
      <c r="BC1909" s="29"/>
      <c r="BD1909" s="29"/>
    </row>
    <row r="1910" spans="2:56" ht="18.649999999999999" customHeight="1" thickTop="1" thickBot="1">
      <c r="D1910" s="24">
        <v>0</v>
      </c>
      <c r="E1910" s="28">
        <v>0</v>
      </c>
      <c r="F1910" s="26">
        <v>1</v>
      </c>
      <c r="G1910" s="27">
        <v>0</v>
      </c>
      <c r="I1910" s="24">
        <v>0</v>
      </c>
      <c r="J1910" s="28">
        <f t="shared" ref="J1910" si="11341">IF(0=(1-$J$8*$K$8*$B1907^2),0,-1*(1-$J$8*$K$8*$B1907^2)/($B1907*$K$8))</f>
        <v>-0.19348039176867493</v>
      </c>
      <c r="K1910" s="26">
        <v>1</v>
      </c>
      <c r="L1910" s="27">
        <v>0</v>
      </c>
      <c r="N1910" s="24">
        <f t="shared" ref="N1910" si="11342">D1910*I1907+F1910*I1910-E1910*J1907-G1910*J1910</f>
        <v>0</v>
      </c>
      <c r="O1910" s="28">
        <f t="shared" ref="O1910" si="11343">(D1910*J1907+E1910*I1907+F1910*J1910+G1910*I1910)</f>
        <v>-0.19348039176867493</v>
      </c>
      <c r="P1910" s="26">
        <f t="shared" ref="P1910" si="11344">D1910*K1907+F1910*K1910-E1910*L1907-G1910*L1910</f>
        <v>1</v>
      </c>
      <c r="Q1910" s="27">
        <f t="shared" ref="Q1910" si="11345">(D1910*L1907+E1910*K1907+F1910*L1910+G1910*K1910)</f>
        <v>0</v>
      </c>
      <c r="S1910" s="24">
        <v>0</v>
      </c>
      <c r="T1910" s="28">
        <v>0</v>
      </c>
      <c r="U1910" s="26">
        <v>1</v>
      </c>
      <c r="V1910" s="27">
        <v>0</v>
      </c>
      <c r="X1910" s="24">
        <f t="shared" ref="X1910" si="11346">N1910*S1907+P1910*S1910-O1910*T1907-Q1910*T1910</f>
        <v>0</v>
      </c>
      <c r="Y1910" s="28">
        <f t="shared" ref="Y1910" si="11347">(N1910*T1907+O1910*S1907+P1910*T1910+Q1910*S1910)</f>
        <v>-0.19348039176867493</v>
      </c>
      <c r="Z1910" s="26">
        <f t="shared" ref="Z1910" si="11348">N1910*U1907+P1910*U1910-O1910*V1907-Q1910*V1910</f>
        <v>-4.189757619622684</v>
      </c>
      <c r="AA1910" s="27">
        <f t="shared" ref="AA1910" si="11349">(N1910*V1907+O1910*U1907+P1910*V1910+Q1910*U1910)</f>
        <v>0</v>
      </c>
      <c r="AB1910" s="8"/>
      <c r="AC1910" s="24">
        <v>0</v>
      </c>
      <c r="AD1910" s="28">
        <f t="shared" ref="AD1910" si="11350">IF(0=(1-$AD$8*$AE$8*$B1907^2),0,-1*(1-$AD$8*$AE$8*$B1907^2)/($B1907*$AD$8))</f>
        <v>-0.19498115386508919</v>
      </c>
      <c r="AE1910" s="26">
        <v>1</v>
      </c>
      <c r="AF1910" s="27">
        <v>0</v>
      </c>
      <c r="AH1910" s="24">
        <f t="shared" ref="AH1910" si="11351">X1910*AC1907+Z1910*AC1910-Y1910*AD1907-AA1910*AD1910</f>
        <v>0</v>
      </c>
      <c r="AI1910" s="28">
        <f t="shared" ref="AI1910" si="11352">(X1910*AD1907+Y1910*AC1907+Z1910*AD1910+AA1910*AC1910)</f>
        <v>0.62344338332040539</v>
      </c>
      <c r="AJ1910" s="26">
        <f t="shared" ref="AJ1910" si="11353">X1910*AE1907+Z1910*AE1910-Y1910*AF1907-AA1910*AF1910</f>
        <v>-4.189757619622684</v>
      </c>
      <c r="AK1910" s="27">
        <f t="shared" ref="AK1910" si="11354">(X1910*AF1907+Y1910*AE1907+Z1910*AF1910+AA1910*AE1910)</f>
        <v>0</v>
      </c>
      <c r="AL1910" s="8"/>
      <c r="AM1910" s="24">
        <v>0</v>
      </c>
      <c r="AN1910" s="28">
        <v>0</v>
      </c>
      <c r="AO1910" s="26">
        <v>1</v>
      </c>
      <c r="AP1910" s="27">
        <v>0</v>
      </c>
      <c r="AR1910" s="24">
        <f t="shared" ref="AR1910" si="11355">AH1910*AM1907+AJ1910*AM1910-AI1910*AN1907-AK1910*AN1910</f>
        <v>0</v>
      </c>
      <c r="AS1910" s="28">
        <f t="shared" ref="AS1910" si="11356">(AH1910*AN1907+AI1910*AM1907+AJ1910*AN1910+AK1910*AM1910)</f>
        <v>0.62344338332040539</v>
      </c>
      <c r="AT1910" s="26">
        <f t="shared" ref="AT1910" si="11357">AH1910*AO1907+AJ1910*AO1910-AI1910*AP1907-AK1910*AP1910</f>
        <v>-0.73310425602173446</v>
      </c>
      <c r="AU1910" s="27">
        <f t="shared" ref="AU1910" si="11358">(AH1910*AP1907+AI1910*AO1907+AJ1910*AP1910+AK1910*AO1910)</f>
        <v>0</v>
      </c>
      <c r="AV1910" s="8"/>
      <c r="AW1910" s="38">
        <f t="shared" ref="AW1910" si="11359">(180/PI())*ATAN(-1*(($AR$8*AS1907+AU1907+$AR$8*AS1910+AU1910)/($AR$8*AR1907+AT1907+$AR$8*AR1910+AT1910)))</f>
        <v>41.183612423552951</v>
      </c>
      <c r="AY1910" s="187">
        <f t="shared" ref="AY1910" si="11360">20*LOG(((($AR$8*AR1907+AT1907-$AR$8*AR1910-AT1910)^2+($AR$8*AS1907+AU1907-$AR$8*AS1910-AU1910)^2)/(($AR$8*AR1907+AT1907+$AR$8*AR1910+AT1910)^2+($AR$8*AS1907+AU1907+$AR$8*AS1910+AU1910)^2))^0.5)</f>
        <v>-27.777190081699072</v>
      </c>
      <c r="AZ1910" s="9"/>
      <c r="BA1910" s="29"/>
      <c r="BB1910" s="29"/>
      <c r="BC1910" s="29"/>
      <c r="BD1910" s="29"/>
    </row>
    <row r="1911" spans="2:56" ht="18.649999999999999" customHeight="1">
      <c r="AY1911" s="33"/>
    </row>
    <row r="1912" spans="2:56" ht="18.649999999999999" customHeight="1" thickBot="1">
      <c r="E1912" s="21" t="s">
        <v>68</v>
      </c>
      <c r="J1912" s="21" t="s">
        <v>69</v>
      </c>
      <c r="O1912" s="21" t="s">
        <v>70</v>
      </c>
      <c r="T1912" s="21" t="s">
        <v>71</v>
      </c>
      <c r="Y1912" s="21" t="s">
        <v>72</v>
      </c>
      <c r="AD1912" s="21" t="s">
        <v>73</v>
      </c>
      <c r="AI1912" s="21" t="s">
        <v>74</v>
      </c>
      <c r="AN1912" s="21" t="s">
        <v>75</v>
      </c>
      <c r="AS1912" s="21" t="s">
        <v>76</v>
      </c>
    </row>
    <row r="1913" spans="2:56" ht="18.649999999999999" customHeight="1" thickBot="1">
      <c r="B1913" s="20"/>
      <c r="D1913" s="197" t="s">
        <v>77</v>
      </c>
      <c r="E1913" s="198"/>
      <c r="F1913" s="199" t="s">
        <v>78</v>
      </c>
      <c r="G1913" s="200"/>
      <c r="I1913" s="197" t="s">
        <v>79</v>
      </c>
      <c r="J1913" s="198"/>
      <c r="K1913" s="199" t="s">
        <v>80</v>
      </c>
      <c r="L1913" s="200"/>
      <c r="N1913" s="197" t="s">
        <v>81</v>
      </c>
      <c r="O1913" s="198"/>
      <c r="P1913" s="199" t="s">
        <v>82</v>
      </c>
      <c r="Q1913" s="200"/>
      <c r="S1913" s="197" t="s">
        <v>83</v>
      </c>
      <c r="T1913" s="198"/>
      <c r="U1913" s="199" t="s">
        <v>84</v>
      </c>
      <c r="V1913" s="200"/>
      <c r="X1913" s="197" t="s">
        <v>85</v>
      </c>
      <c r="Y1913" s="198"/>
      <c r="Z1913" s="199" t="s">
        <v>86</v>
      </c>
      <c r="AA1913" s="200"/>
      <c r="AB1913" s="4"/>
      <c r="AC1913" s="197" t="s">
        <v>87</v>
      </c>
      <c r="AD1913" s="198"/>
      <c r="AE1913" s="199" t="s">
        <v>88</v>
      </c>
      <c r="AF1913" s="200"/>
      <c r="AH1913" s="197" t="s">
        <v>89</v>
      </c>
      <c r="AI1913" s="198"/>
      <c r="AJ1913" s="199" t="s">
        <v>90</v>
      </c>
      <c r="AK1913" s="200"/>
      <c r="AL1913" s="4"/>
      <c r="AM1913" s="197" t="s">
        <v>91</v>
      </c>
      <c r="AN1913" s="198"/>
      <c r="AO1913" s="199" t="s">
        <v>92</v>
      </c>
      <c r="AP1913" s="200"/>
      <c r="AR1913" s="197" t="s">
        <v>93</v>
      </c>
      <c r="AS1913" s="198"/>
      <c r="AT1913" s="199" t="s">
        <v>94</v>
      </c>
      <c r="AU1913" s="200"/>
      <c r="AV1913" s="4"/>
      <c r="AW1913" s="181" t="s">
        <v>95</v>
      </c>
      <c r="AY1913" s="182" t="s">
        <v>22</v>
      </c>
      <c r="AZ1913" s="9"/>
      <c r="BA1913" s="29"/>
      <c r="BB1913" s="29"/>
      <c r="BC1913" s="29"/>
      <c r="BD1913" s="29"/>
    </row>
    <row r="1914" spans="2:56" ht="18.649999999999999" customHeight="1" thickTop="1" thickBot="1">
      <c r="B1914" s="39">
        <f t="shared" ref="B1914" si="11361">B1907+$E$5</f>
        <v>1.0079999999999882</v>
      </c>
      <c r="D1914" s="24">
        <v>1</v>
      </c>
      <c r="E1914" s="25">
        <v>0</v>
      </c>
      <c r="F1914" s="26">
        <v>0</v>
      </c>
      <c r="G1914" s="27">
        <f t="shared" ref="G1914" si="11362">-1/($E$8*$B1914)</f>
        <v>-5.5422541456061651</v>
      </c>
      <c r="I1914" s="24">
        <v>1</v>
      </c>
      <c r="J1914" s="28">
        <v>0</v>
      </c>
      <c r="K1914" s="26">
        <v>0</v>
      </c>
      <c r="L1914" s="27">
        <v>0</v>
      </c>
      <c r="N1914" s="24">
        <f t="shared" ref="N1914" si="11363">D1914*I1914+F1914*I1917-E1914*J1914-G1914*J1917</f>
        <v>-6.7507819120569801E-2</v>
      </c>
      <c r="O1914" s="28">
        <f t="shared" ref="O1914" si="11364">(D1914*J1914+E1914*I1914+F1914*J1917+G1914*I1917)</f>
        <v>0</v>
      </c>
      <c r="P1914" s="26">
        <f t="shared" ref="P1914" si="11365">D1914*K1914+F1914*K1917-E1914*L1914-G1914*L1917</f>
        <v>0</v>
      </c>
      <c r="Q1914" s="27">
        <f t="shared" ref="Q1914" si="11366">(D1914*L1914+E1914*K1914+F1914*L1917+G1914*K1917)</f>
        <v>-5.5422541456061651</v>
      </c>
      <c r="S1914" s="24">
        <v>1</v>
      </c>
      <c r="T1914" s="25">
        <v>0</v>
      </c>
      <c r="U1914" s="26">
        <v>0</v>
      </c>
      <c r="V1914" s="27">
        <f t="shared" ref="V1914" si="11367">-1/($T$8*$B1914)</f>
        <v>-26.812526812527125</v>
      </c>
      <c r="X1914" s="24">
        <f t="shared" ref="X1914" si="11368">N1914*S1914+P1914*S1917-O1914*T1914-Q1914*T1917</f>
        <v>-6.7507819120569801E-2</v>
      </c>
      <c r="Y1914" s="28">
        <f t="shared" ref="Y1914" si="11369">(N1914*T1914+O1914*S1914+P1914*T1917+Q1914*S1917)</f>
        <v>0</v>
      </c>
      <c r="Z1914" s="26">
        <f t="shared" ref="Z1914" si="11370">N1914*U1914+P1914*U1917-O1914*V1914-Q1914*V1917</f>
        <v>0</v>
      </c>
      <c r="AA1914" s="27">
        <f t="shared" ref="AA1914" si="11371">(N1914*V1914+O1914*U1914+P1914*V1917+Q1914*U1917)</f>
        <v>-3.7321989353806559</v>
      </c>
      <c r="AB1914" s="8"/>
      <c r="AC1914" s="24">
        <v>1</v>
      </c>
      <c r="AD1914" s="28">
        <v>0</v>
      </c>
      <c r="AE1914" s="26">
        <v>0</v>
      </c>
      <c r="AF1914" s="27">
        <v>0</v>
      </c>
      <c r="AH1914" s="24">
        <f t="shared" ref="AH1914" si="11372">X1914*AC1914+Z1914*AC1917-Y1914*AD1914-AA1914*AD1917</f>
        <v>-0.79243787174113267</v>
      </c>
      <c r="AI1914" s="28">
        <f t="shared" ref="AI1914" si="11373">(X1914*AD1914+Y1914*AC1914+Z1914*AD1917+AA1914*AC1917)</f>
        <v>0</v>
      </c>
      <c r="AJ1914" s="26">
        <f t="shared" ref="AJ1914" si="11374">X1914*AE1914+Z1914*AE1917-Y1914*AF1914-AA1914*AF1917</f>
        <v>0</v>
      </c>
      <c r="AK1914" s="27">
        <f t="shared" ref="AK1914" si="11375">(X1914*AF1914+Y1914*AE1914+Z1914*AF1917+AA1914*AE1917)</f>
        <v>-3.7321989353806559</v>
      </c>
      <c r="AL1914" s="8"/>
      <c r="AM1914" s="24">
        <v>1</v>
      </c>
      <c r="AN1914" s="25">
        <v>0</v>
      </c>
      <c r="AO1914" s="26">
        <v>0</v>
      </c>
      <c r="AP1914" s="27">
        <f t="shared" ref="AP1914" si="11376">-1/($AN$8*$B1914)</f>
        <v>-5.5422541456061651</v>
      </c>
      <c r="AR1914" s="24">
        <f t="shared" ref="AR1914" si="11377">AH1914*AM1914+AJ1914*AM1917-AI1914*AN1914-AK1914*AN1917</f>
        <v>-0.79243787174113267</v>
      </c>
      <c r="AS1914" s="28">
        <f t="shared" ref="AS1914" si="11378">(AH1914*AN1914+AI1914*AM1914+AJ1914*AN1917+AK1914*AM1917)</f>
        <v>0</v>
      </c>
      <c r="AT1914" s="26">
        <f t="shared" ref="AT1914" si="11379">AH1914*AO1914+AJ1914*AO1917-AI1914*AP1914-AK1914*AP1917</f>
        <v>0</v>
      </c>
      <c r="AU1914" s="27">
        <f t="shared" ref="AU1914" si="11380">(AH1914*AP1914+AI1914*AO1914+AJ1914*AP1917+AK1914*AO1917)</f>
        <v>0.65969314441196314</v>
      </c>
      <c r="AV1914" s="8"/>
      <c r="AW1914" s="183">
        <f t="shared" ref="AW1914" si="11381">20*LOG((2*$AR$8)/(($AR$8*AR1914+AT1914+$AR$8*AR1917+AT1917)^2+($AR$8*AS1914+AU1914+$AR$8*AS1917+AU1917)^2)^0.5)</f>
        <v>-4.1040085123502344E-3</v>
      </c>
      <c r="AY1914" s="184">
        <f t="shared" ref="AY1914" si="11382">((AS1914^2+AR1914^2)/(AS1917^2+AR1917^2))^0.5</f>
        <v>1.2858561491786342</v>
      </c>
      <c r="AZ1914" s="9"/>
      <c r="BA1914" s="29"/>
      <c r="BB1914" s="29"/>
      <c r="BC1914" s="29"/>
      <c r="BD1914" s="29"/>
    </row>
    <row r="1915" spans="2:56" ht="18.649999999999999" customHeight="1" thickBot="1">
      <c r="D1915" s="30"/>
      <c r="G1915" s="31"/>
      <c r="I1915" s="30"/>
      <c r="L1915" s="31"/>
      <c r="N1915" s="30"/>
      <c r="Q1915" s="31"/>
      <c r="S1915" s="30"/>
      <c r="V1915" s="31"/>
      <c r="X1915" s="30"/>
      <c r="AA1915" s="31"/>
      <c r="AC1915" s="30"/>
      <c r="AF1915" s="31"/>
      <c r="AH1915" s="30"/>
      <c r="AK1915" s="31"/>
      <c r="AM1915" s="30"/>
      <c r="AP1915" s="31"/>
      <c r="AR1915" s="30"/>
      <c r="AU1915" s="31"/>
      <c r="AY1915" s="185"/>
      <c r="AZ1915" s="9"/>
      <c r="BA1915" s="29"/>
      <c r="BB1915" s="29"/>
      <c r="BC1915" s="29"/>
      <c r="BD1915" s="29"/>
    </row>
    <row r="1916" spans="2:56" ht="18.649999999999999" customHeight="1" thickBot="1">
      <c r="D1916" s="197" t="s">
        <v>96</v>
      </c>
      <c r="E1916" s="198"/>
      <c r="F1916" s="199" t="s">
        <v>97</v>
      </c>
      <c r="G1916" s="200"/>
      <c r="I1916" s="197" t="s">
        <v>98</v>
      </c>
      <c r="J1916" s="198"/>
      <c r="K1916" s="199" t="s">
        <v>99</v>
      </c>
      <c r="L1916" s="200"/>
      <c r="N1916" s="197" t="s">
        <v>1</v>
      </c>
      <c r="O1916" s="198"/>
      <c r="P1916" s="199" t="s">
        <v>2</v>
      </c>
      <c r="Q1916" s="200"/>
      <c r="S1916" s="172" t="s">
        <v>100</v>
      </c>
      <c r="T1916" s="173"/>
      <c r="U1916" s="199" t="s">
        <v>101</v>
      </c>
      <c r="V1916" s="200"/>
      <c r="X1916" s="197" t="s">
        <v>102</v>
      </c>
      <c r="Y1916" s="198"/>
      <c r="Z1916" s="199" t="s">
        <v>103</v>
      </c>
      <c r="AA1916" s="200"/>
      <c r="AB1916" s="4"/>
      <c r="AC1916" s="197" t="s">
        <v>104</v>
      </c>
      <c r="AD1916" s="198"/>
      <c r="AE1916" s="199" t="s">
        <v>105</v>
      </c>
      <c r="AF1916" s="200"/>
      <c r="AH1916" s="172" t="s">
        <v>106</v>
      </c>
      <c r="AI1916" s="173"/>
      <c r="AJ1916" s="199" t="s">
        <v>107</v>
      </c>
      <c r="AK1916" s="200"/>
      <c r="AL1916" s="4"/>
      <c r="AM1916" s="197" t="s">
        <v>108</v>
      </c>
      <c r="AN1916" s="198"/>
      <c r="AO1916" s="199" t="s">
        <v>109</v>
      </c>
      <c r="AP1916" s="200"/>
      <c r="AR1916" s="197" t="s">
        <v>110</v>
      </c>
      <c r="AS1916" s="198"/>
      <c r="AT1916" s="199" t="s">
        <v>111</v>
      </c>
      <c r="AU1916" s="200"/>
      <c r="AV1916" s="4"/>
      <c r="AW1916" s="36" t="s">
        <v>112</v>
      </c>
      <c r="AY1916" s="186" t="s">
        <v>113</v>
      </c>
      <c r="AZ1916" s="9"/>
      <c r="BA1916" s="29"/>
      <c r="BB1916" s="29"/>
      <c r="BC1916" s="29"/>
      <c r="BD1916" s="29"/>
    </row>
    <row r="1917" spans="2:56" ht="18.649999999999999" customHeight="1" thickTop="1" thickBot="1">
      <c r="D1917" s="24">
        <v>0</v>
      </c>
      <c r="E1917" s="28">
        <v>0</v>
      </c>
      <c r="F1917" s="26">
        <v>1</v>
      </c>
      <c r="G1917" s="27">
        <v>0</v>
      </c>
      <c r="I1917" s="24">
        <v>0</v>
      </c>
      <c r="J1917" s="28">
        <f t="shared" ref="J1917" si="11383">IF(0=(1-$J$8*$K$8*$B1914^2),0,-1*(1-$J$8*$K$8*$B1914^2)/($B1914*$K$8))</f>
        <v>-0.19261257081956043</v>
      </c>
      <c r="K1917" s="26">
        <v>1</v>
      </c>
      <c r="L1917" s="27">
        <v>0</v>
      </c>
      <c r="N1917" s="24">
        <f t="shared" ref="N1917" si="11384">D1917*I1914+F1917*I1917-E1917*J1914-G1917*J1917</f>
        <v>0</v>
      </c>
      <c r="O1917" s="28">
        <f t="shared" ref="O1917" si="11385">(D1917*J1914+E1917*I1914+F1917*J1917+G1917*I1917)</f>
        <v>-0.19261257081956043</v>
      </c>
      <c r="P1917" s="26">
        <f t="shared" ref="P1917" si="11386">D1917*K1914+F1917*K1917-E1917*L1914-G1917*L1917</f>
        <v>1</v>
      </c>
      <c r="Q1917" s="27">
        <f t="shared" ref="Q1917" si="11387">(D1917*L1914+E1917*K1914+F1917*L1917+G1917*K1917)</f>
        <v>0</v>
      </c>
      <c r="S1917" s="24">
        <v>0</v>
      </c>
      <c r="T1917" s="28">
        <v>0</v>
      </c>
      <c r="U1917" s="26">
        <v>1</v>
      </c>
      <c r="V1917" s="27">
        <v>0</v>
      </c>
      <c r="X1917" s="24">
        <f t="shared" ref="X1917" si="11388">N1917*S1914+P1917*S1917-O1917*T1914-Q1917*T1917</f>
        <v>0</v>
      </c>
      <c r="Y1917" s="28">
        <f t="shared" ref="Y1917" si="11389">(N1917*T1914+O1917*S1914+P1917*T1917+Q1917*S1917)</f>
        <v>-0.19261257081956043</v>
      </c>
      <c r="Z1917" s="26">
        <f t="shared" ref="Z1917" si="11390">N1917*U1914+P1917*U1917-O1917*V1914-Q1917*V1917</f>
        <v>-4.1644297195292435</v>
      </c>
      <c r="AA1917" s="27">
        <f t="shared" ref="AA1917" si="11391">(N1917*V1914+O1917*U1914+P1917*V1917+Q1917*U1917)</f>
        <v>0</v>
      </c>
      <c r="AB1917" s="8"/>
      <c r="AC1917" s="24">
        <v>0</v>
      </c>
      <c r="AD1917" s="28">
        <f t="shared" ref="AD1917" si="11392">IF(0=(1-$AD$8*$AE$8*$B1914^2),0,-1*(1-$AD$8*$AE$8*$B1914^2)/($B1914*$AD$8))</f>
        <v>-0.19423671277228569</v>
      </c>
      <c r="AE1917" s="26">
        <v>1</v>
      </c>
      <c r="AF1917" s="27">
        <v>0</v>
      </c>
      <c r="AH1917" s="24">
        <f t="shared" ref="AH1917" si="11393">X1917*AC1914+Z1917*AC1917-Y1917*AD1914-AA1917*AD1917</f>
        <v>0</v>
      </c>
      <c r="AI1917" s="28">
        <f t="shared" ref="AI1917" si="11394">(X1917*AD1914+Y1917*AC1914+Z1917*AD1917+AA1917*AC1917)</f>
        <v>0.61627256847301148</v>
      </c>
      <c r="AJ1917" s="26">
        <f t="shared" ref="AJ1917" si="11395">X1917*AE1914+Z1917*AE1917-Y1917*AF1914-AA1917*AF1917</f>
        <v>-4.1644297195292435</v>
      </c>
      <c r="AK1917" s="27">
        <f t="shared" ref="AK1917" si="11396">(X1917*AF1914+Y1917*AE1914+Z1917*AF1917+AA1917*AE1917)</f>
        <v>0</v>
      </c>
      <c r="AL1917" s="8"/>
      <c r="AM1917" s="24">
        <v>0</v>
      </c>
      <c r="AN1917" s="28">
        <v>0</v>
      </c>
      <c r="AO1917" s="26">
        <v>1</v>
      </c>
      <c r="AP1917" s="27">
        <v>0</v>
      </c>
      <c r="AR1917" s="24">
        <f t="shared" ref="AR1917" si="11397">AH1917*AM1914+AJ1917*AM1917-AI1917*AN1914-AK1917*AN1917</f>
        <v>0</v>
      </c>
      <c r="AS1917" s="28">
        <f t="shared" ref="AS1917" si="11398">(AH1917*AN1914+AI1917*AM1914+AJ1917*AN1917+AK1917*AM1917)</f>
        <v>0.61627256847301148</v>
      </c>
      <c r="AT1917" s="26">
        <f t="shared" ref="AT1917" si="11399">AH1917*AO1914+AJ1917*AO1917-AI1917*AP1914-AK1917*AP1917</f>
        <v>-0.74889052208633622</v>
      </c>
      <c r="AU1917" s="27">
        <f t="shared" ref="AU1917" si="11400">(AH1917*AP1914+AI1917*AO1914+AJ1917*AP1917+AK1917*AO1917)</f>
        <v>0</v>
      </c>
      <c r="AV1917" s="8"/>
      <c r="AW1917" s="38">
        <f t="shared" ref="AW1917" si="11401">(180/PI())*ATAN(-1*(($AR$8*AS1914+AU1914+$AR$8*AS1917+AU1917)/($AR$8*AR1914+AT1914+$AR$8*AR1917+AT1917)))</f>
        <v>39.619150223102828</v>
      </c>
      <c r="AY1917" s="187">
        <f t="shared" ref="AY1917" si="11402">20*LOG(((($AR$8*AR1914+AT1914-$AR$8*AR1917-AT1917)^2+($AR$8*AS1914+AU1914-$AR$8*AS1917-AU1917)^2)/(($AR$8*AR1914+AT1914+$AR$8*AR1917+AT1917)^2+($AR$8*AS1914+AU1914+$AR$8*AS1917+AU1917)^2))^0.5)</f>
        <v>-30.247812426680301</v>
      </c>
      <c r="AZ1917" s="9"/>
      <c r="BA1917" s="29"/>
      <c r="BB1917" s="29"/>
      <c r="BC1917" s="29"/>
      <c r="BD1917" s="29"/>
    </row>
    <row r="1918" spans="2:56" ht="18.649999999999999" customHeight="1">
      <c r="AY1918" s="33"/>
    </row>
    <row r="1919" spans="2:56" ht="18.649999999999999" customHeight="1" thickBot="1">
      <c r="E1919" s="21" t="s">
        <v>68</v>
      </c>
      <c r="J1919" s="21" t="s">
        <v>69</v>
      </c>
      <c r="O1919" s="21" t="s">
        <v>70</v>
      </c>
      <c r="T1919" s="21" t="s">
        <v>71</v>
      </c>
      <c r="Y1919" s="21" t="s">
        <v>72</v>
      </c>
      <c r="AD1919" s="21" t="s">
        <v>73</v>
      </c>
      <c r="AI1919" s="21" t="s">
        <v>74</v>
      </c>
      <c r="AN1919" s="21" t="s">
        <v>75</v>
      </c>
      <c r="AS1919" s="21" t="s">
        <v>76</v>
      </c>
    </row>
    <row r="1920" spans="2:56" ht="18.649999999999999" customHeight="1" thickBot="1">
      <c r="B1920" s="20"/>
      <c r="D1920" s="197" t="s">
        <v>77</v>
      </c>
      <c r="E1920" s="198"/>
      <c r="F1920" s="199" t="s">
        <v>78</v>
      </c>
      <c r="G1920" s="200"/>
      <c r="I1920" s="197" t="s">
        <v>79</v>
      </c>
      <c r="J1920" s="198"/>
      <c r="K1920" s="199" t="s">
        <v>80</v>
      </c>
      <c r="L1920" s="200"/>
      <c r="N1920" s="197" t="s">
        <v>81</v>
      </c>
      <c r="O1920" s="198"/>
      <c r="P1920" s="199" t="s">
        <v>82</v>
      </c>
      <c r="Q1920" s="200"/>
      <c r="S1920" s="197" t="s">
        <v>83</v>
      </c>
      <c r="T1920" s="198"/>
      <c r="U1920" s="199" t="s">
        <v>84</v>
      </c>
      <c r="V1920" s="200"/>
      <c r="X1920" s="197" t="s">
        <v>85</v>
      </c>
      <c r="Y1920" s="198"/>
      <c r="Z1920" s="199" t="s">
        <v>86</v>
      </c>
      <c r="AA1920" s="200"/>
      <c r="AB1920" s="4"/>
      <c r="AC1920" s="197" t="s">
        <v>87</v>
      </c>
      <c r="AD1920" s="198"/>
      <c r="AE1920" s="199" t="s">
        <v>88</v>
      </c>
      <c r="AF1920" s="200"/>
      <c r="AH1920" s="197" t="s">
        <v>89</v>
      </c>
      <c r="AI1920" s="198"/>
      <c r="AJ1920" s="199" t="s">
        <v>90</v>
      </c>
      <c r="AK1920" s="200"/>
      <c r="AL1920" s="4"/>
      <c r="AM1920" s="197" t="s">
        <v>91</v>
      </c>
      <c r="AN1920" s="198"/>
      <c r="AO1920" s="199" t="s">
        <v>92</v>
      </c>
      <c r="AP1920" s="200"/>
      <c r="AR1920" s="197" t="s">
        <v>93</v>
      </c>
      <c r="AS1920" s="198"/>
      <c r="AT1920" s="199" t="s">
        <v>94</v>
      </c>
      <c r="AU1920" s="200"/>
      <c r="AV1920" s="4"/>
      <c r="AW1920" s="181" t="s">
        <v>95</v>
      </c>
      <c r="AY1920" s="182" t="s">
        <v>22</v>
      </c>
      <c r="AZ1920" s="9"/>
      <c r="BA1920" s="29"/>
      <c r="BB1920" s="29"/>
      <c r="BC1920" s="29"/>
      <c r="BD1920" s="29"/>
    </row>
    <row r="1921" spans="2:56" ht="18.649999999999999" customHeight="1" thickTop="1" thickBot="1">
      <c r="B1921" s="39">
        <f t="shared" ref="B1921" si="11403">B1914+$E$5</f>
        <v>1.0083999999999882</v>
      </c>
      <c r="D1921" s="24">
        <v>1</v>
      </c>
      <c r="E1921" s="25">
        <v>0</v>
      </c>
      <c r="F1921" s="26">
        <v>0</v>
      </c>
      <c r="G1921" s="27">
        <f t="shared" ref="G1921" si="11404">-1/($E$8*$B1921)</f>
        <v>-5.540055710800293</v>
      </c>
      <c r="I1921" s="24">
        <v>1</v>
      </c>
      <c r="J1921" s="28">
        <v>0</v>
      </c>
      <c r="K1921" s="26">
        <v>0</v>
      </c>
      <c r="L1921" s="27">
        <v>0</v>
      </c>
      <c r="N1921" s="24">
        <f t="shared" ref="N1921" si="11405">D1921*I1921+F1921*I1924-E1921*J1921-G1921*J1924</f>
        <v>-6.2278672006080171E-2</v>
      </c>
      <c r="O1921" s="28">
        <f t="shared" ref="O1921" si="11406">(D1921*J1921+E1921*I1921+F1921*J1924+G1921*I1924)</f>
        <v>0</v>
      </c>
      <c r="P1921" s="26">
        <f t="shared" ref="P1921" si="11407">D1921*K1921+F1921*K1924-E1921*L1921-G1921*L1924</f>
        <v>0</v>
      </c>
      <c r="Q1921" s="27">
        <f t="shared" ref="Q1921" si="11408">(D1921*L1921+E1921*K1921+F1921*L1924+G1921*K1924)</f>
        <v>-5.540055710800293</v>
      </c>
      <c r="S1921" s="24">
        <v>1</v>
      </c>
      <c r="T1921" s="25">
        <v>0</v>
      </c>
      <c r="U1921" s="26">
        <v>0</v>
      </c>
      <c r="V1921" s="27">
        <f t="shared" ref="V1921" si="11409">-1/($T$8*$B1921)</f>
        <v>-26.801891141439256</v>
      </c>
      <c r="X1921" s="24">
        <f t="shared" ref="X1921" si="11410">N1921*S1921+P1921*S1924-O1921*T1921-Q1921*T1924</f>
        <v>-6.2278672006080171E-2</v>
      </c>
      <c r="Y1921" s="28">
        <f t="shared" ref="Y1921" si="11411">(N1921*T1921+O1921*S1921+P1921*T1924+Q1921*S1924)</f>
        <v>0</v>
      </c>
      <c r="Z1921" s="26">
        <f t="shared" ref="Z1921" si="11412">N1921*U1921+P1921*U1924-O1921*V1921-Q1921*V1924</f>
        <v>0</v>
      </c>
      <c r="AA1921" s="27">
        <f t="shared" ref="AA1921" si="11413">(N1921*V1921+O1921*U1921+P1921*V1924+Q1921*U1924)</f>
        <v>-3.8708695232599322</v>
      </c>
      <c r="AB1921" s="8"/>
      <c r="AC1921" s="24">
        <v>1</v>
      </c>
      <c r="AD1921" s="28">
        <v>0</v>
      </c>
      <c r="AE1921" s="26">
        <v>0</v>
      </c>
      <c r="AF1921" s="27">
        <v>0</v>
      </c>
      <c r="AH1921" s="24">
        <f t="shared" ref="AH1921" si="11414">X1921*AC1921+Z1921*AC1924-Y1921*AD1921-AA1921*AD1924</f>
        <v>-0.81126327108845475</v>
      </c>
      <c r="AI1921" s="28">
        <f t="shared" ref="AI1921" si="11415">(X1921*AD1921+Y1921*AC1921+Z1921*AD1924+AA1921*AC1924)</f>
        <v>0</v>
      </c>
      <c r="AJ1921" s="26">
        <f t="shared" ref="AJ1921" si="11416">X1921*AE1921+Z1921*AE1924-Y1921*AF1921-AA1921*AF1924</f>
        <v>0</v>
      </c>
      <c r="AK1921" s="27">
        <f t="shared" ref="AK1921" si="11417">(X1921*AF1921+Y1921*AE1921+Z1921*AF1924+AA1921*AE1924)</f>
        <v>-3.8708695232599322</v>
      </c>
      <c r="AL1921" s="8"/>
      <c r="AM1921" s="24">
        <v>1</v>
      </c>
      <c r="AN1921" s="25">
        <v>0</v>
      </c>
      <c r="AO1921" s="26">
        <v>0</v>
      </c>
      <c r="AP1921" s="27">
        <f t="shared" ref="AP1921" si="11418">-1/($AN$8*$B1921)</f>
        <v>-5.540055710800293</v>
      </c>
      <c r="AR1921" s="24">
        <f t="shared" ref="AR1921" si="11419">AH1921*AM1921+AJ1921*AM1924-AI1921*AN1921-AK1921*AN1924</f>
        <v>-0.81126327108845475</v>
      </c>
      <c r="AS1921" s="28">
        <f t="shared" ref="AS1921" si="11420">(AH1921*AN1921+AI1921*AM1921+AJ1921*AN1924+AK1921*AM1924)</f>
        <v>0</v>
      </c>
      <c r="AT1921" s="26">
        <f t="shared" ref="AT1921" si="11421">AH1921*AO1921+AJ1921*AO1924-AI1921*AP1921-AK1921*AP1924</f>
        <v>0</v>
      </c>
      <c r="AU1921" s="27">
        <f t="shared" ref="AU1921" si="11422">(AH1921*AP1921+AI1921*AO1921+AJ1921*AP1924+AK1921*AO1924)</f>
        <v>0.62357419469618769</v>
      </c>
      <c r="AV1921" s="8"/>
      <c r="AW1921" s="183">
        <f t="shared" ref="AW1921" si="11423">20*LOG((2*$AR$8)/(($AR$8*AR1921+AT1921+$AR$8*AR1924+AT1924)^2+($AR$8*AS1921+AU1921+$AR$8*AS1924+AU1924)^2)^0.5)</f>
        <v>-2.606870247257905E-3</v>
      </c>
      <c r="AY1921" s="184">
        <f t="shared" ref="AY1921" si="11424">((AS1921^2+AR1921^2)/(AS1924^2+AR1924^2))^0.5</f>
        <v>1.3318037263607814</v>
      </c>
      <c r="AZ1921" s="9"/>
      <c r="BA1921" s="29"/>
      <c r="BB1921" s="29"/>
      <c r="BC1921" s="29"/>
      <c r="BD1921" s="29"/>
    </row>
    <row r="1922" spans="2:56" ht="18.649999999999999" customHeight="1" thickBot="1">
      <c r="D1922" s="30"/>
      <c r="G1922" s="31"/>
      <c r="I1922" s="30"/>
      <c r="L1922" s="31"/>
      <c r="N1922" s="30"/>
      <c r="Q1922" s="31"/>
      <c r="S1922" s="30"/>
      <c r="V1922" s="31"/>
      <c r="X1922" s="30"/>
      <c r="AA1922" s="31"/>
      <c r="AC1922" s="30"/>
      <c r="AF1922" s="31"/>
      <c r="AH1922" s="30"/>
      <c r="AK1922" s="31"/>
      <c r="AM1922" s="30"/>
      <c r="AP1922" s="31"/>
      <c r="AR1922" s="30"/>
      <c r="AU1922" s="31"/>
      <c r="AY1922" s="185"/>
      <c r="AZ1922" s="9"/>
      <c r="BA1922" s="29"/>
      <c r="BB1922" s="29"/>
      <c r="BC1922" s="29"/>
      <c r="BD1922" s="29"/>
    </row>
    <row r="1923" spans="2:56" ht="18.649999999999999" customHeight="1" thickBot="1">
      <c r="D1923" s="197" t="s">
        <v>96</v>
      </c>
      <c r="E1923" s="198"/>
      <c r="F1923" s="199" t="s">
        <v>97</v>
      </c>
      <c r="G1923" s="200"/>
      <c r="I1923" s="197" t="s">
        <v>98</v>
      </c>
      <c r="J1923" s="198"/>
      <c r="K1923" s="199" t="s">
        <v>99</v>
      </c>
      <c r="L1923" s="200"/>
      <c r="N1923" s="197" t="s">
        <v>1</v>
      </c>
      <c r="O1923" s="198"/>
      <c r="P1923" s="199" t="s">
        <v>2</v>
      </c>
      <c r="Q1923" s="200"/>
      <c r="S1923" s="172" t="s">
        <v>100</v>
      </c>
      <c r="T1923" s="173"/>
      <c r="U1923" s="199" t="s">
        <v>101</v>
      </c>
      <c r="V1923" s="200"/>
      <c r="X1923" s="197" t="s">
        <v>102</v>
      </c>
      <c r="Y1923" s="198"/>
      <c r="Z1923" s="199" t="s">
        <v>103</v>
      </c>
      <c r="AA1923" s="200"/>
      <c r="AB1923" s="4"/>
      <c r="AC1923" s="197" t="s">
        <v>104</v>
      </c>
      <c r="AD1923" s="198"/>
      <c r="AE1923" s="199" t="s">
        <v>105</v>
      </c>
      <c r="AF1923" s="200"/>
      <c r="AH1923" s="172" t="s">
        <v>106</v>
      </c>
      <c r="AI1923" s="173"/>
      <c r="AJ1923" s="199" t="s">
        <v>107</v>
      </c>
      <c r="AK1923" s="200"/>
      <c r="AL1923" s="4"/>
      <c r="AM1923" s="197" t="s">
        <v>108</v>
      </c>
      <c r="AN1923" s="198"/>
      <c r="AO1923" s="199" t="s">
        <v>109</v>
      </c>
      <c r="AP1923" s="200"/>
      <c r="AR1923" s="197" t="s">
        <v>110</v>
      </c>
      <c r="AS1923" s="198"/>
      <c r="AT1923" s="199" t="s">
        <v>111</v>
      </c>
      <c r="AU1923" s="200"/>
      <c r="AV1923" s="4"/>
      <c r="AW1923" s="36" t="s">
        <v>112</v>
      </c>
      <c r="AY1923" s="186" t="s">
        <v>113</v>
      </c>
      <c r="AZ1923" s="9"/>
      <c r="BA1923" s="29"/>
      <c r="BB1923" s="29"/>
      <c r="BC1923" s="29"/>
      <c r="BD1923" s="29"/>
    </row>
    <row r="1924" spans="2:56" ht="18.649999999999999" customHeight="1" thickTop="1" thickBot="1">
      <c r="D1924" s="24">
        <v>0</v>
      </c>
      <c r="E1924" s="28">
        <v>0</v>
      </c>
      <c r="F1924" s="26">
        <v>1</v>
      </c>
      <c r="G1924" s="27">
        <v>0</v>
      </c>
      <c r="I1924" s="24">
        <v>0</v>
      </c>
      <c r="J1924" s="28">
        <f t="shared" ref="J1924" si="11425">IF(0=(1-$J$8*$K$8*$B1921^2),0,-1*(1-$J$8*$K$8*$B1921^2)/($B1921*$K$8))</f>
        <v>-0.19174512450031442</v>
      </c>
      <c r="K1924" s="26">
        <v>1</v>
      </c>
      <c r="L1924" s="27">
        <v>0</v>
      </c>
      <c r="N1924" s="24">
        <f t="shared" ref="N1924" si="11426">D1924*I1921+F1924*I1924-E1924*J1921-G1924*J1924</f>
        <v>0</v>
      </c>
      <c r="O1924" s="28">
        <f t="shared" ref="O1924" si="11427">(D1924*J1921+E1924*I1921+F1924*J1924+G1924*I1924)</f>
        <v>-0.19174512450031442</v>
      </c>
      <c r="P1924" s="26">
        <f t="shared" ref="P1924" si="11428">D1924*K1921+F1924*K1924-E1924*L1921-G1924*L1924</f>
        <v>1</v>
      </c>
      <c r="Q1924" s="27">
        <f t="shared" ref="Q1924" si="11429">(D1924*L1921+E1924*K1921+F1924*L1924+G1924*K1924)</f>
        <v>0</v>
      </c>
      <c r="S1924" s="24">
        <v>0</v>
      </c>
      <c r="T1924" s="28">
        <v>0</v>
      </c>
      <c r="U1924" s="26">
        <v>1</v>
      </c>
      <c r="V1924" s="27">
        <v>0</v>
      </c>
      <c r="X1924" s="24">
        <f t="shared" ref="X1924" si="11430">N1924*S1921+P1924*S1924-O1924*T1921-Q1924*T1924</f>
        <v>0</v>
      </c>
      <c r="Y1924" s="28">
        <f t="shared" ref="Y1924" si="11431">(N1924*T1921+O1924*S1921+P1924*T1924+Q1924*S1924)</f>
        <v>-0.19174512450031442</v>
      </c>
      <c r="Z1924" s="26">
        <f t="shared" ref="Z1924" si="11432">N1924*U1921+P1924*U1924-O1924*V1921-Q1924*V1924</f>
        <v>-4.1391319537591444</v>
      </c>
      <c r="AA1924" s="27">
        <f t="shared" ref="AA1924" si="11433">(N1924*V1921+O1924*U1921+P1924*V1924+Q1924*U1924)</f>
        <v>0</v>
      </c>
      <c r="AB1924" s="8"/>
      <c r="AC1924" s="24">
        <v>0</v>
      </c>
      <c r="AD1924" s="28">
        <f t="shared" ref="AD1924" si="11434">IF(0=(1-$AD$8*$AE$8*$B1921^2),0,-1*(1-$AD$8*$AE$8*$B1921^2)/($B1921*$AD$8))</f>
        <v>-0.19349259761450235</v>
      </c>
      <c r="AE1924" s="26">
        <v>1</v>
      </c>
      <c r="AF1924" s="27">
        <v>0</v>
      </c>
      <c r="AH1924" s="24">
        <f t="shared" ref="AH1924" si="11435">X1924*AC1921+Z1924*AC1924-Y1924*AD1921-AA1924*AD1924</f>
        <v>0</v>
      </c>
      <c r="AI1924" s="28">
        <f t="shared" ref="AI1924" si="11436">(X1924*AD1921+Y1924*AC1921+Z1924*AD1924+AA1924*AC1924)</f>
        <v>0.60914626910173264</v>
      </c>
      <c r="AJ1924" s="26">
        <f t="shared" ref="AJ1924" si="11437">X1924*AE1921+Z1924*AE1924-Y1924*AF1921-AA1924*AF1924</f>
        <v>-4.1391319537591444</v>
      </c>
      <c r="AK1924" s="27">
        <f t="shared" ref="AK1924" si="11438">(X1924*AF1921+Y1924*AE1921+Z1924*AF1924+AA1924*AE1924)</f>
        <v>0</v>
      </c>
      <c r="AL1924" s="8"/>
      <c r="AM1924" s="24">
        <v>0</v>
      </c>
      <c r="AN1924" s="28">
        <v>0</v>
      </c>
      <c r="AO1924" s="26">
        <v>1</v>
      </c>
      <c r="AP1924" s="27">
        <v>0</v>
      </c>
      <c r="AR1924" s="24">
        <f t="shared" ref="AR1924" si="11439">AH1924*AM1921+AJ1924*AM1924-AI1924*AN1921-AK1924*AN1924</f>
        <v>0</v>
      </c>
      <c r="AS1924" s="28">
        <f t="shared" ref="AS1924" si="11440">(AH1924*AN1921+AI1924*AM1921+AJ1924*AN1924+AK1924*AM1924)</f>
        <v>0.60914626910173264</v>
      </c>
      <c r="AT1924" s="26">
        <f t="shared" ref="AT1924" si="11441">AH1924*AO1921+AJ1924*AO1924-AI1924*AP1921-AK1924*AP1924</f>
        <v>-0.76442768690939866</v>
      </c>
      <c r="AU1924" s="27">
        <f t="shared" ref="AU1924" si="11442">(AH1924*AP1921+AI1924*AO1921+AJ1924*AP1924+AK1924*AO1924)</f>
        <v>0</v>
      </c>
      <c r="AV1924" s="8"/>
      <c r="AW1924" s="38">
        <f t="shared" ref="AW1924" si="11443">(180/PI())*ATAN(-1*(($AR$8*AS1921+AU1921+$AR$8*AS1924+AU1924)/($AR$8*AR1921+AT1921+$AR$8*AR1924+AT1924)))</f>
        <v>38.037367458346928</v>
      </c>
      <c r="AY1924" s="187">
        <f t="shared" ref="AY1924" si="11444">20*LOG(((($AR$8*AR1921+AT1921-$AR$8*AR1924-AT1924)^2+($AR$8*AS1921+AU1921-$AR$8*AS1924-AU1924)^2)/(($AR$8*AR1921+AT1921+$AR$8*AR1924+AT1924)^2+($AR$8*AS1921+AU1921+$AR$8*AS1924+AU1924)^2))^0.5)</f>
        <v>-32.217952328908282</v>
      </c>
      <c r="AZ1924" s="9"/>
      <c r="BA1924" s="29"/>
      <c r="BB1924" s="29"/>
      <c r="BC1924" s="29"/>
      <c r="BD1924" s="29"/>
    </row>
    <row r="1925" spans="2:56" ht="18.649999999999999" customHeight="1">
      <c r="AY1925" s="33"/>
    </row>
    <row r="1926" spans="2:56" ht="18.649999999999999" customHeight="1" thickBot="1">
      <c r="E1926" s="21" t="s">
        <v>68</v>
      </c>
      <c r="J1926" s="21" t="s">
        <v>69</v>
      </c>
      <c r="O1926" s="21" t="s">
        <v>70</v>
      </c>
      <c r="T1926" s="21" t="s">
        <v>71</v>
      </c>
      <c r="Y1926" s="21" t="s">
        <v>72</v>
      </c>
      <c r="AD1926" s="21" t="s">
        <v>73</v>
      </c>
      <c r="AI1926" s="21" t="s">
        <v>74</v>
      </c>
      <c r="AN1926" s="21" t="s">
        <v>75</v>
      </c>
      <c r="AS1926" s="21" t="s">
        <v>76</v>
      </c>
    </row>
    <row r="1927" spans="2:56" ht="18.649999999999999" customHeight="1" thickBot="1">
      <c r="B1927" s="20"/>
      <c r="D1927" s="197" t="s">
        <v>77</v>
      </c>
      <c r="E1927" s="198"/>
      <c r="F1927" s="199" t="s">
        <v>78</v>
      </c>
      <c r="G1927" s="200"/>
      <c r="I1927" s="197" t="s">
        <v>79</v>
      </c>
      <c r="J1927" s="198"/>
      <c r="K1927" s="199" t="s">
        <v>80</v>
      </c>
      <c r="L1927" s="200"/>
      <c r="N1927" s="197" t="s">
        <v>81</v>
      </c>
      <c r="O1927" s="198"/>
      <c r="P1927" s="199" t="s">
        <v>82</v>
      </c>
      <c r="Q1927" s="200"/>
      <c r="S1927" s="197" t="s">
        <v>83</v>
      </c>
      <c r="T1927" s="198"/>
      <c r="U1927" s="199" t="s">
        <v>84</v>
      </c>
      <c r="V1927" s="200"/>
      <c r="X1927" s="197" t="s">
        <v>85</v>
      </c>
      <c r="Y1927" s="198"/>
      <c r="Z1927" s="199" t="s">
        <v>86</v>
      </c>
      <c r="AA1927" s="200"/>
      <c r="AB1927" s="4"/>
      <c r="AC1927" s="197" t="s">
        <v>87</v>
      </c>
      <c r="AD1927" s="198"/>
      <c r="AE1927" s="199" t="s">
        <v>88</v>
      </c>
      <c r="AF1927" s="200"/>
      <c r="AH1927" s="197" t="s">
        <v>89</v>
      </c>
      <c r="AI1927" s="198"/>
      <c r="AJ1927" s="199" t="s">
        <v>90</v>
      </c>
      <c r="AK1927" s="200"/>
      <c r="AL1927" s="4"/>
      <c r="AM1927" s="197" t="s">
        <v>91</v>
      </c>
      <c r="AN1927" s="198"/>
      <c r="AO1927" s="199" t="s">
        <v>92</v>
      </c>
      <c r="AP1927" s="200"/>
      <c r="AR1927" s="197" t="s">
        <v>93</v>
      </c>
      <c r="AS1927" s="198"/>
      <c r="AT1927" s="199" t="s">
        <v>94</v>
      </c>
      <c r="AU1927" s="200"/>
      <c r="AV1927" s="4"/>
      <c r="AW1927" s="181" t="s">
        <v>95</v>
      </c>
      <c r="AY1927" s="182" t="s">
        <v>22</v>
      </c>
      <c r="AZ1927" s="9"/>
      <c r="BA1927" s="29"/>
      <c r="BB1927" s="29"/>
      <c r="BC1927" s="29"/>
      <c r="BD1927" s="29"/>
    </row>
    <row r="1928" spans="2:56" ht="18.649999999999999" customHeight="1" thickTop="1" thickBot="1">
      <c r="B1928" s="39">
        <f t="shared" ref="B1928" si="11445">B1921+$E$5</f>
        <v>1.0087999999999882</v>
      </c>
      <c r="D1928" s="24">
        <v>1</v>
      </c>
      <c r="E1928" s="25">
        <v>0</v>
      </c>
      <c r="F1928" s="26">
        <v>0</v>
      </c>
      <c r="G1928" s="27">
        <f t="shared" ref="G1928" si="11446">-1/($E$8*$B1928)</f>
        <v>-5.537859019400293</v>
      </c>
      <c r="I1928" s="24">
        <v>1</v>
      </c>
      <c r="J1928" s="28">
        <v>0</v>
      </c>
      <c r="K1928" s="26">
        <v>0</v>
      </c>
      <c r="L1928" s="27">
        <v>0</v>
      </c>
      <c r="N1928" s="24">
        <f t="shared" ref="N1928" si="11447">D1928*I1928+F1928*I1931-E1928*J1928-G1928*J1931</f>
        <v>-5.7055743896750721E-2</v>
      </c>
      <c r="O1928" s="28">
        <f t="shared" ref="O1928" si="11448">(D1928*J1928+E1928*I1928+F1928*J1931+G1928*I1931)</f>
        <v>0</v>
      </c>
      <c r="P1928" s="26">
        <f t="shared" ref="P1928" si="11449">D1928*K1928+F1928*K1931-E1928*L1928-G1928*L1931</f>
        <v>0</v>
      </c>
      <c r="Q1928" s="27">
        <f t="shared" ref="Q1928" si="11450">(D1928*L1928+E1928*K1928+F1928*L1931+G1928*K1931)</f>
        <v>-5.537859019400293</v>
      </c>
      <c r="S1928" s="24">
        <v>1</v>
      </c>
      <c r="T1928" s="25">
        <v>0</v>
      </c>
      <c r="U1928" s="26">
        <v>0</v>
      </c>
      <c r="V1928" s="27">
        <f t="shared" ref="V1928" si="11451">-1/($T$8*$B1928)</f>
        <v>-26.791263904666284</v>
      </c>
      <c r="X1928" s="24">
        <f t="shared" ref="X1928" si="11452">N1928*S1928+P1928*S1931-O1928*T1928-Q1928*T1931</f>
        <v>-5.7055743896750721E-2</v>
      </c>
      <c r="Y1928" s="28">
        <f t="shared" ref="Y1928" si="11453">(N1928*T1928+O1928*S1928+P1928*T1931+Q1928*S1931)</f>
        <v>0</v>
      </c>
      <c r="Z1928" s="26">
        <f t="shared" ref="Z1928" si="11454">N1928*U1928+P1928*U1931-O1928*V1928-Q1928*V1931</f>
        <v>0</v>
      </c>
      <c r="AA1928" s="27">
        <f t="shared" ref="AA1928" si="11455">(N1928*V1928+O1928*U1928+P1928*V1931+Q1928*U1931)</f>
        <v>-4.009263527385392</v>
      </c>
      <c r="AB1928" s="8"/>
      <c r="AC1928" s="24">
        <v>1</v>
      </c>
      <c r="AD1928" s="28">
        <v>0</v>
      </c>
      <c r="AE1928" s="26">
        <v>0</v>
      </c>
      <c r="AF1928" s="27">
        <v>0</v>
      </c>
      <c r="AH1928" s="24">
        <f t="shared" ref="AH1928" si="11456">X1928*AC1928+Z1928*AC1931-Y1928*AD1928-AA1928*AD1931</f>
        <v>-0.82983650977431234</v>
      </c>
      <c r="AI1928" s="28">
        <f t="shared" ref="AI1928" si="11457">(X1928*AD1928+Y1928*AC1928+Z1928*AD1931+AA1928*AC1931)</f>
        <v>0</v>
      </c>
      <c r="AJ1928" s="26">
        <f t="shared" ref="AJ1928" si="11458">X1928*AE1928+Z1928*AE1931-Y1928*AF1928-AA1928*AF1931</f>
        <v>0</v>
      </c>
      <c r="AK1928" s="27">
        <f t="shared" ref="AK1928" si="11459">(X1928*AF1928+Y1928*AE1928+Z1928*AF1931+AA1928*AE1931)</f>
        <v>-4.009263527385392</v>
      </c>
      <c r="AL1928" s="8"/>
      <c r="AM1928" s="24">
        <v>1</v>
      </c>
      <c r="AN1928" s="25">
        <v>0</v>
      </c>
      <c r="AO1928" s="26">
        <v>0</v>
      </c>
      <c r="AP1928" s="27">
        <f t="shared" ref="AP1928" si="11460">-1/($AN$8*$B1928)</f>
        <v>-5.537859019400293</v>
      </c>
      <c r="AR1928" s="24">
        <f t="shared" ref="AR1928" si="11461">AH1928*AM1928+AJ1928*AM1931-AI1928*AN1928-AK1928*AN1931</f>
        <v>-0.82983650977431234</v>
      </c>
      <c r="AS1928" s="28">
        <f t="shared" ref="AS1928" si="11462">(AH1928*AN1928+AI1928*AM1928+AJ1928*AN1931+AK1928*AM1931)</f>
        <v>0</v>
      </c>
      <c r="AT1928" s="26">
        <f t="shared" ref="AT1928" si="11463">AH1928*AO1928+AJ1928*AO1931-AI1928*AP1928-AK1928*AP1931</f>
        <v>0</v>
      </c>
      <c r="AU1928" s="27">
        <f t="shared" ref="AU1928" si="11464">(AH1928*AP1928+AI1928*AO1928+AJ1928*AP1931+AK1928*AO1931)</f>
        <v>0.58625407289594289</v>
      </c>
      <c r="AV1928" s="8"/>
      <c r="AW1928" s="183">
        <f t="shared" ref="AW1928" si="11465">20*LOG((2*$AR$8)/(($AR$8*AR1928+AT1928+$AR$8*AR1931+AT1931)^2+($AR$8*AS1928+AU1928+$AR$8*AS1931+AU1931)^2)^0.5)</f>
        <v>-2.9977371595155608E-3</v>
      </c>
      <c r="AY1928" s="184">
        <f t="shared" ref="AY1928" si="11466">((AS1928^2+AR1928^2)/(AS1931^2+AR1931^2))^0.5</f>
        <v>1.3783185543372654</v>
      </c>
      <c r="AZ1928" s="9"/>
      <c r="BA1928" s="29"/>
      <c r="BB1928" s="29"/>
      <c r="BC1928" s="29"/>
      <c r="BD1928" s="29"/>
    </row>
    <row r="1929" spans="2:56" ht="18.649999999999999" customHeight="1" thickBot="1">
      <c r="D1929" s="30"/>
      <c r="G1929" s="31"/>
      <c r="I1929" s="30"/>
      <c r="L1929" s="31"/>
      <c r="N1929" s="30"/>
      <c r="Q1929" s="31"/>
      <c r="S1929" s="30"/>
      <c r="V1929" s="31"/>
      <c r="X1929" s="30"/>
      <c r="AA1929" s="31"/>
      <c r="AC1929" s="30"/>
      <c r="AF1929" s="31"/>
      <c r="AH1929" s="30"/>
      <c r="AK1929" s="31"/>
      <c r="AM1929" s="30"/>
      <c r="AP1929" s="31"/>
      <c r="AR1929" s="30"/>
      <c r="AU1929" s="31"/>
      <c r="AY1929" s="185"/>
      <c r="AZ1929" s="9"/>
      <c r="BA1929" s="29"/>
      <c r="BB1929" s="29"/>
      <c r="BC1929" s="29"/>
      <c r="BD1929" s="29"/>
    </row>
    <row r="1930" spans="2:56" ht="18.649999999999999" customHeight="1" thickBot="1">
      <c r="D1930" s="197" t="s">
        <v>96</v>
      </c>
      <c r="E1930" s="198"/>
      <c r="F1930" s="199" t="s">
        <v>97</v>
      </c>
      <c r="G1930" s="200"/>
      <c r="I1930" s="197" t="s">
        <v>98</v>
      </c>
      <c r="J1930" s="198"/>
      <c r="K1930" s="199" t="s">
        <v>99</v>
      </c>
      <c r="L1930" s="200"/>
      <c r="N1930" s="197" t="s">
        <v>1</v>
      </c>
      <c r="O1930" s="198"/>
      <c r="P1930" s="199" t="s">
        <v>2</v>
      </c>
      <c r="Q1930" s="200"/>
      <c r="S1930" s="172" t="s">
        <v>100</v>
      </c>
      <c r="T1930" s="173"/>
      <c r="U1930" s="199" t="s">
        <v>101</v>
      </c>
      <c r="V1930" s="200"/>
      <c r="X1930" s="197" t="s">
        <v>102</v>
      </c>
      <c r="Y1930" s="198"/>
      <c r="Z1930" s="199" t="s">
        <v>103</v>
      </c>
      <c r="AA1930" s="200"/>
      <c r="AB1930" s="4"/>
      <c r="AC1930" s="197" t="s">
        <v>104</v>
      </c>
      <c r="AD1930" s="198"/>
      <c r="AE1930" s="199" t="s">
        <v>105</v>
      </c>
      <c r="AF1930" s="200"/>
      <c r="AH1930" s="172" t="s">
        <v>106</v>
      </c>
      <c r="AI1930" s="173"/>
      <c r="AJ1930" s="199" t="s">
        <v>107</v>
      </c>
      <c r="AK1930" s="200"/>
      <c r="AL1930" s="4"/>
      <c r="AM1930" s="197" t="s">
        <v>108</v>
      </c>
      <c r="AN1930" s="198"/>
      <c r="AO1930" s="199" t="s">
        <v>109</v>
      </c>
      <c r="AP1930" s="200"/>
      <c r="AR1930" s="197" t="s">
        <v>110</v>
      </c>
      <c r="AS1930" s="198"/>
      <c r="AT1930" s="199" t="s">
        <v>111</v>
      </c>
      <c r="AU1930" s="200"/>
      <c r="AV1930" s="4"/>
      <c r="AW1930" s="36" t="s">
        <v>112</v>
      </c>
      <c r="AY1930" s="186" t="s">
        <v>113</v>
      </c>
      <c r="AZ1930" s="9"/>
      <c r="BA1930" s="29"/>
      <c r="BB1930" s="29"/>
      <c r="BC1930" s="29"/>
      <c r="BD1930" s="29"/>
    </row>
    <row r="1931" spans="2:56" ht="18.649999999999999" customHeight="1" thickTop="1" thickBot="1">
      <c r="D1931" s="24">
        <v>0</v>
      </c>
      <c r="E1931" s="28">
        <v>0</v>
      </c>
      <c r="F1931" s="26">
        <v>1</v>
      </c>
      <c r="G1931" s="27">
        <v>0</v>
      </c>
      <c r="I1931" s="24">
        <v>0</v>
      </c>
      <c r="J1931" s="28">
        <f t="shared" ref="J1931" si="11467">IF(0=(1-$J$8*$K$8*$B1928^2),0,-1*(1-$J$8*$K$8*$B1928^2)/($B1928*$K$8))</f>
        <v>-0.19087805236530231</v>
      </c>
      <c r="K1931" s="26">
        <v>1</v>
      </c>
      <c r="L1931" s="27">
        <v>0</v>
      </c>
      <c r="N1931" s="24">
        <f t="shared" ref="N1931" si="11468">D1931*I1928+F1931*I1931-E1931*J1928-G1931*J1931</f>
        <v>0</v>
      </c>
      <c r="O1931" s="28">
        <f t="shared" ref="O1931" si="11469">(D1931*J1928+E1931*I1928+F1931*J1931+G1931*I1931)</f>
        <v>-0.19087805236530231</v>
      </c>
      <c r="P1931" s="26">
        <f t="shared" ref="P1931" si="11470">D1931*K1928+F1931*K1931-E1931*L1928-G1931*L1931</f>
        <v>1</v>
      </c>
      <c r="Q1931" s="27">
        <f t="shared" ref="Q1931" si="11471">(D1931*L1928+E1931*K1928+F1931*L1931+G1931*K1931)</f>
        <v>0</v>
      </c>
      <c r="S1931" s="24">
        <v>0</v>
      </c>
      <c r="T1931" s="28">
        <v>0</v>
      </c>
      <c r="U1931" s="26">
        <v>1</v>
      </c>
      <c r="V1931" s="27">
        <v>0</v>
      </c>
      <c r="X1931" s="24">
        <f t="shared" ref="X1931" si="11472">N1931*S1928+P1931*S1931-O1931*T1928-Q1931*T1931</f>
        <v>0</v>
      </c>
      <c r="Y1931" s="28">
        <f t="shared" ref="Y1931" si="11473">(N1931*T1928+O1931*S1928+P1931*T1931+Q1931*S1931)</f>
        <v>-0.19087805236530231</v>
      </c>
      <c r="Z1931" s="26">
        <f t="shared" ref="Z1931" si="11474">N1931*U1928+P1931*U1931-O1931*V1928-Q1931*V1931</f>
        <v>-4.1138642745275247</v>
      </c>
      <c r="AA1931" s="27">
        <f t="shared" ref="AA1931" si="11475">(N1931*V1928+O1931*U1928+P1931*V1931+Q1931*U1931)</f>
        <v>0</v>
      </c>
      <c r="AB1931" s="8"/>
      <c r="AC1931" s="24">
        <v>0</v>
      </c>
      <c r="AD1931" s="28">
        <f t="shared" ref="AD1931" si="11476">IF(0=(1-$AD$8*$AE$8*$B1928^2),0,-1*(1-$AD$8*$AE$8*$B1928^2)/($B1928*$AD$8))</f>
        <v>-0.19274880800402866</v>
      </c>
      <c r="AE1931" s="26">
        <v>1</v>
      </c>
      <c r="AF1931" s="27">
        <v>0</v>
      </c>
      <c r="AH1931" s="24">
        <f t="shared" ref="AH1931" si="11477">X1931*AC1928+Z1931*AC1931-Y1931*AD1928-AA1931*AD1931</f>
        <v>0</v>
      </c>
      <c r="AI1931" s="28">
        <f t="shared" ref="AI1931" si="11478">(X1931*AD1928+Y1931*AC1928+Z1931*AD1931+AA1931*AC1931)</f>
        <v>0.60206438284023622</v>
      </c>
      <c r="AJ1931" s="26">
        <f t="shared" ref="AJ1931" si="11479">X1931*AE1928+Z1931*AE1931-Y1931*AF1928-AA1931*AF1931</f>
        <v>-4.1138642745275247</v>
      </c>
      <c r="AK1931" s="27">
        <f t="shared" ref="AK1931" si="11480">(X1931*AF1928+Y1931*AE1928+Z1931*AF1931+AA1931*AE1931)</f>
        <v>0</v>
      </c>
      <c r="AL1931" s="8"/>
      <c r="AM1931" s="24">
        <v>0</v>
      </c>
      <c r="AN1931" s="28">
        <v>0</v>
      </c>
      <c r="AO1931" s="26">
        <v>1</v>
      </c>
      <c r="AP1931" s="27">
        <v>0</v>
      </c>
      <c r="AR1931" s="24">
        <f t="shared" ref="AR1931" si="11481">AH1931*AM1928+AJ1931*AM1931-AI1931*AN1928-AK1931*AN1931</f>
        <v>0</v>
      </c>
      <c r="AS1931" s="28">
        <f t="shared" ref="AS1931" si="11482">(AH1931*AN1928+AI1931*AM1928+AJ1931*AN1931+AK1931*AM1931)</f>
        <v>0.60206438284023622</v>
      </c>
      <c r="AT1931" s="26">
        <f t="shared" ref="AT1931" si="11483">AH1931*AO1928+AJ1931*AO1931-AI1931*AP1928-AK1931*AP1931</f>
        <v>-0.77971660175605129</v>
      </c>
      <c r="AU1931" s="27">
        <f t="shared" ref="AU1931" si="11484">(AH1931*AP1928+AI1931*AO1928+AJ1931*AP1931+AK1931*AO1931)</f>
        <v>0</v>
      </c>
      <c r="AV1931" s="8"/>
      <c r="AW1931" s="38">
        <f t="shared" ref="AW1931" si="11485">(180/PI())*ATAN(-1*(($AR$8*AS1928+AU1928+$AR$8*AS1931+AU1931)/($AR$8*AR1928+AT1928+$AR$8*AR1931+AT1931)))</f>
        <v>36.438115437655107</v>
      </c>
      <c r="AY1931" s="187">
        <f t="shared" ref="AY1931" si="11486">20*LOG(((($AR$8*AR1928+AT1928-$AR$8*AR1931-AT1931)^2+($AR$8*AS1928+AU1928-$AR$8*AS1931-AU1931)^2)/(($AR$8*AR1928+AT1928+$AR$8*AR1931+AT1931)^2+($AR$8*AS1928+AU1928+$AR$8*AS1931+AU1931)^2))^0.5)</f>
        <v>-31.611406381346377</v>
      </c>
      <c r="AZ1931" s="9"/>
      <c r="BA1931" s="29"/>
      <c r="BB1931" s="29"/>
      <c r="BC1931" s="29"/>
      <c r="BD1931" s="29"/>
    </row>
    <row r="1932" spans="2:56" ht="18.649999999999999" customHeight="1">
      <c r="AY1932" s="33"/>
    </row>
    <row r="1933" spans="2:56" ht="18.649999999999999" customHeight="1" thickBot="1">
      <c r="E1933" s="21" t="s">
        <v>68</v>
      </c>
      <c r="J1933" s="21" t="s">
        <v>69</v>
      </c>
      <c r="O1933" s="21" t="s">
        <v>70</v>
      </c>
      <c r="T1933" s="21" t="s">
        <v>71</v>
      </c>
      <c r="Y1933" s="21" t="s">
        <v>72</v>
      </c>
      <c r="AD1933" s="21" t="s">
        <v>73</v>
      </c>
      <c r="AI1933" s="21" t="s">
        <v>74</v>
      </c>
      <c r="AN1933" s="21" t="s">
        <v>75</v>
      </c>
      <c r="AS1933" s="21" t="s">
        <v>76</v>
      </c>
    </row>
    <row r="1934" spans="2:56" ht="18.649999999999999" customHeight="1" thickBot="1">
      <c r="B1934" s="20"/>
      <c r="D1934" s="197" t="s">
        <v>77</v>
      </c>
      <c r="E1934" s="198"/>
      <c r="F1934" s="199" t="s">
        <v>78</v>
      </c>
      <c r="G1934" s="200"/>
      <c r="I1934" s="197" t="s">
        <v>79</v>
      </c>
      <c r="J1934" s="198"/>
      <c r="K1934" s="199" t="s">
        <v>80</v>
      </c>
      <c r="L1934" s="200"/>
      <c r="N1934" s="197" t="s">
        <v>81</v>
      </c>
      <c r="O1934" s="198"/>
      <c r="P1934" s="199" t="s">
        <v>82</v>
      </c>
      <c r="Q1934" s="200"/>
      <c r="S1934" s="197" t="s">
        <v>83</v>
      </c>
      <c r="T1934" s="198"/>
      <c r="U1934" s="199" t="s">
        <v>84</v>
      </c>
      <c r="V1934" s="200"/>
      <c r="X1934" s="197" t="s">
        <v>85</v>
      </c>
      <c r="Y1934" s="198"/>
      <c r="Z1934" s="199" t="s">
        <v>86</v>
      </c>
      <c r="AA1934" s="200"/>
      <c r="AB1934" s="4"/>
      <c r="AC1934" s="197" t="s">
        <v>87</v>
      </c>
      <c r="AD1934" s="198"/>
      <c r="AE1934" s="199" t="s">
        <v>88</v>
      </c>
      <c r="AF1934" s="200"/>
      <c r="AH1934" s="197" t="s">
        <v>89</v>
      </c>
      <c r="AI1934" s="198"/>
      <c r="AJ1934" s="199" t="s">
        <v>90</v>
      </c>
      <c r="AK1934" s="200"/>
      <c r="AL1934" s="4"/>
      <c r="AM1934" s="197" t="s">
        <v>91</v>
      </c>
      <c r="AN1934" s="198"/>
      <c r="AO1934" s="199" t="s">
        <v>92</v>
      </c>
      <c r="AP1934" s="200"/>
      <c r="AR1934" s="197" t="s">
        <v>93</v>
      </c>
      <c r="AS1934" s="198"/>
      <c r="AT1934" s="199" t="s">
        <v>94</v>
      </c>
      <c r="AU1934" s="200"/>
      <c r="AV1934" s="4"/>
      <c r="AW1934" s="181" t="s">
        <v>95</v>
      </c>
      <c r="AY1934" s="182" t="s">
        <v>22</v>
      </c>
      <c r="AZ1934" s="9"/>
      <c r="BA1934" s="29"/>
      <c r="BB1934" s="29"/>
      <c r="BC1934" s="29"/>
      <c r="BD1934" s="29"/>
    </row>
    <row r="1935" spans="2:56" ht="18.649999999999999" customHeight="1" thickTop="1" thickBot="1">
      <c r="B1935" s="39">
        <f t="shared" ref="B1935" si="11487">B1928+$E$5</f>
        <v>1.0091999999999881</v>
      </c>
      <c r="D1935" s="24">
        <v>1</v>
      </c>
      <c r="E1935" s="25">
        <v>0</v>
      </c>
      <c r="F1935" s="26">
        <v>0</v>
      </c>
      <c r="G1935" s="27">
        <f t="shared" ref="G1935" si="11488">-1/($E$8*$B1935)</f>
        <v>-5.5356640693331514</v>
      </c>
      <c r="I1935" s="24">
        <v>1</v>
      </c>
      <c r="J1935" s="28">
        <v>0</v>
      </c>
      <c r="K1935" s="26">
        <v>0</v>
      </c>
      <c r="L1935" s="27">
        <v>0</v>
      </c>
      <c r="N1935" s="24">
        <f t="shared" ref="N1935" si="11489">D1935*I1935+F1935*I1938-E1935*J1935-G1935*J1938</f>
        <v>-5.1839024934839939E-2</v>
      </c>
      <c r="O1935" s="28">
        <f t="shared" ref="O1935" si="11490">(D1935*J1935+E1935*I1935+F1935*J1938+G1935*I1938)</f>
        <v>0</v>
      </c>
      <c r="P1935" s="26">
        <f t="shared" ref="P1935" si="11491">D1935*K1935+F1935*K1938-E1935*L1935-G1935*L1938</f>
        <v>0</v>
      </c>
      <c r="Q1935" s="27">
        <f t="shared" ref="Q1935" si="11492">(D1935*L1935+E1935*K1935+F1935*L1938+G1935*K1938)</f>
        <v>-5.5356640693331514</v>
      </c>
      <c r="S1935" s="24">
        <v>1</v>
      </c>
      <c r="T1935" s="25">
        <v>0</v>
      </c>
      <c r="U1935" s="26">
        <v>0</v>
      </c>
      <c r="V1935" s="27">
        <f t="shared" ref="V1935" si="11493">-1/($T$8*$B1935)</f>
        <v>-26.780645092179299</v>
      </c>
      <c r="X1935" s="24">
        <f t="shared" ref="X1935" si="11494">N1935*S1935+P1935*S1938-O1935*T1935-Q1935*T1938</f>
        <v>-5.1839024934839939E-2</v>
      </c>
      <c r="Y1935" s="28">
        <f t="shared" ref="Y1935" si="11495">(N1935*T1935+O1935*S1935+P1935*T1938+Q1935*S1938)</f>
        <v>0</v>
      </c>
      <c r="Z1935" s="26">
        <f t="shared" ref="Z1935" si="11496">N1935*U1935+P1935*U1938-O1935*V1935-Q1935*V1938</f>
        <v>0</v>
      </c>
      <c r="AA1935" s="27">
        <f t="shared" ref="AA1935" si="11497">(N1935*V1935+O1935*U1935+P1935*V1938+Q1935*U1938)</f>
        <v>-4.1473815406285697</v>
      </c>
      <c r="AB1935" s="8"/>
      <c r="AC1935" s="24">
        <v>1</v>
      </c>
      <c r="AD1935" s="28">
        <v>0</v>
      </c>
      <c r="AE1935" s="26">
        <v>0</v>
      </c>
      <c r="AF1935" s="27">
        <v>0</v>
      </c>
      <c r="AH1935" s="24">
        <f t="shared" ref="AH1935" si="11498">X1935*AC1935+Z1935*AC1938-Y1935*AD1935-AA1935*AD1938</f>
        <v>-0.84815844249179007</v>
      </c>
      <c r="AI1935" s="28">
        <f t="shared" ref="AI1935" si="11499">(X1935*AD1935+Y1935*AC1935+Z1935*AD1938+AA1935*AC1938)</f>
        <v>0</v>
      </c>
      <c r="AJ1935" s="26">
        <f t="shared" ref="AJ1935" si="11500">X1935*AE1935+Z1935*AE1938-Y1935*AF1935-AA1935*AF1938</f>
        <v>0</v>
      </c>
      <c r="AK1935" s="27">
        <f t="shared" ref="AK1935" si="11501">(X1935*AF1935+Y1935*AE1935+Z1935*AF1938+AA1935*AE1938)</f>
        <v>-4.1473815406285697</v>
      </c>
      <c r="AL1935" s="8"/>
      <c r="AM1935" s="24">
        <v>1</v>
      </c>
      <c r="AN1935" s="25">
        <v>0</v>
      </c>
      <c r="AO1935" s="26">
        <v>0</v>
      </c>
      <c r="AP1935" s="27">
        <f t="shared" ref="AP1935" si="11502">-1/($AN$8*$B1935)</f>
        <v>-5.5356640693331514</v>
      </c>
      <c r="AR1935" s="24">
        <f t="shared" ref="AR1935" si="11503">AH1935*AM1935+AJ1935*AM1938-AI1935*AN1935-AK1935*AN1938</f>
        <v>-0.84815844249179007</v>
      </c>
      <c r="AS1935" s="28">
        <f t="shared" ref="AS1935" si="11504">(AH1935*AN1935+AI1935*AM1935+AJ1935*AN1938+AK1935*AM1938)</f>
        <v>0</v>
      </c>
      <c r="AT1935" s="26">
        <f t="shared" ref="AT1935" si="11505">AH1935*AO1935+AJ1935*AO1938-AI1935*AP1935-AK1935*AP1938</f>
        <v>0</v>
      </c>
      <c r="AU1935" s="27">
        <f t="shared" ref="AU1935" si="11506">(AH1935*AP1935+AI1935*AO1935+AJ1935*AP1938+AK1935*AO1938)</f>
        <v>0.5477386745748003</v>
      </c>
      <c r="AV1935" s="8"/>
      <c r="AW1935" s="183">
        <f t="shared" ref="AW1935" si="11507">20*LOG((2*$AR$8)/(($AR$8*AR1935+AT1935+$AR$8*AR1938+AT1938)^2+($AR$8*AS1935+AU1935+$AR$8*AS1938+AU1938)^2)^0.5)</f>
        <v>-5.5204578295245397E-3</v>
      </c>
      <c r="AY1935" s="184">
        <f t="shared" ref="AY1935" si="11508">((AS1935^2+AR1935^2)/(AS1938^2+AR1938^2))^0.5</f>
        <v>1.4254121523329806</v>
      </c>
      <c r="AZ1935" s="9"/>
      <c r="BA1935" s="29"/>
      <c r="BB1935" s="29"/>
      <c r="BC1935" s="29"/>
      <c r="BD1935" s="29"/>
    </row>
    <row r="1936" spans="2:56" ht="18.649999999999999" customHeight="1" thickBot="1">
      <c r="D1936" s="30"/>
      <c r="G1936" s="31"/>
      <c r="I1936" s="30"/>
      <c r="L1936" s="31"/>
      <c r="N1936" s="30"/>
      <c r="Q1936" s="31"/>
      <c r="S1936" s="30"/>
      <c r="V1936" s="31"/>
      <c r="X1936" s="30"/>
      <c r="AA1936" s="31"/>
      <c r="AC1936" s="30"/>
      <c r="AF1936" s="31"/>
      <c r="AH1936" s="30"/>
      <c r="AK1936" s="31"/>
      <c r="AM1936" s="30"/>
      <c r="AP1936" s="31"/>
      <c r="AR1936" s="30"/>
      <c r="AU1936" s="31"/>
      <c r="AY1936" s="185"/>
      <c r="AZ1936" s="9"/>
      <c r="BA1936" s="29"/>
      <c r="BB1936" s="29"/>
      <c r="BC1936" s="29"/>
      <c r="BD1936" s="29"/>
    </row>
    <row r="1937" spans="2:56" ht="18.649999999999999" customHeight="1" thickBot="1">
      <c r="D1937" s="197" t="s">
        <v>96</v>
      </c>
      <c r="E1937" s="198"/>
      <c r="F1937" s="199" t="s">
        <v>97</v>
      </c>
      <c r="G1937" s="200"/>
      <c r="I1937" s="197" t="s">
        <v>98</v>
      </c>
      <c r="J1937" s="198"/>
      <c r="K1937" s="199" t="s">
        <v>99</v>
      </c>
      <c r="L1937" s="200"/>
      <c r="N1937" s="197" t="s">
        <v>1</v>
      </c>
      <c r="O1937" s="198"/>
      <c r="P1937" s="199" t="s">
        <v>2</v>
      </c>
      <c r="Q1937" s="200"/>
      <c r="S1937" s="172" t="s">
        <v>100</v>
      </c>
      <c r="T1937" s="173"/>
      <c r="U1937" s="199" t="s">
        <v>101</v>
      </c>
      <c r="V1937" s="200"/>
      <c r="X1937" s="197" t="s">
        <v>102</v>
      </c>
      <c r="Y1937" s="198"/>
      <c r="Z1937" s="199" t="s">
        <v>103</v>
      </c>
      <c r="AA1937" s="200"/>
      <c r="AB1937" s="4"/>
      <c r="AC1937" s="197" t="s">
        <v>104</v>
      </c>
      <c r="AD1937" s="198"/>
      <c r="AE1937" s="199" t="s">
        <v>105</v>
      </c>
      <c r="AF1937" s="200"/>
      <c r="AH1937" s="172" t="s">
        <v>106</v>
      </c>
      <c r="AI1937" s="173"/>
      <c r="AJ1937" s="199" t="s">
        <v>107</v>
      </c>
      <c r="AK1937" s="200"/>
      <c r="AL1937" s="4"/>
      <c r="AM1937" s="197" t="s">
        <v>108</v>
      </c>
      <c r="AN1937" s="198"/>
      <c r="AO1937" s="199" t="s">
        <v>109</v>
      </c>
      <c r="AP1937" s="200"/>
      <c r="AR1937" s="197" t="s">
        <v>110</v>
      </c>
      <c r="AS1937" s="198"/>
      <c r="AT1937" s="199" t="s">
        <v>111</v>
      </c>
      <c r="AU1937" s="200"/>
      <c r="AV1937" s="4"/>
      <c r="AW1937" s="36" t="s">
        <v>112</v>
      </c>
      <c r="AY1937" s="186" t="s">
        <v>113</v>
      </c>
      <c r="AZ1937" s="9"/>
      <c r="BA1937" s="29"/>
      <c r="BB1937" s="29"/>
      <c r="BC1937" s="29"/>
      <c r="BD1937" s="29"/>
    </row>
    <row r="1938" spans="2:56" ht="18.649999999999999" customHeight="1" thickTop="1" thickBot="1">
      <c r="D1938" s="24">
        <v>0</v>
      </c>
      <c r="E1938" s="28">
        <v>0</v>
      </c>
      <c r="F1938" s="26">
        <v>1</v>
      </c>
      <c r="G1938" s="27">
        <v>0</v>
      </c>
      <c r="I1938" s="24">
        <v>0</v>
      </c>
      <c r="J1938" s="28">
        <f t="shared" ref="J1938" si="11509">IF(0=(1-$J$8*$K$8*$B1935^2),0,-1*(1-$J$8*$K$8*$B1935^2)/($B1935*$K$8))</f>
        <v>-0.19001135396959679</v>
      </c>
      <c r="K1938" s="26">
        <v>1</v>
      </c>
      <c r="L1938" s="27">
        <v>0</v>
      </c>
      <c r="N1938" s="24">
        <f t="shared" ref="N1938" si="11510">D1938*I1935+F1938*I1938-E1938*J1935-G1938*J1938</f>
        <v>0</v>
      </c>
      <c r="O1938" s="28">
        <f t="shared" ref="O1938" si="11511">(D1938*J1935+E1938*I1935+F1938*J1938+G1938*I1938)</f>
        <v>-0.19001135396959679</v>
      </c>
      <c r="P1938" s="26">
        <f t="shared" ref="P1938" si="11512">D1938*K1935+F1938*K1938-E1938*L1935-G1938*L1938</f>
        <v>1</v>
      </c>
      <c r="Q1938" s="27">
        <f t="shared" ref="Q1938" si="11513">(D1938*L1935+E1938*K1935+F1938*L1938+G1938*K1938)</f>
        <v>0</v>
      </c>
      <c r="S1938" s="24">
        <v>0</v>
      </c>
      <c r="T1938" s="28">
        <v>0</v>
      </c>
      <c r="U1938" s="26">
        <v>1</v>
      </c>
      <c r="V1938" s="27">
        <v>0</v>
      </c>
      <c r="X1938" s="24">
        <f t="shared" ref="X1938" si="11514">N1938*S1935+P1938*S1938-O1938*T1935-Q1938*T1938</f>
        <v>0</v>
      </c>
      <c r="Y1938" s="28">
        <f t="shared" ref="Y1938" si="11515">(N1938*T1935+O1938*S1935+P1938*T1938+Q1938*S1938)</f>
        <v>-0.19001135396959679</v>
      </c>
      <c r="Z1938" s="26">
        <f t="shared" ref="Z1938" si="11516">N1938*U1935+P1938*U1938-O1938*V1935-Q1938*V1938</f>
        <v>-4.0886266341442257</v>
      </c>
      <c r="AA1938" s="27">
        <f t="shared" ref="AA1938" si="11517">(N1938*V1935+O1938*U1935+P1938*V1938+Q1938*U1938)</f>
        <v>0</v>
      </c>
      <c r="AB1938" s="8"/>
      <c r="AC1938" s="24">
        <v>0</v>
      </c>
      <c r="AD1938" s="28">
        <f t="shared" ref="AD1938" si="11518">IF(0=(1-$AD$8*$AE$8*$B1935^2),0,-1*(1-$AD$8*$AE$8*$B1935^2)/($B1935*$AD$8))</f>
        <v>-0.19200534355376944</v>
      </c>
      <c r="AE1938" s="26">
        <v>1</v>
      </c>
      <c r="AF1938" s="27">
        <v>0</v>
      </c>
      <c r="AH1938" s="24">
        <f t="shared" ref="AH1938" si="11519">X1938*AC1935+Z1938*AC1938-Y1938*AD1935-AA1938*AD1938</f>
        <v>0</v>
      </c>
      <c r="AI1938" s="28">
        <f t="shared" ref="AI1938" si="11520">(X1938*AD1935+Y1938*AC1935+Z1938*AD1938+AA1938*AC1938)</f>
        <v>0.59502680758235726</v>
      </c>
      <c r="AJ1938" s="26">
        <f t="shared" ref="AJ1938" si="11521">X1938*AE1935+Z1938*AE1938-Y1938*AF1935-AA1938*AF1938</f>
        <v>-4.0886266341442257</v>
      </c>
      <c r="AK1938" s="27">
        <f t="shared" ref="AK1938" si="11522">(X1938*AF1935+Y1938*AE1935+Z1938*AF1938+AA1938*AE1938)</f>
        <v>0</v>
      </c>
      <c r="AL1938" s="8"/>
      <c r="AM1938" s="24">
        <v>0</v>
      </c>
      <c r="AN1938" s="28">
        <v>0</v>
      </c>
      <c r="AO1938" s="26">
        <v>1</v>
      </c>
      <c r="AP1938" s="27">
        <v>0</v>
      </c>
      <c r="AR1938" s="24">
        <f t="shared" ref="AR1938" si="11523">AH1938*AM1935+AJ1938*AM1938-AI1938*AN1935-AK1938*AN1938</f>
        <v>0</v>
      </c>
      <c r="AS1938" s="28">
        <f t="shared" ref="AS1938" si="11524">(AH1938*AN1935+AI1938*AM1935+AJ1938*AN1938+AK1938*AM1938)</f>
        <v>0.59502680758235726</v>
      </c>
      <c r="AT1938" s="26">
        <f t="shared" ref="AT1938" si="11525">AH1938*AO1935+AJ1938*AO1938-AI1938*AP1935-AK1938*AP1938</f>
        <v>-0.79475811512055961</v>
      </c>
      <c r="AU1938" s="27">
        <f t="shared" ref="AU1938" si="11526">(AH1938*AP1935+AI1938*AO1935+AJ1938*AP1938+AK1938*AO1938)</f>
        <v>0</v>
      </c>
      <c r="AV1938" s="8"/>
      <c r="AW1938" s="38">
        <f t="shared" ref="AW1938" si="11527">(180/PI())*ATAN(-1*(($AR$8*AS1935+AU1935+$AR$8*AS1938+AU1938)/($AR$8*AR1935+AT1935+$AR$8*AR1938+AT1938)))</f>
        <v>34.821363527892636</v>
      </c>
      <c r="AY1938" s="187">
        <f t="shared" ref="AY1938" si="11528">20*LOG(((($AR$8*AR1935+AT1935-$AR$8*AR1938-AT1938)^2+($AR$8*AS1935+AU1935-$AR$8*AS1938-AU1938)^2)/(($AR$8*AR1935+AT1935+$AR$8*AR1938+AT1938)^2+($AR$8*AS1935+AU1935+$AR$8*AS1938+AU1938)^2))^0.5)</f>
        <v>-28.960852082766529</v>
      </c>
      <c r="AZ1938" s="9"/>
      <c r="BA1938" s="29"/>
      <c r="BB1938" s="29"/>
      <c r="BC1938" s="29"/>
      <c r="BD1938" s="29"/>
    </row>
    <row r="1939" spans="2:56" ht="18.649999999999999" customHeight="1">
      <c r="AY1939" s="33"/>
    </row>
    <row r="1940" spans="2:56" ht="18.649999999999999" customHeight="1" thickBot="1">
      <c r="E1940" s="21" t="s">
        <v>68</v>
      </c>
      <c r="J1940" s="21" t="s">
        <v>69</v>
      </c>
      <c r="O1940" s="21" t="s">
        <v>70</v>
      </c>
      <c r="T1940" s="21" t="s">
        <v>71</v>
      </c>
      <c r="Y1940" s="21" t="s">
        <v>72</v>
      </c>
      <c r="AD1940" s="21" t="s">
        <v>73</v>
      </c>
      <c r="AI1940" s="21" t="s">
        <v>74</v>
      </c>
      <c r="AN1940" s="21" t="s">
        <v>75</v>
      </c>
      <c r="AS1940" s="21" t="s">
        <v>76</v>
      </c>
    </row>
    <row r="1941" spans="2:56" ht="18.649999999999999" customHeight="1" thickBot="1">
      <c r="B1941" s="20"/>
      <c r="D1941" s="197" t="s">
        <v>77</v>
      </c>
      <c r="E1941" s="198"/>
      <c r="F1941" s="199" t="s">
        <v>78</v>
      </c>
      <c r="G1941" s="200"/>
      <c r="I1941" s="197" t="s">
        <v>79</v>
      </c>
      <c r="J1941" s="198"/>
      <c r="K1941" s="199" t="s">
        <v>80</v>
      </c>
      <c r="L1941" s="200"/>
      <c r="N1941" s="197" t="s">
        <v>81</v>
      </c>
      <c r="O1941" s="198"/>
      <c r="P1941" s="199" t="s">
        <v>82</v>
      </c>
      <c r="Q1941" s="200"/>
      <c r="S1941" s="197" t="s">
        <v>83</v>
      </c>
      <c r="T1941" s="198"/>
      <c r="U1941" s="199" t="s">
        <v>84</v>
      </c>
      <c r="V1941" s="200"/>
      <c r="X1941" s="197" t="s">
        <v>85</v>
      </c>
      <c r="Y1941" s="198"/>
      <c r="Z1941" s="199" t="s">
        <v>86</v>
      </c>
      <c r="AA1941" s="200"/>
      <c r="AB1941" s="4"/>
      <c r="AC1941" s="197" t="s">
        <v>87</v>
      </c>
      <c r="AD1941" s="198"/>
      <c r="AE1941" s="199" t="s">
        <v>88</v>
      </c>
      <c r="AF1941" s="200"/>
      <c r="AH1941" s="197" t="s">
        <v>89</v>
      </c>
      <c r="AI1941" s="198"/>
      <c r="AJ1941" s="199" t="s">
        <v>90</v>
      </c>
      <c r="AK1941" s="200"/>
      <c r="AL1941" s="4"/>
      <c r="AM1941" s="197" t="s">
        <v>91</v>
      </c>
      <c r="AN1941" s="198"/>
      <c r="AO1941" s="199" t="s">
        <v>92</v>
      </c>
      <c r="AP1941" s="200"/>
      <c r="AR1941" s="197" t="s">
        <v>93</v>
      </c>
      <c r="AS1941" s="198"/>
      <c r="AT1941" s="199" t="s">
        <v>94</v>
      </c>
      <c r="AU1941" s="200"/>
      <c r="AV1941" s="4"/>
      <c r="AW1941" s="181" t="s">
        <v>95</v>
      </c>
      <c r="AY1941" s="182" t="s">
        <v>22</v>
      </c>
      <c r="AZ1941" s="9"/>
      <c r="BA1941" s="29"/>
      <c r="BB1941" s="29"/>
      <c r="BC1941" s="29"/>
      <c r="BD1941" s="29"/>
    </row>
    <row r="1942" spans="2:56" ht="18.649999999999999" customHeight="1" thickTop="1" thickBot="1">
      <c r="B1942" s="39">
        <f t="shared" ref="B1942" si="11529">B1935+$E$5</f>
        <v>1.0095999999999881</v>
      </c>
      <c r="D1942" s="24">
        <v>1</v>
      </c>
      <c r="E1942" s="25">
        <v>0</v>
      </c>
      <c r="F1942" s="26">
        <v>0</v>
      </c>
      <c r="G1942" s="27">
        <f t="shared" ref="G1942" si="11530">-1/($E$8*$B1942)</f>
        <v>-5.5334708585291361</v>
      </c>
      <c r="I1942" s="24">
        <v>1</v>
      </c>
      <c r="J1942" s="28">
        <v>0</v>
      </c>
      <c r="K1942" s="26">
        <v>0</v>
      </c>
      <c r="L1942" s="27">
        <v>0</v>
      </c>
      <c r="N1942" s="24">
        <f t="shared" ref="N1942" si="11531">D1942*I1942+F1942*I1945-E1942*J1942-G1942*J1945</f>
        <v>-4.6628505282126254E-2</v>
      </c>
      <c r="O1942" s="28">
        <f t="shared" ref="O1942" si="11532">(D1942*J1942+E1942*I1942+F1942*J1945+G1942*I1945)</f>
        <v>0</v>
      </c>
      <c r="P1942" s="26">
        <f t="shared" ref="P1942" si="11533">D1942*K1942+F1942*K1945-E1942*L1942-G1942*L1945</f>
        <v>0</v>
      </c>
      <c r="Q1942" s="27">
        <f t="shared" ref="Q1942" si="11534">(D1942*L1942+E1942*K1942+F1942*L1945+G1942*K1945)</f>
        <v>-5.5334708585291361</v>
      </c>
      <c r="S1942" s="24">
        <v>1</v>
      </c>
      <c r="T1942" s="25">
        <v>0</v>
      </c>
      <c r="U1942" s="26">
        <v>0</v>
      </c>
      <c r="V1942" s="27">
        <f t="shared" ref="V1942" si="11535">-1/($T$8*$B1942)</f>
        <v>-26.770034693965282</v>
      </c>
      <c r="X1942" s="24">
        <f t="shared" ref="X1942" si="11536">N1942*S1942+P1942*S1945-O1942*T1942-Q1942*T1945</f>
        <v>-4.6628505282126254E-2</v>
      </c>
      <c r="Y1942" s="28">
        <f t="shared" ref="Y1942" si="11537">(N1942*T1942+O1942*S1942+P1942*T1945+Q1942*S1945)</f>
        <v>0</v>
      </c>
      <c r="Z1942" s="26">
        <f t="shared" ref="Z1942" si="11538">N1942*U1942+P1942*U1945-O1942*V1942-Q1942*V1945</f>
        <v>0</v>
      </c>
      <c r="AA1942" s="27">
        <f t="shared" ref="AA1942" si="11539">(N1942*V1942+O1942*U1942+P1942*V1945+Q1942*U1945)</f>
        <v>-4.2852241543988727</v>
      </c>
      <c r="AB1942" s="8"/>
      <c r="AC1942" s="24">
        <v>1</v>
      </c>
      <c r="AD1942" s="28">
        <v>0</v>
      </c>
      <c r="AE1942" s="26">
        <v>0</v>
      </c>
      <c r="AF1942" s="27">
        <v>0</v>
      </c>
      <c r="AH1942" s="24">
        <f t="shared" ref="AH1942" si="11540">X1942*AC1942+Z1942*AC1945-Y1942*AD1942-AA1942*AD1945</f>
        <v>-0.86622992116044883</v>
      </c>
      <c r="AI1942" s="28">
        <f t="shared" ref="AI1942" si="11541">(X1942*AD1942+Y1942*AC1942+Z1942*AD1945+AA1942*AC1945)</f>
        <v>0</v>
      </c>
      <c r="AJ1942" s="26">
        <f t="shared" ref="AJ1942" si="11542">X1942*AE1942+Z1942*AE1945-Y1942*AF1942-AA1942*AF1945</f>
        <v>0</v>
      </c>
      <c r="AK1942" s="27">
        <f t="shared" ref="AK1942" si="11543">(X1942*AF1942+Y1942*AE1942+Z1942*AF1945+AA1942*AE1945)</f>
        <v>-4.2852241543988727</v>
      </c>
      <c r="AL1942" s="8"/>
      <c r="AM1942" s="24">
        <v>1</v>
      </c>
      <c r="AN1942" s="25">
        <v>0</v>
      </c>
      <c r="AO1942" s="26">
        <v>0</v>
      </c>
      <c r="AP1942" s="27">
        <f t="shared" ref="AP1942" si="11544">-1/($AN$8*$B1942)</f>
        <v>-5.5334708585291361</v>
      </c>
      <c r="AR1942" s="24">
        <f t="shared" ref="AR1942" si="11545">AH1942*AM1942+AJ1942*AM1945-AI1942*AN1942-AK1942*AN1945</f>
        <v>-0.86622992116044883</v>
      </c>
      <c r="AS1942" s="28">
        <f t="shared" ref="AS1942" si="11546">(AH1942*AN1942+AI1942*AM1942+AJ1942*AN1945+AK1942*AM1945)</f>
        <v>0</v>
      </c>
      <c r="AT1942" s="26">
        <f t="shared" ref="AT1942" si="11547">AH1942*AO1942+AJ1942*AO1945-AI1942*AP1942-AK1942*AP1945</f>
        <v>0</v>
      </c>
      <c r="AU1942" s="27">
        <f t="shared" ref="AU1942" si="11548">(AH1942*AP1942+AI1942*AO1942+AJ1942*AP1945+AK1942*AO1945)</f>
        <v>0.50803387112846199</v>
      </c>
      <c r="AV1942" s="8"/>
      <c r="AW1942" s="183">
        <f t="shared" ref="AW1942" si="11549">20*LOG((2*$AR$8)/(($AR$8*AR1942+AT1942+$AR$8*AR1945+AT1945)^2+($AR$8*AS1942+AU1942+$AR$8*AS1945+AU1945)^2)^0.5)</f>
        <v>-1.0423790213322201E-2</v>
      </c>
      <c r="AY1942" s="184">
        <f t="shared" ref="AY1942" si="11550">((AS1942^2+AR1942^2)/(AS1945^2+AR1945^2))^0.5</f>
        <v>1.4730963582246106</v>
      </c>
      <c r="AZ1942" s="9"/>
      <c r="BA1942" s="29"/>
      <c r="BB1942" s="29"/>
      <c r="BC1942" s="29"/>
      <c r="BD1942" s="29"/>
    </row>
    <row r="1943" spans="2:56" ht="18.649999999999999" customHeight="1" thickBot="1">
      <c r="D1943" s="30"/>
      <c r="G1943" s="31"/>
      <c r="I1943" s="30"/>
      <c r="L1943" s="31"/>
      <c r="N1943" s="30"/>
      <c r="Q1943" s="31"/>
      <c r="S1943" s="30"/>
      <c r="V1943" s="31"/>
      <c r="X1943" s="30"/>
      <c r="AA1943" s="31"/>
      <c r="AC1943" s="30"/>
      <c r="AF1943" s="31"/>
      <c r="AH1943" s="30"/>
      <c r="AK1943" s="31"/>
      <c r="AM1943" s="30"/>
      <c r="AP1943" s="31"/>
      <c r="AR1943" s="30"/>
      <c r="AU1943" s="31"/>
      <c r="AY1943" s="185"/>
      <c r="AZ1943" s="9"/>
      <c r="BA1943" s="29"/>
      <c r="BB1943" s="29"/>
      <c r="BC1943" s="29"/>
      <c r="BD1943" s="29"/>
    </row>
    <row r="1944" spans="2:56" ht="18.649999999999999" customHeight="1" thickBot="1">
      <c r="D1944" s="197" t="s">
        <v>96</v>
      </c>
      <c r="E1944" s="198"/>
      <c r="F1944" s="199" t="s">
        <v>97</v>
      </c>
      <c r="G1944" s="200"/>
      <c r="I1944" s="197" t="s">
        <v>98</v>
      </c>
      <c r="J1944" s="198"/>
      <c r="K1944" s="199" t="s">
        <v>99</v>
      </c>
      <c r="L1944" s="200"/>
      <c r="N1944" s="197" t="s">
        <v>1</v>
      </c>
      <c r="O1944" s="198"/>
      <c r="P1944" s="199" t="s">
        <v>2</v>
      </c>
      <c r="Q1944" s="200"/>
      <c r="S1944" s="172" t="s">
        <v>100</v>
      </c>
      <c r="T1944" s="173"/>
      <c r="U1944" s="199" t="s">
        <v>101</v>
      </c>
      <c r="V1944" s="200"/>
      <c r="X1944" s="197" t="s">
        <v>102</v>
      </c>
      <c r="Y1944" s="198"/>
      <c r="Z1944" s="199" t="s">
        <v>103</v>
      </c>
      <c r="AA1944" s="200"/>
      <c r="AB1944" s="4"/>
      <c r="AC1944" s="197" t="s">
        <v>104</v>
      </c>
      <c r="AD1944" s="198"/>
      <c r="AE1944" s="199" t="s">
        <v>105</v>
      </c>
      <c r="AF1944" s="200"/>
      <c r="AH1944" s="172" t="s">
        <v>106</v>
      </c>
      <c r="AI1944" s="173"/>
      <c r="AJ1944" s="199" t="s">
        <v>107</v>
      </c>
      <c r="AK1944" s="200"/>
      <c r="AL1944" s="4"/>
      <c r="AM1944" s="197" t="s">
        <v>108</v>
      </c>
      <c r="AN1944" s="198"/>
      <c r="AO1944" s="199" t="s">
        <v>109</v>
      </c>
      <c r="AP1944" s="200"/>
      <c r="AR1944" s="197" t="s">
        <v>110</v>
      </c>
      <c r="AS1944" s="198"/>
      <c r="AT1944" s="199" t="s">
        <v>111</v>
      </c>
      <c r="AU1944" s="200"/>
      <c r="AV1944" s="4"/>
      <c r="AW1944" s="36" t="s">
        <v>112</v>
      </c>
      <c r="AY1944" s="186" t="s">
        <v>113</v>
      </c>
      <c r="AZ1944" s="9"/>
      <c r="BA1944" s="29"/>
      <c r="BB1944" s="29"/>
      <c r="BC1944" s="29"/>
      <c r="BD1944" s="29"/>
    </row>
    <row r="1945" spans="2:56" ht="18.649999999999999" customHeight="1" thickTop="1" thickBot="1">
      <c r="D1945" s="24">
        <v>0</v>
      </c>
      <c r="E1945" s="28">
        <v>0</v>
      </c>
      <c r="F1945" s="26">
        <v>1</v>
      </c>
      <c r="G1945" s="27">
        <v>0</v>
      </c>
      <c r="I1945" s="24">
        <v>0</v>
      </c>
      <c r="J1945" s="28">
        <f t="shared" ref="J1945" si="11551">IF(0=(1-$J$8*$K$8*$B1942^2),0,-1*(1-$J$8*$K$8*$B1942^2)/($B1942*$K$8))</f>
        <v>-0.18914502886897516</v>
      </c>
      <c r="K1945" s="26">
        <v>1</v>
      </c>
      <c r="L1945" s="27">
        <v>0</v>
      </c>
      <c r="N1945" s="24">
        <f t="shared" ref="N1945" si="11552">D1945*I1942+F1945*I1945-E1945*J1942-G1945*J1945</f>
        <v>0</v>
      </c>
      <c r="O1945" s="28">
        <f t="shared" ref="O1945" si="11553">(D1945*J1942+E1945*I1942+F1945*J1945+G1945*I1945)</f>
        <v>-0.18914502886897516</v>
      </c>
      <c r="P1945" s="26">
        <f t="shared" ref="P1945" si="11554">D1945*K1942+F1945*K1945-E1945*L1942-G1945*L1945</f>
        <v>1</v>
      </c>
      <c r="Q1945" s="27">
        <f t="shared" ref="Q1945" si="11555">(D1945*L1942+E1945*K1942+F1945*L1945+G1945*K1945)</f>
        <v>0</v>
      </c>
      <c r="S1945" s="24">
        <v>0</v>
      </c>
      <c r="T1945" s="28">
        <v>0</v>
      </c>
      <c r="U1945" s="26">
        <v>1</v>
      </c>
      <c r="V1945" s="27">
        <v>0</v>
      </c>
      <c r="X1945" s="24">
        <f t="shared" ref="X1945" si="11556">N1945*S1942+P1945*S1945-O1945*T1942-Q1945*T1945</f>
        <v>0</v>
      </c>
      <c r="Y1945" s="28">
        <f t="shared" ref="Y1945" si="11557">(N1945*T1942+O1945*S1942+P1945*T1945+Q1945*S1945)</f>
        <v>-0.18914502886897516</v>
      </c>
      <c r="Z1945" s="26">
        <f t="shared" ref="Z1945" si="11558">N1945*U1942+P1945*U1945-O1945*V1942-Q1945*V1945</f>
        <v>-4.0634189850135298</v>
      </c>
      <c r="AA1945" s="27">
        <f t="shared" ref="AA1945" si="11559">(N1945*V1942+O1945*U1942+P1945*V1945+Q1945*U1945)</f>
        <v>0</v>
      </c>
      <c r="AB1945" s="8"/>
      <c r="AC1945" s="24">
        <v>0</v>
      </c>
      <c r="AD1945" s="28">
        <f t="shared" ref="AD1945" si="11560">IF(0=(1-$AD$8*$AE$8*$B1942^2),0,-1*(1-$AD$8*$AE$8*$B1942^2)/($B1942*$AD$8))</f>
        <v>-0.1912622038772428</v>
      </c>
      <c r="AE1945" s="26">
        <v>1</v>
      </c>
      <c r="AF1945" s="27">
        <v>0</v>
      </c>
      <c r="AH1945" s="24">
        <f t="shared" ref="AH1945" si="11561">X1945*AC1942+Z1945*AC1945-Y1945*AD1942-AA1945*AD1945</f>
        <v>0</v>
      </c>
      <c r="AI1945" s="28">
        <f t="shared" ref="AI1945" si="11562">(X1945*AD1942+Y1945*AC1942+Z1945*AD1945+AA1945*AC1945)</f>
        <v>0.58803344148134151</v>
      </c>
      <c r="AJ1945" s="26">
        <f t="shared" ref="AJ1945" si="11563">X1945*AE1942+Z1945*AE1945-Y1945*AF1942-AA1945*AF1945</f>
        <v>-4.0634189850135298</v>
      </c>
      <c r="AK1945" s="27">
        <f t="shared" ref="AK1945" si="11564">(X1945*AF1942+Y1945*AE1942+Z1945*AF1945+AA1945*AE1945)</f>
        <v>0</v>
      </c>
      <c r="AL1945" s="8"/>
      <c r="AM1945" s="24">
        <v>0</v>
      </c>
      <c r="AN1945" s="28">
        <v>0</v>
      </c>
      <c r="AO1945" s="26">
        <v>1</v>
      </c>
      <c r="AP1945" s="27">
        <v>0</v>
      </c>
      <c r="AR1945" s="24">
        <f t="shared" ref="AR1945" si="11565">AH1945*AM1942+AJ1945*AM1945-AI1945*AN1942-AK1945*AN1945</f>
        <v>0</v>
      </c>
      <c r="AS1945" s="28">
        <f t="shared" ref="AS1945" si="11566">(AH1945*AN1942+AI1945*AM1942+AJ1945*AN1945+AK1945*AM1945)</f>
        <v>0.58803344148134151</v>
      </c>
      <c r="AT1945" s="26">
        <f t="shared" ref="AT1945" si="11567">AH1945*AO1942+AJ1945*AO1945-AI1945*AP1942-AK1945*AP1945</f>
        <v>-0.80955307273592858</v>
      </c>
      <c r="AU1945" s="27">
        <f t="shared" ref="AU1945" si="11568">(AH1945*AP1942+AI1945*AO1942+AJ1945*AP1945+AK1945*AO1945)</f>
        <v>0</v>
      </c>
      <c r="AV1945" s="8"/>
      <c r="AW1945" s="38">
        <f t="shared" ref="AW1945" si="11569">(180/PI())*ATAN(-1*(($AR$8*AS1942+AU1942+$AR$8*AS1945+AU1945)/($AR$8*AR1942+AT1942+$AR$8*AR1945+AT1945)))</f>
        <v>33.187206155853183</v>
      </c>
      <c r="AY1945" s="187">
        <f t="shared" ref="AY1945" si="11570">20*LOG(((($AR$8*AR1942+AT1942-$AR$8*AR1945-AT1945)^2+($AR$8*AS1942+AU1942-$AR$8*AS1945-AU1945)^2)/(($AR$8*AR1942+AT1942+$AR$8*AR1945+AT1945)^2+($AR$8*AS1942+AU1942+$AR$8*AS1945+AU1945)^2))^0.5)</f>
        <v>-26.202797342792408</v>
      </c>
      <c r="AZ1945" s="9"/>
      <c r="BA1945" s="29"/>
      <c r="BB1945" s="29"/>
      <c r="BC1945" s="29"/>
      <c r="BD1945" s="29"/>
    </row>
    <row r="1946" spans="2:56" ht="18.649999999999999" customHeight="1">
      <c r="AY1946" s="33"/>
    </row>
    <row r="1947" spans="2:56" ht="18.649999999999999" customHeight="1" thickBot="1">
      <c r="E1947" s="21" t="s">
        <v>68</v>
      </c>
      <c r="J1947" s="21" t="s">
        <v>69</v>
      </c>
      <c r="O1947" s="21" t="s">
        <v>70</v>
      </c>
      <c r="T1947" s="21" t="s">
        <v>71</v>
      </c>
      <c r="Y1947" s="21" t="s">
        <v>72</v>
      </c>
      <c r="AD1947" s="21" t="s">
        <v>73</v>
      </c>
      <c r="AI1947" s="21" t="s">
        <v>74</v>
      </c>
      <c r="AN1947" s="21" t="s">
        <v>75</v>
      </c>
      <c r="AS1947" s="21" t="s">
        <v>76</v>
      </c>
    </row>
    <row r="1948" spans="2:56" ht="18.649999999999999" customHeight="1" thickBot="1">
      <c r="B1948" s="20"/>
      <c r="D1948" s="197" t="s">
        <v>77</v>
      </c>
      <c r="E1948" s="198"/>
      <c r="F1948" s="199" t="s">
        <v>78</v>
      </c>
      <c r="G1948" s="200"/>
      <c r="I1948" s="197" t="s">
        <v>79</v>
      </c>
      <c r="J1948" s="198"/>
      <c r="K1948" s="199" t="s">
        <v>80</v>
      </c>
      <c r="L1948" s="200"/>
      <c r="N1948" s="197" t="s">
        <v>81</v>
      </c>
      <c r="O1948" s="198"/>
      <c r="P1948" s="199" t="s">
        <v>82</v>
      </c>
      <c r="Q1948" s="200"/>
      <c r="S1948" s="197" t="s">
        <v>83</v>
      </c>
      <c r="T1948" s="198"/>
      <c r="U1948" s="199" t="s">
        <v>84</v>
      </c>
      <c r="V1948" s="200"/>
      <c r="X1948" s="197" t="s">
        <v>85</v>
      </c>
      <c r="Y1948" s="198"/>
      <c r="Z1948" s="199" t="s">
        <v>86</v>
      </c>
      <c r="AA1948" s="200"/>
      <c r="AB1948" s="4"/>
      <c r="AC1948" s="197" t="s">
        <v>87</v>
      </c>
      <c r="AD1948" s="198"/>
      <c r="AE1948" s="199" t="s">
        <v>88</v>
      </c>
      <c r="AF1948" s="200"/>
      <c r="AH1948" s="197" t="s">
        <v>89</v>
      </c>
      <c r="AI1948" s="198"/>
      <c r="AJ1948" s="199" t="s">
        <v>90</v>
      </c>
      <c r="AK1948" s="200"/>
      <c r="AL1948" s="4"/>
      <c r="AM1948" s="197" t="s">
        <v>91</v>
      </c>
      <c r="AN1948" s="198"/>
      <c r="AO1948" s="199" t="s">
        <v>92</v>
      </c>
      <c r="AP1948" s="200"/>
      <c r="AR1948" s="197" t="s">
        <v>93</v>
      </c>
      <c r="AS1948" s="198"/>
      <c r="AT1948" s="199" t="s">
        <v>94</v>
      </c>
      <c r="AU1948" s="200"/>
      <c r="AV1948" s="4"/>
      <c r="AW1948" s="181" t="s">
        <v>95</v>
      </c>
      <c r="AY1948" s="182" t="s">
        <v>22</v>
      </c>
      <c r="AZ1948" s="9"/>
      <c r="BA1948" s="29"/>
      <c r="BB1948" s="29"/>
      <c r="BC1948" s="29"/>
      <c r="BD1948" s="29"/>
    </row>
    <row r="1949" spans="2:56" ht="18.649999999999999" customHeight="1" thickTop="1" thickBot="1">
      <c r="B1949" s="39">
        <f t="shared" ref="B1949" si="11571">B1942+$E$5</f>
        <v>1.009999999999988</v>
      </c>
      <c r="D1949" s="24">
        <v>1</v>
      </c>
      <c r="E1949" s="25">
        <v>0</v>
      </c>
      <c r="F1949" s="26">
        <v>0</v>
      </c>
      <c r="G1949" s="27">
        <f t="shared" ref="G1949" si="11572">-1/($E$8*$B1949)</f>
        <v>-5.531279384921798</v>
      </c>
      <c r="I1949" s="24">
        <v>1</v>
      </c>
      <c r="J1949" s="28">
        <v>0</v>
      </c>
      <c r="K1949" s="26">
        <v>0</v>
      </c>
      <c r="L1949" s="27">
        <v>0</v>
      </c>
      <c r="N1949" s="24">
        <f t="shared" ref="N1949" si="11573">D1949*I1949+F1949*I1952-E1949*J1949-G1949*J1952</f>
        <v>-4.1424175119865403E-2</v>
      </c>
      <c r="O1949" s="28">
        <f t="shared" ref="O1949" si="11574">(D1949*J1949+E1949*I1949+F1949*J1952+G1949*I1952)</f>
        <v>0</v>
      </c>
      <c r="P1949" s="26">
        <f t="shared" ref="P1949" si="11575">D1949*K1949+F1949*K1952-E1949*L1949-G1949*L1952</f>
        <v>0</v>
      </c>
      <c r="Q1949" s="27">
        <f t="shared" ref="Q1949" si="11576">(D1949*L1949+E1949*K1949+F1949*L1952+G1949*K1952)</f>
        <v>-5.531279384921798</v>
      </c>
      <c r="S1949" s="24">
        <v>1</v>
      </c>
      <c r="T1949" s="25">
        <v>0</v>
      </c>
      <c r="U1949" s="26">
        <v>0</v>
      </c>
      <c r="V1949" s="27">
        <f t="shared" ref="V1949" si="11577">-1/($T$8*$B1949)</f>
        <v>-26.759432700027077</v>
      </c>
      <c r="X1949" s="24">
        <f t="shared" ref="X1949" si="11578">N1949*S1949+P1949*S1952-O1949*T1949-Q1949*T1952</f>
        <v>-4.1424175119865403E-2</v>
      </c>
      <c r="Y1949" s="28">
        <f t="shared" ref="Y1949" si="11579">(N1949*T1949+O1949*S1949+P1949*T1952+Q1949*S1952)</f>
        <v>0</v>
      </c>
      <c r="Z1949" s="26">
        <f t="shared" ref="Z1949" si="11580">N1949*U1949+P1949*U1952-O1949*V1949-Q1949*V1952</f>
        <v>0</v>
      </c>
      <c r="AA1949" s="27">
        <f t="shared" ref="AA1949" si="11581">(N1949*V1949+O1949*U1949+P1949*V1952+Q1949*U1952)</f>
        <v>-4.4227919586476236</v>
      </c>
      <c r="AB1949" s="8"/>
      <c r="AC1949" s="24">
        <v>1</v>
      </c>
      <c r="AD1949" s="28">
        <v>0</v>
      </c>
      <c r="AE1949" s="26">
        <v>0</v>
      </c>
      <c r="AF1949" s="27">
        <v>0</v>
      </c>
      <c r="AH1949" s="24">
        <f t="shared" ref="AH1949" si="11582">X1949*AC1949+Z1949*AC1952-Y1949*AD1949-AA1949*AD1952</f>
        <v>-0.8840517949358927</v>
      </c>
      <c r="AI1949" s="28">
        <f t="shared" ref="AI1949" si="11583">(X1949*AD1949+Y1949*AC1949+Z1949*AD1952+AA1949*AC1952)</f>
        <v>0</v>
      </c>
      <c r="AJ1949" s="26">
        <f t="shared" ref="AJ1949" si="11584">X1949*AE1949+Z1949*AE1952-Y1949*AF1949-AA1949*AF1952</f>
        <v>0</v>
      </c>
      <c r="AK1949" s="27">
        <f t="shared" ref="AK1949" si="11585">(X1949*AF1949+Y1949*AE1949+Z1949*AF1952+AA1949*AE1952)</f>
        <v>-4.4227919586476236</v>
      </c>
      <c r="AL1949" s="8"/>
      <c r="AM1949" s="24">
        <v>1</v>
      </c>
      <c r="AN1949" s="25">
        <v>0</v>
      </c>
      <c r="AO1949" s="26">
        <v>0</v>
      </c>
      <c r="AP1949" s="27">
        <f t="shared" ref="AP1949" si="11586">-1/($AN$8*$B1949)</f>
        <v>-5.531279384921798</v>
      </c>
      <c r="AR1949" s="24">
        <f t="shared" ref="AR1949" si="11587">AH1949*AM1949+AJ1949*AM1952-AI1949*AN1949-AK1949*AN1952</f>
        <v>-0.8840517949358927</v>
      </c>
      <c r="AS1949" s="28">
        <f t="shared" ref="AS1949" si="11588">(AH1949*AN1949+AI1949*AM1949+AJ1949*AN1952+AK1949*AM1952)</f>
        <v>0</v>
      </c>
      <c r="AT1949" s="26">
        <f t="shared" ref="AT1949" si="11589">AH1949*AO1949+AJ1949*AO1952-AI1949*AP1949-AK1949*AP1952</f>
        <v>0</v>
      </c>
      <c r="AU1949" s="27">
        <f t="shared" ref="AU1949" si="11590">(AH1949*AP1949+AI1949*AO1949+AJ1949*AP1952+AK1949*AO1952)</f>
        <v>0.46714550988439285</v>
      </c>
      <c r="AV1949" s="8"/>
      <c r="AW1949" s="183">
        <f t="shared" ref="AW1949" si="11591">20*LOG((2*$AR$8)/(($AR$8*AR1949+AT1949+$AR$8*AR1952+AT1952)^2+($AR$8*AS1949+AU1949+$AR$8*AS1952+AU1952)^2)^0.5)</f>
        <v>-1.7959933798748055E-2</v>
      </c>
      <c r="AY1949" s="184">
        <f t="shared" ref="AY1949" si="11592">((AS1949^2+AR1949^2)/(AS1952^2+AR1952^2))^0.5</f>
        <v>1.5213833397584176</v>
      </c>
      <c r="AZ1949" s="9"/>
      <c r="BA1949" s="29"/>
      <c r="BB1949" s="29"/>
      <c r="BC1949" s="29"/>
      <c r="BD1949" s="29"/>
    </row>
    <row r="1950" spans="2:56" ht="18.649999999999999" customHeight="1" thickBot="1">
      <c r="D1950" s="30"/>
      <c r="G1950" s="31"/>
      <c r="I1950" s="30"/>
      <c r="L1950" s="31"/>
      <c r="N1950" s="30"/>
      <c r="Q1950" s="31"/>
      <c r="S1950" s="30"/>
      <c r="V1950" s="31"/>
      <c r="X1950" s="30"/>
      <c r="AA1950" s="31"/>
      <c r="AC1950" s="30"/>
      <c r="AF1950" s="31"/>
      <c r="AH1950" s="30"/>
      <c r="AK1950" s="31"/>
      <c r="AM1950" s="30"/>
      <c r="AP1950" s="31"/>
      <c r="AR1950" s="30"/>
      <c r="AU1950" s="31"/>
      <c r="AY1950" s="185"/>
      <c r="AZ1950" s="9"/>
      <c r="BA1950" s="29"/>
      <c r="BB1950" s="29"/>
      <c r="BC1950" s="29"/>
      <c r="BD1950" s="29"/>
    </row>
    <row r="1951" spans="2:56" ht="18.649999999999999" customHeight="1" thickBot="1">
      <c r="D1951" s="197" t="s">
        <v>96</v>
      </c>
      <c r="E1951" s="198"/>
      <c r="F1951" s="199" t="s">
        <v>97</v>
      </c>
      <c r="G1951" s="200"/>
      <c r="I1951" s="197" t="s">
        <v>98</v>
      </c>
      <c r="J1951" s="198"/>
      <c r="K1951" s="199" t="s">
        <v>99</v>
      </c>
      <c r="L1951" s="200"/>
      <c r="N1951" s="197" t="s">
        <v>1</v>
      </c>
      <c r="O1951" s="198"/>
      <c r="P1951" s="199" t="s">
        <v>2</v>
      </c>
      <c r="Q1951" s="200"/>
      <c r="S1951" s="172" t="s">
        <v>100</v>
      </c>
      <c r="T1951" s="173"/>
      <c r="U1951" s="199" t="s">
        <v>101</v>
      </c>
      <c r="V1951" s="200"/>
      <c r="X1951" s="197" t="s">
        <v>102</v>
      </c>
      <c r="Y1951" s="198"/>
      <c r="Z1951" s="199" t="s">
        <v>103</v>
      </c>
      <c r="AA1951" s="200"/>
      <c r="AB1951" s="4"/>
      <c r="AC1951" s="197" t="s">
        <v>104</v>
      </c>
      <c r="AD1951" s="198"/>
      <c r="AE1951" s="199" t="s">
        <v>105</v>
      </c>
      <c r="AF1951" s="200"/>
      <c r="AH1951" s="172" t="s">
        <v>106</v>
      </c>
      <c r="AI1951" s="173"/>
      <c r="AJ1951" s="199" t="s">
        <v>107</v>
      </c>
      <c r="AK1951" s="200"/>
      <c r="AL1951" s="4"/>
      <c r="AM1951" s="197" t="s">
        <v>108</v>
      </c>
      <c r="AN1951" s="198"/>
      <c r="AO1951" s="199" t="s">
        <v>109</v>
      </c>
      <c r="AP1951" s="200"/>
      <c r="AR1951" s="197" t="s">
        <v>110</v>
      </c>
      <c r="AS1951" s="198"/>
      <c r="AT1951" s="199" t="s">
        <v>111</v>
      </c>
      <c r="AU1951" s="200"/>
      <c r="AV1951" s="4"/>
      <c r="AW1951" s="36" t="s">
        <v>112</v>
      </c>
      <c r="AY1951" s="186" t="s">
        <v>113</v>
      </c>
      <c r="AZ1951" s="9"/>
      <c r="BA1951" s="29"/>
      <c r="BB1951" s="29"/>
      <c r="BC1951" s="29"/>
      <c r="BD1951" s="29"/>
    </row>
    <row r="1952" spans="2:56" ht="18.649999999999999" customHeight="1" thickTop="1" thickBot="1">
      <c r="D1952" s="24">
        <v>0</v>
      </c>
      <c r="E1952" s="28">
        <v>0</v>
      </c>
      <c r="F1952" s="26">
        <v>1</v>
      </c>
      <c r="G1952" s="27">
        <v>0</v>
      </c>
      <c r="I1952" s="24">
        <v>0</v>
      </c>
      <c r="J1952" s="28">
        <f t="shared" ref="J1952" si="11593">IF(0=(1-$J$8*$K$8*$B1949^2),0,-1*(1-$J$8*$K$8*$B1949^2)/($B1949*$K$8))</f>
        <v>-0.18827907661991822</v>
      </c>
      <c r="K1952" s="26">
        <v>1</v>
      </c>
      <c r="L1952" s="27">
        <v>0</v>
      </c>
      <c r="N1952" s="24">
        <f t="shared" ref="N1952" si="11594">D1952*I1949+F1952*I1952-E1952*J1949-G1952*J1952</f>
        <v>0</v>
      </c>
      <c r="O1952" s="28">
        <f t="shared" ref="O1952" si="11595">(D1952*J1949+E1952*I1949+F1952*J1952+G1952*I1952)</f>
        <v>-0.18827907661991822</v>
      </c>
      <c r="P1952" s="26">
        <f t="shared" ref="P1952" si="11596">D1952*K1949+F1952*K1952-E1952*L1949-G1952*L1952</f>
        <v>1</v>
      </c>
      <c r="Q1952" s="27">
        <f t="shared" ref="Q1952" si="11597">(D1952*L1949+E1952*K1949+F1952*L1952+G1952*K1952)</f>
        <v>0</v>
      </c>
      <c r="S1952" s="24">
        <v>0</v>
      </c>
      <c r="T1952" s="28">
        <v>0</v>
      </c>
      <c r="U1952" s="26">
        <v>1</v>
      </c>
      <c r="V1952" s="27">
        <v>0</v>
      </c>
      <c r="X1952" s="24">
        <f t="shared" ref="X1952" si="11598">N1952*S1949+P1952*S1952-O1952*T1949-Q1952*T1952</f>
        <v>0</v>
      </c>
      <c r="Y1952" s="28">
        <f t="shared" ref="Y1952" si="11599">(N1952*T1949+O1952*S1949+P1952*T1952+Q1952*S1952)</f>
        <v>-0.18827907661991822</v>
      </c>
      <c r="Z1952" s="26">
        <f t="shared" ref="Z1952" si="11600">N1952*U1949+P1952*U1952-O1952*V1949-Q1952*V1952</f>
        <v>-4.0382412796339429</v>
      </c>
      <c r="AA1952" s="27">
        <f t="shared" ref="AA1952" si="11601">(N1952*V1949+O1952*U1949+P1952*V1952+Q1952*U1952)</f>
        <v>0</v>
      </c>
      <c r="AB1952" s="8"/>
      <c r="AC1952" s="24">
        <v>0</v>
      </c>
      <c r="AD1952" s="28">
        <f t="shared" ref="AD1952" si="11602">IF(0=(1-$AD$8*$AE$8*$B1949^2),0,-1*(1-$AD$8*$AE$8*$B1949^2)/($B1949*$AD$8))</f>
        <v>-0.19051938858857861</v>
      </c>
      <c r="AE1952" s="26">
        <v>1</v>
      </c>
      <c r="AF1952" s="27">
        <v>0</v>
      </c>
      <c r="AH1952" s="24">
        <f t="shared" ref="AH1952" si="11603">X1952*AC1949+Z1952*AC1952-Y1952*AD1949-AA1952*AD1952</f>
        <v>0</v>
      </c>
      <c r="AI1952" s="28">
        <f t="shared" ref="AI1952" si="11604">(X1952*AD1949+Y1952*AC1949+Z1952*AD1952+AA1952*AC1952)</f>
        <v>0.5810841829490998</v>
      </c>
      <c r="AJ1952" s="26">
        <f t="shared" ref="AJ1952" si="11605">X1952*AE1949+Z1952*AE1952-Y1952*AF1949-AA1952*AF1952</f>
        <v>-4.0382412796339429</v>
      </c>
      <c r="AK1952" s="27">
        <f t="shared" ref="AK1952" si="11606">(X1952*AF1949+Y1952*AE1949+Z1952*AF1952+AA1952*AE1952)</f>
        <v>0</v>
      </c>
      <c r="AL1952" s="8"/>
      <c r="AM1952" s="24">
        <v>0</v>
      </c>
      <c r="AN1952" s="28">
        <v>0</v>
      </c>
      <c r="AO1952" s="26">
        <v>1</v>
      </c>
      <c r="AP1952" s="27">
        <v>0</v>
      </c>
      <c r="AR1952" s="24">
        <f t="shared" ref="AR1952" si="11607">AH1952*AM1949+AJ1952*AM1952-AI1952*AN1949-AK1952*AN1952</f>
        <v>0</v>
      </c>
      <c r="AS1952" s="28">
        <f t="shared" ref="AS1952" si="11608">(AH1952*AN1949+AI1952*AM1949+AJ1952*AN1952+AK1952*AM1952)</f>
        <v>0.5810841829490998</v>
      </c>
      <c r="AT1952" s="26">
        <f t="shared" ref="AT1952" si="11609">AH1952*AO1949+AJ1952*AO1952-AI1952*AP1949-AK1952*AP1952</f>
        <v>-0.82410231758346031</v>
      </c>
      <c r="AU1952" s="27">
        <f t="shared" ref="AU1952" si="11610">(AH1952*AP1949+AI1952*AO1949+AJ1952*AP1952+AK1952*AO1952)</f>
        <v>0</v>
      </c>
      <c r="AV1952" s="8"/>
      <c r="AW1952" s="38">
        <f t="shared" ref="AW1952" si="11611">(180/PI())*ATAN(-1*(($AR$8*AS1949+AU1949+$AR$8*AS1952+AU1952)/($AR$8*AR1949+AT1949+$AR$8*AR1952+AT1952)))</f>
        <v>31.535869276381792</v>
      </c>
      <c r="AY1952" s="187">
        <f t="shared" ref="AY1952" si="11612">20*LOG(((($AR$8*AR1949+AT1949-$AR$8*AR1952-AT1952)^2+($AR$8*AS1949+AU1949-$AR$8*AS1952-AU1952)^2)/(($AR$8*AR1949+AT1949+$AR$8*AR1952+AT1952)^2+($AR$8*AS1949+AU1949+$AR$8*AS1952+AU1952)^2))^0.5)</f>
        <v>-23.84377267021717</v>
      </c>
      <c r="AZ1952" s="9"/>
      <c r="BA1952" s="29"/>
      <c r="BB1952" s="29"/>
      <c r="BC1952" s="29"/>
      <c r="BD1952" s="29"/>
    </row>
    <row r="1953" spans="2:56" ht="18.649999999999999" customHeight="1">
      <c r="AY1953" s="33"/>
    </row>
    <row r="1954" spans="2:56" ht="18.649999999999999" customHeight="1" thickBot="1">
      <c r="E1954" s="21" t="s">
        <v>68</v>
      </c>
      <c r="J1954" s="21" t="s">
        <v>69</v>
      </c>
      <c r="O1954" s="21" t="s">
        <v>70</v>
      </c>
      <c r="T1954" s="21" t="s">
        <v>71</v>
      </c>
      <c r="Y1954" s="21" t="s">
        <v>72</v>
      </c>
      <c r="AD1954" s="21" t="s">
        <v>73</v>
      </c>
      <c r="AI1954" s="21" t="s">
        <v>74</v>
      </c>
      <c r="AN1954" s="21" t="s">
        <v>75</v>
      </c>
      <c r="AS1954" s="21" t="s">
        <v>76</v>
      </c>
    </row>
    <row r="1955" spans="2:56" ht="18.649999999999999" customHeight="1" thickBot="1">
      <c r="B1955" s="20"/>
      <c r="D1955" s="197" t="s">
        <v>77</v>
      </c>
      <c r="E1955" s="198"/>
      <c r="F1955" s="199" t="s">
        <v>78</v>
      </c>
      <c r="G1955" s="200"/>
      <c r="I1955" s="197" t="s">
        <v>79</v>
      </c>
      <c r="J1955" s="198"/>
      <c r="K1955" s="199" t="s">
        <v>80</v>
      </c>
      <c r="L1955" s="200"/>
      <c r="N1955" s="197" t="s">
        <v>81</v>
      </c>
      <c r="O1955" s="198"/>
      <c r="P1955" s="199" t="s">
        <v>82</v>
      </c>
      <c r="Q1955" s="200"/>
      <c r="S1955" s="197" t="s">
        <v>83</v>
      </c>
      <c r="T1955" s="198"/>
      <c r="U1955" s="199" t="s">
        <v>84</v>
      </c>
      <c r="V1955" s="200"/>
      <c r="X1955" s="197" t="s">
        <v>85</v>
      </c>
      <c r="Y1955" s="198"/>
      <c r="Z1955" s="199" t="s">
        <v>86</v>
      </c>
      <c r="AA1955" s="200"/>
      <c r="AB1955" s="4"/>
      <c r="AC1955" s="197" t="s">
        <v>87</v>
      </c>
      <c r="AD1955" s="198"/>
      <c r="AE1955" s="199" t="s">
        <v>88</v>
      </c>
      <c r="AF1955" s="200"/>
      <c r="AH1955" s="197" t="s">
        <v>89</v>
      </c>
      <c r="AI1955" s="198"/>
      <c r="AJ1955" s="199" t="s">
        <v>90</v>
      </c>
      <c r="AK1955" s="200"/>
      <c r="AL1955" s="4"/>
      <c r="AM1955" s="197" t="s">
        <v>91</v>
      </c>
      <c r="AN1955" s="198"/>
      <c r="AO1955" s="199" t="s">
        <v>92</v>
      </c>
      <c r="AP1955" s="200"/>
      <c r="AR1955" s="197" t="s">
        <v>93</v>
      </c>
      <c r="AS1955" s="198"/>
      <c r="AT1955" s="199" t="s">
        <v>94</v>
      </c>
      <c r="AU1955" s="200"/>
      <c r="AV1955" s="4"/>
      <c r="AW1955" s="181" t="s">
        <v>95</v>
      </c>
      <c r="AY1955" s="182" t="s">
        <v>22</v>
      </c>
      <c r="AZ1955" s="9"/>
      <c r="BA1955" s="29"/>
      <c r="BB1955" s="29"/>
      <c r="BC1955" s="29"/>
      <c r="BD1955" s="29"/>
    </row>
    <row r="1956" spans="2:56" ht="18.649999999999999" customHeight="1" thickTop="1" thickBot="1">
      <c r="B1956" s="39">
        <f t="shared" ref="B1956" si="11613">B1949+$E$5</f>
        <v>1.010399999999988</v>
      </c>
      <c r="D1956" s="24">
        <v>1</v>
      </c>
      <c r="E1956" s="25">
        <v>0</v>
      </c>
      <c r="F1956" s="26">
        <v>0</v>
      </c>
      <c r="G1956" s="27">
        <f t="shared" ref="G1956" si="11614">-1/($E$8*$B1956)</f>
        <v>-5.5290896464479573</v>
      </c>
      <c r="I1956" s="24">
        <v>1</v>
      </c>
      <c r="J1956" s="28">
        <v>0</v>
      </c>
      <c r="K1956" s="26">
        <v>0</v>
      </c>
      <c r="L1956" s="27">
        <v>0</v>
      </c>
      <c r="N1956" s="24">
        <f t="shared" ref="N1956" si="11615">D1956*I1956+F1956*I1959-E1956*J1956-G1956*J1959</f>
        <v>-3.6226024648746913E-2</v>
      </c>
      <c r="O1956" s="28">
        <f t="shared" ref="O1956" si="11616">(D1956*J1956+E1956*I1956+F1956*J1959+G1956*I1959)</f>
        <v>0</v>
      </c>
      <c r="P1956" s="26">
        <f t="shared" ref="P1956" si="11617">D1956*K1956+F1956*K1959-E1956*L1956-G1956*L1959</f>
        <v>0</v>
      </c>
      <c r="Q1956" s="27">
        <f t="shared" ref="Q1956" si="11618">(D1956*L1956+E1956*K1956+F1956*L1959+G1956*K1959)</f>
        <v>-5.5290896464479573</v>
      </c>
      <c r="S1956" s="24">
        <v>1</v>
      </c>
      <c r="T1956" s="25">
        <v>0</v>
      </c>
      <c r="U1956" s="26">
        <v>0</v>
      </c>
      <c r="V1956" s="27">
        <f t="shared" ref="V1956" si="11619">-1/($T$8*$B1956)</f>
        <v>-26.748839100383364</v>
      </c>
      <c r="X1956" s="24">
        <f t="shared" ref="X1956" si="11620">N1956*S1956+P1956*S1959-O1956*T1956-Q1956*T1959</f>
        <v>-3.6226024648746913E-2</v>
      </c>
      <c r="Y1956" s="28">
        <f t="shared" ref="Y1956" si="11621">(N1956*T1956+O1956*S1956+P1956*T1959+Q1956*S1959)</f>
        <v>0</v>
      </c>
      <c r="Z1956" s="26">
        <f t="shared" ref="Z1956" si="11622">N1956*U1956+P1956*U1959-O1956*V1956-Q1956*V1959</f>
        <v>0</v>
      </c>
      <c r="AA1956" s="27">
        <f t="shared" ref="AA1956" si="11623">(N1956*V1956+O1956*U1956+P1956*V1959+Q1956*U1959)</f>
        <v>-4.5600855418721045</v>
      </c>
      <c r="AB1956" s="8"/>
      <c r="AC1956" s="24">
        <v>1</v>
      </c>
      <c r="AD1956" s="28">
        <v>0</v>
      </c>
      <c r="AE1956" s="26">
        <v>0</v>
      </c>
      <c r="AF1956" s="27">
        <v>0</v>
      </c>
      <c r="AH1956" s="24">
        <f t="shared" ref="AH1956" si="11624">X1956*AC1956+Z1956*AC1959-Y1956*AD1956-AA1956*AD1959</f>
        <v>-0.90162491021930813</v>
      </c>
      <c r="AI1956" s="28">
        <f t="shared" ref="AI1956" si="11625">(X1956*AD1956+Y1956*AC1956+Z1956*AD1959+AA1956*AC1959)</f>
        <v>0</v>
      </c>
      <c r="AJ1956" s="26">
        <f t="shared" ref="AJ1956" si="11626">X1956*AE1956+Z1956*AE1959-Y1956*AF1956-AA1956*AF1959</f>
        <v>0</v>
      </c>
      <c r="AK1956" s="27">
        <f t="shared" ref="AK1956" si="11627">(X1956*AF1956+Y1956*AE1956+Z1956*AF1959+AA1956*AE1959)</f>
        <v>-4.5600855418721045</v>
      </c>
      <c r="AL1956" s="8"/>
      <c r="AM1956" s="24">
        <v>1</v>
      </c>
      <c r="AN1956" s="25">
        <v>0</v>
      </c>
      <c r="AO1956" s="26">
        <v>0</v>
      </c>
      <c r="AP1956" s="27">
        <f t="shared" ref="AP1956" si="11628">-1/($AN$8*$B1956)</f>
        <v>-5.5290896464479573</v>
      </c>
      <c r="AR1956" s="24">
        <f t="shared" ref="AR1956" si="11629">AH1956*AM1956+AJ1956*AM1959-AI1956*AN1956-AK1956*AN1959</f>
        <v>-0.90162491021930813</v>
      </c>
      <c r="AS1956" s="28">
        <f t="shared" ref="AS1956" si="11630">(AH1956*AN1956+AI1956*AM1956+AJ1956*AN1959+AK1956*AM1959)</f>
        <v>0</v>
      </c>
      <c r="AT1956" s="26">
        <f t="shared" ref="AT1956" si="11631">AH1956*AO1956+AJ1956*AO1959-AI1956*AP1956-AK1956*AP1959</f>
        <v>0</v>
      </c>
      <c r="AU1956" s="27">
        <f t="shared" ref="AU1956" si="11632">(AH1956*AP1956+AI1956*AO1956+AJ1956*AP1959+AK1956*AO1959)</f>
        <v>0.42507941420104078</v>
      </c>
      <c r="AV1956" s="8"/>
      <c r="AW1956" s="183">
        <f t="shared" ref="AW1956" si="11633">20*LOG((2*$AR$8)/(($AR$8*AR1956+AT1956+$AR$8*AR1959+AT1959)^2+($AR$8*AS1956+AU1956+$AR$8*AS1959+AU1959)^2)^0.5)</f>
        <v>-2.8382881446566286E-2</v>
      </c>
      <c r="AY1956" s="184">
        <f t="shared" ref="AY1956" si="11634">((AS1956^2+AR1956^2)/(AS1959^2+AR1959^2))^0.5</f>
        <v>1.5702856062482631</v>
      </c>
      <c r="AZ1956" s="9"/>
      <c r="BA1956" s="29"/>
      <c r="BB1956" s="29"/>
      <c r="BC1956" s="29"/>
      <c r="BD1956" s="29"/>
    </row>
    <row r="1957" spans="2:56" ht="18.649999999999999" customHeight="1" thickBot="1">
      <c r="D1957" s="30"/>
      <c r="G1957" s="31"/>
      <c r="I1957" s="30"/>
      <c r="L1957" s="31"/>
      <c r="N1957" s="30"/>
      <c r="Q1957" s="31"/>
      <c r="S1957" s="30"/>
      <c r="V1957" s="31"/>
      <c r="X1957" s="30"/>
      <c r="AA1957" s="31"/>
      <c r="AC1957" s="30"/>
      <c r="AF1957" s="31"/>
      <c r="AH1957" s="30"/>
      <c r="AK1957" s="31"/>
      <c r="AM1957" s="30"/>
      <c r="AP1957" s="31"/>
      <c r="AR1957" s="30"/>
      <c r="AU1957" s="31"/>
      <c r="AY1957" s="185"/>
      <c r="AZ1957" s="9"/>
      <c r="BA1957" s="29"/>
      <c r="BB1957" s="29"/>
      <c r="BC1957" s="29"/>
      <c r="BD1957" s="29"/>
    </row>
    <row r="1958" spans="2:56" ht="18.649999999999999" customHeight="1" thickBot="1">
      <c r="D1958" s="197" t="s">
        <v>96</v>
      </c>
      <c r="E1958" s="198"/>
      <c r="F1958" s="199" t="s">
        <v>97</v>
      </c>
      <c r="G1958" s="200"/>
      <c r="I1958" s="197" t="s">
        <v>98</v>
      </c>
      <c r="J1958" s="198"/>
      <c r="K1958" s="199" t="s">
        <v>99</v>
      </c>
      <c r="L1958" s="200"/>
      <c r="N1958" s="197" t="s">
        <v>1</v>
      </c>
      <c r="O1958" s="198"/>
      <c r="P1958" s="199" t="s">
        <v>2</v>
      </c>
      <c r="Q1958" s="200"/>
      <c r="S1958" s="172" t="s">
        <v>100</v>
      </c>
      <c r="T1958" s="173"/>
      <c r="U1958" s="199" t="s">
        <v>101</v>
      </c>
      <c r="V1958" s="200"/>
      <c r="X1958" s="197" t="s">
        <v>102</v>
      </c>
      <c r="Y1958" s="198"/>
      <c r="Z1958" s="199" t="s">
        <v>103</v>
      </c>
      <c r="AA1958" s="200"/>
      <c r="AB1958" s="4"/>
      <c r="AC1958" s="197" t="s">
        <v>104</v>
      </c>
      <c r="AD1958" s="198"/>
      <c r="AE1958" s="199" t="s">
        <v>105</v>
      </c>
      <c r="AF1958" s="200"/>
      <c r="AH1958" s="172" t="s">
        <v>106</v>
      </c>
      <c r="AI1958" s="173"/>
      <c r="AJ1958" s="199" t="s">
        <v>107</v>
      </c>
      <c r="AK1958" s="200"/>
      <c r="AL1958" s="4"/>
      <c r="AM1958" s="197" t="s">
        <v>108</v>
      </c>
      <c r="AN1958" s="198"/>
      <c r="AO1958" s="199" t="s">
        <v>109</v>
      </c>
      <c r="AP1958" s="200"/>
      <c r="AR1958" s="197" t="s">
        <v>110</v>
      </c>
      <c r="AS1958" s="198"/>
      <c r="AT1958" s="199" t="s">
        <v>111</v>
      </c>
      <c r="AU1958" s="200"/>
      <c r="AV1958" s="4"/>
      <c r="AW1958" s="36" t="s">
        <v>112</v>
      </c>
      <c r="AY1958" s="186" t="s">
        <v>113</v>
      </c>
      <c r="AZ1958" s="9"/>
      <c r="BA1958" s="29"/>
      <c r="BB1958" s="29"/>
      <c r="BC1958" s="29"/>
      <c r="BD1958" s="29"/>
    </row>
    <row r="1959" spans="2:56" ht="18.649999999999999" customHeight="1" thickTop="1" thickBot="1">
      <c r="D1959" s="24">
        <v>0</v>
      </c>
      <c r="E1959" s="28">
        <v>0</v>
      </c>
      <c r="F1959" s="26">
        <v>1</v>
      </c>
      <c r="G1959" s="27">
        <v>0</v>
      </c>
      <c r="I1959" s="24">
        <v>0</v>
      </c>
      <c r="J1959" s="28">
        <f t="shared" ref="J1959" si="11635">IF(0=(1-$J$8*$K$8*$B1956^2),0,-1*(1-$J$8*$K$8*$B1956^2)/($B1956*$K$8))</f>
        <v>-0.18741349677960958</v>
      </c>
      <c r="K1959" s="26">
        <v>1</v>
      </c>
      <c r="L1959" s="27">
        <v>0</v>
      </c>
      <c r="N1959" s="24">
        <f t="shared" ref="N1959" si="11636">D1959*I1956+F1959*I1959-E1959*J1956-G1959*J1959</f>
        <v>0</v>
      </c>
      <c r="O1959" s="28">
        <f t="shared" ref="O1959" si="11637">(D1959*J1956+E1959*I1956+F1959*J1959+G1959*I1959)</f>
        <v>-0.18741349677960958</v>
      </c>
      <c r="P1959" s="26">
        <f t="shared" ref="P1959" si="11638">D1959*K1956+F1959*K1959-E1959*L1956-G1959*L1959</f>
        <v>1</v>
      </c>
      <c r="Q1959" s="27">
        <f t="shared" ref="Q1959" si="11639">(D1959*L1956+E1959*K1956+F1959*L1959+G1959*K1959)</f>
        <v>0</v>
      </c>
      <c r="S1959" s="24">
        <v>0</v>
      </c>
      <c r="T1959" s="28">
        <v>0</v>
      </c>
      <c r="U1959" s="26">
        <v>1</v>
      </c>
      <c r="V1959" s="27">
        <v>0</v>
      </c>
      <c r="X1959" s="24">
        <f t="shared" ref="X1959" si="11640">N1959*S1956+P1959*S1959-O1959*T1956-Q1959*T1959</f>
        <v>0</v>
      </c>
      <c r="Y1959" s="28">
        <f t="shared" ref="Y1959" si="11641">(N1959*T1956+O1959*S1956+P1959*T1959+Q1959*S1959)</f>
        <v>-0.18741349677960958</v>
      </c>
      <c r="Z1959" s="26">
        <f t="shared" ref="Z1959" si="11642">N1959*U1956+P1959*U1959-O1959*V1956-Q1959*V1959</f>
        <v>-4.0130934705979922</v>
      </c>
      <c r="AA1959" s="27">
        <f t="shared" ref="AA1959" si="11643">(N1959*V1956+O1959*U1956+P1959*V1959+Q1959*U1959)</f>
        <v>0</v>
      </c>
      <c r="AB1959" s="8"/>
      <c r="AC1959" s="24">
        <v>0</v>
      </c>
      <c r="AD1959" s="28">
        <f t="shared" ref="AD1959" si="11644">IF(0=(1-$AD$8*$AE$8*$B1956^2),0,-1*(1-$AD$8*$AE$8*$B1956^2)/($B1956*$AD$8))</f>
        <v>-0.18977689730251837</v>
      </c>
      <c r="AE1959" s="26">
        <v>1</v>
      </c>
      <c r="AF1959" s="27">
        <v>0</v>
      </c>
      <c r="AH1959" s="24">
        <f t="shared" ref="AH1959" si="11645">X1959*AC1956+Z1959*AC1959-Y1959*AD1956-AA1959*AD1959</f>
        <v>0</v>
      </c>
      <c r="AI1959" s="28">
        <f t="shared" ref="AI1959" si="11646">(X1959*AD1956+Y1959*AC1956+Z1959*AD1959+AA1959*AC1959)</f>
        <v>0.57417893065547254</v>
      </c>
      <c r="AJ1959" s="26">
        <f t="shared" ref="AJ1959" si="11647">X1959*AE1956+Z1959*AE1959-Y1959*AF1956-AA1959*AF1959</f>
        <v>-4.0130934705979922</v>
      </c>
      <c r="AK1959" s="27">
        <f t="shared" ref="AK1959" si="11648">(X1959*AF1956+Y1959*AE1956+Z1959*AF1959+AA1959*AE1959)</f>
        <v>0</v>
      </c>
      <c r="AL1959" s="8"/>
      <c r="AM1959" s="24">
        <v>0</v>
      </c>
      <c r="AN1959" s="28">
        <v>0</v>
      </c>
      <c r="AO1959" s="26">
        <v>1</v>
      </c>
      <c r="AP1959" s="27">
        <v>0</v>
      </c>
      <c r="AR1959" s="24">
        <f t="shared" ref="AR1959" si="11649">AH1959*AM1956+AJ1959*AM1959-AI1959*AN1956-AK1959*AN1959</f>
        <v>0</v>
      </c>
      <c r="AS1959" s="28">
        <f t="shared" ref="AS1959" si="11650">(AH1959*AN1956+AI1959*AM1956+AJ1959*AN1959+AK1959*AM1959)</f>
        <v>0.57417893065547254</v>
      </c>
      <c r="AT1959" s="26">
        <f t="shared" ref="AT1959" si="11651">AH1959*AO1956+AJ1959*AO1959-AI1959*AP1956-AK1959*AP1959</f>
        <v>-0.83840668990225931</v>
      </c>
      <c r="AU1959" s="27">
        <f t="shared" ref="AU1959" si="11652">(AH1959*AP1956+AI1959*AO1956+AJ1959*AP1959+AK1959*AO1959)</f>
        <v>0</v>
      </c>
      <c r="AV1959" s="8"/>
      <c r="AW1959" s="38">
        <f t="shared" ref="AW1959" si="11653">(180/PI())*ATAN(-1*(($AR$8*AS1956+AU1956+$AR$8*AS1959+AU1959)/($AR$8*AR1956+AT1956+$AR$8*AR1959+AT1959)))</f>
        <v>29.867716104593114</v>
      </c>
      <c r="AY1959" s="187">
        <f t="shared" ref="AY1959" si="11654">20*LOG(((($AR$8*AR1956+AT1956-$AR$8*AR1959-AT1959)^2+($AR$8*AS1956+AU1956-$AR$8*AS1959-AU1959)^2)/(($AR$8*AR1956+AT1956+$AR$8*AR1959+AT1959)^2+($AR$8*AS1956+AU1956+$AR$8*AS1959+AU1959)^2))^0.5)</f>
        <v>-21.861461992966479</v>
      </c>
      <c r="AZ1959" s="9"/>
      <c r="BA1959" s="29"/>
      <c r="BB1959" s="29"/>
      <c r="BC1959" s="29"/>
      <c r="BD1959" s="29"/>
    </row>
    <row r="1960" spans="2:56" ht="18.649999999999999" customHeight="1">
      <c r="AY1960" s="33"/>
    </row>
    <row r="1961" spans="2:56" ht="18.649999999999999" customHeight="1" thickBot="1">
      <c r="E1961" s="21" t="s">
        <v>68</v>
      </c>
      <c r="J1961" s="21" t="s">
        <v>69</v>
      </c>
      <c r="O1961" s="21" t="s">
        <v>70</v>
      </c>
      <c r="T1961" s="21" t="s">
        <v>71</v>
      </c>
      <c r="Y1961" s="21" t="s">
        <v>72</v>
      </c>
      <c r="AD1961" s="21" t="s">
        <v>73</v>
      </c>
      <c r="AI1961" s="21" t="s">
        <v>74</v>
      </c>
      <c r="AN1961" s="21" t="s">
        <v>75</v>
      </c>
      <c r="AS1961" s="21" t="s">
        <v>76</v>
      </c>
    </row>
    <row r="1962" spans="2:56" ht="18.649999999999999" customHeight="1" thickBot="1">
      <c r="B1962" s="20"/>
      <c r="D1962" s="197" t="s">
        <v>77</v>
      </c>
      <c r="E1962" s="198"/>
      <c r="F1962" s="199" t="s">
        <v>78</v>
      </c>
      <c r="G1962" s="200"/>
      <c r="I1962" s="197" t="s">
        <v>79</v>
      </c>
      <c r="J1962" s="198"/>
      <c r="K1962" s="199" t="s">
        <v>80</v>
      </c>
      <c r="L1962" s="200"/>
      <c r="N1962" s="197" t="s">
        <v>81</v>
      </c>
      <c r="O1962" s="198"/>
      <c r="P1962" s="199" t="s">
        <v>82</v>
      </c>
      <c r="Q1962" s="200"/>
      <c r="S1962" s="197" t="s">
        <v>83</v>
      </c>
      <c r="T1962" s="198"/>
      <c r="U1962" s="199" t="s">
        <v>84</v>
      </c>
      <c r="V1962" s="200"/>
      <c r="X1962" s="197" t="s">
        <v>85</v>
      </c>
      <c r="Y1962" s="198"/>
      <c r="Z1962" s="199" t="s">
        <v>86</v>
      </c>
      <c r="AA1962" s="200"/>
      <c r="AB1962" s="4"/>
      <c r="AC1962" s="197" t="s">
        <v>87</v>
      </c>
      <c r="AD1962" s="198"/>
      <c r="AE1962" s="199" t="s">
        <v>88</v>
      </c>
      <c r="AF1962" s="200"/>
      <c r="AH1962" s="197" t="s">
        <v>89</v>
      </c>
      <c r="AI1962" s="198"/>
      <c r="AJ1962" s="199" t="s">
        <v>90</v>
      </c>
      <c r="AK1962" s="200"/>
      <c r="AL1962" s="4"/>
      <c r="AM1962" s="197" t="s">
        <v>91</v>
      </c>
      <c r="AN1962" s="198"/>
      <c r="AO1962" s="199" t="s">
        <v>92</v>
      </c>
      <c r="AP1962" s="200"/>
      <c r="AR1962" s="197" t="s">
        <v>93</v>
      </c>
      <c r="AS1962" s="198"/>
      <c r="AT1962" s="199" t="s">
        <v>94</v>
      </c>
      <c r="AU1962" s="200"/>
      <c r="AV1962" s="4"/>
      <c r="AW1962" s="181" t="s">
        <v>95</v>
      </c>
      <c r="AY1962" s="182" t="s">
        <v>22</v>
      </c>
      <c r="AZ1962" s="9"/>
      <c r="BA1962" s="29"/>
      <c r="BB1962" s="29"/>
      <c r="BC1962" s="29"/>
      <c r="BD1962" s="29"/>
    </row>
    <row r="1963" spans="2:56" ht="18.649999999999999" customHeight="1" thickTop="1" thickBot="1">
      <c r="B1963" s="39">
        <f t="shared" ref="B1963" si="11655">B1956+$E$5</f>
        <v>1.0107999999999879</v>
      </c>
      <c r="D1963" s="24">
        <v>1</v>
      </c>
      <c r="E1963" s="25">
        <v>0</v>
      </c>
      <c r="F1963" s="26">
        <v>0</v>
      </c>
      <c r="G1963" s="27">
        <f t="shared" ref="G1963" si="11656">-1/($E$8*$B1963)</f>
        <v>-5.5269016410477017</v>
      </c>
      <c r="I1963" s="24">
        <v>1</v>
      </c>
      <c r="J1963" s="28">
        <v>0</v>
      </c>
      <c r="K1963" s="26">
        <v>0</v>
      </c>
      <c r="L1963" s="27">
        <v>0</v>
      </c>
      <c r="N1963" s="24">
        <f t="shared" ref="N1963" si="11657">D1963*I1963+F1963*I1966-E1963*J1963-G1963*J1966</f>
        <v>-3.1034044088845469E-2</v>
      </c>
      <c r="O1963" s="28">
        <f t="shared" ref="O1963" si="11658">(D1963*J1963+E1963*I1963+F1963*J1966+G1963*I1966)</f>
        <v>0</v>
      </c>
      <c r="P1963" s="26">
        <f t="shared" ref="P1963" si="11659">D1963*K1963+F1963*K1966-E1963*L1963-G1963*L1966</f>
        <v>0</v>
      </c>
      <c r="Q1963" s="27">
        <f t="shared" ref="Q1963" si="11660">(D1963*L1963+E1963*K1963+F1963*L1966+G1963*K1966)</f>
        <v>-5.5269016410477017</v>
      </c>
      <c r="S1963" s="24">
        <v>1</v>
      </c>
      <c r="T1963" s="25">
        <v>0</v>
      </c>
      <c r="U1963" s="26">
        <v>0</v>
      </c>
      <c r="V1963" s="27">
        <f t="shared" ref="V1963" si="11661">-1/($T$8*$B1963)</f>
        <v>-26.738253885068609</v>
      </c>
      <c r="X1963" s="24">
        <f t="shared" ref="X1963" si="11662">N1963*S1963+P1963*S1966-O1963*T1963-Q1963*T1966</f>
        <v>-3.1034044088845469E-2</v>
      </c>
      <c r="Y1963" s="28">
        <f t="shared" ref="Y1963" si="11663">(N1963*T1963+O1963*S1963+P1963*T1966+Q1963*S1966)</f>
        <v>0</v>
      </c>
      <c r="Z1963" s="26">
        <f t="shared" ref="Z1963" si="11664">N1963*U1963+P1963*U1966-O1963*V1963-Q1963*V1966</f>
        <v>0</v>
      </c>
      <c r="AA1963" s="27">
        <f t="shared" ref="AA1963" si="11665">(N1963*V1963+O1963*U1963+P1963*V1966+Q1963*U1966)</f>
        <v>-4.6971054911197392</v>
      </c>
      <c r="AB1963" s="8"/>
      <c r="AC1963" s="24">
        <v>1</v>
      </c>
      <c r="AD1963" s="28">
        <v>0</v>
      </c>
      <c r="AE1963" s="26">
        <v>0</v>
      </c>
      <c r="AF1963" s="27">
        <v>0</v>
      </c>
      <c r="AH1963" s="24">
        <f t="shared" ref="AH1963" si="11666">X1963*AC1963+Z1963*AC1966-Y1963*AD1963-AA1963*AD1966</f>
        <v>-0.91895011066698173</v>
      </c>
      <c r="AI1963" s="28">
        <f t="shared" ref="AI1963" si="11667">(X1963*AD1963+Y1963*AC1963+Z1963*AD1966+AA1963*AC1966)</f>
        <v>0</v>
      </c>
      <c r="AJ1963" s="26">
        <f t="shared" ref="AJ1963" si="11668">X1963*AE1963+Z1963*AE1966-Y1963*AF1963-AA1963*AF1966</f>
        <v>0</v>
      </c>
      <c r="AK1963" s="27">
        <f t="shared" ref="AK1963" si="11669">(X1963*AF1963+Y1963*AE1963+Z1963*AF1966+AA1963*AE1966)</f>
        <v>-4.6971054911197392</v>
      </c>
      <c r="AL1963" s="8"/>
      <c r="AM1963" s="24">
        <v>1</v>
      </c>
      <c r="AN1963" s="25">
        <v>0</v>
      </c>
      <c r="AO1963" s="26">
        <v>0</v>
      </c>
      <c r="AP1963" s="27">
        <f t="shared" ref="AP1963" si="11670">-1/($AN$8*$B1963)</f>
        <v>-5.5269016410477017</v>
      </c>
      <c r="AR1963" s="24">
        <f t="shared" ref="AR1963" si="11671">AH1963*AM1963+AJ1963*AM1966-AI1963*AN1963-AK1963*AN1966</f>
        <v>-0.91895011066698173</v>
      </c>
      <c r="AS1963" s="28">
        <f t="shared" ref="AS1963" si="11672">(AH1963*AN1963+AI1963*AM1963+AJ1963*AN1966+AK1963*AM1966)</f>
        <v>0</v>
      </c>
      <c r="AT1963" s="26">
        <f t="shared" ref="AT1963" si="11673">AH1963*AO1963+AJ1963*AO1966-AI1963*AP1963-AK1963*AP1966</f>
        <v>0</v>
      </c>
      <c r="AU1963" s="27">
        <f t="shared" ref="AU1963" si="11674">(AH1963*AP1963+AI1963*AO1963+AJ1963*AP1966+AK1963*AO1966)</f>
        <v>0.38184138356656927</v>
      </c>
      <c r="AV1963" s="8"/>
      <c r="AW1963" s="183">
        <f t="shared" ref="AW1963" si="11675">20*LOG((2*$AR$8)/(($AR$8*AR1963+AT1963+$AR$8*AR1966+AT1966)^2+($AR$8*AS1963+AU1963+$AR$8*AS1966+AU1966)^2)^0.5)</f>
        <v>-4.1946596810180287E-2</v>
      </c>
      <c r="AY1963" s="184">
        <f t="shared" ref="AY1963" si="11676">((AS1963^2+AR1963^2)/(AS1966^2+AR1966^2))^0.5</f>
        <v>1.6198160207781871</v>
      </c>
      <c r="AZ1963" s="9"/>
      <c r="BA1963" s="29"/>
      <c r="BB1963" s="29"/>
      <c r="BC1963" s="29"/>
      <c r="BD1963" s="29"/>
    </row>
    <row r="1964" spans="2:56" ht="18.649999999999999" customHeight="1" thickBot="1">
      <c r="D1964" s="30"/>
      <c r="G1964" s="31"/>
      <c r="I1964" s="30"/>
      <c r="L1964" s="31"/>
      <c r="N1964" s="30"/>
      <c r="Q1964" s="31"/>
      <c r="S1964" s="30"/>
      <c r="V1964" s="31"/>
      <c r="X1964" s="30"/>
      <c r="AA1964" s="31"/>
      <c r="AC1964" s="30"/>
      <c r="AF1964" s="31"/>
      <c r="AH1964" s="30"/>
      <c r="AK1964" s="31"/>
      <c r="AM1964" s="30"/>
      <c r="AP1964" s="31"/>
      <c r="AR1964" s="30"/>
      <c r="AU1964" s="31"/>
      <c r="AY1964" s="185"/>
      <c r="AZ1964" s="9"/>
      <c r="BA1964" s="29"/>
      <c r="BB1964" s="29"/>
      <c r="BC1964" s="29"/>
      <c r="BD1964" s="29"/>
    </row>
    <row r="1965" spans="2:56" ht="18.649999999999999" customHeight="1" thickBot="1">
      <c r="D1965" s="197" t="s">
        <v>96</v>
      </c>
      <c r="E1965" s="198"/>
      <c r="F1965" s="199" t="s">
        <v>97</v>
      </c>
      <c r="G1965" s="200"/>
      <c r="I1965" s="197" t="s">
        <v>98</v>
      </c>
      <c r="J1965" s="198"/>
      <c r="K1965" s="199" t="s">
        <v>99</v>
      </c>
      <c r="L1965" s="200"/>
      <c r="N1965" s="197" t="s">
        <v>1</v>
      </c>
      <c r="O1965" s="198"/>
      <c r="P1965" s="199" t="s">
        <v>2</v>
      </c>
      <c r="Q1965" s="200"/>
      <c r="S1965" s="172" t="s">
        <v>100</v>
      </c>
      <c r="T1965" s="173"/>
      <c r="U1965" s="199" t="s">
        <v>101</v>
      </c>
      <c r="V1965" s="200"/>
      <c r="X1965" s="197" t="s">
        <v>102</v>
      </c>
      <c r="Y1965" s="198"/>
      <c r="Z1965" s="199" t="s">
        <v>103</v>
      </c>
      <c r="AA1965" s="200"/>
      <c r="AB1965" s="4"/>
      <c r="AC1965" s="197" t="s">
        <v>104</v>
      </c>
      <c r="AD1965" s="198"/>
      <c r="AE1965" s="199" t="s">
        <v>105</v>
      </c>
      <c r="AF1965" s="200"/>
      <c r="AH1965" s="172" t="s">
        <v>106</v>
      </c>
      <c r="AI1965" s="173"/>
      <c r="AJ1965" s="199" t="s">
        <v>107</v>
      </c>
      <c r="AK1965" s="200"/>
      <c r="AL1965" s="4"/>
      <c r="AM1965" s="197" t="s">
        <v>108</v>
      </c>
      <c r="AN1965" s="198"/>
      <c r="AO1965" s="199" t="s">
        <v>109</v>
      </c>
      <c r="AP1965" s="200"/>
      <c r="AR1965" s="197" t="s">
        <v>110</v>
      </c>
      <c r="AS1965" s="198"/>
      <c r="AT1965" s="199" t="s">
        <v>111</v>
      </c>
      <c r="AU1965" s="200"/>
      <c r="AV1965" s="4"/>
      <c r="AW1965" s="36" t="s">
        <v>112</v>
      </c>
      <c r="AY1965" s="186" t="s">
        <v>113</v>
      </c>
      <c r="AZ1965" s="9"/>
      <c r="BA1965" s="29"/>
      <c r="BB1965" s="29"/>
      <c r="BC1965" s="29"/>
      <c r="BD1965" s="29"/>
    </row>
    <row r="1966" spans="2:56" ht="18.649999999999999" customHeight="1" thickTop="1" thickBot="1">
      <c r="D1966" s="24">
        <v>0</v>
      </c>
      <c r="E1966" s="28">
        <v>0</v>
      </c>
      <c r="F1966" s="26">
        <v>1</v>
      </c>
      <c r="G1966" s="27">
        <v>0</v>
      </c>
      <c r="I1966" s="24">
        <v>0</v>
      </c>
      <c r="J1966" s="28">
        <f t="shared" ref="J1966" si="11677">IF(0=(1-$J$8*$K$8*$B1963^2),0,-1*(1-$J$8*$K$8*$B1963^2)/($B1963*$K$8))</f>
        <v>-0.18654828890593364</v>
      </c>
      <c r="K1966" s="26">
        <v>1</v>
      </c>
      <c r="L1966" s="27">
        <v>0</v>
      </c>
      <c r="N1966" s="24">
        <f t="shared" ref="N1966" si="11678">D1966*I1963+F1966*I1966-E1966*J1963-G1966*J1966</f>
        <v>0</v>
      </c>
      <c r="O1966" s="28">
        <f t="shared" ref="O1966" si="11679">(D1966*J1963+E1966*I1963+F1966*J1966+G1966*I1966)</f>
        <v>-0.18654828890593364</v>
      </c>
      <c r="P1966" s="26">
        <f t="shared" ref="P1966" si="11680">D1966*K1963+F1966*K1966-E1966*L1963-G1966*L1966</f>
        <v>1</v>
      </c>
      <c r="Q1966" s="27">
        <f t="shared" ref="Q1966" si="11681">(D1966*L1963+E1966*K1963+F1966*L1966+G1966*K1966)</f>
        <v>0</v>
      </c>
      <c r="S1966" s="24">
        <v>0</v>
      </c>
      <c r="T1966" s="28">
        <v>0</v>
      </c>
      <c r="U1966" s="26">
        <v>1</v>
      </c>
      <c r="V1966" s="27">
        <v>0</v>
      </c>
      <c r="X1966" s="24">
        <f t="shared" ref="X1966" si="11682">N1966*S1963+P1966*S1966-O1966*T1963-Q1966*T1966</f>
        <v>0</v>
      </c>
      <c r="Y1966" s="28">
        <f t="shared" ref="Y1966" si="11683">(N1966*T1963+O1966*S1963+P1966*T1966+Q1966*S1966)</f>
        <v>-0.18654828890593364</v>
      </c>
      <c r="Z1966" s="26">
        <f t="shared" ref="Z1966" si="11684">N1966*U1963+P1966*U1966-O1966*V1963-Q1966*V1966</f>
        <v>-3.9879755105919816</v>
      </c>
      <c r="AA1966" s="27">
        <f t="shared" ref="AA1966" si="11685">(N1966*V1963+O1966*U1963+P1966*V1966+Q1966*U1966)</f>
        <v>0</v>
      </c>
      <c r="AB1966" s="8"/>
      <c r="AC1966" s="24">
        <v>0</v>
      </c>
      <c r="AD1966" s="28">
        <f t="shared" ref="AD1966" si="11686">IF(0=(1-$AD$8*$AE$8*$B1963^2),0,-1*(1-$AD$8*$AE$8*$B1963^2)/($B1963*$AD$8))</f>
        <v>-0.18903472963441292</v>
      </c>
      <c r="AE1966" s="26">
        <v>1</v>
      </c>
      <c r="AF1966" s="27">
        <v>0</v>
      </c>
      <c r="AH1966" s="24">
        <f t="shared" ref="AH1966" si="11687">X1966*AC1963+Z1966*AC1966-Y1966*AD1963-AA1966*AD1966</f>
        <v>0</v>
      </c>
      <c r="AI1966" s="28">
        <f t="shared" ref="AI1966" si="11688">(X1966*AD1963+Y1966*AC1963+Z1966*AD1966+AA1966*AC1966)</f>
        <v>0.56731758352748141</v>
      </c>
      <c r="AJ1966" s="26">
        <f t="shared" ref="AJ1966" si="11689">X1966*AE1963+Z1966*AE1966-Y1966*AF1963-AA1966*AF1966</f>
        <v>-3.9879755105919816</v>
      </c>
      <c r="AK1966" s="27">
        <f t="shared" ref="AK1966" si="11690">(X1966*AF1963+Y1966*AE1963+Z1966*AF1966+AA1966*AE1966)</f>
        <v>0</v>
      </c>
      <c r="AL1966" s="8"/>
      <c r="AM1966" s="24">
        <v>0</v>
      </c>
      <c r="AN1966" s="28">
        <v>0</v>
      </c>
      <c r="AO1966" s="26">
        <v>1</v>
      </c>
      <c r="AP1966" s="27">
        <v>0</v>
      </c>
      <c r="AR1966" s="24">
        <f t="shared" ref="AR1966" si="11691">AH1966*AM1963+AJ1966*AM1966-AI1966*AN1963-AK1966*AN1966</f>
        <v>0</v>
      </c>
      <c r="AS1966" s="28">
        <f t="shared" ref="AS1966" si="11692">(AH1966*AN1963+AI1966*AM1963+AJ1966*AN1966+AK1966*AM1966)</f>
        <v>0.56731758352748141</v>
      </c>
      <c r="AT1966" s="26">
        <f t="shared" ref="AT1966" si="11693">AH1966*AO1963+AJ1966*AO1966-AI1966*AP1963-AK1966*AP1966</f>
        <v>-0.85246702719872802</v>
      </c>
      <c r="AU1966" s="27">
        <f t="shared" ref="AU1966" si="11694">(AH1966*AP1963+AI1966*AO1963+AJ1966*AP1966+AK1966*AO1966)</f>
        <v>0</v>
      </c>
      <c r="AV1966" s="8"/>
      <c r="AW1966" s="38">
        <f t="shared" ref="AW1966" si="11695">(180/PI())*ATAN(-1*(($AR$8*AS1963+AU1963+$AR$8*AS1966+AU1966)/($AR$8*AR1963+AT1963+$AR$8*AR1966+AT1966)))</f>
        <v>28.183251898391322</v>
      </c>
      <c r="AY1966" s="187">
        <f t="shared" ref="AY1966" si="11696">20*LOG(((($AR$8*AR1963+AT1963-$AR$8*AR1966-AT1966)^2+($AR$8*AS1963+AU1963-$AR$8*AS1966-AU1966)^2)/(($AR$8*AR1963+AT1963+$AR$8*AR1966+AT1966)^2+($AR$8*AS1963+AU1963+$AR$8*AS1966+AU1966)^2))^0.5)</f>
        <v>-20.171832214070008</v>
      </c>
      <c r="AZ1966" s="9"/>
      <c r="BA1966" s="29"/>
      <c r="BB1966" s="29"/>
      <c r="BC1966" s="29"/>
      <c r="BD1966" s="29"/>
    </row>
    <row r="1967" spans="2:56" ht="18.649999999999999" customHeight="1">
      <c r="AY1967" s="33"/>
    </row>
    <row r="1968" spans="2:56" ht="18.649999999999999" customHeight="1" thickBot="1">
      <c r="E1968" s="21" t="s">
        <v>68</v>
      </c>
      <c r="J1968" s="21" t="s">
        <v>69</v>
      </c>
      <c r="O1968" s="21" t="s">
        <v>70</v>
      </c>
      <c r="T1968" s="21" t="s">
        <v>71</v>
      </c>
      <c r="Y1968" s="21" t="s">
        <v>72</v>
      </c>
      <c r="AD1968" s="21" t="s">
        <v>73</v>
      </c>
      <c r="AI1968" s="21" t="s">
        <v>74</v>
      </c>
      <c r="AN1968" s="21" t="s">
        <v>75</v>
      </c>
      <c r="AS1968" s="21" t="s">
        <v>76</v>
      </c>
    </row>
    <row r="1969" spans="2:56" ht="18.649999999999999" customHeight="1" thickBot="1">
      <c r="B1969" s="20"/>
      <c r="D1969" s="197" t="s">
        <v>77</v>
      </c>
      <c r="E1969" s="198"/>
      <c r="F1969" s="199" t="s">
        <v>78</v>
      </c>
      <c r="G1969" s="200"/>
      <c r="I1969" s="197" t="s">
        <v>79</v>
      </c>
      <c r="J1969" s="198"/>
      <c r="K1969" s="199" t="s">
        <v>80</v>
      </c>
      <c r="L1969" s="200"/>
      <c r="N1969" s="197" t="s">
        <v>81</v>
      </c>
      <c r="O1969" s="198"/>
      <c r="P1969" s="199" t="s">
        <v>82</v>
      </c>
      <c r="Q1969" s="200"/>
      <c r="S1969" s="197" t="s">
        <v>83</v>
      </c>
      <c r="T1969" s="198"/>
      <c r="U1969" s="199" t="s">
        <v>84</v>
      </c>
      <c r="V1969" s="200"/>
      <c r="X1969" s="197" t="s">
        <v>85</v>
      </c>
      <c r="Y1969" s="198"/>
      <c r="Z1969" s="199" t="s">
        <v>86</v>
      </c>
      <c r="AA1969" s="200"/>
      <c r="AB1969" s="4"/>
      <c r="AC1969" s="197" t="s">
        <v>87</v>
      </c>
      <c r="AD1969" s="198"/>
      <c r="AE1969" s="199" t="s">
        <v>88</v>
      </c>
      <c r="AF1969" s="200"/>
      <c r="AH1969" s="197" t="s">
        <v>89</v>
      </c>
      <c r="AI1969" s="198"/>
      <c r="AJ1969" s="199" t="s">
        <v>90</v>
      </c>
      <c r="AK1969" s="200"/>
      <c r="AL1969" s="4"/>
      <c r="AM1969" s="197" t="s">
        <v>91</v>
      </c>
      <c r="AN1969" s="198"/>
      <c r="AO1969" s="199" t="s">
        <v>92</v>
      </c>
      <c r="AP1969" s="200"/>
      <c r="AR1969" s="197" t="s">
        <v>93</v>
      </c>
      <c r="AS1969" s="198"/>
      <c r="AT1969" s="199" t="s">
        <v>94</v>
      </c>
      <c r="AU1969" s="200"/>
      <c r="AV1969" s="4"/>
      <c r="AW1969" s="181" t="s">
        <v>95</v>
      </c>
      <c r="AY1969" s="182" t="s">
        <v>22</v>
      </c>
      <c r="AZ1969" s="9"/>
      <c r="BA1969" s="29"/>
      <c r="BB1969" s="29"/>
      <c r="BC1969" s="29"/>
      <c r="BD1969" s="29"/>
    </row>
    <row r="1970" spans="2:56" ht="18.649999999999999" customHeight="1" thickTop="1" thickBot="1">
      <c r="B1970" s="39">
        <f t="shared" ref="B1970" si="11697">B1963+$E$5</f>
        <v>1.0111999999999879</v>
      </c>
      <c r="D1970" s="24">
        <v>1</v>
      </c>
      <c r="E1970" s="25">
        <v>0</v>
      </c>
      <c r="F1970" s="26">
        <v>0</v>
      </c>
      <c r="G1970" s="27">
        <f t="shared" ref="G1970" si="11698">-1/($E$8*$B1970)</f>
        <v>-5.5247153666643758</v>
      </c>
      <c r="I1970" s="24">
        <v>1</v>
      </c>
      <c r="J1970" s="28">
        <v>0</v>
      </c>
      <c r="K1970" s="26">
        <v>0</v>
      </c>
      <c r="L1970" s="27">
        <v>0</v>
      </c>
      <c r="N1970" s="24">
        <f t="shared" ref="N1970" si="11699">D1970*I1970+F1970*I1973-E1970*J1970-G1970*J1973</f>
        <v>-2.5848223679571847E-2</v>
      </c>
      <c r="O1970" s="28">
        <f t="shared" ref="O1970" si="11700">(D1970*J1970+E1970*I1970+F1970*J1973+G1970*I1973)</f>
        <v>0</v>
      </c>
      <c r="P1970" s="26">
        <f t="shared" ref="P1970" si="11701">D1970*K1970+F1970*K1973-E1970*L1970-G1970*L1973</f>
        <v>0</v>
      </c>
      <c r="Q1970" s="27">
        <f t="shared" ref="Q1970" si="11702">(D1970*L1970+E1970*K1970+F1970*L1973+G1970*K1973)</f>
        <v>-5.5247153666643758</v>
      </c>
      <c r="S1970" s="24">
        <v>1</v>
      </c>
      <c r="T1970" s="25">
        <v>0</v>
      </c>
      <c r="U1970" s="26">
        <v>0</v>
      </c>
      <c r="V1970" s="27">
        <f t="shared" ref="V1970" si="11703">-1/($T$8*$B1970)</f>
        <v>-26.727677044133063</v>
      </c>
      <c r="X1970" s="24">
        <f t="shared" ref="X1970" si="11704">N1970*S1970+P1970*S1973-O1970*T1970-Q1970*T1973</f>
        <v>-2.5848223679571847E-2</v>
      </c>
      <c r="Y1970" s="28">
        <f t="shared" ref="Y1970" si="11705">(N1970*T1970+O1970*S1970+P1970*T1973+Q1970*S1973)</f>
        <v>0</v>
      </c>
      <c r="Z1970" s="26">
        <f t="shared" ref="Z1970" si="11706">N1970*U1970+P1970*U1973-O1970*V1970-Q1970*V1973</f>
        <v>0</v>
      </c>
      <c r="AA1970" s="27">
        <f t="shared" ref="AA1970" si="11707">(N1970*V1970+O1970*U1970+P1970*V1973+Q1970*U1973)</f>
        <v>-4.8338523919922665</v>
      </c>
      <c r="AB1970" s="8"/>
      <c r="AC1970" s="24">
        <v>1</v>
      </c>
      <c r="AD1970" s="28">
        <v>0</v>
      </c>
      <c r="AE1970" s="26">
        <v>0</v>
      </c>
      <c r="AF1970" s="27">
        <v>0</v>
      </c>
      <c r="AH1970" s="24">
        <f t="shared" ref="AH1970" si="11708">X1970*AC1970+Z1970*AC1973-Y1970*AD1970-AA1970*AD1973</f>
        <v>-0.93602823719979111</v>
      </c>
      <c r="AI1970" s="28">
        <f t="shared" ref="AI1970" si="11709">(X1970*AD1970+Y1970*AC1970+Z1970*AD1973+AA1970*AC1973)</f>
        <v>0</v>
      </c>
      <c r="AJ1970" s="26">
        <f t="shared" ref="AJ1970" si="11710">X1970*AE1970+Z1970*AE1973-Y1970*AF1970-AA1970*AF1973</f>
        <v>0</v>
      </c>
      <c r="AK1970" s="27">
        <f t="shared" ref="AK1970" si="11711">(X1970*AF1970+Y1970*AE1970+Z1970*AF1973+AA1970*AE1973)</f>
        <v>-4.8338523919922665</v>
      </c>
      <c r="AL1970" s="8"/>
      <c r="AM1970" s="24">
        <v>1</v>
      </c>
      <c r="AN1970" s="25">
        <v>0</v>
      </c>
      <c r="AO1970" s="26">
        <v>0</v>
      </c>
      <c r="AP1970" s="27">
        <f t="shared" ref="AP1970" si="11712">-1/($AN$8*$B1970)</f>
        <v>-5.5247153666643758</v>
      </c>
      <c r="AR1970" s="24">
        <f t="shared" ref="AR1970" si="11713">AH1970*AM1970+AJ1970*AM1973-AI1970*AN1970-AK1970*AN1973</f>
        <v>-0.93602823719979111</v>
      </c>
      <c r="AS1970" s="28">
        <f t="shared" ref="AS1970" si="11714">(AH1970*AN1970+AI1970*AM1970+AJ1970*AN1973+AK1970*AM1973)</f>
        <v>0</v>
      </c>
      <c r="AT1970" s="26">
        <f t="shared" ref="AT1970" si="11715">AH1970*AO1970+AJ1970*AO1973-AI1970*AP1970-AK1970*AP1973</f>
        <v>0</v>
      </c>
      <c r="AU1970" s="27">
        <f t="shared" ref="AU1970" si="11716">(AH1970*AP1970+AI1970*AO1970+AJ1970*AP1973+AK1970*AO1973)</f>
        <v>0.33743719369718672</v>
      </c>
      <c r="AV1970" s="8"/>
      <c r="AW1970" s="183">
        <f t="shared" ref="AW1970" si="11717">20*LOG((2*$AR$8)/(($AR$8*AR1970+AT1970+$AR$8*AR1973+AT1973)^2+($AR$8*AS1970+AU1970+$AR$8*AS1973+AU1973)^2)^0.5)</f>
        <v>-5.8903029105683853E-2</v>
      </c>
      <c r="AY1970" s="184">
        <f t="shared" ref="AY1970" si="11718">((AS1970^2+AR1970^2)/(AS1973^2+AR1973^2))^0.5</f>
        <v>1.66998781293512</v>
      </c>
      <c r="AZ1970" s="9"/>
      <c r="BA1970" s="29"/>
      <c r="BB1970" s="29"/>
      <c r="BC1970" s="29"/>
      <c r="BD1970" s="29"/>
    </row>
    <row r="1971" spans="2:56" ht="18.649999999999999" customHeight="1" thickBot="1">
      <c r="D1971" s="30"/>
      <c r="G1971" s="31"/>
      <c r="I1971" s="30"/>
      <c r="L1971" s="31"/>
      <c r="N1971" s="30"/>
      <c r="Q1971" s="31"/>
      <c r="S1971" s="30"/>
      <c r="V1971" s="31"/>
      <c r="X1971" s="30"/>
      <c r="AA1971" s="31"/>
      <c r="AC1971" s="30"/>
      <c r="AF1971" s="31"/>
      <c r="AH1971" s="30"/>
      <c r="AK1971" s="31"/>
      <c r="AM1971" s="30"/>
      <c r="AP1971" s="31"/>
      <c r="AR1971" s="30"/>
      <c r="AU1971" s="31"/>
      <c r="AY1971" s="185"/>
      <c r="AZ1971" s="9"/>
      <c r="BA1971" s="29"/>
      <c r="BB1971" s="29"/>
      <c r="BC1971" s="29"/>
      <c r="BD1971" s="29"/>
    </row>
    <row r="1972" spans="2:56" ht="18.649999999999999" customHeight="1" thickBot="1">
      <c r="D1972" s="197" t="s">
        <v>96</v>
      </c>
      <c r="E1972" s="198"/>
      <c r="F1972" s="199" t="s">
        <v>97</v>
      </c>
      <c r="G1972" s="200"/>
      <c r="I1972" s="197" t="s">
        <v>98</v>
      </c>
      <c r="J1972" s="198"/>
      <c r="K1972" s="199" t="s">
        <v>99</v>
      </c>
      <c r="L1972" s="200"/>
      <c r="N1972" s="197" t="s">
        <v>1</v>
      </c>
      <c r="O1972" s="198"/>
      <c r="P1972" s="199" t="s">
        <v>2</v>
      </c>
      <c r="Q1972" s="200"/>
      <c r="S1972" s="172" t="s">
        <v>100</v>
      </c>
      <c r="T1972" s="173"/>
      <c r="U1972" s="199" t="s">
        <v>101</v>
      </c>
      <c r="V1972" s="200"/>
      <c r="X1972" s="197" t="s">
        <v>102</v>
      </c>
      <c r="Y1972" s="198"/>
      <c r="Z1972" s="199" t="s">
        <v>103</v>
      </c>
      <c r="AA1972" s="200"/>
      <c r="AB1972" s="4"/>
      <c r="AC1972" s="197" t="s">
        <v>104</v>
      </c>
      <c r="AD1972" s="198"/>
      <c r="AE1972" s="199" t="s">
        <v>105</v>
      </c>
      <c r="AF1972" s="200"/>
      <c r="AH1972" s="172" t="s">
        <v>106</v>
      </c>
      <c r="AI1972" s="173"/>
      <c r="AJ1972" s="199" t="s">
        <v>107</v>
      </c>
      <c r="AK1972" s="200"/>
      <c r="AL1972" s="4"/>
      <c r="AM1972" s="197" t="s">
        <v>108</v>
      </c>
      <c r="AN1972" s="198"/>
      <c r="AO1972" s="199" t="s">
        <v>109</v>
      </c>
      <c r="AP1972" s="200"/>
      <c r="AR1972" s="197" t="s">
        <v>110</v>
      </c>
      <c r="AS1972" s="198"/>
      <c r="AT1972" s="199" t="s">
        <v>111</v>
      </c>
      <c r="AU1972" s="200"/>
      <c r="AV1972" s="4"/>
      <c r="AW1972" s="36" t="s">
        <v>112</v>
      </c>
      <c r="AY1972" s="186" t="s">
        <v>113</v>
      </c>
      <c r="AZ1972" s="9"/>
      <c r="BA1972" s="29"/>
      <c r="BB1972" s="29"/>
      <c r="BC1972" s="29"/>
      <c r="BD1972" s="29"/>
    </row>
    <row r="1973" spans="2:56" ht="18.649999999999999" customHeight="1" thickTop="1" thickBot="1">
      <c r="D1973" s="24">
        <v>0</v>
      </c>
      <c r="E1973" s="28">
        <v>0</v>
      </c>
      <c r="F1973" s="26">
        <v>1</v>
      </c>
      <c r="G1973" s="27">
        <v>0</v>
      </c>
      <c r="I1973" s="24">
        <v>0</v>
      </c>
      <c r="J1973" s="28">
        <f t="shared" ref="J1973" si="11719">IF(0=(1-$J$8*$K$8*$B1970^2),0,-1*(1-$J$8*$K$8*$B1970^2)/($B1970*$K$8))</f>
        <v>-0.18568345255747395</v>
      </c>
      <c r="K1973" s="26">
        <v>1</v>
      </c>
      <c r="L1973" s="27">
        <v>0</v>
      </c>
      <c r="N1973" s="24">
        <f t="shared" ref="N1973" si="11720">D1973*I1970+F1973*I1973-E1973*J1970-G1973*J1973</f>
        <v>0</v>
      </c>
      <c r="O1973" s="28">
        <f t="shared" ref="O1973" si="11721">(D1973*J1970+E1973*I1970+F1973*J1973+G1973*I1973)</f>
        <v>-0.18568345255747395</v>
      </c>
      <c r="P1973" s="26">
        <f t="shared" ref="P1973" si="11722">D1973*K1970+F1973*K1973-E1973*L1970-G1973*L1973</f>
        <v>1</v>
      </c>
      <c r="Q1973" s="27">
        <f t="shared" ref="Q1973" si="11723">(D1973*L1970+E1973*K1970+F1973*L1973+G1973*K1973)</f>
        <v>0</v>
      </c>
      <c r="S1973" s="24">
        <v>0</v>
      </c>
      <c r="T1973" s="28">
        <v>0</v>
      </c>
      <c r="U1973" s="26">
        <v>1</v>
      </c>
      <c r="V1973" s="27">
        <v>0</v>
      </c>
      <c r="X1973" s="24">
        <f t="shared" ref="X1973" si="11724">N1973*S1970+P1973*S1973-O1973*T1970-Q1973*T1973</f>
        <v>0</v>
      </c>
      <c r="Y1973" s="28">
        <f t="shared" ref="Y1973" si="11725">(N1973*T1970+O1973*S1970+P1973*T1973+Q1973*S1973)</f>
        <v>-0.18568345255747395</v>
      </c>
      <c r="Z1973" s="26">
        <f t="shared" ref="Z1973" si="11726">N1973*U1970+P1973*U1973-O1973*V1970-Q1973*V1973</f>
        <v>-3.9628873523957671</v>
      </c>
      <c r="AA1973" s="27">
        <f t="shared" ref="AA1973" si="11727">(N1973*V1970+O1973*U1970+P1973*V1973+Q1973*U1973)</f>
        <v>0</v>
      </c>
      <c r="AB1973" s="8"/>
      <c r="AC1973" s="24">
        <v>0</v>
      </c>
      <c r="AD1973" s="28">
        <f t="shared" ref="AD1973" si="11728">IF(0=(1-$AD$8*$AE$8*$B1970^2),0,-1*(1-$AD$8*$AE$8*$B1970^2)/($B1970*$AD$8))</f>
        <v>-0.18829288520022219</v>
      </c>
      <c r="AE1973" s="26">
        <v>1</v>
      </c>
      <c r="AF1973" s="27">
        <v>0</v>
      </c>
      <c r="AH1973" s="24">
        <f t="shared" ref="AH1973" si="11729">X1973*AC1970+Z1973*AC1973-Y1973*AD1970-AA1973*AD1973</f>
        <v>0</v>
      </c>
      <c r="AI1973" s="28">
        <f t="shared" ref="AI1973" si="11730">(X1973*AD1970+Y1973*AC1970+Z1973*AD1973+AA1973*AC1973)</f>
        <v>0.56050004074859461</v>
      </c>
      <c r="AJ1973" s="26">
        <f t="shared" ref="AJ1973" si="11731">X1973*AE1970+Z1973*AE1973-Y1973*AF1970-AA1973*AF1973</f>
        <v>-3.9628873523957671</v>
      </c>
      <c r="AK1973" s="27">
        <f t="shared" ref="AK1973" si="11732">(X1973*AF1970+Y1973*AE1970+Z1973*AF1973+AA1973*AE1973)</f>
        <v>0</v>
      </c>
      <c r="AL1973" s="8"/>
      <c r="AM1973" s="24">
        <v>0</v>
      </c>
      <c r="AN1973" s="28">
        <v>0</v>
      </c>
      <c r="AO1973" s="26">
        <v>1</v>
      </c>
      <c r="AP1973" s="27">
        <v>0</v>
      </c>
      <c r="AR1973" s="24">
        <f t="shared" ref="AR1973" si="11733">AH1973*AM1970+AJ1973*AM1973-AI1973*AN1970-AK1973*AN1973</f>
        <v>0</v>
      </c>
      <c r="AS1973" s="28">
        <f t="shared" ref="AS1973" si="11734">(AH1973*AN1970+AI1973*AM1970+AJ1973*AN1973+AK1973*AM1973)</f>
        <v>0.56050004074859461</v>
      </c>
      <c r="AT1973" s="26">
        <f t="shared" ref="AT1973" si="11735">AH1973*AO1970+AJ1973*AO1973-AI1973*AP1970-AK1973*AP1973</f>
        <v>-0.86628416425599752</v>
      </c>
      <c r="AU1973" s="27">
        <f t="shared" ref="AU1973" si="11736">(AH1973*AP1970+AI1973*AO1970+AJ1973*AP1973+AK1973*AO1973)</f>
        <v>0</v>
      </c>
      <c r="AV1973" s="8"/>
      <c r="AW1973" s="38">
        <f t="shared" ref="AW1973" si="11737">(180/PI())*ATAN(-1*(($AR$8*AS1970+AU1970+$AR$8*AS1973+AU1973)/($AR$8*AR1970+AT1970+$AR$8*AR1973+AT1973)))</f>
        <v>26.483127572186966</v>
      </c>
      <c r="AY1973" s="187">
        <f t="shared" ref="AY1973" si="11738">20*LOG(((($AR$8*AR1970+AT1970-$AR$8*AR1973-AT1973)^2+($AR$8*AS1970+AU1970-$AR$8*AS1973-AU1973)^2)/(($AR$8*AR1970+AT1970+$AR$8*AR1973+AT1973)^2+($AR$8*AS1970+AU1970+$AR$8*AS1973+AU1973)^2))^0.5)</f>
        <v>-18.705885049387398</v>
      </c>
      <c r="AZ1973" s="9"/>
      <c r="BA1973" s="29"/>
      <c r="BB1973" s="29"/>
      <c r="BC1973" s="29"/>
      <c r="BD1973" s="29"/>
    </row>
    <row r="1974" spans="2:56" ht="18.649999999999999" customHeight="1">
      <c r="AY1974" s="33"/>
    </row>
    <row r="1975" spans="2:56" ht="18.649999999999999" customHeight="1" thickBot="1">
      <c r="E1975" s="21" t="s">
        <v>68</v>
      </c>
      <c r="J1975" s="21" t="s">
        <v>69</v>
      </c>
      <c r="O1975" s="21" t="s">
        <v>70</v>
      </c>
      <c r="T1975" s="21" t="s">
        <v>71</v>
      </c>
      <c r="Y1975" s="21" t="s">
        <v>72</v>
      </c>
      <c r="AD1975" s="21" t="s">
        <v>73</v>
      </c>
      <c r="AI1975" s="21" t="s">
        <v>74</v>
      </c>
      <c r="AN1975" s="21" t="s">
        <v>75</v>
      </c>
      <c r="AS1975" s="21" t="s">
        <v>76</v>
      </c>
    </row>
    <row r="1976" spans="2:56" ht="18.649999999999999" customHeight="1" thickBot="1">
      <c r="B1976" s="20"/>
      <c r="D1976" s="197" t="s">
        <v>77</v>
      </c>
      <c r="E1976" s="198"/>
      <c r="F1976" s="199" t="s">
        <v>78</v>
      </c>
      <c r="G1976" s="200"/>
      <c r="I1976" s="197" t="s">
        <v>79</v>
      </c>
      <c r="J1976" s="198"/>
      <c r="K1976" s="199" t="s">
        <v>80</v>
      </c>
      <c r="L1976" s="200"/>
      <c r="N1976" s="197" t="s">
        <v>81</v>
      </c>
      <c r="O1976" s="198"/>
      <c r="P1976" s="199" t="s">
        <v>82</v>
      </c>
      <c r="Q1976" s="200"/>
      <c r="S1976" s="197" t="s">
        <v>83</v>
      </c>
      <c r="T1976" s="198"/>
      <c r="U1976" s="199" t="s">
        <v>84</v>
      </c>
      <c r="V1976" s="200"/>
      <c r="X1976" s="197" t="s">
        <v>85</v>
      </c>
      <c r="Y1976" s="198"/>
      <c r="Z1976" s="199" t="s">
        <v>86</v>
      </c>
      <c r="AA1976" s="200"/>
      <c r="AB1976" s="4"/>
      <c r="AC1976" s="197" t="s">
        <v>87</v>
      </c>
      <c r="AD1976" s="198"/>
      <c r="AE1976" s="199" t="s">
        <v>88</v>
      </c>
      <c r="AF1976" s="200"/>
      <c r="AH1976" s="197" t="s">
        <v>89</v>
      </c>
      <c r="AI1976" s="198"/>
      <c r="AJ1976" s="199" t="s">
        <v>90</v>
      </c>
      <c r="AK1976" s="200"/>
      <c r="AL1976" s="4"/>
      <c r="AM1976" s="197" t="s">
        <v>91</v>
      </c>
      <c r="AN1976" s="198"/>
      <c r="AO1976" s="199" t="s">
        <v>92</v>
      </c>
      <c r="AP1976" s="200"/>
      <c r="AR1976" s="197" t="s">
        <v>93</v>
      </c>
      <c r="AS1976" s="198"/>
      <c r="AT1976" s="199" t="s">
        <v>94</v>
      </c>
      <c r="AU1976" s="200"/>
      <c r="AV1976" s="4"/>
      <c r="AW1976" s="181" t="s">
        <v>95</v>
      </c>
      <c r="AY1976" s="182" t="s">
        <v>22</v>
      </c>
      <c r="AZ1976" s="9"/>
      <c r="BA1976" s="29"/>
      <c r="BB1976" s="29"/>
      <c r="BC1976" s="29"/>
      <c r="BD1976" s="29"/>
    </row>
    <row r="1977" spans="2:56" ht="18.649999999999999" customHeight="1" thickTop="1" thickBot="1">
      <c r="B1977" s="39">
        <f t="shared" ref="B1977" si="11739">B1970+$E$5</f>
        <v>1.0115999999999878</v>
      </c>
      <c r="D1977" s="24">
        <v>1</v>
      </c>
      <c r="E1977" s="25">
        <v>0</v>
      </c>
      <c r="F1977" s="26">
        <v>0</v>
      </c>
      <c r="G1977" s="27">
        <f t="shared" ref="G1977" si="11740">-1/($E$8*$B1977)</f>
        <v>-5.5225308212445805</v>
      </c>
      <c r="I1977" s="24">
        <v>1</v>
      </c>
      <c r="J1977" s="28">
        <v>0</v>
      </c>
      <c r="K1977" s="26">
        <v>0</v>
      </c>
      <c r="L1977" s="27">
        <v>0</v>
      </c>
      <c r="N1977" s="24">
        <f t="shared" ref="N1977" si="11741">D1977*I1977+F1977*I1980-E1977*J1977-G1977*J1980</f>
        <v>-2.0668553679635604E-2</v>
      </c>
      <c r="O1977" s="28">
        <f t="shared" ref="O1977" si="11742">(D1977*J1977+E1977*I1977+F1977*J1980+G1977*I1980)</f>
        <v>0</v>
      </c>
      <c r="P1977" s="26">
        <f t="shared" ref="P1977" si="11743">D1977*K1977+F1977*K1980-E1977*L1977-G1977*L1980</f>
        <v>0</v>
      </c>
      <c r="Q1977" s="27">
        <f t="shared" ref="Q1977" si="11744">(D1977*L1977+E1977*K1977+F1977*L1980+G1977*K1980)</f>
        <v>-5.5225308212445805</v>
      </c>
      <c r="S1977" s="24">
        <v>1</v>
      </c>
      <c r="T1977" s="25">
        <v>0</v>
      </c>
      <c r="U1977" s="26">
        <v>0</v>
      </c>
      <c r="V1977" s="27">
        <f t="shared" ref="V1977" si="11745">-1/($T$8*$B1977)</f>
        <v>-26.717108567642697</v>
      </c>
      <c r="X1977" s="24">
        <f t="shared" ref="X1977" si="11746">N1977*S1977+P1977*S1980-O1977*T1977-Q1977*T1980</f>
        <v>-2.0668553679635604E-2</v>
      </c>
      <c r="Y1977" s="28">
        <f t="shared" ref="Y1977" si="11747">(N1977*T1977+O1977*S1977+P1977*T1980+Q1977*S1980)</f>
        <v>0</v>
      </c>
      <c r="Z1977" s="26">
        <f t="shared" ref="Z1977" si="11748">N1977*U1977+P1977*U1980-O1977*V1977-Q1977*V1980</f>
        <v>0</v>
      </c>
      <c r="AA1977" s="27">
        <f t="shared" ref="AA1977" si="11749">(N1977*V1977+O1977*U1977+P1977*V1980+Q1977*U1980)</f>
        <v>-4.970326828649605</v>
      </c>
      <c r="AB1977" s="8"/>
      <c r="AC1977" s="24">
        <v>1</v>
      </c>
      <c r="AD1977" s="28">
        <v>0</v>
      </c>
      <c r="AE1977" s="26">
        <v>0</v>
      </c>
      <c r="AF1977" s="27">
        <v>0</v>
      </c>
      <c r="AH1977" s="24">
        <f t="shared" ref="AH1977" si="11750">X1977*AC1977+Z1977*AC1980-Y1977*AD1977-AA1977*AD1980</f>
        <v>-0.952860128012608</v>
      </c>
      <c r="AI1977" s="28">
        <f t="shared" ref="AI1977" si="11751">(X1977*AD1977+Y1977*AC1977+Z1977*AD1980+AA1977*AC1980)</f>
        <v>0</v>
      </c>
      <c r="AJ1977" s="26">
        <f t="shared" ref="AJ1977" si="11752">X1977*AE1977+Z1977*AE1980-Y1977*AF1977-AA1977*AF1980</f>
        <v>0</v>
      </c>
      <c r="AK1977" s="27">
        <f t="shared" ref="AK1977" si="11753">(X1977*AF1977+Y1977*AE1977+Z1977*AF1980+AA1977*AE1980)</f>
        <v>-4.970326828649605</v>
      </c>
      <c r="AL1977" s="8"/>
      <c r="AM1977" s="24">
        <v>1</v>
      </c>
      <c r="AN1977" s="25">
        <v>0</v>
      </c>
      <c r="AO1977" s="26">
        <v>0</v>
      </c>
      <c r="AP1977" s="27">
        <f t="shared" ref="AP1977" si="11754">-1/($AN$8*$B1977)</f>
        <v>-5.5225308212445805</v>
      </c>
      <c r="AR1977" s="24">
        <f t="shared" ref="AR1977" si="11755">AH1977*AM1977+AJ1977*AM1980-AI1977*AN1977-AK1977*AN1980</f>
        <v>-0.952860128012608</v>
      </c>
      <c r="AS1977" s="28">
        <f t="shared" ref="AS1977" si="11756">(AH1977*AN1977+AI1977*AM1977+AJ1977*AN1980+AK1977*AM1980)</f>
        <v>0</v>
      </c>
      <c r="AT1977" s="26">
        <f t="shared" ref="AT1977" si="11757">AH1977*AO1977+AJ1977*AO1980-AI1977*AP1977-AK1977*AP1980</f>
        <v>0</v>
      </c>
      <c r="AU1977" s="27">
        <f t="shared" ref="AU1977" si="11758">(AH1977*AP1977+AI1977*AO1977+AJ1977*AP1980+AK1977*AO1980)</f>
        <v>0.29187259663507881</v>
      </c>
      <c r="AV1977" s="8"/>
      <c r="AW1977" s="183">
        <f t="shared" ref="AW1977" si="11759">20*LOG((2*$AR$8)/(($AR$8*AR1977+AT1977+$AR$8*AR1980+AT1980)^2+($AR$8*AS1977+AU1977+$AR$8*AS1980+AU1980)^2)^0.5)</f>
        <v>-7.9499983390670534E-2</v>
      </c>
      <c r="AY1977" s="184">
        <f t="shared" ref="AY1977" si="11760">((AS1977^2+AR1977^2)/(AS1980^2+AR1980^2))^0.5</f>
        <v>1.7208145920988207</v>
      </c>
      <c r="AZ1977" s="9"/>
      <c r="BA1977" s="29"/>
      <c r="BB1977" s="29"/>
      <c r="BC1977" s="29"/>
      <c r="BD1977" s="29"/>
    </row>
    <row r="1978" spans="2:56" ht="18.649999999999999" customHeight="1" thickBot="1">
      <c r="D1978" s="30"/>
      <c r="G1978" s="31"/>
      <c r="I1978" s="30"/>
      <c r="L1978" s="31"/>
      <c r="N1978" s="30"/>
      <c r="Q1978" s="31"/>
      <c r="S1978" s="30"/>
      <c r="V1978" s="31"/>
      <c r="X1978" s="30"/>
      <c r="AA1978" s="31"/>
      <c r="AC1978" s="30"/>
      <c r="AF1978" s="31"/>
      <c r="AH1978" s="30"/>
      <c r="AK1978" s="31"/>
      <c r="AM1978" s="30"/>
      <c r="AP1978" s="31"/>
      <c r="AR1978" s="30"/>
      <c r="AU1978" s="31"/>
      <c r="AY1978" s="185"/>
      <c r="AZ1978" s="9"/>
      <c r="BA1978" s="29"/>
      <c r="BB1978" s="29"/>
      <c r="BC1978" s="29"/>
      <c r="BD1978" s="29"/>
    </row>
    <row r="1979" spans="2:56" ht="18.649999999999999" customHeight="1" thickBot="1">
      <c r="D1979" s="197" t="s">
        <v>96</v>
      </c>
      <c r="E1979" s="198"/>
      <c r="F1979" s="199" t="s">
        <v>97</v>
      </c>
      <c r="G1979" s="200"/>
      <c r="I1979" s="197" t="s">
        <v>98</v>
      </c>
      <c r="J1979" s="198"/>
      <c r="K1979" s="199" t="s">
        <v>99</v>
      </c>
      <c r="L1979" s="200"/>
      <c r="N1979" s="197" t="s">
        <v>1</v>
      </c>
      <c r="O1979" s="198"/>
      <c r="P1979" s="199" t="s">
        <v>2</v>
      </c>
      <c r="Q1979" s="200"/>
      <c r="S1979" s="172" t="s">
        <v>100</v>
      </c>
      <c r="T1979" s="173"/>
      <c r="U1979" s="199" t="s">
        <v>101</v>
      </c>
      <c r="V1979" s="200"/>
      <c r="X1979" s="197" t="s">
        <v>102</v>
      </c>
      <c r="Y1979" s="198"/>
      <c r="Z1979" s="199" t="s">
        <v>103</v>
      </c>
      <c r="AA1979" s="200"/>
      <c r="AB1979" s="4"/>
      <c r="AC1979" s="197" t="s">
        <v>104</v>
      </c>
      <c r="AD1979" s="198"/>
      <c r="AE1979" s="199" t="s">
        <v>105</v>
      </c>
      <c r="AF1979" s="200"/>
      <c r="AH1979" s="172" t="s">
        <v>106</v>
      </c>
      <c r="AI1979" s="173"/>
      <c r="AJ1979" s="199" t="s">
        <v>107</v>
      </c>
      <c r="AK1979" s="200"/>
      <c r="AL1979" s="4"/>
      <c r="AM1979" s="197" t="s">
        <v>108</v>
      </c>
      <c r="AN1979" s="198"/>
      <c r="AO1979" s="199" t="s">
        <v>109</v>
      </c>
      <c r="AP1979" s="200"/>
      <c r="AR1979" s="197" t="s">
        <v>110</v>
      </c>
      <c r="AS1979" s="198"/>
      <c r="AT1979" s="199" t="s">
        <v>111</v>
      </c>
      <c r="AU1979" s="200"/>
      <c r="AV1979" s="4"/>
      <c r="AW1979" s="36" t="s">
        <v>112</v>
      </c>
      <c r="AY1979" s="186" t="s">
        <v>113</v>
      </c>
      <c r="AZ1979" s="9"/>
      <c r="BA1979" s="29"/>
      <c r="BB1979" s="29"/>
      <c r="BC1979" s="29"/>
      <c r="BD1979" s="29"/>
    </row>
    <row r="1980" spans="2:56" ht="18.649999999999999" customHeight="1" thickTop="1" thickBot="1">
      <c r="D1980" s="24">
        <v>0</v>
      </c>
      <c r="E1980" s="28">
        <v>0</v>
      </c>
      <c r="F1980" s="26">
        <v>1</v>
      </c>
      <c r="G1980" s="27">
        <v>0</v>
      </c>
      <c r="I1980" s="24">
        <v>0</v>
      </c>
      <c r="J1980" s="28">
        <f t="shared" ref="J1980" si="11761">IF(0=(1-$J$8*$K$8*$B1977^2),0,-1*(1-$J$8*$K$8*$B1977^2)/($B1977*$K$8))</f>
        <v>-0.18481898729351293</v>
      </c>
      <c r="K1980" s="26">
        <v>1</v>
      </c>
      <c r="L1980" s="27">
        <v>0</v>
      </c>
      <c r="N1980" s="24">
        <f t="shared" ref="N1980" si="11762">D1980*I1977+F1980*I1980-E1980*J1977-G1980*J1980</f>
        <v>0</v>
      </c>
      <c r="O1980" s="28">
        <f t="shared" ref="O1980" si="11763">(D1980*J1977+E1980*I1977+F1980*J1980+G1980*I1980)</f>
        <v>-0.18481898729351293</v>
      </c>
      <c r="P1980" s="26">
        <f t="shared" ref="P1980" si="11764">D1980*K1977+F1980*K1980-E1980*L1977-G1980*L1980</f>
        <v>1</v>
      </c>
      <c r="Q1980" s="27">
        <f t="shared" ref="Q1980" si="11765">(D1980*L1977+E1980*K1977+F1980*L1980+G1980*K1980)</f>
        <v>0</v>
      </c>
      <c r="S1980" s="24">
        <v>0</v>
      </c>
      <c r="T1980" s="28">
        <v>0</v>
      </c>
      <c r="U1980" s="26">
        <v>1</v>
      </c>
      <c r="V1980" s="27">
        <v>0</v>
      </c>
      <c r="X1980" s="24">
        <f t="shared" ref="X1980" si="11766">N1980*S1977+P1980*S1980-O1980*T1977-Q1980*T1980</f>
        <v>0</v>
      </c>
      <c r="Y1980" s="28">
        <f t="shared" ref="Y1980" si="11767">(N1980*T1977+O1980*S1977+P1980*T1980+Q1980*S1980)</f>
        <v>-0.18481898729351293</v>
      </c>
      <c r="Z1980" s="26">
        <f t="shared" ref="Z1980" si="11768">N1980*U1977+P1980*U1980-O1980*V1977-Q1980*V1980</f>
        <v>-3.9378289488825606</v>
      </c>
      <c r="AA1980" s="27">
        <f t="shared" ref="AA1980" si="11769">(N1980*V1977+O1980*U1977+P1980*V1980+Q1980*U1980)</f>
        <v>0</v>
      </c>
      <c r="AB1980" s="8"/>
      <c r="AC1980" s="24">
        <v>0</v>
      </c>
      <c r="AD1980" s="28">
        <f t="shared" ref="AD1980" si="11770">IF(0=(1-$AD$8*$AE$8*$B1977^2),0,-1*(1-$AD$8*$AE$8*$B1977^2)/($B1977*$AD$8))</f>
        <v>-0.18755136361651309</v>
      </c>
      <c r="AE1980" s="26">
        <v>1</v>
      </c>
      <c r="AF1980" s="27">
        <v>0</v>
      </c>
      <c r="AH1980" s="24">
        <f t="shared" ref="AH1980" si="11771">X1980*AC1977+Z1980*AC1980-Y1980*AD1977-AA1980*AD1980</f>
        <v>0</v>
      </c>
      <c r="AI1980" s="28">
        <f t="shared" ref="AI1980" si="11772">(X1980*AD1977+Y1980*AC1977+Z1980*AD1980+AA1980*AC1980)</f>
        <v>0.55372620175799181</v>
      </c>
      <c r="AJ1980" s="26">
        <f t="shared" ref="AJ1980" si="11773">X1980*AE1977+Z1980*AE1980-Y1980*AF1977-AA1980*AF1980</f>
        <v>-3.9378289488825606</v>
      </c>
      <c r="AK1980" s="27">
        <f t="shared" ref="AK1980" si="11774">(X1980*AF1977+Y1980*AE1977+Z1980*AF1980+AA1980*AE1980)</f>
        <v>0</v>
      </c>
      <c r="AL1980" s="8"/>
      <c r="AM1980" s="24">
        <v>0</v>
      </c>
      <c r="AN1980" s="28">
        <v>0</v>
      </c>
      <c r="AO1980" s="26">
        <v>1</v>
      </c>
      <c r="AP1980" s="27">
        <v>0</v>
      </c>
      <c r="AR1980" s="24">
        <f t="shared" ref="AR1980" si="11775">AH1980*AM1977+AJ1980*AM1980-AI1980*AN1977-AK1980*AN1980</f>
        <v>0</v>
      </c>
      <c r="AS1980" s="28">
        <f t="shared" ref="AS1980" si="11776">(AH1980*AN1977+AI1980*AM1977+AJ1980*AN1980+AK1980*AM1980)</f>
        <v>0.55372620175799181</v>
      </c>
      <c r="AT1980" s="26">
        <f t="shared" ref="AT1980" si="11777">AH1980*AO1977+AJ1980*AO1980-AI1980*AP1977-AK1980*AP1980</f>
        <v>-0.87985893314335595</v>
      </c>
      <c r="AU1980" s="27">
        <f t="shared" ref="AU1980" si="11778">(AH1980*AP1977+AI1980*AO1977+AJ1980*AP1980+AK1980*AO1980)</f>
        <v>0</v>
      </c>
      <c r="AV1980" s="8"/>
      <c r="AW1980" s="38">
        <f t="shared" ref="AW1980" si="11779">(180/PI())*ATAN(-1*(($AR$8*AS1977+AU1977+$AR$8*AS1980+AU1980)/($AR$8*AR1977+AT1977+$AR$8*AR1980+AT1980)))</f>
        <v>24.768141924623798</v>
      </c>
      <c r="AY1980" s="187">
        <f t="shared" ref="AY1980" si="11780">20*LOG(((($AR$8*AR1977+AT1977-$AR$8*AR1980-AT1980)^2+($AR$8*AS1977+AU1977-$AR$8*AS1980-AU1980)^2)/(($AR$8*AR1977+AT1977+$AR$8*AR1980+AT1980)^2+($AR$8*AS1977+AU1977+$AR$8*AS1980+AU1980)^2))^0.5)</f>
        <v>-17.413862088529697</v>
      </c>
      <c r="AZ1980" s="9"/>
      <c r="BA1980" s="29"/>
      <c r="BB1980" s="29"/>
      <c r="BC1980" s="29"/>
      <c r="BD1980" s="29"/>
    </row>
    <row r="1981" spans="2:56" ht="18.649999999999999" customHeight="1">
      <c r="AY1981" s="33"/>
    </row>
    <row r="1982" spans="2:56" ht="18.649999999999999" customHeight="1" thickBot="1">
      <c r="E1982" s="21" t="s">
        <v>68</v>
      </c>
      <c r="J1982" s="21" t="s">
        <v>69</v>
      </c>
      <c r="O1982" s="21" t="s">
        <v>70</v>
      </c>
      <c r="T1982" s="21" t="s">
        <v>71</v>
      </c>
      <c r="Y1982" s="21" t="s">
        <v>72</v>
      </c>
      <c r="AD1982" s="21" t="s">
        <v>73</v>
      </c>
      <c r="AI1982" s="21" t="s">
        <v>74</v>
      </c>
      <c r="AN1982" s="21" t="s">
        <v>75</v>
      </c>
      <c r="AS1982" s="21" t="s">
        <v>76</v>
      </c>
    </row>
    <row r="1983" spans="2:56" ht="18.649999999999999" customHeight="1" thickBot="1">
      <c r="B1983" s="20"/>
      <c r="D1983" s="197" t="s">
        <v>77</v>
      </c>
      <c r="E1983" s="198"/>
      <c r="F1983" s="199" t="s">
        <v>78</v>
      </c>
      <c r="G1983" s="200"/>
      <c r="I1983" s="197" t="s">
        <v>79</v>
      </c>
      <c r="J1983" s="198"/>
      <c r="K1983" s="199" t="s">
        <v>80</v>
      </c>
      <c r="L1983" s="200"/>
      <c r="N1983" s="197" t="s">
        <v>81</v>
      </c>
      <c r="O1983" s="198"/>
      <c r="P1983" s="199" t="s">
        <v>82</v>
      </c>
      <c r="Q1983" s="200"/>
      <c r="S1983" s="197" t="s">
        <v>83</v>
      </c>
      <c r="T1983" s="198"/>
      <c r="U1983" s="199" t="s">
        <v>84</v>
      </c>
      <c r="V1983" s="200"/>
      <c r="X1983" s="197" t="s">
        <v>85</v>
      </c>
      <c r="Y1983" s="198"/>
      <c r="Z1983" s="199" t="s">
        <v>86</v>
      </c>
      <c r="AA1983" s="200"/>
      <c r="AB1983" s="4"/>
      <c r="AC1983" s="197" t="s">
        <v>87</v>
      </c>
      <c r="AD1983" s="198"/>
      <c r="AE1983" s="199" t="s">
        <v>88</v>
      </c>
      <c r="AF1983" s="200"/>
      <c r="AH1983" s="197" t="s">
        <v>89</v>
      </c>
      <c r="AI1983" s="198"/>
      <c r="AJ1983" s="199" t="s">
        <v>90</v>
      </c>
      <c r="AK1983" s="200"/>
      <c r="AL1983" s="4"/>
      <c r="AM1983" s="197" t="s">
        <v>91</v>
      </c>
      <c r="AN1983" s="198"/>
      <c r="AO1983" s="199" t="s">
        <v>92</v>
      </c>
      <c r="AP1983" s="200"/>
      <c r="AR1983" s="197" t="s">
        <v>93</v>
      </c>
      <c r="AS1983" s="198"/>
      <c r="AT1983" s="199" t="s">
        <v>94</v>
      </c>
      <c r="AU1983" s="200"/>
      <c r="AV1983" s="4"/>
      <c r="AW1983" s="181" t="s">
        <v>95</v>
      </c>
      <c r="AY1983" s="182" t="s">
        <v>22</v>
      </c>
      <c r="AZ1983" s="9"/>
      <c r="BA1983" s="29"/>
      <c r="BB1983" s="29"/>
      <c r="BC1983" s="29"/>
      <c r="BD1983" s="29"/>
    </row>
    <row r="1984" spans="2:56" ht="18.649999999999999" customHeight="1" thickTop="1" thickBot="1">
      <c r="B1984" s="39">
        <f t="shared" ref="B1984" si="11781">B1977+$E$5</f>
        <v>1.0119999999999878</v>
      </c>
      <c r="D1984" s="24">
        <v>1</v>
      </c>
      <c r="E1984" s="25">
        <v>0</v>
      </c>
      <c r="F1984" s="26">
        <v>0</v>
      </c>
      <c r="G1984" s="27">
        <f t="shared" ref="G1984" si="11782">-1/($E$8*$B1984)</f>
        <v>-5.5203480027381593</v>
      </c>
      <c r="I1984" s="24">
        <v>1</v>
      </c>
      <c r="J1984" s="28">
        <v>0</v>
      </c>
      <c r="K1984" s="26">
        <v>0</v>
      </c>
      <c r="L1984" s="27">
        <v>0</v>
      </c>
      <c r="N1984" s="24">
        <f t="shared" ref="N1984" si="11783">D1984*I1984+F1984*I1987-E1984*J1984-G1984*J1987</f>
        <v>-1.549502436699135E-2</v>
      </c>
      <c r="O1984" s="28">
        <f t="shared" ref="O1984" si="11784">(D1984*J1984+E1984*I1984+F1984*J1987+G1984*I1987)</f>
        <v>0</v>
      </c>
      <c r="P1984" s="26">
        <f t="shared" ref="P1984" si="11785">D1984*K1984+F1984*K1987-E1984*L1984-G1984*L1987</f>
        <v>0</v>
      </c>
      <c r="Q1984" s="27">
        <f t="shared" ref="Q1984" si="11786">(D1984*L1984+E1984*K1984+F1984*L1987+G1984*K1987)</f>
        <v>-5.5203480027381593</v>
      </c>
      <c r="S1984" s="24">
        <v>1</v>
      </c>
      <c r="T1984" s="25">
        <v>0</v>
      </c>
      <c r="U1984" s="26">
        <v>0</v>
      </c>
      <c r="V1984" s="27">
        <f t="shared" ref="V1984" si="11787">-1/($T$8*$B1984)</f>
        <v>-26.706548445679203</v>
      </c>
      <c r="X1984" s="24">
        <f t="shared" ref="X1984" si="11788">N1984*S1984+P1984*S1987-O1984*T1984-Q1984*T1987</f>
        <v>-1.549502436699135E-2</v>
      </c>
      <c r="Y1984" s="28">
        <f t="shared" ref="Y1984" si="11789">(N1984*T1984+O1984*S1984+P1984*T1987+Q1984*S1987)</f>
        <v>0</v>
      </c>
      <c r="Z1984" s="26">
        <f t="shared" ref="Z1984" si="11790">N1984*U1984+P1984*U1987-O1984*V1984-Q1984*V1987</f>
        <v>0</v>
      </c>
      <c r="AA1984" s="27">
        <f t="shared" ref="AA1984" si="11791">(N1984*V1984+O1984*U1984+P1984*V1987+Q1984*U1987)</f>
        <v>-5.1065293838141255</v>
      </c>
      <c r="AB1984" s="8"/>
      <c r="AC1984" s="24">
        <v>1</v>
      </c>
      <c r="AD1984" s="28">
        <v>0</v>
      </c>
      <c r="AE1984" s="26">
        <v>0</v>
      </c>
      <c r="AF1984" s="27">
        <v>0</v>
      </c>
      <c r="AH1984" s="24">
        <f t="shared" ref="AH1984" si="11792">X1984*AC1984+Z1984*AC1987-Y1984*AD1984-AA1984*AD1987</f>
        <v>-0.96944661858373726</v>
      </c>
      <c r="AI1984" s="28">
        <f t="shared" ref="AI1984" si="11793">(X1984*AD1984+Y1984*AC1984+Z1984*AD1987+AA1984*AC1987)</f>
        <v>0</v>
      </c>
      <c r="AJ1984" s="26">
        <f t="shared" ref="AJ1984" si="11794">X1984*AE1984+Z1984*AE1987-Y1984*AF1984-AA1984*AF1987</f>
        <v>0</v>
      </c>
      <c r="AK1984" s="27">
        <f t="shared" ref="AK1984" si="11795">(X1984*AF1984+Y1984*AE1984+Z1984*AF1987+AA1984*AE1987)</f>
        <v>-5.1065293838141255</v>
      </c>
      <c r="AL1984" s="8"/>
      <c r="AM1984" s="24">
        <v>1</v>
      </c>
      <c r="AN1984" s="25">
        <v>0</v>
      </c>
      <c r="AO1984" s="26">
        <v>0</v>
      </c>
      <c r="AP1984" s="27">
        <f t="shared" ref="AP1984" si="11796">-1/($AN$8*$B1984)</f>
        <v>-5.5203480027381593</v>
      </c>
      <c r="AR1984" s="24">
        <f t="shared" ref="AR1984" si="11797">AH1984*AM1984+AJ1984*AM1987-AI1984*AN1984-AK1984*AN1987</f>
        <v>-0.96944661858373726</v>
      </c>
      <c r="AS1984" s="28">
        <f t="shared" ref="AS1984" si="11798">(AH1984*AN1984+AI1984*AM1984+AJ1984*AN1987+AK1984*AM1987)</f>
        <v>0</v>
      </c>
      <c r="AT1984" s="26">
        <f t="shared" ref="AT1984" si="11799">AH1984*AO1984+AJ1984*AO1987-AI1984*AP1984-AK1984*AP1987</f>
        <v>0</v>
      </c>
      <c r="AU1984" s="27">
        <f t="shared" ref="AU1984" si="11800">(AH1984*AP1984+AI1984*AO1984+AJ1984*AP1987+AK1984*AO1987)</f>
        <v>0.24515332084587094</v>
      </c>
      <c r="AV1984" s="8"/>
      <c r="AW1984" s="183">
        <f t="shared" ref="AW1984" si="11801">20*LOG((2*$AR$8)/(($AR$8*AR1984+AT1984+$AR$8*AR1987+AT1987)^2+($AR$8*AS1984+AU1984+$AR$8*AS1987+AU1987)^2)^0.5)</f>
        <v>-0.10397887119454953</v>
      </c>
      <c r="AY1984" s="184">
        <f t="shared" ref="AY1984" si="11802">((AS1984^2+AR1984^2)/(AS1987^2+AR1987^2))^0.5</f>
        <v>1.7723103613180213</v>
      </c>
      <c r="AZ1984" s="9"/>
      <c r="BA1984" s="29"/>
      <c r="BB1984" s="29"/>
      <c r="BC1984" s="29"/>
      <c r="BD1984" s="29"/>
    </row>
    <row r="1985" spans="2:56" ht="18.649999999999999" customHeight="1" thickBot="1">
      <c r="D1985" s="30"/>
      <c r="G1985" s="31"/>
      <c r="I1985" s="30"/>
      <c r="L1985" s="31"/>
      <c r="N1985" s="30"/>
      <c r="Q1985" s="31"/>
      <c r="S1985" s="30"/>
      <c r="V1985" s="31"/>
      <c r="X1985" s="30"/>
      <c r="AA1985" s="31"/>
      <c r="AC1985" s="30"/>
      <c r="AF1985" s="31"/>
      <c r="AH1985" s="30"/>
      <c r="AK1985" s="31"/>
      <c r="AM1985" s="30"/>
      <c r="AP1985" s="31"/>
      <c r="AR1985" s="30"/>
      <c r="AU1985" s="31"/>
      <c r="AY1985" s="185"/>
      <c r="AZ1985" s="9"/>
      <c r="BA1985" s="29"/>
      <c r="BB1985" s="29"/>
      <c r="BC1985" s="29"/>
      <c r="BD1985" s="29"/>
    </row>
    <row r="1986" spans="2:56" ht="18.649999999999999" customHeight="1" thickBot="1">
      <c r="D1986" s="197" t="s">
        <v>96</v>
      </c>
      <c r="E1986" s="198"/>
      <c r="F1986" s="199" t="s">
        <v>97</v>
      </c>
      <c r="G1986" s="200"/>
      <c r="I1986" s="197" t="s">
        <v>98</v>
      </c>
      <c r="J1986" s="198"/>
      <c r="K1986" s="199" t="s">
        <v>99</v>
      </c>
      <c r="L1986" s="200"/>
      <c r="N1986" s="197" t="s">
        <v>1</v>
      </c>
      <c r="O1986" s="198"/>
      <c r="P1986" s="199" t="s">
        <v>2</v>
      </c>
      <c r="Q1986" s="200"/>
      <c r="S1986" s="172" t="s">
        <v>100</v>
      </c>
      <c r="T1986" s="173"/>
      <c r="U1986" s="199" t="s">
        <v>101</v>
      </c>
      <c r="V1986" s="200"/>
      <c r="X1986" s="197" t="s">
        <v>102</v>
      </c>
      <c r="Y1986" s="198"/>
      <c r="Z1986" s="199" t="s">
        <v>103</v>
      </c>
      <c r="AA1986" s="200"/>
      <c r="AB1986" s="4"/>
      <c r="AC1986" s="197" t="s">
        <v>104</v>
      </c>
      <c r="AD1986" s="198"/>
      <c r="AE1986" s="199" t="s">
        <v>105</v>
      </c>
      <c r="AF1986" s="200"/>
      <c r="AH1986" s="172" t="s">
        <v>106</v>
      </c>
      <c r="AI1986" s="173"/>
      <c r="AJ1986" s="199" t="s">
        <v>107</v>
      </c>
      <c r="AK1986" s="200"/>
      <c r="AL1986" s="4"/>
      <c r="AM1986" s="197" t="s">
        <v>108</v>
      </c>
      <c r="AN1986" s="198"/>
      <c r="AO1986" s="199" t="s">
        <v>109</v>
      </c>
      <c r="AP1986" s="200"/>
      <c r="AR1986" s="197" t="s">
        <v>110</v>
      </c>
      <c r="AS1986" s="198"/>
      <c r="AT1986" s="199" t="s">
        <v>111</v>
      </c>
      <c r="AU1986" s="200"/>
      <c r="AV1986" s="4"/>
      <c r="AW1986" s="36" t="s">
        <v>112</v>
      </c>
      <c r="AY1986" s="186" t="s">
        <v>113</v>
      </c>
      <c r="AZ1986" s="9"/>
      <c r="BA1986" s="29"/>
      <c r="BB1986" s="29"/>
      <c r="BC1986" s="29"/>
      <c r="BD1986" s="29"/>
    </row>
    <row r="1987" spans="2:56" ht="18.649999999999999" customHeight="1" thickTop="1" thickBot="1">
      <c r="D1987" s="24">
        <v>0</v>
      </c>
      <c r="E1987" s="28">
        <v>0</v>
      </c>
      <c r="F1987" s="26">
        <v>1</v>
      </c>
      <c r="G1987" s="27">
        <v>0</v>
      </c>
      <c r="I1987" s="24">
        <v>0</v>
      </c>
      <c r="J1987" s="28">
        <f t="shared" ref="J1987" si="11803">IF(0=(1-$J$8*$K$8*$B1984^2),0,-1*(1-$J$8*$K$8*$B1984^2)/($B1984*$K$8))</f>
        <v>-0.18395489267402954</v>
      </c>
      <c r="K1987" s="26">
        <v>1</v>
      </c>
      <c r="L1987" s="27">
        <v>0</v>
      </c>
      <c r="N1987" s="24">
        <f t="shared" ref="N1987" si="11804">D1987*I1984+F1987*I1987-E1987*J1984-G1987*J1987</f>
        <v>0</v>
      </c>
      <c r="O1987" s="28">
        <f t="shared" ref="O1987" si="11805">(D1987*J1984+E1987*I1984+F1987*J1987+G1987*I1987)</f>
        <v>-0.18395489267402954</v>
      </c>
      <c r="P1987" s="26">
        <f t="shared" ref="P1987" si="11806">D1987*K1984+F1987*K1987-E1987*L1984-G1987*L1987</f>
        <v>1</v>
      </c>
      <c r="Q1987" s="27">
        <f t="shared" ref="Q1987" si="11807">(D1987*L1984+E1987*K1984+F1987*L1987+G1987*K1987)</f>
        <v>0</v>
      </c>
      <c r="S1987" s="24">
        <v>0</v>
      </c>
      <c r="T1987" s="28">
        <v>0</v>
      </c>
      <c r="U1987" s="26">
        <v>1</v>
      </c>
      <c r="V1987" s="27">
        <v>0</v>
      </c>
      <c r="X1987" s="24">
        <f t="shared" ref="X1987" si="11808">N1987*S1984+P1987*S1987-O1987*T1984-Q1987*T1987</f>
        <v>0</v>
      </c>
      <c r="Y1987" s="28">
        <f t="shared" ref="Y1987" si="11809">(N1987*T1984+O1987*S1984+P1987*T1987+Q1987*S1987)</f>
        <v>-0.18395489267402954</v>
      </c>
      <c r="Z1987" s="26">
        <f t="shared" ref="Z1987" si="11810">N1987*U1984+P1987*U1987-O1987*V1984-Q1987*V1987</f>
        <v>-3.9128002530186885</v>
      </c>
      <c r="AA1987" s="27">
        <f t="shared" ref="AA1987" si="11811">(N1987*V1984+O1987*U1984+P1987*V1987+Q1987*U1987)</f>
        <v>0</v>
      </c>
      <c r="AB1987" s="8"/>
      <c r="AC1987" s="24">
        <v>0</v>
      </c>
      <c r="AD1987" s="28">
        <f t="shared" ref="AD1987" si="11812">IF(0=(1-$AD$8*$AE$8*$B1984^2),0,-1*(1-$AD$8*$AE$8*$B1984^2)/($B1984*$AD$8))</f>
        <v>-0.18681016450045931</v>
      </c>
      <c r="AE1987" s="26">
        <v>1</v>
      </c>
      <c r="AF1987" s="27">
        <v>0</v>
      </c>
      <c r="AH1987" s="24">
        <f t="shared" ref="AH1987" si="11813">X1987*AC1984+Z1987*AC1987-Y1987*AD1984-AA1987*AD1987</f>
        <v>0</v>
      </c>
      <c r="AI1987" s="28">
        <f t="shared" ref="AI1987" si="11814">(X1987*AD1984+Y1987*AC1984+Z1987*AD1987+AA1987*AC1987)</f>
        <v>0.54699596624983049</v>
      </c>
      <c r="AJ1987" s="26">
        <f t="shared" ref="AJ1987" si="11815">X1987*AE1984+Z1987*AE1987-Y1987*AF1984-AA1987*AF1987</f>
        <v>-3.9128002530186885</v>
      </c>
      <c r="AK1987" s="27">
        <f t="shared" ref="AK1987" si="11816">(X1987*AF1984+Y1987*AE1984+Z1987*AF1987+AA1987*AE1987)</f>
        <v>0</v>
      </c>
      <c r="AL1987" s="8"/>
      <c r="AM1987" s="24">
        <v>0</v>
      </c>
      <c r="AN1987" s="28">
        <v>0</v>
      </c>
      <c r="AO1987" s="26">
        <v>1</v>
      </c>
      <c r="AP1987" s="27">
        <v>0</v>
      </c>
      <c r="AR1987" s="24">
        <f t="shared" ref="AR1987" si="11817">AH1987*AM1984+AJ1987*AM1987-AI1987*AN1984-AK1987*AN1987</f>
        <v>0</v>
      </c>
      <c r="AS1987" s="28">
        <f t="shared" ref="AS1987" si="11818">(AH1987*AN1984+AI1987*AM1984+AJ1987*AN1987+AK1987*AM1987)</f>
        <v>0.54699596624983049</v>
      </c>
      <c r="AT1987" s="26">
        <f t="shared" ref="AT1987" si="11819">AH1987*AO1984+AJ1987*AO1987-AI1987*AP1984-AK1987*AP1987</f>
        <v>-0.89319216322560724</v>
      </c>
      <c r="AU1987" s="27">
        <f t="shared" ref="AU1987" si="11820">(AH1987*AP1984+AI1987*AO1984+AJ1987*AP1987+AK1987*AO1987)</f>
        <v>0</v>
      </c>
      <c r="AV1987" s="8"/>
      <c r="AW1987" s="38">
        <f t="shared" ref="AW1987" si="11821">(180/PI())*ATAN(-1*(($AR$8*AS1984+AU1984+$AR$8*AS1987+AU1987)/($AR$8*AR1984+AT1984+$AR$8*AR1987+AT1987)))</f>
        <v>23.03924227349906</v>
      </c>
      <c r="AY1987" s="187">
        <f t="shared" ref="AY1987" si="11822">20*LOG(((($AR$8*AR1984+AT1984-$AR$8*AR1987-AT1987)^2+($AR$8*AS1984+AU1984-$AR$8*AS1987-AU1987)^2)/(($AR$8*AR1984+AT1984+$AR$8*AR1987+AT1987)^2+($AR$8*AS1984+AU1984+$AR$8*AS1987+AU1987)^2))^0.5)</f>
        <v>-16.260277837652698</v>
      </c>
      <c r="AZ1987" s="9"/>
      <c r="BA1987" s="29"/>
      <c r="BB1987" s="29"/>
      <c r="BC1987" s="29"/>
      <c r="BD1987" s="29"/>
    </row>
    <row r="1988" spans="2:56" ht="18.649999999999999" customHeight="1">
      <c r="AY1988" s="33"/>
    </row>
    <row r="1989" spans="2:56" ht="18.649999999999999" customHeight="1" thickBot="1">
      <c r="E1989" s="21" t="s">
        <v>68</v>
      </c>
      <c r="J1989" s="21" t="s">
        <v>69</v>
      </c>
      <c r="O1989" s="21" t="s">
        <v>70</v>
      </c>
      <c r="T1989" s="21" t="s">
        <v>71</v>
      </c>
      <c r="Y1989" s="21" t="s">
        <v>72</v>
      </c>
      <c r="AD1989" s="21" t="s">
        <v>73</v>
      </c>
      <c r="AI1989" s="21" t="s">
        <v>74</v>
      </c>
      <c r="AN1989" s="21" t="s">
        <v>75</v>
      </c>
      <c r="AS1989" s="21" t="s">
        <v>76</v>
      </c>
    </row>
    <row r="1990" spans="2:56" ht="18.649999999999999" customHeight="1" thickBot="1">
      <c r="B1990" s="20"/>
      <c r="D1990" s="197" t="s">
        <v>77</v>
      </c>
      <c r="E1990" s="198"/>
      <c r="F1990" s="199" t="s">
        <v>78</v>
      </c>
      <c r="G1990" s="200"/>
      <c r="I1990" s="197" t="s">
        <v>79</v>
      </c>
      <c r="J1990" s="198"/>
      <c r="K1990" s="199" t="s">
        <v>80</v>
      </c>
      <c r="L1990" s="200"/>
      <c r="N1990" s="197" t="s">
        <v>81</v>
      </c>
      <c r="O1990" s="198"/>
      <c r="P1990" s="199" t="s">
        <v>82</v>
      </c>
      <c r="Q1990" s="200"/>
      <c r="S1990" s="197" t="s">
        <v>83</v>
      </c>
      <c r="T1990" s="198"/>
      <c r="U1990" s="199" t="s">
        <v>84</v>
      </c>
      <c r="V1990" s="200"/>
      <c r="X1990" s="197" t="s">
        <v>85</v>
      </c>
      <c r="Y1990" s="198"/>
      <c r="Z1990" s="199" t="s">
        <v>86</v>
      </c>
      <c r="AA1990" s="200"/>
      <c r="AB1990" s="4"/>
      <c r="AC1990" s="197" t="s">
        <v>87</v>
      </c>
      <c r="AD1990" s="198"/>
      <c r="AE1990" s="199" t="s">
        <v>88</v>
      </c>
      <c r="AF1990" s="200"/>
      <c r="AH1990" s="197" t="s">
        <v>89</v>
      </c>
      <c r="AI1990" s="198"/>
      <c r="AJ1990" s="199" t="s">
        <v>90</v>
      </c>
      <c r="AK1990" s="200"/>
      <c r="AL1990" s="4"/>
      <c r="AM1990" s="197" t="s">
        <v>91</v>
      </c>
      <c r="AN1990" s="198"/>
      <c r="AO1990" s="199" t="s">
        <v>92</v>
      </c>
      <c r="AP1990" s="200"/>
      <c r="AR1990" s="197" t="s">
        <v>93</v>
      </c>
      <c r="AS1990" s="198"/>
      <c r="AT1990" s="199" t="s">
        <v>94</v>
      </c>
      <c r="AU1990" s="200"/>
      <c r="AV1990" s="4"/>
      <c r="AW1990" s="181" t="s">
        <v>95</v>
      </c>
      <c r="AY1990" s="182" t="s">
        <v>22</v>
      </c>
      <c r="AZ1990" s="9"/>
      <c r="BA1990" s="29"/>
      <c r="BB1990" s="29"/>
      <c r="BC1990" s="29"/>
      <c r="BD1990" s="29"/>
    </row>
    <row r="1991" spans="2:56" ht="18.649999999999999" customHeight="1" thickTop="1" thickBot="1">
      <c r="B1991" s="39">
        <f t="shared" ref="B1991" si="11823">B1984+$E$5</f>
        <v>1.0123999999999878</v>
      </c>
      <c r="D1991" s="24">
        <v>1</v>
      </c>
      <c r="E1991" s="25">
        <v>0</v>
      </c>
      <c r="F1991" s="26">
        <v>0</v>
      </c>
      <c r="G1991" s="27">
        <f t="shared" ref="G1991" si="11824">-1/($E$8*$B1991)</f>
        <v>-5.5181669090982002</v>
      </c>
      <c r="I1991" s="24">
        <v>1</v>
      </c>
      <c r="J1991" s="28">
        <v>0</v>
      </c>
      <c r="K1991" s="26">
        <v>0</v>
      </c>
      <c r="L1991" s="27">
        <v>0</v>
      </c>
      <c r="N1991" s="24">
        <f t="shared" ref="N1991" si="11825">D1991*I1991+F1991*I1994-E1991*J1991-G1991*J1994</f>
        <v>-1.0327626038795001E-2</v>
      </c>
      <c r="O1991" s="28">
        <f t="shared" ref="O1991" si="11826">(D1991*J1991+E1991*I1991+F1991*J1994+G1991*I1994)</f>
        <v>0</v>
      </c>
      <c r="P1991" s="26">
        <f t="shared" ref="P1991" si="11827">D1991*K1991+F1991*K1994-E1991*L1991-G1991*L1994</f>
        <v>0</v>
      </c>
      <c r="Q1991" s="27">
        <f t="shared" ref="Q1991" si="11828">(D1991*L1991+E1991*K1991+F1991*L1994+G1991*K1994)</f>
        <v>-5.5181669090982002</v>
      </c>
      <c r="S1991" s="24">
        <v>1</v>
      </c>
      <c r="T1991" s="25">
        <v>0</v>
      </c>
      <c r="U1991" s="26">
        <v>0</v>
      </c>
      <c r="V1991" s="27">
        <f t="shared" ref="V1991" si="11829">-1/($T$8*$B1991)</f>
        <v>-26.695996668339941</v>
      </c>
      <c r="X1991" s="24">
        <f t="shared" ref="X1991" si="11830">N1991*S1991+P1991*S1994-O1991*T1991-Q1991*T1994</f>
        <v>-1.0327626038795001E-2</v>
      </c>
      <c r="Y1991" s="28">
        <f t="shared" ref="Y1991" si="11831">(N1991*T1991+O1991*S1991+P1991*T1994+Q1991*S1994)</f>
        <v>0</v>
      </c>
      <c r="Z1991" s="26">
        <f t="shared" ref="Z1991" si="11832">N1991*U1991+P1991*U1994-O1991*V1991-Q1991*V1994</f>
        <v>0</v>
      </c>
      <c r="AA1991" s="27">
        <f t="shared" ref="AA1991" si="11833">(N1991*V1991+O1991*U1991+P1991*V1994+Q1991*U1994)</f>
        <v>-5.2424606387746682</v>
      </c>
      <c r="AB1991" s="8"/>
      <c r="AC1991" s="24">
        <v>1</v>
      </c>
      <c r="AD1991" s="28">
        <v>0</v>
      </c>
      <c r="AE1991" s="26">
        <v>0</v>
      </c>
      <c r="AF1991" s="27">
        <v>0</v>
      </c>
      <c r="AH1991" s="24">
        <f t="shared" ref="AH1991" si="11834">X1991*AC1991+Z1991*AC1994-Y1991*AD1991-AA1991*AD1994</f>
        <v>-0.9857885416842741</v>
      </c>
      <c r="AI1991" s="28">
        <f t="shared" ref="AI1991" si="11835">(X1991*AD1991+Y1991*AC1991+Z1991*AD1994+AA1991*AC1994)</f>
        <v>0</v>
      </c>
      <c r="AJ1991" s="26">
        <f t="shared" ref="AJ1991" si="11836">X1991*AE1991+Z1991*AE1994-Y1991*AF1991-AA1991*AF1994</f>
        <v>0</v>
      </c>
      <c r="AK1991" s="27">
        <f t="shared" ref="AK1991" si="11837">(X1991*AF1991+Y1991*AE1991+Z1991*AF1994+AA1991*AE1994)</f>
        <v>-5.2424606387746682</v>
      </c>
      <c r="AL1991" s="8"/>
      <c r="AM1991" s="24">
        <v>1</v>
      </c>
      <c r="AN1991" s="25">
        <v>0</v>
      </c>
      <c r="AO1991" s="26">
        <v>0</v>
      </c>
      <c r="AP1991" s="27">
        <f t="shared" ref="AP1991" si="11838">-1/($AN$8*$B1991)</f>
        <v>-5.5181669090982002</v>
      </c>
      <c r="AR1991" s="24">
        <f t="shared" ref="AR1991" si="11839">AH1991*AM1991+AJ1991*AM1994-AI1991*AN1991-AK1991*AN1994</f>
        <v>-0.9857885416842741</v>
      </c>
      <c r="AS1991" s="28">
        <f t="shared" ref="AS1991" si="11840">(AH1991*AN1991+AI1991*AM1991+AJ1991*AN1994+AK1991*AM1994)</f>
        <v>0</v>
      </c>
      <c r="AT1991" s="26">
        <f t="shared" ref="AT1991" si="11841">AH1991*AO1991+AJ1991*AO1994-AI1991*AP1991-AK1991*AP1994</f>
        <v>0</v>
      </c>
      <c r="AU1991" s="27">
        <f t="shared" ref="AU1991" si="11842">(AH1991*AP1991+AI1991*AO1991+AJ1991*AP1994+AK1991*AO1994)</f>
        <v>0.19728507131566531</v>
      </c>
      <c r="AV1991" s="8"/>
      <c r="AW1991" s="183">
        <f t="shared" ref="AW1991" si="11843">20*LOG((2*$AR$8)/(($AR$8*AR1991+AT1991+$AR$8*AR1994+AT1994)^2+($AR$8*AS1991+AU1991+$AR$8*AS1994+AU1994)^2)^0.5)</f>
        <v>-0.13257237305318961</v>
      </c>
      <c r="AY1991" s="184">
        <f t="shared" ref="AY1991" si="11844">((AS1991^2+AR1991^2)/(AS1994^2+AR1994^2))^0.5</f>
        <v>1.8244895318030645</v>
      </c>
      <c r="AZ1991" s="9"/>
      <c r="BA1991" s="29"/>
      <c r="BB1991" s="29"/>
      <c r="BC1991" s="29"/>
      <c r="BD1991" s="29"/>
    </row>
    <row r="1992" spans="2:56" ht="18.649999999999999" customHeight="1" thickBot="1">
      <c r="D1992" s="30"/>
      <c r="G1992" s="31"/>
      <c r="I1992" s="30"/>
      <c r="L1992" s="31"/>
      <c r="N1992" s="30"/>
      <c r="Q1992" s="31"/>
      <c r="S1992" s="30"/>
      <c r="V1992" s="31"/>
      <c r="X1992" s="30"/>
      <c r="AA1992" s="31"/>
      <c r="AC1992" s="30"/>
      <c r="AF1992" s="31"/>
      <c r="AH1992" s="30"/>
      <c r="AK1992" s="31"/>
      <c r="AM1992" s="30"/>
      <c r="AP1992" s="31"/>
      <c r="AR1992" s="30"/>
      <c r="AU1992" s="31"/>
      <c r="AY1992" s="185"/>
      <c r="AZ1992" s="9"/>
      <c r="BA1992" s="29"/>
      <c r="BB1992" s="29"/>
      <c r="BC1992" s="29"/>
      <c r="BD1992" s="29"/>
    </row>
    <row r="1993" spans="2:56" ht="18.649999999999999" customHeight="1" thickBot="1">
      <c r="D1993" s="197" t="s">
        <v>96</v>
      </c>
      <c r="E1993" s="198"/>
      <c r="F1993" s="199" t="s">
        <v>97</v>
      </c>
      <c r="G1993" s="200"/>
      <c r="I1993" s="197" t="s">
        <v>98</v>
      </c>
      <c r="J1993" s="198"/>
      <c r="K1993" s="199" t="s">
        <v>99</v>
      </c>
      <c r="L1993" s="200"/>
      <c r="N1993" s="197" t="s">
        <v>1</v>
      </c>
      <c r="O1993" s="198"/>
      <c r="P1993" s="199" t="s">
        <v>2</v>
      </c>
      <c r="Q1993" s="200"/>
      <c r="S1993" s="172" t="s">
        <v>100</v>
      </c>
      <c r="T1993" s="173"/>
      <c r="U1993" s="199" t="s">
        <v>101</v>
      </c>
      <c r="V1993" s="200"/>
      <c r="X1993" s="197" t="s">
        <v>102</v>
      </c>
      <c r="Y1993" s="198"/>
      <c r="Z1993" s="199" t="s">
        <v>103</v>
      </c>
      <c r="AA1993" s="200"/>
      <c r="AB1993" s="4"/>
      <c r="AC1993" s="197" t="s">
        <v>104</v>
      </c>
      <c r="AD1993" s="198"/>
      <c r="AE1993" s="199" t="s">
        <v>105</v>
      </c>
      <c r="AF1993" s="200"/>
      <c r="AH1993" s="172" t="s">
        <v>106</v>
      </c>
      <c r="AI1993" s="173"/>
      <c r="AJ1993" s="199" t="s">
        <v>107</v>
      </c>
      <c r="AK1993" s="200"/>
      <c r="AL1993" s="4"/>
      <c r="AM1993" s="197" t="s">
        <v>108</v>
      </c>
      <c r="AN1993" s="198"/>
      <c r="AO1993" s="199" t="s">
        <v>109</v>
      </c>
      <c r="AP1993" s="200"/>
      <c r="AR1993" s="197" t="s">
        <v>110</v>
      </c>
      <c r="AS1993" s="198"/>
      <c r="AT1993" s="199" t="s">
        <v>111</v>
      </c>
      <c r="AU1993" s="200"/>
      <c r="AV1993" s="4"/>
      <c r="AW1993" s="36" t="s">
        <v>112</v>
      </c>
      <c r="AY1993" s="186" t="s">
        <v>113</v>
      </c>
      <c r="AZ1993" s="9"/>
      <c r="BA1993" s="29"/>
      <c r="BB1993" s="29"/>
      <c r="BC1993" s="29"/>
      <c r="BD1993" s="29"/>
    </row>
    <row r="1994" spans="2:56" ht="18.649999999999999" customHeight="1" thickTop="1" thickBot="1">
      <c r="D1994" s="24">
        <v>0</v>
      </c>
      <c r="E1994" s="28">
        <v>0</v>
      </c>
      <c r="F1994" s="26">
        <v>1</v>
      </c>
      <c r="G1994" s="27">
        <v>0</v>
      </c>
      <c r="I1994" s="24">
        <v>0</v>
      </c>
      <c r="J1994" s="28">
        <f t="shared" ref="J1994" si="11845">IF(0=(1-$J$8*$K$8*$B1991^2),0,-1*(1-$J$8*$K$8*$B1991^2)/($B1991*$K$8))</f>
        <v>-0.18309116825969776</v>
      </c>
      <c r="K1994" s="26">
        <v>1</v>
      </c>
      <c r="L1994" s="27">
        <v>0</v>
      </c>
      <c r="N1994" s="24">
        <f t="shared" ref="N1994" si="11846">D1994*I1991+F1994*I1994-E1994*J1991-G1994*J1994</f>
        <v>0</v>
      </c>
      <c r="O1994" s="28">
        <f t="shared" ref="O1994" si="11847">(D1994*J1991+E1994*I1991+F1994*J1994+G1994*I1994)</f>
        <v>-0.18309116825969776</v>
      </c>
      <c r="P1994" s="26">
        <f t="shared" ref="P1994" si="11848">D1994*K1991+F1994*K1994-E1994*L1991-G1994*L1994</f>
        <v>1</v>
      </c>
      <c r="Q1994" s="27">
        <f t="shared" ref="Q1994" si="11849">(D1994*L1991+E1994*K1991+F1994*L1994+G1994*K1994)</f>
        <v>0</v>
      </c>
      <c r="S1994" s="24">
        <v>0</v>
      </c>
      <c r="T1994" s="28">
        <v>0</v>
      </c>
      <c r="U1994" s="26">
        <v>1</v>
      </c>
      <c r="V1994" s="27">
        <v>0</v>
      </c>
      <c r="X1994" s="24">
        <f t="shared" ref="X1994" si="11850">N1994*S1991+P1994*S1994-O1994*T1991-Q1994*T1994</f>
        <v>0</v>
      </c>
      <c r="Y1994" s="28">
        <f t="shared" ref="Y1994" si="11851">(N1994*T1991+O1994*S1991+P1994*T1994+Q1994*S1994)</f>
        <v>-0.18309116825969776</v>
      </c>
      <c r="Z1994" s="26">
        <f t="shared" ref="Z1994" si="11852">N1994*U1991+P1994*U1994-O1994*V1991-Q1994*V1994</f>
        <v>-3.887801217863359</v>
      </c>
      <c r="AA1994" s="27">
        <f t="shared" ref="AA1994" si="11853">(N1994*V1991+O1994*U1991+P1994*V1994+Q1994*U1994)</f>
        <v>0</v>
      </c>
      <c r="AB1994" s="8"/>
      <c r="AC1994" s="24">
        <v>0</v>
      </c>
      <c r="AD1994" s="28">
        <f t="shared" ref="AD1994" si="11854">IF(0=(1-$AD$8*$AE$8*$B1991^2),0,-1*(1-$AD$8*$AE$8*$B1991^2)/($B1991*$AD$8))</f>
        <v>-0.18606928746983892</v>
      </c>
      <c r="AE1994" s="26">
        <v>1</v>
      </c>
      <c r="AF1994" s="27">
        <v>0</v>
      </c>
      <c r="AH1994" s="24">
        <f t="shared" ref="AH1994" si="11855">X1994*AC1991+Z1994*AC1994-Y1994*AD1991-AA1994*AD1994</f>
        <v>0</v>
      </c>
      <c r="AI1994" s="28">
        <f t="shared" ref="AI1994" si="11856">(X1994*AD1991+Y1994*AC1991+Z1994*AD1994+AA1994*AC1994)</f>
        <v>0.54030923417250942</v>
      </c>
      <c r="AJ1994" s="26">
        <f t="shared" ref="AJ1994" si="11857">X1994*AE1991+Z1994*AE1994-Y1994*AF1991-AA1994*AF1994</f>
        <v>-3.887801217863359</v>
      </c>
      <c r="AK1994" s="27">
        <f t="shared" ref="AK1994" si="11858">(X1994*AF1991+Y1994*AE1991+Z1994*AF1994+AA1994*AE1994)</f>
        <v>0</v>
      </c>
      <c r="AL1994" s="8"/>
      <c r="AM1994" s="24">
        <v>0</v>
      </c>
      <c r="AN1994" s="28">
        <v>0</v>
      </c>
      <c r="AO1994" s="26">
        <v>1</v>
      </c>
      <c r="AP1994" s="27">
        <v>0</v>
      </c>
      <c r="AR1994" s="24">
        <f t="shared" ref="AR1994" si="11859">AH1994*AM1991+AJ1994*AM1994-AI1994*AN1991-AK1994*AN1994</f>
        <v>0</v>
      </c>
      <c r="AS1994" s="28">
        <f t="shared" ref="AS1994" si="11860">(AH1994*AN1991+AI1994*AM1991+AJ1994*AN1994+AK1994*AM1994)</f>
        <v>0.54030923417250942</v>
      </c>
      <c r="AT1994" s="26">
        <f t="shared" ref="AT1994" si="11861">AH1994*AO1991+AJ1994*AO1994-AI1994*AP1991-AK1994*AP1994</f>
        <v>-0.90628468117242722</v>
      </c>
      <c r="AU1994" s="27">
        <f t="shared" ref="AU1994" si="11862">(AH1994*AP1991+AI1994*AO1991+AJ1994*AP1994+AK1994*AO1994)</f>
        <v>0</v>
      </c>
      <c r="AV1994" s="8"/>
      <c r="AW1994" s="38">
        <f t="shared" ref="AW1994" si="11863">(180/PI())*ATAN(-1*(($AR$8*AS1991+AU1991+$AR$8*AS1994+AU1994)/($AR$8*AR1991+AT1991+$AR$8*AR1994+AT1994)))</f>
        <v>21.297523310832265</v>
      </c>
      <c r="AY1994" s="187">
        <f t="shared" ref="AY1994" si="11864">20*LOG(((($AR$8*AR1991+AT1991-$AR$8*AR1994-AT1994)^2+($AR$8*AS1991+AU1991-$AR$8*AS1994-AU1994)^2)/(($AR$8*AR1991+AT1991+$AR$8*AR1994+AT1994)^2+($AR$8*AS1991+AU1991+$AR$8*AS1994+AU1994)^2))^0.5)</f>
        <v>-15.219430377808813</v>
      </c>
      <c r="AZ1994" s="9"/>
      <c r="BA1994" s="29"/>
      <c r="BB1994" s="29"/>
      <c r="BC1994" s="29"/>
      <c r="BD1994" s="29"/>
    </row>
    <row r="1995" spans="2:56" ht="18.649999999999999" customHeight="1">
      <c r="AY1995" s="33"/>
    </row>
    <row r="1996" spans="2:56" ht="18.649999999999999" customHeight="1" thickBot="1">
      <c r="E1996" s="21" t="s">
        <v>68</v>
      </c>
      <c r="J1996" s="21" t="s">
        <v>69</v>
      </c>
      <c r="O1996" s="21" t="s">
        <v>70</v>
      </c>
      <c r="T1996" s="21" t="s">
        <v>71</v>
      </c>
      <c r="Y1996" s="21" t="s">
        <v>72</v>
      </c>
      <c r="AD1996" s="21" t="s">
        <v>73</v>
      </c>
      <c r="AI1996" s="21" t="s">
        <v>74</v>
      </c>
      <c r="AN1996" s="21" t="s">
        <v>75</v>
      </c>
      <c r="AS1996" s="21" t="s">
        <v>76</v>
      </c>
    </row>
    <row r="1997" spans="2:56" ht="18.649999999999999" customHeight="1" thickBot="1">
      <c r="B1997" s="20"/>
      <c r="D1997" s="197" t="s">
        <v>77</v>
      </c>
      <c r="E1997" s="198"/>
      <c r="F1997" s="199" t="s">
        <v>78</v>
      </c>
      <c r="G1997" s="200"/>
      <c r="I1997" s="197" t="s">
        <v>79</v>
      </c>
      <c r="J1997" s="198"/>
      <c r="K1997" s="199" t="s">
        <v>80</v>
      </c>
      <c r="L1997" s="200"/>
      <c r="N1997" s="197" t="s">
        <v>81</v>
      </c>
      <c r="O1997" s="198"/>
      <c r="P1997" s="199" t="s">
        <v>82</v>
      </c>
      <c r="Q1997" s="200"/>
      <c r="S1997" s="197" t="s">
        <v>83</v>
      </c>
      <c r="T1997" s="198"/>
      <c r="U1997" s="199" t="s">
        <v>84</v>
      </c>
      <c r="V1997" s="200"/>
      <c r="X1997" s="197" t="s">
        <v>85</v>
      </c>
      <c r="Y1997" s="198"/>
      <c r="Z1997" s="199" t="s">
        <v>86</v>
      </c>
      <c r="AA1997" s="200"/>
      <c r="AB1997" s="4"/>
      <c r="AC1997" s="197" t="s">
        <v>87</v>
      </c>
      <c r="AD1997" s="198"/>
      <c r="AE1997" s="199" t="s">
        <v>88</v>
      </c>
      <c r="AF1997" s="200"/>
      <c r="AH1997" s="197" t="s">
        <v>89</v>
      </c>
      <c r="AI1997" s="198"/>
      <c r="AJ1997" s="199" t="s">
        <v>90</v>
      </c>
      <c r="AK1997" s="200"/>
      <c r="AL1997" s="4"/>
      <c r="AM1997" s="197" t="s">
        <v>91</v>
      </c>
      <c r="AN1997" s="198"/>
      <c r="AO1997" s="199" t="s">
        <v>92</v>
      </c>
      <c r="AP1997" s="200"/>
      <c r="AR1997" s="197" t="s">
        <v>93</v>
      </c>
      <c r="AS1997" s="198"/>
      <c r="AT1997" s="199" t="s">
        <v>94</v>
      </c>
      <c r="AU1997" s="200"/>
      <c r="AV1997" s="4"/>
      <c r="AW1997" s="181" t="s">
        <v>95</v>
      </c>
      <c r="AY1997" s="182" t="s">
        <v>22</v>
      </c>
      <c r="AZ1997" s="9"/>
      <c r="BA1997" s="29"/>
      <c r="BB1997" s="29"/>
      <c r="BC1997" s="29"/>
      <c r="BD1997" s="29"/>
    </row>
    <row r="1998" spans="2:56" ht="18.649999999999999" customHeight="1" thickTop="1" thickBot="1">
      <c r="B1998" s="39">
        <f t="shared" ref="B1998" si="11865">B1991+$E$5</f>
        <v>1.0127999999999877</v>
      </c>
      <c r="D1998" s="24">
        <v>1</v>
      </c>
      <c r="E1998" s="25">
        <v>0</v>
      </c>
      <c r="F1998" s="26">
        <v>0</v>
      </c>
      <c r="G1998" s="27">
        <f t="shared" ref="G1998" si="11866">-1/($E$8*$B1998)</f>
        <v>-5.5159875382810206</v>
      </c>
      <c r="I1998" s="24">
        <v>1</v>
      </c>
      <c r="J1998" s="28">
        <v>0</v>
      </c>
      <c r="K1998" s="26">
        <v>0</v>
      </c>
      <c r="L1998" s="27">
        <v>0</v>
      </c>
      <c r="N1998" s="24">
        <f t="shared" ref="N1998" si="11867">D1998*I1998+F1998*I2001-E1998*J1998-G1998*J2001</f>
        <v>-5.1663490113591504E-3</v>
      </c>
      <c r="O1998" s="28">
        <f t="shared" ref="O1998" si="11868">(D1998*J1998+E1998*I1998+F1998*J2001+G1998*I2001)</f>
        <v>0</v>
      </c>
      <c r="P1998" s="26">
        <f t="shared" ref="P1998" si="11869">D1998*K1998+F1998*K2001-E1998*L1998-G1998*L2001</f>
        <v>0</v>
      </c>
      <c r="Q1998" s="27">
        <f t="shared" ref="Q1998" si="11870">(D1998*L1998+E1998*K1998+F1998*L2001+G1998*K2001)</f>
        <v>-5.5159875382810206</v>
      </c>
      <c r="S1998" s="24">
        <v>1</v>
      </c>
      <c r="T1998" s="25">
        <v>0</v>
      </c>
      <c r="U1998" s="26">
        <v>0</v>
      </c>
      <c r="V1998" s="27">
        <f t="shared" ref="V1998" si="11871">-1/($T$8*$B1998)</f>
        <v>-26.685453225737909</v>
      </c>
      <c r="X1998" s="24">
        <f t="shared" ref="X1998" si="11872">N1998*S1998+P1998*S2001-O1998*T1998-Q1998*T2001</f>
        <v>-5.1663490113591504E-3</v>
      </c>
      <c r="Y1998" s="28">
        <f t="shared" ref="Y1998" si="11873">(N1998*T1998+O1998*S1998+P1998*T2001+Q1998*S2001)</f>
        <v>0</v>
      </c>
      <c r="Z1998" s="26">
        <f t="shared" ref="Z1998" si="11874">N1998*U1998+P1998*U2001-O1998*V1998-Q1998*V2001</f>
        <v>0</v>
      </c>
      <c r="AA1998" s="27">
        <f t="shared" ref="AA1998" si="11875">(N1998*V1998+O1998*U1998+P1998*V2001+Q1998*U2001)</f>
        <v>-5.378121173390559</v>
      </c>
      <c r="AB1998" s="8"/>
      <c r="AC1998" s="24">
        <v>1</v>
      </c>
      <c r="AD1998" s="28">
        <v>0</v>
      </c>
      <c r="AE1998" s="26">
        <v>0</v>
      </c>
      <c r="AF1998" s="27">
        <v>0</v>
      </c>
      <c r="AH1998" s="24">
        <f t="shared" ref="AH1998" si="11876">X1998*AC1998+Z1998*AC2001-Y1998*AD1998-AA1998*AD2001</f>
        <v>-1.0018867273874381</v>
      </c>
      <c r="AI1998" s="28">
        <f t="shared" ref="AI1998" si="11877">(X1998*AD1998+Y1998*AC1998+Z1998*AD2001+AA1998*AC2001)</f>
        <v>0</v>
      </c>
      <c r="AJ1998" s="26">
        <f t="shared" ref="AJ1998" si="11878">X1998*AE1998+Z1998*AE2001-Y1998*AF1998-AA1998*AF2001</f>
        <v>0</v>
      </c>
      <c r="AK1998" s="27">
        <f t="shared" ref="AK1998" si="11879">(X1998*AF1998+Y1998*AE1998+Z1998*AF2001+AA1998*AE2001)</f>
        <v>-5.378121173390559</v>
      </c>
      <c r="AL1998" s="8"/>
      <c r="AM1998" s="24">
        <v>1</v>
      </c>
      <c r="AN1998" s="25">
        <v>0</v>
      </c>
      <c r="AO1998" s="26">
        <v>0</v>
      </c>
      <c r="AP1998" s="27">
        <f t="shared" ref="AP1998" si="11880">-1/($AN$8*$B1998)</f>
        <v>-5.5159875382810206</v>
      </c>
      <c r="AR1998" s="24">
        <f t="shared" ref="AR1998" si="11881">AH1998*AM1998+AJ1998*AM2001-AI1998*AN1998-AK1998*AN2001</f>
        <v>-1.0018867273874381</v>
      </c>
      <c r="AS1998" s="28">
        <f t="shared" ref="AS1998" si="11882">(AH1998*AN1998+AI1998*AM1998+AJ1998*AN2001+AK1998*AM2001)</f>
        <v>0</v>
      </c>
      <c r="AT1998" s="26">
        <f t="shared" ref="AT1998" si="11883">AH1998*AO1998+AJ1998*AO2001-AI1998*AP1998-AK1998*AP2001</f>
        <v>0</v>
      </c>
      <c r="AU1998" s="27">
        <f t="shared" ref="AU1998" si="11884">(AH1998*AP1998+AI1998*AO1998+AJ1998*AP2001+AK1998*AO2001)</f>
        <v>0.14827352964770402</v>
      </c>
      <c r="AV1998" s="8"/>
      <c r="AW1998" s="183">
        <f t="shared" ref="AW1998" si="11885">20*LOG((2*$AR$8)/(($AR$8*AR1998+AT1998+$AR$8*AR2001+AT2001)^2+($AR$8*AS1998+AU1998+$AR$8*AS2001+AU2001)^2)^0.5)</f>
        <v>-0.16550205091306294</v>
      </c>
      <c r="AY1998" s="184">
        <f t="shared" ref="AY1998" si="11886">((AS1998^2+AR1998^2)/(AS2001^2+AR2001^2))^0.5</f>
        <v>1.8773669380673945</v>
      </c>
      <c r="AZ1998" s="9"/>
      <c r="BA1998" s="29"/>
      <c r="BB1998" s="29"/>
      <c r="BC1998" s="29"/>
      <c r="BD1998" s="29"/>
    </row>
    <row r="1999" spans="2:56" ht="18.649999999999999" customHeight="1" thickBot="1">
      <c r="D1999" s="30"/>
      <c r="G1999" s="31"/>
      <c r="I1999" s="30"/>
      <c r="L1999" s="31"/>
      <c r="N1999" s="30"/>
      <c r="Q1999" s="31"/>
      <c r="S1999" s="30"/>
      <c r="V1999" s="31"/>
      <c r="X1999" s="30"/>
      <c r="AA1999" s="31"/>
      <c r="AC1999" s="30"/>
      <c r="AF1999" s="31"/>
      <c r="AH1999" s="30"/>
      <c r="AK1999" s="31"/>
      <c r="AM1999" s="30"/>
      <c r="AP1999" s="31"/>
      <c r="AR1999" s="30"/>
      <c r="AU1999" s="31"/>
      <c r="AY1999" s="185"/>
      <c r="AZ1999" s="9"/>
      <c r="BA1999" s="29"/>
      <c r="BB1999" s="29"/>
      <c r="BC1999" s="29"/>
      <c r="BD1999" s="29"/>
    </row>
    <row r="2000" spans="2:56" ht="18.649999999999999" customHeight="1" thickBot="1">
      <c r="D2000" s="197" t="s">
        <v>96</v>
      </c>
      <c r="E2000" s="198"/>
      <c r="F2000" s="199" t="s">
        <v>97</v>
      </c>
      <c r="G2000" s="200"/>
      <c r="I2000" s="197" t="s">
        <v>98</v>
      </c>
      <c r="J2000" s="198"/>
      <c r="K2000" s="199" t="s">
        <v>99</v>
      </c>
      <c r="L2000" s="200"/>
      <c r="N2000" s="197" t="s">
        <v>1</v>
      </c>
      <c r="O2000" s="198"/>
      <c r="P2000" s="199" t="s">
        <v>2</v>
      </c>
      <c r="Q2000" s="200"/>
      <c r="S2000" s="172" t="s">
        <v>100</v>
      </c>
      <c r="T2000" s="173"/>
      <c r="U2000" s="199" t="s">
        <v>101</v>
      </c>
      <c r="V2000" s="200"/>
      <c r="X2000" s="197" t="s">
        <v>102</v>
      </c>
      <c r="Y2000" s="198"/>
      <c r="Z2000" s="199" t="s">
        <v>103</v>
      </c>
      <c r="AA2000" s="200"/>
      <c r="AB2000" s="4"/>
      <c r="AC2000" s="197" t="s">
        <v>104</v>
      </c>
      <c r="AD2000" s="198"/>
      <c r="AE2000" s="199" t="s">
        <v>105</v>
      </c>
      <c r="AF2000" s="200"/>
      <c r="AH2000" s="172" t="s">
        <v>106</v>
      </c>
      <c r="AI2000" s="173"/>
      <c r="AJ2000" s="199" t="s">
        <v>107</v>
      </c>
      <c r="AK2000" s="200"/>
      <c r="AL2000" s="4"/>
      <c r="AM2000" s="197" t="s">
        <v>108</v>
      </c>
      <c r="AN2000" s="198"/>
      <c r="AO2000" s="199" t="s">
        <v>109</v>
      </c>
      <c r="AP2000" s="200"/>
      <c r="AR2000" s="197" t="s">
        <v>110</v>
      </c>
      <c r="AS2000" s="198"/>
      <c r="AT2000" s="199" t="s">
        <v>111</v>
      </c>
      <c r="AU2000" s="200"/>
      <c r="AV2000" s="4"/>
      <c r="AW2000" s="36" t="s">
        <v>112</v>
      </c>
      <c r="AY2000" s="186" t="s">
        <v>113</v>
      </c>
      <c r="AZ2000" s="9"/>
      <c r="BA2000" s="29"/>
      <c r="BB2000" s="29"/>
      <c r="BC2000" s="29"/>
      <c r="BD2000" s="29"/>
    </row>
    <row r="2001" spans="2:56" ht="18.649999999999999" customHeight="1" thickTop="1" thickBot="1">
      <c r="D2001" s="24">
        <v>0</v>
      </c>
      <c r="E2001" s="28">
        <v>0</v>
      </c>
      <c r="F2001" s="26">
        <v>1</v>
      </c>
      <c r="G2001" s="27">
        <v>0</v>
      </c>
      <c r="I2001" s="24">
        <v>0</v>
      </c>
      <c r="J2001" s="28">
        <f t="shared" ref="J2001" si="11887">IF(0=(1-$J$8*$K$8*$B1998^2),0,-1*(1-$J$8*$K$8*$B1998^2)/($B1998*$K$8))</f>
        <v>-0.18222781361188589</v>
      </c>
      <c r="K2001" s="26">
        <v>1</v>
      </c>
      <c r="L2001" s="27">
        <v>0</v>
      </c>
      <c r="N2001" s="24">
        <f t="shared" ref="N2001" si="11888">D2001*I1998+F2001*I2001-E2001*J1998-G2001*J2001</f>
        <v>0</v>
      </c>
      <c r="O2001" s="28">
        <f t="shared" ref="O2001" si="11889">(D2001*J1998+E2001*I1998+F2001*J2001+G2001*I2001)</f>
        <v>-0.18222781361188589</v>
      </c>
      <c r="P2001" s="26">
        <f t="shared" ref="P2001" si="11890">D2001*K1998+F2001*K2001-E2001*L1998-G2001*L2001</f>
        <v>1</v>
      </c>
      <c r="Q2001" s="27">
        <f t="shared" ref="Q2001" si="11891">(D2001*L1998+E2001*K1998+F2001*L2001+G2001*K2001)</f>
        <v>0</v>
      </c>
      <c r="S2001" s="24">
        <v>0</v>
      </c>
      <c r="T2001" s="28">
        <v>0</v>
      </c>
      <c r="U2001" s="26">
        <v>1</v>
      </c>
      <c r="V2001" s="27">
        <v>0</v>
      </c>
      <c r="X2001" s="24">
        <f t="shared" ref="X2001" si="11892">N2001*S1998+P2001*S2001-O2001*T1998-Q2001*T2001</f>
        <v>0</v>
      </c>
      <c r="Y2001" s="28">
        <f t="shared" ref="Y2001" si="11893">(N2001*T1998+O2001*S1998+P2001*T2001+Q2001*S2001)</f>
        <v>-0.18222781361188589</v>
      </c>
      <c r="Z2001" s="26">
        <f t="shared" ref="Z2001" si="11894">N2001*U1998+P2001*U2001-O2001*V1998-Q2001*V2001</f>
        <v>-3.8628317965684671</v>
      </c>
      <c r="AA2001" s="27">
        <f t="shared" ref="AA2001" si="11895">(N2001*V1998+O2001*U1998+P2001*V2001+Q2001*U2001)</f>
        <v>0</v>
      </c>
      <c r="AB2001" s="8"/>
      <c r="AC2001" s="24">
        <v>0</v>
      </c>
      <c r="AD2001" s="28">
        <f t="shared" ref="AD2001" si="11896">IF(0=(1-$AD$8*$AE$8*$B1998^2),0,-1*(1-$AD$8*$AE$8*$B1998^2)/($B1998*$AD$8))</f>
        <v>-0.18532873214303408</v>
      </c>
      <c r="AE2001" s="26">
        <v>1</v>
      </c>
      <c r="AF2001" s="27">
        <v>0</v>
      </c>
      <c r="AH2001" s="24">
        <f t="shared" ref="AH2001" si="11897">X2001*AC1998+Z2001*AC2001-Y2001*AD1998-AA2001*AD2001</f>
        <v>0</v>
      </c>
      <c r="AI2001" s="28">
        <f t="shared" ref="AI2001" si="11898">(X2001*AD1998+Y2001*AC1998+Z2001*AD2001+AA2001*AC2001)</f>
        <v>0.5336659057279467</v>
      </c>
      <c r="AJ2001" s="26">
        <f t="shared" ref="AJ2001" si="11899">X2001*AE1998+Z2001*AE2001-Y2001*AF1998-AA2001*AF2001</f>
        <v>-3.8628317965684671</v>
      </c>
      <c r="AK2001" s="27">
        <f t="shared" ref="AK2001" si="11900">(X2001*AF1998+Y2001*AE1998+Z2001*AF2001+AA2001*AE2001)</f>
        <v>0</v>
      </c>
      <c r="AL2001" s="8"/>
      <c r="AM2001" s="24">
        <v>0</v>
      </c>
      <c r="AN2001" s="28">
        <v>0</v>
      </c>
      <c r="AO2001" s="26">
        <v>1</v>
      </c>
      <c r="AP2001" s="27">
        <v>0</v>
      </c>
      <c r="AR2001" s="24">
        <f t="shared" ref="AR2001" si="11901">AH2001*AM1998+AJ2001*AM2001-AI2001*AN1998-AK2001*AN2001</f>
        <v>0</v>
      </c>
      <c r="AS2001" s="28">
        <f t="shared" ref="AS2001" si="11902">(AH2001*AN1998+AI2001*AM1998+AJ2001*AN2001+AK2001*AM2001)</f>
        <v>0.5336659057279467</v>
      </c>
      <c r="AT2001" s="26">
        <f t="shared" ref="AT2001" si="11903">AH2001*AO1998+AJ2001*AO2001-AI2001*AP1998-AK2001*AP2001</f>
        <v>-0.91913731096765927</v>
      </c>
      <c r="AU2001" s="27">
        <f t="shared" ref="AU2001" si="11904">(AH2001*AP1998+AI2001*AO1998+AJ2001*AP2001+AK2001*AO2001)</f>
        <v>0</v>
      </c>
      <c r="AV2001" s="8"/>
      <c r="AW2001" s="38">
        <f t="shared" ref="AW2001" si="11905">(180/PI())*ATAN(-1*(($AR$8*AS1998+AU1998+$AR$8*AS2001+AU2001)/($AR$8*AR1998+AT1998+$AR$8*AR2001+AT2001)))</f>
        <v>19.544224020740909</v>
      </c>
      <c r="AY2001" s="187">
        <f t="shared" ref="AY2001" si="11906">20*LOG(((($AR$8*AR1998+AT1998-$AR$8*AR2001-AT2001)^2+($AR$8*AS1998+AU1998-$AR$8*AS2001-AU2001)^2)/(($AR$8*AR1998+AT1998+$AR$8*AR2001+AT2001)^2+($AR$8*AS1998+AU1998+$AR$8*AS2001+AU2001)^2))^0.5)</f>
        <v>-14.272297550678132</v>
      </c>
      <c r="AZ2001" s="9"/>
      <c r="BA2001" s="29"/>
      <c r="BB2001" s="29"/>
      <c r="BC2001" s="29"/>
      <c r="BD2001" s="29"/>
    </row>
    <row r="2002" spans="2:56" ht="18.649999999999999" customHeight="1">
      <c r="AY2002" s="33"/>
    </row>
    <row r="2003" spans="2:56" ht="18.649999999999999" customHeight="1" thickBot="1">
      <c r="E2003" s="21" t="s">
        <v>68</v>
      </c>
      <c r="J2003" s="21" t="s">
        <v>69</v>
      </c>
      <c r="O2003" s="21" t="s">
        <v>70</v>
      </c>
      <c r="T2003" s="21" t="s">
        <v>71</v>
      </c>
      <c r="Y2003" s="21" t="s">
        <v>72</v>
      </c>
      <c r="AD2003" s="21" t="s">
        <v>73</v>
      </c>
      <c r="AI2003" s="21" t="s">
        <v>74</v>
      </c>
      <c r="AN2003" s="21" t="s">
        <v>75</v>
      </c>
      <c r="AS2003" s="21" t="s">
        <v>76</v>
      </c>
    </row>
    <row r="2004" spans="2:56" ht="18.649999999999999" customHeight="1" thickBot="1">
      <c r="B2004" s="20"/>
      <c r="D2004" s="197" t="s">
        <v>77</v>
      </c>
      <c r="E2004" s="198"/>
      <c r="F2004" s="199" t="s">
        <v>78</v>
      </c>
      <c r="G2004" s="200"/>
      <c r="I2004" s="197" t="s">
        <v>79</v>
      </c>
      <c r="J2004" s="198"/>
      <c r="K2004" s="199" t="s">
        <v>80</v>
      </c>
      <c r="L2004" s="200"/>
      <c r="N2004" s="197" t="s">
        <v>81</v>
      </c>
      <c r="O2004" s="198"/>
      <c r="P2004" s="199" t="s">
        <v>82</v>
      </c>
      <c r="Q2004" s="200"/>
      <c r="S2004" s="197" t="s">
        <v>83</v>
      </c>
      <c r="T2004" s="198"/>
      <c r="U2004" s="199" t="s">
        <v>84</v>
      </c>
      <c r="V2004" s="200"/>
      <c r="X2004" s="197" t="s">
        <v>85</v>
      </c>
      <c r="Y2004" s="198"/>
      <c r="Z2004" s="199" t="s">
        <v>86</v>
      </c>
      <c r="AA2004" s="200"/>
      <c r="AB2004" s="4"/>
      <c r="AC2004" s="197" t="s">
        <v>87</v>
      </c>
      <c r="AD2004" s="198"/>
      <c r="AE2004" s="199" t="s">
        <v>88</v>
      </c>
      <c r="AF2004" s="200"/>
      <c r="AH2004" s="197" t="s">
        <v>89</v>
      </c>
      <c r="AI2004" s="198"/>
      <c r="AJ2004" s="199" t="s">
        <v>90</v>
      </c>
      <c r="AK2004" s="200"/>
      <c r="AL2004" s="4"/>
      <c r="AM2004" s="197" t="s">
        <v>91</v>
      </c>
      <c r="AN2004" s="198"/>
      <c r="AO2004" s="199" t="s">
        <v>92</v>
      </c>
      <c r="AP2004" s="200"/>
      <c r="AR2004" s="197" t="s">
        <v>93</v>
      </c>
      <c r="AS2004" s="198"/>
      <c r="AT2004" s="199" t="s">
        <v>94</v>
      </c>
      <c r="AU2004" s="200"/>
      <c r="AV2004" s="4"/>
      <c r="AW2004" s="181" t="s">
        <v>95</v>
      </c>
      <c r="AY2004" s="182" t="s">
        <v>22</v>
      </c>
      <c r="AZ2004" s="9"/>
      <c r="BA2004" s="29"/>
      <c r="BB2004" s="29"/>
      <c r="BC2004" s="29"/>
      <c r="BD2004" s="29"/>
    </row>
    <row r="2005" spans="2:56" ht="18.649999999999999" customHeight="1" thickTop="1" thickBot="1">
      <c r="B2005" s="39">
        <f t="shared" ref="B2005" si="11907">B1998+$E$5</f>
        <v>1.0131999999999877</v>
      </c>
      <c r="D2005" s="24">
        <v>1</v>
      </c>
      <c r="E2005" s="25">
        <v>0</v>
      </c>
      <c r="F2005" s="26">
        <v>0</v>
      </c>
      <c r="G2005" s="27">
        <f t="shared" ref="G2005" si="11908">-1/($E$8*$B2005)</f>
        <v>-5.5138098882461684</v>
      </c>
      <c r="I2005" s="24">
        <v>1</v>
      </c>
      <c r="J2005" s="28">
        <v>0</v>
      </c>
      <c r="K2005" s="26">
        <v>0</v>
      </c>
      <c r="L2005" s="27">
        <v>0</v>
      </c>
      <c r="N2005" s="24">
        <f t="shared" ref="N2005" si="11909">D2005*I2005+F2005*I2008-E2005*J2005-G2005*J2008</f>
        <v>-1.1183620109989079E-5</v>
      </c>
      <c r="O2005" s="28">
        <f t="shared" ref="O2005" si="11910">(D2005*J2005+E2005*I2005+F2005*J2008+G2005*I2008)</f>
        <v>0</v>
      </c>
      <c r="P2005" s="26">
        <f t="shared" ref="P2005" si="11911">D2005*K2005+F2005*K2008-E2005*L2005-G2005*L2008</f>
        <v>0</v>
      </c>
      <c r="Q2005" s="27">
        <f t="shared" ref="Q2005" si="11912">(D2005*L2005+E2005*K2005+F2005*L2008+G2005*K2008)</f>
        <v>-5.5138098882461684</v>
      </c>
      <c r="S2005" s="24">
        <v>1</v>
      </c>
      <c r="T2005" s="25">
        <v>0</v>
      </c>
      <c r="U2005" s="26">
        <v>0</v>
      </c>
      <c r="V2005" s="27">
        <f t="shared" ref="V2005" si="11913">-1/($T$8*$B2005)</f>
        <v>-26.674918108001737</v>
      </c>
      <c r="X2005" s="24">
        <f t="shared" ref="X2005" si="11914">N2005*S2005+P2005*S2008-O2005*T2005-Q2005*T2008</f>
        <v>-1.1183620109989079E-5</v>
      </c>
      <c r="Y2005" s="28">
        <f t="shared" ref="Y2005" si="11915">(N2005*T2005+O2005*S2005+P2005*T2008+Q2005*S2008)</f>
        <v>0</v>
      </c>
      <c r="Z2005" s="26">
        <f t="shared" ref="Z2005" si="11916">N2005*U2005+P2005*U2008-O2005*V2005-Q2005*V2008</f>
        <v>0</v>
      </c>
      <c r="AA2005" s="27">
        <f t="shared" ref="AA2005" si="11917">(N2005*V2005+O2005*U2005+P2005*V2008+Q2005*U2008)</f>
        <v>-5.5135115660955831</v>
      </c>
      <c r="AB2005" s="8"/>
      <c r="AC2005" s="24">
        <v>1</v>
      </c>
      <c r="AD2005" s="28">
        <v>0</v>
      </c>
      <c r="AE2005" s="26">
        <v>0</v>
      </c>
      <c r="AF2005" s="27">
        <v>0</v>
      </c>
      <c r="AH2005" s="24">
        <f t="shared" ref="AH2005" si="11918">X2005*AC2005+Z2005*AC2008-Y2005*AD2005-AA2005*AD2008</f>
        <v>-1.0177420030778639</v>
      </c>
      <c r="AI2005" s="28">
        <f t="shared" ref="AI2005" si="11919">(X2005*AD2005+Y2005*AC2005+Z2005*AD2008+AA2005*AC2008)</f>
        <v>0</v>
      </c>
      <c r="AJ2005" s="26">
        <f t="shared" ref="AJ2005" si="11920">X2005*AE2005+Z2005*AE2008-Y2005*AF2005-AA2005*AF2008</f>
        <v>0</v>
      </c>
      <c r="AK2005" s="27">
        <f t="shared" ref="AK2005" si="11921">(X2005*AF2005+Y2005*AE2005+Z2005*AF2008+AA2005*AE2008)</f>
        <v>-5.5135115660955831</v>
      </c>
      <c r="AL2005" s="8"/>
      <c r="AM2005" s="24">
        <v>1</v>
      </c>
      <c r="AN2005" s="25">
        <v>0</v>
      </c>
      <c r="AO2005" s="26">
        <v>0</v>
      </c>
      <c r="AP2005" s="27">
        <f t="shared" ref="AP2005" si="11922">-1/($AN$8*$B2005)</f>
        <v>-5.5138098882461684</v>
      </c>
      <c r="AR2005" s="24">
        <f t="shared" ref="AR2005" si="11923">AH2005*AM2005+AJ2005*AM2008-AI2005*AN2005-AK2005*AN2008</f>
        <v>-1.0177420030778639</v>
      </c>
      <c r="AS2005" s="28">
        <f t="shared" ref="AS2005" si="11924">(AH2005*AN2005+AI2005*AM2005+AJ2005*AN2008+AK2005*AM2008)</f>
        <v>0</v>
      </c>
      <c r="AT2005" s="26">
        <f t="shared" ref="AT2005" si="11925">AH2005*AO2005+AJ2005*AO2008-AI2005*AP2005-AK2005*AP2008</f>
        <v>0</v>
      </c>
      <c r="AU2005" s="27">
        <f t="shared" ref="AU2005" si="11926">(AH2005*AP2005+AI2005*AO2005+AJ2005*AP2008+AK2005*AO2008)</f>
        <v>9.8124354158604987E-2</v>
      </c>
      <c r="AV2005" s="8"/>
      <c r="AW2005" s="183">
        <f t="shared" ref="AW2005" si="11927">20*LOG((2*$AR$8)/(($AR$8*AR2005+AT2005+$AR$8*AR2008+AT2008)^2+($AR$8*AS2005+AU2005+$AR$8*AS2008+AU2008)^2)^0.5)</f>
        <v>-0.20297595412126301</v>
      </c>
      <c r="AY2005" s="184">
        <f t="shared" ref="AY2005" si="11928">((AS2005^2+AR2005^2)/(AS2008^2+AR2008^2))^0.5</f>
        <v>1.9309578537521834</v>
      </c>
      <c r="AZ2005" s="9"/>
      <c r="BA2005" s="29"/>
      <c r="BB2005" s="29"/>
      <c r="BC2005" s="29"/>
      <c r="BD2005" s="29"/>
    </row>
    <row r="2006" spans="2:56" ht="18.649999999999999" customHeight="1" thickBot="1">
      <c r="D2006" s="30"/>
      <c r="G2006" s="31"/>
      <c r="I2006" s="30"/>
      <c r="L2006" s="31"/>
      <c r="N2006" s="30"/>
      <c r="Q2006" s="31"/>
      <c r="S2006" s="30"/>
      <c r="V2006" s="31"/>
      <c r="X2006" s="30"/>
      <c r="AA2006" s="31"/>
      <c r="AC2006" s="30"/>
      <c r="AF2006" s="31"/>
      <c r="AH2006" s="30"/>
      <c r="AK2006" s="31"/>
      <c r="AM2006" s="30"/>
      <c r="AP2006" s="31"/>
      <c r="AR2006" s="30"/>
      <c r="AU2006" s="31"/>
      <c r="AY2006" s="185"/>
      <c r="AZ2006" s="9"/>
      <c r="BA2006" s="29"/>
      <c r="BB2006" s="29"/>
      <c r="BC2006" s="29"/>
      <c r="BD2006" s="29"/>
    </row>
    <row r="2007" spans="2:56" ht="18.649999999999999" customHeight="1" thickBot="1">
      <c r="D2007" s="197" t="s">
        <v>96</v>
      </c>
      <c r="E2007" s="198"/>
      <c r="F2007" s="199" t="s">
        <v>97</v>
      </c>
      <c r="G2007" s="200"/>
      <c r="I2007" s="197" t="s">
        <v>98</v>
      </c>
      <c r="J2007" s="198"/>
      <c r="K2007" s="199" t="s">
        <v>99</v>
      </c>
      <c r="L2007" s="200"/>
      <c r="N2007" s="197" t="s">
        <v>1</v>
      </c>
      <c r="O2007" s="198"/>
      <c r="P2007" s="199" t="s">
        <v>2</v>
      </c>
      <c r="Q2007" s="200"/>
      <c r="S2007" s="172" t="s">
        <v>100</v>
      </c>
      <c r="T2007" s="173"/>
      <c r="U2007" s="199" t="s">
        <v>101</v>
      </c>
      <c r="V2007" s="200"/>
      <c r="X2007" s="197" t="s">
        <v>102</v>
      </c>
      <c r="Y2007" s="198"/>
      <c r="Z2007" s="199" t="s">
        <v>103</v>
      </c>
      <c r="AA2007" s="200"/>
      <c r="AB2007" s="4"/>
      <c r="AC2007" s="197" t="s">
        <v>104</v>
      </c>
      <c r="AD2007" s="198"/>
      <c r="AE2007" s="199" t="s">
        <v>105</v>
      </c>
      <c r="AF2007" s="200"/>
      <c r="AH2007" s="172" t="s">
        <v>106</v>
      </c>
      <c r="AI2007" s="173"/>
      <c r="AJ2007" s="199" t="s">
        <v>107</v>
      </c>
      <c r="AK2007" s="200"/>
      <c r="AL2007" s="4"/>
      <c r="AM2007" s="197" t="s">
        <v>108</v>
      </c>
      <c r="AN2007" s="198"/>
      <c r="AO2007" s="199" t="s">
        <v>109</v>
      </c>
      <c r="AP2007" s="200"/>
      <c r="AR2007" s="197" t="s">
        <v>110</v>
      </c>
      <c r="AS2007" s="198"/>
      <c r="AT2007" s="199" t="s">
        <v>111</v>
      </c>
      <c r="AU2007" s="200"/>
      <c r="AV2007" s="4"/>
      <c r="AW2007" s="36" t="s">
        <v>112</v>
      </c>
      <c r="AY2007" s="186" t="s">
        <v>113</v>
      </c>
      <c r="AZ2007" s="9"/>
      <c r="BA2007" s="29"/>
      <c r="BB2007" s="29"/>
      <c r="BC2007" s="29"/>
      <c r="BD2007" s="29"/>
    </row>
    <row r="2008" spans="2:56" ht="18.649999999999999" customHeight="1" thickTop="1" thickBot="1">
      <c r="D2008" s="24">
        <v>0</v>
      </c>
      <c r="E2008" s="28">
        <v>0</v>
      </c>
      <c r="F2008" s="26">
        <v>1</v>
      </c>
      <c r="G2008" s="27">
        <v>0</v>
      </c>
      <c r="I2008" s="24">
        <v>0</v>
      </c>
      <c r="J2008" s="28">
        <f t="shared" ref="J2008" si="11929">IF(0=(1-$J$8*$K$8*$B2005^2),0,-1*(1-$J$8*$K$8*$B2005^2)/($B2005*$K$8))</f>
        <v>-0.18136482829265507</v>
      </c>
      <c r="K2008" s="26">
        <v>1</v>
      </c>
      <c r="L2008" s="27">
        <v>0</v>
      </c>
      <c r="N2008" s="24">
        <f t="shared" ref="N2008" si="11930">D2008*I2005+F2008*I2008-E2008*J2005-G2008*J2008</f>
        <v>0</v>
      </c>
      <c r="O2008" s="28">
        <f t="shared" ref="O2008" si="11931">(D2008*J2005+E2008*I2005+F2008*J2008+G2008*I2008)</f>
        <v>-0.18136482829265507</v>
      </c>
      <c r="P2008" s="26">
        <f t="shared" ref="P2008" si="11932">D2008*K2005+F2008*K2008-E2008*L2005-G2008*L2008</f>
        <v>1</v>
      </c>
      <c r="Q2008" s="27">
        <f t="shared" ref="Q2008" si="11933">(D2008*L2005+E2008*K2005+F2008*L2008+G2008*K2008)</f>
        <v>0</v>
      </c>
      <c r="S2008" s="24">
        <v>0</v>
      </c>
      <c r="T2008" s="28">
        <v>0</v>
      </c>
      <c r="U2008" s="26">
        <v>1</v>
      </c>
      <c r="V2008" s="27">
        <v>0</v>
      </c>
      <c r="X2008" s="24">
        <f t="shared" ref="X2008" si="11934">N2008*S2005+P2008*S2008-O2008*T2005-Q2008*T2008</f>
        <v>0</v>
      </c>
      <c r="Y2008" s="28">
        <f t="shared" ref="Y2008" si="11935">(N2008*T2005+O2008*S2005+P2008*T2008+Q2008*S2008)</f>
        <v>-0.18136482829265507</v>
      </c>
      <c r="Z2008" s="26">
        <f t="shared" ref="Z2008" si="11936">N2008*U2005+P2008*U2008-O2008*V2005-Q2008*V2008</f>
        <v>-3.8378919423783708</v>
      </c>
      <c r="AA2008" s="27">
        <f t="shared" ref="AA2008" si="11937">(N2008*V2005+O2008*U2005+P2008*V2008+Q2008*U2008)</f>
        <v>0</v>
      </c>
      <c r="AB2008" s="8"/>
      <c r="AC2008" s="24">
        <v>0</v>
      </c>
      <c r="AD2008" s="28">
        <f t="shared" ref="AD2008" si="11938">IF(0=(1-$AD$8*$AE$8*$B2005^2),0,-1*(1-$AD$8*$AE$8*$B2005^2)/($B2005*$AD$8))</f>
        <v>-0.18458849813902981</v>
      </c>
      <c r="AE2008" s="26">
        <v>1</v>
      </c>
      <c r="AF2008" s="27">
        <v>0</v>
      </c>
      <c r="AH2008" s="24">
        <f t="shared" ref="AH2008" si="11939">X2008*AC2005+Z2008*AC2008-Y2008*AD2005-AA2008*AD2008</f>
        <v>0</v>
      </c>
      <c r="AI2008" s="28">
        <f t="shared" ref="AI2008" si="11940">(X2008*AD2005+Y2008*AC2005+Z2008*AD2008+AA2008*AC2008)</f>
        <v>0.52706588137085231</v>
      </c>
      <c r="AJ2008" s="26">
        <f t="shared" ref="AJ2008" si="11941">X2008*AE2005+Z2008*AE2008-Y2008*AF2005-AA2008*AF2008</f>
        <v>-3.8378919423783708</v>
      </c>
      <c r="AK2008" s="27">
        <f t="shared" ref="AK2008" si="11942">(X2008*AF2005+Y2008*AE2005+Z2008*AF2008+AA2008*AE2008)</f>
        <v>0</v>
      </c>
      <c r="AL2008" s="8"/>
      <c r="AM2008" s="24">
        <v>0</v>
      </c>
      <c r="AN2008" s="28">
        <v>0</v>
      </c>
      <c r="AO2008" s="26">
        <v>1</v>
      </c>
      <c r="AP2008" s="27">
        <v>0</v>
      </c>
      <c r="AR2008" s="24">
        <f t="shared" ref="AR2008" si="11943">AH2008*AM2005+AJ2008*AM2008-AI2008*AN2005-AK2008*AN2008</f>
        <v>0</v>
      </c>
      <c r="AS2008" s="28">
        <f t="shared" ref="AS2008" si="11944">(AH2008*AN2005+AI2008*AM2005+AJ2008*AN2008+AK2008*AM2008)</f>
        <v>0.52706588137085231</v>
      </c>
      <c r="AT2008" s="26">
        <f t="shared" ref="AT2008" si="11945">AH2008*AO2005+AJ2008*AO2008-AI2008*AP2005-AK2008*AP2008</f>
        <v>-0.93175087391858336</v>
      </c>
      <c r="AU2008" s="27">
        <f t="shared" ref="AU2008" si="11946">(AH2008*AP2005+AI2008*AO2005+AJ2008*AP2008+AK2008*AO2008)</f>
        <v>0</v>
      </c>
      <c r="AV2008" s="8"/>
      <c r="AW2008" s="38">
        <f t="shared" ref="AW2008" si="11947">(180/PI())*ATAN(-1*(($AR$8*AS2005+AU2005+$AR$8*AS2008+AU2008)/($AR$8*AR2005+AT2005+$AR$8*AR2008+AT2008)))</f>
        <v>17.780722542438163</v>
      </c>
      <c r="AY2008" s="187">
        <f t="shared" ref="AY2008" si="11948">20*LOG(((($AR$8*AR2005+AT2005-$AR$8*AR2008-AT2008)^2+($AR$8*AS2005+AU2005-$AR$8*AS2008-AU2008)^2)/(($AR$8*AR2005+AT2005+$AR$8*AR2008+AT2008)^2+($AR$8*AS2005+AU2005+$AR$8*AS2008+AU2008)^2))^0.5)</f>
        <v>-13.404489911928071</v>
      </c>
      <c r="AZ2008" s="9"/>
      <c r="BA2008" s="29"/>
      <c r="BB2008" s="29"/>
      <c r="BC2008" s="29"/>
      <c r="BD2008" s="29"/>
    </row>
    <row r="2009" spans="2:56" ht="18.649999999999999" customHeight="1">
      <c r="AY2009" s="33"/>
    </row>
    <row r="2010" spans="2:56" ht="18.649999999999999" customHeight="1" thickBot="1">
      <c r="E2010" s="21" t="s">
        <v>68</v>
      </c>
      <c r="J2010" s="21" t="s">
        <v>69</v>
      </c>
      <c r="O2010" s="21" t="s">
        <v>70</v>
      </c>
      <c r="T2010" s="21" t="s">
        <v>71</v>
      </c>
      <c r="Y2010" s="21" t="s">
        <v>72</v>
      </c>
      <c r="AD2010" s="21" t="s">
        <v>73</v>
      </c>
      <c r="AI2010" s="21" t="s">
        <v>74</v>
      </c>
      <c r="AN2010" s="21" t="s">
        <v>75</v>
      </c>
      <c r="AS2010" s="21" t="s">
        <v>76</v>
      </c>
    </row>
    <row r="2011" spans="2:56" ht="18.649999999999999" customHeight="1" thickBot="1">
      <c r="B2011" s="20"/>
      <c r="D2011" s="197" t="s">
        <v>77</v>
      </c>
      <c r="E2011" s="198"/>
      <c r="F2011" s="199" t="s">
        <v>78</v>
      </c>
      <c r="G2011" s="200"/>
      <c r="I2011" s="197" t="s">
        <v>79</v>
      </c>
      <c r="J2011" s="198"/>
      <c r="K2011" s="199" t="s">
        <v>80</v>
      </c>
      <c r="L2011" s="200"/>
      <c r="N2011" s="197" t="s">
        <v>81</v>
      </c>
      <c r="O2011" s="198"/>
      <c r="P2011" s="199" t="s">
        <v>82</v>
      </c>
      <c r="Q2011" s="200"/>
      <c r="S2011" s="197" t="s">
        <v>83</v>
      </c>
      <c r="T2011" s="198"/>
      <c r="U2011" s="199" t="s">
        <v>84</v>
      </c>
      <c r="V2011" s="200"/>
      <c r="X2011" s="197" t="s">
        <v>85</v>
      </c>
      <c r="Y2011" s="198"/>
      <c r="Z2011" s="199" t="s">
        <v>86</v>
      </c>
      <c r="AA2011" s="200"/>
      <c r="AB2011" s="4"/>
      <c r="AC2011" s="197" t="s">
        <v>87</v>
      </c>
      <c r="AD2011" s="198"/>
      <c r="AE2011" s="199" t="s">
        <v>88</v>
      </c>
      <c r="AF2011" s="200"/>
      <c r="AH2011" s="197" t="s">
        <v>89</v>
      </c>
      <c r="AI2011" s="198"/>
      <c r="AJ2011" s="199" t="s">
        <v>90</v>
      </c>
      <c r="AK2011" s="200"/>
      <c r="AL2011" s="4"/>
      <c r="AM2011" s="197" t="s">
        <v>91</v>
      </c>
      <c r="AN2011" s="198"/>
      <c r="AO2011" s="199" t="s">
        <v>92</v>
      </c>
      <c r="AP2011" s="200"/>
      <c r="AR2011" s="197" t="s">
        <v>93</v>
      </c>
      <c r="AS2011" s="198"/>
      <c r="AT2011" s="199" t="s">
        <v>94</v>
      </c>
      <c r="AU2011" s="200"/>
      <c r="AV2011" s="4"/>
      <c r="AW2011" s="181" t="s">
        <v>95</v>
      </c>
      <c r="AY2011" s="182" t="s">
        <v>22</v>
      </c>
      <c r="AZ2011" s="9"/>
      <c r="BA2011" s="29"/>
      <c r="BB2011" s="29"/>
      <c r="BC2011" s="29"/>
      <c r="BD2011" s="29"/>
    </row>
    <row r="2012" spans="2:56" ht="18.649999999999999" customHeight="1" thickTop="1" thickBot="1">
      <c r="B2012" s="39">
        <f t="shared" ref="B2012" si="11949">B2005+$E$5</f>
        <v>1.0135999999999876</v>
      </c>
      <c r="D2012" s="24">
        <v>1</v>
      </c>
      <c r="E2012" s="25">
        <v>0</v>
      </c>
      <c r="F2012" s="26">
        <v>0</v>
      </c>
      <c r="G2012" s="27">
        <f t="shared" ref="G2012" si="11950">-1/($E$8*$B2012)</f>
        <v>-5.5116339569564108</v>
      </c>
      <c r="I2012" s="24">
        <v>1</v>
      </c>
      <c r="J2012" s="28">
        <v>0</v>
      </c>
      <c r="K2012" s="26">
        <v>0</v>
      </c>
      <c r="L2012" s="27">
        <v>0</v>
      </c>
      <c r="N2012" s="24">
        <f t="shared" ref="N2012" si="11951">D2012*I2012+F2012*I2015-E2012*J2012-G2012*J2015</f>
        <v>5.1378797804618737E-3</v>
      </c>
      <c r="O2012" s="28">
        <f t="shared" ref="O2012" si="11952">(D2012*J2012+E2012*I2012+F2012*J2015+G2012*I2015)</f>
        <v>0</v>
      </c>
      <c r="P2012" s="26">
        <f t="shared" ref="P2012" si="11953">D2012*K2012+F2012*K2015-E2012*L2012-G2012*L2015</f>
        <v>0</v>
      </c>
      <c r="Q2012" s="27">
        <f t="shared" ref="Q2012" si="11954">(D2012*L2012+E2012*K2012+F2012*L2015+G2012*K2015)</f>
        <v>-5.5116339569564108</v>
      </c>
      <c r="S2012" s="24">
        <v>1</v>
      </c>
      <c r="T2012" s="25">
        <v>0</v>
      </c>
      <c r="U2012" s="26">
        <v>0</v>
      </c>
      <c r="V2012" s="27">
        <f t="shared" ref="V2012" si="11955">-1/($T$8*$B2012)</f>
        <v>-26.664391305275608</v>
      </c>
      <c r="X2012" s="24">
        <f t="shared" ref="X2012" si="11956">N2012*S2012+P2012*S2015-O2012*T2012-Q2012*T2015</f>
        <v>5.1378797804618737E-3</v>
      </c>
      <c r="Y2012" s="28">
        <f t="shared" ref="Y2012" si="11957">(N2012*T2012+O2012*S2012+P2012*T2015+Q2012*S2015)</f>
        <v>0</v>
      </c>
      <c r="Z2012" s="26">
        <f t="shared" ref="Z2012" si="11958">N2012*U2012+P2012*U2015-O2012*V2012-Q2012*V2015</f>
        <v>0</v>
      </c>
      <c r="AA2012" s="27">
        <f t="shared" ref="AA2012" si="11959">(N2012*V2012+O2012*U2012+P2012*V2015+Q2012*U2015)</f>
        <v>-5.6486323939021101</v>
      </c>
      <c r="AB2012" s="8"/>
      <c r="AC2012" s="24">
        <v>1</v>
      </c>
      <c r="AD2012" s="28">
        <v>0</v>
      </c>
      <c r="AE2012" s="26">
        <v>0</v>
      </c>
      <c r="AF2012" s="27">
        <v>0</v>
      </c>
      <c r="AH2012" s="24">
        <f t="shared" ref="AH2012" si="11960">X2012*AC2012+Z2012*AC2015-Y2012*AD2012-AA2012*AD2015</f>
        <v>-1.0333551934608778</v>
      </c>
      <c r="AI2012" s="28">
        <f t="shared" ref="AI2012" si="11961">(X2012*AD2012+Y2012*AC2012+Z2012*AD2015+AA2012*AC2015)</f>
        <v>0</v>
      </c>
      <c r="AJ2012" s="26">
        <f t="shared" ref="AJ2012" si="11962">X2012*AE2012+Z2012*AE2015-Y2012*AF2012-AA2012*AF2015</f>
        <v>0</v>
      </c>
      <c r="AK2012" s="27">
        <f t="shared" ref="AK2012" si="11963">(X2012*AF2012+Y2012*AE2012+Z2012*AF2015+AA2012*AE2015)</f>
        <v>-5.6486323939021101</v>
      </c>
      <c r="AL2012" s="8"/>
      <c r="AM2012" s="24">
        <v>1</v>
      </c>
      <c r="AN2012" s="25">
        <v>0</v>
      </c>
      <c r="AO2012" s="26">
        <v>0</v>
      </c>
      <c r="AP2012" s="27">
        <f t="shared" ref="AP2012" si="11964">-1/($AN$8*$B2012)</f>
        <v>-5.5116339569564108</v>
      </c>
      <c r="AR2012" s="24">
        <f t="shared" ref="AR2012" si="11965">AH2012*AM2012+AJ2012*AM2015-AI2012*AN2012-AK2012*AN2015</f>
        <v>-1.0333551934608778</v>
      </c>
      <c r="AS2012" s="28">
        <f t="shared" ref="AS2012" si="11966">(AH2012*AN2012+AI2012*AM2012+AJ2012*AN2015+AK2012*AM2015)</f>
        <v>0</v>
      </c>
      <c r="AT2012" s="26">
        <f t="shared" ref="AT2012" si="11967">AH2012*AO2012+AJ2012*AO2015-AI2012*AP2012-AK2012*AP2015</f>
        <v>0</v>
      </c>
      <c r="AU2012" s="27">
        <f t="shared" ref="AU2012" si="11968">(AH2012*AP2012+AI2012*AO2012+AJ2012*AP2015+AK2012*AO2015)</f>
        <v>4.6843179974125349E-2</v>
      </c>
      <c r="AV2012" s="8"/>
      <c r="AW2012" s="183">
        <f t="shared" ref="AW2012" si="11969">20*LOG((2*$AR$8)/(($AR$8*AR2012+AT2012+$AR$8*AR2015+AT2015)^2+($AR$8*AS2012+AU2012+$AR$8*AS2015+AU2015)^2)^0.5)</f>
        <v>-0.24518626742822611</v>
      </c>
      <c r="AY2012" s="184">
        <f t="shared" ref="AY2012" si="11970">((AS2012^2+AR2012^2)/(AS2015^2+AR2015^2))^0.5</f>
        <v>1.9852780081704893</v>
      </c>
      <c r="AZ2012" s="9"/>
      <c r="BA2012" s="29"/>
      <c r="BB2012" s="29"/>
      <c r="BC2012" s="29"/>
      <c r="BD2012" s="29"/>
    </row>
    <row r="2013" spans="2:56" ht="18.649999999999999" customHeight="1" thickBot="1">
      <c r="D2013" s="30"/>
      <c r="G2013" s="31"/>
      <c r="I2013" s="30"/>
      <c r="L2013" s="31"/>
      <c r="N2013" s="30"/>
      <c r="Q2013" s="31"/>
      <c r="S2013" s="30"/>
      <c r="V2013" s="31"/>
      <c r="X2013" s="30"/>
      <c r="AA2013" s="31"/>
      <c r="AC2013" s="30"/>
      <c r="AF2013" s="31"/>
      <c r="AH2013" s="30"/>
      <c r="AK2013" s="31"/>
      <c r="AM2013" s="30"/>
      <c r="AP2013" s="31"/>
      <c r="AR2013" s="30"/>
      <c r="AU2013" s="31"/>
      <c r="AY2013" s="185"/>
      <c r="AZ2013" s="9"/>
      <c r="BA2013" s="29"/>
      <c r="BB2013" s="29"/>
      <c r="BC2013" s="29"/>
      <c r="BD2013" s="29"/>
    </row>
    <row r="2014" spans="2:56" ht="18.649999999999999" customHeight="1" thickBot="1">
      <c r="D2014" s="197" t="s">
        <v>96</v>
      </c>
      <c r="E2014" s="198"/>
      <c r="F2014" s="199" t="s">
        <v>97</v>
      </c>
      <c r="G2014" s="200"/>
      <c r="I2014" s="197" t="s">
        <v>98</v>
      </c>
      <c r="J2014" s="198"/>
      <c r="K2014" s="199" t="s">
        <v>99</v>
      </c>
      <c r="L2014" s="200"/>
      <c r="N2014" s="197" t="s">
        <v>1</v>
      </c>
      <c r="O2014" s="198"/>
      <c r="P2014" s="199" t="s">
        <v>2</v>
      </c>
      <c r="Q2014" s="200"/>
      <c r="S2014" s="172" t="s">
        <v>100</v>
      </c>
      <c r="T2014" s="173"/>
      <c r="U2014" s="199" t="s">
        <v>101</v>
      </c>
      <c r="V2014" s="200"/>
      <c r="X2014" s="197" t="s">
        <v>102</v>
      </c>
      <c r="Y2014" s="198"/>
      <c r="Z2014" s="199" t="s">
        <v>103</v>
      </c>
      <c r="AA2014" s="200"/>
      <c r="AB2014" s="4"/>
      <c r="AC2014" s="197" t="s">
        <v>104</v>
      </c>
      <c r="AD2014" s="198"/>
      <c r="AE2014" s="199" t="s">
        <v>105</v>
      </c>
      <c r="AF2014" s="200"/>
      <c r="AH2014" s="172" t="s">
        <v>106</v>
      </c>
      <c r="AI2014" s="173"/>
      <c r="AJ2014" s="199" t="s">
        <v>107</v>
      </c>
      <c r="AK2014" s="200"/>
      <c r="AL2014" s="4"/>
      <c r="AM2014" s="197" t="s">
        <v>108</v>
      </c>
      <c r="AN2014" s="198"/>
      <c r="AO2014" s="199" t="s">
        <v>109</v>
      </c>
      <c r="AP2014" s="200"/>
      <c r="AR2014" s="197" t="s">
        <v>110</v>
      </c>
      <c r="AS2014" s="198"/>
      <c r="AT2014" s="199" t="s">
        <v>111</v>
      </c>
      <c r="AU2014" s="200"/>
      <c r="AV2014" s="4"/>
      <c r="AW2014" s="36" t="s">
        <v>112</v>
      </c>
      <c r="AY2014" s="186" t="s">
        <v>113</v>
      </c>
      <c r="AZ2014" s="9"/>
      <c r="BA2014" s="29"/>
      <c r="BB2014" s="29"/>
      <c r="BC2014" s="29"/>
      <c r="BD2014" s="29"/>
    </row>
    <row r="2015" spans="2:56" ht="18.649999999999999" customHeight="1" thickTop="1" thickBot="1">
      <c r="D2015" s="24">
        <v>0</v>
      </c>
      <c r="E2015" s="28">
        <v>0</v>
      </c>
      <c r="F2015" s="26">
        <v>1</v>
      </c>
      <c r="G2015" s="27">
        <v>0</v>
      </c>
      <c r="I2015" s="24">
        <v>0</v>
      </c>
      <c r="J2015" s="28">
        <f t="shared" ref="J2015" si="11971">IF(0=(1-$J$8*$K$8*$B2012^2),0,-1*(1-$J$8*$K$8*$B2012^2)/($B2012*$K$8))</f>
        <v>-0.18050221186475757</v>
      </c>
      <c r="K2015" s="26">
        <v>1</v>
      </c>
      <c r="L2015" s="27">
        <v>0</v>
      </c>
      <c r="N2015" s="24">
        <f t="shared" ref="N2015" si="11972">D2015*I2012+F2015*I2015-E2015*J2012-G2015*J2015</f>
        <v>0</v>
      </c>
      <c r="O2015" s="28">
        <f t="shared" ref="O2015" si="11973">(D2015*J2012+E2015*I2012+F2015*J2015+G2015*I2015)</f>
        <v>-0.18050221186475757</v>
      </c>
      <c r="P2015" s="26">
        <f t="shared" ref="P2015" si="11974">D2015*K2012+F2015*K2015-E2015*L2012-G2015*L2015</f>
        <v>1</v>
      </c>
      <c r="Q2015" s="27">
        <f t="shared" ref="Q2015" si="11975">(D2015*L2012+E2015*K2012+F2015*L2015+G2015*K2015)</f>
        <v>0</v>
      </c>
      <c r="S2015" s="24">
        <v>0</v>
      </c>
      <c r="T2015" s="28">
        <v>0</v>
      </c>
      <c r="U2015" s="26">
        <v>1</v>
      </c>
      <c r="V2015" s="27">
        <v>0</v>
      </c>
      <c r="X2015" s="24">
        <f t="shared" ref="X2015" si="11976">N2015*S2012+P2015*S2015-O2015*T2012-Q2015*T2015</f>
        <v>0</v>
      </c>
      <c r="Y2015" s="28">
        <f t="shared" ref="Y2015" si="11977">(N2015*T2012+O2015*S2012+P2015*T2015+Q2015*S2015)</f>
        <v>-0.18050221186475757</v>
      </c>
      <c r="Z2015" s="26">
        <f t="shared" ref="Z2015" si="11978">N2015*U2012+P2015*U2015-O2015*V2012-Q2015*V2015</f>
        <v>-3.8129816086296575</v>
      </c>
      <c r="AA2015" s="27">
        <f t="shared" ref="AA2015" si="11979">(N2015*V2012+O2015*U2012+P2015*V2015+Q2015*U2015)</f>
        <v>0</v>
      </c>
      <c r="AB2015" s="8"/>
      <c r="AC2015" s="24">
        <v>0</v>
      </c>
      <c r="AD2015" s="28">
        <f t="shared" ref="AD2015" si="11980">IF(0=(1-$AD$8*$AE$8*$B2012^2),0,-1*(1-$AD$8*$AE$8*$B2012^2)/($B2012*$AD$8))</f>
        <v>-0.18384858507741236</v>
      </c>
      <c r="AE2015" s="26">
        <v>1</v>
      </c>
      <c r="AF2015" s="27">
        <v>0</v>
      </c>
      <c r="AH2015" s="24">
        <f t="shared" ref="AH2015" si="11981">X2015*AC2012+Z2015*AC2015-Y2015*AD2012-AA2015*AD2015</f>
        <v>0</v>
      </c>
      <c r="AI2015" s="28">
        <f t="shared" ref="AI2015" si="11982">(X2015*AD2012+Y2015*AC2012+Z2015*AD2015+AA2015*AC2015)</f>
        <v>0.52050906180800072</v>
      </c>
      <c r="AJ2015" s="26">
        <f t="shared" ref="AJ2015" si="11983">X2015*AE2012+Z2015*AE2015-Y2015*AF2012-AA2015*AF2015</f>
        <v>-3.8129816086296575</v>
      </c>
      <c r="AK2015" s="27">
        <f t="shared" ref="AK2015" si="11984">(X2015*AF2012+Y2015*AE2012+Z2015*AF2015+AA2015*AE2015)</f>
        <v>0</v>
      </c>
      <c r="AL2015" s="8"/>
      <c r="AM2015" s="24">
        <v>0</v>
      </c>
      <c r="AN2015" s="28">
        <v>0</v>
      </c>
      <c r="AO2015" s="26">
        <v>1</v>
      </c>
      <c r="AP2015" s="27">
        <v>0</v>
      </c>
      <c r="AR2015" s="24">
        <f t="shared" ref="AR2015" si="11985">AH2015*AM2012+AJ2015*AM2015-AI2015*AN2012-AK2015*AN2015</f>
        <v>0</v>
      </c>
      <c r="AS2015" s="28">
        <f t="shared" ref="AS2015" si="11986">(AH2015*AN2012+AI2015*AM2012+AJ2015*AN2015+AK2015*AM2015)</f>
        <v>0.52050906180800072</v>
      </c>
      <c r="AT2015" s="26">
        <f t="shared" ref="AT2015" si="11987">AH2015*AO2012+AJ2015*AO2015-AI2015*AP2012-AK2015*AP2015</f>
        <v>-0.94412618866515752</v>
      </c>
      <c r="AU2015" s="27">
        <f t="shared" ref="AU2015" si="11988">(AH2015*AP2012+AI2015*AO2012+AJ2015*AP2015+AK2015*AO2015)</f>
        <v>0</v>
      </c>
      <c r="AV2015" s="8"/>
      <c r="AW2015" s="38">
        <f t="shared" ref="AW2015" si="11989">(180/PI())*ATAN(-1*(($AR$8*AS2012+AU2012+$AR$8*AS2015+AU2015)/($AR$8*AR2012+AT2012+$AR$8*AR2015+AT2015)))</f>
        <v>16.008528909686532</v>
      </c>
      <c r="AY2015" s="187">
        <f t="shared" ref="AY2015" si="11990">20*LOG(((($AR$8*AR2012+AT2012-$AR$8*AR2015-AT2015)^2+($AR$8*AS2012+AU2012-$AR$8*AS2015-AU2015)^2)/(($AR$8*AR2012+AT2012+$AR$8*AR2015+AT2015)^2+($AR$8*AS2012+AU2012+$AR$8*AS2015+AU2015)^2))^0.5)</f>
        <v>-12.604898077469507</v>
      </c>
      <c r="AZ2015" s="9"/>
      <c r="BA2015" s="29"/>
      <c r="BB2015" s="29"/>
      <c r="BC2015" s="29"/>
      <c r="BD2015" s="29"/>
    </row>
    <row r="2016" spans="2:56" ht="18.649999999999999" customHeight="1">
      <c r="AY2016" s="33"/>
    </row>
    <row r="2017" spans="2:56" ht="18.649999999999999" customHeight="1" thickBot="1">
      <c r="E2017" s="21" t="s">
        <v>68</v>
      </c>
      <c r="J2017" s="21" t="s">
        <v>69</v>
      </c>
      <c r="O2017" s="21" t="s">
        <v>70</v>
      </c>
      <c r="T2017" s="21" t="s">
        <v>71</v>
      </c>
      <c r="Y2017" s="21" t="s">
        <v>72</v>
      </c>
      <c r="AD2017" s="21" t="s">
        <v>73</v>
      </c>
      <c r="AI2017" s="21" t="s">
        <v>74</v>
      </c>
      <c r="AN2017" s="21" t="s">
        <v>75</v>
      </c>
      <c r="AS2017" s="21" t="s">
        <v>76</v>
      </c>
    </row>
    <row r="2018" spans="2:56" ht="18.649999999999999" customHeight="1" thickBot="1">
      <c r="B2018" s="20"/>
      <c r="D2018" s="197" t="s">
        <v>77</v>
      </c>
      <c r="E2018" s="198"/>
      <c r="F2018" s="199" t="s">
        <v>78</v>
      </c>
      <c r="G2018" s="200"/>
      <c r="I2018" s="197" t="s">
        <v>79</v>
      </c>
      <c r="J2018" s="198"/>
      <c r="K2018" s="199" t="s">
        <v>80</v>
      </c>
      <c r="L2018" s="200"/>
      <c r="N2018" s="197" t="s">
        <v>81</v>
      </c>
      <c r="O2018" s="198"/>
      <c r="P2018" s="199" t="s">
        <v>82</v>
      </c>
      <c r="Q2018" s="200"/>
      <c r="S2018" s="197" t="s">
        <v>83</v>
      </c>
      <c r="T2018" s="198"/>
      <c r="U2018" s="199" t="s">
        <v>84</v>
      </c>
      <c r="V2018" s="200"/>
      <c r="X2018" s="197" t="s">
        <v>85</v>
      </c>
      <c r="Y2018" s="198"/>
      <c r="Z2018" s="199" t="s">
        <v>86</v>
      </c>
      <c r="AA2018" s="200"/>
      <c r="AB2018" s="4"/>
      <c r="AC2018" s="197" t="s">
        <v>87</v>
      </c>
      <c r="AD2018" s="198"/>
      <c r="AE2018" s="199" t="s">
        <v>88</v>
      </c>
      <c r="AF2018" s="200"/>
      <c r="AH2018" s="197" t="s">
        <v>89</v>
      </c>
      <c r="AI2018" s="198"/>
      <c r="AJ2018" s="199" t="s">
        <v>90</v>
      </c>
      <c r="AK2018" s="200"/>
      <c r="AL2018" s="4"/>
      <c r="AM2018" s="197" t="s">
        <v>91</v>
      </c>
      <c r="AN2018" s="198"/>
      <c r="AO2018" s="199" t="s">
        <v>92</v>
      </c>
      <c r="AP2018" s="200"/>
      <c r="AR2018" s="197" t="s">
        <v>93</v>
      </c>
      <c r="AS2018" s="198"/>
      <c r="AT2018" s="199" t="s">
        <v>94</v>
      </c>
      <c r="AU2018" s="200"/>
      <c r="AV2018" s="4"/>
      <c r="AW2018" s="181" t="s">
        <v>95</v>
      </c>
      <c r="AY2018" s="182" t="s">
        <v>22</v>
      </c>
      <c r="AZ2018" s="9"/>
      <c r="BA2018" s="29"/>
      <c r="BB2018" s="29"/>
      <c r="BC2018" s="29"/>
      <c r="BD2018" s="29"/>
    </row>
    <row r="2019" spans="2:56" ht="18.649999999999999" customHeight="1" thickTop="1" thickBot="1">
      <c r="B2019" s="39">
        <f t="shared" ref="B2019" si="11991">B2012+$E$5</f>
        <v>1.0139999999999876</v>
      </c>
      <c r="D2019" s="24">
        <v>1</v>
      </c>
      <c r="E2019" s="25">
        <v>0</v>
      </c>
      <c r="F2019" s="26">
        <v>0</v>
      </c>
      <c r="G2019" s="27">
        <f t="shared" ref="G2019" si="11992">-1/($E$8*$B2019)</f>
        <v>-5.5094597423777296</v>
      </c>
      <c r="I2019" s="24">
        <v>1</v>
      </c>
      <c r="J2019" s="28">
        <v>0</v>
      </c>
      <c r="K2019" s="26">
        <v>0</v>
      </c>
      <c r="L2019" s="27">
        <v>0</v>
      </c>
      <c r="N2019" s="24">
        <f t="shared" ref="N2019" si="11993">D2019*I2019+F2019*I2022-E2019*J2019-G2019*J2022</f>
        <v>1.028085081684571E-2</v>
      </c>
      <c r="O2019" s="28">
        <f t="shared" ref="O2019" si="11994">(D2019*J2019+E2019*I2019+F2019*J2022+G2019*I2022)</f>
        <v>0</v>
      </c>
      <c r="P2019" s="26">
        <f t="shared" ref="P2019" si="11995">D2019*K2019+F2019*K2022-E2019*L2019-G2019*L2022</f>
        <v>0</v>
      </c>
      <c r="Q2019" s="27">
        <f t="shared" ref="Q2019" si="11996">(D2019*L2019+E2019*K2019+F2019*L2022+G2019*K2022)</f>
        <v>-5.5094597423777296</v>
      </c>
      <c r="S2019" s="24">
        <v>1</v>
      </c>
      <c r="T2019" s="25">
        <v>0</v>
      </c>
      <c r="U2019" s="26">
        <v>0</v>
      </c>
      <c r="V2019" s="27">
        <f t="shared" ref="V2019" si="11997">-1/($T$8*$B2019)</f>
        <v>-26.653872807719289</v>
      </c>
      <c r="X2019" s="24">
        <f t="shared" ref="X2019" si="11998">N2019*S2019+P2019*S2022-O2019*T2019-Q2019*T2022</f>
        <v>1.028085081684571E-2</v>
      </c>
      <c r="Y2019" s="28">
        <f t="shared" ref="Y2019" si="11999">(N2019*T2019+O2019*S2019+P2019*T2022+Q2019*S2022)</f>
        <v>0</v>
      </c>
      <c r="Z2019" s="26">
        <f t="shared" ref="Z2019" si="12000">N2019*U2019+P2019*U2022-O2019*V2019-Q2019*V2022</f>
        <v>0</v>
      </c>
      <c r="AA2019" s="27">
        <f t="shared" ref="AA2019" si="12001">(N2019*V2019+O2019*U2019+P2019*V2022+Q2019*U2022)</f>
        <v>-5.7834842324050726</v>
      </c>
      <c r="AB2019" s="8"/>
      <c r="AC2019" s="24">
        <v>1</v>
      </c>
      <c r="AD2019" s="28">
        <v>0</v>
      </c>
      <c r="AE2019" s="26">
        <v>0</v>
      </c>
      <c r="AF2019" s="27">
        <v>0</v>
      </c>
      <c r="AH2019" s="24">
        <f t="shared" ref="AH2019" si="12002">X2019*AC2019+Z2019*AC2022-Y2019*AD2019-AA2019*AD2022</f>
        <v>-1.0487271205717232</v>
      </c>
      <c r="AI2019" s="28">
        <f t="shared" ref="AI2019" si="12003">(X2019*AD2019+Y2019*AC2019+Z2019*AD2022+AA2019*AC2022)</f>
        <v>0</v>
      </c>
      <c r="AJ2019" s="26">
        <f t="shared" ref="AJ2019" si="12004">X2019*AE2019+Z2019*AE2022-Y2019*AF2019-AA2019*AF2022</f>
        <v>0</v>
      </c>
      <c r="AK2019" s="27">
        <f t="shared" ref="AK2019" si="12005">(X2019*AF2019+Y2019*AE2019+Z2019*AF2022+AA2019*AE2022)</f>
        <v>-5.7834842324050726</v>
      </c>
      <c r="AL2019" s="8"/>
      <c r="AM2019" s="24">
        <v>1</v>
      </c>
      <c r="AN2019" s="25">
        <v>0</v>
      </c>
      <c r="AO2019" s="26">
        <v>0</v>
      </c>
      <c r="AP2019" s="27">
        <f t="shared" ref="AP2019" si="12006">-1/($AN$8*$B2019)</f>
        <v>-5.5094597423777296</v>
      </c>
      <c r="AR2019" s="24">
        <f t="shared" ref="AR2019" si="12007">AH2019*AM2019+AJ2019*AM2022-AI2019*AN2019-AK2019*AN2022</f>
        <v>-1.0487271205717232</v>
      </c>
      <c r="AS2019" s="28">
        <f t="shared" ref="AS2019" si="12008">(AH2019*AN2019+AI2019*AM2019+AJ2019*AN2022+AK2019*AM2022)</f>
        <v>0</v>
      </c>
      <c r="AT2019" s="26">
        <f t="shared" ref="AT2019" si="12009">AH2019*AO2019+AJ2019*AO2022-AI2019*AP2019-AK2019*AP2022</f>
        <v>0</v>
      </c>
      <c r="AU2019" s="27">
        <f t="shared" ref="AU2019" si="12010">(AH2019*AP2019+AI2019*AO2019+AJ2019*AP2022+AK2019*AO2022)</f>
        <v>-5.5643808754481938E-3</v>
      </c>
      <c r="AV2019" s="8"/>
      <c r="AW2019" s="183">
        <f t="shared" ref="AW2019" si="12011">20*LOG((2*$AR$8)/(($AR$8*AR2019+AT2019+$AR$8*AR2022+AT2022)^2+($AR$8*AS2019+AU2019+$AR$8*AS2022+AU2022)^2)^0.5)</f>
        <v>-0.29230705272667468</v>
      </c>
      <c r="AY2019" s="184">
        <f t="shared" ref="AY2019" si="12012">((AS2019^2+AR2019^2)/(AS2022^2+AR2022^2))^0.5</f>
        <v>2.0403436036094309</v>
      </c>
      <c r="AZ2019" s="9"/>
      <c r="BA2019" s="29"/>
      <c r="BB2019" s="29"/>
      <c r="BC2019" s="29"/>
      <c r="BD2019" s="29"/>
    </row>
    <row r="2020" spans="2:56" ht="18.649999999999999" customHeight="1" thickBot="1">
      <c r="D2020" s="30"/>
      <c r="G2020" s="31"/>
      <c r="I2020" s="30"/>
      <c r="L2020" s="31"/>
      <c r="N2020" s="30"/>
      <c r="Q2020" s="31"/>
      <c r="S2020" s="30"/>
      <c r="V2020" s="31"/>
      <c r="X2020" s="30"/>
      <c r="AA2020" s="31"/>
      <c r="AC2020" s="30"/>
      <c r="AF2020" s="31"/>
      <c r="AH2020" s="30"/>
      <c r="AK2020" s="31"/>
      <c r="AM2020" s="30"/>
      <c r="AP2020" s="31"/>
      <c r="AR2020" s="30"/>
      <c r="AU2020" s="31"/>
      <c r="AY2020" s="185"/>
      <c r="AZ2020" s="9"/>
      <c r="BA2020" s="29"/>
      <c r="BB2020" s="29"/>
      <c r="BC2020" s="29"/>
      <c r="BD2020" s="29"/>
    </row>
    <row r="2021" spans="2:56" ht="18.649999999999999" customHeight="1" thickBot="1">
      <c r="D2021" s="197" t="s">
        <v>96</v>
      </c>
      <c r="E2021" s="198"/>
      <c r="F2021" s="199" t="s">
        <v>97</v>
      </c>
      <c r="G2021" s="200"/>
      <c r="I2021" s="197" t="s">
        <v>98</v>
      </c>
      <c r="J2021" s="198"/>
      <c r="K2021" s="199" t="s">
        <v>99</v>
      </c>
      <c r="L2021" s="200"/>
      <c r="N2021" s="197" t="s">
        <v>1</v>
      </c>
      <c r="O2021" s="198"/>
      <c r="P2021" s="199" t="s">
        <v>2</v>
      </c>
      <c r="Q2021" s="200"/>
      <c r="S2021" s="172" t="s">
        <v>100</v>
      </c>
      <c r="T2021" s="173"/>
      <c r="U2021" s="199" t="s">
        <v>101</v>
      </c>
      <c r="V2021" s="200"/>
      <c r="X2021" s="197" t="s">
        <v>102</v>
      </c>
      <c r="Y2021" s="198"/>
      <c r="Z2021" s="199" t="s">
        <v>103</v>
      </c>
      <c r="AA2021" s="200"/>
      <c r="AB2021" s="4"/>
      <c r="AC2021" s="197" t="s">
        <v>104</v>
      </c>
      <c r="AD2021" s="198"/>
      <c r="AE2021" s="199" t="s">
        <v>105</v>
      </c>
      <c r="AF2021" s="200"/>
      <c r="AH2021" s="172" t="s">
        <v>106</v>
      </c>
      <c r="AI2021" s="173"/>
      <c r="AJ2021" s="199" t="s">
        <v>107</v>
      </c>
      <c r="AK2021" s="200"/>
      <c r="AL2021" s="4"/>
      <c r="AM2021" s="197" t="s">
        <v>108</v>
      </c>
      <c r="AN2021" s="198"/>
      <c r="AO2021" s="199" t="s">
        <v>109</v>
      </c>
      <c r="AP2021" s="200"/>
      <c r="AR2021" s="197" t="s">
        <v>110</v>
      </c>
      <c r="AS2021" s="198"/>
      <c r="AT2021" s="199" t="s">
        <v>111</v>
      </c>
      <c r="AU2021" s="200"/>
      <c r="AV2021" s="4"/>
      <c r="AW2021" s="36" t="s">
        <v>112</v>
      </c>
      <c r="AY2021" s="186" t="s">
        <v>113</v>
      </c>
      <c r="AZ2021" s="9"/>
      <c r="BA2021" s="29"/>
      <c r="BB2021" s="29"/>
      <c r="BC2021" s="29"/>
      <c r="BD2021" s="29"/>
    </row>
    <row r="2022" spans="2:56" ht="18.649999999999999" customHeight="1" thickTop="1" thickBot="1">
      <c r="D2022" s="24">
        <v>0</v>
      </c>
      <c r="E2022" s="28">
        <v>0</v>
      </c>
      <c r="F2022" s="26">
        <v>1</v>
      </c>
      <c r="G2022" s="27">
        <v>0</v>
      </c>
      <c r="I2022" s="24">
        <v>0</v>
      </c>
      <c r="J2022" s="28">
        <f t="shared" ref="J2022" si="12013">IF(0=(1-$J$8*$K$8*$B2019^2),0,-1*(1-$J$8*$K$8*$B2019^2)/($B2019*$K$8))</f>
        <v>-0.17963996389163542</v>
      </c>
      <c r="K2022" s="26">
        <v>1</v>
      </c>
      <c r="L2022" s="27">
        <v>0</v>
      </c>
      <c r="N2022" s="24">
        <f t="shared" ref="N2022" si="12014">D2022*I2019+F2022*I2022-E2022*J2019-G2022*J2022</f>
        <v>0</v>
      </c>
      <c r="O2022" s="28">
        <f t="shared" ref="O2022" si="12015">(D2022*J2019+E2022*I2019+F2022*J2022+G2022*I2022)</f>
        <v>-0.17963996389163542</v>
      </c>
      <c r="P2022" s="26">
        <f t="shared" ref="P2022" si="12016">D2022*K2019+F2022*K2022-E2022*L2019-G2022*L2022</f>
        <v>1</v>
      </c>
      <c r="Q2022" s="27">
        <f t="shared" ref="Q2022" si="12017">(D2022*L2019+E2022*K2019+F2022*L2022+G2022*K2022)</f>
        <v>0</v>
      </c>
      <c r="S2022" s="24">
        <v>0</v>
      </c>
      <c r="T2022" s="28">
        <v>0</v>
      </c>
      <c r="U2022" s="26">
        <v>1</v>
      </c>
      <c r="V2022" s="27">
        <v>0</v>
      </c>
      <c r="X2022" s="24">
        <f t="shared" ref="X2022" si="12018">N2022*S2019+P2022*S2022-O2022*T2019-Q2022*T2022</f>
        <v>0</v>
      </c>
      <c r="Y2022" s="28">
        <f t="shared" ref="Y2022" si="12019">(N2022*T2019+O2022*S2019+P2022*T2022+Q2022*S2022)</f>
        <v>-0.17963996389163542</v>
      </c>
      <c r="Z2022" s="26">
        <f t="shared" ref="Z2022" si="12020">N2022*U2019+P2022*U2022-O2022*V2019-Q2022*V2022</f>
        <v>-3.7881007487509359</v>
      </c>
      <c r="AA2022" s="27">
        <f t="shared" ref="AA2022" si="12021">(N2022*V2019+O2022*U2019+P2022*V2022+Q2022*U2022)</f>
        <v>0</v>
      </c>
      <c r="AB2022" s="8"/>
      <c r="AC2022" s="24">
        <v>0</v>
      </c>
      <c r="AD2022" s="28">
        <f t="shared" ref="AD2022" si="12022">IF(0=(1-$AD$8*$AE$8*$B2019^2),0,-1*(1-$AD$8*$AE$8*$B2019^2)/($B2019*$AD$8))</f>
        <v>-0.18310899257836802</v>
      </c>
      <c r="AE2022" s="26">
        <v>1</v>
      </c>
      <c r="AF2022" s="27">
        <v>0</v>
      </c>
      <c r="AH2022" s="24">
        <f t="shared" ref="AH2022" si="12023">X2022*AC2019+Z2022*AC2022-Y2022*AD2019-AA2022*AD2022</f>
        <v>0</v>
      </c>
      <c r="AI2022" s="28">
        <f t="shared" ref="AI2022" si="12024">(X2022*AD2019+Y2022*AC2019+Z2022*AD2022+AA2022*AC2022)</f>
        <v>0.51399534799751012</v>
      </c>
      <c r="AJ2022" s="26">
        <f t="shared" ref="AJ2022" si="12025">X2022*AE2019+Z2022*AE2022-Y2022*AF2019-AA2022*AF2022</f>
        <v>-3.7881007487509359</v>
      </c>
      <c r="AK2022" s="27">
        <f t="shared" ref="AK2022" si="12026">(X2022*AF2019+Y2022*AE2019+Z2022*AF2022+AA2022*AE2022)</f>
        <v>0</v>
      </c>
      <c r="AL2022" s="8"/>
      <c r="AM2022" s="24">
        <v>0</v>
      </c>
      <c r="AN2022" s="28">
        <v>0</v>
      </c>
      <c r="AO2022" s="26">
        <v>1</v>
      </c>
      <c r="AP2022" s="27">
        <v>0</v>
      </c>
      <c r="AR2022" s="24">
        <f t="shared" ref="AR2022" si="12027">AH2022*AM2019+AJ2022*AM2022-AI2022*AN2019-AK2022*AN2022</f>
        <v>0</v>
      </c>
      <c r="AS2022" s="28">
        <f t="shared" ref="AS2022" si="12028">(AH2022*AN2019+AI2022*AM2019+AJ2022*AN2022+AK2022*AM2022)</f>
        <v>0.51399534799751012</v>
      </c>
      <c r="AT2022" s="26">
        <f t="shared" ref="AT2022" si="12029">AH2022*AO2019+AJ2022*AO2022-AI2022*AP2019-AK2022*AP2022</f>
        <v>-0.95626407118922252</v>
      </c>
      <c r="AU2022" s="27">
        <f t="shared" ref="AU2022" si="12030">(AH2022*AP2019+AI2022*AO2019+AJ2022*AP2022+AK2022*AO2022)</f>
        <v>0</v>
      </c>
      <c r="AV2022" s="8"/>
      <c r="AW2022" s="38">
        <f t="shared" ref="AW2022" si="12031">(180/PI())*ATAN(-1*(($AR$8*AS2019+AU2019+$AR$8*AS2022+AU2022)/($AR$8*AR2019+AT2019+$AR$8*AR2022+AT2022)))</f>
        <v>14.229275655137354</v>
      </c>
      <c r="AY2022" s="187">
        <f t="shared" ref="AY2022" si="12032">20*LOG(((($AR$8*AR2019+AT2019-$AR$8*AR2022-AT2022)^2+($AR$8*AS2019+AU2019-$AR$8*AS2022-AU2022)^2)/(($AR$8*AR2019+AT2019+$AR$8*AR2022+AT2022)^2+($AR$8*AS2019+AU2019+$AR$8*AS2022+AU2022)^2))^0.5)</f>
        <v>-11.864783976723558</v>
      </c>
      <c r="AZ2022" s="9"/>
      <c r="BA2022" s="29"/>
      <c r="BB2022" s="29"/>
      <c r="BC2022" s="29"/>
      <c r="BD2022" s="29"/>
    </row>
    <row r="2023" spans="2:56" ht="18.649999999999999" customHeight="1">
      <c r="AY2023" s="33"/>
    </row>
    <row r="2024" spans="2:56" ht="18.649999999999999" customHeight="1" thickBot="1">
      <c r="E2024" s="21" t="s">
        <v>68</v>
      </c>
      <c r="J2024" s="21" t="s">
        <v>69</v>
      </c>
      <c r="O2024" s="21" t="s">
        <v>70</v>
      </c>
      <c r="T2024" s="21" t="s">
        <v>71</v>
      </c>
      <c r="Y2024" s="21" t="s">
        <v>72</v>
      </c>
      <c r="AD2024" s="21" t="s">
        <v>73</v>
      </c>
      <c r="AI2024" s="21" t="s">
        <v>74</v>
      </c>
      <c r="AN2024" s="21" t="s">
        <v>75</v>
      </c>
      <c r="AS2024" s="21" t="s">
        <v>76</v>
      </c>
    </row>
    <row r="2025" spans="2:56" ht="18.649999999999999" customHeight="1" thickBot="1">
      <c r="B2025" s="20"/>
      <c r="D2025" s="197" t="s">
        <v>77</v>
      </c>
      <c r="E2025" s="198"/>
      <c r="F2025" s="199" t="s">
        <v>78</v>
      </c>
      <c r="G2025" s="200"/>
      <c r="I2025" s="197" t="s">
        <v>79</v>
      </c>
      <c r="J2025" s="198"/>
      <c r="K2025" s="199" t="s">
        <v>80</v>
      </c>
      <c r="L2025" s="200"/>
      <c r="N2025" s="197" t="s">
        <v>81</v>
      </c>
      <c r="O2025" s="198"/>
      <c r="P2025" s="199" t="s">
        <v>82</v>
      </c>
      <c r="Q2025" s="200"/>
      <c r="S2025" s="197" t="s">
        <v>83</v>
      </c>
      <c r="T2025" s="198"/>
      <c r="U2025" s="199" t="s">
        <v>84</v>
      </c>
      <c r="V2025" s="200"/>
      <c r="X2025" s="197" t="s">
        <v>85</v>
      </c>
      <c r="Y2025" s="198"/>
      <c r="Z2025" s="199" t="s">
        <v>86</v>
      </c>
      <c r="AA2025" s="200"/>
      <c r="AB2025" s="4"/>
      <c r="AC2025" s="197" t="s">
        <v>87</v>
      </c>
      <c r="AD2025" s="198"/>
      <c r="AE2025" s="199" t="s">
        <v>88</v>
      </c>
      <c r="AF2025" s="200"/>
      <c r="AH2025" s="197" t="s">
        <v>89</v>
      </c>
      <c r="AI2025" s="198"/>
      <c r="AJ2025" s="199" t="s">
        <v>90</v>
      </c>
      <c r="AK2025" s="200"/>
      <c r="AL2025" s="4"/>
      <c r="AM2025" s="197" t="s">
        <v>91</v>
      </c>
      <c r="AN2025" s="198"/>
      <c r="AO2025" s="199" t="s">
        <v>92</v>
      </c>
      <c r="AP2025" s="200"/>
      <c r="AR2025" s="197" t="s">
        <v>93</v>
      </c>
      <c r="AS2025" s="198"/>
      <c r="AT2025" s="199" t="s">
        <v>94</v>
      </c>
      <c r="AU2025" s="200"/>
      <c r="AV2025" s="4"/>
      <c r="AW2025" s="181" t="s">
        <v>95</v>
      </c>
      <c r="AY2025" s="182" t="s">
        <v>22</v>
      </c>
      <c r="AZ2025" s="9"/>
      <c r="BA2025" s="29"/>
      <c r="BB2025" s="29"/>
      <c r="BC2025" s="29"/>
      <c r="BD2025" s="29"/>
    </row>
    <row r="2026" spans="2:56" ht="18.649999999999999" customHeight="1" thickTop="1" thickBot="1">
      <c r="B2026" s="39">
        <f t="shared" ref="B2026" si="12033">B2019+$E$5</f>
        <v>1.0143999999999875</v>
      </c>
      <c r="D2026" s="24">
        <v>1</v>
      </c>
      <c r="E2026" s="25">
        <v>0</v>
      </c>
      <c r="F2026" s="26">
        <v>0</v>
      </c>
      <c r="G2026" s="27">
        <f t="shared" ref="G2026" si="12034">-1/($E$8*$B2026)</f>
        <v>-5.5072872424793164</v>
      </c>
      <c r="I2026" s="24">
        <v>1</v>
      </c>
      <c r="J2026" s="28">
        <v>0</v>
      </c>
      <c r="K2026" s="26">
        <v>0</v>
      </c>
      <c r="L2026" s="27">
        <v>0</v>
      </c>
      <c r="N2026" s="24">
        <f t="shared" ref="N2026" si="12035">D2026*I2026+F2026*I2029-E2026*J2026-G2026*J2029</f>
        <v>1.5417739096552641E-2</v>
      </c>
      <c r="O2026" s="28">
        <f t="shared" ref="O2026" si="12036">(D2026*J2026+E2026*I2026+F2026*J2029+G2026*I2029)</f>
        <v>0</v>
      </c>
      <c r="P2026" s="26">
        <f t="shared" ref="P2026" si="12037">D2026*K2026+F2026*K2029-E2026*L2026-G2026*L2029</f>
        <v>0</v>
      </c>
      <c r="Q2026" s="27">
        <f t="shared" ref="Q2026" si="12038">(D2026*L2026+E2026*K2026+F2026*L2029+G2026*K2029)</f>
        <v>-5.5072872424793164</v>
      </c>
      <c r="S2026" s="24">
        <v>1</v>
      </c>
      <c r="T2026" s="25">
        <v>0</v>
      </c>
      <c r="U2026" s="26">
        <v>0</v>
      </c>
      <c r="V2026" s="27">
        <f t="shared" ref="V2026" si="12039">-1/($T$8*$B2026)</f>
        <v>-26.643362605508042</v>
      </c>
      <c r="X2026" s="24">
        <f t="shared" ref="X2026" si="12040">N2026*S2026+P2026*S2029-O2026*T2026-Q2026*T2029</f>
        <v>1.5417739096552641E-2</v>
      </c>
      <c r="Y2026" s="28">
        <f t="shared" ref="Y2026" si="12041">(N2026*T2026+O2026*S2026+P2026*T2029+Q2026*S2029)</f>
        <v>0</v>
      </c>
      <c r="Z2026" s="26">
        <f t="shared" ref="Z2026" si="12042">N2026*U2026+P2026*U2029-O2026*V2026-Q2026*V2029</f>
        <v>0</v>
      </c>
      <c r="AA2026" s="27">
        <f t="shared" ref="AA2026" si="12043">(N2026*V2026+O2026*U2026+P2026*V2029+Q2026*U2029)</f>
        <v>-5.9180676557858867</v>
      </c>
      <c r="AB2026" s="8"/>
      <c r="AC2026" s="24">
        <v>1</v>
      </c>
      <c r="AD2026" s="28">
        <v>0</v>
      </c>
      <c r="AE2026" s="26">
        <v>0</v>
      </c>
      <c r="AF2026" s="27">
        <v>0</v>
      </c>
      <c r="AH2026" s="24">
        <f t="shared" ref="AH2026" si="12044">X2026*AC2026+Z2026*AC2029-Y2026*AD2026-AA2026*AD2029</f>
        <v>-1.0638586037847495</v>
      </c>
      <c r="AI2026" s="28">
        <f t="shared" ref="AI2026" si="12045">(X2026*AD2026+Y2026*AC2026+Z2026*AD2029+AA2026*AC2029)</f>
        <v>0</v>
      </c>
      <c r="AJ2026" s="26">
        <f t="shared" ref="AJ2026" si="12046">X2026*AE2026+Z2026*AE2029-Y2026*AF2026-AA2026*AF2029</f>
        <v>0</v>
      </c>
      <c r="AK2026" s="27">
        <f t="shared" ref="AK2026" si="12047">(X2026*AF2026+Y2026*AE2026+Z2026*AF2029+AA2026*AE2029)</f>
        <v>-5.9180676557858867</v>
      </c>
      <c r="AL2026" s="8"/>
      <c r="AM2026" s="24">
        <v>1</v>
      </c>
      <c r="AN2026" s="25">
        <v>0</v>
      </c>
      <c r="AO2026" s="26">
        <v>0</v>
      </c>
      <c r="AP2026" s="27">
        <f t="shared" ref="AP2026" si="12048">-1/($AN$8*$B2026)</f>
        <v>-5.5072872424793164</v>
      </c>
      <c r="AR2026" s="24">
        <f t="shared" ref="AR2026" si="12049">AH2026*AM2026+AJ2026*AM2029-AI2026*AN2026-AK2026*AN2029</f>
        <v>-1.0638586037847495</v>
      </c>
      <c r="AS2026" s="28">
        <f t="shared" ref="AS2026" si="12050">(AH2026*AN2026+AI2026*AM2026+AJ2026*AN2029+AK2026*AM2029)</f>
        <v>0</v>
      </c>
      <c r="AT2026" s="26">
        <f t="shared" ref="AT2026" si="12051">AH2026*AO2026+AJ2026*AO2029-AI2026*AP2026-AK2026*AP2029</f>
        <v>0</v>
      </c>
      <c r="AU2026" s="27">
        <f t="shared" ref="AU2026" si="12052">(AH2026*AP2026+AI2026*AO2026+AJ2026*AP2029+AK2026*AO2029)</f>
        <v>-5.9092739360277591E-2</v>
      </c>
      <c r="AV2026" s="8"/>
      <c r="AW2026" s="183">
        <f t="shared" ref="AW2026" si="12053">20*LOG((2*$AR$8)/(($AR$8*AR2026+AT2026+$AR$8*AR2029+AT2029)^2+($AR$8*AS2026+AU2026+$AR$8*AS2029+AU2029)^2)^0.5)</f>
        <v>-0.34449213780100491</v>
      </c>
      <c r="AY2026" s="184">
        <f t="shared" ref="AY2026" si="12054">((AS2026^2+AR2026^2)/(AS2029^2+AR2029^2))^0.5</f>
        <v>2.0961713334313758</v>
      </c>
      <c r="AZ2026" s="9"/>
      <c r="BA2026" s="29"/>
      <c r="BB2026" s="29"/>
      <c r="BC2026" s="29"/>
      <c r="BD2026" s="29"/>
    </row>
    <row r="2027" spans="2:56" ht="18.649999999999999" customHeight="1" thickBot="1">
      <c r="D2027" s="30"/>
      <c r="G2027" s="31"/>
      <c r="I2027" s="30"/>
      <c r="L2027" s="31"/>
      <c r="N2027" s="30"/>
      <c r="Q2027" s="31"/>
      <c r="S2027" s="30"/>
      <c r="V2027" s="31"/>
      <c r="X2027" s="30"/>
      <c r="AA2027" s="31"/>
      <c r="AC2027" s="30"/>
      <c r="AF2027" s="31"/>
      <c r="AH2027" s="30"/>
      <c r="AK2027" s="31"/>
      <c r="AM2027" s="30"/>
      <c r="AP2027" s="31"/>
      <c r="AR2027" s="30"/>
      <c r="AU2027" s="31"/>
      <c r="AY2027" s="185"/>
      <c r="AZ2027" s="9"/>
      <c r="BA2027" s="29"/>
      <c r="BB2027" s="29"/>
      <c r="BC2027" s="29"/>
      <c r="BD2027" s="29"/>
    </row>
    <row r="2028" spans="2:56" ht="18.649999999999999" customHeight="1" thickBot="1">
      <c r="D2028" s="197" t="s">
        <v>96</v>
      </c>
      <c r="E2028" s="198"/>
      <c r="F2028" s="199" t="s">
        <v>97</v>
      </c>
      <c r="G2028" s="200"/>
      <c r="I2028" s="197" t="s">
        <v>98</v>
      </c>
      <c r="J2028" s="198"/>
      <c r="K2028" s="199" t="s">
        <v>99</v>
      </c>
      <c r="L2028" s="200"/>
      <c r="N2028" s="197" t="s">
        <v>1</v>
      </c>
      <c r="O2028" s="198"/>
      <c r="P2028" s="199" t="s">
        <v>2</v>
      </c>
      <c r="Q2028" s="200"/>
      <c r="S2028" s="172" t="s">
        <v>100</v>
      </c>
      <c r="T2028" s="173"/>
      <c r="U2028" s="199" t="s">
        <v>101</v>
      </c>
      <c r="V2028" s="200"/>
      <c r="X2028" s="197" t="s">
        <v>102</v>
      </c>
      <c r="Y2028" s="198"/>
      <c r="Z2028" s="199" t="s">
        <v>103</v>
      </c>
      <c r="AA2028" s="200"/>
      <c r="AB2028" s="4"/>
      <c r="AC2028" s="197" t="s">
        <v>104</v>
      </c>
      <c r="AD2028" s="198"/>
      <c r="AE2028" s="199" t="s">
        <v>105</v>
      </c>
      <c r="AF2028" s="200"/>
      <c r="AH2028" s="172" t="s">
        <v>106</v>
      </c>
      <c r="AI2028" s="173"/>
      <c r="AJ2028" s="199" t="s">
        <v>107</v>
      </c>
      <c r="AK2028" s="200"/>
      <c r="AL2028" s="4"/>
      <c r="AM2028" s="197" t="s">
        <v>108</v>
      </c>
      <c r="AN2028" s="198"/>
      <c r="AO2028" s="199" t="s">
        <v>109</v>
      </c>
      <c r="AP2028" s="200"/>
      <c r="AR2028" s="197" t="s">
        <v>110</v>
      </c>
      <c r="AS2028" s="198"/>
      <c r="AT2028" s="199" t="s">
        <v>111</v>
      </c>
      <c r="AU2028" s="200"/>
      <c r="AV2028" s="4"/>
      <c r="AW2028" s="36" t="s">
        <v>112</v>
      </c>
      <c r="AY2028" s="186" t="s">
        <v>113</v>
      </c>
      <c r="AZ2028" s="9"/>
      <c r="BA2028" s="29"/>
      <c r="BB2028" s="29"/>
      <c r="BC2028" s="29"/>
      <c r="BD2028" s="29"/>
    </row>
    <row r="2029" spans="2:56" ht="18.649999999999999" customHeight="1" thickTop="1" thickBot="1">
      <c r="D2029" s="24">
        <v>0</v>
      </c>
      <c r="E2029" s="28">
        <v>0</v>
      </c>
      <c r="F2029" s="26">
        <v>1</v>
      </c>
      <c r="G2029" s="27">
        <v>0</v>
      </c>
      <c r="I2029" s="24">
        <v>0</v>
      </c>
      <c r="J2029" s="28">
        <f t="shared" ref="J2029" si="12055">IF(0=(1-$J$8*$K$8*$B2026^2),0,-1*(1-$J$8*$K$8*$B2026^2)/($B2026*$K$8))</f>
        <v>-0.17877808393741959</v>
      </c>
      <c r="K2029" s="26">
        <v>1</v>
      </c>
      <c r="L2029" s="27">
        <v>0</v>
      </c>
      <c r="N2029" s="24">
        <f t="shared" ref="N2029" si="12056">D2029*I2026+F2029*I2029-E2029*J2026-G2029*J2029</f>
        <v>0</v>
      </c>
      <c r="O2029" s="28">
        <f t="shared" ref="O2029" si="12057">(D2029*J2026+E2029*I2026+F2029*J2029+G2029*I2029)</f>
        <v>-0.17877808393741959</v>
      </c>
      <c r="P2029" s="26">
        <f t="shared" ref="P2029" si="12058">D2029*K2026+F2029*K2029-E2029*L2026-G2029*L2029</f>
        <v>1</v>
      </c>
      <c r="Q2029" s="27">
        <f t="shared" ref="Q2029" si="12059">(D2029*L2026+E2029*K2026+F2029*L2029+G2029*K2029)</f>
        <v>0</v>
      </c>
      <c r="S2029" s="24">
        <v>0</v>
      </c>
      <c r="T2029" s="28">
        <v>0</v>
      </c>
      <c r="U2029" s="26">
        <v>1</v>
      </c>
      <c r="V2029" s="27">
        <v>0</v>
      </c>
      <c r="X2029" s="24">
        <f t="shared" ref="X2029" si="12060">N2029*S2026+P2029*S2029-O2029*T2026-Q2029*T2029</f>
        <v>0</v>
      </c>
      <c r="Y2029" s="28">
        <f t="shared" ref="Y2029" si="12061">(N2029*T2026+O2029*S2026+P2029*T2029+Q2029*S2029)</f>
        <v>-0.17877808393741959</v>
      </c>
      <c r="Z2029" s="26">
        <f t="shared" ref="Z2029" si="12062">N2029*U2026+P2029*U2029-O2029*V2026-Q2029*V2029</f>
        <v>-3.7632493162626233</v>
      </c>
      <c r="AA2029" s="27">
        <f t="shared" ref="AA2029" si="12063">(N2029*V2026+O2029*U2026+P2029*V2029+Q2029*U2029)</f>
        <v>0</v>
      </c>
      <c r="AB2029" s="8"/>
      <c r="AC2029" s="24">
        <v>0</v>
      </c>
      <c r="AD2029" s="28">
        <f t="shared" ref="AD2029" si="12064">IF(0=(1-$AD$8*$AE$8*$B2026^2),0,-1*(1-$AD$8*$AE$8*$B2026^2)/($B2026*$AD$8))</f>
        <v>-0.18236972026268264</v>
      </c>
      <c r="AE2029" s="26">
        <v>1</v>
      </c>
      <c r="AF2029" s="27">
        <v>0</v>
      </c>
      <c r="AH2029" s="24">
        <f t="shared" ref="AH2029" si="12065">X2029*AC2026+Z2029*AC2029-Y2029*AD2026-AA2029*AD2029</f>
        <v>0</v>
      </c>
      <c r="AI2029" s="28">
        <f t="shared" ref="AI2029" si="12066">(X2029*AD2026+Y2029*AC2026+Z2029*AD2029+AA2029*AC2029)</f>
        <v>0.50752464114812679</v>
      </c>
      <c r="AJ2029" s="26">
        <f t="shared" ref="AJ2029" si="12067">X2029*AE2026+Z2029*AE2029-Y2029*AF2026-AA2029*AF2029</f>
        <v>-3.7632493162626233</v>
      </c>
      <c r="AK2029" s="27">
        <f t="shared" ref="AK2029" si="12068">(X2029*AF2026+Y2029*AE2026+Z2029*AF2029+AA2029*AE2029)</f>
        <v>0</v>
      </c>
      <c r="AL2029" s="8"/>
      <c r="AM2029" s="24">
        <v>0</v>
      </c>
      <c r="AN2029" s="28">
        <v>0</v>
      </c>
      <c r="AO2029" s="26">
        <v>1</v>
      </c>
      <c r="AP2029" s="27">
        <v>0</v>
      </c>
      <c r="AR2029" s="24">
        <f t="shared" ref="AR2029" si="12069">AH2029*AM2026+AJ2029*AM2029-AI2029*AN2026-AK2029*AN2029</f>
        <v>0</v>
      </c>
      <c r="AS2029" s="28">
        <f t="shared" ref="AS2029" si="12070">(AH2029*AN2026+AI2029*AM2026+AJ2029*AN2029+AK2029*AM2029)</f>
        <v>0.50752464114812679</v>
      </c>
      <c r="AT2029" s="26">
        <f t="shared" ref="AT2029" si="12071">AH2029*AO2026+AJ2029*AO2029-AI2029*AP2026-AK2029*AP2029</f>
        <v>-0.96816533482365141</v>
      </c>
      <c r="AU2029" s="27">
        <f t="shared" ref="AU2029" si="12072">(AH2029*AP2026+AI2029*AO2026+AJ2029*AP2029+AK2029*AO2029)</f>
        <v>0</v>
      </c>
      <c r="AV2029" s="8"/>
      <c r="AW2029" s="38">
        <f t="shared" ref="AW2029" si="12073">(180/PI())*ATAN(-1*(($AR$8*AS2026+AU2026+$AR$8*AS2029+AU2029)/($AR$8*AR2026+AT2026+$AR$8*AR2029+AT2029)))</f>
        <v>12.444706331174608</v>
      </c>
      <c r="AY2029" s="187">
        <f t="shared" ref="AY2029" si="12074">20*LOG(((($AR$8*AR2026+AT2026-$AR$8*AR2029-AT2029)^2+($AR$8*AS2026+AU2026-$AR$8*AS2029-AU2029)^2)/(($AR$8*AR2026+AT2026+$AR$8*AR2029+AT2029)^2+($AR$8*AS2026+AU2026+$AR$8*AS2029+AU2029)^2))^0.5)</f>
        <v>-11.177157516477047</v>
      </c>
      <c r="AZ2029" s="9"/>
      <c r="BA2029" s="29"/>
      <c r="BB2029" s="29"/>
      <c r="BC2029" s="29"/>
      <c r="BD2029" s="29"/>
    </row>
    <row r="2030" spans="2:56" ht="18.649999999999999" customHeight="1">
      <c r="AY2030" s="33"/>
    </row>
    <row r="2031" spans="2:56" ht="18.649999999999999" customHeight="1" thickBot="1">
      <c r="E2031" s="21" t="s">
        <v>68</v>
      </c>
      <c r="J2031" s="21" t="s">
        <v>69</v>
      </c>
      <c r="O2031" s="21" t="s">
        <v>70</v>
      </c>
      <c r="T2031" s="21" t="s">
        <v>71</v>
      </c>
      <c r="Y2031" s="21" t="s">
        <v>72</v>
      </c>
      <c r="AD2031" s="21" t="s">
        <v>73</v>
      </c>
      <c r="AI2031" s="21" t="s">
        <v>74</v>
      </c>
      <c r="AN2031" s="21" t="s">
        <v>75</v>
      </c>
      <c r="AS2031" s="21" t="s">
        <v>76</v>
      </c>
    </row>
    <row r="2032" spans="2:56" ht="18.649999999999999" customHeight="1" thickBot="1">
      <c r="B2032" s="20"/>
      <c r="D2032" s="197" t="s">
        <v>77</v>
      </c>
      <c r="E2032" s="198"/>
      <c r="F2032" s="199" t="s">
        <v>78</v>
      </c>
      <c r="G2032" s="200"/>
      <c r="I2032" s="197" t="s">
        <v>79</v>
      </c>
      <c r="J2032" s="198"/>
      <c r="K2032" s="199" t="s">
        <v>80</v>
      </c>
      <c r="L2032" s="200"/>
      <c r="N2032" s="197" t="s">
        <v>81</v>
      </c>
      <c r="O2032" s="198"/>
      <c r="P2032" s="199" t="s">
        <v>82</v>
      </c>
      <c r="Q2032" s="200"/>
      <c r="S2032" s="197" t="s">
        <v>83</v>
      </c>
      <c r="T2032" s="198"/>
      <c r="U2032" s="199" t="s">
        <v>84</v>
      </c>
      <c r="V2032" s="200"/>
      <c r="X2032" s="197" t="s">
        <v>85</v>
      </c>
      <c r="Y2032" s="198"/>
      <c r="Z2032" s="199" t="s">
        <v>86</v>
      </c>
      <c r="AA2032" s="200"/>
      <c r="AB2032" s="4"/>
      <c r="AC2032" s="197" t="s">
        <v>87</v>
      </c>
      <c r="AD2032" s="198"/>
      <c r="AE2032" s="199" t="s">
        <v>88</v>
      </c>
      <c r="AF2032" s="200"/>
      <c r="AH2032" s="197" t="s">
        <v>89</v>
      </c>
      <c r="AI2032" s="198"/>
      <c r="AJ2032" s="199" t="s">
        <v>90</v>
      </c>
      <c r="AK2032" s="200"/>
      <c r="AL2032" s="4"/>
      <c r="AM2032" s="197" t="s">
        <v>91</v>
      </c>
      <c r="AN2032" s="198"/>
      <c r="AO2032" s="199" t="s">
        <v>92</v>
      </c>
      <c r="AP2032" s="200"/>
      <c r="AR2032" s="197" t="s">
        <v>93</v>
      </c>
      <c r="AS2032" s="198"/>
      <c r="AT2032" s="199" t="s">
        <v>94</v>
      </c>
      <c r="AU2032" s="200"/>
      <c r="AV2032" s="4"/>
      <c r="AW2032" s="181" t="s">
        <v>95</v>
      </c>
      <c r="AY2032" s="182" t="s">
        <v>22</v>
      </c>
      <c r="AZ2032" s="9"/>
      <c r="BA2032" s="29"/>
      <c r="BB2032" s="29"/>
      <c r="BC2032" s="29"/>
      <c r="BD2032" s="29"/>
    </row>
    <row r="2033" spans="2:56" ht="18.649999999999999" customHeight="1" thickTop="1" thickBot="1">
      <c r="B2033" s="39">
        <f t="shared" ref="B2033" si="12075">B2026+$E$5</f>
        <v>1.0147999999999875</v>
      </c>
      <c r="D2033" s="24">
        <v>1</v>
      </c>
      <c r="E2033" s="25">
        <v>0</v>
      </c>
      <c r="F2033" s="26">
        <v>0</v>
      </c>
      <c r="G2033" s="27">
        <f t="shared" ref="G2033" si="12076">-1/($E$8*$B2033)</f>
        <v>-5.5051164552335621</v>
      </c>
      <c r="I2033" s="24">
        <v>1</v>
      </c>
      <c r="J2033" s="28">
        <v>0</v>
      </c>
      <c r="K2033" s="26">
        <v>0</v>
      </c>
      <c r="L2033" s="27">
        <v>0</v>
      </c>
      <c r="N2033" s="24">
        <f t="shared" ref="N2033" si="12077">D2033*I2033+F2033*I2036-E2033*J2033-G2033*J2036</f>
        <v>2.0548554208165259E-2</v>
      </c>
      <c r="O2033" s="28">
        <f t="shared" ref="O2033" si="12078">(D2033*J2033+E2033*I2033+F2033*J2036+G2033*I2036)</f>
        <v>0</v>
      </c>
      <c r="P2033" s="26">
        <f t="shared" ref="P2033" si="12079">D2033*K2033+F2033*K2036-E2033*L2033-G2033*L2036</f>
        <v>0</v>
      </c>
      <c r="Q2033" s="27">
        <f t="shared" ref="Q2033" si="12080">(D2033*L2033+E2033*K2033+F2033*L2036+G2033*K2036)</f>
        <v>-5.5051164552335621</v>
      </c>
      <c r="S2033" s="24">
        <v>1</v>
      </c>
      <c r="T2033" s="25">
        <v>0</v>
      </c>
      <c r="U2033" s="26">
        <v>0</v>
      </c>
      <c r="V2033" s="27">
        <f t="shared" ref="V2033" si="12081">-1/($T$8*$B2033)</f>
        <v>-26.63286068883264</v>
      </c>
      <c r="X2033" s="24">
        <f t="shared" ref="X2033" si="12082">N2033*S2033+P2033*S2036-O2033*T2033-Q2033*T2036</f>
        <v>2.0548554208165259E-2</v>
      </c>
      <c r="Y2033" s="28">
        <f t="shared" ref="Y2033" si="12083">(N2033*T2033+O2033*S2033+P2033*T2036+Q2033*S2036)</f>
        <v>0</v>
      </c>
      <c r="Z2033" s="26">
        <f t="shared" ref="Z2033" si="12084">N2033*U2033+P2033*U2036-O2033*V2033-Q2033*V2036</f>
        <v>0</v>
      </c>
      <c r="AA2033" s="27">
        <f t="shared" ref="AA2033" si="12085">(N2033*V2033+O2033*U2033+P2033*V2036+Q2033*U2036)</f>
        <v>-6.0523832368165529</v>
      </c>
      <c r="AB2033" s="8"/>
      <c r="AC2033" s="24">
        <v>1</v>
      </c>
      <c r="AD2033" s="28">
        <v>0</v>
      </c>
      <c r="AE2033" s="26">
        <v>0</v>
      </c>
      <c r="AF2033" s="27">
        <v>0</v>
      </c>
      <c r="AH2033" s="24">
        <f t="shared" ref="AH2033" si="12086">X2033*AC2033+Z2033*AC2036-Y2033*AD2033-AA2033*AD2036</f>
        <v>-1.0787504598225839</v>
      </c>
      <c r="AI2033" s="28">
        <f t="shared" ref="AI2033" si="12087">(X2033*AD2033+Y2033*AC2033+Z2033*AD2036+AA2033*AC2036)</f>
        <v>0</v>
      </c>
      <c r="AJ2033" s="26">
        <f t="shared" ref="AJ2033" si="12088">X2033*AE2033+Z2033*AE2036-Y2033*AF2033-AA2033*AF2036</f>
        <v>0</v>
      </c>
      <c r="AK2033" s="27">
        <f t="shared" ref="AK2033" si="12089">(X2033*AF2033+Y2033*AE2033+Z2033*AF2036+AA2033*AE2036)</f>
        <v>-6.0523832368165529</v>
      </c>
      <c r="AL2033" s="8"/>
      <c r="AM2033" s="24">
        <v>1</v>
      </c>
      <c r="AN2033" s="25">
        <v>0</v>
      </c>
      <c r="AO2033" s="26">
        <v>0</v>
      </c>
      <c r="AP2033" s="27">
        <f t="shared" ref="AP2033" si="12090">-1/($AN$8*$B2033)</f>
        <v>-5.5051164552335621</v>
      </c>
      <c r="AR2033" s="24">
        <f t="shared" ref="AR2033" si="12091">AH2033*AM2033+AJ2033*AM2036-AI2033*AN2033-AK2033*AN2036</f>
        <v>-1.0787504598225839</v>
      </c>
      <c r="AS2033" s="28">
        <f t="shared" ref="AS2033" si="12092">(AH2033*AN2033+AI2033*AM2033+AJ2033*AN2036+AK2033*AM2036)</f>
        <v>0</v>
      </c>
      <c r="AT2033" s="26">
        <f t="shared" ref="AT2033" si="12093">AH2033*AO2033+AJ2033*AO2036-AI2033*AP2033-AK2033*AP2036</f>
        <v>0</v>
      </c>
      <c r="AU2033" s="27">
        <f t="shared" ref="AU2033" si="12094">(AH2033*AP2033+AI2033*AO2033+AJ2033*AP2036+AK2033*AO2036)</f>
        <v>-0.11373632935647482</v>
      </c>
      <c r="AV2033" s="8"/>
      <c r="AW2033" s="183">
        <f t="shared" ref="AW2033" si="12095">20*LOG((2*$AR$8)/(($AR$8*AR2033+AT2033+$AR$8*AR2036+AT2036)^2+($AR$8*AS2033+AU2033+$AR$8*AS2036+AU2036)^2)^0.5)</f>
        <v>-0.40187320490325412</v>
      </c>
      <c r="AY2033" s="184">
        <f t="shared" ref="AY2033" si="12096">((AS2033^2+AR2033^2)/(AS2036^2+AR2036^2))^0.5</f>
        <v>2.1527784010177564</v>
      </c>
      <c r="AZ2033" s="9"/>
      <c r="BA2033" s="29"/>
      <c r="BB2033" s="29"/>
      <c r="BC2033" s="29"/>
      <c r="BD2033" s="29"/>
    </row>
    <row r="2034" spans="2:56" ht="18.649999999999999" customHeight="1" thickBot="1">
      <c r="D2034" s="30"/>
      <c r="G2034" s="31"/>
      <c r="I2034" s="30"/>
      <c r="L2034" s="31"/>
      <c r="N2034" s="30"/>
      <c r="Q2034" s="31"/>
      <c r="S2034" s="30"/>
      <c r="V2034" s="31"/>
      <c r="X2034" s="30"/>
      <c r="AA2034" s="31"/>
      <c r="AC2034" s="30"/>
      <c r="AF2034" s="31"/>
      <c r="AH2034" s="30"/>
      <c r="AK2034" s="31"/>
      <c r="AM2034" s="30"/>
      <c r="AP2034" s="31"/>
      <c r="AR2034" s="30"/>
      <c r="AU2034" s="31"/>
      <c r="AY2034" s="185"/>
      <c r="AZ2034" s="9"/>
      <c r="BA2034" s="29"/>
      <c r="BB2034" s="29"/>
      <c r="BC2034" s="29"/>
      <c r="BD2034" s="29"/>
    </row>
    <row r="2035" spans="2:56" ht="18.649999999999999" customHeight="1" thickBot="1">
      <c r="D2035" s="197" t="s">
        <v>96</v>
      </c>
      <c r="E2035" s="198"/>
      <c r="F2035" s="199" t="s">
        <v>97</v>
      </c>
      <c r="G2035" s="200"/>
      <c r="I2035" s="197" t="s">
        <v>98</v>
      </c>
      <c r="J2035" s="198"/>
      <c r="K2035" s="199" t="s">
        <v>99</v>
      </c>
      <c r="L2035" s="200"/>
      <c r="N2035" s="197" t="s">
        <v>1</v>
      </c>
      <c r="O2035" s="198"/>
      <c r="P2035" s="199" t="s">
        <v>2</v>
      </c>
      <c r="Q2035" s="200"/>
      <c r="S2035" s="172" t="s">
        <v>100</v>
      </c>
      <c r="T2035" s="173"/>
      <c r="U2035" s="199" t="s">
        <v>101</v>
      </c>
      <c r="V2035" s="200"/>
      <c r="X2035" s="197" t="s">
        <v>102</v>
      </c>
      <c r="Y2035" s="198"/>
      <c r="Z2035" s="199" t="s">
        <v>103</v>
      </c>
      <c r="AA2035" s="200"/>
      <c r="AB2035" s="4"/>
      <c r="AC2035" s="197" t="s">
        <v>104</v>
      </c>
      <c r="AD2035" s="198"/>
      <c r="AE2035" s="199" t="s">
        <v>105</v>
      </c>
      <c r="AF2035" s="200"/>
      <c r="AH2035" s="172" t="s">
        <v>106</v>
      </c>
      <c r="AI2035" s="173"/>
      <c r="AJ2035" s="199" t="s">
        <v>107</v>
      </c>
      <c r="AK2035" s="200"/>
      <c r="AL2035" s="4"/>
      <c r="AM2035" s="197" t="s">
        <v>108</v>
      </c>
      <c r="AN2035" s="198"/>
      <c r="AO2035" s="199" t="s">
        <v>109</v>
      </c>
      <c r="AP2035" s="200"/>
      <c r="AR2035" s="197" t="s">
        <v>110</v>
      </c>
      <c r="AS2035" s="198"/>
      <c r="AT2035" s="199" t="s">
        <v>111</v>
      </c>
      <c r="AU2035" s="200"/>
      <c r="AV2035" s="4"/>
      <c r="AW2035" s="36" t="s">
        <v>112</v>
      </c>
      <c r="AY2035" s="186" t="s">
        <v>113</v>
      </c>
      <c r="AZ2035" s="9"/>
      <c r="BA2035" s="29"/>
      <c r="BB2035" s="29"/>
      <c r="BC2035" s="29"/>
      <c r="BD2035" s="29"/>
    </row>
    <row r="2036" spans="2:56" ht="18.649999999999999" customHeight="1" thickTop="1" thickBot="1">
      <c r="D2036" s="24">
        <v>0</v>
      </c>
      <c r="E2036" s="28">
        <v>0</v>
      </c>
      <c r="F2036" s="26">
        <v>1</v>
      </c>
      <c r="G2036" s="27">
        <v>0</v>
      </c>
      <c r="I2036" s="24">
        <v>0</v>
      </c>
      <c r="J2036" s="28">
        <f t="shared" ref="J2036" si="12097">IF(0=(1-$J$8*$K$8*$B2033^2),0,-1*(1-$J$8*$K$8*$B2033^2)/($B2033*$K$8))</f>
        <v>-0.17791657156692794</v>
      </c>
      <c r="K2036" s="26">
        <v>1</v>
      </c>
      <c r="L2036" s="27">
        <v>0</v>
      </c>
      <c r="N2036" s="24">
        <f t="shared" ref="N2036" si="12098">D2036*I2033+F2036*I2036-E2036*J2033-G2036*J2036</f>
        <v>0</v>
      </c>
      <c r="O2036" s="28">
        <f t="shared" ref="O2036" si="12099">(D2036*J2033+E2036*I2033+F2036*J2036+G2036*I2036)</f>
        <v>-0.17791657156692794</v>
      </c>
      <c r="P2036" s="26">
        <f t="shared" ref="P2036" si="12100">D2036*K2033+F2036*K2036-E2036*L2033-G2036*L2036</f>
        <v>1</v>
      </c>
      <c r="Q2036" s="27">
        <f t="shared" ref="Q2036" si="12101">(D2036*L2033+E2036*K2033+F2036*L2036+G2036*K2036)</f>
        <v>0</v>
      </c>
      <c r="S2036" s="24">
        <v>0</v>
      </c>
      <c r="T2036" s="28">
        <v>0</v>
      </c>
      <c r="U2036" s="26">
        <v>1</v>
      </c>
      <c r="V2036" s="27">
        <v>0</v>
      </c>
      <c r="X2036" s="24">
        <f t="shared" ref="X2036" si="12102">N2036*S2033+P2036*S2036-O2036*T2033-Q2036*T2036</f>
        <v>0</v>
      </c>
      <c r="Y2036" s="28">
        <f t="shared" ref="Y2036" si="12103">(N2036*T2033+O2036*S2033+P2036*T2036+Q2036*S2036)</f>
        <v>-0.17791657156692794</v>
      </c>
      <c r="Z2036" s="26">
        <f t="shared" ref="Z2036" si="12104">N2036*U2033+P2036*U2036-O2036*V2033-Q2036*V2036</f>
        <v>-3.7384272647767141</v>
      </c>
      <c r="AA2036" s="27">
        <f t="shared" ref="AA2036" si="12105">(N2036*V2033+O2036*U2033+P2036*V2036+Q2036*U2036)</f>
        <v>0</v>
      </c>
      <c r="AB2036" s="8"/>
      <c r="AC2036" s="24">
        <v>0</v>
      </c>
      <c r="AD2036" s="28">
        <f t="shared" ref="AD2036" si="12106">IF(0=(1-$AD$8*$AE$8*$B2033^2),0,-1*(1-$AD$8*$AE$8*$B2033^2)/($B2033*$AD$8))</f>
        <v>-0.18163076775173959</v>
      </c>
      <c r="AE2036" s="26">
        <v>1</v>
      </c>
      <c r="AF2036" s="27">
        <v>0</v>
      </c>
      <c r="AH2036" s="24">
        <f t="shared" ref="AH2036" si="12107">X2036*AC2033+Z2036*AC2036-Y2036*AD2033-AA2036*AD2036</f>
        <v>0</v>
      </c>
      <c r="AI2036" s="28">
        <f t="shared" ref="AI2036" si="12108">(X2036*AD2033+Y2036*AC2033+Z2036*AD2036+AA2036*AC2036)</f>
        <v>0.50109684271850241</v>
      </c>
      <c r="AJ2036" s="26">
        <f t="shared" ref="AJ2036" si="12109">X2036*AE2033+Z2036*AE2036-Y2036*AF2033-AA2036*AF2036</f>
        <v>-3.7384272647767141</v>
      </c>
      <c r="AK2036" s="27">
        <f t="shared" ref="AK2036" si="12110">(X2036*AF2033+Y2036*AE2033+Z2036*AF2036+AA2036*AE2036)</f>
        <v>0</v>
      </c>
      <c r="AL2036" s="8"/>
      <c r="AM2036" s="24">
        <v>0</v>
      </c>
      <c r="AN2036" s="28">
        <v>0</v>
      </c>
      <c r="AO2036" s="26">
        <v>1</v>
      </c>
      <c r="AP2036" s="27">
        <v>0</v>
      </c>
      <c r="AR2036" s="24">
        <f t="shared" ref="AR2036" si="12111">AH2036*AM2033+AJ2036*AM2036-AI2036*AN2033-AK2036*AN2036</f>
        <v>0</v>
      </c>
      <c r="AS2036" s="28">
        <f t="shared" ref="AS2036" si="12112">(AH2036*AN2033+AI2036*AM2033+AJ2036*AN2036+AK2036*AM2036)</f>
        <v>0.50109684271850241</v>
      </c>
      <c r="AT2036" s="26">
        <f t="shared" ref="AT2036" si="12113">AH2036*AO2033+AJ2036*AO2036-AI2036*AP2033-AK2036*AP2036</f>
        <v>-0.97983079026150222</v>
      </c>
      <c r="AU2036" s="27">
        <f t="shared" ref="AU2036" si="12114">(AH2036*AP2033+AI2036*AO2033+AJ2036*AP2036+AK2036*AO2036)</f>
        <v>0</v>
      </c>
      <c r="AV2036" s="8"/>
      <c r="AW2036" s="38">
        <f t="shared" ref="AW2036" si="12115">(180/PI())*ATAN(-1*(($AR$8*AS2033+AU2033+$AR$8*AS2036+AU2036)/($AR$8*AR2033+AT2033+$AR$8*AR2036+AT2036)))</f>
        <v>10.656662065556297</v>
      </c>
      <c r="AY2036" s="187">
        <f t="shared" ref="AY2036" si="12116">20*LOG(((($AR$8*AR2033+AT2033-$AR$8*AR2036-AT2036)^2+($AR$8*AS2033+AU2033-$AR$8*AS2036-AU2036)^2)/(($AR$8*AR2033+AT2033+$AR$8*AR2036+AT2036)^2+($AR$8*AS2033+AU2033+$AR$8*AS2036+AU2036)^2))^0.5)</f>
        <v>-10.53633985467531</v>
      </c>
      <c r="AZ2036" s="9"/>
      <c r="BA2036" s="29"/>
      <c r="BB2036" s="29"/>
      <c r="BC2036" s="29"/>
      <c r="BD2036" s="29"/>
    </row>
    <row r="2037" spans="2:56" ht="18.649999999999999" customHeight="1">
      <c r="AY2037" s="33"/>
    </row>
    <row r="2038" spans="2:56" ht="18.649999999999999" customHeight="1" thickBot="1">
      <c r="E2038" s="21" t="s">
        <v>68</v>
      </c>
      <c r="J2038" s="21" t="s">
        <v>69</v>
      </c>
      <c r="O2038" s="21" t="s">
        <v>70</v>
      </c>
      <c r="T2038" s="21" t="s">
        <v>71</v>
      </c>
      <c r="Y2038" s="21" t="s">
        <v>72</v>
      </c>
      <c r="AD2038" s="21" t="s">
        <v>73</v>
      </c>
      <c r="AI2038" s="21" t="s">
        <v>74</v>
      </c>
      <c r="AN2038" s="21" t="s">
        <v>75</v>
      </c>
      <c r="AS2038" s="21" t="s">
        <v>76</v>
      </c>
    </row>
    <row r="2039" spans="2:56" ht="18.649999999999999" customHeight="1" thickBot="1">
      <c r="B2039" s="20"/>
      <c r="D2039" s="197" t="s">
        <v>77</v>
      </c>
      <c r="E2039" s="198"/>
      <c r="F2039" s="199" t="s">
        <v>78</v>
      </c>
      <c r="G2039" s="200"/>
      <c r="I2039" s="197" t="s">
        <v>79</v>
      </c>
      <c r="J2039" s="198"/>
      <c r="K2039" s="199" t="s">
        <v>80</v>
      </c>
      <c r="L2039" s="200"/>
      <c r="N2039" s="197" t="s">
        <v>81</v>
      </c>
      <c r="O2039" s="198"/>
      <c r="P2039" s="199" t="s">
        <v>82</v>
      </c>
      <c r="Q2039" s="200"/>
      <c r="S2039" s="197" t="s">
        <v>83</v>
      </c>
      <c r="T2039" s="198"/>
      <c r="U2039" s="199" t="s">
        <v>84</v>
      </c>
      <c r="V2039" s="200"/>
      <c r="X2039" s="197" t="s">
        <v>85</v>
      </c>
      <c r="Y2039" s="198"/>
      <c r="Z2039" s="199" t="s">
        <v>86</v>
      </c>
      <c r="AA2039" s="200"/>
      <c r="AB2039" s="4"/>
      <c r="AC2039" s="197" t="s">
        <v>87</v>
      </c>
      <c r="AD2039" s="198"/>
      <c r="AE2039" s="199" t="s">
        <v>88</v>
      </c>
      <c r="AF2039" s="200"/>
      <c r="AH2039" s="197" t="s">
        <v>89</v>
      </c>
      <c r="AI2039" s="198"/>
      <c r="AJ2039" s="199" t="s">
        <v>90</v>
      </c>
      <c r="AK2039" s="200"/>
      <c r="AL2039" s="4"/>
      <c r="AM2039" s="197" t="s">
        <v>91</v>
      </c>
      <c r="AN2039" s="198"/>
      <c r="AO2039" s="199" t="s">
        <v>92</v>
      </c>
      <c r="AP2039" s="200"/>
      <c r="AR2039" s="197" t="s">
        <v>93</v>
      </c>
      <c r="AS2039" s="198"/>
      <c r="AT2039" s="199" t="s">
        <v>94</v>
      </c>
      <c r="AU2039" s="200"/>
      <c r="AV2039" s="4"/>
      <c r="AW2039" s="181" t="s">
        <v>95</v>
      </c>
      <c r="AY2039" s="182" t="s">
        <v>22</v>
      </c>
      <c r="AZ2039" s="9"/>
      <c r="BA2039" s="29"/>
      <c r="BB2039" s="29"/>
      <c r="BC2039" s="29"/>
      <c r="BD2039" s="29"/>
    </row>
    <row r="2040" spans="2:56" ht="18.649999999999999" customHeight="1" thickTop="1" thickBot="1">
      <c r="B2040" s="39">
        <f t="shared" ref="B2040" si="12117">B2033+$E$5</f>
        <v>1.0151999999999874</v>
      </c>
      <c r="D2040" s="24">
        <v>1</v>
      </c>
      <c r="E2040" s="25">
        <v>0</v>
      </c>
      <c r="F2040" s="26">
        <v>0</v>
      </c>
      <c r="G2040" s="27">
        <f t="shared" ref="G2040" si="12118">-1/($E$8*$B2040)</f>
        <v>-5.5029473786160548</v>
      </c>
      <c r="I2040" s="24">
        <v>1</v>
      </c>
      <c r="J2040" s="28">
        <v>0</v>
      </c>
      <c r="K2040" s="26">
        <v>0</v>
      </c>
      <c r="L2040" s="27">
        <v>0</v>
      </c>
      <c r="N2040" s="24">
        <f t="shared" ref="N2040" si="12119">D2040*I2040+F2040*I2043-E2040*J2040-G2040*J2043</f>
        <v>2.5673305721377715E-2</v>
      </c>
      <c r="O2040" s="28">
        <f t="shared" ref="O2040" si="12120">(D2040*J2040+E2040*I2040+F2040*J2043+G2040*I2043)</f>
        <v>0</v>
      </c>
      <c r="P2040" s="26">
        <f t="shared" ref="P2040" si="12121">D2040*K2040+F2040*K2043-E2040*L2040-G2040*L2043</f>
        <v>0</v>
      </c>
      <c r="Q2040" s="27">
        <f t="shared" ref="Q2040" si="12122">(D2040*L2040+E2040*K2040+F2040*L2043+G2040*K2043)</f>
        <v>-5.5029473786160548</v>
      </c>
      <c r="S2040" s="24">
        <v>1</v>
      </c>
      <c r="T2040" s="25">
        <v>0</v>
      </c>
      <c r="U2040" s="26">
        <v>0</v>
      </c>
      <c r="V2040" s="27">
        <f t="shared" ref="V2040" si="12123">-1/($T$8*$B2040)</f>
        <v>-26.622367047899296</v>
      </c>
      <c r="X2040" s="24">
        <f t="shared" ref="X2040" si="12124">N2040*S2040+P2040*S2043-O2040*T2040-Q2040*T2043</f>
        <v>2.5673305721377715E-2</v>
      </c>
      <c r="Y2040" s="28">
        <f t="shared" ref="Y2040" si="12125">(N2040*T2040+O2040*S2040+P2040*T2043+Q2040*S2043)</f>
        <v>0</v>
      </c>
      <c r="Z2040" s="26">
        <f t="shared" ref="Z2040" si="12126">N2040*U2040+P2040*U2043-O2040*V2040-Q2040*V2043</f>
        <v>0</v>
      </c>
      <c r="AA2040" s="27">
        <f t="shared" ref="AA2040" si="12127">(N2040*V2040+O2040*U2040+P2040*V2043+Q2040*U2043)</f>
        <v>-6.1864315468635054</v>
      </c>
      <c r="AB2040" s="8"/>
      <c r="AC2040" s="24">
        <v>1</v>
      </c>
      <c r="AD2040" s="28">
        <v>0</v>
      </c>
      <c r="AE2040" s="26">
        <v>0</v>
      </c>
      <c r="AF2040" s="27">
        <v>0</v>
      </c>
      <c r="AH2040" s="24">
        <f t="shared" ref="AH2040" si="12128">X2040*AC2040+Z2040*AC2043-Y2040*AD2040-AA2040*AD2043</f>
        <v>-1.093403502765244</v>
      </c>
      <c r="AI2040" s="28">
        <f t="shared" ref="AI2040" si="12129">(X2040*AD2040+Y2040*AC2040+Z2040*AD2043+AA2040*AC2043)</f>
        <v>0</v>
      </c>
      <c r="AJ2040" s="26">
        <f t="shared" ref="AJ2040" si="12130">X2040*AE2040+Z2040*AE2043-Y2040*AF2040-AA2040*AF2043</f>
        <v>0</v>
      </c>
      <c r="AK2040" s="27">
        <f t="shared" ref="AK2040" si="12131">(X2040*AF2040+Y2040*AE2040+Z2040*AF2043+AA2040*AE2043)</f>
        <v>-6.1864315468635054</v>
      </c>
      <c r="AL2040" s="8"/>
      <c r="AM2040" s="24">
        <v>1</v>
      </c>
      <c r="AN2040" s="25">
        <v>0</v>
      </c>
      <c r="AO2040" s="26">
        <v>0</v>
      </c>
      <c r="AP2040" s="27">
        <f t="shared" ref="AP2040" si="12132">-1/($AN$8*$B2040)</f>
        <v>-5.5029473786160548</v>
      </c>
      <c r="AR2040" s="24">
        <f t="shared" ref="AR2040" si="12133">AH2040*AM2040+AJ2040*AM2043-AI2040*AN2040-AK2040*AN2043</f>
        <v>-1.093403502765244</v>
      </c>
      <c r="AS2040" s="28">
        <f t="shared" ref="AS2040" si="12134">(AH2040*AN2040+AI2040*AM2040+AJ2040*AN2043+AK2040*AM2043)</f>
        <v>0</v>
      </c>
      <c r="AT2040" s="26">
        <f t="shared" ref="AT2040" si="12135">AH2040*AO2040+AJ2040*AO2043-AI2040*AP2040-AK2040*AP2043</f>
        <v>0</v>
      </c>
      <c r="AU2040" s="27">
        <f t="shared" ref="AU2040" si="12136">(AH2040*AP2040+AI2040*AO2040+AJ2040*AP2043+AK2040*AO2043)</f>
        <v>-0.16948960755189368</v>
      </c>
      <c r="AV2040" s="8"/>
      <c r="AW2040" s="183">
        <f t="shared" ref="AW2040" si="12137">20*LOG((2*$AR$8)/(($AR$8*AR2040+AT2040+$AR$8*AR2043+AT2043)^2+($AR$8*AS2040+AU2040+$AR$8*AS2043+AU2043)^2)^0.5)</f>
        <v>-0.46455812934295737</v>
      </c>
      <c r="AY2040" s="184">
        <f t="shared" ref="AY2040" si="12138">((AS2040^2+AR2040^2)/(AS2043^2+AR2043^2))^0.5</f>
        <v>2.2101825396016048</v>
      </c>
      <c r="AZ2040" s="9"/>
      <c r="BA2040" s="29"/>
      <c r="BB2040" s="29"/>
      <c r="BC2040" s="29"/>
      <c r="BD2040" s="29"/>
    </row>
    <row r="2041" spans="2:56" ht="18.649999999999999" customHeight="1" thickBot="1">
      <c r="D2041" s="30"/>
      <c r="G2041" s="31"/>
      <c r="I2041" s="30"/>
      <c r="L2041" s="31"/>
      <c r="N2041" s="30"/>
      <c r="Q2041" s="31"/>
      <c r="S2041" s="30"/>
      <c r="V2041" s="31"/>
      <c r="X2041" s="30"/>
      <c r="AA2041" s="31"/>
      <c r="AC2041" s="30"/>
      <c r="AF2041" s="31"/>
      <c r="AH2041" s="30"/>
      <c r="AK2041" s="31"/>
      <c r="AM2041" s="30"/>
      <c r="AP2041" s="31"/>
      <c r="AR2041" s="30"/>
      <c r="AU2041" s="31"/>
      <c r="AY2041" s="185"/>
      <c r="AZ2041" s="9"/>
      <c r="BA2041" s="29"/>
      <c r="BB2041" s="29"/>
      <c r="BC2041" s="29"/>
      <c r="BD2041" s="29"/>
    </row>
    <row r="2042" spans="2:56" ht="18.649999999999999" customHeight="1" thickBot="1">
      <c r="D2042" s="197" t="s">
        <v>96</v>
      </c>
      <c r="E2042" s="198"/>
      <c r="F2042" s="199" t="s">
        <v>97</v>
      </c>
      <c r="G2042" s="200"/>
      <c r="I2042" s="197" t="s">
        <v>98</v>
      </c>
      <c r="J2042" s="198"/>
      <c r="K2042" s="199" t="s">
        <v>99</v>
      </c>
      <c r="L2042" s="200"/>
      <c r="N2042" s="197" t="s">
        <v>1</v>
      </c>
      <c r="O2042" s="198"/>
      <c r="P2042" s="199" t="s">
        <v>2</v>
      </c>
      <c r="Q2042" s="200"/>
      <c r="S2042" s="172" t="s">
        <v>100</v>
      </c>
      <c r="T2042" s="173"/>
      <c r="U2042" s="199" t="s">
        <v>101</v>
      </c>
      <c r="V2042" s="200"/>
      <c r="X2042" s="197" t="s">
        <v>102</v>
      </c>
      <c r="Y2042" s="198"/>
      <c r="Z2042" s="199" t="s">
        <v>103</v>
      </c>
      <c r="AA2042" s="200"/>
      <c r="AB2042" s="4"/>
      <c r="AC2042" s="197" t="s">
        <v>104</v>
      </c>
      <c r="AD2042" s="198"/>
      <c r="AE2042" s="199" t="s">
        <v>105</v>
      </c>
      <c r="AF2042" s="200"/>
      <c r="AH2042" s="172" t="s">
        <v>106</v>
      </c>
      <c r="AI2042" s="173"/>
      <c r="AJ2042" s="199" t="s">
        <v>107</v>
      </c>
      <c r="AK2042" s="200"/>
      <c r="AL2042" s="4"/>
      <c r="AM2042" s="197" t="s">
        <v>108</v>
      </c>
      <c r="AN2042" s="198"/>
      <c r="AO2042" s="199" t="s">
        <v>109</v>
      </c>
      <c r="AP2042" s="200"/>
      <c r="AR2042" s="197" t="s">
        <v>110</v>
      </c>
      <c r="AS2042" s="198"/>
      <c r="AT2042" s="199" t="s">
        <v>111</v>
      </c>
      <c r="AU2042" s="200"/>
      <c r="AV2042" s="4"/>
      <c r="AW2042" s="36" t="s">
        <v>112</v>
      </c>
      <c r="AY2042" s="186" t="s">
        <v>113</v>
      </c>
      <c r="AZ2042" s="9"/>
      <c r="BA2042" s="29"/>
      <c r="BB2042" s="29"/>
      <c r="BC2042" s="29"/>
      <c r="BD2042" s="29"/>
    </row>
    <row r="2043" spans="2:56" ht="18.649999999999999" customHeight="1" thickTop="1" thickBot="1">
      <c r="D2043" s="24">
        <v>0</v>
      </c>
      <c r="E2043" s="28">
        <v>0</v>
      </c>
      <c r="F2043" s="26">
        <v>1</v>
      </c>
      <c r="G2043" s="27">
        <v>0</v>
      </c>
      <c r="I2043" s="24">
        <v>0</v>
      </c>
      <c r="J2043" s="28">
        <f t="shared" ref="J2043" si="12139">IF(0=(1-$J$8*$K$8*$B2040^2),0,-1*(1-$J$8*$K$8*$B2040^2)/($B2040*$K$8))</f>
        <v>-0.17705542634566449</v>
      </c>
      <c r="K2043" s="26">
        <v>1</v>
      </c>
      <c r="L2043" s="27">
        <v>0</v>
      </c>
      <c r="N2043" s="24">
        <f t="shared" ref="N2043" si="12140">D2043*I2040+F2043*I2043-E2043*J2040-G2043*J2043</f>
        <v>0</v>
      </c>
      <c r="O2043" s="28">
        <f t="shared" ref="O2043" si="12141">(D2043*J2040+E2043*I2040+F2043*J2043+G2043*I2043)</f>
        <v>-0.17705542634566449</v>
      </c>
      <c r="P2043" s="26">
        <f t="shared" ref="P2043" si="12142">D2043*K2040+F2043*K2043-E2043*L2040-G2043*L2043</f>
        <v>1</v>
      </c>
      <c r="Q2043" s="27">
        <f t="shared" ref="Q2043" si="12143">(D2043*L2040+E2043*K2040+F2043*L2043+G2043*K2043)</f>
        <v>0</v>
      </c>
      <c r="S2043" s="24">
        <v>0</v>
      </c>
      <c r="T2043" s="28">
        <v>0</v>
      </c>
      <c r="U2043" s="26">
        <v>1</v>
      </c>
      <c r="V2043" s="27">
        <v>0</v>
      </c>
      <c r="X2043" s="24">
        <f t="shared" ref="X2043" si="12144">N2043*S2040+P2043*S2043-O2043*T2040-Q2043*T2043</f>
        <v>0</v>
      </c>
      <c r="Y2043" s="28">
        <f t="shared" ref="Y2043" si="12145">(N2043*T2040+O2043*S2040+P2043*T2043+Q2043*S2043)</f>
        <v>-0.17705542634566449</v>
      </c>
      <c r="Z2043" s="26">
        <f t="shared" ref="Z2043" si="12146">N2043*U2040+P2043*U2043-O2043*V2040-Q2043*V2043</f>
        <v>-3.7136345479965787</v>
      </c>
      <c r="AA2043" s="27">
        <f t="shared" ref="AA2043" si="12147">(N2043*V2040+O2043*U2040+P2043*V2043+Q2043*U2043)</f>
        <v>0</v>
      </c>
      <c r="AB2043" s="8"/>
      <c r="AC2043" s="24">
        <v>0</v>
      </c>
      <c r="AD2043" s="28">
        <f t="shared" ref="AD2043" si="12148">IF(0=(1-$AD$8*$AE$8*$B2040^2),0,-1*(1-$AD$8*$AE$8*$B2040^2)/($B2040*$AD$8))</f>
        <v>-0.18089213466751911</v>
      </c>
      <c r="AE2043" s="26">
        <v>1</v>
      </c>
      <c r="AF2043" s="27">
        <v>0</v>
      </c>
      <c r="AH2043" s="24">
        <f t="shared" ref="AH2043" si="12149">X2043*AC2040+Z2043*AC2043-Y2043*AD2040-AA2043*AD2043</f>
        <v>0</v>
      </c>
      <c r="AI2043" s="28">
        <f t="shared" ref="AI2043" si="12150">(X2043*AD2040+Y2043*AC2040+Z2043*AD2043+AA2043*AC2043)</f>
        <v>0.49471185441648402</v>
      </c>
      <c r="AJ2043" s="26">
        <f t="shared" ref="AJ2043" si="12151">X2043*AE2040+Z2043*AE2043-Y2043*AF2040-AA2043*AF2043</f>
        <v>-3.7136345479965787</v>
      </c>
      <c r="AK2043" s="27">
        <f t="shared" ref="AK2043" si="12152">(X2043*AF2040+Y2043*AE2040+Z2043*AF2043+AA2043*AE2043)</f>
        <v>0</v>
      </c>
      <c r="AL2043" s="8"/>
      <c r="AM2043" s="24">
        <v>0</v>
      </c>
      <c r="AN2043" s="28">
        <v>0</v>
      </c>
      <c r="AO2043" s="26">
        <v>1</v>
      </c>
      <c r="AP2043" s="27">
        <v>0</v>
      </c>
      <c r="AR2043" s="24">
        <f t="shared" ref="AR2043" si="12153">AH2043*AM2040+AJ2043*AM2043-AI2043*AN2040-AK2043*AN2043</f>
        <v>0</v>
      </c>
      <c r="AS2043" s="28">
        <f t="shared" ref="AS2043" si="12154">(AH2043*AN2040+AI2043*AM2040+AJ2043*AN2043+AK2043*AM2043)</f>
        <v>0.49471185441648402</v>
      </c>
      <c r="AT2043" s="26">
        <f t="shared" ref="AT2043" si="12155">AH2043*AO2040+AJ2043*AO2043-AI2043*AP2040-AK2043*AP2043</f>
        <v>-0.99126124556510042</v>
      </c>
      <c r="AU2043" s="27">
        <f t="shared" ref="AU2043" si="12156">(AH2043*AP2040+AI2043*AO2040+AJ2043*AP2043+AK2043*AO2043)</f>
        <v>0</v>
      </c>
      <c r="AV2043" s="8"/>
      <c r="AW2043" s="38">
        <f t="shared" ref="AW2043" si="12157">(180/PI())*ATAN(-1*(($AR$8*AS2040+AU2040+$AR$8*AS2043+AU2043)/($AR$8*AR2040+AT2040+$AR$8*AR2043+AT2043)))</f>
        <v>8.8670663372045073</v>
      </c>
      <c r="AY2043" s="187">
        <f t="shared" ref="AY2043" si="12158">20*LOG(((($AR$8*AR2040+AT2040-$AR$8*AR2043-AT2043)^2+($AR$8*AS2040+AU2040-$AR$8*AS2043-AU2043)^2)/(($AR$8*AR2040+AT2040+$AR$8*AR2043+AT2043)^2+($AR$8*AS2040+AU2040+$AR$8*AS2043+AU2043)^2))^0.5)</f>
        <v>-9.9376511881825298</v>
      </c>
      <c r="AZ2043" s="9"/>
      <c r="BA2043" s="29"/>
      <c r="BB2043" s="29"/>
      <c r="BC2043" s="29"/>
      <c r="BD2043" s="29"/>
    </row>
    <row r="2044" spans="2:56" ht="18.649999999999999" customHeight="1">
      <c r="AY2044" s="33"/>
    </row>
    <row r="2045" spans="2:56" ht="18.649999999999999" customHeight="1" thickBot="1">
      <c r="E2045" s="21" t="s">
        <v>68</v>
      </c>
      <c r="J2045" s="21" t="s">
        <v>69</v>
      </c>
      <c r="O2045" s="21" t="s">
        <v>70</v>
      </c>
      <c r="T2045" s="21" t="s">
        <v>71</v>
      </c>
      <c r="Y2045" s="21" t="s">
        <v>72</v>
      </c>
      <c r="AD2045" s="21" t="s">
        <v>73</v>
      </c>
      <c r="AI2045" s="21" t="s">
        <v>74</v>
      </c>
      <c r="AN2045" s="21" t="s">
        <v>75</v>
      </c>
      <c r="AS2045" s="21" t="s">
        <v>76</v>
      </c>
    </row>
    <row r="2046" spans="2:56" ht="18.649999999999999" customHeight="1" thickBot="1">
      <c r="B2046" s="20"/>
      <c r="D2046" s="197" t="s">
        <v>77</v>
      </c>
      <c r="E2046" s="198"/>
      <c r="F2046" s="199" t="s">
        <v>78</v>
      </c>
      <c r="G2046" s="200"/>
      <c r="I2046" s="197" t="s">
        <v>79</v>
      </c>
      <c r="J2046" s="198"/>
      <c r="K2046" s="199" t="s">
        <v>80</v>
      </c>
      <c r="L2046" s="200"/>
      <c r="N2046" s="197" t="s">
        <v>81</v>
      </c>
      <c r="O2046" s="198"/>
      <c r="P2046" s="199" t="s">
        <v>82</v>
      </c>
      <c r="Q2046" s="200"/>
      <c r="S2046" s="197" t="s">
        <v>83</v>
      </c>
      <c r="T2046" s="198"/>
      <c r="U2046" s="199" t="s">
        <v>84</v>
      </c>
      <c r="V2046" s="200"/>
      <c r="X2046" s="197" t="s">
        <v>85</v>
      </c>
      <c r="Y2046" s="198"/>
      <c r="Z2046" s="199" t="s">
        <v>86</v>
      </c>
      <c r="AA2046" s="200"/>
      <c r="AB2046" s="4"/>
      <c r="AC2046" s="197" t="s">
        <v>87</v>
      </c>
      <c r="AD2046" s="198"/>
      <c r="AE2046" s="199" t="s">
        <v>88</v>
      </c>
      <c r="AF2046" s="200"/>
      <c r="AH2046" s="197" t="s">
        <v>89</v>
      </c>
      <c r="AI2046" s="198"/>
      <c r="AJ2046" s="199" t="s">
        <v>90</v>
      </c>
      <c r="AK2046" s="200"/>
      <c r="AL2046" s="4"/>
      <c r="AM2046" s="197" t="s">
        <v>91</v>
      </c>
      <c r="AN2046" s="198"/>
      <c r="AO2046" s="199" t="s">
        <v>92</v>
      </c>
      <c r="AP2046" s="200"/>
      <c r="AR2046" s="197" t="s">
        <v>93</v>
      </c>
      <c r="AS2046" s="198"/>
      <c r="AT2046" s="199" t="s">
        <v>94</v>
      </c>
      <c r="AU2046" s="200"/>
      <c r="AV2046" s="4"/>
      <c r="AW2046" s="181" t="s">
        <v>95</v>
      </c>
      <c r="AY2046" s="182" t="s">
        <v>22</v>
      </c>
      <c r="AZ2046" s="9"/>
      <c r="BA2046" s="29"/>
      <c r="BB2046" s="29"/>
      <c r="BC2046" s="29"/>
      <c r="BD2046" s="29"/>
    </row>
    <row r="2047" spans="2:56" ht="18.649999999999999" customHeight="1" thickTop="1" thickBot="1">
      <c r="B2047" s="39">
        <f t="shared" ref="B2047" si="12159">B2040+$E$5</f>
        <v>1.0155999999999874</v>
      </c>
      <c r="D2047" s="24">
        <v>1</v>
      </c>
      <c r="E2047" s="25">
        <v>0</v>
      </c>
      <c r="F2047" s="26">
        <v>0</v>
      </c>
      <c r="G2047" s="27">
        <f t="shared" ref="G2047" si="12160">-1/($E$8*$B2047)</f>
        <v>-5.5007800106055722</v>
      </c>
      <c r="I2047" s="24">
        <v>1</v>
      </c>
      <c r="J2047" s="28">
        <v>0</v>
      </c>
      <c r="K2047" s="26">
        <v>0</v>
      </c>
      <c r="L2047" s="27">
        <v>0</v>
      </c>
      <c r="N2047" s="24">
        <f t="shared" ref="N2047" si="12161">D2047*I2047+F2047*I2050-E2047*J2047-G2047*J2050</f>
        <v>3.0792003187043337E-2</v>
      </c>
      <c r="O2047" s="28">
        <f t="shared" ref="O2047" si="12162">(D2047*J2047+E2047*I2047+F2047*J2050+G2047*I2050)</f>
        <v>0</v>
      </c>
      <c r="P2047" s="26">
        <f t="shared" ref="P2047" si="12163">D2047*K2047+F2047*K2050-E2047*L2047-G2047*L2050</f>
        <v>0</v>
      </c>
      <c r="Q2047" s="27">
        <f t="shared" ref="Q2047" si="12164">(D2047*L2047+E2047*K2047+F2047*L2050+G2047*K2050)</f>
        <v>-5.5007800106055722</v>
      </c>
      <c r="S2047" s="24">
        <v>1</v>
      </c>
      <c r="T2047" s="25">
        <v>0</v>
      </c>
      <c r="U2047" s="26">
        <v>0</v>
      </c>
      <c r="V2047" s="27">
        <f t="shared" ref="V2047" si="12165">-1/($T$8*$B2047)</f>
        <v>-26.611881672929659</v>
      </c>
      <c r="X2047" s="24">
        <f t="shared" ref="X2047" si="12166">N2047*S2047+P2047*S2050-O2047*T2047-Q2047*T2050</f>
        <v>3.0792003187043337E-2</v>
      </c>
      <c r="Y2047" s="28">
        <f t="shared" ref="Y2047" si="12167">(N2047*T2047+O2047*S2047+P2047*T2050+Q2047*S2050)</f>
        <v>0</v>
      </c>
      <c r="Z2047" s="26">
        <f t="shared" ref="Z2047" si="12168">N2047*U2047+P2047*U2050-O2047*V2047-Q2047*V2050</f>
        <v>0</v>
      </c>
      <c r="AA2047" s="27">
        <f t="shared" ref="AA2047" si="12169">(N2047*V2047+O2047*U2047+P2047*V2050+Q2047*U2050)</f>
        <v>-6.3202131558916426</v>
      </c>
      <c r="AB2047" s="8"/>
      <c r="AC2047" s="24">
        <v>1</v>
      </c>
      <c r="AD2047" s="28">
        <v>0</v>
      </c>
      <c r="AE2047" s="26">
        <v>0</v>
      </c>
      <c r="AF2047" s="27">
        <v>0</v>
      </c>
      <c r="AH2047" s="24">
        <f t="shared" ref="AH2047" si="12170">X2047*AC2047+Z2047*AC2050-Y2047*AD2047-AA2047*AD2050</f>
        <v>-1.1078185440592394</v>
      </c>
      <c r="AI2047" s="28">
        <f t="shared" ref="AI2047" si="12171">(X2047*AD2047+Y2047*AC2047+Z2047*AD2050+AA2047*AC2050)</f>
        <v>0</v>
      </c>
      <c r="AJ2047" s="26">
        <f t="shared" ref="AJ2047" si="12172">X2047*AE2047+Z2047*AE2050-Y2047*AF2047-AA2047*AF2050</f>
        <v>0</v>
      </c>
      <c r="AK2047" s="27">
        <f t="shared" ref="AK2047" si="12173">(X2047*AF2047+Y2047*AE2047+Z2047*AF2050+AA2047*AE2050)</f>
        <v>-6.3202131558916426</v>
      </c>
      <c r="AL2047" s="8"/>
      <c r="AM2047" s="24">
        <v>1</v>
      </c>
      <c r="AN2047" s="25">
        <v>0</v>
      </c>
      <c r="AO2047" s="26">
        <v>0</v>
      </c>
      <c r="AP2047" s="27">
        <f t="shared" ref="AP2047" si="12174">-1/($AN$8*$B2047)</f>
        <v>-5.5007800106055722</v>
      </c>
      <c r="AR2047" s="24">
        <f t="shared" ref="AR2047" si="12175">AH2047*AM2047+AJ2047*AM2050-AI2047*AN2047-AK2047*AN2050</f>
        <v>-1.1078185440592394</v>
      </c>
      <c r="AS2047" s="28">
        <f t="shared" ref="AS2047" si="12176">(AH2047*AN2047+AI2047*AM2047+AJ2047*AN2050+AK2047*AM2050)</f>
        <v>0</v>
      </c>
      <c r="AT2047" s="26">
        <f t="shared" ref="AT2047" si="12177">AH2047*AO2047+AJ2047*AO2050-AI2047*AP2047-AK2047*AP2050</f>
        <v>0</v>
      </c>
      <c r="AU2047" s="27">
        <f t="shared" ref="AU2047" si="12178">(AH2047*AP2047+AI2047*AO2047+AJ2047*AP2050+AK2047*AO2050)</f>
        <v>-0.22634705335241012</v>
      </c>
      <c r="AV2047" s="8"/>
      <c r="AW2047" s="183">
        <f t="shared" ref="AW2047" si="12179">20*LOG((2*$AR$8)/(($AR$8*AR2047+AT2047+$AR$8*AR2050+AT2050)^2+($AR$8*AS2047+AU2047+$AR$8*AS2050+AU2050)^2)^0.5)</f>
        <v>-0.53262961344261439</v>
      </c>
      <c r="AY2047" s="184">
        <f t="shared" ref="AY2047" si="12180">((AS2047^2+AR2047^2)/(AS2050^2+AR2050^2))^0.5</f>
        <v>2.2684020330381669</v>
      </c>
      <c r="AZ2047" s="9"/>
      <c r="BA2047" s="29"/>
      <c r="BB2047" s="29"/>
      <c r="BC2047" s="29"/>
      <c r="BD2047" s="29"/>
    </row>
    <row r="2048" spans="2:56" ht="18.649999999999999" customHeight="1" thickBot="1">
      <c r="D2048" s="30"/>
      <c r="G2048" s="31"/>
      <c r="I2048" s="30"/>
      <c r="L2048" s="31"/>
      <c r="N2048" s="30"/>
      <c r="Q2048" s="31"/>
      <c r="S2048" s="30"/>
      <c r="V2048" s="31"/>
      <c r="X2048" s="30"/>
      <c r="AA2048" s="31"/>
      <c r="AC2048" s="30"/>
      <c r="AF2048" s="31"/>
      <c r="AH2048" s="30"/>
      <c r="AK2048" s="31"/>
      <c r="AM2048" s="30"/>
      <c r="AP2048" s="31"/>
      <c r="AR2048" s="30"/>
      <c r="AU2048" s="31"/>
      <c r="AY2048" s="185"/>
      <c r="AZ2048" s="9"/>
      <c r="BA2048" s="29"/>
      <c r="BB2048" s="29"/>
      <c r="BC2048" s="29"/>
      <c r="BD2048" s="29"/>
    </row>
    <row r="2049" spans="2:56" ht="18.649999999999999" customHeight="1" thickBot="1">
      <c r="D2049" s="197" t="s">
        <v>96</v>
      </c>
      <c r="E2049" s="198"/>
      <c r="F2049" s="199" t="s">
        <v>97</v>
      </c>
      <c r="G2049" s="200"/>
      <c r="I2049" s="197" t="s">
        <v>98</v>
      </c>
      <c r="J2049" s="198"/>
      <c r="K2049" s="199" t="s">
        <v>99</v>
      </c>
      <c r="L2049" s="200"/>
      <c r="N2049" s="197" t="s">
        <v>1</v>
      </c>
      <c r="O2049" s="198"/>
      <c r="P2049" s="199" t="s">
        <v>2</v>
      </c>
      <c r="Q2049" s="200"/>
      <c r="S2049" s="172" t="s">
        <v>100</v>
      </c>
      <c r="T2049" s="173"/>
      <c r="U2049" s="199" t="s">
        <v>101</v>
      </c>
      <c r="V2049" s="200"/>
      <c r="X2049" s="197" t="s">
        <v>102</v>
      </c>
      <c r="Y2049" s="198"/>
      <c r="Z2049" s="199" t="s">
        <v>103</v>
      </c>
      <c r="AA2049" s="200"/>
      <c r="AB2049" s="4"/>
      <c r="AC2049" s="197" t="s">
        <v>104</v>
      </c>
      <c r="AD2049" s="198"/>
      <c r="AE2049" s="199" t="s">
        <v>105</v>
      </c>
      <c r="AF2049" s="200"/>
      <c r="AH2049" s="172" t="s">
        <v>106</v>
      </c>
      <c r="AI2049" s="173"/>
      <c r="AJ2049" s="199" t="s">
        <v>107</v>
      </c>
      <c r="AK2049" s="200"/>
      <c r="AL2049" s="4"/>
      <c r="AM2049" s="197" t="s">
        <v>108</v>
      </c>
      <c r="AN2049" s="198"/>
      <c r="AO2049" s="199" t="s">
        <v>109</v>
      </c>
      <c r="AP2049" s="200"/>
      <c r="AR2049" s="197" t="s">
        <v>110</v>
      </c>
      <c r="AS2049" s="198"/>
      <c r="AT2049" s="199" t="s">
        <v>111</v>
      </c>
      <c r="AU2049" s="200"/>
      <c r="AV2049" s="4"/>
      <c r="AW2049" s="36" t="s">
        <v>112</v>
      </c>
      <c r="AY2049" s="186" t="s">
        <v>113</v>
      </c>
      <c r="AZ2049" s="9"/>
      <c r="BA2049" s="29"/>
      <c r="BB2049" s="29"/>
      <c r="BC2049" s="29"/>
      <c r="BD2049" s="29"/>
    </row>
    <row r="2050" spans="2:56" ht="18.649999999999999" customHeight="1" thickTop="1" thickBot="1">
      <c r="D2050" s="24">
        <v>0</v>
      </c>
      <c r="E2050" s="28">
        <v>0</v>
      </c>
      <c r="F2050" s="26">
        <v>1</v>
      </c>
      <c r="G2050" s="27">
        <v>0</v>
      </c>
      <c r="I2050" s="24">
        <v>0</v>
      </c>
      <c r="J2050" s="28">
        <f t="shared" ref="J2050" si="12181">IF(0=(1-$J$8*$K$8*$B2047^2),0,-1*(1-$J$8*$K$8*$B2047^2)/($B2047*$K$8))</f>
        <v>-0.17619464783981756</v>
      </c>
      <c r="K2050" s="26">
        <v>1</v>
      </c>
      <c r="L2050" s="27">
        <v>0</v>
      </c>
      <c r="N2050" s="24">
        <f t="shared" ref="N2050" si="12182">D2050*I2047+F2050*I2050-E2050*J2047-G2050*J2050</f>
        <v>0</v>
      </c>
      <c r="O2050" s="28">
        <f t="shared" ref="O2050" si="12183">(D2050*J2047+E2050*I2047+F2050*J2050+G2050*I2050)</f>
        <v>-0.17619464783981756</v>
      </c>
      <c r="P2050" s="26">
        <f t="shared" ref="P2050" si="12184">D2050*K2047+F2050*K2050-E2050*L2047-G2050*L2050</f>
        <v>1</v>
      </c>
      <c r="Q2050" s="27">
        <f t="shared" ref="Q2050" si="12185">(D2050*L2047+E2050*K2047+F2050*L2050+G2050*K2050)</f>
        <v>0</v>
      </c>
      <c r="S2050" s="24">
        <v>0</v>
      </c>
      <c r="T2050" s="28">
        <v>0</v>
      </c>
      <c r="U2050" s="26">
        <v>1</v>
      </c>
      <c r="V2050" s="27">
        <v>0</v>
      </c>
      <c r="X2050" s="24">
        <f t="shared" ref="X2050" si="12186">N2050*S2047+P2050*S2050-O2050*T2047-Q2050*T2050</f>
        <v>0</v>
      </c>
      <c r="Y2050" s="28">
        <f t="shared" ref="Y2050" si="12187">(N2050*T2047+O2050*S2047+P2050*T2050+Q2050*S2050)</f>
        <v>-0.17619464783981756</v>
      </c>
      <c r="Z2050" s="26">
        <f t="shared" ref="Z2050" si="12188">N2050*U2047+P2050*U2050-O2050*V2047-Q2050*V2050</f>
        <v>-3.6888711197167359</v>
      </c>
      <c r="AA2050" s="27">
        <f t="shared" ref="AA2050" si="12189">(N2050*V2047+O2050*U2047+P2050*V2050+Q2050*U2050)</f>
        <v>0</v>
      </c>
      <c r="AB2050" s="8"/>
      <c r="AC2050" s="24">
        <v>0</v>
      </c>
      <c r="AD2050" s="28">
        <f t="shared" ref="AD2050" si="12190">IF(0=(1-$AD$8*$AE$8*$B2047^2),0,-1*(1-$AD$8*$AE$8*$B2047^2)/($B2047*$AD$8))</f>
        <v>-0.18015382063259699</v>
      </c>
      <c r="AE2050" s="26">
        <v>1</v>
      </c>
      <c r="AF2050" s="27">
        <v>0</v>
      </c>
      <c r="AH2050" s="24">
        <f t="shared" ref="AH2050" si="12191">X2050*AC2047+Z2050*AC2050-Y2050*AD2047-AA2050*AD2050</f>
        <v>0</v>
      </c>
      <c r="AI2050" s="28">
        <f t="shared" ref="AI2050" si="12192">(X2050*AD2047+Y2050*AC2047+Z2050*AD2050+AA2050*AC2050)</f>
        <v>0.48836957819839855</v>
      </c>
      <c r="AJ2050" s="26">
        <f t="shared" ref="AJ2050" si="12193">X2050*AE2047+Z2050*AE2050-Y2050*AF2047-AA2050*AF2050</f>
        <v>-3.6888711197167359</v>
      </c>
      <c r="AK2050" s="27">
        <f t="shared" ref="AK2050" si="12194">(X2050*AF2047+Y2050*AE2047+Z2050*AF2050+AA2050*AE2050)</f>
        <v>0</v>
      </c>
      <c r="AL2050" s="8"/>
      <c r="AM2050" s="24">
        <v>0</v>
      </c>
      <c r="AN2050" s="28">
        <v>0</v>
      </c>
      <c r="AO2050" s="26">
        <v>1</v>
      </c>
      <c r="AP2050" s="27">
        <v>0</v>
      </c>
      <c r="AR2050" s="24">
        <f t="shared" ref="AR2050" si="12195">AH2050*AM2047+AJ2050*AM2050-AI2050*AN2047-AK2050*AN2050</f>
        <v>0</v>
      </c>
      <c r="AS2050" s="28">
        <f t="shared" ref="AS2050" si="12196">(AH2050*AN2047+AI2050*AM2047+AJ2050*AN2050+AK2050*AM2050)</f>
        <v>0.48836957819839855</v>
      </c>
      <c r="AT2050" s="26">
        <f t="shared" ref="AT2050" si="12197">AH2050*AO2047+AJ2050*AO2050-AI2050*AP2047-AK2050*AP2050</f>
        <v>-1.0024575061751104</v>
      </c>
      <c r="AU2050" s="27">
        <f t="shared" ref="AU2050" si="12198">(AH2050*AP2047+AI2050*AO2047+AJ2050*AP2050+AK2050*AO2050)</f>
        <v>0</v>
      </c>
      <c r="AV2050" s="8"/>
      <c r="AW2050" s="38">
        <f t="shared" ref="AW2050" si="12199">(180/PI())*ATAN(-1*(($AR$8*AS2047+AU2047+$AR$8*AS2050+AU2050)/($AR$8*AR2047+AT2047+$AR$8*AR2050+AT2050)))</f>
        <v>7.077908221442712</v>
      </c>
      <c r="AY2050" s="187">
        <f t="shared" ref="AY2050" si="12200">20*LOG(((($AR$8*AR2047+AT2047-$AR$8*AR2050-AT2050)^2+($AR$8*AS2047+AU2047-$AR$8*AS2050-AU2050)^2)/(($AR$8*AR2047+AT2047+$AR$8*AR2050+AT2050)^2+($AR$8*AS2047+AU2047+$AR$8*AS2050+AU2050)^2))^0.5)</f>
        <v>-9.3771833787334895</v>
      </c>
      <c r="AZ2050" s="9"/>
      <c r="BA2050" s="29"/>
      <c r="BB2050" s="29"/>
      <c r="BC2050" s="29"/>
      <c r="BD2050" s="29"/>
    </row>
    <row r="2051" spans="2:56" ht="18.649999999999999" customHeight="1">
      <c r="AY2051" s="33"/>
    </row>
    <row r="2052" spans="2:56" ht="18.649999999999999" customHeight="1" thickBot="1">
      <c r="E2052" s="21" t="s">
        <v>68</v>
      </c>
      <c r="J2052" s="21" t="s">
        <v>69</v>
      </c>
      <c r="O2052" s="21" t="s">
        <v>70</v>
      </c>
      <c r="T2052" s="21" t="s">
        <v>71</v>
      </c>
      <c r="Y2052" s="21" t="s">
        <v>72</v>
      </c>
      <c r="AD2052" s="21" t="s">
        <v>73</v>
      </c>
      <c r="AI2052" s="21" t="s">
        <v>74</v>
      </c>
      <c r="AN2052" s="21" t="s">
        <v>75</v>
      </c>
      <c r="AS2052" s="21" t="s">
        <v>76</v>
      </c>
    </row>
    <row r="2053" spans="2:56" ht="18.649999999999999" customHeight="1" thickBot="1">
      <c r="B2053" s="20"/>
      <c r="D2053" s="197" t="s">
        <v>77</v>
      </c>
      <c r="E2053" s="198"/>
      <c r="F2053" s="199" t="s">
        <v>78</v>
      </c>
      <c r="G2053" s="200"/>
      <c r="I2053" s="197" t="s">
        <v>79</v>
      </c>
      <c r="J2053" s="198"/>
      <c r="K2053" s="199" t="s">
        <v>80</v>
      </c>
      <c r="L2053" s="200"/>
      <c r="N2053" s="197" t="s">
        <v>81</v>
      </c>
      <c r="O2053" s="198"/>
      <c r="P2053" s="199" t="s">
        <v>82</v>
      </c>
      <c r="Q2053" s="200"/>
      <c r="S2053" s="197" t="s">
        <v>83</v>
      </c>
      <c r="T2053" s="198"/>
      <c r="U2053" s="199" t="s">
        <v>84</v>
      </c>
      <c r="V2053" s="200"/>
      <c r="X2053" s="197" t="s">
        <v>85</v>
      </c>
      <c r="Y2053" s="198"/>
      <c r="Z2053" s="199" t="s">
        <v>86</v>
      </c>
      <c r="AA2053" s="200"/>
      <c r="AB2053" s="4"/>
      <c r="AC2053" s="197" t="s">
        <v>87</v>
      </c>
      <c r="AD2053" s="198"/>
      <c r="AE2053" s="199" t="s">
        <v>88</v>
      </c>
      <c r="AF2053" s="200"/>
      <c r="AH2053" s="197" t="s">
        <v>89</v>
      </c>
      <c r="AI2053" s="198"/>
      <c r="AJ2053" s="199" t="s">
        <v>90</v>
      </c>
      <c r="AK2053" s="200"/>
      <c r="AL2053" s="4"/>
      <c r="AM2053" s="197" t="s">
        <v>91</v>
      </c>
      <c r="AN2053" s="198"/>
      <c r="AO2053" s="199" t="s">
        <v>92</v>
      </c>
      <c r="AP2053" s="200"/>
      <c r="AR2053" s="197" t="s">
        <v>93</v>
      </c>
      <c r="AS2053" s="198"/>
      <c r="AT2053" s="199" t="s">
        <v>94</v>
      </c>
      <c r="AU2053" s="200"/>
      <c r="AV2053" s="4"/>
      <c r="AW2053" s="181" t="s">
        <v>95</v>
      </c>
      <c r="AY2053" s="182" t="s">
        <v>22</v>
      </c>
      <c r="AZ2053" s="9"/>
      <c r="BA2053" s="29"/>
      <c r="BB2053" s="29"/>
      <c r="BC2053" s="29"/>
      <c r="BD2053" s="29"/>
    </row>
    <row r="2054" spans="2:56" ht="18.649999999999999" customHeight="1" thickTop="1" thickBot="1">
      <c r="B2054" s="39">
        <f t="shared" ref="B2054" si="12201">B2047+$E$5</f>
        <v>1.0159999999999874</v>
      </c>
      <c r="D2054" s="24">
        <v>1</v>
      </c>
      <c r="E2054" s="25">
        <v>0</v>
      </c>
      <c r="F2054" s="26">
        <v>0</v>
      </c>
      <c r="G2054" s="27">
        <f t="shared" ref="G2054" si="12202">-1/($E$8*$B2054)</f>
        <v>-5.4986143491840744</v>
      </c>
      <c r="I2054" s="24">
        <v>1</v>
      </c>
      <c r="J2054" s="28">
        <v>0</v>
      </c>
      <c r="K2054" s="26">
        <v>0</v>
      </c>
      <c r="L2054" s="27">
        <v>0</v>
      </c>
      <c r="N2054" s="24">
        <f t="shared" ref="N2054" si="12203">D2054*I2054+F2054*I2057-E2054*J2054-G2054*J2057</f>
        <v>3.5904656137218827E-2</v>
      </c>
      <c r="O2054" s="28">
        <f t="shared" ref="O2054" si="12204">(D2054*J2054+E2054*I2054+F2054*J2057+G2054*I2057)</f>
        <v>0</v>
      </c>
      <c r="P2054" s="26">
        <f t="shared" ref="P2054" si="12205">D2054*K2054+F2054*K2057-E2054*L2054-G2054*L2057</f>
        <v>0</v>
      </c>
      <c r="Q2054" s="27">
        <f t="shared" ref="Q2054" si="12206">(D2054*L2054+E2054*K2054+F2054*L2057+G2054*K2057)</f>
        <v>-5.4986143491840744</v>
      </c>
      <c r="S2054" s="24">
        <v>1</v>
      </c>
      <c r="T2054" s="25">
        <v>0</v>
      </c>
      <c r="U2054" s="26">
        <v>0</v>
      </c>
      <c r="V2054" s="27">
        <f t="shared" ref="V2054" si="12207">-1/($T$8*$B2054)</f>
        <v>-26.601404554160794</v>
      </c>
      <c r="X2054" s="24">
        <f t="shared" ref="X2054" si="12208">N2054*S2054+P2054*S2057-O2054*T2054-Q2054*T2057</f>
        <v>3.5904656137218827E-2</v>
      </c>
      <c r="Y2054" s="28">
        <f t="shared" ref="Y2054" si="12209">(N2054*T2054+O2054*S2054+P2054*T2057+Q2054*S2057)</f>
        <v>0</v>
      </c>
      <c r="Z2054" s="26">
        <f t="shared" ref="Z2054" si="12210">N2054*U2054+P2054*U2057-O2054*V2054-Q2054*V2057</f>
        <v>0</v>
      </c>
      <c r="AA2054" s="27">
        <f t="shared" ref="AA2054" si="12211">(N2054*V2054+O2054*U2054+P2054*V2057+Q2054*U2057)</f>
        <v>-6.4537286324682643</v>
      </c>
      <c r="AB2054" s="8"/>
      <c r="AC2054" s="24">
        <v>1</v>
      </c>
      <c r="AD2054" s="28">
        <v>0</v>
      </c>
      <c r="AE2054" s="26">
        <v>0</v>
      </c>
      <c r="AF2054" s="27">
        <v>0</v>
      </c>
      <c r="AH2054" s="24">
        <f t="shared" ref="AH2054" si="12212">X2054*AC2054+Z2054*AC2057-Y2054*AD2054-AA2054*AD2057</f>
        <v>-1.1219963925266283</v>
      </c>
      <c r="AI2054" s="28">
        <f t="shared" ref="AI2054" si="12213">(X2054*AD2054+Y2054*AC2054+Z2054*AD2057+AA2054*AC2057)</f>
        <v>0</v>
      </c>
      <c r="AJ2054" s="26">
        <f t="shared" ref="AJ2054" si="12214">X2054*AE2054+Z2054*AE2057-Y2054*AF2054-AA2054*AF2057</f>
        <v>0</v>
      </c>
      <c r="AK2054" s="27">
        <f t="shared" ref="AK2054" si="12215">(X2054*AF2054+Y2054*AE2054+Z2054*AF2057+AA2054*AE2057)</f>
        <v>-6.4537286324682643</v>
      </c>
      <c r="AL2054" s="8"/>
      <c r="AM2054" s="24">
        <v>1</v>
      </c>
      <c r="AN2054" s="25">
        <v>0</v>
      </c>
      <c r="AO2054" s="26">
        <v>0</v>
      </c>
      <c r="AP2054" s="27">
        <f t="shared" ref="AP2054" si="12216">-1/($AN$8*$B2054)</f>
        <v>-5.4986143491840744</v>
      </c>
      <c r="AR2054" s="24">
        <f t="shared" ref="AR2054" si="12217">AH2054*AM2054+AJ2054*AM2057-AI2054*AN2054-AK2054*AN2057</f>
        <v>-1.1219963925266283</v>
      </c>
      <c r="AS2054" s="28">
        <f t="shared" ref="AS2054" si="12218">(AH2054*AN2054+AI2054*AM2054+AJ2054*AN2057+AK2054*AM2057)</f>
        <v>0</v>
      </c>
      <c r="AT2054" s="26">
        <f t="shared" ref="AT2054" si="12219">AH2054*AO2054+AJ2054*AO2057-AI2054*AP2054-AK2054*AP2057</f>
        <v>0</v>
      </c>
      <c r="AU2054" s="27">
        <f t="shared" ref="AU2054" si="12220">(AH2054*AP2054+AI2054*AO2054+AJ2054*AP2057+AK2054*AO2057)</f>
        <v>-0.28430316878857909</v>
      </c>
      <c r="AV2054" s="8"/>
      <c r="AW2054" s="183">
        <f t="shared" ref="AW2054" si="12221">20*LOG((2*$AR$8)/(($AR$8*AR2054+AT2054+$AR$8*AR2057+AT2057)^2+($AR$8*AS2054+AU2054+$AR$8*AS2057+AU2057)^2)^0.5)</f>
        <v>-0.60614415427018531</v>
      </c>
      <c r="AY2054" s="184">
        <f t="shared" ref="AY2054" si="12222">((AS2054^2+AR2054^2)/(AS2057^2+AR2057^2))^0.5</f>
        <v>2.3274557375658147</v>
      </c>
      <c r="AZ2054" s="9"/>
      <c r="BA2054" s="29"/>
      <c r="BB2054" s="29"/>
      <c r="BC2054" s="29"/>
      <c r="BD2054" s="29"/>
    </row>
    <row r="2055" spans="2:56" ht="18.649999999999999" customHeight="1" thickBot="1">
      <c r="D2055" s="30"/>
      <c r="G2055" s="31"/>
      <c r="I2055" s="30"/>
      <c r="L2055" s="31"/>
      <c r="N2055" s="30"/>
      <c r="Q2055" s="31"/>
      <c r="S2055" s="30"/>
      <c r="V2055" s="31"/>
      <c r="X2055" s="30"/>
      <c r="AA2055" s="31"/>
      <c r="AC2055" s="30"/>
      <c r="AF2055" s="31"/>
      <c r="AH2055" s="30"/>
      <c r="AK2055" s="31"/>
      <c r="AM2055" s="30"/>
      <c r="AP2055" s="31"/>
      <c r="AR2055" s="30"/>
      <c r="AU2055" s="31"/>
      <c r="AY2055" s="185"/>
      <c r="AZ2055" s="9"/>
      <c r="BA2055" s="29"/>
      <c r="BB2055" s="29"/>
      <c r="BC2055" s="29"/>
      <c r="BD2055" s="29"/>
    </row>
    <row r="2056" spans="2:56" ht="18.649999999999999" customHeight="1" thickBot="1">
      <c r="D2056" s="197" t="s">
        <v>96</v>
      </c>
      <c r="E2056" s="198"/>
      <c r="F2056" s="199" t="s">
        <v>97</v>
      </c>
      <c r="G2056" s="200"/>
      <c r="I2056" s="197" t="s">
        <v>98</v>
      </c>
      <c r="J2056" s="198"/>
      <c r="K2056" s="199" t="s">
        <v>99</v>
      </c>
      <c r="L2056" s="200"/>
      <c r="N2056" s="197" t="s">
        <v>1</v>
      </c>
      <c r="O2056" s="198"/>
      <c r="P2056" s="199" t="s">
        <v>2</v>
      </c>
      <c r="Q2056" s="200"/>
      <c r="S2056" s="172" t="s">
        <v>100</v>
      </c>
      <c r="T2056" s="173"/>
      <c r="U2056" s="199" t="s">
        <v>101</v>
      </c>
      <c r="V2056" s="200"/>
      <c r="X2056" s="197" t="s">
        <v>102</v>
      </c>
      <c r="Y2056" s="198"/>
      <c r="Z2056" s="199" t="s">
        <v>103</v>
      </c>
      <c r="AA2056" s="200"/>
      <c r="AB2056" s="4"/>
      <c r="AC2056" s="197" t="s">
        <v>104</v>
      </c>
      <c r="AD2056" s="198"/>
      <c r="AE2056" s="199" t="s">
        <v>105</v>
      </c>
      <c r="AF2056" s="200"/>
      <c r="AH2056" s="172" t="s">
        <v>106</v>
      </c>
      <c r="AI2056" s="173"/>
      <c r="AJ2056" s="199" t="s">
        <v>107</v>
      </c>
      <c r="AK2056" s="200"/>
      <c r="AL2056" s="4"/>
      <c r="AM2056" s="197" t="s">
        <v>108</v>
      </c>
      <c r="AN2056" s="198"/>
      <c r="AO2056" s="199" t="s">
        <v>109</v>
      </c>
      <c r="AP2056" s="200"/>
      <c r="AR2056" s="197" t="s">
        <v>110</v>
      </c>
      <c r="AS2056" s="198"/>
      <c r="AT2056" s="199" t="s">
        <v>111</v>
      </c>
      <c r="AU2056" s="200"/>
      <c r="AV2056" s="4"/>
      <c r="AW2056" s="36" t="s">
        <v>112</v>
      </c>
      <c r="AY2056" s="186" t="s">
        <v>113</v>
      </c>
      <c r="AZ2056" s="9"/>
      <c r="BA2056" s="29"/>
      <c r="BB2056" s="29"/>
      <c r="BC2056" s="29"/>
      <c r="BD2056" s="29"/>
    </row>
    <row r="2057" spans="2:56" ht="18.649999999999999" customHeight="1" thickTop="1" thickBot="1">
      <c r="D2057" s="24">
        <v>0</v>
      </c>
      <c r="E2057" s="28">
        <v>0</v>
      </c>
      <c r="F2057" s="26">
        <v>1</v>
      </c>
      <c r="G2057" s="27">
        <v>0</v>
      </c>
      <c r="I2057" s="24">
        <v>0</v>
      </c>
      <c r="J2057" s="28">
        <f t="shared" ref="J2057" si="12223">IF(0=(1-$J$8*$K$8*$B2054^2),0,-1*(1-$J$8*$K$8*$B2054^2)/($B2054*$K$8))</f>
        <v>-0.17533423561625863</v>
      </c>
      <c r="K2057" s="26">
        <v>1</v>
      </c>
      <c r="L2057" s="27">
        <v>0</v>
      </c>
      <c r="N2057" s="24">
        <f t="shared" ref="N2057" si="12224">D2057*I2054+F2057*I2057-E2057*J2054-G2057*J2057</f>
        <v>0</v>
      </c>
      <c r="O2057" s="28">
        <f t="shared" ref="O2057" si="12225">(D2057*J2054+E2057*I2054+F2057*J2057+G2057*I2057)</f>
        <v>-0.17533423561625863</v>
      </c>
      <c r="P2057" s="26">
        <f t="shared" ref="P2057" si="12226">D2057*K2054+F2057*K2057-E2057*L2054-G2057*L2057</f>
        <v>1</v>
      </c>
      <c r="Q2057" s="27">
        <f t="shared" ref="Q2057" si="12227">(D2057*L2054+E2057*K2054+F2057*L2057+G2057*K2057)</f>
        <v>0</v>
      </c>
      <c r="S2057" s="24">
        <v>0</v>
      </c>
      <c r="T2057" s="28">
        <v>0</v>
      </c>
      <c r="U2057" s="26">
        <v>1</v>
      </c>
      <c r="V2057" s="27">
        <v>0</v>
      </c>
      <c r="X2057" s="24">
        <f t="shared" ref="X2057" si="12228">N2057*S2054+P2057*S2057-O2057*T2054-Q2057*T2057</f>
        <v>0</v>
      </c>
      <c r="Y2057" s="28">
        <f t="shared" ref="Y2057" si="12229">(N2057*T2054+O2057*S2054+P2057*T2057+Q2057*S2057)</f>
        <v>-0.17533423561625863</v>
      </c>
      <c r="Z2057" s="26">
        <f t="shared" ref="Z2057" si="12230">N2057*U2054+P2057*U2057-O2057*V2054-Q2057*V2057</f>
        <v>-3.6641369338226442</v>
      </c>
      <c r="AA2057" s="27">
        <f t="shared" ref="AA2057" si="12231">(N2057*V2054+O2057*U2054+P2057*V2057+Q2057*U2057)</f>
        <v>0</v>
      </c>
      <c r="AB2057" s="8"/>
      <c r="AC2057" s="24">
        <v>0</v>
      </c>
      <c r="AD2057" s="28">
        <f t="shared" ref="AD2057" si="12232">IF(0=(1-$AD$8*$AE$8*$B2054^2),0,-1*(1-$AD$8*$AE$8*$B2054^2)/($B2054*$AD$8))</f>
        <v>-0.17941582527014333</v>
      </c>
      <c r="AE2057" s="26">
        <v>1</v>
      </c>
      <c r="AF2057" s="27">
        <v>0</v>
      </c>
      <c r="AH2057" s="24">
        <f t="shared" ref="AH2057" si="12233">X2057*AC2054+Z2057*AC2057-Y2057*AD2054-AA2057*AD2057</f>
        <v>0</v>
      </c>
      <c r="AI2057" s="28">
        <f t="shared" ref="AI2057" si="12234">(X2057*AD2054+Y2057*AC2054+Z2057*AD2057+AA2057*AC2057)</f>
        <v>0.48206991626834361</v>
      </c>
      <c r="AJ2057" s="26">
        <f t="shared" ref="AJ2057" si="12235">X2057*AE2054+Z2057*AE2057-Y2057*AF2054-AA2057*AF2057</f>
        <v>-3.6641369338226442</v>
      </c>
      <c r="AK2057" s="27">
        <f t="shared" ref="AK2057" si="12236">(X2057*AF2054+Y2057*AE2054+Z2057*AF2057+AA2057*AE2057)</f>
        <v>0</v>
      </c>
      <c r="AL2057" s="8"/>
      <c r="AM2057" s="24">
        <v>0</v>
      </c>
      <c r="AN2057" s="28">
        <v>0</v>
      </c>
      <c r="AO2057" s="26">
        <v>1</v>
      </c>
      <c r="AP2057" s="27">
        <v>0</v>
      </c>
      <c r="AR2057" s="24">
        <f t="shared" ref="AR2057" si="12237">AH2057*AM2054+AJ2057*AM2057-AI2057*AN2054-AK2057*AN2057</f>
        <v>0</v>
      </c>
      <c r="AS2057" s="28">
        <f t="shared" ref="AS2057" si="12238">(AH2057*AN2054+AI2057*AM2054+AJ2057*AN2057+AK2057*AM2057)</f>
        <v>0.48206991626834361</v>
      </c>
      <c r="AT2057" s="26">
        <f t="shared" ref="AT2057" si="12239">AH2057*AO2054+AJ2057*AO2057-AI2057*AP2054-AK2057*AP2057</f>
        <v>-1.0134203749195647</v>
      </c>
      <c r="AU2057" s="27">
        <f t="shared" ref="AU2057" si="12240">(AH2057*AP2054+AI2057*AO2054+AJ2057*AP2057+AK2057*AO2057)</f>
        <v>0</v>
      </c>
      <c r="AV2057" s="8"/>
      <c r="AW2057" s="38">
        <f t="shared" ref="AW2057" si="12241">(180/PI())*ATAN(-1*(($AR$8*AS2054+AU2054+$AR$8*AS2057+AU2057)/($AR$8*AR2054+AT2054+$AR$8*AR2057+AT2057)))</f>
        <v>5.2912244113370912</v>
      </c>
      <c r="AY2057" s="187">
        <f t="shared" ref="AY2057" si="12242">20*LOG(((($AR$8*AR2054+AT2054-$AR$8*AR2057-AT2057)^2+($AR$8*AS2054+AU2054-$AR$8*AS2057-AU2057)^2)/(($AR$8*AR2054+AT2054+$AR$8*AR2057+AT2057)^2+($AR$8*AS2054+AU2054+$AR$8*AS2057+AU2057)^2))^0.5)</f>
        <v>-8.8516315738803115</v>
      </c>
      <c r="AZ2057" s="9"/>
      <c r="BA2057" s="29"/>
      <c r="BB2057" s="29"/>
      <c r="BC2057" s="29"/>
      <c r="BD2057" s="29"/>
    </row>
    <row r="2058" spans="2:56" ht="18.649999999999999" customHeight="1">
      <c r="AY2058" s="33"/>
    </row>
    <row r="2059" spans="2:56" ht="18.649999999999999" customHeight="1" thickBot="1">
      <c r="E2059" s="21" t="s">
        <v>68</v>
      </c>
      <c r="J2059" s="21" t="s">
        <v>69</v>
      </c>
      <c r="O2059" s="21" t="s">
        <v>70</v>
      </c>
      <c r="T2059" s="21" t="s">
        <v>71</v>
      </c>
      <c r="Y2059" s="21" t="s">
        <v>72</v>
      </c>
      <c r="AD2059" s="21" t="s">
        <v>73</v>
      </c>
      <c r="AI2059" s="21" t="s">
        <v>74</v>
      </c>
      <c r="AN2059" s="21" t="s">
        <v>75</v>
      </c>
      <c r="AS2059" s="21" t="s">
        <v>76</v>
      </c>
    </row>
    <row r="2060" spans="2:56" ht="18.649999999999999" customHeight="1" thickBot="1">
      <c r="B2060" s="20"/>
      <c r="D2060" s="197" t="s">
        <v>77</v>
      </c>
      <c r="E2060" s="198"/>
      <c r="F2060" s="199" t="s">
        <v>78</v>
      </c>
      <c r="G2060" s="200"/>
      <c r="I2060" s="197" t="s">
        <v>79</v>
      </c>
      <c r="J2060" s="198"/>
      <c r="K2060" s="199" t="s">
        <v>80</v>
      </c>
      <c r="L2060" s="200"/>
      <c r="N2060" s="197" t="s">
        <v>81</v>
      </c>
      <c r="O2060" s="198"/>
      <c r="P2060" s="199" t="s">
        <v>82</v>
      </c>
      <c r="Q2060" s="200"/>
      <c r="S2060" s="197" t="s">
        <v>83</v>
      </c>
      <c r="T2060" s="198"/>
      <c r="U2060" s="199" t="s">
        <v>84</v>
      </c>
      <c r="V2060" s="200"/>
      <c r="X2060" s="197" t="s">
        <v>85</v>
      </c>
      <c r="Y2060" s="198"/>
      <c r="Z2060" s="199" t="s">
        <v>86</v>
      </c>
      <c r="AA2060" s="200"/>
      <c r="AB2060" s="4"/>
      <c r="AC2060" s="197" t="s">
        <v>87</v>
      </c>
      <c r="AD2060" s="198"/>
      <c r="AE2060" s="199" t="s">
        <v>88</v>
      </c>
      <c r="AF2060" s="200"/>
      <c r="AH2060" s="197" t="s">
        <v>89</v>
      </c>
      <c r="AI2060" s="198"/>
      <c r="AJ2060" s="199" t="s">
        <v>90</v>
      </c>
      <c r="AK2060" s="200"/>
      <c r="AL2060" s="4"/>
      <c r="AM2060" s="197" t="s">
        <v>91</v>
      </c>
      <c r="AN2060" s="198"/>
      <c r="AO2060" s="199" t="s">
        <v>92</v>
      </c>
      <c r="AP2060" s="200"/>
      <c r="AR2060" s="197" t="s">
        <v>93</v>
      </c>
      <c r="AS2060" s="198"/>
      <c r="AT2060" s="199" t="s">
        <v>94</v>
      </c>
      <c r="AU2060" s="200"/>
      <c r="AV2060" s="4"/>
      <c r="AW2060" s="181" t="s">
        <v>95</v>
      </c>
      <c r="AY2060" s="182" t="s">
        <v>22</v>
      </c>
      <c r="AZ2060" s="9"/>
      <c r="BA2060" s="29"/>
      <c r="BB2060" s="29"/>
      <c r="BC2060" s="29"/>
      <c r="BD2060" s="29"/>
    </row>
    <row r="2061" spans="2:56" ht="18.649999999999999" customHeight="1" thickTop="1" thickBot="1">
      <c r="B2061" s="39">
        <f t="shared" ref="B2061" si="12243">B2054+$E$5</f>
        <v>1.0163999999999873</v>
      </c>
      <c r="D2061" s="24">
        <v>1</v>
      </c>
      <c r="E2061" s="25">
        <v>0</v>
      </c>
      <c r="F2061" s="26">
        <v>0</v>
      </c>
      <c r="G2061" s="27">
        <f t="shared" ref="G2061" si="12244">-1/($E$8*$B2061)</f>
        <v>-5.4964503923366976</v>
      </c>
      <c r="I2061" s="24">
        <v>1</v>
      </c>
      <c r="J2061" s="28">
        <v>0</v>
      </c>
      <c r="K2061" s="26">
        <v>0</v>
      </c>
      <c r="L2061" s="27">
        <v>0</v>
      </c>
      <c r="N2061" s="24">
        <f t="shared" ref="N2061" si="12245">D2061*I2061+F2061*I2064-E2061*J2061-G2061*J2064</f>
        <v>4.1011274085207106E-2</v>
      </c>
      <c r="O2061" s="28">
        <f t="shared" ref="O2061" si="12246">(D2061*J2061+E2061*I2061+F2061*J2064+G2061*I2064)</f>
        <v>0</v>
      </c>
      <c r="P2061" s="26">
        <f t="shared" ref="P2061" si="12247">D2061*K2061+F2061*K2064-E2061*L2061-G2061*L2064</f>
        <v>0</v>
      </c>
      <c r="Q2061" s="27">
        <f t="shared" ref="Q2061" si="12248">(D2061*L2061+E2061*K2061+F2061*L2064+G2061*K2064)</f>
        <v>-5.4964503923366976</v>
      </c>
      <c r="S2061" s="24">
        <v>1</v>
      </c>
      <c r="T2061" s="25">
        <v>0</v>
      </c>
      <c r="U2061" s="26">
        <v>0</v>
      </c>
      <c r="V2061" s="27">
        <f t="shared" ref="V2061" si="12249">-1/($T$8*$B2061)</f>
        <v>-26.590935681845103</v>
      </c>
      <c r="X2061" s="24">
        <f t="shared" ref="X2061" si="12250">N2061*S2061+P2061*S2064-O2061*T2061-Q2061*T2064</f>
        <v>4.1011274085207106E-2</v>
      </c>
      <c r="Y2061" s="28">
        <f t="shared" ref="Y2061" si="12251">(N2061*T2061+O2061*S2061+P2061*T2064+Q2061*S2064)</f>
        <v>0</v>
      </c>
      <c r="Z2061" s="26">
        <f t="shared" ref="Z2061" si="12252">N2061*U2061+P2061*U2064-O2061*V2061-Q2061*V2064</f>
        <v>0</v>
      </c>
      <c r="AA2061" s="27">
        <f t="shared" ref="AA2061" si="12253">(N2061*V2061+O2061*U2061+P2061*V2064+Q2061*U2064)</f>
        <v>-6.5869785437669606</v>
      </c>
      <c r="AB2061" s="8"/>
      <c r="AC2061" s="24">
        <v>1</v>
      </c>
      <c r="AD2061" s="28">
        <v>0</v>
      </c>
      <c r="AE2061" s="26">
        <v>0</v>
      </c>
      <c r="AF2061" s="27">
        <v>0</v>
      </c>
      <c r="AH2061" s="24">
        <f t="shared" ref="AH2061" si="12254">X2061*AC2061+Z2061*AC2064-Y2061*AD2061-AA2061*AD2064</f>
        <v>-1.1359378543740362</v>
      </c>
      <c r="AI2061" s="28">
        <f t="shared" ref="AI2061" si="12255">(X2061*AD2061+Y2061*AC2061+Z2061*AD2064+AA2061*AC2064)</f>
        <v>0</v>
      </c>
      <c r="AJ2061" s="26">
        <f t="shared" ref="AJ2061" si="12256">X2061*AE2061+Z2061*AE2064-Y2061*AF2061-AA2061*AF2064</f>
        <v>0</v>
      </c>
      <c r="AK2061" s="27">
        <f t="shared" ref="AK2061" si="12257">(X2061*AF2061+Y2061*AE2061+Z2061*AF2064+AA2061*AE2064)</f>
        <v>-6.5869785437669606</v>
      </c>
      <c r="AL2061" s="8"/>
      <c r="AM2061" s="24">
        <v>1</v>
      </c>
      <c r="AN2061" s="25">
        <v>0</v>
      </c>
      <c r="AO2061" s="26">
        <v>0</v>
      </c>
      <c r="AP2061" s="27">
        <f t="shared" ref="AP2061" si="12258">-1/($AN$8*$B2061)</f>
        <v>-5.4964503923366976</v>
      </c>
      <c r="AR2061" s="24">
        <f t="shared" ref="AR2061" si="12259">AH2061*AM2061+AJ2061*AM2064-AI2061*AN2061-AK2061*AN2064</f>
        <v>-1.1359378543740362</v>
      </c>
      <c r="AS2061" s="28">
        <f t="shared" ref="AS2061" si="12260">(AH2061*AN2061+AI2061*AM2061+AJ2061*AN2064+AK2061*AM2064)</f>
        <v>0</v>
      </c>
      <c r="AT2061" s="26">
        <f t="shared" ref="AT2061" si="12261">AH2061*AO2061+AJ2061*AO2064-AI2061*AP2061-AK2061*AP2064</f>
        <v>0</v>
      </c>
      <c r="AU2061" s="27">
        <f t="shared" ref="AU2061" si="12262">(AH2061*AP2061+AI2061*AO2061+AJ2061*AP2064+AK2061*AO2064)</f>
        <v>-0.34335247842268313</v>
      </c>
      <c r="AV2061" s="8"/>
      <c r="AW2061" s="183">
        <f t="shared" ref="AW2061" si="12263">20*LOG((2*$AR$8)/(($AR$8*AR2061+AT2061+$AR$8*AR2064+AT2064)^2+($AR$8*AS2061+AU2061+$AR$8*AS2064+AU2064)^2)^0.5)</f>
        <v>-0.68513137476279362</v>
      </c>
      <c r="AY2061" s="184">
        <f t="shared" ref="AY2061" si="12264">((AS2061^2+AR2061^2)/(AS2064^2+AR2064^2))^0.5</f>
        <v>2.3873631046129784</v>
      </c>
      <c r="AZ2061" s="9"/>
      <c r="BA2061" s="29"/>
      <c r="BB2061" s="29"/>
      <c r="BC2061" s="29"/>
      <c r="BD2061" s="29"/>
    </row>
    <row r="2062" spans="2:56" ht="18.649999999999999" customHeight="1" thickBot="1">
      <c r="D2062" s="30"/>
      <c r="G2062" s="31"/>
      <c r="I2062" s="30"/>
      <c r="L2062" s="31"/>
      <c r="N2062" s="30"/>
      <c r="Q2062" s="31"/>
      <c r="S2062" s="30"/>
      <c r="V2062" s="31"/>
      <c r="X2062" s="30"/>
      <c r="AA2062" s="31"/>
      <c r="AC2062" s="30"/>
      <c r="AF2062" s="31"/>
      <c r="AH2062" s="30"/>
      <c r="AK2062" s="31"/>
      <c r="AM2062" s="30"/>
      <c r="AP2062" s="31"/>
      <c r="AR2062" s="30"/>
      <c r="AU2062" s="31"/>
      <c r="AY2062" s="185"/>
      <c r="AZ2062" s="9"/>
      <c r="BA2062" s="29"/>
      <c r="BB2062" s="29"/>
      <c r="BC2062" s="29"/>
      <c r="BD2062" s="29"/>
    </row>
    <row r="2063" spans="2:56" ht="18.649999999999999" customHeight="1" thickBot="1">
      <c r="D2063" s="197" t="s">
        <v>96</v>
      </c>
      <c r="E2063" s="198"/>
      <c r="F2063" s="199" t="s">
        <v>97</v>
      </c>
      <c r="G2063" s="200"/>
      <c r="I2063" s="197" t="s">
        <v>98</v>
      </c>
      <c r="J2063" s="198"/>
      <c r="K2063" s="199" t="s">
        <v>99</v>
      </c>
      <c r="L2063" s="200"/>
      <c r="N2063" s="197" t="s">
        <v>1</v>
      </c>
      <c r="O2063" s="198"/>
      <c r="P2063" s="199" t="s">
        <v>2</v>
      </c>
      <c r="Q2063" s="200"/>
      <c r="S2063" s="172" t="s">
        <v>100</v>
      </c>
      <c r="T2063" s="173"/>
      <c r="U2063" s="199" t="s">
        <v>101</v>
      </c>
      <c r="V2063" s="200"/>
      <c r="X2063" s="197" t="s">
        <v>102</v>
      </c>
      <c r="Y2063" s="198"/>
      <c r="Z2063" s="199" t="s">
        <v>103</v>
      </c>
      <c r="AA2063" s="200"/>
      <c r="AB2063" s="4"/>
      <c r="AC2063" s="197" t="s">
        <v>104</v>
      </c>
      <c r="AD2063" s="198"/>
      <c r="AE2063" s="199" t="s">
        <v>105</v>
      </c>
      <c r="AF2063" s="200"/>
      <c r="AH2063" s="172" t="s">
        <v>106</v>
      </c>
      <c r="AI2063" s="173"/>
      <c r="AJ2063" s="199" t="s">
        <v>107</v>
      </c>
      <c r="AK2063" s="200"/>
      <c r="AL2063" s="4"/>
      <c r="AM2063" s="197" t="s">
        <v>108</v>
      </c>
      <c r="AN2063" s="198"/>
      <c r="AO2063" s="199" t="s">
        <v>109</v>
      </c>
      <c r="AP2063" s="200"/>
      <c r="AR2063" s="197" t="s">
        <v>110</v>
      </c>
      <c r="AS2063" s="198"/>
      <c r="AT2063" s="199" t="s">
        <v>111</v>
      </c>
      <c r="AU2063" s="200"/>
      <c r="AV2063" s="4"/>
      <c r="AW2063" s="36" t="s">
        <v>112</v>
      </c>
      <c r="AY2063" s="186" t="s">
        <v>113</v>
      </c>
      <c r="AZ2063" s="9"/>
      <c r="BA2063" s="29"/>
      <c r="BB2063" s="29"/>
      <c r="BC2063" s="29"/>
      <c r="BD2063" s="29"/>
    </row>
    <row r="2064" spans="2:56" ht="18.649999999999999" customHeight="1" thickTop="1" thickBot="1">
      <c r="D2064" s="24">
        <v>0</v>
      </c>
      <c r="E2064" s="28">
        <v>0</v>
      </c>
      <c r="F2064" s="26">
        <v>1</v>
      </c>
      <c r="G2064" s="27">
        <v>0</v>
      </c>
      <c r="I2064" s="24">
        <v>0</v>
      </c>
      <c r="J2064" s="28">
        <f t="shared" ref="J2064" si="12265">IF(0=(1-$J$8*$K$8*$B2061^2),0,-1*(1-$J$8*$K$8*$B2061^2)/($B2061*$K$8))</f>
        <v>-0.17447418924254121</v>
      </c>
      <c r="K2064" s="26">
        <v>1</v>
      </c>
      <c r="L2064" s="27">
        <v>0</v>
      </c>
      <c r="N2064" s="24">
        <f t="shared" ref="N2064" si="12266">D2064*I2061+F2064*I2064-E2064*J2061-G2064*J2064</f>
        <v>0</v>
      </c>
      <c r="O2064" s="28">
        <f t="shared" ref="O2064" si="12267">(D2064*J2061+E2064*I2061+F2064*J2064+G2064*I2064)</f>
        <v>-0.17447418924254121</v>
      </c>
      <c r="P2064" s="26">
        <f t="shared" ref="P2064" si="12268">D2064*K2061+F2064*K2064-E2064*L2061-G2064*L2064</f>
        <v>1</v>
      </c>
      <c r="Q2064" s="27">
        <f t="shared" ref="Q2064" si="12269">(D2064*L2061+E2064*K2061+F2064*L2064+G2064*K2064)</f>
        <v>0</v>
      </c>
      <c r="S2064" s="24">
        <v>0</v>
      </c>
      <c r="T2064" s="28">
        <v>0</v>
      </c>
      <c r="U2064" s="26">
        <v>1</v>
      </c>
      <c r="V2064" s="27">
        <v>0</v>
      </c>
      <c r="X2064" s="24">
        <f t="shared" ref="X2064" si="12270">N2064*S2061+P2064*S2064-O2064*T2061-Q2064*T2064</f>
        <v>0</v>
      </c>
      <c r="Y2064" s="28">
        <f t="shared" ref="Y2064" si="12271">(N2064*T2061+O2064*S2061+P2064*T2064+Q2064*S2064)</f>
        <v>-0.17447418924254121</v>
      </c>
      <c r="Z2064" s="26">
        <f t="shared" ref="Z2064" si="12272">N2064*U2061+P2064*U2064-O2064*V2061-Q2064*V2064</f>
        <v>-3.6394319442904841</v>
      </c>
      <c r="AA2064" s="27">
        <f t="shared" ref="AA2064" si="12273">(N2064*V2061+O2064*U2061+P2064*V2064+Q2064*U2064)</f>
        <v>0</v>
      </c>
      <c r="AB2064" s="8"/>
      <c r="AC2064" s="24">
        <v>0</v>
      </c>
      <c r="AD2064" s="28">
        <f t="shared" ref="AD2064" si="12274">IF(0=(1-$AD$8*$AE$8*$B2061^2),0,-1*(1-$AD$8*$AE$8*$B2061^2)/($B2061*$AD$8))</f>
        <v>-0.17867814820392139</v>
      </c>
      <c r="AE2064" s="26">
        <v>1</v>
      </c>
      <c r="AF2064" s="27">
        <v>0</v>
      </c>
      <c r="AH2064" s="24">
        <f t="shared" ref="AH2064" si="12275">X2064*AC2061+Z2064*AC2064-Y2064*AD2061-AA2064*AD2064</f>
        <v>0</v>
      </c>
      <c r="AI2064" s="28">
        <f t="shared" ref="AI2064" si="12276">(X2064*AD2061+Y2064*AC2061+Z2064*AD2064+AA2064*AC2064)</f>
        <v>0.47581277107747966</v>
      </c>
      <c r="AJ2064" s="26">
        <f t="shared" ref="AJ2064" si="12277">X2064*AE2061+Z2064*AE2064-Y2064*AF2061-AA2064*AF2064</f>
        <v>-3.6394319442904841</v>
      </c>
      <c r="AK2064" s="27">
        <f t="shared" ref="AK2064" si="12278">(X2064*AF2061+Y2064*AE2061+Z2064*AF2064+AA2064*AE2064)</f>
        <v>0</v>
      </c>
      <c r="AL2064" s="8"/>
      <c r="AM2064" s="24">
        <v>0</v>
      </c>
      <c r="AN2064" s="28">
        <v>0</v>
      </c>
      <c r="AO2064" s="26">
        <v>1</v>
      </c>
      <c r="AP2064" s="27">
        <v>0</v>
      </c>
      <c r="AR2064" s="24">
        <f t="shared" ref="AR2064" si="12279">AH2064*AM2061+AJ2064*AM2064-AI2064*AN2061-AK2064*AN2064</f>
        <v>0</v>
      </c>
      <c r="AS2064" s="28">
        <f t="shared" ref="AS2064" si="12280">(AH2064*AN2061+AI2064*AM2061+AJ2064*AN2064+AK2064*AM2064)</f>
        <v>0.47581277107747966</v>
      </c>
      <c r="AT2064" s="26">
        <f t="shared" ref="AT2064" si="12281">AH2064*AO2061+AJ2064*AO2064-AI2064*AP2061-AK2064*AP2064</f>
        <v>-1.0241506520228598</v>
      </c>
      <c r="AU2064" s="27">
        <f t="shared" ref="AU2064" si="12282">(AH2064*AP2061+AI2064*AO2061+AJ2064*AP2064+AK2064*AO2064)</f>
        <v>0</v>
      </c>
      <c r="AV2064" s="8"/>
      <c r="AW2064" s="38">
        <f t="shared" ref="AW2064" si="12283">(180/PI())*ATAN(-1*(($AR$8*AS2061+AU2061+$AR$8*AS2064+AU2064)/($AR$8*AR2061+AT2061+$AR$8*AR2064+AT2064)))</f>
        <v>3.5090803691874384</v>
      </c>
      <c r="AY2064" s="187">
        <f t="shared" ref="AY2064" si="12284">20*LOG(((($AR$8*AR2061+AT2061-$AR$8*AR2064-AT2064)^2+($AR$8*AS2061+AU2061-$AR$8*AS2064-AU2064)^2)/(($AR$8*AR2061+AT2061+$AR$8*AR2064+AT2064)^2+($AR$8*AS2061+AU2061+$AR$8*AS2064+AU2064)^2))^0.5)</f>
        <v>-8.3581676537160217</v>
      </c>
      <c r="AZ2064" s="9"/>
      <c r="BA2064" s="29"/>
      <c r="BB2064" s="29"/>
      <c r="BC2064" s="29"/>
      <c r="BD2064" s="29"/>
    </row>
    <row r="2065" spans="2:56" ht="18.649999999999999" customHeight="1">
      <c r="AY2065" s="33"/>
    </row>
    <row r="2066" spans="2:56" ht="18.649999999999999" customHeight="1" thickBot="1">
      <c r="E2066" s="21" t="s">
        <v>68</v>
      </c>
      <c r="J2066" s="21" t="s">
        <v>69</v>
      </c>
      <c r="O2066" s="21" t="s">
        <v>70</v>
      </c>
      <c r="T2066" s="21" t="s">
        <v>71</v>
      </c>
      <c r="Y2066" s="21" t="s">
        <v>72</v>
      </c>
      <c r="AD2066" s="21" t="s">
        <v>73</v>
      </c>
      <c r="AI2066" s="21" t="s">
        <v>74</v>
      </c>
      <c r="AN2066" s="21" t="s">
        <v>75</v>
      </c>
      <c r="AS2066" s="21" t="s">
        <v>76</v>
      </c>
    </row>
    <row r="2067" spans="2:56" ht="18.649999999999999" customHeight="1" thickBot="1">
      <c r="B2067" s="20"/>
      <c r="D2067" s="197" t="s">
        <v>77</v>
      </c>
      <c r="E2067" s="198"/>
      <c r="F2067" s="199" t="s">
        <v>78</v>
      </c>
      <c r="G2067" s="200"/>
      <c r="I2067" s="197" t="s">
        <v>79</v>
      </c>
      <c r="J2067" s="198"/>
      <c r="K2067" s="199" t="s">
        <v>80</v>
      </c>
      <c r="L2067" s="200"/>
      <c r="N2067" s="197" t="s">
        <v>81</v>
      </c>
      <c r="O2067" s="198"/>
      <c r="P2067" s="199" t="s">
        <v>82</v>
      </c>
      <c r="Q2067" s="200"/>
      <c r="S2067" s="197" t="s">
        <v>83</v>
      </c>
      <c r="T2067" s="198"/>
      <c r="U2067" s="199" t="s">
        <v>84</v>
      </c>
      <c r="V2067" s="200"/>
      <c r="X2067" s="197" t="s">
        <v>85</v>
      </c>
      <c r="Y2067" s="198"/>
      <c r="Z2067" s="199" t="s">
        <v>86</v>
      </c>
      <c r="AA2067" s="200"/>
      <c r="AB2067" s="4"/>
      <c r="AC2067" s="197" t="s">
        <v>87</v>
      </c>
      <c r="AD2067" s="198"/>
      <c r="AE2067" s="199" t="s">
        <v>88</v>
      </c>
      <c r="AF2067" s="200"/>
      <c r="AH2067" s="197" t="s">
        <v>89</v>
      </c>
      <c r="AI2067" s="198"/>
      <c r="AJ2067" s="199" t="s">
        <v>90</v>
      </c>
      <c r="AK2067" s="200"/>
      <c r="AL2067" s="4"/>
      <c r="AM2067" s="197" t="s">
        <v>91</v>
      </c>
      <c r="AN2067" s="198"/>
      <c r="AO2067" s="199" t="s">
        <v>92</v>
      </c>
      <c r="AP2067" s="200"/>
      <c r="AR2067" s="197" t="s">
        <v>93</v>
      </c>
      <c r="AS2067" s="198"/>
      <c r="AT2067" s="199" t="s">
        <v>94</v>
      </c>
      <c r="AU2067" s="200"/>
      <c r="AV2067" s="4"/>
      <c r="AW2067" s="181" t="s">
        <v>95</v>
      </c>
      <c r="AY2067" s="182" t="s">
        <v>22</v>
      </c>
      <c r="AZ2067" s="9"/>
      <c r="BA2067" s="29"/>
      <c r="BB2067" s="29"/>
      <c r="BC2067" s="29"/>
      <c r="BD2067" s="29"/>
    </row>
    <row r="2068" spans="2:56" ht="18.649999999999999" customHeight="1" thickTop="1" thickBot="1">
      <c r="B2068" s="39">
        <f t="shared" ref="B2068" si="12285">B2061+$E$5</f>
        <v>1.0167999999999873</v>
      </c>
      <c r="D2068" s="24">
        <v>1</v>
      </c>
      <c r="E2068" s="25">
        <v>0</v>
      </c>
      <c r="F2068" s="26">
        <v>0</v>
      </c>
      <c r="G2068" s="27">
        <f t="shared" ref="G2068" si="12286">-1/($E$8*$B2068)</f>
        <v>-5.4942881380517505</v>
      </c>
      <c r="I2068" s="24">
        <v>1</v>
      </c>
      <c r="J2068" s="28">
        <v>0</v>
      </c>
      <c r="K2068" s="26">
        <v>0</v>
      </c>
      <c r="L2068" s="27">
        <v>0</v>
      </c>
      <c r="N2068" s="24">
        <f t="shared" ref="N2068" si="12287">D2068*I2068+F2068*I2071-E2068*J2068-G2068*J2071</f>
        <v>4.6111866525602729E-2</v>
      </c>
      <c r="O2068" s="28">
        <f t="shared" ref="O2068" si="12288">(D2068*J2068+E2068*I2068+F2068*J2071+G2068*I2071)</f>
        <v>0</v>
      </c>
      <c r="P2068" s="26">
        <f t="shared" ref="P2068" si="12289">D2068*K2068+F2068*K2071-E2068*L2068-G2068*L2071</f>
        <v>0</v>
      </c>
      <c r="Q2068" s="27">
        <f t="shared" ref="Q2068" si="12290">(D2068*L2068+E2068*K2068+F2068*L2071+G2068*K2071)</f>
        <v>-5.4942881380517505</v>
      </c>
      <c r="S2068" s="24">
        <v>1</v>
      </c>
      <c r="T2068" s="25">
        <v>0</v>
      </c>
      <c r="U2068" s="26">
        <v>0</v>
      </c>
      <c r="V2068" s="27">
        <f t="shared" ref="V2068" si="12291">-1/($T$8*$B2068)</f>
        <v>-26.58047504625036</v>
      </c>
      <c r="X2068" s="24">
        <f t="shared" ref="X2068" si="12292">N2068*S2068+P2068*S2071-O2068*T2068-Q2068*T2071</f>
        <v>4.6111866525602729E-2</v>
      </c>
      <c r="Y2068" s="28">
        <f t="shared" ref="Y2068" si="12293">(N2068*T2068+O2068*S2068+P2068*T2071+Q2068*S2071)</f>
        <v>0</v>
      </c>
      <c r="Z2068" s="26">
        <f t="shared" ref="Z2068" si="12294">N2068*U2068+P2068*U2071-O2068*V2068-Q2068*V2071</f>
        <v>0</v>
      </c>
      <c r="AA2068" s="27">
        <f t="shared" ref="AA2068" si="12295">(N2068*V2068+O2068*U2068+P2068*V2071+Q2068*U2071)</f>
        <v>-6.7199634555715608</v>
      </c>
      <c r="AB2068" s="8"/>
      <c r="AC2068" s="24">
        <v>1</v>
      </c>
      <c r="AD2068" s="28">
        <v>0</v>
      </c>
      <c r="AE2068" s="26">
        <v>0</v>
      </c>
      <c r="AF2068" s="27">
        <v>0</v>
      </c>
      <c r="AH2068" s="24">
        <f t="shared" ref="AH2068" si="12296">X2068*AC2068+Z2068*AC2071-Y2068*AD2068-AA2068*AD2071</f>
        <v>-1.1496437332016511</v>
      </c>
      <c r="AI2068" s="28">
        <f t="shared" ref="AI2068" si="12297">(X2068*AD2068+Y2068*AC2068+Z2068*AD2071+AA2068*AC2071)</f>
        <v>0</v>
      </c>
      <c r="AJ2068" s="26">
        <f t="shared" ref="AJ2068" si="12298">X2068*AE2068+Z2068*AE2071-Y2068*AF2068-AA2068*AF2071</f>
        <v>0</v>
      </c>
      <c r="AK2068" s="27">
        <f t="shared" ref="AK2068" si="12299">(X2068*AF2068+Y2068*AE2068+Z2068*AF2071+AA2068*AE2071)</f>
        <v>-6.7199634555715608</v>
      </c>
      <c r="AL2068" s="8"/>
      <c r="AM2068" s="24">
        <v>1</v>
      </c>
      <c r="AN2068" s="25">
        <v>0</v>
      </c>
      <c r="AO2068" s="26">
        <v>0</v>
      </c>
      <c r="AP2068" s="27">
        <f t="shared" ref="AP2068" si="12300">-1/($AN$8*$B2068)</f>
        <v>-5.4942881380517505</v>
      </c>
      <c r="AR2068" s="24">
        <f t="shared" ref="AR2068" si="12301">AH2068*AM2068+AJ2068*AM2071-AI2068*AN2068-AK2068*AN2071</f>
        <v>-1.1496437332016511</v>
      </c>
      <c r="AS2068" s="28">
        <f t="shared" ref="AS2068" si="12302">(AH2068*AN2068+AI2068*AM2068+AJ2068*AN2071+AK2068*AM2071)</f>
        <v>0</v>
      </c>
      <c r="AT2068" s="26">
        <f t="shared" ref="AT2068" si="12303">AH2068*AO2068+AJ2068*AO2071-AI2068*AP2068-AK2068*AP2071</f>
        <v>0</v>
      </c>
      <c r="AU2068" s="27">
        <f t="shared" ref="AU2068" si="12304">(AH2068*AP2068+AI2068*AO2068+AJ2068*AP2071+AK2068*AO2071)</f>
        <v>-0.40348952925619752</v>
      </c>
      <c r="AV2068" s="8"/>
      <c r="AW2068" s="183">
        <f t="shared" ref="AW2068" si="12305">20*LOG((2*$AR$8)/(($AR$8*AR2068+AT2068+$AR$8*AR2071+AT2071)^2+($AR$8*AS2068+AU2068+$AR$8*AS2071+AU2071)^2)^0.5)</f>
        <v>-0.76959373758124161</v>
      </c>
      <c r="AY2068" s="184">
        <f t="shared" ref="AY2068" si="12306">((AS2068^2+AR2068^2)/(AS2071^2+AR2071^2))^0.5</f>
        <v>2.4481442047104425</v>
      </c>
      <c r="AZ2068" s="9"/>
      <c r="BA2068" s="29"/>
      <c r="BB2068" s="29"/>
      <c r="BC2068" s="29"/>
      <c r="BD2068" s="29"/>
    </row>
    <row r="2069" spans="2:56" ht="18.649999999999999" customHeight="1" thickBot="1">
      <c r="D2069" s="30"/>
      <c r="G2069" s="31"/>
      <c r="I2069" s="30"/>
      <c r="L2069" s="31"/>
      <c r="N2069" s="30"/>
      <c r="Q2069" s="31"/>
      <c r="S2069" s="30"/>
      <c r="V2069" s="31"/>
      <c r="X2069" s="30"/>
      <c r="AA2069" s="31"/>
      <c r="AC2069" s="30"/>
      <c r="AF2069" s="31"/>
      <c r="AH2069" s="30"/>
      <c r="AK2069" s="31"/>
      <c r="AM2069" s="30"/>
      <c r="AP2069" s="31"/>
      <c r="AR2069" s="30"/>
      <c r="AU2069" s="31"/>
      <c r="AY2069" s="185"/>
      <c r="AZ2069" s="9"/>
      <c r="BA2069" s="29"/>
      <c r="BB2069" s="29"/>
      <c r="BC2069" s="29"/>
      <c r="BD2069" s="29"/>
    </row>
    <row r="2070" spans="2:56" ht="18.649999999999999" customHeight="1" thickBot="1">
      <c r="D2070" s="197" t="s">
        <v>96</v>
      </c>
      <c r="E2070" s="198"/>
      <c r="F2070" s="199" t="s">
        <v>97</v>
      </c>
      <c r="G2070" s="200"/>
      <c r="I2070" s="197" t="s">
        <v>98</v>
      </c>
      <c r="J2070" s="198"/>
      <c r="K2070" s="199" t="s">
        <v>99</v>
      </c>
      <c r="L2070" s="200"/>
      <c r="N2070" s="197" t="s">
        <v>1</v>
      </c>
      <c r="O2070" s="198"/>
      <c r="P2070" s="199" t="s">
        <v>2</v>
      </c>
      <c r="Q2070" s="200"/>
      <c r="S2070" s="172" t="s">
        <v>100</v>
      </c>
      <c r="T2070" s="173"/>
      <c r="U2070" s="199" t="s">
        <v>101</v>
      </c>
      <c r="V2070" s="200"/>
      <c r="X2070" s="197" t="s">
        <v>102</v>
      </c>
      <c r="Y2070" s="198"/>
      <c r="Z2070" s="199" t="s">
        <v>103</v>
      </c>
      <c r="AA2070" s="200"/>
      <c r="AB2070" s="4"/>
      <c r="AC2070" s="197" t="s">
        <v>104</v>
      </c>
      <c r="AD2070" s="198"/>
      <c r="AE2070" s="199" t="s">
        <v>105</v>
      </c>
      <c r="AF2070" s="200"/>
      <c r="AH2070" s="172" t="s">
        <v>106</v>
      </c>
      <c r="AI2070" s="173"/>
      <c r="AJ2070" s="199" t="s">
        <v>107</v>
      </c>
      <c r="AK2070" s="200"/>
      <c r="AL2070" s="4"/>
      <c r="AM2070" s="197" t="s">
        <v>108</v>
      </c>
      <c r="AN2070" s="198"/>
      <c r="AO2070" s="199" t="s">
        <v>109</v>
      </c>
      <c r="AP2070" s="200"/>
      <c r="AR2070" s="197" t="s">
        <v>110</v>
      </c>
      <c r="AS2070" s="198"/>
      <c r="AT2070" s="199" t="s">
        <v>111</v>
      </c>
      <c r="AU2070" s="200"/>
      <c r="AV2070" s="4"/>
      <c r="AW2070" s="36" t="s">
        <v>112</v>
      </c>
      <c r="AY2070" s="186" t="s">
        <v>113</v>
      </c>
      <c r="AZ2070" s="9"/>
      <c r="BA2070" s="29"/>
      <c r="BB2070" s="29"/>
      <c r="BC2070" s="29"/>
      <c r="BD2070" s="29"/>
    </row>
    <row r="2071" spans="2:56" ht="18.649999999999999" customHeight="1" thickTop="1" thickBot="1">
      <c r="D2071" s="24">
        <v>0</v>
      </c>
      <c r="E2071" s="28">
        <v>0</v>
      </c>
      <c r="F2071" s="26">
        <v>1</v>
      </c>
      <c r="G2071" s="27">
        <v>0</v>
      </c>
      <c r="I2071" s="24">
        <v>0</v>
      </c>
      <c r="J2071" s="28">
        <f t="shared" ref="J2071" si="12307">IF(0=(1-$J$8*$K$8*$B2068^2),0,-1*(1-$J$8*$K$8*$B2068^2)/($B2068*$K$8))</f>
        <v>-0.17361450828689914</v>
      </c>
      <c r="K2071" s="26">
        <v>1</v>
      </c>
      <c r="L2071" s="27">
        <v>0</v>
      </c>
      <c r="N2071" s="24">
        <f t="shared" ref="N2071" si="12308">D2071*I2068+F2071*I2071-E2071*J2068-G2071*J2071</f>
        <v>0</v>
      </c>
      <c r="O2071" s="28">
        <f t="shared" ref="O2071" si="12309">(D2071*J2068+E2071*I2068+F2071*J2071+G2071*I2071)</f>
        <v>-0.17361450828689914</v>
      </c>
      <c r="P2071" s="26">
        <f t="shared" ref="P2071" si="12310">D2071*K2068+F2071*K2071-E2071*L2068-G2071*L2071</f>
        <v>1</v>
      </c>
      <c r="Q2071" s="27">
        <f t="shared" ref="Q2071" si="12311">(D2071*L2068+E2071*K2068+F2071*L2071+G2071*K2071)</f>
        <v>0</v>
      </c>
      <c r="S2071" s="24">
        <v>0</v>
      </c>
      <c r="T2071" s="28">
        <v>0</v>
      </c>
      <c r="U2071" s="26">
        <v>1</v>
      </c>
      <c r="V2071" s="27">
        <v>0</v>
      </c>
      <c r="X2071" s="24">
        <f t="shared" ref="X2071" si="12312">N2071*S2068+P2071*S2071-O2071*T2068-Q2071*T2071</f>
        <v>0</v>
      </c>
      <c r="Y2071" s="28">
        <f t="shared" ref="Y2071" si="12313">(N2071*T2068+O2071*S2068+P2071*T2071+Q2071*S2071)</f>
        <v>-0.17361450828689914</v>
      </c>
      <c r="Z2071" s="26">
        <f t="shared" ref="Z2071" si="12314">N2071*U2068+P2071*U2071-O2071*V2068-Q2071*V2071</f>
        <v>-3.6147561051869488</v>
      </c>
      <c r="AA2071" s="27">
        <f t="shared" ref="AA2071" si="12315">(N2071*V2068+O2071*U2068+P2071*V2071+Q2071*U2071)</f>
        <v>0</v>
      </c>
      <c r="AB2071" s="8"/>
      <c r="AC2071" s="24">
        <v>0</v>
      </c>
      <c r="AD2071" s="28">
        <f t="shared" ref="AD2071" si="12316">IF(0=(1-$AD$8*$AE$8*$B2068^2),0,-1*(1-$AD$8*$AE$8*$B2068^2)/($B2068*$AD$8))</f>
        <v>-0.17794078905828664</v>
      </c>
      <c r="AE2071" s="26">
        <v>1</v>
      </c>
      <c r="AF2071" s="27">
        <v>0</v>
      </c>
      <c r="AH2071" s="24">
        <f t="shared" ref="AH2071" si="12317">X2071*AC2068+Z2071*AC2071-Y2071*AD2068-AA2071*AD2071</f>
        <v>0</v>
      </c>
      <c r="AI2071" s="28">
        <f t="shared" ref="AI2071" si="12318">(X2071*AD2068+Y2071*AC2068+Z2071*AD2071+AA2071*AC2071)</f>
        <v>0.4695980453233255</v>
      </c>
      <c r="AJ2071" s="26">
        <f t="shared" ref="AJ2071" si="12319">X2071*AE2068+Z2071*AE2071-Y2071*AF2068-AA2071*AF2071</f>
        <v>-3.6147561051869488</v>
      </c>
      <c r="AK2071" s="27">
        <f t="shared" ref="AK2071" si="12320">(X2071*AF2068+Y2071*AE2068+Z2071*AF2071+AA2071*AE2071)</f>
        <v>0</v>
      </c>
      <c r="AL2071" s="8"/>
      <c r="AM2071" s="24">
        <v>0</v>
      </c>
      <c r="AN2071" s="28">
        <v>0</v>
      </c>
      <c r="AO2071" s="26">
        <v>1</v>
      </c>
      <c r="AP2071" s="27">
        <v>0</v>
      </c>
      <c r="AR2071" s="24">
        <f t="shared" ref="AR2071" si="12321">AH2071*AM2068+AJ2071*AM2071-AI2071*AN2068-AK2071*AN2071</f>
        <v>0</v>
      </c>
      <c r="AS2071" s="28">
        <f t="shared" ref="AS2071" si="12322">(AH2071*AN2068+AI2071*AM2068+AJ2071*AN2071+AK2071*AM2071)</f>
        <v>0.4695980453233255</v>
      </c>
      <c r="AT2071" s="26">
        <f t="shared" ref="AT2071" si="12323">AH2071*AO2068+AJ2071*AO2071-AI2071*AP2068-AK2071*AP2071</f>
        <v>-1.0346491351147131</v>
      </c>
      <c r="AU2071" s="27">
        <f t="shared" ref="AU2071" si="12324">(AH2071*AP2068+AI2071*AO2068+AJ2071*AP2071+AK2071*AO2071)</f>
        <v>0</v>
      </c>
      <c r="AV2071" s="8"/>
      <c r="AW2071" s="38">
        <f t="shared" ref="AW2071" si="12325">(180/PI())*ATAN(-1*(($AR$8*AS2068+AU2068+$AR$8*AS2071+AU2071)/($AR$8*AR2068+AT2068+$AR$8*AR2071+AT2071)))</f>
        <v>1.7335509967797056</v>
      </c>
      <c r="AY2071" s="187">
        <f t="shared" ref="AY2071" si="12326">20*LOG(((($AR$8*AR2068+AT2068-$AR$8*AR2071-AT2071)^2+($AR$8*AS2068+AU2068-$AR$8*AS2071-AU2071)^2)/(($AR$8*AR2068+AT2068+$AR$8*AR2071+AT2071)^2+($AR$8*AS2068+AU2068+$AR$8*AS2071+AU2071)^2))^0.5)</f>
        <v>-7.8943438737655569</v>
      </c>
      <c r="AZ2071" s="9"/>
      <c r="BA2071" s="29"/>
      <c r="BB2071" s="29"/>
      <c r="BC2071" s="29"/>
      <c r="BD2071" s="29"/>
    </row>
    <row r="2072" spans="2:56" ht="18.649999999999999" customHeight="1">
      <c r="AY2072" s="33"/>
    </row>
    <row r="2073" spans="2:56" ht="18.649999999999999" customHeight="1" thickBot="1">
      <c r="E2073" s="21" t="s">
        <v>68</v>
      </c>
      <c r="J2073" s="21" t="s">
        <v>69</v>
      </c>
      <c r="O2073" s="21" t="s">
        <v>70</v>
      </c>
      <c r="T2073" s="21" t="s">
        <v>71</v>
      </c>
      <c r="Y2073" s="21" t="s">
        <v>72</v>
      </c>
      <c r="AD2073" s="21" t="s">
        <v>73</v>
      </c>
      <c r="AI2073" s="21" t="s">
        <v>74</v>
      </c>
      <c r="AN2073" s="21" t="s">
        <v>75</v>
      </c>
      <c r="AS2073" s="21" t="s">
        <v>76</v>
      </c>
    </row>
    <row r="2074" spans="2:56" ht="18.649999999999999" customHeight="1" thickBot="1">
      <c r="B2074" s="20"/>
      <c r="D2074" s="197" t="s">
        <v>77</v>
      </c>
      <c r="E2074" s="198"/>
      <c r="F2074" s="199" t="s">
        <v>78</v>
      </c>
      <c r="G2074" s="200"/>
      <c r="I2074" s="197" t="s">
        <v>79</v>
      </c>
      <c r="J2074" s="198"/>
      <c r="K2074" s="199" t="s">
        <v>80</v>
      </c>
      <c r="L2074" s="200"/>
      <c r="N2074" s="197" t="s">
        <v>81</v>
      </c>
      <c r="O2074" s="198"/>
      <c r="P2074" s="199" t="s">
        <v>82</v>
      </c>
      <c r="Q2074" s="200"/>
      <c r="S2074" s="197" t="s">
        <v>83</v>
      </c>
      <c r="T2074" s="198"/>
      <c r="U2074" s="199" t="s">
        <v>84</v>
      </c>
      <c r="V2074" s="200"/>
      <c r="X2074" s="197" t="s">
        <v>85</v>
      </c>
      <c r="Y2074" s="198"/>
      <c r="Z2074" s="199" t="s">
        <v>86</v>
      </c>
      <c r="AA2074" s="200"/>
      <c r="AB2074" s="4"/>
      <c r="AC2074" s="197" t="s">
        <v>87</v>
      </c>
      <c r="AD2074" s="198"/>
      <c r="AE2074" s="199" t="s">
        <v>88</v>
      </c>
      <c r="AF2074" s="200"/>
      <c r="AH2074" s="197" t="s">
        <v>89</v>
      </c>
      <c r="AI2074" s="198"/>
      <c r="AJ2074" s="199" t="s">
        <v>90</v>
      </c>
      <c r="AK2074" s="200"/>
      <c r="AL2074" s="4"/>
      <c r="AM2074" s="197" t="s">
        <v>91</v>
      </c>
      <c r="AN2074" s="198"/>
      <c r="AO2074" s="199" t="s">
        <v>92</v>
      </c>
      <c r="AP2074" s="200"/>
      <c r="AR2074" s="197" t="s">
        <v>93</v>
      </c>
      <c r="AS2074" s="198"/>
      <c r="AT2074" s="199" t="s">
        <v>94</v>
      </c>
      <c r="AU2074" s="200"/>
      <c r="AV2074" s="4"/>
      <c r="AW2074" s="181" t="s">
        <v>95</v>
      </c>
      <c r="AY2074" s="182" t="s">
        <v>22</v>
      </c>
      <c r="AZ2074" s="9"/>
      <c r="BA2074" s="29"/>
      <c r="BB2074" s="29"/>
      <c r="BC2074" s="29"/>
      <c r="BD2074" s="29"/>
    </row>
    <row r="2075" spans="2:56" ht="18.649999999999999" customHeight="1" thickTop="1" thickBot="1">
      <c r="B2075" s="39">
        <f t="shared" ref="B2075" si="12327">B2068+$E$5</f>
        <v>1.0171999999999872</v>
      </c>
      <c r="D2075" s="24">
        <v>1</v>
      </c>
      <c r="E2075" s="25">
        <v>0</v>
      </c>
      <c r="F2075" s="26">
        <v>0</v>
      </c>
      <c r="G2075" s="27">
        <f t="shared" ref="G2075" si="12328">-1/($E$8*$B2075)</f>
        <v>-5.4921275843207038</v>
      </c>
      <c r="I2075" s="24">
        <v>1</v>
      </c>
      <c r="J2075" s="28">
        <v>0</v>
      </c>
      <c r="K2075" s="26">
        <v>0</v>
      </c>
      <c r="L2075" s="27">
        <v>0</v>
      </c>
      <c r="N2075" s="24">
        <f t="shared" ref="N2075" si="12329">D2075*I2075+F2075*I2078-E2075*J2075-G2075*J2078</f>
        <v>5.1206442934336738E-2</v>
      </c>
      <c r="O2075" s="28">
        <f t="shared" ref="O2075" si="12330">(D2075*J2075+E2075*I2075+F2075*J2078+G2075*I2078)</f>
        <v>0</v>
      </c>
      <c r="P2075" s="26">
        <f t="shared" ref="P2075" si="12331">D2075*K2075+F2075*K2078-E2075*L2075-G2075*L2078</f>
        <v>0</v>
      </c>
      <c r="Q2075" s="27">
        <f t="shared" ref="Q2075" si="12332">(D2075*L2075+E2075*K2075+F2075*L2078+G2075*K2078)</f>
        <v>-5.4921275843207038</v>
      </c>
      <c r="S2075" s="24">
        <v>1</v>
      </c>
      <c r="T2075" s="25">
        <v>0</v>
      </c>
      <c r="U2075" s="26">
        <v>0</v>
      </c>
      <c r="V2075" s="27">
        <f t="shared" ref="V2075" si="12333">-1/($T$8*$B2075)</f>
        <v>-26.570022637659619</v>
      </c>
      <c r="X2075" s="24">
        <f t="shared" ref="X2075" si="12334">N2075*S2075+P2075*S2078-O2075*T2075-Q2075*T2078</f>
        <v>5.1206442934336738E-2</v>
      </c>
      <c r="Y2075" s="28">
        <f t="shared" ref="Y2075" si="12335">(N2075*T2075+O2075*S2075+P2075*T2078+Q2075*S2078)</f>
        <v>0</v>
      </c>
      <c r="Z2075" s="26">
        <f t="shared" ref="Z2075" si="12336">N2075*U2075+P2075*U2078-O2075*V2075-Q2075*V2078</f>
        <v>0</v>
      </c>
      <c r="AA2075" s="27">
        <f t="shared" ref="AA2075" si="12337">(N2075*V2075+O2075*U2075+P2075*V2078+Q2075*U2078)</f>
        <v>-6.8526839322800566</v>
      </c>
      <c r="AB2075" s="8"/>
      <c r="AC2075" s="24">
        <v>1</v>
      </c>
      <c r="AD2075" s="28">
        <v>0</v>
      </c>
      <c r="AE2075" s="26">
        <v>0</v>
      </c>
      <c r="AF2075" s="27">
        <v>0</v>
      </c>
      <c r="AH2075" s="24">
        <f t="shared" ref="AH2075" si="12338">X2075*AC2075+Z2075*AC2078-Y2075*AD2075-AA2075*AD2078</f>
        <v>-1.163114830012181</v>
      </c>
      <c r="AI2075" s="28">
        <f t="shared" ref="AI2075" si="12339">(X2075*AD2075+Y2075*AC2075+Z2075*AD2078+AA2075*AC2078)</f>
        <v>0</v>
      </c>
      <c r="AJ2075" s="26">
        <f t="shared" ref="AJ2075" si="12340">X2075*AE2075+Z2075*AE2078-Y2075*AF2075-AA2075*AF2078</f>
        <v>0</v>
      </c>
      <c r="AK2075" s="27">
        <f t="shared" ref="AK2075" si="12341">(X2075*AF2075+Y2075*AE2075+Z2075*AF2078+AA2075*AE2078)</f>
        <v>-6.8526839322800566</v>
      </c>
      <c r="AL2075" s="8"/>
      <c r="AM2075" s="24">
        <v>1</v>
      </c>
      <c r="AN2075" s="25">
        <v>0</v>
      </c>
      <c r="AO2075" s="26">
        <v>0</v>
      </c>
      <c r="AP2075" s="27">
        <f t="shared" ref="AP2075" si="12342">-1/($AN$8*$B2075)</f>
        <v>-5.4921275843207038</v>
      </c>
      <c r="AR2075" s="24">
        <f t="shared" ref="AR2075" si="12343">AH2075*AM2075+AJ2075*AM2078-AI2075*AN2075-AK2075*AN2078</f>
        <v>-1.163114830012181</v>
      </c>
      <c r="AS2075" s="28">
        <f t="shared" ref="AS2075" si="12344">(AH2075*AN2075+AI2075*AM2075+AJ2075*AN2078+AK2075*AM2078)</f>
        <v>0</v>
      </c>
      <c r="AT2075" s="26">
        <f t="shared" ref="AT2075" si="12345">AH2075*AO2075+AJ2075*AO2078-AI2075*AP2075-AK2075*AP2078</f>
        <v>0</v>
      </c>
      <c r="AU2075" s="27">
        <f t="shared" ref="AU2075" si="12346">(AH2075*AP2075+AI2075*AO2075+AJ2075*AP2078+AK2075*AO2078)</f>
        <v>-0.46470889063767107</v>
      </c>
      <c r="AV2075" s="8"/>
      <c r="AW2075" s="183">
        <f t="shared" ref="AW2075" si="12347">20*LOG((2*$AR$8)/(($AR$8*AR2075+AT2075+$AR$8*AR2078+AT2078)^2+($AR$8*AS2075+AU2075+$AR$8*AS2078+AU2078)^2)^0.5)</f>
        <v>-0.85950664977370317</v>
      </c>
      <c r="AY2075" s="184">
        <f t="shared" ref="AY2075" si="12348">((AS2075^2+AR2075^2)/(AS2078^2+AR2078^2))^0.5</f>
        <v>2.5098197525722004</v>
      </c>
      <c r="AZ2075" s="9"/>
      <c r="BA2075" s="29"/>
      <c r="BB2075" s="29"/>
      <c r="BC2075" s="29"/>
      <c r="BD2075" s="29"/>
    </row>
    <row r="2076" spans="2:56" ht="18.649999999999999" customHeight="1" thickBot="1">
      <c r="D2076" s="30"/>
      <c r="G2076" s="31"/>
      <c r="I2076" s="30"/>
      <c r="L2076" s="31"/>
      <c r="N2076" s="30"/>
      <c r="Q2076" s="31"/>
      <c r="S2076" s="30"/>
      <c r="V2076" s="31"/>
      <c r="X2076" s="30"/>
      <c r="AA2076" s="31"/>
      <c r="AC2076" s="30"/>
      <c r="AF2076" s="31"/>
      <c r="AH2076" s="30"/>
      <c r="AK2076" s="31"/>
      <c r="AM2076" s="30"/>
      <c r="AP2076" s="31"/>
      <c r="AR2076" s="30"/>
      <c r="AU2076" s="31"/>
      <c r="AY2076" s="185"/>
      <c r="AZ2076" s="9"/>
      <c r="BA2076" s="29"/>
      <c r="BB2076" s="29"/>
      <c r="BC2076" s="29"/>
      <c r="BD2076" s="29"/>
    </row>
    <row r="2077" spans="2:56" ht="18.649999999999999" customHeight="1" thickBot="1">
      <c r="D2077" s="197" t="s">
        <v>96</v>
      </c>
      <c r="E2077" s="198"/>
      <c r="F2077" s="199" t="s">
        <v>97</v>
      </c>
      <c r="G2077" s="200"/>
      <c r="I2077" s="197" t="s">
        <v>98</v>
      </c>
      <c r="J2077" s="198"/>
      <c r="K2077" s="199" t="s">
        <v>99</v>
      </c>
      <c r="L2077" s="200"/>
      <c r="N2077" s="197" t="s">
        <v>1</v>
      </c>
      <c r="O2077" s="198"/>
      <c r="P2077" s="199" t="s">
        <v>2</v>
      </c>
      <c r="Q2077" s="200"/>
      <c r="S2077" s="172" t="s">
        <v>100</v>
      </c>
      <c r="T2077" s="173"/>
      <c r="U2077" s="199" t="s">
        <v>101</v>
      </c>
      <c r="V2077" s="200"/>
      <c r="X2077" s="197" t="s">
        <v>102</v>
      </c>
      <c r="Y2077" s="198"/>
      <c r="Z2077" s="199" t="s">
        <v>103</v>
      </c>
      <c r="AA2077" s="200"/>
      <c r="AB2077" s="4"/>
      <c r="AC2077" s="197" t="s">
        <v>104</v>
      </c>
      <c r="AD2077" s="198"/>
      <c r="AE2077" s="199" t="s">
        <v>105</v>
      </c>
      <c r="AF2077" s="200"/>
      <c r="AH2077" s="172" t="s">
        <v>106</v>
      </c>
      <c r="AI2077" s="173"/>
      <c r="AJ2077" s="199" t="s">
        <v>107</v>
      </c>
      <c r="AK2077" s="200"/>
      <c r="AL2077" s="4"/>
      <c r="AM2077" s="197" t="s">
        <v>108</v>
      </c>
      <c r="AN2077" s="198"/>
      <c r="AO2077" s="199" t="s">
        <v>109</v>
      </c>
      <c r="AP2077" s="200"/>
      <c r="AR2077" s="197" t="s">
        <v>110</v>
      </c>
      <c r="AS2077" s="198"/>
      <c r="AT2077" s="199" t="s">
        <v>111</v>
      </c>
      <c r="AU2077" s="200"/>
      <c r="AV2077" s="4"/>
      <c r="AW2077" s="36" t="s">
        <v>112</v>
      </c>
      <c r="AY2077" s="186" t="s">
        <v>113</v>
      </c>
      <c r="AZ2077" s="9"/>
      <c r="BA2077" s="29"/>
      <c r="BB2077" s="29"/>
      <c r="BC2077" s="29"/>
      <c r="BD2077" s="29"/>
    </row>
    <row r="2078" spans="2:56" ht="18.649999999999999" customHeight="1" thickTop="1" thickBot="1">
      <c r="D2078" s="24">
        <v>0</v>
      </c>
      <c r="E2078" s="28">
        <v>0</v>
      </c>
      <c r="F2078" s="26">
        <v>1</v>
      </c>
      <c r="G2078" s="27">
        <v>0</v>
      </c>
      <c r="I2078" s="24">
        <v>0</v>
      </c>
      <c r="J2078" s="28">
        <f t="shared" ref="J2078" si="12349">IF(0=(1-$J$8*$K$8*$B2075^2),0,-1*(1-$J$8*$K$8*$B2075^2)/($B2075*$K$8))</f>
        <v>-0.17275519231824532</v>
      </c>
      <c r="K2078" s="26">
        <v>1</v>
      </c>
      <c r="L2078" s="27">
        <v>0</v>
      </c>
      <c r="N2078" s="24">
        <f t="shared" ref="N2078" si="12350">D2078*I2075+F2078*I2078-E2078*J2075-G2078*J2078</f>
        <v>0</v>
      </c>
      <c r="O2078" s="28">
        <f t="shared" ref="O2078" si="12351">(D2078*J2075+E2078*I2075+F2078*J2078+G2078*I2078)</f>
        <v>-0.17275519231824532</v>
      </c>
      <c r="P2078" s="26">
        <f t="shared" ref="P2078" si="12352">D2078*K2075+F2078*K2078-E2078*L2075-G2078*L2078</f>
        <v>1</v>
      </c>
      <c r="Q2078" s="27">
        <f t="shared" ref="Q2078" si="12353">(D2078*L2075+E2078*K2075+F2078*L2078+G2078*K2078)</f>
        <v>0</v>
      </c>
      <c r="S2078" s="24">
        <v>0</v>
      </c>
      <c r="T2078" s="28">
        <v>0</v>
      </c>
      <c r="U2078" s="26">
        <v>1</v>
      </c>
      <c r="V2078" s="27">
        <v>0</v>
      </c>
      <c r="X2078" s="24">
        <f t="shared" ref="X2078" si="12354">N2078*S2075+P2078*S2078-O2078*T2075-Q2078*T2078</f>
        <v>0</v>
      </c>
      <c r="Y2078" s="28">
        <f t="shared" ref="Y2078" si="12355">(N2078*T2075+O2078*S2075+P2078*T2078+Q2078*S2078)</f>
        <v>-0.17275519231824532</v>
      </c>
      <c r="Z2078" s="26">
        <f t="shared" ref="Z2078" si="12356">N2078*U2075+P2078*U2078-O2078*V2075-Q2078*V2078</f>
        <v>-3.590109370669019</v>
      </c>
      <c r="AA2078" s="27">
        <f t="shared" ref="AA2078" si="12357">(N2078*V2075+O2078*U2075+P2078*V2078+Q2078*U2078)</f>
        <v>0</v>
      </c>
      <c r="AB2078" s="8"/>
      <c r="AC2078" s="24">
        <v>0</v>
      </c>
      <c r="AD2078" s="28">
        <f t="shared" ref="AD2078" si="12358">IF(0=(1-$AD$8*$AE$8*$B2075^2),0,-1*(1-$AD$8*$AE$8*$B2075^2)/($B2075*$AD$8))</f>
        <v>-0.17720374745818507</v>
      </c>
      <c r="AE2078" s="26">
        <v>1</v>
      </c>
      <c r="AF2078" s="27">
        <v>0</v>
      </c>
      <c r="AH2078" s="24">
        <f t="shared" ref="AH2078" si="12359">X2078*AC2075+Z2078*AC2078-Y2078*AD2075-AA2078*AD2078</f>
        <v>0</v>
      </c>
      <c r="AI2078" s="28">
        <f t="shared" ref="AI2078" si="12360">(X2078*AD2075+Y2078*AC2075+Z2078*AD2078+AA2078*AC2078)</f>
        <v>0.46342564194905123</v>
      </c>
      <c r="AJ2078" s="26">
        <f t="shared" ref="AJ2078" si="12361">X2078*AE2075+Z2078*AE2078-Y2078*AF2075-AA2078*AF2078</f>
        <v>-3.590109370669019</v>
      </c>
      <c r="AK2078" s="27">
        <f t="shared" ref="AK2078" si="12362">(X2078*AF2075+Y2078*AE2075+Z2078*AF2078+AA2078*AE2078)</f>
        <v>0</v>
      </c>
      <c r="AL2078" s="8"/>
      <c r="AM2078" s="24">
        <v>0</v>
      </c>
      <c r="AN2078" s="28">
        <v>0</v>
      </c>
      <c r="AO2078" s="26">
        <v>1</v>
      </c>
      <c r="AP2078" s="27">
        <v>0</v>
      </c>
      <c r="AR2078" s="24">
        <f t="shared" ref="AR2078" si="12363">AH2078*AM2075+AJ2078*AM2078-AI2078*AN2075-AK2078*AN2078</f>
        <v>0</v>
      </c>
      <c r="AS2078" s="28">
        <f t="shared" ref="AS2078" si="12364">(AH2078*AN2075+AI2078*AM2075+AJ2078*AN2078+AK2078*AM2078)</f>
        <v>0.46342564194905123</v>
      </c>
      <c r="AT2078" s="26">
        <f t="shared" ref="AT2078" si="12365">AH2078*AO2075+AJ2078*AO2078-AI2078*AP2075-AK2078*AP2078</f>
        <v>-1.0449166192391051</v>
      </c>
      <c r="AU2078" s="27">
        <f t="shared" ref="AU2078" si="12366">(AH2078*AP2075+AI2078*AO2075+AJ2078*AP2078+AK2078*AO2078)</f>
        <v>0</v>
      </c>
      <c r="AV2078" s="8"/>
      <c r="AW2078" s="38">
        <f t="shared" ref="AW2078" si="12367">(180/PI())*ATAN(-1*(($AR$8*AS2075+AU2075+$AR$8*AS2078+AU2078)/($AR$8*AR2075+AT2075+$AR$8*AR2078+AT2078)))</f>
        <v>-3.3298767402333354E-2</v>
      </c>
      <c r="AY2078" s="187">
        <f t="shared" ref="AY2078" si="12368">20*LOG(((($AR$8*AR2075+AT2075-$AR$8*AR2078-AT2078)^2+($AR$8*AS2075+AU2075-$AR$8*AS2078-AU2078)^2)/(($AR$8*AR2075+AT2075+$AR$8*AR2078+AT2078)^2+($AR$8*AS2075+AU2075+$AR$8*AS2078+AU2078)^2))^0.5)</f>
        <v>-7.4580186784258089</v>
      </c>
      <c r="AZ2078" s="9"/>
      <c r="BA2078" s="29"/>
      <c r="BB2078" s="29"/>
      <c r="BC2078" s="29"/>
      <c r="BD2078" s="29"/>
    </row>
    <row r="2079" spans="2:56" ht="18.649999999999999" customHeight="1">
      <c r="AY2079" s="33"/>
    </row>
    <row r="2080" spans="2:56" ht="18.649999999999999" customHeight="1" thickBot="1">
      <c r="E2080" s="21" t="s">
        <v>68</v>
      </c>
      <c r="J2080" s="21" t="s">
        <v>69</v>
      </c>
      <c r="O2080" s="21" t="s">
        <v>70</v>
      </c>
      <c r="T2080" s="21" t="s">
        <v>71</v>
      </c>
      <c r="Y2080" s="21" t="s">
        <v>72</v>
      </c>
      <c r="AD2080" s="21" t="s">
        <v>73</v>
      </c>
      <c r="AI2080" s="21" t="s">
        <v>74</v>
      </c>
      <c r="AN2080" s="21" t="s">
        <v>75</v>
      </c>
      <c r="AS2080" s="21" t="s">
        <v>76</v>
      </c>
    </row>
    <row r="2081" spans="2:56" ht="18.649999999999999" customHeight="1" thickBot="1">
      <c r="B2081" s="20"/>
      <c r="D2081" s="197" t="s">
        <v>77</v>
      </c>
      <c r="E2081" s="198"/>
      <c r="F2081" s="199" t="s">
        <v>78</v>
      </c>
      <c r="G2081" s="200"/>
      <c r="I2081" s="197" t="s">
        <v>79</v>
      </c>
      <c r="J2081" s="198"/>
      <c r="K2081" s="199" t="s">
        <v>80</v>
      </c>
      <c r="L2081" s="200"/>
      <c r="N2081" s="197" t="s">
        <v>81</v>
      </c>
      <c r="O2081" s="198"/>
      <c r="P2081" s="199" t="s">
        <v>82</v>
      </c>
      <c r="Q2081" s="200"/>
      <c r="S2081" s="197" t="s">
        <v>83</v>
      </c>
      <c r="T2081" s="198"/>
      <c r="U2081" s="199" t="s">
        <v>84</v>
      </c>
      <c r="V2081" s="200"/>
      <c r="X2081" s="197" t="s">
        <v>85</v>
      </c>
      <c r="Y2081" s="198"/>
      <c r="Z2081" s="199" t="s">
        <v>86</v>
      </c>
      <c r="AA2081" s="200"/>
      <c r="AB2081" s="4"/>
      <c r="AC2081" s="197" t="s">
        <v>87</v>
      </c>
      <c r="AD2081" s="198"/>
      <c r="AE2081" s="199" t="s">
        <v>88</v>
      </c>
      <c r="AF2081" s="200"/>
      <c r="AH2081" s="197" t="s">
        <v>89</v>
      </c>
      <c r="AI2081" s="198"/>
      <c r="AJ2081" s="199" t="s">
        <v>90</v>
      </c>
      <c r="AK2081" s="200"/>
      <c r="AL2081" s="4"/>
      <c r="AM2081" s="197" t="s">
        <v>91</v>
      </c>
      <c r="AN2081" s="198"/>
      <c r="AO2081" s="199" t="s">
        <v>92</v>
      </c>
      <c r="AP2081" s="200"/>
      <c r="AR2081" s="197" t="s">
        <v>93</v>
      </c>
      <c r="AS2081" s="198"/>
      <c r="AT2081" s="199" t="s">
        <v>94</v>
      </c>
      <c r="AU2081" s="200"/>
      <c r="AV2081" s="4"/>
      <c r="AW2081" s="181" t="s">
        <v>95</v>
      </c>
      <c r="AY2081" s="182" t="s">
        <v>22</v>
      </c>
      <c r="AZ2081" s="9"/>
      <c r="BA2081" s="29"/>
      <c r="BB2081" s="29"/>
      <c r="BC2081" s="29"/>
      <c r="BD2081" s="29"/>
    </row>
    <row r="2082" spans="2:56" ht="18.649999999999999" customHeight="1" thickTop="1" thickBot="1">
      <c r="B2082" s="39">
        <f t="shared" ref="B2082" si="12369">B2075+$E$5</f>
        <v>1.0175999999999872</v>
      </c>
      <c r="D2082" s="24">
        <v>1</v>
      </c>
      <c r="E2082" s="25">
        <v>0</v>
      </c>
      <c r="F2082" s="26">
        <v>0</v>
      </c>
      <c r="G2082" s="27">
        <f t="shared" ref="G2082" si="12370">-1/($E$8*$B2082)</f>
        <v>-5.4899687291381882</v>
      </c>
      <c r="I2082" s="24">
        <v>1</v>
      </c>
      <c r="J2082" s="28">
        <v>0</v>
      </c>
      <c r="K2082" s="26">
        <v>0</v>
      </c>
      <c r="L2082" s="27">
        <v>0</v>
      </c>
      <c r="N2082" s="24">
        <f t="shared" ref="N2082" si="12371">D2082*I2082+F2082*I2085-E2082*J2082-G2082*J2085</f>
        <v>5.62950127687184E-2</v>
      </c>
      <c r="O2082" s="28">
        <f t="shared" ref="O2082" si="12372">(D2082*J2082+E2082*I2082+F2082*J2085+G2082*I2085)</f>
        <v>0</v>
      </c>
      <c r="P2082" s="26">
        <f t="shared" ref="P2082" si="12373">D2082*K2082+F2082*K2085-E2082*L2082-G2082*L2085</f>
        <v>0</v>
      </c>
      <c r="Q2082" s="27">
        <f t="shared" ref="Q2082" si="12374">(D2082*L2082+E2082*K2082+F2082*L2085+G2082*K2085)</f>
        <v>-5.4899687291381882</v>
      </c>
      <c r="S2082" s="24">
        <v>1</v>
      </c>
      <c r="T2082" s="25">
        <v>0</v>
      </c>
      <c r="U2082" s="26">
        <v>0</v>
      </c>
      <c r="V2082" s="27">
        <f t="shared" ref="V2082" si="12375">-1/($T$8*$B2082)</f>
        <v>-26.559578446371233</v>
      </c>
      <c r="X2082" s="24">
        <f t="shared" ref="X2082" si="12376">N2082*S2082+P2082*S2085-O2082*T2082-Q2082*T2085</f>
        <v>5.62950127687184E-2</v>
      </c>
      <c r="Y2082" s="28">
        <f t="shared" ref="Y2082" si="12377">(N2082*T2082+O2082*S2082+P2082*T2085+Q2082*S2085)</f>
        <v>0</v>
      </c>
      <c r="Z2082" s="26">
        <f t="shared" ref="Z2082" si="12378">N2082*U2082+P2082*U2085-O2082*V2082-Q2082*V2085</f>
        <v>0</v>
      </c>
      <c r="AA2082" s="27">
        <f t="shared" ref="AA2082" si="12379">(N2082*V2082+O2082*U2082+P2082*V2085+Q2082*U2085)</f>
        <v>-6.9851405369084345</v>
      </c>
      <c r="AB2082" s="8"/>
      <c r="AC2082" s="24">
        <v>1</v>
      </c>
      <c r="AD2082" s="28">
        <v>0</v>
      </c>
      <c r="AE2082" s="26">
        <v>0</v>
      </c>
      <c r="AF2082" s="27">
        <v>0</v>
      </c>
      <c r="AH2082" s="24">
        <f t="shared" ref="AH2082" si="12380">X2082*AC2082+Z2082*AC2085-Y2082*AD2082-AA2082*AD2085</f>
        <v>-1.1763519432197715</v>
      </c>
      <c r="AI2082" s="28">
        <f t="shared" ref="AI2082" si="12381">(X2082*AD2082+Y2082*AC2082+Z2082*AD2085+AA2082*AC2085)</f>
        <v>0</v>
      </c>
      <c r="AJ2082" s="26">
        <f t="shared" ref="AJ2082" si="12382">X2082*AE2082+Z2082*AE2085-Y2082*AF2082-AA2082*AF2085</f>
        <v>0</v>
      </c>
      <c r="AK2082" s="27">
        <f t="shared" ref="AK2082" si="12383">(X2082*AF2082+Y2082*AE2082+Z2082*AF2085+AA2082*AE2085)</f>
        <v>-6.9851405369084345</v>
      </c>
      <c r="AL2082" s="8"/>
      <c r="AM2082" s="24">
        <v>1</v>
      </c>
      <c r="AN2082" s="25">
        <v>0</v>
      </c>
      <c r="AO2082" s="26">
        <v>0</v>
      </c>
      <c r="AP2082" s="27">
        <f t="shared" ref="AP2082" si="12384">-1/($AN$8*$B2082)</f>
        <v>-5.4899687291381882</v>
      </c>
      <c r="AR2082" s="24">
        <f t="shared" ref="AR2082" si="12385">AH2082*AM2082+AJ2082*AM2085-AI2082*AN2082-AK2082*AN2085</f>
        <v>-1.1763519432197715</v>
      </c>
      <c r="AS2082" s="28">
        <f t="shared" ref="AS2082" si="12386">(AH2082*AN2082+AI2082*AM2082+AJ2082*AN2085+AK2082*AM2085)</f>
        <v>0</v>
      </c>
      <c r="AT2082" s="26">
        <f t="shared" ref="AT2082" si="12387">AH2082*AO2082+AJ2082*AO2085-AI2082*AP2082-AK2082*AP2085</f>
        <v>0</v>
      </c>
      <c r="AU2082" s="27">
        <f t="shared" ref="AU2082" si="12388">(AH2082*AP2082+AI2082*AO2082+AJ2082*AP2085+AK2082*AO2085)</f>
        <v>-0.52700515417094707</v>
      </c>
      <c r="AV2082" s="8"/>
      <c r="AW2082" s="183">
        <f t="shared" ref="AW2082" si="12389">20*LOG((2*$AR$8)/(($AR$8*AR2082+AT2082+$AR$8*AR2085+AT2085)^2+($AR$8*AS2082+AU2082+$AR$8*AS2085+AU2085)^2)^0.5)</f>
        <v>-0.95481895464435262</v>
      </c>
      <c r="AY2082" s="184">
        <f t="shared" ref="AY2082" si="12390">((AS2082^2+AR2082^2)/(AS2085^2+AR2085^2))^0.5</f>
        <v>2.5724111334121482</v>
      </c>
      <c r="AZ2082" s="9"/>
      <c r="BA2082" s="29"/>
      <c r="BB2082" s="29"/>
      <c r="BC2082" s="29"/>
      <c r="BD2082" s="29"/>
    </row>
    <row r="2083" spans="2:56" ht="18.649999999999999" customHeight="1" thickBot="1">
      <c r="D2083" s="30"/>
      <c r="G2083" s="31"/>
      <c r="I2083" s="30"/>
      <c r="L2083" s="31"/>
      <c r="N2083" s="30"/>
      <c r="Q2083" s="31"/>
      <c r="S2083" s="30"/>
      <c r="V2083" s="31"/>
      <c r="X2083" s="30"/>
      <c r="AA2083" s="31"/>
      <c r="AC2083" s="30"/>
      <c r="AF2083" s="31"/>
      <c r="AH2083" s="30"/>
      <c r="AK2083" s="31"/>
      <c r="AM2083" s="30"/>
      <c r="AP2083" s="31"/>
      <c r="AR2083" s="30"/>
      <c r="AU2083" s="31"/>
      <c r="AY2083" s="185"/>
      <c r="AZ2083" s="9"/>
      <c r="BA2083" s="29"/>
      <c r="BB2083" s="29"/>
      <c r="BC2083" s="29"/>
      <c r="BD2083" s="29"/>
    </row>
    <row r="2084" spans="2:56" ht="18.649999999999999" customHeight="1" thickBot="1">
      <c r="D2084" s="197" t="s">
        <v>96</v>
      </c>
      <c r="E2084" s="198"/>
      <c r="F2084" s="199" t="s">
        <v>97</v>
      </c>
      <c r="G2084" s="200"/>
      <c r="I2084" s="197" t="s">
        <v>98</v>
      </c>
      <c r="J2084" s="198"/>
      <c r="K2084" s="199" t="s">
        <v>99</v>
      </c>
      <c r="L2084" s="200"/>
      <c r="N2084" s="197" t="s">
        <v>1</v>
      </c>
      <c r="O2084" s="198"/>
      <c r="P2084" s="199" t="s">
        <v>2</v>
      </c>
      <c r="Q2084" s="200"/>
      <c r="S2084" s="172" t="s">
        <v>100</v>
      </c>
      <c r="T2084" s="173"/>
      <c r="U2084" s="199" t="s">
        <v>101</v>
      </c>
      <c r="V2084" s="200"/>
      <c r="X2084" s="197" t="s">
        <v>102</v>
      </c>
      <c r="Y2084" s="198"/>
      <c r="Z2084" s="199" t="s">
        <v>103</v>
      </c>
      <c r="AA2084" s="200"/>
      <c r="AB2084" s="4"/>
      <c r="AC2084" s="197" t="s">
        <v>104</v>
      </c>
      <c r="AD2084" s="198"/>
      <c r="AE2084" s="199" t="s">
        <v>105</v>
      </c>
      <c r="AF2084" s="200"/>
      <c r="AH2084" s="172" t="s">
        <v>106</v>
      </c>
      <c r="AI2084" s="173"/>
      <c r="AJ2084" s="199" t="s">
        <v>107</v>
      </c>
      <c r="AK2084" s="200"/>
      <c r="AL2084" s="4"/>
      <c r="AM2084" s="197" t="s">
        <v>108</v>
      </c>
      <c r="AN2084" s="198"/>
      <c r="AO2084" s="199" t="s">
        <v>109</v>
      </c>
      <c r="AP2084" s="200"/>
      <c r="AR2084" s="197" t="s">
        <v>110</v>
      </c>
      <c r="AS2084" s="198"/>
      <c r="AT2084" s="199" t="s">
        <v>111</v>
      </c>
      <c r="AU2084" s="200"/>
      <c r="AV2084" s="4"/>
      <c r="AW2084" s="36" t="s">
        <v>112</v>
      </c>
      <c r="AY2084" s="186" t="s">
        <v>113</v>
      </c>
      <c r="AZ2084" s="9"/>
      <c r="BA2084" s="29"/>
      <c r="BB2084" s="29"/>
      <c r="BC2084" s="29"/>
      <c r="BD2084" s="29"/>
    </row>
    <row r="2085" spans="2:56" ht="18.649999999999999" customHeight="1" thickTop="1" thickBot="1">
      <c r="D2085" s="24">
        <v>0</v>
      </c>
      <c r="E2085" s="28">
        <v>0</v>
      </c>
      <c r="F2085" s="26">
        <v>1</v>
      </c>
      <c r="G2085" s="27">
        <v>0</v>
      </c>
      <c r="I2085" s="24">
        <v>0</v>
      </c>
      <c r="J2085" s="28">
        <f t="shared" ref="J2085" si="12391">IF(0=(1-$J$8*$K$8*$B2082^2),0,-1*(1-$J$8*$K$8*$B2082^2)/($B2082*$K$8))</f>
        <v>-0.17189624090617067</v>
      </c>
      <c r="K2085" s="26">
        <v>1</v>
      </c>
      <c r="L2085" s="27">
        <v>0</v>
      </c>
      <c r="N2085" s="24">
        <f t="shared" ref="N2085" si="12392">D2085*I2082+F2085*I2085-E2085*J2082-G2085*J2085</f>
        <v>0</v>
      </c>
      <c r="O2085" s="28">
        <f t="shared" ref="O2085" si="12393">(D2085*J2082+E2085*I2082+F2085*J2085+G2085*I2085)</f>
        <v>-0.17189624090617067</v>
      </c>
      <c r="P2085" s="26">
        <f t="shared" ref="P2085" si="12394">D2085*K2082+F2085*K2085-E2085*L2082-G2085*L2085</f>
        <v>1</v>
      </c>
      <c r="Q2085" s="27">
        <f t="shared" ref="Q2085" si="12395">(D2085*L2082+E2085*K2082+F2085*L2085+G2085*K2085)</f>
        <v>0</v>
      </c>
      <c r="S2085" s="24">
        <v>0</v>
      </c>
      <c r="T2085" s="28">
        <v>0</v>
      </c>
      <c r="U2085" s="26">
        <v>1</v>
      </c>
      <c r="V2085" s="27">
        <v>0</v>
      </c>
      <c r="X2085" s="24">
        <f t="shared" ref="X2085" si="12396">N2085*S2082+P2085*S2085-O2085*T2082-Q2085*T2085</f>
        <v>0</v>
      </c>
      <c r="Y2085" s="28">
        <f t="shared" ref="Y2085" si="12397">(N2085*T2082+O2085*S2082+P2085*T2085+Q2085*S2085)</f>
        <v>-0.17189624090617067</v>
      </c>
      <c r="Z2085" s="26">
        <f t="shared" ref="Z2085" si="12398">N2085*U2082+P2085*U2085-O2085*V2082-Q2085*V2085</f>
        <v>-3.5654916949837681</v>
      </c>
      <c r="AA2085" s="27">
        <f t="shared" ref="AA2085" si="12399">(N2085*V2082+O2085*U2082+P2085*V2085+Q2085*U2085)</f>
        <v>0</v>
      </c>
      <c r="AB2085" s="8"/>
      <c r="AC2085" s="24">
        <v>0</v>
      </c>
      <c r="AD2085" s="28">
        <f t="shared" ref="AD2085" si="12400">IF(0=(1-$AD$8*$AE$8*$B2082^2),0,-1*(1-$AD$8*$AE$8*$B2082^2)/($B2082*$AD$8))</f>
        <v>-0.17646702302915288</v>
      </c>
      <c r="AE2085" s="26">
        <v>1</v>
      </c>
      <c r="AF2085" s="27">
        <v>0</v>
      </c>
      <c r="AH2085" s="24">
        <f t="shared" ref="AH2085" si="12401">X2085*AC2082+Z2085*AC2085-Y2085*AD2082-AA2085*AD2085</f>
        <v>0</v>
      </c>
      <c r="AI2085" s="28">
        <f t="shared" ref="AI2085" si="12402">(X2085*AD2082+Y2085*AC2082+Z2085*AD2085+AA2085*AC2085)</f>
        <v>0.45729546414278327</v>
      </c>
      <c r="AJ2085" s="26">
        <f t="shared" ref="AJ2085" si="12403">X2085*AE2082+Z2085*AE2085-Y2085*AF2082-AA2085*AF2085</f>
        <v>-3.5654916949837681</v>
      </c>
      <c r="AK2085" s="27">
        <f t="shared" ref="AK2085" si="12404">(X2085*AF2082+Y2085*AE2082+Z2085*AF2085+AA2085*AE2085)</f>
        <v>0</v>
      </c>
      <c r="AL2085" s="8"/>
      <c r="AM2085" s="24">
        <v>0</v>
      </c>
      <c r="AN2085" s="28">
        <v>0</v>
      </c>
      <c r="AO2085" s="26">
        <v>1</v>
      </c>
      <c r="AP2085" s="27">
        <v>0</v>
      </c>
      <c r="AR2085" s="24">
        <f t="shared" ref="AR2085" si="12405">AH2085*AM2082+AJ2085*AM2085-AI2085*AN2082-AK2085*AN2085</f>
        <v>0</v>
      </c>
      <c r="AS2085" s="28">
        <f t="shared" ref="AS2085" si="12406">(AH2085*AN2082+AI2085*AM2082+AJ2085*AN2085+AK2085*AM2085)</f>
        <v>0.45729546414278327</v>
      </c>
      <c r="AT2085" s="26">
        <f t="shared" ref="AT2085" si="12407">AH2085*AO2082+AJ2085*AO2085-AI2085*AP2082-AK2085*AP2085</f>
        <v>-1.0549538968631542</v>
      </c>
      <c r="AU2085" s="27">
        <f t="shared" ref="AU2085" si="12408">(AH2085*AP2082+AI2085*AO2082+AJ2085*AP2085+AK2085*AO2085)</f>
        <v>0</v>
      </c>
      <c r="AV2085" s="8"/>
      <c r="AW2085" s="38">
        <f t="shared" ref="AW2085" si="12409">(180/PI())*ATAN(-1*(($AR$8*AS2082+AU2082+$AR$8*AS2085+AU2085)/($AR$8*AR2082+AT2082+$AR$8*AR2085+AT2085)))</f>
        <v>-1.7894330124442077</v>
      </c>
      <c r="AY2085" s="187">
        <f t="shared" ref="AY2085" si="12410">20*LOG(((($AR$8*AR2082+AT2082-$AR$8*AR2085-AT2085)^2+($AR$8*AS2082+AU2082-$AR$8*AS2085-AU2085)^2)/(($AR$8*AR2082+AT2082+$AR$8*AR2085+AT2085)^2+($AR$8*AS2082+AU2082+$AR$8*AS2085+AU2085)^2))^0.5)</f>
        <v>-7.0472990465006671</v>
      </c>
      <c r="AZ2085" s="9"/>
      <c r="BA2085" s="29"/>
      <c r="BB2085" s="29"/>
      <c r="BC2085" s="29"/>
      <c r="BD2085" s="29"/>
    </row>
    <row r="2086" spans="2:56" ht="18.649999999999999" customHeight="1">
      <c r="AY2086" s="33"/>
    </row>
    <row r="2087" spans="2:56" ht="18.649999999999999" customHeight="1" thickBot="1">
      <c r="E2087" s="21" t="s">
        <v>68</v>
      </c>
      <c r="J2087" s="21" t="s">
        <v>69</v>
      </c>
      <c r="O2087" s="21" t="s">
        <v>70</v>
      </c>
      <c r="T2087" s="21" t="s">
        <v>71</v>
      </c>
      <c r="Y2087" s="21" t="s">
        <v>72</v>
      </c>
      <c r="AD2087" s="21" t="s">
        <v>73</v>
      </c>
      <c r="AI2087" s="21" t="s">
        <v>74</v>
      </c>
      <c r="AN2087" s="21" t="s">
        <v>75</v>
      </c>
      <c r="AS2087" s="21" t="s">
        <v>76</v>
      </c>
    </row>
    <row r="2088" spans="2:56" ht="18.649999999999999" customHeight="1" thickBot="1">
      <c r="B2088" s="20"/>
      <c r="D2088" s="197" t="s">
        <v>77</v>
      </c>
      <c r="E2088" s="198"/>
      <c r="F2088" s="199" t="s">
        <v>78</v>
      </c>
      <c r="G2088" s="200"/>
      <c r="I2088" s="197" t="s">
        <v>79</v>
      </c>
      <c r="J2088" s="198"/>
      <c r="K2088" s="199" t="s">
        <v>80</v>
      </c>
      <c r="L2088" s="200"/>
      <c r="N2088" s="197" t="s">
        <v>81</v>
      </c>
      <c r="O2088" s="198"/>
      <c r="P2088" s="199" t="s">
        <v>82</v>
      </c>
      <c r="Q2088" s="200"/>
      <c r="S2088" s="197" t="s">
        <v>83</v>
      </c>
      <c r="T2088" s="198"/>
      <c r="U2088" s="199" t="s">
        <v>84</v>
      </c>
      <c r="V2088" s="200"/>
      <c r="X2088" s="197" t="s">
        <v>85</v>
      </c>
      <c r="Y2088" s="198"/>
      <c r="Z2088" s="199" t="s">
        <v>86</v>
      </c>
      <c r="AA2088" s="200"/>
      <c r="AB2088" s="4"/>
      <c r="AC2088" s="197" t="s">
        <v>87</v>
      </c>
      <c r="AD2088" s="198"/>
      <c r="AE2088" s="199" t="s">
        <v>88</v>
      </c>
      <c r="AF2088" s="200"/>
      <c r="AH2088" s="197" t="s">
        <v>89</v>
      </c>
      <c r="AI2088" s="198"/>
      <c r="AJ2088" s="199" t="s">
        <v>90</v>
      </c>
      <c r="AK2088" s="200"/>
      <c r="AL2088" s="4"/>
      <c r="AM2088" s="197" t="s">
        <v>91</v>
      </c>
      <c r="AN2088" s="198"/>
      <c r="AO2088" s="199" t="s">
        <v>92</v>
      </c>
      <c r="AP2088" s="200"/>
      <c r="AR2088" s="197" t="s">
        <v>93</v>
      </c>
      <c r="AS2088" s="198"/>
      <c r="AT2088" s="199" t="s">
        <v>94</v>
      </c>
      <c r="AU2088" s="200"/>
      <c r="AV2088" s="4"/>
      <c r="AW2088" s="181" t="s">
        <v>95</v>
      </c>
      <c r="AY2088" s="182" t="s">
        <v>22</v>
      </c>
      <c r="AZ2088" s="9"/>
      <c r="BA2088" s="29"/>
      <c r="BB2088" s="29"/>
      <c r="BC2088" s="29"/>
      <c r="BD2088" s="29"/>
    </row>
    <row r="2089" spans="2:56" ht="18.649999999999999" customHeight="1" thickTop="1" thickBot="1">
      <c r="B2089" s="39">
        <f t="shared" ref="B2089" si="12411">B2082+$E$5</f>
        <v>1.0179999999999871</v>
      </c>
      <c r="D2089" s="24">
        <v>1</v>
      </c>
      <c r="E2089" s="25">
        <v>0</v>
      </c>
      <c r="F2089" s="26">
        <v>0</v>
      </c>
      <c r="G2089" s="27">
        <f t="shared" ref="G2089" si="12412">-1/($E$8*$B2089)</f>
        <v>-5.487811570501985</v>
      </c>
      <c r="I2089" s="24">
        <v>1</v>
      </c>
      <c r="J2089" s="28">
        <v>0</v>
      </c>
      <c r="K2089" s="26">
        <v>0</v>
      </c>
      <c r="L2089" s="27">
        <v>0</v>
      </c>
      <c r="N2089" s="24">
        <f t="shared" ref="N2089" si="12413">D2089*I2089+F2089*I2092-E2089*J2089-G2089*J2092</f>
        <v>6.1377585467481732E-2</v>
      </c>
      <c r="O2089" s="28">
        <f t="shared" ref="O2089" si="12414">(D2089*J2089+E2089*I2089+F2089*J2092+G2089*I2092)</f>
        <v>0</v>
      </c>
      <c r="P2089" s="26">
        <f t="shared" ref="P2089" si="12415">D2089*K2089+F2089*K2092-E2089*L2089-G2089*L2092</f>
        <v>0</v>
      </c>
      <c r="Q2089" s="27">
        <f t="shared" ref="Q2089" si="12416">(D2089*L2089+E2089*K2089+F2089*L2092+G2089*K2092)</f>
        <v>-5.487811570501985</v>
      </c>
      <c r="S2089" s="24">
        <v>1</v>
      </c>
      <c r="T2089" s="25">
        <v>0</v>
      </c>
      <c r="U2089" s="26">
        <v>0</v>
      </c>
      <c r="V2089" s="27">
        <f t="shared" ref="V2089" si="12417">-1/($T$8*$B2089)</f>
        <v>-26.549142462698793</v>
      </c>
      <c r="X2089" s="24">
        <f t="shared" ref="X2089" si="12418">N2089*S2089+P2089*S2092-O2089*T2089-Q2089*T2092</f>
        <v>6.1377585467481732E-2</v>
      </c>
      <c r="Y2089" s="28">
        <f t="shared" ref="Y2089" si="12419">(N2089*T2089+O2089*S2089+P2089*T2092+Q2089*S2092)</f>
        <v>0</v>
      </c>
      <c r="Z2089" s="26">
        <f t="shared" ref="Z2089" si="12420">N2089*U2089+P2089*U2092-O2089*V2089-Q2089*V2092</f>
        <v>0</v>
      </c>
      <c r="AA2089" s="27">
        <f t="shared" ref="AA2089" si="12421">(N2089*V2089+O2089*U2089+P2089*V2092+Q2089*U2092)</f>
        <v>-7.1173338310946281</v>
      </c>
      <c r="AB2089" s="8"/>
      <c r="AC2089" s="24">
        <v>1</v>
      </c>
      <c r="AD2089" s="28">
        <v>0</v>
      </c>
      <c r="AE2089" s="26">
        <v>0</v>
      </c>
      <c r="AF2089" s="27">
        <v>0</v>
      </c>
      <c r="AH2089" s="24">
        <f t="shared" ref="AH2089" si="12422">X2089*AC2089+Z2089*AC2092-Y2089*AD2089-AA2089*AD2092</f>
        <v>-1.1893558686589025</v>
      </c>
      <c r="AI2089" s="28">
        <f t="shared" ref="AI2089" si="12423">(X2089*AD2089+Y2089*AC2089+Z2089*AD2092+AA2089*AC2092)</f>
        <v>0</v>
      </c>
      <c r="AJ2089" s="26">
        <f t="shared" ref="AJ2089" si="12424">X2089*AE2089+Z2089*AE2092-Y2089*AF2089-AA2089*AF2092</f>
        <v>0</v>
      </c>
      <c r="AK2089" s="27">
        <f t="shared" ref="AK2089" si="12425">(X2089*AF2089+Y2089*AE2089+Z2089*AF2092+AA2089*AE2092)</f>
        <v>-7.1173338310946281</v>
      </c>
      <c r="AL2089" s="8"/>
      <c r="AM2089" s="24">
        <v>1</v>
      </c>
      <c r="AN2089" s="25">
        <v>0</v>
      </c>
      <c r="AO2089" s="26">
        <v>0</v>
      </c>
      <c r="AP2089" s="27">
        <f t="shared" ref="AP2089" si="12426">-1/($AN$8*$B2089)</f>
        <v>-5.487811570501985</v>
      </c>
      <c r="AR2089" s="24">
        <f t="shared" ref="AR2089" si="12427">AH2089*AM2089+AJ2089*AM2092-AI2089*AN2089-AK2089*AN2092</f>
        <v>-1.1893558686589025</v>
      </c>
      <c r="AS2089" s="28">
        <f t="shared" ref="AS2089" si="12428">(AH2089*AN2089+AI2089*AM2089+AJ2089*AN2092+AK2089*AM2092)</f>
        <v>0</v>
      </c>
      <c r="AT2089" s="26">
        <f t="shared" ref="AT2089" si="12429">AH2089*AO2089+AJ2089*AO2092-AI2089*AP2089-AK2089*AP2092</f>
        <v>0</v>
      </c>
      <c r="AU2089" s="27">
        <f t="shared" ref="AU2089" si="12430">(AH2089*AP2089+AI2089*AO2089+AJ2089*AP2092+AK2089*AO2092)</f>
        <v>-0.59037293362386389</v>
      </c>
      <c r="AV2089" s="8"/>
      <c r="AW2089" s="183">
        <f t="shared" ref="AW2089" si="12431">20*LOG((2*$AR$8)/(($AR$8*AR2089+AT2089+$AR$8*AR2092+AT2092)^2+($AR$8*AS2089+AU2089+$AR$8*AS2092+AU2092)^2)^0.5)</f>
        <v>-1.0554537957185146</v>
      </c>
      <c r="AY2089" s="184">
        <f t="shared" ref="AY2089" si="12432">((AS2089^2+AR2089^2)/(AS2092^2+AR2092^2))^0.5</f>
        <v>2.6359404305686289</v>
      </c>
      <c r="AZ2089" s="9"/>
      <c r="BA2089" s="29"/>
      <c r="BB2089" s="29"/>
      <c r="BC2089" s="29"/>
      <c r="BD2089" s="29"/>
    </row>
    <row r="2090" spans="2:56" ht="18.649999999999999" customHeight="1" thickBot="1">
      <c r="D2090" s="30"/>
      <c r="G2090" s="31"/>
      <c r="I2090" s="30"/>
      <c r="L2090" s="31"/>
      <c r="N2090" s="30"/>
      <c r="Q2090" s="31"/>
      <c r="S2090" s="30"/>
      <c r="V2090" s="31"/>
      <c r="X2090" s="30"/>
      <c r="AA2090" s="31"/>
      <c r="AC2090" s="30"/>
      <c r="AF2090" s="31"/>
      <c r="AH2090" s="30"/>
      <c r="AK2090" s="31"/>
      <c r="AM2090" s="30"/>
      <c r="AP2090" s="31"/>
      <c r="AR2090" s="30"/>
      <c r="AU2090" s="31"/>
      <c r="AY2090" s="185"/>
      <c r="AZ2090" s="9"/>
      <c r="BA2090" s="29"/>
      <c r="BB2090" s="29"/>
      <c r="BC2090" s="29"/>
      <c r="BD2090" s="29"/>
    </row>
    <row r="2091" spans="2:56" ht="18.649999999999999" customHeight="1" thickBot="1">
      <c r="D2091" s="197" t="s">
        <v>96</v>
      </c>
      <c r="E2091" s="198"/>
      <c r="F2091" s="199" t="s">
        <v>97</v>
      </c>
      <c r="G2091" s="200"/>
      <c r="I2091" s="197" t="s">
        <v>98</v>
      </c>
      <c r="J2091" s="198"/>
      <c r="K2091" s="199" t="s">
        <v>99</v>
      </c>
      <c r="L2091" s="200"/>
      <c r="N2091" s="197" t="s">
        <v>1</v>
      </c>
      <c r="O2091" s="198"/>
      <c r="P2091" s="199" t="s">
        <v>2</v>
      </c>
      <c r="Q2091" s="200"/>
      <c r="S2091" s="172" t="s">
        <v>100</v>
      </c>
      <c r="T2091" s="173"/>
      <c r="U2091" s="199" t="s">
        <v>101</v>
      </c>
      <c r="V2091" s="200"/>
      <c r="X2091" s="197" t="s">
        <v>102</v>
      </c>
      <c r="Y2091" s="198"/>
      <c r="Z2091" s="199" t="s">
        <v>103</v>
      </c>
      <c r="AA2091" s="200"/>
      <c r="AB2091" s="4"/>
      <c r="AC2091" s="197" t="s">
        <v>104</v>
      </c>
      <c r="AD2091" s="198"/>
      <c r="AE2091" s="199" t="s">
        <v>105</v>
      </c>
      <c r="AF2091" s="200"/>
      <c r="AH2091" s="172" t="s">
        <v>106</v>
      </c>
      <c r="AI2091" s="173"/>
      <c r="AJ2091" s="199" t="s">
        <v>107</v>
      </c>
      <c r="AK2091" s="200"/>
      <c r="AL2091" s="4"/>
      <c r="AM2091" s="197" t="s">
        <v>108</v>
      </c>
      <c r="AN2091" s="198"/>
      <c r="AO2091" s="199" t="s">
        <v>109</v>
      </c>
      <c r="AP2091" s="200"/>
      <c r="AR2091" s="197" t="s">
        <v>110</v>
      </c>
      <c r="AS2091" s="198"/>
      <c r="AT2091" s="199" t="s">
        <v>111</v>
      </c>
      <c r="AU2091" s="200"/>
      <c r="AV2091" s="4"/>
      <c r="AW2091" s="36" t="s">
        <v>112</v>
      </c>
      <c r="AY2091" s="186" t="s">
        <v>113</v>
      </c>
      <c r="AZ2091" s="9"/>
      <c r="BA2091" s="29"/>
      <c r="BB2091" s="29"/>
      <c r="BC2091" s="29"/>
      <c r="BD2091" s="29"/>
    </row>
    <row r="2092" spans="2:56" ht="18.649999999999999" customHeight="1" thickTop="1" thickBot="1">
      <c r="D2092" s="24">
        <v>0</v>
      </c>
      <c r="E2092" s="28">
        <v>0</v>
      </c>
      <c r="F2092" s="26">
        <v>1</v>
      </c>
      <c r="G2092" s="27">
        <v>0</v>
      </c>
      <c r="I2092" s="24">
        <v>0</v>
      </c>
      <c r="J2092" s="28">
        <f t="shared" ref="J2092" si="12433">IF(0=(1-$J$8*$K$8*$B2089^2),0,-1*(1-$J$8*$K$8*$B2089^2)/($B2089*$K$8))</f>
        <v>-0.17103765362094236</v>
      </c>
      <c r="K2092" s="26">
        <v>1</v>
      </c>
      <c r="L2092" s="27">
        <v>0</v>
      </c>
      <c r="N2092" s="24">
        <f t="shared" ref="N2092" si="12434">D2092*I2089+F2092*I2092-E2092*J2089-G2092*J2092</f>
        <v>0</v>
      </c>
      <c r="O2092" s="28">
        <f t="shared" ref="O2092" si="12435">(D2092*J2089+E2092*I2089+F2092*J2092+G2092*I2092)</f>
        <v>-0.17103765362094236</v>
      </c>
      <c r="P2092" s="26">
        <f t="shared" ref="P2092" si="12436">D2092*K2089+F2092*K2092-E2092*L2089-G2092*L2092</f>
        <v>1</v>
      </c>
      <c r="Q2092" s="27">
        <f t="shared" ref="Q2092" si="12437">(D2092*L2089+E2092*K2089+F2092*L2092+G2092*K2092)</f>
        <v>0</v>
      </c>
      <c r="S2092" s="24">
        <v>0</v>
      </c>
      <c r="T2092" s="28">
        <v>0</v>
      </c>
      <c r="U2092" s="26">
        <v>1</v>
      </c>
      <c r="V2092" s="27">
        <v>0</v>
      </c>
      <c r="X2092" s="24">
        <f t="shared" ref="X2092" si="12438">N2092*S2089+P2092*S2092-O2092*T2089-Q2092*T2092</f>
        <v>0</v>
      </c>
      <c r="Y2092" s="28">
        <f t="shared" ref="Y2092" si="12439">(N2092*T2089+O2092*S2089+P2092*T2092+Q2092*S2092)</f>
        <v>-0.17103765362094236</v>
      </c>
      <c r="Z2092" s="26">
        <f t="shared" ref="Z2092" si="12440">N2092*U2089+P2092*U2092-O2092*V2089-Q2092*V2092</f>
        <v>-3.5409030324681288</v>
      </c>
      <c r="AA2092" s="27">
        <f t="shared" ref="AA2092" si="12441">(N2092*V2089+O2092*U2089+P2092*V2092+Q2092*U2092)</f>
        <v>0</v>
      </c>
      <c r="AB2092" s="8"/>
      <c r="AC2092" s="24">
        <v>0</v>
      </c>
      <c r="AD2092" s="28">
        <f t="shared" ref="AD2092" si="12442">IF(0=(1-$AD$8*$AE$8*$B2089^2),0,-1*(1-$AD$8*$AE$8*$B2089^2)/($B2089*$AD$8))</f>
        <v>-0.17573061539731438</v>
      </c>
      <c r="AE2092" s="26">
        <v>1</v>
      </c>
      <c r="AF2092" s="27">
        <v>0</v>
      </c>
      <c r="AH2092" s="24">
        <f t="shared" ref="AH2092" si="12443">X2092*AC2089+Z2092*AC2092-Y2092*AD2089-AA2092*AD2092</f>
        <v>0</v>
      </c>
      <c r="AI2092" s="28">
        <f t="shared" ref="AI2092" si="12444">(X2092*AD2089+Y2092*AC2089+Z2092*AD2092+AA2092*AC2092)</f>
        <v>0.45120741533689857</v>
      </c>
      <c r="AJ2092" s="26">
        <f t="shared" ref="AJ2092" si="12445">X2092*AE2089+Z2092*AE2092-Y2092*AF2089-AA2092*AF2092</f>
        <v>-3.5409030324681288</v>
      </c>
      <c r="AK2092" s="27">
        <f t="shared" ref="AK2092" si="12446">(X2092*AF2089+Y2092*AE2089+Z2092*AF2092+AA2092*AE2092)</f>
        <v>0</v>
      </c>
      <c r="AL2092" s="8"/>
      <c r="AM2092" s="24">
        <v>0</v>
      </c>
      <c r="AN2092" s="28">
        <v>0</v>
      </c>
      <c r="AO2092" s="26">
        <v>1</v>
      </c>
      <c r="AP2092" s="27">
        <v>0</v>
      </c>
      <c r="AR2092" s="24">
        <f t="shared" ref="AR2092" si="12447">AH2092*AM2089+AJ2092*AM2092-AI2092*AN2089-AK2092*AN2092</f>
        <v>0</v>
      </c>
      <c r="AS2092" s="28">
        <f t="shared" ref="AS2092" si="12448">(AH2092*AN2089+AI2092*AM2089+AJ2092*AN2092+AK2092*AM2092)</f>
        <v>0.45120741533689857</v>
      </c>
      <c r="AT2092" s="26">
        <f t="shared" ref="AT2092" si="12449">AH2092*AO2089+AJ2092*AO2092-AI2092*AP2089-AK2092*AP2092</f>
        <v>-1.0647617578860018</v>
      </c>
      <c r="AU2092" s="27">
        <f t="shared" ref="AU2092" si="12450">(AH2092*AP2089+AI2092*AO2089+AJ2092*AP2092+AK2092*AO2092)</f>
        <v>0</v>
      </c>
      <c r="AV2092" s="8"/>
      <c r="AW2092" s="38">
        <f t="shared" ref="AW2092" si="12451">(180/PI())*ATAN(-1*(($AR$8*AS2089+AU2089+$AR$8*AS2092+AU2092)/($AR$8*AR2089+AT2089+$AR$8*AR2092+AT2092)))</f>
        <v>-3.532863182266591</v>
      </c>
      <c r="AY2092" s="187">
        <f t="shared" ref="AY2092" si="12452">20*LOG(((($AR$8*AR2089+AT2089-$AR$8*AR2092-AT2092)^2+($AR$8*AS2089+AU2089-$AR$8*AS2092-AU2092)^2)/(($AR$8*AR2089+AT2089+$AR$8*AR2092+AT2092)^2+($AR$8*AS2089+AU2089+$AR$8*AS2092+AU2092)^2))^0.5)</f>
        <v>-6.660495338795414</v>
      </c>
      <c r="AZ2092" s="9"/>
      <c r="BA2092" s="29"/>
      <c r="BB2092" s="29"/>
      <c r="BC2092" s="29"/>
      <c r="BD2092" s="29"/>
    </row>
    <row r="2093" spans="2:56" ht="18.649999999999999" customHeight="1">
      <c r="AY2093" s="33"/>
    </row>
    <row r="2094" spans="2:56" ht="18.649999999999999" customHeight="1" thickBot="1">
      <c r="E2094" s="21" t="s">
        <v>68</v>
      </c>
      <c r="J2094" s="21" t="s">
        <v>69</v>
      </c>
      <c r="O2094" s="21" t="s">
        <v>70</v>
      </c>
      <c r="T2094" s="21" t="s">
        <v>71</v>
      </c>
      <c r="Y2094" s="21" t="s">
        <v>72</v>
      </c>
      <c r="AD2094" s="21" t="s">
        <v>73</v>
      </c>
      <c r="AI2094" s="21" t="s">
        <v>74</v>
      </c>
      <c r="AN2094" s="21" t="s">
        <v>75</v>
      </c>
      <c r="AS2094" s="21" t="s">
        <v>76</v>
      </c>
    </row>
    <row r="2095" spans="2:56" ht="18.649999999999999" customHeight="1" thickBot="1">
      <c r="B2095" s="20"/>
      <c r="D2095" s="197" t="s">
        <v>77</v>
      </c>
      <c r="E2095" s="198"/>
      <c r="F2095" s="199" t="s">
        <v>78</v>
      </c>
      <c r="G2095" s="200"/>
      <c r="I2095" s="197" t="s">
        <v>79</v>
      </c>
      <c r="J2095" s="198"/>
      <c r="K2095" s="199" t="s">
        <v>80</v>
      </c>
      <c r="L2095" s="200"/>
      <c r="N2095" s="197" t="s">
        <v>81</v>
      </c>
      <c r="O2095" s="198"/>
      <c r="P2095" s="199" t="s">
        <v>82</v>
      </c>
      <c r="Q2095" s="200"/>
      <c r="S2095" s="197" t="s">
        <v>83</v>
      </c>
      <c r="T2095" s="198"/>
      <c r="U2095" s="199" t="s">
        <v>84</v>
      </c>
      <c r="V2095" s="200"/>
      <c r="X2095" s="197" t="s">
        <v>85</v>
      </c>
      <c r="Y2095" s="198"/>
      <c r="Z2095" s="199" t="s">
        <v>86</v>
      </c>
      <c r="AA2095" s="200"/>
      <c r="AB2095" s="4"/>
      <c r="AC2095" s="197" t="s">
        <v>87</v>
      </c>
      <c r="AD2095" s="198"/>
      <c r="AE2095" s="199" t="s">
        <v>88</v>
      </c>
      <c r="AF2095" s="200"/>
      <c r="AH2095" s="197" t="s">
        <v>89</v>
      </c>
      <c r="AI2095" s="198"/>
      <c r="AJ2095" s="199" t="s">
        <v>90</v>
      </c>
      <c r="AK2095" s="200"/>
      <c r="AL2095" s="4"/>
      <c r="AM2095" s="197" t="s">
        <v>91</v>
      </c>
      <c r="AN2095" s="198"/>
      <c r="AO2095" s="199" t="s">
        <v>92</v>
      </c>
      <c r="AP2095" s="200"/>
      <c r="AR2095" s="197" t="s">
        <v>93</v>
      </c>
      <c r="AS2095" s="198"/>
      <c r="AT2095" s="199" t="s">
        <v>94</v>
      </c>
      <c r="AU2095" s="200"/>
      <c r="AV2095" s="4"/>
      <c r="AW2095" s="181" t="s">
        <v>95</v>
      </c>
      <c r="AY2095" s="182" t="s">
        <v>22</v>
      </c>
      <c r="AZ2095" s="9"/>
      <c r="BA2095" s="29"/>
      <c r="BB2095" s="29"/>
      <c r="BC2095" s="29"/>
      <c r="BD2095" s="29"/>
    </row>
    <row r="2096" spans="2:56" ht="18.649999999999999" customHeight="1" thickTop="1" thickBot="1">
      <c r="B2096" s="39">
        <f t="shared" ref="B2096" si="12453">B2089+$E$5</f>
        <v>1.0183999999999871</v>
      </c>
      <c r="D2096" s="24">
        <v>1</v>
      </c>
      <c r="E2096" s="25">
        <v>0</v>
      </c>
      <c r="F2096" s="26">
        <v>0</v>
      </c>
      <c r="G2096" s="27">
        <f t="shared" ref="G2096" si="12454">-1/($E$8*$B2096)</f>
        <v>-5.4856561064130211</v>
      </c>
      <c r="I2096" s="24">
        <v>1</v>
      </c>
      <c r="J2096" s="28">
        <v>0</v>
      </c>
      <c r="K2096" s="26">
        <v>0</v>
      </c>
      <c r="L2096" s="27">
        <v>0</v>
      </c>
      <c r="N2096" s="24">
        <f t="shared" ref="N2096" si="12455">D2096*I2096+F2096*I2099-E2096*J2096-G2096*J2099</f>
        <v>6.6454170450826799E-2</v>
      </c>
      <c r="O2096" s="28">
        <f t="shared" ref="O2096" si="12456">(D2096*J2096+E2096*I2096+F2096*J2099+G2096*I2099)</f>
        <v>0</v>
      </c>
      <c r="P2096" s="26">
        <f t="shared" ref="P2096" si="12457">D2096*K2096+F2096*K2099-E2096*L2096-G2096*L2099</f>
        <v>0</v>
      </c>
      <c r="Q2096" s="27">
        <f t="shared" ref="Q2096" si="12458">(D2096*L2096+E2096*K2096+F2096*L2099+G2096*K2099)</f>
        <v>-5.4856561064130211</v>
      </c>
      <c r="S2096" s="24">
        <v>1</v>
      </c>
      <c r="T2096" s="25">
        <v>0</v>
      </c>
      <c r="U2096" s="26">
        <v>0</v>
      </c>
      <c r="V2096" s="27">
        <f t="shared" ref="V2096" si="12459">-1/($T$8*$B2096)</f>
        <v>-26.5387146769711</v>
      </c>
      <c r="X2096" s="24">
        <f t="shared" ref="X2096" si="12460">N2096*S2096+P2096*S2099-O2096*T2096-Q2096*T2099</f>
        <v>6.6454170450826799E-2</v>
      </c>
      <c r="Y2096" s="28">
        <f t="shared" ref="Y2096" si="12461">(N2096*T2096+O2096*S2096+P2096*T2099+Q2096*S2099)</f>
        <v>0</v>
      </c>
      <c r="Z2096" s="26">
        <f t="shared" ref="Z2096" si="12462">N2096*U2096+P2096*U2099-O2096*V2096-Q2096*V2099</f>
        <v>0</v>
      </c>
      <c r="AA2096" s="27">
        <f t="shared" ref="AA2096" si="12463">(N2096*V2096+O2096*U2096+P2096*V2099+Q2096*U2099)</f>
        <v>-7.2492643751023174</v>
      </c>
      <c r="AB2096" s="8"/>
      <c r="AC2096" s="24">
        <v>1</v>
      </c>
      <c r="AD2096" s="28">
        <v>0</v>
      </c>
      <c r="AE2096" s="26">
        <v>0</v>
      </c>
      <c r="AF2096" s="27">
        <v>0</v>
      </c>
      <c r="AH2096" s="24">
        <f t="shared" ref="AH2096" si="12464">X2096*AC2096+Z2096*AC2099-Y2096*AD2096-AA2096*AD2099</f>
        <v>-1.2021273995932378</v>
      </c>
      <c r="AI2096" s="28">
        <f t="shared" ref="AI2096" si="12465">(X2096*AD2096+Y2096*AC2096+Z2096*AD2099+AA2096*AC2099)</f>
        <v>0</v>
      </c>
      <c r="AJ2096" s="26">
        <f t="shared" ref="AJ2096" si="12466">X2096*AE2096+Z2096*AE2099-Y2096*AF2096-AA2096*AF2099</f>
        <v>0</v>
      </c>
      <c r="AK2096" s="27">
        <f t="shared" ref="AK2096" si="12467">(X2096*AF2096+Y2096*AE2096+Z2096*AF2099+AA2096*AE2099)</f>
        <v>-7.2492643751023174</v>
      </c>
      <c r="AL2096" s="8"/>
      <c r="AM2096" s="24">
        <v>1</v>
      </c>
      <c r="AN2096" s="25">
        <v>0</v>
      </c>
      <c r="AO2096" s="26">
        <v>0</v>
      </c>
      <c r="AP2096" s="27">
        <f t="shared" ref="AP2096" si="12468">-1/($AN$8*$B2096)</f>
        <v>-5.4856561064130211</v>
      </c>
      <c r="AR2096" s="24">
        <f t="shared" ref="AR2096" si="12469">AH2096*AM2096+AJ2096*AM2099-AI2096*AN2096-AK2096*AN2099</f>
        <v>-1.2021273995932378</v>
      </c>
      <c r="AS2096" s="28">
        <f t="shared" ref="AS2096" si="12470">(AH2096*AN2096+AI2096*AM2096+AJ2096*AN2099+AK2096*AM2099)</f>
        <v>0</v>
      </c>
      <c r="AT2096" s="26">
        <f t="shared" ref="AT2096" si="12471">AH2096*AO2096+AJ2096*AO2099-AI2096*AP2096-AK2096*AP2099</f>
        <v>0</v>
      </c>
      <c r="AU2096" s="27">
        <f t="shared" ref="AU2096" si="12472">(AH2096*AP2096+AI2096*AO2096+AJ2096*AP2099+AK2096*AO2099)</f>
        <v>-0.65480686483726647</v>
      </c>
      <c r="AV2096" s="8"/>
      <c r="AW2096" s="183">
        <f t="shared" ref="AW2096" si="12473">20*LOG((2*$AR$8)/(($AR$8*AR2096+AT2096+$AR$8*AR2099+AT2099)^2+($AR$8*AS2096+AU2096+$AR$8*AS2099+AU2099)^2)^0.5)</f>
        <v>-1.1613098269522</v>
      </c>
      <c r="AY2096" s="184">
        <f t="shared" ref="AY2096" si="12474">((AS2096^2+AR2096^2)/(AS2099^2+AR2099^2))^0.5</f>
        <v>2.7004304545132993</v>
      </c>
      <c r="AZ2096" s="9"/>
      <c r="BA2096" s="29"/>
      <c r="BB2096" s="29"/>
      <c r="BC2096" s="29"/>
      <c r="BD2096" s="29"/>
    </row>
    <row r="2097" spans="2:56" ht="18.649999999999999" customHeight="1" thickBot="1">
      <c r="D2097" s="30"/>
      <c r="G2097" s="31"/>
      <c r="I2097" s="30"/>
      <c r="L2097" s="31"/>
      <c r="N2097" s="30"/>
      <c r="Q2097" s="31"/>
      <c r="S2097" s="30"/>
      <c r="V2097" s="31"/>
      <c r="X2097" s="30"/>
      <c r="AA2097" s="31"/>
      <c r="AC2097" s="30"/>
      <c r="AF2097" s="31"/>
      <c r="AH2097" s="30"/>
      <c r="AK2097" s="31"/>
      <c r="AM2097" s="30"/>
      <c r="AP2097" s="31"/>
      <c r="AR2097" s="30"/>
      <c r="AU2097" s="31"/>
      <c r="AY2097" s="185"/>
      <c r="AZ2097" s="9"/>
      <c r="BA2097" s="29"/>
      <c r="BB2097" s="29"/>
      <c r="BC2097" s="29"/>
      <c r="BD2097" s="29"/>
    </row>
    <row r="2098" spans="2:56" ht="18.649999999999999" customHeight="1" thickBot="1">
      <c r="D2098" s="197" t="s">
        <v>96</v>
      </c>
      <c r="E2098" s="198"/>
      <c r="F2098" s="199" t="s">
        <v>97</v>
      </c>
      <c r="G2098" s="200"/>
      <c r="I2098" s="197" t="s">
        <v>98</v>
      </c>
      <c r="J2098" s="198"/>
      <c r="K2098" s="199" t="s">
        <v>99</v>
      </c>
      <c r="L2098" s="200"/>
      <c r="N2098" s="197" t="s">
        <v>1</v>
      </c>
      <c r="O2098" s="198"/>
      <c r="P2098" s="199" t="s">
        <v>2</v>
      </c>
      <c r="Q2098" s="200"/>
      <c r="S2098" s="172" t="s">
        <v>100</v>
      </c>
      <c r="T2098" s="173"/>
      <c r="U2098" s="199" t="s">
        <v>101</v>
      </c>
      <c r="V2098" s="200"/>
      <c r="X2098" s="197" t="s">
        <v>102</v>
      </c>
      <c r="Y2098" s="198"/>
      <c r="Z2098" s="199" t="s">
        <v>103</v>
      </c>
      <c r="AA2098" s="200"/>
      <c r="AB2098" s="4"/>
      <c r="AC2098" s="197" t="s">
        <v>104</v>
      </c>
      <c r="AD2098" s="198"/>
      <c r="AE2098" s="199" t="s">
        <v>105</v>
      </c>
      <c r="AF2098" s="200"/>
      <c r="AH2098" s="172" t="s">
        <v>106</v>
      </c>
      <c r="AI2098" s="173"/>
      <c r="AJ2098" s="199" t="s">
        <v>107</v>
      </c>
      <c r="AK2098" s="200"/>
      <c r="AL2098" s="4"/>
      <c r="AM2098" s="197" t="s">
        <v>108</v>
      </c>
      <c r="AN2098" s="198"/>
      <c r="AO2098" s="199" t="s">
        <v>109</v>
      </c>
      <c r="AP2098" s="200"/>
      <c r="AR2098" s="197" t="s">
        <v>110</v>
      </c>
      <c r="AS2098" s="198"/>
      <c r="AT2098" s="199" t="s">
        <v>111</v>
      </c>
      <c r="AU2098" s="200"/>
      <c r="AV2098" s="4"/>
      <c r="AW2098" s="36" t="s">
        <v>112</v>
      </c>
      <c r="AY2098" s="186" t="s">
        <v>113</v>
      </c>
      <c r="AZ2098" s="9"/>
      <c r="BA2098" s="29"/>
      <c r="BB2098" s="29"/>
      <c r="BC2098" s="29"/>
      <c r="BD2098" s="29"/>
    </row>
    <row r="2099" spans="2:56" ht="18.649999999999999" customHeight="1" thickTop="1" thickBot="1">
      <c r="D2099" s="24">
        <v>0</v>
      </c>
      <c r="E2099" s="28">
        <v>0</v>
      </c>
      <c r="F2099" s="26">
        <v>1</v>
      </c>
      <c r="G2099" s="27">
        <v>0</v>
      </c>
      <c r="I2099" s="24">
        <v>0</v>
      </c>
      <c r="J2099" s="28">
        <f t="shared" ref="J2099" si="12475">IF(0=(1-$J$8*$K$8*$B2096^2),0,-1*(1-$J$8*$K$8*$B2096^2)/($B2096*$K$8))</f>
        <v>-0.170179430033503</v>
      </c>
      <c r="K2099" s="26">
        <v>1</v>
      </c>
      <c r="L2099" s="27">
        <v>0</v>
      </c>
      <c r="N2099" s="24">
        <f t="shared" ref="N2099" si="12476">D2099*I2096+F2099*I2099-E2099*J2096-G2099*J2099</f>
        <v>0</v>
      </c>
      <c r="O2099" s="28">
        <f t="shared" ref="O2099" si="12477">(D2099*J2096+E2099*I2096+F2099*J2099+G2099*I2099)</f>
        <v>-0.170179430033503</v>
      </c>
      <c r="P2099" s="26">
        <f t="shared" ref="P2099" si="12478">D2099*K2096+F2099*K2099-E2099*L2096-G2099*L2099</f>
        <v>1</v>
      </c>
      <c r="Q2099" s="27">
        <f t="shared" ref="Q2099" si="12479">(D2099*L2096+E2099*K2096+F2099*L2099+G2099*K2099)</f>
        <v>0</v>
      </c>
      <c r="S2099" s="24">
        <v>0</v>
      </c>
      <c r="T2099" s="28">
        <v>0</v>
      </c>
      <c r="U2099" s="26">
        <v>1</v>
      </c>
      <c r="V2099" s="27">
        <v>0</v>
      </c>
      <c r="X2099" s="24">
        <f t="shared" ref="X2099" si="12480">N2099*S2096+P2099*S2099-O2099*T2096-Q2099*T2099</f>
        <v>0</v>
      </c>
      <c r="Y2099" s="28">
        <f t="shared" ref="Y2099" si="12481">(N2099*T2096+O2099*S2096+P2099*T2099+Q2099*S2099)</f>
        <v>-0.170179430033503</v>
      </c>
      <c r="Z2099" s="26">
        <f t="shared" ref="Z2099" si="12482">N2099*U2096+P2099*U2099-O2099*V2096-Q2099*V2099</f>
        <v>-3.5163433375487028</v>
      </c>
      <c r="AA2099" s="27">
        <f t="shared" ref="AA2099" si="12483">(N2099*V2096+O2099*U2096+P2099*V2099+Q2099*U2099)</f>
        <v>0</v>
      </c>
      <c r="AB2099" s="8"/>
      <c r="AC2099" s="24">
        <v>0</v>
      </c>
      <c r="AD2099" s="28">
        <f t="shared" ref="AD2099" si="12484">IF(0=(1-$AD$8*$AE$8*$B2096^2),0,-1*(1-$AD$8*$AE$8*$B2096^2)/($B2096*$AD$8))</f>
        <v>-0.17499452418938158</v>
      </c>
      <c r="AE2099" s="26">
        <v>1</v>
      </c>
      <c r="AF2099" s="27">
        <v>0</v>
      </c>
      <c r="AH2099" s="24">
        <f t="shared" ref="AH2099" si="12485">X2099*AC2096+Z2099*AC2099-Y2099*AD2096-AA2099*AD2099</f>
        <v>0</v>
      </c>
      <c r="AI2099" s="28">
        <f t="shared" ref="AI2099" si="12486">(X2099*AD2096+Y2099*AC2096+Z2099*AD2099+AA2099*AC2099)</f>
        <v>0.44516139920733422</v>
      </c>
      <c r="AJ2099" s="26">
        <f t="shared" ref="AJ2099" si="12487">X2099*AE2096+Z2099*AE2099-Y2099*AF2096-AA2099*AF2099</f>
        <v>-3.5163433375487028</v>
      </c>
      <c r="AK2099" s="27">
        <f t="shared" ref="AK2099" si="12488">(X2099*AF2096+Y2099*AE2096+Z2099*AF2099+AA2099*AE2099)</f>
        <v>0</v>
      </c>
      <c r="AL2099" s="8"/>
      <c r="AM2099" s="24">
        <v>0</v>
      </c>
      <c r="AN2099" s="28">
        <v>0</v>
      </c>
      <c r="AO2099" s="26">
        <v>1</v>
      </c>
      <c r="AP2099" s="27">
        <v>0</v>
      </c>
      <c r="AR2099" s="24">
        <f t="shared" ref="AR2099" si="12489">AH2099*AM2096+AJ2099*AM2099-AI2099*AN2096-AK2099*AN2099</f>
        <v>0</v>
      </c>
      <c r="AS2099" s="28">
        <f t="shared" ref="AS2099" si="12490">(AH2099*AN2096+AI2099*AM2096+AJ2099*AN2099+AK2099*AM2099)</f>
        <v>0.44516139920733422</v>
      </c>
      <c r="AT2099" s="26">
        <f t="shared" ref="AT2099" si="12491">AH2099*AO2096+AJ2099*AO2099-AI2099*AP2096-AK2099*AP2099</f>
        <v>-1.074340989647625</v>
      </c>
      <c r="AU2099" s="27">
        <f t="shared" ref="AU2099" si="12492">(AH2099*AP2096+AI2099*AO2096+AJ2099*AP2099+AK2099*AO2099)</f>
        <v>0</v>
      </c>
      <c r="AV2099" s="8"/>
      <c r="AW2099" s="38">
        <f t="shared" ref="AW2099" si="12493">(180/PI())*ATAN(-1*(($AR$8*AS2096+AU2096+$AR$8*AS2099+AU2099)/($AR$8*AR2096+AT2096+$AR$8*AR2099+AT2099)))</f>
        <v>-5.2616652960804613</v>
      </c>
      <c r="AY2099" s="187">
        <f t="shared" ref="AY2099" si="12494">20*LOG(((($AR$8*AR2096+AT2096-$AR$8*AR2099-AT2099)^2+($AR$8*AS2096+AU2096-$AR$8*AS2099-AU2099)^2)/(($AR$8*AR2096+AT2096+$AR$8*AR2099+AT2099)^2+($AR$8*AS2096+AU2096+$AR$8*AS2099+AU2099)^2))^0.5)</f>
        <v>-6.2960857191644948</v>
      </c>
      <c r="AZ2099" s="9"/>
      <c r="BA2099" s="29"/>
      <c r="BB2099" s="29"/>
      <c r="BC2099" s="29"/>
      <c r="BD2099" s="29"/>
    </row>
    <row r="2100" spans="2:56" ht="18.649999999999999" customHeight="1">
      <c r="AY2100" s="33"/>
    </row>
    <row r="2101" spans="2:56" ht="18.649999999999999" customHeight="1" thickBot="1">
      <c r="E2101" s="21" t="s">
        <v>68</v>
      </c>
      <c r="J2101" s="21" t="s">
        <v>69</v>
      </c>
      <c r="O2101" s="21" t="s">
        <v>70</v>
      </c>
      <c r="T2101" s="21" t="s">
        <v>71</v>
      </c>
      <c r="Y2101" s="21" t="s">
        <v>72</v>
      </c>
      <c r="AD2101" s="21" t="s">
        <v>73</v>
      </c>
      <c r="AI2101" s="21" t="s">
        <v>74</v>
      </c>
      <c r="AN2101" s="21" t="s">
        <v>75</v>
      </c>
      <c r="AS2101" s="21" t="s">
        <v>76</v>
      </c>
    </row>
    <row r="2102" spans="2:56" ht="18.649999999999999" customHeight="1" thickBot="1">
      <c r="B2102" s="20"/>
      <c r="D2102" s="197" t="s">
        <v>77</v>
      </c>
      <c r="E2102" s="198"/>
      <c r="F2102" s="199" t="s">
        <v>78</v>
      </c>
      <c r="G2102" s="200"/>
      <c r="I2102" s="197" t="s">
        <v>79</v>
      </c>
      <c r="J2102" s="198"/>
      <c r="K2102" s="199" t="s">
        <v>80</v>
      </c>
      <c r="L2102" s="200"/>
      <c r="N2102" s="197" t="s">
        <v>81</v>
      </c>
      <c r="O2102" s="198"/>
      <c r="P2102" s="199" t="s">
        <v>82</v>
      </c>
      <c r="Q2102" s="200"/>
      <c r="S2102" s="197" t="s">
        <v>83</v>
      </c>
      <c r="T2102" s="198"/>
      <c r="U2102" s="199" t="s">
        <v>84</v>
      </c>
      <c r="V2102" s="200"/>
      <c r="X2102" s="197" t="s">
        <v>85</v>
      </c>
      <c r="Y2102" s="198"/>
      <c r="Z2102" s="199" t="s">
        <v>86</v>
      </c>
      <c r="AA2102" s="200"/>
      <c r="AB2102" s="4"/>
      <c r="AC2102" s="197" t="s">
        <v>87</v>
      </c>
      <c r="AD2102" s="198"/>
      <c r="AE2102" s="199" t="s">
        <v>88</v>
      </c>
      <c r="AF2102" s="200"/>
      <c r="AH2102" s="197" t="s">
        <v>89</v>
      </c>
      <c r="AI2102" s="198"/>
      <c r="AJ2102" s="199" t="s">
        <v>90</v>
      </c>
      <c r="AK2102" s="200"/>
      <c r="AL2102" s="4"/>
      <c r="AM2102" s="197" t="s">
        <v>91</v>
      </c>
      <c r="AN2102" s="198"/>
      <c r="AO2102" s="199" t="s">
        <v>92</v>
      </c>
      <c r="AP2102" s="200"/>
      <c r="AR2102" s="197" t="s">
        <v>93</v>
      </c>
      <c r="AS2102" s="198"/>
      <c r="AT2102" s="199" t="s">
        <v>94</v>
      </c>
      <c r="AU2102" s="200"/>
      <c r="AV2102" s="4"/>
      <c r="AW2102" s="181" t="s">
        <v>95</v>
      </c>
      <c r="AY2102" s="182" t="s">
        <v>22</v>
      </c>
      <c r="AZ2102" s="9"/>
      <c r="BA2102" s="29"/>
      <c r="BB2102" s="29"/>
      <c r="BC2102" s="29"/>
      <c r="BD2102" s="29"/>
    </row>
    <row r="2103" spans="2:56" ht="18.649999999999999" customHeight="1" thickTop="1" thickBot="1">
      <c r="B2103" s="39">
        <f t="shared" ref="B2103" si="12495">B2096+$E$5</f>
        <v>1.018799999999987</v>
      </c>
      <c r="D2103" s="24">
        <v>1</v>
      </c>
      <c r="E2103" s="25">
        <v>0</v>
      </c>
      <c r="F2103" s="26">
        <v>0</v>
      </c>
      <c r="G2103" s="27">
        <f t="shared" ref="G2103" si="12496">-1/($E$8*$B2103)</f>
        <v>-5.4835023348753644</v>
      </c>
      <c r="I2103" s="24">
        <v>1</v>
      </c>
      <c r="J2103" s="28">
        <v>0</v>
      </c>
      <c r="K2103" s="26">
        <v>0</v>
      </c>
      <c r="L2103" s="27">
        <v>0</v>
      </c>
      <c r="N2103" s="24">
        <f t="shared" ref="N2103" si="12497">D2103*I2103+F2103*I2106-E2103*J2103-G2103*J2106</f>
        <v>7.1524777120466565E-2</v>
      </c>
      <c r="O2103" s="28">
        <f t="shared" ref="O2103" si="12498">(D2103*J2103+E2103*I2103+F2103*J2106+G2103*I2106)</f>
        <v>0</v>
      </c>
      <c r="P2103" s="26">
        <f t="shared" ref="P2103" si="12499">D2103*K2103+F2103*K2106-E2103*L2103-G2103*L2106</f>
        <v>0</v>
      </c>
      <c r="Q2103" s="27">
        <f t="shared" ref="Q2103" si="12500">(D2103*L2103+E2103*K2103+F2103*L2106+G2103*K2106)</f>
        <v>-5.4835023348753644</v>
      </c>
      <c r="S2103" s="24">
        <v>1</v>
      </c>
      <c r="T2103" s="25">
        <v>0</v>
      </c>
      <c r="U2103" s="26">
        <v>0</v>
      </c>
      <c r="V2103" s="27">
        <f t="shared" ref="V2103" si="12501">-1/($T$8*$B2103)</f>
        <v>-26.528295079532167</v>
      </c>
      <c r="X2103" s="24">
        <f t="shared" ref="X2103" si="12502">N2103*S2103+P2103*S2106-O2103*T2103-Q2103*T2106</f>
        <v>7.1524777120466565E-2</v>
      </c>
      <c r="Y2103" s="28">
        <f t="shared" ref="Y2103" si="12503">(N2103*T2103+O2103*S2103+P2103*T2106+Q2103*S2106)</f>
        <v>0</v>
      </c>
      <c r="Z2103" s="26">
        <f t="shared" ref="Z2103" si="12504">N2103*U2103+P2103*U2106-O2103*V2103-Q2103*V2106</f>
        <v>0</v>
      </c>
      <c r="AA2103" s="27">
        <f t="shared" ref="AA2103" si="12505">(N2103*V2103+O2103*U2103+P2103*V2106+Q2103*U2106)</f>
        <v>-7.3809327278248729</v>
      </c>
      <c r="AB2103" s="8"/>
      <c r="AC2103" s="24">
        <v>1</v>
      </c>
      <c r="AD2103" s="28">
        <v>0</v>
      </c>
      <c r="AE2103" s="26">
        <v>0</v>
      </c>
      <c r="AF2103" s="27">
        <v>0</v>
      </c>
      <c r="AH2103" s="24">
        <f t="shared" ref="AH2103" si="12506">X2103*AC2103+Z2103*AC2106-Y2103*AD2103-AA2103*AD2106</f>
        <v>-1.2146673267244572</v>
      </c>
      <c r="AI2103" s="28">
        <f t="shared" ref="AI2103" si="12507">(X2103*AD2103+Y2103*AC2103+Z2103*AD2106+AA2103*AC2106)</f>
        <v>0</v>
      </c>
      <c r="AJ2103" s="26">
        <f t="shared" ref="AJ2103" si="12508">X2103*AE2103+Z2103*AE2106-Y2103*AF2103-AA2103*AF2106</f>
        <v>0</v>
      </c>
      <c r="AK2103" s="27">
        <f t="shared" ref="AK2103" si="12509">(X2103*AF2103+Y2103*AE2103+Z2103*AF2106+AA2103*AE2106)</f>
        <v>-7.3809327278248729</v>
      </c>
      <c r="AL2103" s="8"/>
      <c r="AM2103" s="24">
        <v>1</v>
      </c>
      <c r="AN2103" s="25">
        <v>0</v>
      </c>
      <c r="AO2103" s="26">
        <v>0</v>
      </c>
      <c r="AP2103" s="27">
        <f t="shared" ref="AP2103" si="12510">-1/($AN$8*$B2103)</f>
        <v>-5.4835023348753644</v>
      </c>
      <c r="AR2103" s="24">
        <f t="shared" ref="AR2103" si="12511">AH2103*AM2103+AJ2103*AM2106-AI2103*AN2103-AK2103*AN2106</f>
        <v>-1.2146673267244572</v>
      </c>
      <c r="AS2103" s="28">
        <f t="shared" ref="AS2103" si="12512">(AH2103*AN2103+AI2103*AM2103+AJ2103*AN2106+AK2103*AM2106)</f>
        <v>0</v>
      </c>
      <c r="AT2103" s="26">
        <f t="shared" ref="AT2103" si="12513">AH2103*AO2103+AJ2103*AO2106-AI2103*AP2103-AK2103*AP2106</f>
        <v>0</v>
      </c>
      <c r="AU2103" s="27">
        <f t="shared" ref="AU2103" si="12514">(AH2103*AP2103+AI2103*AO2103+AJ2103*AP2106+AK2103*AO2106)</f>
        <v>-0.72030160563449463</v>
      </c>
      <c r="AV2103" s="8"/>
      <c r="AW2103" s="183">
        <f t="shared" ref="AW2103" si="12515">20*LOG((2*$AR$8)/(($AR$8*AR2103+AT2103+$AR$8*AR2106+AT2106)^2+($AR$8*AS2103+AU2103+$AR$8*AS2106+AU2106)^2)^0.5)</f>
        <v>-1.2722627338795114</v>
      </c>
      <c r="AY2103" s="184">
        <f t="shared" ref="AY2103" si="12516">((AS2103^2+AR2103^2)/(AS2106^2+AR2106^2))^0.5</f>
        <v>2.7659047733263806</v>
      </c>
      <c r="AZ2103" s="9"/>
      <c r="BA2103" s="29"/>
      <c r="BB2103" s="29"/>
      <c r="BC2103" s="29"/>
      <c r="BD2103" s="29"/>
    </row>
    <row r="2104" spans="2:56" ht="18.649999999999999" customHeight="1" thickBot="1">
      <c r="D2104" s="30"/>
      <c r="G2104" s="31"/>
      <c r="I2104" s="30"/>
      <c r="L2104" s="31"/>
      <c r="N2104" s="30"/>
      <c r="Q2104" s="31"/>
      <c r="S2104" s="30"/>
      <c r="V2104" s="31"/>
      <c r="X2104" s="30"/>
      <c r="AA2104" s="31"/>
      <c r="AC2104" s="30"/>
      <c r="AF2104" s="31"/>
      <c r="AH2104" s="30"/>
      <c r="AK2104" s="31"/>
      <c r="AM2104" s="30"/>
      <c r="AP2104" s="31"/>
      <c r="AR2104" s="30"/>
      <c r="AU2104" s="31"/>
      <c r="AY2104" s="185"/>
      <c r="AZ2104" s="9"/>
      <c r="BA2104" s="29"/>
      <c r="BB2104" s="29"/>
      <c r="BC2104" s="29"/>
      <c r="BD2104" s="29"/>
    </row>
    <row r="2105" spans="2:56" ht="18.649999999999999" customHeight="1" thickBot="1">
      <c r="D2105" s="197" t="s">
        <v>96</v>
      </c>
      <c r="E2105" s="198"/>
      <c r="F2105" s="199" t="s">
        <v>97</v>
      </c>
      <c r="G2105" s="200"/>
      <c r="I2105" s="197" t="s">
        <v>98</v>
      </c>
      <c r="J2105" s="198"/>
      <c r="K2105" s="199" t="s">
        <v>99</v>
      </c>
      <c r="L2105" s="200"/>
      <c r="N2105" s="197" t="s">
        <v>1</v>
      </c>
      <c r="O2105" s="198"/>
      <c r="P2105" s="199" t="s">
        <v>2</v>
      </c>
      <c r="Q2105" s="200"/>
      <c r="S2105" s="172" t="s">
        <v>100</v>
      </c>
      <c r="T2105" s="173"/>
      <c r="U2105" s="199" t="s">
        <v>101</v>
      </c>
      <c r="V2105" s="200"/>
      <c r="X2105" s="197" t="s">
        <v>102</v>
      </c>
      <c r="Y2105" s="198"/>
      <c r="Z2105" s="199" t="s">
        <v>103</v>
      </c>
      <c r="AA2105" s="200"/>
      <c r="AB2105" s="4"/>
      <c r="AC2105" s="197" t="s">
        <v>104</v>
      </c>
      <c r="AD2105" s="198"/>
      <c r="AE2105" s="199" t="s">
        <v>105</v>
      </c>
      <c r="AF2105" s="200"/>
      <c r="AH2105" s="172" t="s">
        <v>106</v>
      </c>
      <c r="AI2105" s="173"/>
      <c r="AJ2105" s="199" t="s">
        <v>107</v>
      </c>
      <c r="AK2105" s="200"/>
      <c r="AL2105" s="4"/>
      <c r="AM2105" s="197" t="s">
        <v>108</v>
      </c>
      <c r="AN2105" s="198"/>
      <c r="AO2105" s="199" t="s">
        <v>109</v>
      </c>
      <c r="AP2105" s="200"/>
      <c r="AR2105" s="197" t="s">
        <v>110</v>
      </c>
      <c r="AS2105" s="198"/>
      <c r="AT2105" s="199" t="s">
        <v>111</v>
      </c>
      <c r="AU2105" s="200"/>
      <c r="AV2105" s="4"/>
      <c r="AW2105" s="36" t="s">
        <v>112</v>
      </c>
      <c r="AY2105" s="186" t="s">
        <v>113</v>
      </c>
      <c r="AZ2105" s="9"/>
      <c r="BA2105" s="29"/>
      <c r="BB2105" s="29"/>
      <c r="BC2105" s="29"/>
      <c r="BD2105" s="29"/>
    </row>
    <row r="2106" spans="2:56" ht="18.649999999999999" customHeight="1" thickTop="1" thickBot="1">
      <c r="D2106" s="24">
        <v>0</v>
      </c>
      <c r="E2106" s="28">
        <v>0</v>
      </c>
      <c r="F2106" s="26">
        <v>1</v>
      </c>
      <c r="G2106" s="27">
        <v>0</v>
      </c>
      <c r="I2106" s="24">
        <v>0</v>
      </c>
      <c r="J2106" s="28">
        <f t="shared" ref="J2106" si="12517">IF(0=(1-$J$8*$K$8*$B2103^2),0,-1*(1-$J$8*$K$8*$B2103^2)/($B2103*$K$8))</f>
        <v>-0.16932156971546852</v>
      </c>
      <c r="K2106" s="26">
        <v>1</v>
      </c>
      <c r="L2106" s="27">
        <v>0</v>
      </c>
      <c r="N2106" s="24">
        <f t="shared" ref="N2106" si="12518">D2106*I2103+F2106*I2106-E2106*J2103-G2106*J2106</f>
        <v>0</v>
      </c>
      <c r="O2106" s="28">
        <f t="shared" ref="O2106" si="12519">(D2106*J2103+E2106*I2103+F2106*J2106+G2106*I2106)</f>
        <v>-0.16932156971546852</v>
      </c>
      <c r="P2106" s="26">
        <f t="shared" ref="P2106" si="12520">D2106*K2103+F2106*K2106-E2106*L2103-G2106*L2106</f>
        <v>1</v>
      </c>
      <c r="Q2106" s="27">
        <f t="shared" ref="Q2106" si="12521">(D2106*L2103+E2106*K2103+F2106*L2106+G2106*K2106)</f>
        <v>0</v>
      </c>
      <c r="S2106" s="24">
        <v>0</v>
      </c>
      <c r="T2106" s="28">
        <v>0</v>
      </c>
      <c r="U2106" s="26">
        <v>1</v>
      </c>
      <c r="V2106" s="27">
        <v>0</v>
      </c>
      <c r="X2106" s="24">
        <f t="shared" ref="X2106" si="12522">N2106*S2103+P2106*S2106-O2106*T2103-Q2106*T2106</f>
        <v>0</v>
      </c>
      <c r="Y2106" s="28">
        <f t="shared" ref="Y2106" si="12523">(N2106*T2103+O2106*S2103+P2106*T2106+Q2106*S2106)</f>
        <v>-0.16932156971546852</v>
      </c>
      <c r="Z2106" s="26">
        <f t="shared" ref="Z2106" si="12524">N2106*U2103+P2106*U2106-O2106*V2103-Q2106*V2106</f>
        <v>-3.4918125647415268</v>
      </c>
      <c r="AA2106" s="27">
        <f t="shared" ref="AA2106" si="12525">(N2106*V2103+O2106*U2103+P2106*V2106+Q2106*U2106)</f>
        <v>0</v>
      </c>
      <c r="AB2106" s="8"/>
      <c r="AC2106" s="24">
        <v>0</v>
      </c>
      <c r="AD2106" s="28">
        <f t="shared" ref="AD2106" si="12526">IF(0=(1-$AD$8*$AE$8*$B2103^2),0,-1*(1-$AD$8*$AE$8*$B2103^2)/($B2103*$AD$8))</f>
        <v>-0.17425874903265223</v>
      </c>
      <c r="AE2106" s="26">
        <v>1</v>
      </c>
      <c r="AF2106" s="27">
        <v>0</v>
      </c>
      <c r="AH2106" s="24">
        <f t="shared" ref="AH2106" si="12527">X2106*AC2103+Z2106*AC2106-Y2106*AD2103-AA2106*AD2106</f>
        <v>0</v>
      </c>
      <c r="AI2106" s="28">
        <f t="shared" ref="AI2106" si="12528">(X2106*AD2103+Y2106*AC2103+Z2106*AD2106+AA2106*AC2106)</f>
        <v>0.43915731967288696</v>
      </c>
      <c r="AJ2106" s="26">
        <f t="shared" ref="AJ2106" si="12529">X2106*AE2103+Z2106*AE2106-Y2106*AF2103-AA2106*AF2106</f>
        <v>-3.4918125647415268</v>
      </c>
      <c r="AK2106" s="27">
        <f t="shared" ref="AK2106" si="12530">(X2106*AF2103+Y2106*AE2103+Z2106*AF2106+AA2106*AE2106)</f>
        <v>0</v>
      </c>
      <c r="AL2106" s="8"/>
      <c r="AM2106" s="24">
        <v>0</v>
      </c>
      <c r="AN2106" s="28">
        <v>0</v>
      </c>
      <c r="AO2106" s="26">
        <v>1</v>
      </c>
      <c r="AP2106" s="27">
        <v>0</v>
      </c>
      <c r="AR2106" s="24">
        <f t="shared" ref="AR2106" si="12531">AH2106*AM2103+AJ2106*AM2106-AI2106*AN2103-AK2106*AN2106</f>
        <v>0</v>
      </c>
      <c r="AS2106" s="28">
        <f t="shared" ref="AS2106" si="12532">(AH2106*AN2103+AI2106*AM2103+AJ2106*AN2106+AK2106*AM2106)</f>
        <v>0.43915731967288696</v>
      </c>
      <c r="AT2106" s="26">
        <f t="shared" ref="AT2106" si="12533">AH2106*AO2103+AJ2106*AO2106-AI2106*AP2103-AK2106*AP2106</f>
        <v>-1.0836923769376443</v>
      </c>
      <c r="AU2106" s="27">
        <f t="shared" ref="AU2106" si="12534">(AH2106*AP2103+AI2106*AO2103+AJ2106*AP2106+AK2106*AO2106)</f>
        <v>0</v>
      </c>
      <c r="AV2106" s="8"/>
      <c r="AW2106" s="38">
        <f t="shared" ref="AW2106" si="12535">(180/PI())*ATAN(-1*(($AR$8*AS2103+AU2103+$AR$8*AS2106+AU2106)/($AR$8*AR2103+AT2103+$AR$8*AR2106+AT2106)))</f>
        <v>-6.973995734714836</v>
      </c>
      <c r="AY2106" s="187">
        <f t="shared" ref="AY2106" si="12536">20*LOG(((($AR$8*AR2103+AT2103-$AR$8*AR2106-AT2106)^2+($AR$8*AS2103+AU2103-$AR$8*AS2106-AU2106)^2)/(($AR$8*AR2103+AT2103+$AR$8*AR2106+AT2106)^2+($AR$8*AS2103+AU2103+$AR$8*AS2106+AU2106)^2))^0.5)</f>
        <v>-5.9526879864406705</v>
      </c>
      <c r="AZ2106" s="9"/>
      <c r="BA2106" s="29"/>
      <c r="BB2106" s="29"/>
      <c r="BC2106" s="29"/>
      <c r="BD2106" s="29"/>
    </row>
    <row r="2107" spans="2:56" ht="18.649999999999999" customHeight="1">
      <c r="AY2107" s="33"/>
    </row>
    <row r="2108" spans="2:56" ht="18.649999999999999" customHeight="1" thickBot="1">
      <c r="E2108" s="21" t="s">
        <v>68</v>
      </c>
      <c r="J2108" s="21" t="s">
        <v>69</v>
      </c>
      <c r="O2108" s="21" t="s">
        <v>70</v>
      </c>
      <c r="T2108" s="21" t="s">
        <v>71</v>
      </c>
      <c r="Y2108" s="21" t="s">
        <v>72</v>
      </c>
      <c r="AD2108" s="21" t="s">
        <v>73</v>
      </c>
      <c r="AI2108" s="21" t="s">
        <v>74</v>
      </c>
      <c r="AN2108" s="21" t="s">
        <v>75</v>
      </c>
      <c r="AS2108" s="21" t="s">
        <v>76</v>
      </c>
    </row>
    <row r="2109" spans="2:56" ht="18.649999999999999" customHeight="1" thickBot="1">
      <c r="B2109" s="20"/>
      <c r="D2109" s="197" t="s">
        <v>77</v>
      </c>
      <c r="E2109" s="198"/>
      <c r="F2109" s="199" t="s">
        <v>78</v>
      </c>
      <c r="G2109" s="200"/>
      <c r="I2109" s="197" t="s">
        <v>79</v>
      </c>
      <c r="J2109" s="198"/>
      <c r="K2109" s="199" t="s">
        <v>80</v>
      </c>
      <c r="L2109" s="200"/>
      <c r="N2109" s="197" t="s">
        <v>81</v>
      </c>
      <c r="O2109" s="198"/>
      <c r="P2109" s="199" t="s">
        <v>82</v>
      </c>
      <c r="Q2109" s="200"/>
      <c r="S2109" s="197" t="s">
        <v>83</v>
      </c>
      <c r="T2109" s="198"/>
      <c r="U2109" s="199" t="s">
        <v>84</v>
      </c>
      <c r="V2109" s="200"/>
      <c r="X2109" s="197" t="s">
        <v>85</v>
      </c>
      <c r="Y2109" s="198"/>
      <c r="Z2109" s="199" t="s">
        <v>86</v>
      </c>
      <c r="AA2109" s="200"/>
      <c r="AB2109" s="4"/>
      <c r="AC2109" s="197" t="s">
        <v>87</v>
      </c>
      <c r="AD2109" s="198"/>
      <c r="AE2109" s="199" t="s">
        <v>88</v>
      </c>
      <c r="AF2109" s="200"/>
      <c r="AH2109" s="197" t="s">
        <v>89</v>
      </c>
      <c r="AI2109" s="198"/>
      <c r="AJ2109" s="199" t="s">
        <v>90</v>
      </c>
      <c r="AK2109" s="200"/>
      <c r="AL2109" s="4"/>
      <c r="AM2109" s="197" t="s">
        <v>91</v>
      </c>
      <c r="AN2109" s="198"/>
      <c r="AO2109" s="199" t="s">
        <v>92</v>
      </c>
      <c r="AP2109" s="200"/>
      <c r="AR2109" s="197" t="s">
        <v>93</v>
      </c>
      <c r="AS2109" s="198"/>
      <c r="AT2109" s="199" t="s">
        <v>94</v>
      </c>
      <c r="AU2109" s="200"/>
      <c r="AV2109" s="4"/>
      <c r="AW2109" s="181" t="s">
        <v>95</v>
      </c>
      <c r="AY2109" s="182" t="s">
        <v>22</v>
      </c>
      <c r="AZ2109" s="9"/>
      <c r="BA2109" s="29"/>
      <c r="BB2109" s="29"/>
      <c r="BC2109" s="29"/>
      <c r="BD2109" s="29"/>
    </row>
    <row r="2110" spans="2:56" ht="18.649999999999999" customHeight="1" thickTop="1" thickBot="1">
      <c r="B2110" s="39">
        <f t="shared" ref="B2110" si="12537">B2103+$E$5</f>
        <v>1.019199999999987</v>
      </c>
      <c r="D2110" s="24">
        <v>1</v>
      </c>
      <c r="E2110" s="25">
        <v>0</v>
      </c>
      <c r="F2110" s="26">
        <v>0</v>
      </c>
      <c r="G2110" s="27">
        <f t="shared" ref="G2110" si="12538">-1/($E$8*$B2110)</f>
        <v>-5.4813502538962133</v>
      </c>
      <c r="I2110" s="24">
        <v>1</v>
      </c>
      <c r="J2110" s="28">
        <v>0</v>
      </c>
      <c r="K2110" s="26">
        <v>0</v>
      </c>
      <c r="L2110" s="27">
        <v>0</v>
      </c>
      <c r="N2110" s="24">
        <f t="shared" ref="N2110" si="12539">D2110*I2110+F2110*I2113-E2110*J2110-G2110*J2113</f>
        <v>7.6589414859664084E-2</v>
      </c>
      <c r="O2110" s="28">
        <f t="shared" ref="O2110" si="12540">(D2110*J2110+E2110*I2110+F2110*J2113+G2110*I2113)</f>
        <v>0</v>
      </c>
      <c r="P2110" s="26">
        <f t="shared" ref="P2110" si="12541">D2110*K2110+F2110*K2113-E2110*L2110-G2110*L2113</f>
        <v>0</v>
      </c>
      <c r="Q2110" s="27">
        <f t="shared" ref="Q2110" si="12542">(D2110*L2110+E2110*K2110+F2110*L2113+G2110*K2113)</f>
        <v>-5.4813502538962133</v>
      </c>
      <c r="S2110" s="24">
        <v>1</v>
      </c>
      <c r="T2110" s="25">
        <v>0</v>
      </c>
      <c r="U2110" s="26">
        <v>0</v>
      </c>
      <c r="V2110" s="27">
        <f t="shared" ref="V2110" si="12543">-1/($T$8*$B2110)</f>
        <v>-26.517883660741141</v>
      </c>
      <c r="X2110" s="24">
        <f t="shared" ref="X2110" si="12544">N2110*S2110+P2110*S2113-O2110*T2110-Q2110*T2113</f>
        <v>7.6589414859664084E-2</v>
      </c>
      <c r="Y2110" s="28">
        <f t="shared" ref="Y2110" si="12545">(N2110*T2110+O2110*S2110+P2110*T2113+Q2110*S2113)</f>
        <v>0</v>
      </c>
      <c r="Z2110" s="26">
        <f t="shared" ref="Z2110" si="12546">N2110*U2110+P2110*U2113-O2110*V2110-Q2110*V2113</f>
        <v>0</v>
      </c>
      <c r="AA2110" s="27">
        <f t="shared" ref="AA2110" si="12547">(N2110*V2110+O2110*U2110+P2110*V2113+Q2110*U2113)</f>
        <v>-7.5123394467890243</v>
      </c>
      <c r="AB2110" s="8"/>
      <c r="AC2110" s="24">
        <v>1</v>
      </c>
      <c r="AD2110" s="28">
        <v>0</v>
      </c>
      <c r="AE2110" s="26">
        <v>0</v>
      </c>
      <c r="AF2110" s="27">
        <v>0</v>
      </c>
      <c r="AH2110" s="24">
        <f t="shared" ref="AH2110" si="12548">X2110*AC2110+Z2110*AC2113-Y2110*AD2110-AA2110*AD2113</f>
        <v>-1.2269764382010315</v>
      </c>
      <c r="AI2110" s="28">
        <f t="shared" ref="AI2110" si="12549">(X2110*AD2110+Y2110*AC2110+Z2110*AD2113+AA2110*AC2113)</f>
        <v>0</v>
      </c>
      <c r="AJ2110" s="26">
        <f t="shared" ref="AJ2110" si="12550">X2110*AE2110+Z2110*AE2113-Y2110*AF2110-AA2110*AF2113</f>
        <v>0</v>
      </c>
      <c r="AK2110" s="27">
        <f t="shared" ref="AK2110" si="12551">(X2110*AF2110+Y2110*AE2110+Z2110*AF2113+AA2110*AE2113)</f>
        <v>-7.5123394467890243</v>
      </c>
      <c r="AL2110" s="8"/>
      <c r="AM2110" s="24">
        <v>1</v>
      </c>
      <c r="AN2110" s="25">
        <v>0</v>
      </c>
      <c r="AO2110" s="26">
        <v>0</v>
      </c>
      <c r="AP2110" s="27">
        <f t="shared" ref="AP2110" si="12552">-1/($AN$8*$B2110)</f>
        <v>-5.4813502538962133</v>
      </c>
      <c r="AR2110" s="24">
        <f t="shared" ref="AR2110" si="12553">AH2110*AM2110+AJ2110*AM2113-AI2110*AN2110-AK2110*AN2113</f>
        <v>-1.2269764382010315</v>
      </c>
      <c r="AS2110" s="28">
        <f t="shared" ref="AS2110" si="12554">(AH2110*AN2110+AI2110*AM2110+AJ2110*AN2113+AK2110*AM2113)</f>
        <v>0</v>
      </c>
      <c r="AT2110" s="26">
        <f t="shared" ref="AT2110" si="12555">AH2110*AO2110+AJ2110*AO2113-AI2110*AP2110-AK2110*AP2113</f>
        <v>0</v>
      </c>
      <c r="AU2110" s="27">
        <f t="shared" ref="AU2110" si="12556">(AH2110*AP2110+AI2110*AO2110+AJ2110*AP2113+AK2110*AO2113)</f>
        <v>-0.78685183573112827</v>
      </c>
      <c r="AV2110" s="8"/>
      <c r="AW2110" s="183">
        <f t="shared" ref="AW2110" si="12557">20*LOG((2*$AR$8)/(($AR$8*AR2110+AT2110+$AR$8*AR2113+AT2113)^2+($AR$8*AS2110+AU2110+$AR$8*AS2113+AU2113)^2)^0.5)</f>
        <v>-1.3881670226515133</v>
      </c>
      <c r="AY2110" s="184">
        <f t="shared" ref="AY2110" si="12558">((AS2110^2+AR2110^2)/(AS2113^2+AR2113^2))^0.5</f>
        <v>2.8323877447254855</v>
      </c>
      <c r="AZ2110" s="9"/>
      <c r="BA2110" s="29"/>
      <c r="BB2110" s="29"/>
      <c r="BC2110" s="29"/>
      <c r="BD2110" s="29"/>
    </row>
    <row r="2111" spans="2:56" ht="18.649999999999999" customHeight="1" thickBot="1">
      <c r="D2111" s="30"/>
      <c r="G2111" s="31"/>
      <c r="I2111" s="30"/>
      <c r="L2111" s="31"/>
      <c r="N2111" s="30"/>
      <c r="Q2111" s="31"/>
      <c r="S2111" s="30"/>
      <c r="V2111" s="31"/>
      <c r="X2111" s="30"/>
      <c r="AA2111" s="31"/>
      <c r="AC2111" s="30"/>
      <c r="AF2111" s="31"/>
      <c r="AH2111" s="30"/>
      <c r="AK2111" s="31"/>
      <c r="AM2111" s="30"/>
      <c r="AP2111" s="31"/>
      <c r="AR2111" s="30"/>
      <c r="AU2111" s="31"/>
      <c r="AY2111" s="185"/>
      <c r="AZ2111" s="9"/>
      <c r="BA2111" s="29"/>
      <c r="BB2111" s="29"/>
      <c r="BC2111" s="29"/>
      <c r="BD2111" s="29"/>
    </row>
    <row r="2112" spans="2:56" ht="18.649999999999999" customHeight="1" thickBot="1">
      <c r="D2112" s="197" t="s">
        <v>96</v>
      </c>
      <c r="E2112" s="198"/>
      <c r="F2112" s="199" t="s">
        <v>97</v>
      </c>
      <c r="G2112" s="200"/>
      <c r="I2112" s="197" t="s">
        <v>98</v>
      </c>
      <c r="J2112" s="198"/>
      <c r="K2112" s="199" t="s">
        <v>99</v>
      </c>
      <c r="L2112" s="200"/>
      <c r="N2112" s="197" t="s">
        <v>1</v>
      </c>
      <c r="O2112" s="198"/>
      <c r="P2112" s="199" t="s">
        <v>2</v>
      </c>
      <c r="Q2112" s="200"/>
      <c r="S2112" s="172" t="s">
        <v>100</v>
      </c>
      <c r="T2112" s="173"/>
      <c r="U2112" s="199" t="s">
        <v>101</v>
      </c>
      <c r="V2112" s="200"/>
      <c r="X2112" s="197" t="s">
        <v>102</v>
      </c>
      <c r="Y2112" s="198"/>
      <c r="Z2112" s="199" t="s">
        <v>103</v>
      </c>
      <c r="AA2112" s="200"/>
      <c r="AB2112" s="4"/>
      <c r="AC2112" s="197" t="s">
        <v>104</v>
      </c>
      <c r="AD2112" s="198"/>
      <c r="AE2112" s="199" t="s">
        <v>105</v>
      </c>
      <c r="AF2112" s="200"/>
      <c r="AH2112" s="172" t="s">
        <v>106</v>
      </c>
      <c r="AI2112" s="173"/>
      <c r="AJ2112" s="199" t="s">
        <v>107</v>
      </c>
      <c r="AK2112" s="200"/>
      <c r="AL2112" s="4"/>
      <c r="AM2112" s="197" t="s">
        <v>108</v>
      </c>
      <c r="AN2112" s="198"/>
      <c r="AO2112" s="199" t="s">
        <v>109</v>
      </c>
      <c r="AP2112" s="200"/>
      <c r="AR2112" s="197" t="s">
        <v>110</v>
      </c>
      <c r="AS2112" s="198"/>
      <c r="AT2112" s="199" t="s">
        <v>111</v>
      </c>
      <c r="AU2112" s="200"/>
      <c r="AV2112" s="4"/>
      <c r="AW2112" s="36" t="s">
        <v>112</v>
      </c>
      <c r="AY2112" s="186" t="s">
        <v>113</v>
      </c>
      <c r="AZ2112" s="9"/>
      <c r="BA2112" s="29"/>
      <c r="BB2112" s="29"/>
      <c r="BC2112" s="29"/>
      <c r="BD2112" s="29"/>
    </row>
    <row r="2113" spans="2:56" ht="18.649999999999999" customHeight="1" thickTop="1" thickBot="1">
      <c r="D2113" s="24">
        <v>0</v>
      </c>
      <c r="E2113" s="28">
        <v>0</v>
      </c>
      <c r="F2113" s="26">
        <v>1</v>
      </c>
      <c r="G2113" s="27">
        <v>0</v>
      </c>
      <c r="I2113" s="24">
        <v>0</v>
      </c>
      <c r="J2113" s="28">
        <f t="shared" ref="J2113" si="12559">IF(0=(1-$J$8*$K$8*$B2110^2),0,-1*(1-$J$8*$K$8*$B2110^2)/($B2110*$K$8))</f>
        <v>-0.16846407223912829</v>
      </c>
      <c r="K2113" s="26">
        <v>1</v>
      </c>
      <c r="L2113" s="27">
        <v>0</v>
      </c>
      <c r="N2113" s="24">
        <f t="shared" ref="N2113" si="12560">D2113*I2110+F2113*I2113-E2113*J2110-G2113*J2113</f>
        <v>0</v>
      </c>
      <c r="O2113" s="28">
        <f t="shared" ref="O2113" si="12561">(D2113*J2110+E2113*I2110+F2113*J2113+G2113*I2113)</f>
        <v>-0.16846407223912829</v>
      </c>
      <c r="P2113" s="26">
        <f t="shared" ref="P2113" si="12562">D2113*K2110+F2113*K2113-E2113*L2110-G2113*L2113</f>
        <v>1</v>
      </c>
      <c r="Q2113" s="27">
        <f t="shared" ref="Q2113" si="12563">(D2113*L2110+E2113*K2110+F2113*L2113+G2113*K2113)</f>
        <v>0</v>
      </c>
      <c r="S2113" s="24">
        <v>0</v>
      </c>
      <c r="T2113" s="28">
        <v>0</v>
      </c>
      <c r="U2113" s="26">
        <v>1</v>
      </c>
      <c r="V2113" s="27">
        <v>0</v>
      </c>
      <c r="X2113" s="24">
        <f t="shared" ref="X2113" si="12564">N2113*S2110+P2113*S2113-O2113*T2110-Q2113*T2113</f>
        <v>0</v>
      </c>
      <c r="Y2113" s="28">
        <f t="shared" ref="Y2113" si="12565">(N2113*T2110+O2113*S2110+P2113*T2113+Q2113*S2113)</f>
        <v>-0.16846407223912829</v>
      </c>
      <c r="Z2113" s="26">
        <f t="shared" ref="Z2113" si="12566">N2113*U2110+P2113*U2113-O2113*V2110-Q2113*V2113</f>
        <v>-3.4673106686518951</v>
      </c>
      <c r="AA2113" s="27">
        <f t="shared" ref="AA2113" si="12567">(N2113*V2110+O2113*U2110+P2113*V2113+Q2113*U2113)</f>
        <v>0</v>
      </c>
      <c r="AB2113" s="8"/>
      <c r="AC2113" s="24">
        <v>0</v>
      </c>
      <c r="AD2113" s="28">
        <f t="shared" ref="AD2113" si="12568">IF(0=(1-$AD$8*$AE$8*$B2110^2),0,-1*(1-$AD$8*$AE$8*$B2110^2)/($B2110*$AD$8))</f>
        <v>-0.17352328955501001</v>
      </c>
      <c r="AE2113" s="26">
        <v>1</v>
      </c>
      <c r="AF2113" s="27">
        <v>0</v>
      </c>
      <c r="AH2113" s="24">
        <f t="shared" ref="AH2113" si="12569">X2113*AC2110+Z2113*AC2113-Y2113*AD2110-AA2113*AD2113</f>
        <v>0</v>
      </c>
      <c r="AI2113" s="28">
        <f t="shared" ref="AI2113" si="12570">(X2113*AD2110+Y2113*AC2110+Z2113*AD2113+AA2113*AC2113)</f>
        <v>0.43319508089452985</v>
      </c>
      <c r="AJ2113" s="26">
        <f t="shared" ref="AJ2113" si="12571">X2113*AE2110+Z2113*AE2113-Y2113*AF2110-AA2113*AF2113</f>
        <v>-3.4673106686518951</v>
      </c>
      <c r="AK2113" s="27">
        <f t="shared" ref="AK2113" si="12572">(X2113*AF2110+Y2113*AE2110+Z2113*AF2113+AA2113*AE2113)</f>
        <v>0</v>
      </c>
      <c r="AL2113" s="8"/>
      <c r="AM2113" s="24">
        <v>0</v>
      </c>
      <c r="AN2113" s="28">
        <v>0</v>
      </c>
      <c r="AO2113" s="26">
        <v>1</v>
      </c>
      <c r="AP2113" s="27">
        <v>0</v>
      </c>
      <c r="AR2113" s="24">
        <f t="shared" ref="AR2113" si="12573">AH2113*AM2110+AJ2113*AM2113-AI2113*AN2110-AK2113*AN2113</f>
        <v>0</v>
      </c>
      <c r="AS2113" s="28">
        <f t="shared" ref="AS2113" si="12574">(AH2113*AN2110+AI2113*AM2110+AJ2113*AN2113+AK2113*AM2113)</f>
        <v>0.43319508089452985</v>
      </c>
      <c r="AT2113" s="26">
        <f t="shared" ref="AT2113" si="12575">AH2113*AO2110+AJ2113*AO2113-AI2113*AP2110-AK2113*AP2113</f>
        <v>-1.0928167020040731</v>
      </c>
      <c r="AU2113" s="27">
        <f t="shared" ref="AU2113" si="12576">(AH2113*AP2110+AI2113*AO2110+AJ2113*AP2113+AK2113*AO2113)</f>
        <v>0</v>
      </c>
      <c r="AV2113" s="8"/>
      <c r="AW2113" s="38">
        <f t="shared" ref="AW2113" si="12577">(180/PI())*ATAN(-1*(($AR$8*AS2110+AU2110+$AR$8*AS2113+AU2113)/($AR$8*AR2110+AT2110+$AR$8*AR2113+AT2113)))</f>
        <v>-8.6681053191664592</v>
      </c>
      <c r="AY2113" s="187">
        <f t="shared" ref="AY2113" si="12578">20*LOG(((($AR$8*AR2110+AT2110-$AR$8*AR2113-AT2113)^2+($AR$8*AS2110+AU2110-$AR$8*AS2113-AU2113)^2)/(($AR$8*AR2110+AT2110+$AR$8*AR2113+AT2113)^2+($AR$8*AS2110+AU2110+$AR$8*AS2113+AU2113)^2))^0.5)</f>
        <v>-5.6290371955479044</v>
      </c>
      <c r="AZ2113" s="9"/>
      <c r="BA2113" s="29"/>
      <c r="BB2113" s="29"/>
      <c r="BC2113" s="29"/>
      <c r="BD2113" s="29"/>
    </row>
    <row r="2114" spans="2:56" ht="18.649999999999999" customHeight="1">
      <c r="AY2114" s="33"/>
    </row>
    <row r="2115" spans="2:56" ht="18.649999999999999" customHeight="1" thickBot="1">
      <c r="E2115" s="21" t="s">
        <v>68</v>
      </c>
      <c r="J2115" s="21" t="s">
        <v>69</v>
      </c>
      <c r="O2115" s="21" t="s">
        <v>70</v>
      </c>
      <c r="T2115" s="21" t="s">
        <v>71</v>
      </c>
      <c r="Y2115" s="21" t="s">
        <v>72</v>
      </c>
      <c r="AD2115" s="21" t="s">
        <v>73</v>
      </c>
      <c r="AI2115" s="21" t="s">
        <v>74</v>
      </c>
      <c r="AN2115" s="21" t="s">
        <v>75</v>
      </c>
      <c r="AS2115" s="21" t="s">
        <v>76</v>
      </c>
    </row>
    <row r="2116" spans="2:56" ht="18.649999999999999" customHeight="1" thickBot="1">
      <c r="B2116" s="20"/>
      <c r="D2116" s="197" t="s">
        <v>77</v>
      </c>
      <c r="E2116" s="198"/>
      <c r="F2116" s="199" t="s">
        <v>78</v>
      </c>
      <c r="G2116" s="200"/>
      <c r="I2116" s="197" t="s">
        <v>79</v>
      </c>
      <c r="J2116" s="198"/>
      <c r="K2116" s="199" t="s">
        <v>80</v>
      </c>
      <c r="L2116" s="200"/>
      <c r="N2116" s="197" t="s">
        <v>81</v>
      </c>
      <c r="O2116" s="198"/>
      <c r="P2116" s="199" t="s">
        <v>82</v>
      </c>
      <c r="Q2116" s="200"/>
      <c r="S2116" s="197" t="s">
        <v>83</v>
      </c>
      <c r="T2116" s="198"/>
      <c r="U2116" s="199" t="s">
        <v>84</v>
      </c>
      <c r="V2116" s="200"/>
      <c r="X2116" s="197" t="s">
        <v>85</v>
      </c>
      <c r="Y2116" s="198"/>
      <c r="Z2116" s="199" t="s">
        <v>86</v>
      </c>
      <c r="AA2116" s="200"/>
      <c r="AB2116" s="4"/>
      <c r="AC2116" s="197" t="s">
        <v>87</v>
      </c>
      <c r="AD2116" s="198"/>
      <c r="AE2116" s="199" t="s">
        <v>88</v>
      </c>
      <c r="AF2116" s="200"/>
      <c r="AH2116" s="197" t="s">
        <v>89</v>
      </c>
      <c r="AI2116" s="198"/>
      <c r="AJ2116" s="199" t="s">
        <v>90</v>
      </c>
      <c r="AK2116" s="200"/>
      <c r="AL2116" s="4"/>
      <c r="AM2116" s="197" t="s">
        <v>91</v>
      </c>
      <c r="AN2116" s="198"/>
      <c r="AO2116" s="199" t="s">
        <v>92</v>
      </c>
      <c r="AP2116" s="200"/>
      <c r="AR2116" s="197" t="s">
        <v>93</v>
      </c>
      <c r="AS2116" s="198"/>
      <c r="AT2116" s="199" t="s">
        <v>94</v>
      </c>
      <c r="AU2116" s="200"/>
      <c r="AV2116" s="4"/>
      <c r="AW2116" s="181" t="s">
        <v>95</v>
      </c>
      <c r="AY2116" s="182" t="s">
        <v>22</v>
      </c>
      <c r="AZ2116" s="9"/>
      <c r="BA2116" s="29"/>
      <c r="BB2116" s="29"/>
      <c r="BC2116" s="29"/>
      <c r="BD2116" s="29"/>
    </row>
    <row r="2117" spans="2:56" ht="18.649999999999999" customHeight="1" thickTop="1" thickBot="1">
      <c r="B2117" s="39">
        <f t="shared" ref="B2117" si="12579">B2110+$E$5</f>
        <v>1.019599999999987</v>
      </c>
      <c r="D2117" s="24">
        <v>1</v>
      </c>
      <c r="E2117" s="25">
        <v>0</v>
      </c>
      <c r="F2117" s="26">
        <v>0</v>
      </c>
      <c r="G2117" s="27">
        <f t="shared" ref="G2117" si="12580">-1/($E$8*$B2117)</f>
        <v>-5.4791998614858981</v>
      </c>
      <c r="I2117" s="24">
        <v>1</v>
      </c>
      <c r="J2117" s="28">
        <v>0</v>
      </c>
      <c r="K2117" s="26">
        <v>0</v>
      </c>
      <c r="L2117" s="27">
        <v>0</v>
      </c>
      <c r="N2117" s="24">
        <f t="shared" ref="N2117" si="12581">D2117*I2117+F2117*I2120-E2117*J2117-G2117*J2120</f>
        <v>8.1648093033285019E-2</v>
      </c>
      <c r="O2117" s="28">
        <f t="shared" ref="O2117" si="12582">(D2117*J2117+E2117*I2117+F2117*J2120+G2117*I2120)</f>
        <v>0</v>
      </c>
      <c r="P2117" s="26">
        <f t="shared" ref="P2117" si="12583">D2117*K2117+F2117*K2120-E2117*L2117-G2117*L2120</f>
        <v>0</v>
      </c>
      <c r="Q2117" s="27">
        <f t="shared" ref="Q2117" si="12584">(D2117*L2117+E2117*K2117+F2117*L2120+G2117*K2120)</f>
        <v>-5.4791998614858981</v>
      </c>
      <c r="S2117" s="24">
        <v>1</v>
      </c>
      <c r="T2117" s="25">
        <v>0</v>
      </c>
      <c r="U2117" s="26">
        <v>0</v>
      </c>
      <c r="V2117" s="27">
        <f t="shared" ref="V2117" si="12585">-1/($T$8*$B2117)</f>
        <v>-26.507480410972317</v>
      </c>
      <c r="X2117" s="24">
        <f t="shared" ref="X2117" si="12586">N2117*S2117+P2117*S2120-O2117*T2117-Q2117*T2120</f>
        <v>8.1648093033285019E-2</v>
      </c>
      <c r="Y2117" s="28">
        <f t="shared" ref="Y2117" si="12587">(N2117*T2117+O2117*S2117+P2117*T2120+Q2117*S2120)</f>
        <v>0</v>
      </c>
      <c r="Z2117" s="26">
        <f t="shared" ref="Z2117" si="12588">N2117*U2117+P2117*U2120-O2117*V2117-Q2117*V2120</f>
        <v>0</v>
      </c>
      <c r="AA2117" s="27">
        <f t="shared" ref="AA2117" si="12589">(N2117*V2117+O2117*U2117+P2117*V2120+Q2117*U2120)</f>
        <v>-7.643485088158946</v>
      </c>
      <c r="AB2117" s="8"/>
      <c r="AC2117" s="24">
        <v>1</v>
      </c>
      <c r="AD2117" s="28">
        <v>0</v>
      </c>
      <c r="AE2117" s="26">
        <v>0</v>
      </c>
      <c r="AF2117" s="27">
        <v>0</v>
      </c>
      <c r="AH2117" s="24">
        <f t="shared" ref="AH2117" si="12590">X2117*AC2117+Z2117*AC2120-Y2117*AD2117-AA2117*AD2120</f>
        <v>-1.2390555196270057</v>
      </c>
      <c r="AI2117" s="28">
        <f t="shared" ref="AI2117" si="12591">(X2117*AD2117+Y2117*AC2117+Z2117*AD2120+AA2117*AC2120)</f>
        <v>0</v>
      </c>
      <c r="AJ2117" s="26">
        <f t="shared" ref="AJ2117" si="12592">X2117*AE2117+Z2117*AE2120-Y2117*AF2117-AA2117*AF2120</f>
        <v>0</v>
      </c>
      <c r="AK2117" s="27">
        <f t="shared" ref="AK2117" si="12593">(X2117*AF2117+Y2117*AE2117+Z2117*AF2120+AA2117*AE2120)</f>
        <v>-7.643485088158946</v>
      </c>
      <c r="AL2117" s="8"/>
      <c r="AM2117" s="24">
        <v>1</v>
      </c>
      <c r="AN2117" s="25">
        <v>0</v>
      </c>
      <c r="AO2117" s="26">
        <v>0</v>
      </c>
      <c r="AP2117" s="27">
        <f t="shared" ref="AP2117" si="12594">-1/($AN$8*$B2117)</f>
        <v>-5.4791998614858981</v>
      </c>
      <c r="AR2117" s="24">
        <f t="shared" ref="AR2117" si="12595">AH2117*AM2117+AJ2117*AM2120-AI2117*AN2117-AK2117*AN2120</f>
        <v>-1.2390555196270057</v>
      </c>
      <c r="AS2117" s="28">
        <f t="shared" ref="AS2117" si="12596">(AH2117*AN2117+AI2117*AM2117+AJ2117*AN2120+AK2117*AM2120)</f>
        <v>0</v>
      </c>
      <c r="AT2117" s="26">
        <f t="shared" ref="AT2117" si="12597">AH2117*AO2117+AJ2117*AO2120-AI2117*AP2117-AK2117*AP2120</f>
        <v>0</v>
      </c>
      <c r="AU2117" s="27">
        <f t="shared" ref="AU2117" si="12598">(AH2117*AP2117+AI2117*AO2117+AJ2117*AP2120+AK2117*AO2120)</f>
        <v>-0.85445225664531943</v>
      </c>
      <c r="AV2117" s="8"/>
      <c r="AW2117" s="183">
        <f t="shared" ref="AW2117" si="12599">20*LOG((2*$AR$8)/(($AR$8*AR2117+AT2117+$AR$8*AR2120+AT2120)^2+($AR$8*AS2117+AU2117+$AR$8*AS2120+AU2120)^2)^0.5)</f>
        <v>-1.5088580282009039</v>
      </c>
      <c r="AY2117" s="184">
        <f t="shared" ref="AY2117" si="12600">((AS2117^2+AR2117^2)/(AS2120^2+AR2120^2))^0.5</f>
        <v>2.8999045497418399</v>
      </c>
      <c r="AZ2117" s="9"/>
      <c r="BA2117" s="29"/>
      <c r="BB2117" s="29"/>
      <c r="BC2117" s="29"/>
      <c r="BD2117" s="29"/>
    </row>
    <row r="2118" spans="2:56" ht="18.649999999999999" customHeight="1" thickBot="1">
      <c r="D2118" s="30"/>
      <c r="G2118" s="31"/>
      <c r="I2118" s="30"/>
      <c r="L2118" s="31"/>
      <c r="N2118" s="30"/>
      <c r="Q2118" s="31"/>
      <c r="S2118" s="30"/>
      <c r="V2118" s="31"/>
      <c r="X2118" s="30"/>
      <c r="AA2118" s="31"/>
      <c r="AC2118" s="30"/>
      <c r="AF2118" s="31"/>
      <c r="AH2118" s="30"/>
      <c r="AK2118" s="31"/>
      <c r="AM2118" s="30"/>
      <c r="AP2118" s="31"/>
      <c r="AR2118" s="30"/>
      <c r="AU2118" s="31"/>
      <c r="AY2118" s="185"/>
      <c r="AZ2118" s="9"/>
      <c r="BA2118" s="29"/>
      <c r="BB2118" s="29"/>
      <c r="BC2118" s="29"/>
      <c r="BD2118" s="29"/>
    </row>
    <row r="2119" spans="2:56" ht="18.649999999999999" customHeight="1" thickBot="1">
      <c r="D2119" s="197" t="s">
        <v>96</v>
      </c>
      <c r="E2119" s="198"/>
      <c r="F2119" s="199" t="s">
        <v>97</v>
      </c>
      <c r="G2119" s="200"/>
      <c r="I2119" s="197" t="s">
        <v>98</v>
      </c>
      <c r="J2119" s="198"/>
      <c r="K2119" s="199" t="s">
        <v>99</v>
      </c>
      <c r="L2119" s="200"/>
      <c r="N2119" s="197" t="s">
        <v>1</v>
      </c>
      <c r="O2119" s="198"/>
      <c r="P2119" s="199" t="s">
        <v>2</v>
      </c>
      <c r="Q2119" s="200"/>
      <c r="S2119" s="172" t="s">
        <v>100</v>
      </c>
      <c r="T2119" s="173"/>
      <c r="U2119" s="199" t="s">
        <v>101</v>
      </c>
      <c r="V2119" s="200"/>
      <c r="X2119" s="197" t="s">
        <v>102</v>
      </c>
      <c r="Y2119" s="198"/>
      <c r="Z2119" s="199" t="s">
        <v>103</v>
      </c>
      <c r="AA2119" s="200"/>
      <c r="AB2119" s="4"/>
      <c r="AC2119" s="197" t="s">
        <v>104</v>
      </c>
      <c r="AD2119" s="198"/>
      <c r="AE2119" s="199" t="s">
        <v>105</v>
      </c>
      <c r="AF2119" s="200"/>
      <c r="AH2119" s="172" t="s">
        <v>106</v>
      </c>
      <c r="AI2119" s="173"/>
      <c r="AJ2119" s="199" t="s">
        <v>107</v>
      </c>
      <c r="AK2119" s="200"/>
      <c r="AL2119" s="4"/>
      <c r="AM2119" s="197" t="s">
        <v>108</v>
      </c>
      <c r="AN2119" s="198"/>
      <c r="AO2119" s="199" t="s">
        <v>109</v>
      </c>
      <c r="AP2119" s="200"/>
      <c r="AR2119" s="197" t="s">
        <v>110</v>
      </c>
      <c r="AS2119" s="198"/>
      <c r="AT2119" s="199" t="s">
        <v>111</v>
      </c>
      <c r="AU2119" s="200"/>
      <c r="AV2119" s="4"/>
      <c r="AW2119" s="36" t="s">
        <v>112</v>
      </c>
      <c r="AY2119" s="186" t="s">
        <v>113</v>
      </c>
      <c r="AZ2119" s="9"/>
      <c r="BA2119" s="29"/>
      <c r="BB2119" s="29"/>
      <c r="BC2119" s="29"/>
      <c r="BD2119" s="29"/>
    </row>
    <row r="2120" spans="2:56" ht="18.649999999999999" customHeight="1" thickTop="1" thickBot="1">
      <c r="D2120" s="24">
        <v>0</v>
      </c>
      <c r="E2120" s="28">
        <v>0</v>
      </c>
      <c r="F2120" s="26">
        <v>1</v>
      </c>
      <c r="G2120" s="27">
        <v>0</v>
      </c>
      <c r="I2120" s="24">
        <v>0</v>
      </c>
      <c r="J2120" s="28">
        <f t="shared" ref="J2120" si="12601">IF(0=(1-$J$8*$K$8*$B2117^2),0,-1*(1-$J$8*$K$8*$B2117^2)/($B2117*$K$8))</f>
        <v>-0.16760693717744185</v>
      </c>
      <c r="K2120" s="26">
        <v>1</v>
      </c>
      <c r="L2120" s="27">
        <v>0</v>
      </c>
      <c r="N2120" s="24">
        <f t="shared" ref="N2120" si="12602">D2120*I2117+F2120*I2120-E2120*J2117-G2120*J2120</f>
        <v>0</v>
      </c>
      <c r="O2120" s="28">
        <f t="shared" ref="O2120" si="12603">(D2120*J2117+E2120*I2117+F2120*J2120+G2120*I2120)</f>
        <v>-0.16760693717744185</v>
      </c>
      <c r="P2120" s="26">
        <f t="shared" ref="P2120" si="12604">D2120*K2117+F2120*K2120-E2120*L2117-G2120*L2120</f>
        <v>1</v>
      </c>
      <c r="Q2120" s="27">
        <f t="shared" ref="Q2120" si="12605">(D2120*L2117+E2120*K2117+F2120*L2120+G2120*K2120)</f>
        <v>0</v>
      </c>
      <c r="S2120" s="24">
        <v>0</v>
      </c>
      <c r="T2120" s="28">
        <v>0</v>
      </c>
      <c r="U2120" s="26">
        <v>1</v>
      </c>
      <c r="V2120" s="27">
        <v>0</v>
      </c>
      <c r="X2120" s="24">
        <f t="shared" ref="X2120" si="12606">N2120*S2117+P2120*S2120-O2120*T2117-Q2120*T2120</f>
        <v>0</v>
      </c>
      <c r="Y2120" s="28">
        <f t="shared" ref="Y2120" si="12607">(N2120*T2117+O2120*S2117+P2120*T2120+Q2120*S2120)</f>
        <v>-0.16760693717744185</v>
      </c>
      <c r="Z2120" s="26">
        <f t="shared" ref="Z2120" si="12608">N2120*U2117+P2120*U2120-O2120*V2117-Q2120*V2120</f>
        <v>-3.442837603974108</v>
      </c>
      <c r="AA2120" s="27">
        <f t="shared" ref="AA2120" si="12609">(N2120*V2117+O2120*U2117+P2120*V2120+Q2120*U2120)</f>
        <v>0</v>
      </c>
      <c r="AB2120" s="8"/>
      <c r="AC2120" s="24">
        <v>0</v>
      </c>
      <c r="AD2120" s="28">
        <f t="shared" ref="AD2120" si="12610">IF(0=(1-$AD$8*$AE$8*$B2117^2),0,-1*(1-$AD$8*$AE$8*$B2117^2)/($B2117*$AD$8))</f>
        <v>-0.1727881453849219</v>
      </c>
      <c r="AE2120" s="26">
        <v>1</v>
      </c>
      <c r="AF2120" s="27">
        <v>0</v>
      </c>
      <c r="AH2120" s="24">
        <f t="shared" ref="AH2120" si="12611">X2120*AC2117+Z2120*AC2120-Y2120*AD2117-AA2120*AD2120</f>
        <v>0</v>
      </c>
      <c r="AI2120" s="28">
        <f t="shared" ref="AI2120" si="12612">(X2120*AD2117+Y2120*AC2117+Z2120*AD2120+AA2120*AC2120)</f>
        <v>0.42727458727471251</v>
      </c>
      <c r="AJ2120" s="26">
        <f t="shared" ref="AJ2120" si="12613">X2120*AE2117+Z2120*AE2120-Y2120*AF2117-AA2120*AF2120</f>
        <v>-3.442837603974108</v>
      </c>
      <c r="AK2120" s="27">
        <f t="shared" ref="AK2120" si="12614">(X2120*AF2117+Y2120*AE2117+Z2120*AF2120+AA2120*AE2120)</f>
        <v>0</v>
      </c>
      <c r="AL2120" s="8"/>
      <c r="AM2120" s="24">
        <v>0</v>
      </c>
      <c r="AN2120" s="28">
        <v>0</v>
      </c>
      <c r="AO2120" s="26">
        <v>1</v>
      </c>
      <c r="AP2120" s="27">
        <v>0</v>
      </c>
      <c r="AR2120" s="24">
        <f t="shared" ref="AR2120" si="12615">AH2120*AM2117+AJ2120*AM2120-AI2120*AN2117-AK2120*AN2120</f>
        <v>0</v>
      </c>
      <c r="AS2120" s="28">
        <f t="shared" ref="AS2120" si="12616">(AH2120*AN2117+AI2120*AM2117+AJ2120*AN2120+AK2120*AM2120)</f>
        <v>0.42727458727471251</v>
      </c>
      <c r="AT2120" s="26">
        <f t="shared" ref="AT2120" si="12617">AH2120*AO2117+AJ2120*AO2120-AI2120*AP2117-AK2120*AP2120</f>
        <v>-1.101714744562059</v>
      </c>
      <c r="AU2120" s="27">
        <f t="shared" ref="AU2120" si="12618">(AH2120*AP2117+AI2120*AO2117+AJ2120*AP2120+AK2120*AO2120)</f>
        <v>0</v>
      </c>
      <c r="AV2120" s="8"/>
      <c r="AW2120" s="38">
        <f t="shared" ref="AW2120" si="12619">(180/PI())*ATAN(-1*(($AR$8*AS2117+AU2117+$AR$8*AS2120+AU2120)/($AR$8*AR2117+AT2117+$AR$8*AR2120+AT2120)))</f>
        <v>-10.34235146942531</v>
      </c>
      <c r="AY2120" s="187">
        <f t="shared" ref="AY2120" si="12620">20*LOG(((($AR$8*AR2117+AT2117-$AR$8*AR2120-AT2120)^2+($AR$8*AS2117+AU2117-$AR$8*AS2120-AU2120)^2)/(($AR$8*AR2117+AT2117+$AR$8*AR2120+AT2120)^2+($AR$8*AS2117+AU2117+$AR$8*AS2120+AU2120)^2))^0.5)</f>
        <v>-5.3239678337593705</v>
      </c>
      <c r="AZ2120" s="9"/>
      <c r="BA2120" s="29"/>
      <c r="BB2120" s="29"/>
      <c r="BC2120" s="29"/>
      <c r="BD2120" s="29"/>
    </row>
    <row r="2121" spans="2:56" ht="18.649999999999999" customHeight="1">
      <c r="AY2121" s="33"/>
    </row>
    <row r="2122" spans="2:56" ht="18.649999999999999" customHeight="1" thickBot="1">
      <c r="E2122" s="21" t="s">
        <v>68</v>
      </c>
      <c r="J2122" s="21" t="s">
        <v>69</v>
      </c>
      <c r="O2122" s="21" t="s">
        <v>70</v>
      </c>
      <c r="T2122" s="21" t="s">
        <v>71</v>
      </c>
      <c r="Y2122" s="21" t="s">
        <v>72</v>
      </c>
      <c r="AD2122" s="21" t="s">
        <v>73</v>
      </c>
      <c r="AI2122" s="21" t="s">
        <v>74</v>
      </c>
      <c r="AN2122" s="21" t="s">
        <v>75</v>
      </c>
      <c r="AS2122" s="21" t="s">
        <v>76</v>
      </c>
    </row>
    <row r="2123" spans="2:56" ht="18.649999999999999" customHeight="1" thickBot="1">
      <c r="B2123" s="20"/>
      <c r="D2123" s="197" t="s">
        <v>77</v>
      </c>
      <c r="E2123" s="198"/>
      <c r="F2123" s="199" t="s">
        <v>78</v>
      </c>
      <c r="G2123" s="200"/>
      <c r="I2123" s="197" t="s">
        <v>79</v>
      </c>
      <c r="J2123" s="198"/>
      <c r="K2123" s="199" t="s">
        <v>80</v>
      </c>
      <c r="L2123" s="200"/>
      <c r="N2123" s="197" t="s">
        <v>81</v>
      </c>
      <c r="O2123" s="198"/>
      <c r="P2123" s="199" t="s">
        <v>82</v>
      </c>
      <c r="Q2123" s="200"/>
      <c r="S2123" s="197" t="s">
        <v>83</v>
      </c>
      <c r="T2123" s="198"/>
      <c r="U2123" s="199" t="s">
        <v>84</v>
      </c>
      <c r="V2123" s="200"/>
      <c r="X2123" s="197" t="s">
        <v>85</v>
      </c>
      <c r="Y2123" s="198"/>
      <c r="Z2123" s="199" t="s">
        <v>86</v>
      </c>
      <c r="AA2123" s="200"/>
      <c r="AB2123" s="4"/>
      <c r="AC2123" s="197" t="s">
        <v>87</v>
      </c>
      <c r="AD2123" s="198"/>
      <c r="AE2123" s="199" t="s">
        <v>88</v>
      </c>
      <c r="AF2123" s="200"/>
      <c r="AH2123" s="197" t="s">
        <v>89</v>
      </c>
      <c r="AI2123" s="198"/>
      <c r="AJ2123" s="199" t="s">
        <v>90</v>
      </c>
      <c r="AK2123" s="200"/>
      <c r="AL2123" s="4"/>
      <c r="AM2123" s="197" t="s">
        <v>91</v>
      </c>
      <c r="AN2123" s="198"/>
      <c r="AO2123" s="199" t="s">
        <v>92</v>
      </c>
      <c r="AP2123" s="200"/>
      <c r="AR2123" s="197" t="s">
        <v>93</v>
      </c>
      <c r="AS2123" s="198"/>
      <c r="AT2123" s="199" t="s">
        <v>94</v>
      </c>
      <c r="AU2123" s="200"/>
      <c r="AV2123" s="4"/>
      <c r="AW2123" s="181" t="s">
        <v>95</v>
      </c>
      <c r="AY2123" s="182" t="s">
        <v>22</v>
      </c>
      <c r="AZ2123" s="9"/>
      <c r="BA2123" s="29"/>
      <c r="BB2123" s="29"/>
      <c r="BC2123" s="29"/>
      <c r="BD2123" s="29"/>
    </row>
    <row r="2124" spans="2:56" ht="18.649999999999999" customHeight="1" thickTop="1" thickBot="1">
      <c r="B2124" s="39">
        <f t="shared" ref="B2124" si="12621">B2117+$E$5</f>
        <v>1.0199999999999869</v>
      </c>
      <c r="D2124" s="24">
        <v>1</v>
      </c>
      <c r="E2124" s="25">
        <v>0</v>
      </c>
      <c r="F2124" s="26">
        <v>0</v>
      </c>
      <c r="G2124" s="27">
        <f t="shared" ref="G2124" si="12622">-1/($E$8*$B2124)</f>
        <v>-5.4770511556578638</v>
      </c>
      <c r="I2124" s="24">
        <v>1</v>
      </c>
      <c r="J2124" s="28">
        <v>0</v>
      </c>
      <c r="K2124" s="26">
        <v>0</v>
      </c>
      <c r="L2124" s="27">
        <v>0</v>
      </c>
      <c r="N2124" s="24">
        <f t="shared" ref="N2124" si="12623">D2124*I2124+F2124*I2127-E2124*J2124-G2124*J2127</f>
        <v>8.6700820987834826E-2</v>
      </c>
      <c r="O2124" s="28">
        <f t="shared" ref="O2124" si="12624">(D2124*J2124+E2124*I2124+F2124*J2127+G2124*I2127)</f>
        <v>0</v>
      </c>
      <c r="P2124" s="26">
        <f t="shared" ref="P2124" si="12625">D2124*K2124+F2124*K2127-E2124*L2124-G2124*L2127</f>
        <v>0</v>
      </c>
      <c r="Q2124" s="27">
        <f t="shared" ref="Q2124" si="12626">(D2124*L2124+E2124*K2124+F2124*L2127+G2124*K2127)</f>
        <v>-5.4770511556578638</v>
      </c>
      <c r="S2124" s="24">
        <v>1</v>
      </c>
      <c r="T2124" s="25">
        <v>0</v>
      </c>
      <c r="U2124" s="26">
        <v>0</v>
      </c>
      <c r="V2124" s="27">
        <f t="shared" ref="V2124" si="12627">-1/($T$8*$B2124)</f>
        <v>-26.497085320615071</v>
      </c>
      <c r="X2124" s="24">
        <f t="shared" ref="X2124" si="12628">N2124*S2124+P2124*S2127-O2124*T2124-Q2124*T2127</f>
        <v>8.6700820987834826E-2</v>
      </c>
      <c r="Y2124" s="28">
        <f t="shared" ref="Y2124" si="12629">(N2124*T2124+O2124*S2124+P2124*T2127+Q2124*S2127)</f>
        <v>0</v>
      </c>
      <c r="Z2124" s="26">
        <f t="shared" ref="Z2124" si="12630">N2124*U2124+P2124*U2127-O2124*V2124-Q2124*V2127</f>
        <v>0</v>
      </c>
      <c r="AA2124" s="27">
        <f t="shared" ref="AA2124" si="12631">(N2124*V2124+O2124*U2124+P2124*V2127+Q2124*U2127)</f>
        <v>-7.7743702067398974</v>
      </c>
      <c r="AB2124" s="8"/>
      <c r="AC2124" s="24">
        <v>1</v>
      </c>
      <c r="AD2124" s="28">
        <v>0</v>
      </c>
      <c r="AE2124" s="26">
        <v>0</v>
      </c>
      <c r="AF2124" s="27">
        <v>0</v>
      </c>
      <c r="AH2124" s="24">
        <f t="shared" ref="AH2124" si="12632">X2124*AC2124+Z2124*AC2127-Y2124*AD2124-AA2124*AD2127</f>
        <v>-1.2509053540707027</v>
      </c>
      <c r="AI2124" s="28">
        <f t="shared" ref="AI2124" si="12633">(X2124*AD2124+Y2124*AC2124+Z2124*AD2127+AA2124*AC2127)</f>
        <v>0</v>
      </c>
      <c r="AJ2124" s="26">
        <f t="shared" ref="AJ2124" si="12634">X2124*AE2124+Z2124*AE2127-Y2124*AF2124-AA2124*AF2127</f>
        <v>0</v>
      </c>
      <c r="AK2124" s="27">
        <f t="shared" ref="AK2124" si="12635">(X2124*AF2124+Y2124*AE2124+Z2124*AF2127+AA2124*AE2127)</f>
        <v>-7.7743702067398974</v>
      </c>
      <c r="AL2124" s="8"/>
      <c r="AM2124" s="24">
        <v>1</v>
      </c>
      <c r="AN2124" s="25">
        <v>0</v>
      </c>
      <c r="AO2124" s="26">
        <v>0</v>
      </c>
      <c r="AP2124" s="27">
        <f t="shared" ref="AP2124" si="12636">-1/($AN$8*$B2124)</f>
        <v>-5.4770511556578638</v>
      </c>
      <c r="AR2124" s="24">
        <f t="shared" ref="AR2124" si="12637">AH2124*AM2124+AJ2124*AM2127-AI2124*AN2124-AK2124*AN2127</f>
        <v>-1.2509053540707027</v>
      </c>
      <c r="AS2124" s="28">
        <f t="shared" ref="AS2124" si="12638">(AH2124*AN2124+AI2124*AM2124+AJ2124*AN2127+AK2124*AM2127)</f>
        <v>0</v>
      </c>
      <c r="AT2124" s="26">
        <f t="shared" ref="AT2124" si="12639">AH2124*AO2124+AJ2124*AO2127-AI2124*AP2124-AK2124*AP2127</f>
        <v>0</v>
      </c>
      <c r="AU2124" s="27">
        <f t="shared" ref="AU2124" si="12640">(AH2124*AP2124+AI2124*AO2124+AJ2124*AP2127+AK2124*AO2127)</f>
        <v>-0.9230975916083457</v>
      </c>
      <c r="AV2124" s="8"/>
      <c r="AW2124" s="183">
        <f t="shared" ref="AW2124" si="12641">20*LOG((2*$AR$8)/(($AR$8*AR2124+AT2124+$AR$8*AR2127+AT2127)^2+($AR$8*AS2124+AU2124+$AR$8*AS2127+AU2127)^2)^0.5)</f>
        <v>-1.6341540892262116</v>
      </c>
      <c r="AY2124" s="184">
        <f t="shared" ref="AY2124" si="12642">((AS2124^2+AR2124^2)/(AS2127^2+AR2127^2))^0.5</f>
        <v>2.9684812281434558</v>
      </c>
      <c r="AZ2124" s="9"/>
      <c r="BA2124" s="29"/>
      <c r="BB2124" s="29"/>
      <c r="BC2124" s="29"/>
      <c r="BD2124" s="29"/>
    </row>
    <row r="2125" spans="2:56" ht="18.649999999999999" customHeight="1" thickBot="1">
      <c r="D2125" s="30"/>
      <c r="G2125" s="31"/>
      <c r="I2125" s="30"/>
      <c r="L2125" s="31"/>
      <c r="N2125" s="30"/>
      <c r="Q2125" s="31"/>
      <c r="S2125" s="30"/>
      <c r="V2125" s="31"/>
      <c r="X2125" s="30"/>
      <c r="AA2125" s="31"/>
      <c r="AC2125" s="30"/>
      <c r="AF2125" s="31"/>
      <c r="AH2125" s="30"/>
      <c r="AK2125" s="31"/>
      <c r="AM2125" s="30"/>
      <c r="AP2125" s="31"/>
      <c r="AR2125" s="30"/>
      <c r="AU2125" s="31"/>
      <c r="AY2125" s="185"/>
      <c r="AZ2125" s="9"/>
      <c r="BA2125" s="29"/>
      <c r="BB2125" s="29"/>
      <c r="BC2125" s="29"/>
      <c r="BD2125" s="29"/>
    </row>
    <row r="2126" spans="2:56" ht="18.649999999999999" customHeight="1" thickBot="1">
      <c r="D2126" s="197" t="s">
        <v>96</v>
      </c>
      <c r="E2126" s="198"/>
      <c r="F2126" s="199" t="s">
        <v>97</v>
      </c>
      <c r="G2126" s="200"/>
      <c r="I2126" s="197" t="s">
        <v>98</v>
      </c>
      <c r="J2126" s="198"/>
      <c r="K2126" s="199" t="s">
        <v>99</v>
      </c>
      <c r="L2126" s="200"/>
      <c r="N2126" s="197" t="s">
        <v>1</v>
      </c>
      <c r="O2126" s="198"/>
      <c r="P2126" s="199" t="s">
        <v>2</v>
      </c>
      <c r="Q2126" s="200"/>
      <c r="S2126" s="172" t="s">
        <v>100</v>
      </c>
      <c r="T2126" s="173"/>
      <c r="U2126" s="199" t="s">
        <v>101</v>
      </c>
      <c r="V2126" s="200"/>
      <c r="X2126" s="197" t="s">
        <v>102</v>
      </c>
      <c r="Y2126" s="198"/>
      <c r="Z2126" s="199" t="s">
        <v>103</v>
      </c>
      <c r="AA2126" s="200"/>
      <c r="AB2126" s="4"/>
      <c r="AC2126" s="197" t="s">
        <v>104</v>
      </c>
      <c r="AD2126" s="198"/>
      <c r="AE2126" s="199" t="s">
        <v>105</v>
      </c>
      <c r="AF2126" s="200"/>
      <c r="AH2126" s="172" t="s">
        <v>106</v>
      </c>
      <c r="AI2126" s="173"/>
      <c r="AJ2126" s="199" t="s">
        <v>107</v>
      </c>
      <c r="AK2126" s="200"/>
      <c r="AL2126" s="4"/>
      <c r="AM2126" s="197" t="s">
        <v>108</v>
      </c>
      <c r="AN2126" s="198"/>
      <c r="AO2126" s="199" t="s">
        <v>109</v>
      </c>
      <c r="AP2126" s="200"/>
      <c r="AR2126" s="197" t="s">
        <v>110</v>
      </c>
      <c r="AS2126" s="198"/>
      <c r="AT2126" s="199" t="s">
        <v>111</v>
      </c>
      <c r="AU2126" s="200"/>
      <c r="AV2126" s="4"/>
      <c r="AW2126" s="36" t="s">
        <v>112</v>
      </c>
      <c r="AY2126" s="186" t="s">
        <v>113</v>
      </c>
      <c r="AZ2126" s="9"/>
      <c r="BA2126" s="29"/>
      <c r="BB2126" s="29"/>
      <c r="BC2126" s="29"/>
      <c r="BD2126" s="29"/>
    </row>
    <row r="2127" spans="2:56" ht="18.649999999999999" customHeight="1" thickTop="1" thickBot="1">
      <c r="D2127" s="24">
        <v>0</v>
      </c>
      <c r="E2127" s="28">
        <v>0</v>
      </c>
      <c r="F2127" s="26">
        <v>1</v>
      </c>
      <c r="G2127" s="27">
        <v>0</v>
      </c>
      <c r="I2127" s="24">
        <v>0</v>
      </c>
      <c r="J2127" s="28">
        <f t="shared" ref="J2127" si="12643">IF(0=(1-$J$8*$K$8*$B2124^2),0,-1*(1-$J$8*$K$8*$B2124^2)/($B2124*$K$8))</f>
        <v>-0.16675016410403898</v>
      </c>
      <c r="K2127" s="26">
        <v>1</v>
      </c>
      <c r="L2127" s="27">
        <v>0</v>
      </c>
      <c r="N2127" s="24">
        <f t="shared" ref="N2127" si="12644">D2127*I2124+F2127*I2127-E2127*J2124-G2127*J2127</f>
        <v>0</v>
      </c>
      <c r="O2127" s="28">
        <f t="shared" ref="O2127" si="12645">(D2127*J2124+E2127*I2124+F2127*J2127+G2127*I2127)</f>
        <v>-0.16675016410403898</v>
      </c>
      <c r="P2127" s="26">
        <f t="shared" ref="P2127" si="12646">D2127*K2124+F2127*K2127-E2127*L2124-G2127*L2127</f>
        <v>1</v>
      </c>
      <c r="Q2127" s="27">
        <f t="shared" ref="Q2127" si="12647">(D2127*L2124+E2127*K2124+F2127*L2127+G2127*K2127)</f>
        <v>0</v>
      </c>
      <c r="S2127" s="24">
        <v>0</v>
      </c>
      <c r="T2127" s="28">
        <v>0</v>
      </c>
      <c r="U2127" s="26">
        <v>1</v>
      </c>
      <c r="V2127" s="27">
        <v>0</v>
      </c>
      <c r="X2127" s="24">
        <f t="shared" ref="X2127" si="12648">N2127*S2124+P2127*S2127-O2127*T2124-Q2127*T2127</f>
        <v>0</v>
      </c>
      <c r="Y2127" s="28">
        <f t="shared" ref="Y2127" si="12649">(N2127*T2124+O2127*S2124+P2127*T2127+Q2127*S2127)</f>
        <v>-0.16675016410403898</v>
      </c>
      <c r="Z2127" s="26">
        <f t="shared" ref="Z2127" si="12650">N2127*U2124+P2127*U2127-O2127*V2124-Q2127*V2127</f>
        <v>-3.4183933254912855</v>
      </c>
      <c r="AA2127" s="27">
        <f t="shared" ref="AA2127" si="12651">(N2127*V2124+O2127*U2124+P2127*V2127+Q2127*U2127)</f>
        <v>0</v>
      </c>
      <c r="AB2127" s="8"/>
      <c r="AC2127" s="24">
        <v>0</v>
      </c>
      <c r="AD2127" s="28">
        <f t="shared" ref="AD2127" si="12652">IF(0=(1-$AD$8*$AE$8*$B2124^2),0,-1*(1-$AD$8*$AE$8*$B2124^2)/($B2124*$AD$8))</f>
        <v>-0.17205331615143768</v>
      </c>
      <c r="AE2127" s="26">
        <v>1</v>
      </c>
      <c r="AF2127" s="27">
        <v>0</v>
      </c>
      <c r="AH2127" s="24">
        <f t="shared" ref="AH2127" si="12653">X2127*AC2124+Z2127*AC2127-Y2127*AD2124-AA2127*AD2127</f>
        <v>0</v>
      </c>
      <c r="AI2127" s="28">
        <f t="shared" ref="AI2127" si="12654">(X2127*AD2124+Y2127*AC2124+Z2127*AD2127+AA2127*AC2127)</f>
        <v>0.42139574345667752</v>
      </c>
      <c r="AJ2127" s="26">
        <f t="shared" ref="AJ2127" si="12655">X2127*AE2124+Z2127*AE2127-Y2127*AF2124-AA2127*AF2127</f>
        <v>-3.4183933254912855</v>
      </c>
      <c r="AK2127" s="27">
        <f t="shared" ref="AK2127" si="12656">(X2127*AF2124+Y2127*AE2124+Z2127*AF2127+AA2127*AE2127)</f>
        <v>0</v>
      </c>
      <c r="AL2127" s="8"/>
      <c r="AM2127" s="24">
        <v>0</v>
      </c>
      <c r="AN2127" s="28">
        <v>0</v>
      </c>
      <c r="AO2127" s="26">
        <v>1</v>
      </c>
      <c r="AP2127" s="27">
        <v>0</v>
      </c>
      <c r="AR2127" s="24">
        <f t="shared" ref="AR2127" si="12657">AH2127*AM2124+AJ2127*AM2127-AI2127*AN2124-AK2127*AN2127</f>
        <v>0</v>
      </c>
      <c r="AS2127" s="28">
        <f t="shared" ref="AS2127" si="12658">(AH2127*AN2124+AI2127*AM2124+AJ2127*AN2127+AK2127*AM2127)</f>
        <v>0.42139574345667752</v>
      </c>
      <c r="AT2127" s="26">
        <f t="shared" ref="AT2127" si="12659">AH2127*AO2124+AJ2127*AO2127-AI2127*AP2124-AK2127*AP2127</f>
        <v>-1.1103872818025851</v>
      </c>
      <c r="AU2127" s="27">
        <f t="shared" ref="AU2127" si="12660">(AH2127*AP2124+AI2127*AO2124+AJ2127*AP2127+AK2127*AO2127)</f>
        <v>0</v>
      </c>
      <c r="AV2127" s="8"/>
      <c r="AW2127" s="38">
        <f t="shared" ref="AW2127" si="12661">(180/PI())*ATAN(-1*(($AR$8*AS2124+AU2124+$AR$8*AS2127+AU2127)/($AR$8*AR2124+AT2124+$AR$8*AR2127+AT2127)))</f>
        <v>-11.995208297826869</v>
      </c>
      <c r="AY2127" s="187">
        <f t="shared" ref="AY2127" si="12662">20*LOG(((($AR$8*AR2124+AT2124-$AR$8*AR2127-AT2127)^2+($AR$8*AS2124+AU2124-$AR$8*AS2127-AU2127)^2)/(($AR$8*AR2124+AT2124+$AR$8*AR2127+AT2127)^2+($AR$8*AS2124+AU2124+$AR$8*AS2127+AU2127)^2))^0.5)</f>
        <v>-5.0363996001751064</v>
      </c>
      <c r="AZ2127" s="9"/>
      <c r="BA2127" s="29"/>
      <c r="BB2127" s="29"/>
      <c r="BC2127" s="29"/>
      <c r="BD2127" s="29"/>
    </row>
    <row r="2128" spans="2:56" ht="18.649999999999999" customHeight="1">
      <c r="AY2128" s="33"/>
    </row>
    <row r="2129" spans="2:56" ht="18.649999999999999" customHeight="1" thickBot="1">
      <c r="E2129" s="21" t="s">
        <v>68</v>
      </c>
      <c r="J2129" s="21" t="s">
        <v>69</v>
      </c>
      <c r="O2129" s="21" t="s">
        <v>70</v>
      </c>
      <c r="T2129" s="21" t="s">
        <v>71</v>
      </c>
      <c r="Y2129" s="21" t="s">
        <v>72</v>
      </c>
      <c r="AD2129" s="21" t="s">
        <v>73</v>
      </c>
      <c r="AI2129" s="21" t="s">
        <v>74</v>
      </c>
      <c r="AN2129" s="21" t="s">
        <v>75</v>
      </c>
      <c r="AS2129" s="21" t="s">
        <v>76</v>
      </c>
    </row>
    <row r="2130" spans="2:56" ht="18.649999999999999" customHeight="1" thickBot="1">
      <c r="B2130" s="20"/>
      <c r="D2130" s="197" t="s">
        <v>77</v>
      </c>
      <c r="E2130" s="198"/>
      <c r="F2130" s="199" t="s">
        <v>78</v>
      </c>
      <c r="G2130" s="200"/>
      <c r="I2130" s="197" t="s">
        <v>79</v>
      </c>
      <c r="J2130" s="198"/>
      <c r="K2130" s="199" t="s">
        <v>80</v>
      </c>
      <c r="L2130" s="200"/>
      <c r="N2130" s="197" t="s">
        <v>81</v>
      </c>
      <c r="O2130" s="198"/>
      <c r="P2130" s="199" t="s">
        <v>82</v>
      </c>
      <c r="Q2130" s="200"/>
      <c r="S2130" s="197" t="s">
        <v>83</v>
      </c>
      <c r="T2130" s="198"/>
      <c r="U2130" s="199" t="s">
        <v>84</v>
      </c>
      <c r="V2130" s="200"/>
      <c r="X2130" s="197" t="s">
        <v>85</v>
      </c>
      <c r="Y2130" s="198"/>
      <c r="Z2130" s="199" t="s">
        <v>86</v>
      </c>
      <c r="AA2130" s="200"/>
      <c r="AB2130" s="4"/>
      <c r="AC2130" s="197" t="s">
        <v>87</v>
      </c>
      <c r="AD2130" s="198"/>
      <c r="AE2130" s="199" t="s">
        <v>88</v>
      </c>
      <c r="AF2130" s="200"/>
      <c r="AH2130" s="197" t="s">
        <v>89</v>
      </c>
      <c r="AI2130" s="198"/>
      <c r="AJ2130" s="199" t="s">
        <v>90</v>
      </c>
      <c r="AK2130" s="200"/>
      <c r="AL2130" s="4"/>
      <c r="AM2130" s="197" t="s">
        <v>91</v>
      </c>
      <c r="AN2130" s="198"/>
      <c r="AO2130" s="199" t="s">
        <v>92</v>
      </c>
      <c r="AP2130" s="200"/>
      <c r="AR2130" s="197" t="s">
        <v>93</v>
      </c>
      <c r="AS2130" s="198"/>
      <c r="AT2130" s="199" t="s">
        <v>94</v>
      </c>
      <c r="AU2130" s="200"/>
      <c r="AV2130" s="4"/>
      <c r="AW2130" s="181" t="s">
        <v>95</v>
      </c>
      <c r="AY2130" s="182" t="s">
        <v>22</v>
      </c>
      <c r="AZ2130" s="9"/>
      <c r="BA2130" s="29"/>
      <c r="BB2130" s="29"/>
      <c r="BC2130" s="29"/>
      <c r="BD2130" s="29"/>
    </row>
    <row r="2131" spans="2:56" ht="18.649999999999999" customHeight="1" thickTop="1" thickBot="1">
      <c r="B2131" s="39">
        <f t="shared" ref="B2131" si="12663">B2124+$E$5</f>
        <v>1.0203999999999869</v>
      </c>
      <c r="D2131" s="24">
        <v>1</v>
      </c>
      <c r="E2131" s="25">
        <v>0</v>
      </c>
      <c r="F2131" s="26">
        <v>0</v>
      </c>
      <c r="G2131" s="27">
        <f t="shared" ref="G2131" si="12664">-1/($E$8*$B2131)</f>
        <v>-5.4749041344286766</v>
      </c>
      <c r="I2131" s="24">
        <v>1</v>
      </c>
      <c r="J2131" s="28">
        <v>0</v>
      </c>
      <c r="K2131" s="26">
        <v>0</v>
      </c>
      <c r="L2131" s="27">
        <v>0</v>
      </c>
      <c r="N2131" s="24">
        <f t="shared" ref="N2131" si="12665">D2131*I2131+F2131*I2134-E2131*J2131-G2131*J2134</f>
        <v>9.1747608051501617E-2</v>
      </c>
      <c r="O2131" s="28">
        <f t="shared" ref="O2131" si="12666">(D2131*J2131+E2131*I2131+F2131*J2134+G2131*I2134)</f>
        <v>0</v>
      </c>
      <c r="P2131" s="26">
        <f t="shared" ref="P2131" si="12667">D2131*K2131+F2131*K2134-E2131*L2131-G2131*L2134</f>
        <v>0</v>
      </c>
      <c r="Q2131" s="27">
        <f t="shared" ref="Q2131" si="12668">(D2131*L2131+E2131*K2131+F2131*L2134+G2131*K2134)</f>
        <v>-5.4749041344286766</v>
      </c>
      <c r="S2131" s="24">
        <v>1</v>
      </c>
      <c r="T2131" s="25">
        <v>0</v>
      </c>
      <c r="U2131" s="26">
        <v>0</v>
      </c>
      <c r="V2131" s="27">
        <f t="shared" ref="V2131" si="12669">-1/($T$8*$B2131)</f>
        <v>-26.486698380073868</v>
      </c>
      <c r="X2131" s="24">
        <f t="shared" ref="X2131" si="12670">N2131*S2131+P2131*S2134-O2131*T2131-Q2131*T2134</f>
        <v>9.1747608051501617E-2</v>
      </c>
      <c r="Y2131" s="28">
        <f t="shared" ref="Y2131" si="12671">(N2131*T2131+O2131*S2131+P2131*T2134+Q2131*S2134)</f>
        <v>0</v>
      </c>
      <c r="Z2131" s="26">
        <f t="shared" ref="Z2131" si="12672">N2131*U2131+P2131*U2134-O2131*V2131-Q2131*V2134</f>
        <v>0</v>
      </c>
      <c r="AA2131" s="27">
        <f t="shared" ref="AA2131" si="12673">(N2131*V2131+O2131*U2131+P2131*V2134+Q2131*U2134)</f>
        <v>-7.9049953559820363</v>
      </c>
      <c r="AB2131" s="8"/>
      <c r="AC2131" s="24">
        <v>1</v>
      </c>
      <c r="AD2131" s="28">
        <v>0</v>
      </c>
      <c r="AE2131" s="26">
        <v>0</v>
      </c>
      <c r="AF2131" s="27">
        <v>0</v>
      </c>
      <c r="AH2131" s="24">
        <f t="shared" ref="AH2131" si="12674">X2131*AC2131+Z2131*AC2134-Y2131*AD2131-AA2131*AD2134</f>
        <v>-1.2625267220734215</v>
      </c>
      <c r="AI2131" s="28">
        <f t="shared" ref="AI2131" si="12675">(X2131*AD2131+Y2131*AC2131+Z2131*AD2134+AA2131*AC2134)</f>
        <v>0</v>
      </c>
      <c r="AJ2131" s="26">
        <f t="shared" ref="AJ2131" si="12676">X2131*AE2131+Z2131*AE2134-Y2131*AF2131-AA2131*AF2134</f>
        <v>0</v>
      </c>
      <c r="AK2131" s="27">
        <f t="shared" ref="AK2131" si="12677">(X2131*AF2131+Y2131*AE2131+Z2131*AF2134+AA2131*AE2134)</f>
        <v>-7.9049953559820363</v>
      </c>
      <c r="AL2131" s="8"/>
      <c r="AM2131" s="24">
        <v>1</v>
      </c>
      <c r="AN2131" s="25">
        <v>0</v>
      </c>
      <c r="AO2131" s="26">
        <v>0</v>
      </c>
      <c r="AP2131" s="27">
        <f t="shared" ref="AP2131" si="12678">-1/($AN$8*$B2131)</f>
        <v>-5.4749041344286766</v>
      </c>
      <c r="AR2131" s="24">
        <f t="shared" ref="AR2131" si="12679">AH2131*AM2131+AJ2131*AM2134-AI2131*AN2131-AK2131*AN2134</f>
        <v>-1.2625267220734215</v>
      </c>
      <c r="AS2131" s="28">
        <f t="shared" ref="AS2131" si="12680">(AH2131*AN2131+AI2131*AM2131+AJ2131*AN2134+AK2131*AM2134)</f>
        <v>0</v>
      </c>
      <c r="AT2131" s="26">
        <f t="shared" ref="AT2131" si="12681">AH2131*AO2131+AJ2131*AO2134-AI2131*AP2131-AK2131*AP2134</f>
        <v>0</v>
      </c>
      <c r="AU2131" s="27">
        <f t="shared" ref="AU2131" si="12682">(AH2131*AP2131+AI2131*AO2131+AJ2131*AP2134+AK2131*AO2134)</f>
        <v>-0.99278258547557563</v>
      </c>
      <c r="AV2131" s="8"/>
      <c r="AW2131" s="183">
        <f t="shared" ref="AW2131" si="12683">20*LOG((2*$AR$8)/(($AR$8*AR2131+AT2131+$AR$8*AR2134+AT2134)^2+($AR$8*AS2131+AU2131+$AR$8*AS2134+AU2134)^2)^0.5)</f>
        <v>-1.7638588363498906</v>
      </c>
      <c r="AY2131" s="184">
        <f t="shared" ref="AY2131" si="12684">((AS2131^2+AR2131^2)/(AS2134^2+AR2134^2))^0.5</f>
        <v>3.0381447157124502</v>
      </c>
      <c r="AZ2131" s="9"/>
      <c r="BA2131" s="29"/>
      <c r="BB2131" s="29"/>
      <c r="BC2131" s="29"/>
      <c r="BD2131" s="29"/>
    </row>
    <row r="2132" spans="2:56" ht="18.649999999999999" customHeight="1" thickBot="1">
      <c r="D2132" s="30"/>
      <c r="G2132" s="31"/>
      <c r="I2132" s="30"/>
      <c r="L2132" s="31"/>
      <c r="N2132" s="30"/>
      <c r="Q2132" s="31"/>
      <c r="S2132" s="30"/>
      <c r="V2132" s="31"/>
      <c r="X2132" s="30"/>
      <c r="AA2132" s="31"/>
      <c r="AC2132" s="30"/>
      <c r="AF2132" s="31"/>
      <c r="AH2132" s="30"/>
      <c r="AK2132" s="31"/>
      <c r="AM2132" s="30"/>
      <c r="AP2132" s="31"/>
      <c r="AR2132" s="30"/>
      <c r="AU2132" s="31"/>
      <c r="AY2132" s="185"/>
      <c r="AZ2132" s="9"/>
      <c r="BA2132" s="29"/>
      <c r="BB2132" s="29"/>
      <c r="BC2132" s="29"/>
      <c r="BD2132" s="29"/>
    </row>
    <row r="2133" spans="2:56" ht="18.649999999999999" customHeight="1" thickBot="1">
      <c r="D2133" s="197" t="s">
        <v>96</v>
      </c>
      <c r="E2133" s="198"/>
      <c r="F2133" s="199" t="s">
        <v>97</v>
      </c>
      <c r="G2133" s="200"/>
      <c r="I2133" s="197" t="s">
        <v>98</v>
      </c>
      <c r="J2133" s="198"/>
      <c r="K2133" s="199" t="s">
        <v>99</v>
      </c>
      <c r="L2133" s="200"/>
      <c r="N2133" s="197" t="s">
        <v>1</v>
      </c>
      <c r="O2133" s="198"/>
      <c r="P2133" s="199" t="s">
        <v>2</v>
      </c>
      <c r="Q2133" s="200"/>
      <c r="S2133" s="172" t="s">
        <v>100</v>
      </c>
      <c r="T2133" s="173"/>
      <c r="U2133" s="199" t="s">
        <v>101</v>
      </c>
      <c r="V2133" s="200"/>
      <c r="X2133" s="197" t="s">
        <v>102</v>
      </c>
      <c r="Y2133" s="198"/>
      <c r="Z2133" s="199" t="s">
        <v>103</v>
      </c>
      <c r="AA2133" s="200"/>
      <c r="AB2133" s="4"/>
      <c r="AC2133" s="197" t="s">
        <v>104</v>
      </c>
      <c r="AD2133" s="198"/>
      <c r="AE2133" s="199" t="s">
        <v>105</v>
      </c>
      <c r="AF2133" s="200"/>
      <c r="AH2133" s="172" t="s">
        <v>106</v>
      </c>
      <c r="AI2133" s="173"/>
      <c r="AJ2133" s="199" t="s">
        <v>107</v>
      </c>
      <c r="AK2133" s="200"/>
      <c r="AL2133" s="4"/>
      <c r="AM2133" s="197" t="s">
        <v>108</v>
      </c>
      <c r="AN2133" s="198"/>
      <c r="AO2133" s="199" t="s">
        <v>109</v>
      </c>
      <c r="AP2133" s="200"/>
      <c r="AR2133" s="197" t="s">
        <v>110</v>
      </c>
      <c r="AS2133" s="198"/>
      <c r="AT2133" s="199" t="s">
        <v>111</v>
      </c>
      <c r="AU2133" s="200"/>
      <c r="AV2133" s="4"/>
      <c r="AW2133" s="36" t="s">
        <v>112</v>
      </c>
      <c r="AY2133" s="186" t="s">
        <v>113</v>
      </c>
      <c r="AZ2133" s="9"/>
      <c r="BA2133" s="29"/>
      <c r="BB2133" s="29"/>
      <c r="BC2133" s="29"/>
      <c r="BD2133" s="29"/>
    </row>
    <row r="2134" spans="2:56" ht="18.649999999999999" customHeight="1" thickTop="1" thickBot="1">
      <c r="D2134" s="24">
        <v>0</v>
      </c>
      <c r="E2134" s="28">
        <v>0</v>
      </c>
      <c r="F2134" s="26">
        <v>1</v>
      </c>
      <c r="G2134" s="27">
        <v>0</v>
      </c>
      <c r="I2134" s="24">
        <v>0</v>
      </c>
      <c r="J2134" s="28">
        <f t="shared" ref="J2134" si="12685">IF(0=(1-$J$8*$K$8*$B2131^2),0,-1*(1-$J$8*$K$8*$B2131^2)/($B2131*$K$8))</f>
        <v>-0.1658937525932182</v>
      </c>
      <c r="K2134" s="26">
        <v>1</v>
      </c>
      <c r="L2134" s="27">
        <v>0</v>
      </c>
      <c r="N2134" s="24">
        <f t="shared" ref="N2134" si="12686">D2134*I2131+F2134*I2134-E2134*J2131-G2134*J2134</f>
        <v>0</v>
      </c>
      <c r="O2134" s="28">
        <f t="shared" ref="O2134" si="12687">(D2134*J2131+E2134*I2131+F2134*J2134+G2134*I2134)</f>
        <v>-0.1658937525932182</v>
      </c>
      <c r="P2134" s="26">
        <f t="shared" ref="P2134" si="12688">D2134*K2131+F2134*K2134-E2134*L2131-G2134*L2134</f>
        <v>1</v>
      </c>
      <c r="Q2134" s="27">
        <f t="shared" ref="Q2134" si="12689">(D2134*L2131+E2134*K2131+F2134*L2134+G2134*K2134)</f>
        <v>0</v>
      </c>
      <c r="S2134" s="24">
        <v>0</v>
      </c>
      <c r="T2134" s="28">
        <v>0</v>
      </c>
      <c r="U2134" s="26">
        <v>1</v>
      </c>
      <c r="V2134" s="27">
        <v>0</v>
      </c>
      <c r="X2134" s="24">
        <f t="shared" ref="X2134" si="12690">N2134*S2131+P2134*S2134-O2134*T2131-Q2134*T2134</f>
        <v>0</v>
      </c>
      <c r="Y2134" s="28">
        <f t="shared" ref="Y2134" si="12691">(N2134*T2131+O2134*S2131+P2134*T2134+Q2134*S2134)</f>
        <v>-0.1658937525932182</v>
      </c>
      <c r="Z2134" s="26">
        <f t="shared" ref="Z2134" si="12692">N2134*U2131+P2134*U2134-O2134*V2131-Q2134*V2134</f>
        <v>-3.3939777880751674</v>
      </c>
      <c r="AA2134" s="27">
        <f t="shared" ref="AA2134" si="12693">(N2134*V2131+O2134*U2131+P2134*V2134+Q2134*U2134)</f>
        <v>0</v>
      </c>
      <c r="AB2134" s="8"/>
      <c r="AC2134" s="24">
        <v>0</v>
      </c>
      <c r="AD2134" s="28">
        <f t="shared" ref="AD2134" si="12694">IF(0=(1-$AD$8*$AE$8*$B2131^2),0,-1*(1-$AD$8*$AE$8*$B2131^2)/($B2131*$AD$8))</f>
        <v>-0.1713188014841891</v>
      </c>
      <c r="AE2134" s="26">
        <v>1</v>
      </c>
      <c r="AF2134" s="27">
        <v>0</v>
      </c>
      <c r="AH2134" s="24">
        <f t="shared" ref="AH2134" si="12695">X2134*AC2131+Z2134*AC2134-Y2134*AD2131-AA2134*AD2134</f>
        <v>0</v>
      </c>
      <c r="AI2134" s="28">
        <f t="shared" ref="AI2134" si="12696">(X2134*AD2131+Y2134*AC2131+Z2134*AD2134+AA2134*AC2134)</f>
        <v>0.41555845432377864</v>
      </c>
      <c r="AJ2134" s="26">
        <f t="shared" ref="AJ2134" si="12697">X2134*AE2131+Z2134*AE2134-Y2134*AF2131-AA2134*AF2134</f>
        <v>-3.3939777880751674</v>
      </c>
      <c r="AK2134" s="27">
        <f t="shared" ref="AK2134" si="12698">(X2134*AF2131+Y2134*AE2131+Z2134*AF2134+AA2134*AE2134)</f>
        <v>0</v>
      </c>
      <c r="AL2134" s="8"/>
      <c r="AM2134" s="24">
        <v>0</v>
      </c>
      <c r="AN2134" s="28">
        <v>0</v>
      </c>
      <c r="AO2134" s="26">
        <v>1</v>
      </c>
      <c r="AP2134" s="27">
        <v>0</v>
      </c>
      <c r="AR2134" s="24">
        <f t="shared" ref="AR2134" si="12699">AH2134*AM2131+AJ2134*AM2134-AI2134*AN2131-AK2134*AN2134</f>
        <v>0</v>
      </c>
      <c r="AS2134" s="28">
        <f t="shared" ref="AS2134" si="12700">(AH2134*AN2131+AI2134*AM2131+AJ2134*AN2134+AK2134*AM2134)</f>
        <v>0.41555845432377864</v>
      </c>
      <c r="AT2134" s="26">
        <f t="shared" ref="AT2134" si="12701">AH2134*AO2131+AJ2134*AO2134-AI2134*AP2131-AK2134*AP2134</f>
        <v>-1.1188350884011213</v>
      </c>
      <c r="AU2134" s="27">
        <f t="shared" ref="AU2134" si="12702">(AH2134*AP2131+AI2134*AO2131+AJ2134*AP2134+AK2134*AO2134)</f>
        <v>0</v>
      </c>
      <c r="AV2134" s="8"/>
      <c r="AW2134" s="38">
        <f t="shared" ref="AW2134" si="12703">(180/PI())*ATAN(-1*(($AR$8*AS2131+AU2131+$AR$8*AS2134+AU2134)/($AR$8*AR2131+AT2131+$AR$8*AR2134+AT2134)))</f>
        <v>-13.62527455842652</v>
      </c>
      <c r="AY2134" s="187">
        <f t="shared" ref="AY2134" si="12704">20*LOG(((($AR$8*AR2131+AT2131-$AR$8*AR2134-AT2134)^2+($AR$8*AS2131+AU2131-$AR$8*AS2134-AU2134)^2)/(($AR$8*AR2131+AT2131+$AR$8*AR2134+AT2134)^2+($AR$8*AS2131+AU2131+$AR$8*AS2134+AU2134)^2))^0.5)</f>
        <v>-4.7653260450225075</v>
      </c>
      <c r="AZ2134" s="9"/>
      <c r="BA2134" s="29"/>
      <c r="BB2134" s="29"/>
      <c r="BC2134" s="29"/>
      <c r="BD2134" s="29"/>
    </row>
    <row r="2135" spans="2:56" ht="18.649999999999999" customHeight="1">
      <c r="AY2135" s="33"/>
    </row>
    <row r="2136" spans="2:56" ht="18.649999999999999" customHeight="1" thickBot="1">
      <c r="E2136" s="21" t="s">
        <v>68</v>
      </c>
      <c r="J2136" s="21" t="s">
        <v>69</v>
      </c>
      <c r="O2136" s="21" t="s">
        <v>70</v>
      </c>
      <c r="T2136" s="21" t="s">
        <v>71</v>
      </c>
      <c r="Y2136" s="21" t="s">
        <v>72</v>
      </c>
      <c r="AD2136" s="21" t="s">
        <v>73</v>
      </c>
      <c r="AI2136" s="21" t="s">
        <v>74</v>
      </c>
      <c r="AN2136" s="21" t="s">
        <v>75</v>
      </c>
      <c r="AS2136" s="21" t="s">
        <v>76</v>
      </c>
    </row>
    <row r="2137" spans="2:56" ht="18.649999999999999" customHeight="1" thickBot="1">
      <c r="B2137" s="20"/>
      <c r="D2137" s="197" t="s">
        <v>77</v>
      </c>
      <c r="E2137" s="198"/>
      <c r="F2137" s="199" t="s">
        <v>78</v>
      </c>
      <c r="G2137" s="200"/>
      <c r="I2137" s="197" t="s">
        <v>79</v>
      </c>
      <c r="J2137" s="198"/>
      <c r="K2137" s="199" t="s">
        <v>80</v>
      </c>
      <c r="L2137" s="200"/>
      <c r="N2137" s="197" t="s">
        <v>81</v>
      </c>
      <c r="O2137" s="198"/>
      <c r="P2137" s="199" t="s">
        <v>82</v>
      </c>
      <c r="Q2137" s="200"/>
      <c r="S2137" s="197" t="s">
        <v>83</v>
      </c>
      <c r="T2137" s="198"/>
      <c r="U2137" s="199" t="s">
        <v>84</v>
      </c>
      <c r="V2137" s="200"/>
      <c r="X2137" s="197" t="s">
        <v>85</v>
      </c>
      <c r="Y2137" s="198"/>
      <c r="Z2137" s="199" t="s">
        <v>86</v>
      </c>
      <c r="AA2137" s="200"/>
      <c r="AB2137" s="4"/>
      <c r="AC2137" s="197" t="s">
        <v>87</v>
      </c>
      <c r="AD2137" s="198"/>
      <c r="AE2137" s="199" t="s">
        <v>88</v>
      </c>
      <c r="AF2137" s="200"/>
      <c r="AH2137" s="197" t="s">
        <v>89</v>
      </c>
      <c r="AI2137" s="198"/>
      <c r="AJ2137" s="199" t="s">
        <v>90</v>
      </c>
      <c r="AK2137" s="200"/>
      <c r="AL2137" s="4"/>
      <c r="AM2137" s="197" t="s">
        <v>91</v>
      </c>
      <c r="AN2137" s="198"/>
      <c r="AO2137" s="199" t="s">
        <v>92</v>
      </c>
      <c r="AP2137" s="200"/>
      <c r="AR2137" s="197" t="s">
        <v>93</v>
      </c>
      <c r="AS2137" s="198"/>
      <c r="AT2137" s="199" t="s">
        <v>94</v>
      </c>
      <c r="AU2137" s="200"/>
      <c r="AV2137" s="4"/>
      <c r="AW2137" s="181" t="s">
        <v>95</v>
      </c>
      <c r="AY2137" s="182" t="s">
        <v>22</v>
      </c>
      <c r="AZ2137" s="9"/>
      <c r="BA2137" s="29"/>
      <c r="BB2137" s="29"/>
      <c r="BC2137" s="29"/>
      <c r="BD2137" s="29"/>
    </row>
    <row r="2138" spans="2:56" ht="18.649999999999999" customHeight="1" thickTop="1" thickBot="1">
      <c r="B2138" s="39">
        <f t="shared" ref="B2138" si="12705">B2131+$E$5</f>
        <v>1.0207999999999868</v>
      </c>
      <c r="D2138" s="24">
        <v>1</v>
      </c>
      <c r="E2138" s="25">
        <v>0</v>
      </c>
      <c r="F2138" s="26">
        <v>0</v>
      </c>
      <c r="G2138" s="27">
        <f t="shared" ref="G2138" si="12706">-1/($E$8*$B2138)</f>
        <v>-5.4727587958180068</v>
      </c>
      <c r="I2138" s="24">
        <v>1</v>
      </c>
      <c r="J2138" s="28">
        <v>0</v>
      </c>
      <c r="K2138" s="26">
        <v>0</v>
      </c>
      <c r="L2138" s="27">
        <v>0</v>
      </c>
      <c r="N2138" s="24">
        <f t="shared" ref="N2138" si="12707">D2138*I2138+F2138*I2141-E2138*J2138-G2138*J2141</f>
        <v>9.6788463534202118E-2</v>
      </c>
      <c r="O2138" s="28">
        <f t="shared" ref="O2138" si="12708">(D2138*J2138+E2138*I2138+F2138*J2141+G2138*I2141)</f>
        <v>0</v>
      </c>
      <c r="P2138" s="26">
        <f t="shared" ref="P2138" si="12709">D2138*K2138+F2138*K2141-E2138*L2138-G2138*L2141</f>
        <v>0</v>
      </c>
      <c r="Q2138" s="27">
        <f t="shared" ref="Q2138" si="12710">(D2138*L2138+E2138*K2138+F2138*L2141+G2138*K2141)</f>
        <v>-5.4727587958180068</v>
      </c>
      <c r="S2138" s="24">
        <v>1</v>
      </c>
      <c r="T2138" s="25">
        <v>0</v>
      </c>
      <c r="U2138" s="26">
        <v>0</v>
      </c>
      <c r="V2138" s="27">
        <f t="shared" ref="V2138" si="12711">-1/($T$8*$B2138)</f>
        <v>-26.476319579768202</v>
      </c>
      <c r="X2138" s="24">
        <f t="shared" ref="X2138" si="12712">N2138*S2138+P2138*S2141-O2138*T2138-Q2138*T2141</f>
        <v>9.6788463534202118E-2</v>
      </c>
      <c r="Y2138" s="28">
        <f t="shared" ref="Y2138" si="12713">(N2138*T2138+O2138*S2138+P2138*T2141+Q2138*S2141)</f>
        <v>0</v>
      </c>
      <c r="Z2138" s="26">
        <f t="shared" ref="Z2138" si="12714">N2138*U2138+P2138*U2141-O2138*V2138-Q2138*V2141</f>
        <v>0</v>
      </c>
      <c r="AA2138" s="27">
        <f t="shared" ref="AA2138" si="12715">(N2138*V2138+O2138*U2138+P2138*V2141+Q2138*U2141)</f>
        <v>-8.0353610879842829</v>
      </c>
      <c r="AB2138" s="8"/>
      <c r="AC2138" s="24">
        <v>1</v>
      </c>
      <c r="AD2138" s="28">
        <v>0</v>
      </c>
      <c r="AE2138" s="26">
        <v>0</v>
      </c>
      <c r="AF2138" s="27">
        <v>0</v>
      </c>
      <c r="AH2138" s="24">
        <f t="shared" ref="AH2138" si="12716">X2138*AC2138+Z2138*AC2141-Y2138*AD2138-AA2138*AD2141</f>
        <v>-1.2739204016581014</v>
      </c>
      <c r="AI2138" s="28">
        <f t="shared" ref="AI2138" si="12717">(X2138*AD2138+Y2138*AC2138+Z2138*AD2141+AA2138*AC2141)</f>
        <v>0</v>
      </c>
      <c r="AJ2138" s="26">
        <f t="shared" ref="AJ2138" si="12718">X2138*AE2138+Z2138*AE2141-Y2138*AF2138-AA2138*AF2141</f>
        <v>0</v>
      </c>
      <c r="AK2138" s="27">
        <f t="shared" ref="AK2138" si="12719">(X2138*AF2138+Y2138*AE2138+Z2138*AF2141+AA2138*AE2141)</f>
        <v>-8.0353610879842829</v>
      </c>
      <c r="AL2138" s="8"/>
      <c r="AM2138" s="24">
        <v>1</v>
      </c>
      <c r="AN2138" s="25">
        <v>0</v>
      </c>
      <c r="AO2138" s="26">
        <v>0</v>
      </c>
      <c r="AP2138" s="27">
        <f t="shared" ref="AP2138" si="12720">-1/($AN$8*$B2138)</f>
        <v>-5.4727587958180068</v>
      </c>
      <c r="AR2138" s="24">
        <f t="shared" ref="AR2138" si="12721">AH2138*AM2138+AJ2138*AM2141-AI2138*AN2138-AK2138*AN2141</f>
        <v>-1.2739204016581014</v>
      </c>
      <c r="AS2138" s="28">
        <f t="shared" ref="AS2138" si="12722">(AH2138*AN2138+AI2138*AM2138+AJ2138*AN2141+AK2138*AM2141)</f>
        <v>0</v>
      </c>
      <c r="AT2138" s="26">
        <f t="shared" ref="AT2138" si="12723">AH2138*AO2138+AJ2138*AO2141-AI2138*AP2138-AK2138*AP2141</f>
        <v>0</v>
      </c>
      <c r="AU2138" s="27">
        <f t="shared" ref="AU2138" si="12724">(AH2138*AP2138+AI2138*AO2138+AJ2138*AP2141+AK2138*AO2141)</f>
        <v>-1.0635020046379005</v>
      </c>
      <c r="AV2138" s="8"/>
      <c r="AW2138" s="183">
        <f t="shared" ref="AW2138" si="12725">20*LOG((2*$AR$8)/(($AR$8*AR2138+AT2138+$AR$8*AR2141+AT2141)^2+($AR$8*AS2138+AU2138+$AR$8*AS2141+AU2141)^2)^0.5)</f>
        <v>-1.8977635405502506</v>
      </c>
      <c r="AY2138" s="184">
        <f t="shared" ref="AY2138" si="12726">((AS2138^2+AR2138^2)/(AS2141^2+AR2141^2))^0.5</f>
        <v>3.1089228834910392</v>
      </c>
      <c r="AZ2138" s="9"/>
      <c r="BA2138" s="29"/>
      <c r="BB2138" s="29"/>
      <c r="BC2138" s="29"/>
      <c r="BD2138" s="29"/>
    </row>
    <row r="2139" spans="2:56" ht="18.649999999999999" customHeight="1" thickBot="1">
      <c r="D2139" s="30"/>
      <c r="G2139" s="31"/>
      <c r="I2139" s="30"/>
      <c r="L2139" s="31"/>
      <c r="N2139" s="30"/>
      <c r="Q2139" s="31"/>
      <c r="S2139" s="30"/>
      <c r="V2139" s="31"/>
      <c r="X2139" s="30"/>
      <c r="AA2139" s="31"/>
      <c r="AC2139" s="30"/>
      <c r="AF2139" s="31"/>
      <c r="AH2139" s="30"/>
      <c r="AK2139" s="31"/>
      <c r="AM2139" s="30"/>
      <c r="AP2139" s="31"/>
      <c r="AR2139" s="30"/>
      <c r="AU2139" s="31"/>
      <c r="AY2139" s="185"/>
      <c r="AZ2139" s="9"/>
      <c r="BA2139" s="29"/>
      <c r="BB2139" s="29"/>
      <c r="BC2139" s="29"/>
      <c r="BD2139" s="29"/>
    </row>
    <row r="2140" spans="2:56" ht="18.649999999999999" customHeight="1" thickBot="1">
      <c r="D2140" s="197" t="s">
        <v>96</v>
      </c>
      <c r="E2140" s="198"/>
      <c r="F2140" s="199" t="s">
        <v>97</v>
      </c>
      <c r="G2140" s="200"/>
      <c r="I2140" s="197" t="s">
        <v>98</v>
      </c>
      <c r="J2140" s="198"/>
      <c r="K2140" s="199" t="s">
        <v>99</v>
      </c>
      <c r="L2140" s="200"/>
      <c r="N2140" s="197" t="s">
        <v>1</v>
      </c>
      <c r="O2140" s="198"/>
      <c r="P2140" s="199" t="s">
        <v>2</v>
      </c>
      <c r="Q2140" s="200"/>
      <c r="S2140" s="172" t="s">
        <v>100</v>
      </c>
      <c r="T2140" s="173"/>
      <c r="U2140" s="199" t="s">
        <v>101</v>
      </c>
      <c r="V2140" s="200"/>
      <c r="X2140" s="197" t="s">
        <v>102</v>
      </c>
      <c r="Y2140" s="198"/>
      <c r="Z2140" s="199" t="s">
        <v>103</v>
      </c>
      <c r="AA2140" s="200"/>
      <c r="AB2140" s="4"/>
      <c r="AC2140" s="197" t="s">
        <v>104</v>
      </c>
      <c r="AD2140" s="198"/>
      <c r="AE2140" s="199" t="s">
        <v>105</v>
      </c>
      <c r="AF2140" s="200"/>
      <c r="AH2140" s="172" t="s">
        <v>106</v>
      </c>
      <c r="AI2140" s="173"/>
      <c r="AJ2140" s="199" t="s">
        <v>107</v>
      </c>
      <c r="AK2140" s="200"/>
      <c r="AL2140" s="4"/>
      <c r="AM2140" s="197" t="s">
        <v>108</v>
      </c>
      <c r="AN2140" s="198"/>
      <c r="AO2140" s="199" t="s">
        <v>109</v>
      </c>
      <c r="AP2140" s="200"/>
      <c r="AR2140" s="197" t="s">
        <v>110</v>
      </c>
      <c r="AS2140" s="198"/>
      <c r="AT2140" s="199" t="s">
        <v>111</v>
      </c>
      <c r="AU2140" s="200"/>
      <c r="AV2140" s="4"/>
      <c r="AW2140" s="36" t="s">
        <v>112</v>
      </c>
      <c r="AY2140" s="186" t="s">
        <v>113</v>
      </c>
      <c r="AZ2140" s="9"/>
      <c r="BA2140" s="29"/>
      <c r="BB2140" s="29"/>
      <c r="BC2140" s="29"/>
      <c r="BD2140" s="29"/>
    </row>
    <row r="2141" spans="2:56" ht="18.649999999999999" customHeight="1" thickTop="1" thickBot="1">
      <c r="D2141" s="24">
        <v>0</v>
      </c>
      <c r="E2141" s="28">
        <v>0</v>
      </c>
      <c r="F2141" s="26">
        <v>1</v>
      </c>
      <c r="G2141" s="27">
        <v>0</v>
      </c>
      <c r="I2141" s="24">
        <v>0</v>
      </c>
      <c r="J2141" s="28">
        <f t="shared" ref="J2141" si="12727">IF(0=(1-$J$8*$K$8*$B2138^2),0,-1*(1-$J$8*$K$8*$B2138^2)/($B2138*$K$8))</f>
        <v>-0.16503770221994515</v>
      </c>
      <c r="K2141" s="26">
        <v>1</v>
      </c>
      <c r="L2141" s="27">
        <v>0</v>
      </c>
      <c r="N2141" s="24">
        <f t="shared" ref="N2141" si="12728">D2141*I2138+F2141*I2141-E2141*J2138-G2141*J2141</f>
        <v>0</v>
      </c>
      <c r="O2141" s="28">
        <f t="shared" ref="O2141" si="12729">(D2141*J2138+E2141*I2138+F2141*J2141+G2141*I2141)</f>
        <v>-0.16503770221994515</v>
      </c>
      <c r="P2141" s="26">
        <f t="shared" ref="P2141" si="12730">D2141*K2138+F2141*K2141-E2141*L2138-G2141*L2141</f>
        <v>1</v>
      </c>
      <c r="Q2141" s="27">
        <f t="shared" ref="Q2141" si="12731">(D2141*L2138+E2141*K2138+F2141*L2141+G2141*K2141)</f>
        <v>0</v>
      </c>
      <c r="S2141" s="24">
        <v>0</v>
      </c>
      <c r="T2141" s="28">
        <v>0</v>
      </c>
      <c r="U2141" s="26">
        <v>1</v>
      </c>
      <c r="V2141" s="27">
        <v>0</v>
      </c>
      <c r="X2141" s="24">
        <f t="shared" ref="X2141" si="12732">N2141*S2138+P2141*S2141-O2141*T2138-Q2141*T2141</f>
        <v>0</v>
      </c>
      <c r="Y2141" s="28">
        <f t="shared" ref="Y2141" si="12733">(N2141*T2138+O2141*S2138+P2141*T2141+Q2141*S2141)</f>
        <v>-0.16503770221994515</v>
      </c>
      <c r="Z2141" s="26">
        <f t="shared" ref="Z2141" si="12734">N2141*U2138+P2141*U2141-O2141*V2138-Q2141*V2141</f>
        <v>-3.3695909466858875</v>
      </c>
      <c r="AA2141" s="27">
        <f t="shared" ref="AA2141" si="12735">(N2141*V2138+O2141*U2138+P2141*V2141+Q2141*U2141)</f>
        <v>0</v>
      </c>
      <c r="AB2141" s="8"/>
      <c r="AC2141" s="24">
        <v>0</v>
      </c>
      <c r="AD2141" s="28">
        <f t="shared" ref="AD2141" si="12736">IF(0=(1-$AD$8*$AE$8*$B2138^2),0,-1*(1-$AD$8*$AE$8*$B2138^2)/($B2138*$AD$8))</f>
        <v>-0.17058460101338818</v>
      </c>
      <c r="AE2141" s="26">
        <v>1</v>
      </c>
      <c r="AF2141" s="27">
        <v>0</v>
      </c>
      <c r="AH2141" s="24">
        <f t="shared" ref="AH2141" si="12737">X2141*AC2138+Z2141*AC2141-Y2141*AD2138-AA2141*AD2141</f>
        <v>0</v>
      </c>
      <c r="AI2141" s="28">
        <f t="shared" ref="AI2141" si="12738">(X2141*AD2138+Y2141*AC2138+Z2141*AD2141+AA2141*AC2141)</f>
        <v>0.4097626249987919</v>
      </c>
      <c r="AJ2141" s="26">
        <f t="shared" ref="AJ2141" si="12739">X2141*AE2138+Z2141*AE2141-Y2141*AF2138-AA2141*AF2141</f>
        <v>-3.3695909466858875</v>
      </c>
      <c r="AK2141" s="27">
        <f t="shared" ref="AK2141" si="12740">(X2141*AF2138+Y2141*AE2138+Z2141*AF2141+AA2141*AE2141)</f>
        <v>0</v>
      </c>
      <c r="AL2141" s="8"/>
      <c r="AM2141" s="24">
        <v>0</v>
      </c>
      <c r="AN2141" s="28">
        <v>0</v>
      </c>
      <c r="AO2141" s="26">
        <v>1</v>
      </c>
      <c r="AP2141" s="27">
        <v>0</v>
      </c>
      <c r="AR2141" s="24">
        <f t="shared" ref="AR2141" si="12741">AH2141*AM2138+AJ2141*AM2141-AI2141*AN2138-AK2141*AN2141</f>
        <v>0</v>
      </c>
      <c r="AS2141" s="28">
        <f t="shared" ref="AS2141" si="12742">(AH2141*AN2138+AI2141*AM2138+AJ2141*AN2141+AK2141*AM2141)</f>
        <v>0.4097626249987919</v>
      </c>
      <c r="AT2141" s="26">
        <f t="shared" ref="AT2141" si="12743">AH2141*AO2138+AJ2141*AO2141-AI2141*AP2138-AK2141*AP2141</f>
        <v>-1.1270589365262738</v>
      </c>
      <c r="AU2141" s="27">
        <f t="shared" ref="AU2141" si="12744">(AH2141*AP2138+AI2141*AO2138+AJ2141*AP2141+AK2141*AO2141)</f>
        <v>0</v>
      </c>
      <c r="AV2141" s="8"/>
      <c r="AW2141" s="38">
        <f t="shared" ref="AW2141" si="12745">(180/PI())*ATAN(-1*(($AR$8*AS2138+AU2138+$AR$8*AS2141+AU2141)/($AR$8*AR2138+AT2138+$AR$8*AR2141+AT2141)))</f>
        <v>-15.2312794388507</v>
      </c>
      <c r="AY2141" s="187">
        <f t="shared" ref="AY2141" si="12746">20*LOG(((($AR$8*AR2138+AT2138-$AR$8*AR2141-AT2141)^2+($AR$8*AS2138+AU2138-$AR$8*AS2141-AU2141)^2)/(($AR$8*AR2138+AT2138+$AR$8*AR2141+AT2141)^2+($AR$8*AS2138+AU2138+$AR$8*AS2141+AU2141)^2))^0.5)</f>
        <v>-4.5098054820301616</v>
      </c>
      <c r="AZ2141" s="9"/>
      <c r="BA2141" s="29"/>
      <c r="BB2141" s="29"/>
      <c r="BC2141" s="29"/>
      <c r="BD2141" s="29"/>
    </row>
    <row r="2142" spans="2:56" ht="18.649999999999999" customHeight="1">
      <c r="AY2142" s="33"/>
    </row>
    <row r="2143" spans="2:56" ht="18.649999999999999" customHeight="1" thickBot="1">
      <c r="E2143" s="21" t="s">
        <v>68</v>
      </c>
      <c r="J2143" s="21" t="s">
        <v>69</v>
      </c>
      <c r="O2143" s="21" t="s">
        <v>70</v>
      </c>
      <c r="T2143" s="21" t="s">
        <v>71</v>
      </c>
      <c r="Y2143" s="21" t="s">
        <v>72</v>
      </c>
      <c r="AD2143" s="21" t="s">
        <v>73</v>
      </c>
      <c r="AI2143" s="21" t="s">
        <v>74</v>
      </c>
      <c r="AN2143" s="21" t="s">
        <v>75</v>
      </c>
      <c r="AS2143" s="21" t="s">
        <v>76</v>
      </c>
    </row>
    <row r="2144" spans="2:56" ht="18.649999999999999" customHeight="1" thickBot="1">
      <c r="B2144" s="20"/>
      <c r="D2144" s="197" t="s">
        <v>77</v>
      </c>
      <c r="E2144" s="198"/>
      <c r="F2144" s="199" t="s">
        <v>78</v>
      </c>
      <c r="G2144" s="200"/>
      <c r="I2144" s="197" t="s">
        <v>79</v>
      </c>
      <c r="J2144" s="198"/>
      <c r="K2144" s="199" t="s">
        <v>80</v>
      </c>
      <c r="L2144" s="200"/>
      <c r="N2144" s="197" t="s">
        <v>81</v>
      </c>
      <c r="O2144" s="198"/>
      <c r="P2144" s="199" t="s">
        <v>82</v>
      </c>
      <c r="Q2144" s="200"/>
      <c r="S2144" s="197" t="s">
        <v>83</v>
      </c>
      <c r="T2144" s="198"/>
      <c r="U2144" s="199" t="s">
        <v>84</v>
      </c>
      <c r="V2144" s="200"/>
      <c r="X2144" s="197" t="s">
        <v>85</v>
      </c>
      <c r="Y2144" s="198"/>
      <c r="Z2144" s="199" t="s">
        <v>86</v>
      </c>
      <c r="AA2144" s="200"/>
      <c r="AB2144" s="4"/>
      <c r="AC2144" s="197" t="s">
        <v>87</v>
      </c>
      <c r="AD2144" s="198"/>
      <c r="AE2144" s="199" t="s">
        <v>88</v>
      </c>
      <c r="AF2144" s="200"/>
      <c r="AH2144" s="197" t="s">
        <v>89</v>
      </c>
      <c r="AI2144" s="198"/>
      <c r="AJ2144" s="199" t="s">
        <v>90</v>
      </c>
      <c r="AK2144" s="200"/>
      <c r="AL2144" s="4"/>
      <c r="AM2144" s="197" t="s">
        <v>91</v>
      </c>
      <c r="AN2144" s="198"/>
      <c r="AO2144" s="199" t="s">
        <v>92</v>
      </c>
      <c r="AP2144" s="200"/>
      <c r="AR2144" s="197" t="s">
        <v>93</v>
      </c>
      <c r="AS2144" s="198"/>
      <c r="AT2144" s="199" t="s">
        <v>94</v>
      </c>
      <c r="AU2144" s="200"/>
      <c r="AV2144" s="4"/>
      <c r="AW2144" s="181" t="s">
        <v>95</v>
      </c>
      <c r="AY2144" s="182" t="s">
        <v>22</v>
      </c>
      <c r="AZ2144" s="9"/>
      <c r="BA2144" s="29"/>
      <c r="BB2144" s="29"/>
      <c r="BC2144" s="29"/>
      <c r="BD2144" s="29"/>
    </row>
    <row r="2145" spans="2:56" ht="18.649999999999999" customHeight="1" thickTop="1" thickBot="1">
      <c r="B2145" s="39">
        <f t="shared" ref="B2145" si="12747">B2138+$E$5</f>
        <v>1.0211999999999868</v>
      </c>
      <c r="D2145" s="24">
        <v>1</v>
      </c>
      <c r="E2145" s="25">
        <v>0</v>
      </c>
      <c r="F2145" s="26">
        <v>0</v>
      </c>
      <c r="G2145" s="27">
        <f t="shared" ref="G2145" si="12748">-1/($E$8*$B2145)</f>
        <v>-5.4706151378486316</v>
      </c>
      <c r="I2145" s="24">
        <v>1</v>
      </c>
      <c r="J2145" s="28">
        <v>0</v>
      </c>
      <c r="K2145" s="26">
        <v>0</v>
      </c>
      <c r="L2145" s="27">
        <v>0</v>
      </c>
      <c r="N2145" s="24">
        <f t="shared" ref="N2145" si="12749">D2145*I2145+F2145*I2148-E2145*J2145-G2145*J2148</f>
        <v>0.1018233967276243</v>
      </c>
      <c r="O2145" s="28">
        <f t="shared" ref="O2145" si="12750">(D2145*J2145+E2145*I2145+F2145*J2148+G2145*I2148)</f>
        <v>0</v>
      </c>
      <c r="P2145" s="26">
        <f t="shared" ref="P2145" si="12751">D2145*K2145+F2145*K2148-E2145*L2145-G2145*L2148</f>
        <v>0</v>
      </c>
      <c r="Q2145" s="27">
        <f t="shared" ref="Q2145" si="12752">(D2145*L2145+E2145*K2145+F2145*L2148+G2145*K2148)</f>
        <v>-5.4706151378486316</v>
      </c>
      <c r="S2145" s="24">
        <v>1</v>
      </c>
      <c r="T2145" s="25">
        <v>0</v>
      </c>
      <c r="U2145" s="26">
        <v>0</v>
      </c>
      <c r="V2145" s="27">
        <f t="shared" ref="V2145" si="12753">-1/($T$8*$B2145)</f>
        <v>-26.465948910132568</v>
      </c>
      <c r="X2145" s="24">
        <f t="shared" ref="X2145" si="12754">N2145*S2145+P2145*S2148-O2145*T2145-Q2145*T2148</f>
        <v>0.1018233967276243</v>
      </c>
      <c r="Y2145" s="28">
        <f t="shared" ref="Y2145" si="12755">(N2145*T2145+O2145*S2145+P2145*T2148+Q2145*S2148)</f>
        <v>0</v>
      </c>
      <c r="Z2145" s="26">
        <f t="shared" ref="Z2145" si="12756">N2145*U2145+P2145*U2148-O2145*V2145-Q2145*V2148</f>
        <v>0</v>
      </c>
      <c r="AA2145" s="27">
        <f t="shared" ref="AA2145" si="12757">(N2145*V2145+O2145*U2145+P2145*V2148+Q2145*U2148)</f>
        <v>-8.1654679534980961</v>
      </c>
      <c r="AB2145" s="8"/>
      <c r="AC2145" s="24">
        <v>1</v>
      </c>
      <c r="AD2145" s="28">
        <v>0</v>
      </c>
      <c r="AE2145" s="26">
        <v>0</v>
      </c>
      <c r="AF2145" s="27">
        <v>0</v>
      </c>
      <c r="AH2145" s="24">
        <f t="shared" ref="AH2145" si="12758">X2145*AC2145+Z2145*AC2148-Y2145*AD2145-AA2145*AD2148</f>
        <v>-1.2850871683379508</v>
      </c>
      <c r="AI2145" s="28">
        <f t="shared" ref="AI2145" si="12759">(X2145*AD2145+Y2145*AC2145+Z2145*AD2148+AA2145*AC2148)</f>
        <v>0</v>
      </c>
      <c r="AJ2145" s="26">
        <f t="shared" ref="AJ2145" si="12760">X2145*AE2145+Z2145*AE2148-Y2145*AF2145-AA2145*AF2148</f>
        <v>0</v>
      </c>
      <c r="AK2145" s="27">
        <f t="shared" ref="AK2145" si="12761">(X2145*AF2145+Y2145*AE2145+Z2145*AF2148+AA2145*AE2148)</f>
        <v>-8.1654679534980961</v>
      </c>
      <c r="AL2145" s="8"/>
      <c r="AM2145" s="24">
        <v>1</v>
      </c>
      <c r="AN2145" s="25">
        <v>0</v>
      </c>
      <c r="AO2145" s="26">
        <v>0</v>
      </c>
      <c r="AP2145" s="27">
        <f t="shared" ref="AP2145" si="12762">-1/($AN$8*$B2145)</f>
        <v>-5.4706151378486316</v>
      </c>
      <c r="AR2145" s="24">
        <f t="shared" ref="AR2145" si="12763">AH2145*AM2145+AJ2145*AM2148-AI2145*AN2145-AK2145*AN2148</f>
        <v>-1.2850871683379508</v>
      </c>
      <c r="AS2145" s="28">
        <f t="shared" ref="AS2145" si="12764">(AH2145*AN2145+AI2145*AM2145+AJ2145*AN2148+AK2145*AM2148)</f>
        <v>0</v>
      </c>
      <c r="AT2145" s="26">
        <f t="shared" ref="AT2145" si="12765">AH2145*AO2145+AJ2145*AO2148-AI2145*AP2145-AK2145*AP2148</f>
        <v>0</v>
      </c>
      <c r="AU2145" s="27">
        <f t="shared" ref="AU2145" si="12766">(AH2145*AP2145+AI2145*AO2145+AJ2145*AP2148+AK2145*AO2148)</f>
        <v>-1.1352506369334696</v>
      </c>
      <c r="AV2145" s="8"/>
      <c r="AW2145" s="183">
        <f t="shared" ref="AW2145" si="12767">20*LOG((2*$AR$8)/(($AR$8*AR2145+AT2145+$AR$8*AR2148+AT2148)^2+($AR$8*AS2145+AU2145+$AR$8*AS2148+AU2148)^2)^0.5)</f>
        <v>-2.0356494715729205</v>
      </c>
      <c r="AY2145" s="184">
        <f t="shared" ref="AY2145" si="12768">((AS2145^2+AR2145^2)/(AS2148^2+AR2148^2))^0.5</f>
        <v>3.1808445791187689</v>
      </c>
      <c r="AZ2145" s="9"/>
      <c r="BA2145" s="29"/>
      <c r="BB2145" s="29"/>
      <c r="BC2145" s="29"/>
      <c r="BD2145" s="29"/>
    </row>
    <row r="2146" spans="2:56" ht="18.649999999999999" customHeight="1" thickBot="1">
      <c r="D2146" s="30"/>
      <c r="G2146" s="31"/>
      <c r="I2146" s="30"/>
      <c r="L2146" s="31"/>
      <c r="N2146" s="30"/>
      <c r="Q2146" s="31"/>
      <c r="S2146" s="30"/>
      <c r="V2146" s="31"/>
      <c r="X2146" s="30"/>
      <c r="AA2146" s="31"/>
      <c r="AC2146" s="30"/>
      <c r="AF2146" s="31"/>
      <c r="AH2146" s="30"/>
      <c r="AK2146" s="31"/>
      <c r="AM2146" s="30"/>
      <c r="AP2146" s="31"/>
      <c r="AR2146" s="30"/>
      <c r="AU2146" s="31"/>
      <c r="AY2146" s="185"/>
      <c r="AZ2146" s="9"/>
      <c r="BA2146" s="29"/>
      <c r="BB2146" s="29"/>
      <c r="BC2146" s="29"/>
      <c r="BD2146" s="29"/>
    </row>
    <row r="2147" spans="2:56" ht="18.649999999999999" customHeight="1" thickBot="1">
      <c r="D2147" s="197" t="s">
        <v>96</v>
      </c>
      <c r="E2147" s="198"/>
      <c r="F2147" s="199" t="s">
        <v>97</v>
      </c>
      <c r="G2147" s="200"/>
      <c r="I2147" s="197" t="s">
        <v>98</v>
      </c>
      <c r="J2147" s="198"/>
      <c r="K2147" s="199" t="s">
        <v>99</v>
      </c>
      <c r="L2147" s="200"/>
      <c r="N2147" s="197" t="s">
        <v>1</v>
      </c>
      <c r="O2147" s="198"/>
      <c r="P2147" s="199" t="s">
        <v>2</v>
      </c>
      <c r="Q2147" s="200"/>
      <c r="S2147" s="172" t="s">
        <v>100</v>
      </c>
      <c r="T2147" s="173"/>
      <c r="U2147" s="199" t="s">
        <v>101</v>
      </c>
      <c r="V2147" s="200"/>
      <c r="X2147" s="197" t="s">
        <v>102</v>
      </c>
      <c r="Y2147" s="198"/>
      <c r="Z2147" s="199" t="s">
        <v>103</v>
      </c>
      <c r="AA2147" s="200"/>
      <c r="AB2147" s="4"/>
      <c r="AC2147" s="197" t="s">
        <v>104</v>
      </c>
      <c r="AD2147" s="198"/>
      <c r="AE2147" s="199" t="s">
        <v>105</v>
      </c>
      <c r="AF2147" s="200"/>
      <c r="AH2147" s="172" t="s">
        <v>106</v>
      </c>
      <c r="AI2147" s="173"/>
      <c r="AJ2147" s="199" t="s">
        <v>107</v>
      </c>
      <c r="AK2147" s="200"/>
      <c r="AL2147" s="4"/>
      <c r="AM2147" s="197" t="s">
        <v>108</v>
      </c>
      <c r="AN2147" s="198"/>
      <c r="AO2147" s="199" t="s">
        <v>109</v>
      </c>
      <c r="AP2147" s="200"/>
      <c r="AR2147" s="197" t="s">
        <v>110</v>
      </c>
      <c r="AS2147" s="198"/>
      <c r="AT2147" s="199" t="s">
        <v>111</v>
      </c>
      <c r="AU2147" s="200"/>
      <c r="AV2147" s="4"/>
      <c r="AW2147" s="36" t="s">
        <v>112</v>
      </c>
      <c r="AY2147" s="186" t="s">
        <v>113</v>
      </c>
      <c r="AZ2147" s="9"/>
      <c r="BA2147" s="29"/>
      <c r="BB2147" s="29"/>
      <c r="BC2147" s="29"/>
      <c r="BD2147" s="29"/>
    </row>
    <row r="2148" spans="2:56" ht="18.649999999999999" customHeight="1" thickTop="1" thickBot="1">
      <c r="D2148" s="24">
        <v>0</v>
      </c>
      <c r="E2148" s="28">
        <v>0</v>
      </c>
      <c r="F2148" s="26">
        <v>1</v>
      </c>
      <c r="G2148" s="27">
        <v>0</v>
      </c>
      <c r="I2148" s="24">
        <v>0</v>
      </c>
      <c r="J2148" s="28">
        <f t="shared" ref="J2148" si="12769">IF(0=(1-$J$8*$K$8*$B2145^2),0,-1*(1-$J$8*$K$8*$B2145^2)/($B2145*$K$8))</f>
        <v>-0.16418201255985113</v>
      </c>
      <c r="K2148" s="26">
        <v>1</v>
      </c>
      <c r="L2148" s="27">
        <v>0</v>
      </c>
      <c r="N2148" s="24">
        <f t="shared" ref="N2148" si="12770">D2148*I2145+F2148*I2148-E2148*J2145-G2148*J2148</f>
        <v>0</v>
      </c>
      <c r="O2148" s="28">
        <f t="shared" ref="O2148" si="12771">(D2148*J2145+E2148*I2145+F2148*J2148+G2148*I2148)</f>
        <v>-0.16418201255985113</v>
      </c>
      <c r="P2148" s="26">
        <f t="shared" ref="P2148" si="12772">D2148*K2145+F2148*K2148-E2148*L2145-G2148*L2148</f>
        <v>1</v>
      </c>
      <c r="Q2148" s="27">
        <f t="shared" ref="Q2148" si="12773">(D2148*L2145+E2148*K2145+F2148*L2148+G2148*K2148)</f>
        <v>0</v>
      </c>
      <c r="S2148" s="24">
        <v>0</v>
      </c>
      <c r="T2148" s="28">
        <v>0</v>
      </c>
      <c r="U2148" s="26">
        <v>1</v>
      </c>
      <c r="V2148" s="27">
        <v>0</v>
      </c>
      <c r="X2148" s="24">
        <f t="shared" ref="X2148" si="12774">N2148*S2145+P2148*S2148-O2148*T2145-Q2148*T2148</f>
        <v>0</v>
      </c>
      <c r="Y2148" s="28">
        <f t="shared" ref="Y2148" si="12775">(N2148*T2145+O2148*S2145+P2148*T2148+Q2148*S2148)</f>
        <v>-0.16418201255985113</v>
      </c>
      <c r="Z2148" s="26">
        <f t="shared" ref="Z2148" si="12776">N2148*U2145+P2148*U2148-O2148*V2145-Q2148*V2148</f>
        <v>-3.3452327563717636</v>
      </c>
      <c r="AA2148" s="27">
        <f t="shared" ref="AA2148" si="12777">(N2148*V2145+O2148*U2145+P2148*V2148+Q2148*U2148)</f>
        <v>0</v>
      </c>
      <c r="AB2148" s="8"/>
      <c r="AC2148" s="24">
        <v>0</v>
      </c>
      <c r="AD2148" s="28">
        <f t="shared" ref="AD2148" si="12778">IF(0=(1-$AD$8*$AE$8*$B2145^2),0,-1*(1-$AD$8*$AE$8*$B2145^2)/($B2145*$AD$8))</f>
        <v>-0.16985071436982629</v>
      </c>
      <c r="AE2148" s="26">
        <v>1</v>
      </c>
      <c r="AF2148" s="27">
        <v>0</v>
      </c>
      <c r="AH2148" s="24">
        <f t="shared" ref="AH2148" si="12779">X2148*AC2145+Z2148*AC2148-Y2148*AD2145-AA2148*AD2148</f>
        <v>0</v>
      </c>
      <c r="AI2148" s="28">
        <f t="shared" ref="AI2148" si="12780">(X2148*AD2145+Y2148*AC2145+Z2148*AD2148+AA2148*AC2148)</f>
        <v>0.40400816084323599</v>
      </c>
      <c r="AJ2148" s="26">
        <f t="shared" ref="AJ2148" si="12781">X2148*AE2145+Z2148*AE2148-Y2148*AF2145-AA2148*AF2148</f>
        <v>-3.3452327563717636</v>
      </c>
      <c r="AK2148" s="27">
        <f t="shared" ref="AK2148" si="12782">(X2148*AF2145+Y2148*AE2145+Z2148*AF2148+AA2148*AE2148)</f>
        <v>0</v>
      </c>
      <c r="AL2148" s="8"/>
      <c r="AM2148" s="24">
        <v>0</v>
      </c>
      <c r="AN2148" s="28">
        <v>0</v>
      </c>
      <c r="AO2148" s="26">
        <v>1</v>
      </c>
      <c r="AP2148" s="27">
        <v>0</v>
      </c>
      <c r="AR2148" s="24">
        <f t="shared" ref="AR2148" si="12783">AH2148*AM2145+AJ2148*AM2148-AI2148*AN2145-AK2148*AN2148</f>
        <v>0</v>
      </c>
      <c r="AS2148" s="28">
        <f t="shared" ref="AS2148" si="12784">(AH2148*AN2145+AI2148*AM2145+AJ2148*AN2148+AK2148*AM2148)</f>
        <v>0.40400816084323599</v>
      </c>
      <c r="AT2148" s="26">
        <f t="shared" ref="AT2148" si="12785">AH2148*AO2145+AJ2148*AO2148-AI2148*AP2145-AK2148*AP2148</f>
        <v>-1.135059595848372</v>
      </c>
      <c r="AU2148" s="27">
        <f t="shared" ref="AU2148" si="12786">(AH2148*AP2145+AI2148*AO2145+AJ2148*AP2148+AK2148*AO2148)</f>
        <v>0</v>
      </c>
      <c r="AV2148" s="8"/>
      <c r="AW2148" s="38">
        <f t="shared" ref="AW2148" si="12787">(180/PI())*ATAN(-1*(($AR$8*AS2145+AU2145+$AR$8*AS2148+AU2148)/($AR$8*AR2145+AT2145+$AR$8*AR2148+AT2148)))</f>
        <v>-16.81208624093507</v>
      </c>
      <c r="AY2148" s="187">
        <f t="shared" ref="AY2148" si="12788">20*LOG(((($AR$8*AR2145+AT2145-$AR$8*AR2148-AT2148)^2+($AR$8*AS2145+AU2145-$AR$8*AS2148-AU2148)^2)/(($AR$8*AR2145+AT2145+$AR$8*AR2148+AT2148)^2+($AR$8*AS2145+AU2145+$AR$8*AS2148+AU2148)^2))^0.5)</f>
        <v>-4.2689537067366903</v>
      </c>
      <c r="AZ2148" s="9"/>
      <c r="BA2148" s="29"/>
      <c r="BB2148" s="29"/>
      <c r="BC2148" s="29"/>
      <c r="BD2148" s="29"/>
    </row>
    <row r="2149" spans="2:56" ht="18.649999999999999" customHeight="1">
      <c r="AY2149" s="33"/>
    </row>
    <row r="2150" spans="2:56" ht="18.649999999999999" customHeight="1" thickBot="1">
      <c r="E2150" s="21" t="s">
        <v>68</v>
      </c>
      <c r="J2150" s="21" t="s">
        <v>69</v>
      </c>
      <c r="O2150" s="21" t="s">
        <v>70</v>
      </c>
      <c r="T2150" s="21" t="s">
        <v>71</v>
      </c>
      <c r="Y2150" s="21" t="s">
        <v>72</v>
      </c>
      <c r="AD2150" s="21" t="s">
        <v>73</v>
      </c>
      <c r="AI2150" s="21" t="s">
        <v>74</v>
      </c>
      <c r="AN2150" s="21" t="s">
        <v>75</v>
      </c>
      <c r="AS2150" s="21" t="s">
        <v>76</v>
      </c>
    </row>
    <row r="2151" spans="2:56" ht="18.649999999999999" customHeight="1" thickBot="1">
      <c r="B2151" s="20"/>
      <c r="D2151" s="197" t="s">
        <v>77</v>
      </c>
      <c r="E2151" s="198"/>
      <c r="F2151" s="199" t="s">
        <v>78</v>
      </c>
      <c r="G2151" s="200"/>
      <c r="I2151" s="197" t="s">
        <v>79</v>
      </c>
      <c r="J2151" s="198"/>
      <c r="K2151" s="199" t="s">
        <v>80</v>
      </c>
      <c r="L2151" s="200"/>
      <c r="N2151" s="197" t="s">
        <v>81</v>
      </c>
      <c r="O2151" s="198"/>
      <c r="P2151" s="199" t="s">
        <v>82</v>
      </c>
      <c r="Q2151" s="200"/>
      <c r="S2151" s="197" t="s">
        <v>83</v>
      </c>
      <c r="T2151" s="198"/>
      <c r="U2151" s="199" t="s">
        <v>84</v>
      </c>
      <c r="V2151" s="200"/>
      <c r="X2151" s="197" t="s">
        <v>85</v>
      </c>
      <c r="Y2151" s="198"/>
      <c r="Z2151" s="199" t="s">
        <v>86</v>
      </c>
      <c r="AA2151" s="200"/>
      <c r="AB2151" s="4"/>
      <c r="AC2151" s="197" t="s">
        <v>87</v>
      </c>
      <c r="AD2151" s="198"/>
      <c r="AE2151" s="199" t="s">
        <v>88</v>
      </c>
      <c r="AF2151" s="200"/>
      <c r="AH2151" s="197" t="s">
        <v>89</v>
      </c>
      <c r="AI2151" s="198"/>
      <c r="AJ2151" s="199" t="s">
        <v>90</v>
      </c>
      <c r="AK2151" s="200"/>
      <c r="AL2151" s="4"/>
      <c r="AM2151" s="197" t="s">
        <v>91</v>
      </c>
      <c r="AN2151" s="198"/>
      <c r="AO2151" s="199" t="s">
        <v>92</v>
      </c>
      <c r="AP2151" s="200"/>
      <c r="AR2151" s="197" t="s">
        <v>93</v>
      </c>
      <c r="AS2151" s="198"/>
      <c r="AT2151" s="199" t="s">
        <v>94</v>
      </c>
      <c r="AU2151" s="200"/>
      <c r="AV2151" s="4"/>
      <c r="AW2151" s="181" t="s">
        <v>95</v>
      </c>
      <c r="AY2151" s="182" t="s">
        <v>22</v>
      </c>
      <c r="AZ2151" s="9"/>
      <c r="BA2151" s="29"/>
      <c r="BB2151" s="29"/>
      <c r="BC2151" s="29"/>
      <c r="BD2151" s="29"/>
    </row>
    <row r="2152" spans="2:56" ht="18.649999999999999" customHeight="1" thickTop="1" thickBot="1">
      <c r="B2152" s="39">
        <f t="shared" ref="B2152" si="12789">B2145+$E$5</f>
        <v>1.0215999999999867</v>
      </c>
      <c r="D2152" s="24">
        <v>1</v>
      </c>
      <c r="E2152" s="25">
        <v>0</v>
      </c>
      <c r="F2152" s="26">
        <v>0</v>
      </c>
      <c r="G2152" s="27">
        <f t="shared" ref="G2152" si="12790">-1/($E$8*$B2152)</f>
        <v>-5.4684731585464199</v>
      </c>
      <c r="I2152" s="24">
        <v>1</v>
      </c>
      <c r="J2152" s="28">
        <v>0</v>
      </c>
      <c r="K2152" s="26">
        <v>0</v>
      </c>
      <c r="L2152" s="27">
        <v>0</v>
      </c>
      <c r="N2152" s="24">
        <f t="shared" ref="N2152" si="12791">D2152*I2152+F2152*I2155-E2152*J2152-G2152*J2155</f>
        <v>0.1068524169052657</v>
      </c>
      <c r="O2152" s="28">
        <f t="shared" ref="O2152" si="12792">(D2152*J2152+E2152*I2152+F2152*J2155+G2152*I2155)</f>
        <v>0</v>
      </c>
      <c r="P2152" s="26">
        <f t="shared" ref="P2152" si="12793">D2152*K2152+F2152*K2155-E2152*L2152-G2152*L2155</f>
        <v>0</v>
      </c>
      <c r="Q2152" s="27">
        <f t="shared" ref="Q2152" si="12794">(D2152*L2152+E2152*K2152+F2152*L2155+G2152*K2155)</f>
        <v>-5.4684731585464199</v>
      </c>
      <c r="S2152" s="24">
        <v>1</v>
      </c>
      <c r="T2152" s="25">
        <v>0</v>
      </c>
      <c r="U2152" s="26">
        <v>0</v>
      </c>
      <c r="V2152" s="27">
        <f t="shared" ref="V2152" si="12795">-1/($T$8*$B2152)</f>
        <v>-26.455586361616465</v>
      </c>
      <c r="X2152" s="24">
        <f t="shared" ref="X2152" si="12796">N2152*S2152+P2152*S2155-O2152*T2152-Q2152*T2155</f>
        <v>0.1068524169052657</v>
      </c>
      <c r="Y2152" s="28">
        <f t="shared" ref="Y2152" si="12797">(N2152*T2152+O2152*S2152+P2152*T2155+Q2152*S2155)</f>
        <v>0</v>
      </c>
      <c r="Z2152" s="26">
        <f t="shared" ref="Z2152" si="12798">N2152*U2152+P2152*U2155-O2152*V2152-Q2152*V2155</f>
        <v>0</v>
      </c>
      <c r="AA2152" s="27">
        <f t="shared" ref="AA2152" si="12799">(N2152*V2152+O2152*U2152+P2152*V2155+Q2152*U2155)</f>
        <v>-8.2953165019311239</v>
      </c>
      <c r="AB2152" s="8"/>
      <c r="AC2152" s="24">
        <v>1</v>
      </c>
      <c r="AD2152" s="28">
        <v>0</v>
      </c>
      <c r="AE2152" s="26">
        <v>0</v>
      </c>
      <c r="AF2152" s="27">
        <v>0</v>
      </c>
      <c r="AH2152" s="24">
        <f t="shared" ref="AH2152" si="12800">X2152*AC2152+Z2152*AC2155-Y2152*AD2152-AA2152*AD2155</f>
        <v>-1.2960277951250321</v>
      </c>
      <c r="AI2152" s="28">
        <f t="shared" ref="AI2152" si="12801">(X2152*AD2152+Y2152*AC2152+Z2152*AD2155+AA2152*AC2155)</f>
        <v>0</v>
      </c>
      <c r="AJ2152" s="26">
        <f t="shared" ref="AJ2152" si="12802">X2152*AE2152+Z2152*AE2155-Y2152*AF2152-AA2152*AF2155</f>
        <v>0</v>
      </c>
      <c r="AK2152" s="27">
        <f t="shared" ref="AK2152" si="12803">(X2152*AF2152+Y2152*AE2152+Z2152*AF2155+AA2152*AE2155)</f>
        <v>-8.2953165019311239</v>
      </c>
      <c r="AL2152" s="8"/>
      <c r="AM2152" s="24">
        <v>1</v>
      </c>
      <c r="AN2152" s="25">
        <v>0</v>
      </c>
      <c r="AO2152" s="26">
        <v>0</v>
      </c>
      <c r="AP2152" s="27">
        <f t="shared" ref="AP2152" si="12804">-1/($AN$8*$B2152)</f>
        <v>-5.4684731585464199</v>
      </c>
      <c r="AR2152" s="24">
        <f t="shared" ref="AR2152" si="12805">AH2152*AM2152+AJ2152*AM2155-AI2152*AN2152-AK2152*AN2155</f>
        <v>-1.2960277951250321</v>
      </c>
      <c r="AS2152" s="28">
        <f t="shared" ref="AS2152" si="12806">(AH2152*AN2152+AI2152*AM2152+AJ2152*AN2155+AK2152*AM2155)</f>
        <v>0</v>
      </c>
      <c r="AT2152" s="26">
        <f t="shared" ref="AT2152" si="12807">AH2152*AO2152+AJ2152*AO2155-AI2152*AP2152-AK2152*AP2155</f>
        <v>0</v>
      </c>
      <c r="AU2152" s="27">
        <f t="shared" ref="AU2152" si="12808">(AH2152*AP2152+AI2152*AO2152+AJ2152*AP2155+AK2152*AO2155)</f>
        <v>-1.2080232915597877</v>
      </c>
      <c r="AV2152" s="8"/>
      <c r="AW2152" s="183">
        <f t="shared" ref="AW2152" si="12809">20*LOG((2*$AR$8)/(($AR$8*AR2152+AT2152+$AR$8*AR2155+AT2155)^2+($AR$8*AS2152+AU2152+$AR$8*AS2155+AU2155)^2)^0.5)</f>
        <v>-2.177290220187015</v>
      </c>
      <c r="AY2152" s="184">
        <f t="shared" ref="AY2152" si="12810">((AS2152^2+AR2152^2)/(AS2155^2+AR2155^2))^0.5</f>
        <v>3.2539396703924761</v>
      </c>
      <c r="AZ2152" s="9"/>
      <c r="BA2152" s="29"/>
      <c r="BB2152" s="29"/>
      <c r="BC2152" s="29"/>
      <c r="BD2152" s="29"/>
    </row>
    <row r="2153" spans="2:56" ht="18.649999999999999" customHeight="1" thickBot="1">
      <c r="D2153" s="30"/>
      <c r="G2153" s="31"/>
      <c r="I2153" s="30"/>
      <c r="L2153" s="31"/>
      <c r="N2153" s="30"/>
      <c r="Q2153" s="31"/>
      <c r="S2153" s="30"/>
      <c r="V2153" s="31"/>
      <c r="X2153" s="30"/>
      <c r="AA2153" s="31"/>
      <c r="AC2153" s="30"/>
      <c r="AF2153" s="31"/>
      <c r="AH2153" s="30"/>
      <c r="AK2153" s="31"/>
      <c r="AM2153" s="30"/>
      <c r="AP2153" s="31"/>
      <c r="AR2153" s="30"/>
      <c r="AU2153" s="31"/>
      <c r="AY2153" s="185"/>
      <c r="AZ2153" s="9"/>
      <c r="BA2153" s="29"/>
      <c r="BB2153" s="29"/>
      <c r="BC2153" s="29"/>
      <c r="BD2153" s="29"/>
    </row>
    <row r="2154" spans="2:56" ht="18.649999999999999" customHeight="1" thickBot="1">
      <c r="D2154" s="197" t="s">
        <v>96</v>
      </c>
      <c r="E2154" s="198"/>
      <c r="F2154" s="199" t="s">
        <v>97</v>
      </c>
      <c r="G2154" s="200"/>
      <c r="I2154" s="197" t="s">
        <v>98</v>
      </c>
      <c r="J2154" s="198"/>
      <c r="K2154" s="199" t="s">
        <v>99</v>
      </c>
      <c r="L2154" s="200"/>
      <c r="N2154" s="197" t="s">
        <v>1</v>
      </c>
      <c r="O2154" s="198"/>
      <c r="P2154" s="199" t="s">
        <v>2</v>
      </c>
      <c r="Q2154" s="200"/>
      <c r="S2154" s="172" t="s">
        <v>100</v>
      </c>
      <c r="T2154" s="173"/>
      <c r="U2154" s="199" t="s">
        <v>101</v>
      </c>
      <c r="V2154" s="200"/>
      <c r="X2154" s="197" t="s">
        <v>102</v>
      </c>
      <c r="Y2154" s="198"/>
      <c r="Z2154" s="199" t="s">
        <v>103</v>
      </c>
      <c r="AA2154" s="200"/>
      <c r="AB2154" s="4"/>
      <c r="AC2154" s="197" t="s">
        <v>104</v>
      </c>
      <c r="AD2154" s="198"/>
      <c r="AE2154" s="199" t="s">
        <v>105</v>
      </c>
      <c r="AF2154" s="200"/>
      <c r="AH2154" s="172" t="s">
        <v>106</v>
      </c>
      <c r="AI2154" s="173"/>
      <c r="AJ2154" s="199" t="s">
        <v>107</v>
      </c>
      <c r="AK2154" s="200"/>
      <c r="AL2154" s="4"/>
      <c r="AM2154" s="197" t="s">
        <v>108</v>
      </c>
      <c r="AN2154" s="198"/>
      <c r="AO2154" s="199" t="s">
        <v>109</v>
      </c>
      <c r="AP2154" s="200"/>
      <c r="AR2154" s="197" t="s">
        <v>110</v>
      </c>
      <c r="AS2154" s="198"/>
      <c r="AT2154" s="199" t="s">
        <v>111</v>
      </c>
      <c r="AU2154" s="200"/>
      <c r="AV2154" s="4"/>
      <c r="AW2154" s="36" t="s">
        <v>112</v>
      </c>
      <c r="AY2154" s="186" t="s">
        <v>113</v>
      </c>
      <c r="AZ2154" s="9"/>
      <c r="BA2154" s="29"/>
      <c r="BB2154" s="29"/>
      <c r="BC2154" s="29"/>
      <c r="BD2154" s="29"/>
    </row>
    <row r="2155" spans="2:56" ht="18.649999999999999" customHeight="1" thickTop="1" thickBot="1">
      <c r="D2155" s="24">
        <v>0</v>
      </c>
      <c r="E2155" s="28">
        <v>0</v>
      </c>
      <c r="F2155" s="26">
        <v>1</v>
      </c>
      <c r="G2155" s="27">
        <v>0</v>
      </c>
      <c r="I2155" s="24">
        <v>0</v>
      </c>
      <c r="J2155" s="28">
        <f t="shared" ref="J2155" si="12811">IF(0=(1-$J$8*$K$8*$B2152^2),0,-1*(1-$J$8*$K$8*$B2152^2)/($B2152*$K$8))</f>
        <v>-0.1633266831892328</v>
      </c>
      <c r="K2155" s="26">
        <v>1</v>
      </c>
      <c r="L2155" s="27">
        <v>0</v>
      </c>
      <c r="N2155" s="24">
        <f t="shared" ref="N2155" si="12812">D2155*I2152+F2155*I2155-E2155*J2152-G2155*J2155</f>
        <v>0</v>
      </c>
      <c r="O2155" s="28">
        <f t="shared" ref="O2155" si="12813">(D2155*J2152+E2155*I2152+F2155*J2155+G2155*I2155)</f>
        <v>-0.1633266831892328</v>
      </c>
      <c r="P2155" s="26">
        <f t="shared" ref="P2155" si="12814">D2155*K2152+F2155*K2155-E2155*L2152-G2155*L2155</f>
        <v>1</v>
      </c>
      <c r="Q2155" s="27">
        <f t="shared" ref="Q2155" si="12815">(D2155*L2152+E2155*K2152+F2155*L2155+G2155*K2155)</f>
        <v>0</v>
      </c>
      <c r="S2155" s="24">
        <v>0</v>
      </c>
      <c r="T2155" s="28">
        <v>0</v>
      </c>
      <c r="U2155" s="26">
        <v>1</v>
      </c>
      <c r="V2155" s="27">
        <v>0</v>
      </c>
      <c r="X2155" s="24">
        <f t="shared" ref="X2155" si="12816">N2155*S2152+P2155*S2155-O2155*T2152-Q2155*T2155</f>
        <v>0</v>
      </c>
      <c r="Y2155" s="28">
        <f t="shared" ref="Y2155" si="12817">(N2155*T2152+O2155*S2152+P2155*T2155+Q2155*S2155)</f>
        <v>-0.1633266831892328</v>
      </c>
      <c r="Z2155" s="26">
        <f t="shared" ref="Z2155" si="12818">N2155*U2152+P2155*U2155-O2155*V2152-Q2155*V2155</f>
        <v>-3.3209031722691202</v>
      </c>
      <c r="AA2155" s="27">
        <f t="shared" ref="AA2155" si="12819">(N2155*V2152+O2155*U2152+P2155*V2155+Q2155*U2155)</f>
        <v>0</v>
      </c>
      <c r="AB2155" s="8"/>
      <c r="AC2155" s="24">
        <v>0</v>
      </c>
      <c r="AD2155" s="28">
        <f t="shared" ref="AD2155" si="12820">IF(0=(1-$AD$8*$AE$8*$B2152^2),0,-1*(1-$AD$8*$AE$8*$B2152^2)/($B2152*$AD$8))</f>
        <v>-0.16911714118487362</v>
      </c>
      <c r="AE2155" s="26">
        <v>1</v>
      </c>
      <c r="AF2155" s="27">
        <v>0</v>
      </c>
      <c r="AH2155" s="24">
        <f t="shared" ref="AH2155" si="12821">X2155*AC2152+Z2155*AC2155-Y2155*AD2152-AA2155*AD2155</f>
        <v>0</v>
      </c>
      <c r="AI2155" s="28">
        <f t="shared" ref="AI2155" si="12822">(X2155*AD2152+Y2155*AC2152+Z2155*AD2155+AA2155*AC2155)</f>
        <v>0.39829496745669868</v>
      </c>
      <c r="AJ2155" s="26">
        <f t="shared" ref="AJ2155" si="12823">X2155*AE2152+Z2155*AE2155-Y2155*AF2152-AA2155*AF2155</f>
        <v>-3.3209031722691202</v>
      </c>
      <c r="AK2155" s="27">
        <f t="shared" ref="AK2155" si="12824">(X2155*AF2152+Y2155*AE2152+Z2155*AF2155+AA2155*AE2155)</f>
        <v>0</v>
      </c>
      <c r="AL2155" s="8"/>
      <c r="AM2155" s="24">
        <v>0</v>
      </c>
      <c r="AN2155" s="28">
        <v>0</v>
      </c>
      <c r="AO2155" s="26">
        <v>1</v>
      </c>
      <c r="AP2155" s="27">
        <v>0</v>
      </c>
      <c r="AR2155" s="24">
        <f t="shared" ref="AR2155" si="12825">AH2155*AM2152+AJ2155*AM2155-AI2155*AN2152-AK2155*AN2155</f>
        <v>0</v>
      </c>
      <c r="AS2155" s="28">
        <f t="shared" ref="AS2155" si="12826">(AH2155*AN2152+AI2155*AM2152+AJ2155*AN2155+AK2155*AM2155)</f>
        <v>0.39829496745669868</v>
      </c>
      <c r="AT2155" s="26">
        <f t="shared" ref="AT2155" si="12827">AH2155*AO2152+AJ2155*AO2155-AI2155*AP2152-AK2155*AP2155</f>
        <v>-1.1428378335480436</v>
      </c>
      <c r="AU2155" s="27">
        <f t="shared" ref="AU2155" si="12828">(AH2155*AP2152+AI2155*AO2152+AJ2155*AP2155+AK2155*AO2155)</f>
        <v>0</v>
      </c>
      <c r="AV2155" s="8"/>
      <c r="AW2155" s="38">
        <f t="shared" ref="AW2155" si="12829">(180/PI())*ATAN(-1*(($AR$8*AS2152+AU2152+$AR$8*AS2155+AU2155)/($AR$8*AR2152+AT2152+$AR$8*AR2155+AT2155)))</f>
        <v>-18.36669404898138</v>
      </c>
      <c r="AY2155" s="187">
        <f t="shared" ref="AY2155" si="12830">20*LOG(((($AR$8*AR2152+AT2152-$AR$8*AR2155-AT2155)^2+($AR$8*AS2152+AU2152-$AR$8*AS2155-AU2155)^2)/(($AR$8*AR2152+AT2152+$AR$8*AR2155+AT2155)^2+($AR$8*AS2152+AU2152+$AR$8*AS2155+AU2155)^2))^0.5)</f>
        <v>-4.0419381464168609</v>
      </c>
      <c r="AZ2155" s="9"/>
      <c r="BA2155" s="29"/>
      <c r="BB2155" s="29"/>
      <c r="BC2155" s="29"/>
      <c r="BD2155" s="29"/>
    </row>
    <row r="2156" spans="2:56" ht="18.649999999999999" customHeight="1">
      <c r="AY2156" s="33"/>
    </row>
    <row r="2157" spans="2:56" ht="18.649999999999999" customHeight="1" thickBot="1">
      <c r="E2157" s="21" t="s">
        <v>68</v>
      </c>
      <c r="J2157" s="21" t="s">
        <v>69</v>
      </c>
      <c r="O2157" s="21" t="s">
        <v>70</v>
      </c>
      <c r="T2157" s="21" t="s">
        <v>71</v>
      </c>
      <c r="Y2157" s="21" t="s">
        <v>72</v>
      </c>
      <c r="AD2157" s="21" t="s">
        <v>73</v>
      </c>
      <c r="AI2157" s="21" t="s">
        <v>74</v>
      </c>
      <c r="AN2157" s="21" t="s">
        <v>75</v>
      </c>
      <c r="AS2157" s="21" t="s">
        <v>76</v>
      </c>
    </row>
    <row r="2158" spans="2:56" ht="18.649999999999999" customHeight="1" thickBot="1">
      <c r="B2158" s="20"/>
      <c r="D2158" s="197" t="s">
        <v>77</v>
      </c>
      <c r="E2158" s="198"/>
      <c r="F2158" s="199" t="s">
        <v>78</v>
      </c>
      <c r="G2158" s="200"/>
      <c r="I2158" s="197" t="s">
        <v>79</v>
      </c>
      <c r="J2158" s="198"/>
      <c r="K2158" s="199" t="s">
        <v>80</v>
      </c>
      <c r="L2158" s="200"/>
      <c r="N2158" s="197" t="s">
        <v>81</v>
      </c>
      <c r="O2158" s="198"/>
      <c r="P2158" s="199" t="s">
        <v>82</v>
      </c>
      <c r="Q2158" s="200"/>
      <c r="S2158" s="197" t="s">
        <v>83</v>
      </c>
      <c r="T2158" s="198"/>
      <c r="U2158" s="199" t="s">
        <v>84</v>
      </c>
      <c r="V2158" s="200"/>
      <c r="X2158" s="197" t="s">
        <v>85</v>
      </c>
      <c r="Y2158" s="198"/>
      <c r="Z2158" s="199" t="s">
        <v>86</v>
      </c>
      <c r="AA2158" s="200"/>
      <c r="AB2158" s="4"/>
      <c r="AC2158" s="197" t="s">
        <v>87</v>
      </c>
      <c r="AD2158" s="198"/>
      <c r="AE2158" s="199" t="s">
        <v>88</v>
      </c>
      <c r="AF2158" s="200"/>
      <c r="AH2158" s="197" t="s">
        <v>89</v>
      </c>
      <c r="AI2158" s="198"/>
      <c r="AJ2158" s="199" t="s">
        <v>90</v>
      </c>
      <c r="AK2158" s="200"/>
      <c r="AL2158" s="4"/>
      <c r="AM2158" s="197" t="s">
        <v>91</v>
      </c>
      <c r="AN2158" s="198"/>
      <c r="AO2158" s="199" t="s">
        <v>92</v>
      </c>
      <c r="AP2158" s="200"/>
      <c r="AR2158" s="197" t="s">
        <v>93</v>
      </c>
      <c r="AS2158" s="198"/>
      <c r="AT2158" s="199" t="s">
        <v>94</v>
      </c>
      <c r="AU2158" s="200"/>
      <c r="AV2158" s="4"/>
      <c r="AW2158" s="181" t="s">
        <v>95</v>
      </c>
      <c r="AY2158" s="182" t="s">
        <v>22</v>
      </c>
      <c r="AZ2158" s="9"/>
      <c r="BA2158" s="29"/>
      <c r="BB2158" s="29"/>
      <c r="BC2158" s="29"/>
      <c r="BD2158" s="29"/>
    </row>
    <row r="2159" spans="2:56" ht="18.649999999999999" customHeight="1" thickTop="1" thickBot="1">
      <c r="B2159" s="39">
        <f t="shared" ref="B2159" si="12831">B2152+$E$5</f>
        <v>1.0219999999999867</v>
      </c>
      <c r="D2159" s="24">
        <v>1</v>
      </c>
      <c r="E2159" s="25">
        <v>0</v>
      </c>
      <c r="F2159" s="26">
        <v>0</v>
      </c>
      <c r="G2159" s="27">
        <f t="shared" ref="G2159" si="12832">-1/($E$8*$B2159)</f>
        <v>-5.4663328559403359</v>
      </c>
      <c r="I2159" s="24">
        <v>1</v>
      </c>
      <c r="J2159" s="28">
        <v>0</v>
      </c>
      <c r="K2159" s="26">
        <v>0</v>
      </c>
      <c r="L2159" s="27">
        <v>0</v>
      </c>
      <c r="N2159" s="24">
        <f t="shared" ref="N2159" si="12833">D2159*I2159+F2159*I2162-E2159*J2159-G2159*J2162</f>
        <v>0.11187553332248501</v>
      </c>
      <c r="O2159" s="28">
        <f t="shared" ref="O2159" si="12834">(D2159*J2159+E2159*I2159+F2159*J2162+G2159*I2162)</f>
        <v>0</v>
      </c>
      <c r="P2159" s="26">
        <f t="shared" ref="P2159" si="12835">D2159*K2159+F2159*K2162-E2159*L2159-G2159*L2162</f>
        <v>0</v>
      </c>
      <c r="Q2159" s="27">
        <f t="shared" ref="Q2159" si="12836">(D2159*L2159+E2159*K2159+F2159*L2162+G2159*K2162)</f>
        <v>-5.4663328559403359</v>
      </c>
      <c r="S2159" s="24">
        <v>1</v>
      </c>
      <c r="T2159" s="25">
        <v>0</v>
      </c>
      <c r="U2159" s="26">
        <v>0</v>
      </c>
      <c r="V2159" s="27">
        <f t="shared" ref="V2159" si="12837">-1/($T$8*$B2159)</f>
        <v>-26.445231924684325</v>
      </c>
      <c r="X2159" s="24">
        <f t="shared" ref="X2159" si="12838">N2159*S2159+P2159*S2162-O2159*T2159-Q2159*T2162</f>
        <v>0.11187553332248501</v>
      </c>
      <c r="Y2159" s="28">
        <f t="shared" ref="Y2159" si="12839">(N2159*T2159+O2159*S2159+P2159*T2162+Q2159*S2162)</f>
        <v>0</v>
      </c>
      <c r="Z2159" s="26">
        <f t="shared" ref="Z2159" si="12840">N2159*U2159+P2159*U2162-O2159*V2159-Q2159*V2162</f>
        <v>0</v>
      </c>
      <c r="AA2159" s="27">
        <f t="shared" ref="AA2159" si="12841">(N2159*V2159+O2159*U2159+P2159*V2162+Q2159*U2162)</f>
        <v>-8.4249072813512011</v>
      </c>
      <c r="AB2159" s="8"/>
      <c r="AC2159" s="24">
        <v>1</v>
      </c>
      <c r="AD2159" s="28">
        <v>0</v>
      </c>
      <c r="AE2159" s="26">
        <v>0</v>
      </c>
      <c r="AF2159" s="27">
        <v>0</v>
      </c>
      <c r="AH2159" s="24">
        <f t="shared" ref="AH2159" si="12842">X2159*AC2159+Z2159*AC2162-Y2159*AD2159-AA2159*AD2162</f>
        <v>-1.3067430525388435</v>
      </c>
      <c r="AI2159" s="28">
        <f t="shared" ref="AI2159" si="12843">(X2159*AD2159+Y2159*AC2159+Z2159*AD2162+AA2159*AC2162)</f>
        <v>0</v>
      </c>
      <c r="AJ2159" s="26">
        <f t="shared" ref="AJ2159" si="12844">X2159*AE2159+Z2159*AE2162-Y2159*AF2159-AA2159*AF2162</f>
        <v>0</v>
      </c>
      <c r="AK2159" s="27">
        <f t="shared" ref="AK2159" si="12845">(X2159*AF2159+Y2159*AE2159+Z2159*AF2162+AA2159*AE2162)</f>
        <v>-8.4249072813512011</v>
      </c>
      <c r="AL2159" s="8"/>
      <c r="AM2159" s="24">
        <v>1</v>
      </c>
      <c r="AN2159" s="25">
        <v>0</v>
      </c>
      <c r="AO2159" s="26">
        <v>0</v>
      </c>
      <c r="AP2159" s="27">
        <f t="shared" ref="AP2159" si="12846">-1/($AN$8*$B2159)</f>
        <v>-5.4663328559403359</v>
      </c>
      <c r="AR2159" s="24">
        <f t="shared" ref="AR2159" si="12847">AH2159*AM2159+AJ2159*AM2162-AI2159*AN2159-AK2159*AN2162</f>
        <v>-1.3067430525388435</v>
      </c>
      <c r="AS2159" s="28">
        <f t="shared" ref="AS2159" si="12848">(AH2159*AN2159+AI2159*AM2159+AJ2159*AN2162+AK2159*AM2162)</f>
        <v>0</v>
      </c>
      <c r="AT2159" s="26">
        <f t="shared" ref="AT2159" si="12849">AH2159*AO2159+AJ2159*AO2162-AI2159*AP2159-AK2159*AP2162</f>
        <v>0</v>
      </c>
      <c r="AU2159" s="27">
        <f t="shared" ref="AU2159" si="12850">(AH2159*AP2159+AI2159*AO2159+AJ2159*AP2162+AK2159*AO2162)</f>
        <v>-1.2818147989863524</v>
      </c>
      <c r="AV2159" s="8"/>
      <c r="AW2159" s="183">
        <f t="shared" ref="AW2159" si="12851">20*LOG((2*$AR$8)/(($AR$8*AR2159+AT2159+$AR$8*AR2162+AT2162)^2+($AR$8*AS2159+AU2159+$AR$8*AS2162+AU2162)^2)^0.5)</f>
        <v>-2.3224539435024809</v>
      </c>
      <c r="AY2159" s="184">
        <f t="shared" ref="AY2159" si="12852">((AS2159^2+AR2159^2)/(AS2162^2+AR2162^2))^0.5</f>
        <v>3.3282390911903184</v>
      </c>
      <c r="AZ2159" s="9"/>
      <c r="BA2159" s="29"/>
      <c r="BB2159" s="29"/>
      <c r="BC2159" s="29"/>
      <c r="BD2159" s="29"/>
    </row>
    <row r="2160" spans="2:56" ht="18.649999999999999" customHeight="1" thickBot="1">
      <c r="D2160" s="30"/>
      <c r="G2160" s="31"/>
      <c r="I2160" s="30"/>
      <c r="L2160" s="31"/>
      <c r="N2160" s="30"/>
      <c r="Q2160" s="31"/>
      <c r="S2160" s="30"/>
      <c r="V2160" s="31"/>
      <c r="X2160" s="30"/>
      <c r="AA2160" s="31"/>
      <c r="AC2160" s="30"/>
      <c r="AF2160" s="31"/>
      <c r="AH2160" s="30"/>
      <c r="AK2160" s="31"/>
      <c r="AM2160" s="30"/>
      <c r="AP2160" s="31"/>
      <c r="AR2160" s="30"/>
      <c r="AU2160" s="31"/>
      <c r="AY2160" s="185"/>
      <c r="AZ2160" s="9"/>
      <c r="BA2160" s="29"/>
      <c r="BB2160" s="29"/>
      <c r="BC2160" s="29"/>
      <c r="BD2160" s="29"/>
    </row>
    <row r="2161" spans="2:56" ht="18.649999999999999" customHeight="1" thickBot="1">
      <c r="D2161" s="197" t="s">
        <v>96</v>
      </c>
      <c r="E2161" s="198"/>
      <c r="F2161" s="199" t="s">
        <v>97</v>
      </c>
      <c r="G2161" s="200"/>
      <c r="I2161" s="197" t="s">
        <v>98</v>
      </c>
      <c r="J2161" s="198"/>
      <c r="K2161" s="199" t="s">
        <v>99</v>
      </c>
      <c r="L2161" s="200"/>
      <c r="N2161" s="197" t="s">
        <v>1</v>
      </c>
      <c r="O2161" s="198"/>
      <c r="P2161" s="199" t="s">
        <v>2</v>
      </c>
      <c r="Q2161" s="200"/>
      <c r="S2161" s="172" t="s">
        <v>100</v>
      </c>
      <c r="T2161" s="173"/>
      <c r="U2161" s="199" t="s">
        <v>101</v>
      </c>
      <c r="V2161" s="200"/>
      <c r="X2161" s="197" t="s">
        <v>102</v>
      </c>
      <c r="Y2161" s="198"/>
      <c r="Z2161" s="199" t="s">
        <v>103</v>
      </c>
      <c r="AA2161" s="200"/>
      <c r="AB2161" s="4"/>
      <c r="AC2161" s="197" t="s">
        <v>104</v>
      </c>
      <c r="AD2161" s="198"/>
      <c r="AE2161" s="199" t="s">
        <v>105</v>
      </c>
      <c r="AF2161" s="200"/>
      <c r="AH2161" s="172" t="s">
        <v>106</v>
      </c>
      <c r="AI2161" s="173"/>
      <c r="AJ2161" s="199" t="s">
        <v>107</v>
      </c>
      <c r="AK2161" s="200"/>
      <c r="AL2161" s="4"/>
      <c r="AM2161" s="197" t="s">
        <v>108</v>
      </c>
      <c r="AN2161" s="198"/>
      <c r="AO2161" s="199" t="s">
        <v>109</v>
      </c>
      <c r="AP2161" s="200"/>
      <c r="AR2161" s="197" t="s">
        <v>110</v>
      </c>
      <c r="AS2161" s="198"/>
      <c r="AT2161" s="199" t="s">
        <v>111</v>
      </c>
      <c r="AU2161" s="200"/>
      <c r="AV2161" s="4"/>
      <c r="AW2161" s="36" t="s">
        <v>112</v>
      </c>
      <c r="AY2161" s="186" t="s">
        <v>113</v>
      </c>
      <c r="AZ2161" s="9"/>
      <c r="BA2161" s="29"/>
      <c r="BB2161" s="29"/>
      <c r="BC2161" s="29"/>
      <c r="BD2161" s="29"/>
    </row>
    <row r="2162" spans="2:56" ht="18.649999999999999" customHeight="1" thickTop="1" thickBot="1">
      <c r="D2162" s="24">
        <v>0</v>
      </c>
      <c r="E2162" s="28">
        <v>0</v>
      </c>
      <c r="F2162" s="26">
        <v>1</v>
      </c>
      <c r="G2162" s="27">
        <v>0</v>
      </c>
      <c r="I2162" s="24">
        <v>0</v>
      </c>
      <c r="J2162" s="28">
        <f t="shared" ref="J2162" si="12853">IF(0=(1-$J$8*$K$8*$B2159^2),0,-1*(1-$J$8*$K$8*$B2159^2)/($B2159*$K$8))</f>
        <v>-0.16247171368504909</v>
      </c>
      <c r="K2162" s="26">
        <v>1</v>
      </c>
      <c r="L2162" s="27">
        <v>0</v>
      </c>
      <c r="N2162" s="24">
        <f t="shared" ref="N2162" si="12854">D2162*I2159+F2162*I2162-E2162*J2159-G2162*J2162</f>
        <v>0</v>
      </c>
      <c r="O2162" s="28">
        <f t="shared" ref="O2162" si="12855">(D2162*J2159+E2162*I2159+F2162*J2162+G2162*I2162)</f>
        <v>-0.16247171368504909</v>
      </c>
      <c r="P2162" s="26">
        <f t="shared" ref="P2162" si="12856">D2162*K2159+F2162*K2162-E2162*L2159-G2162*L2162</f>
        <v>1</v>
      </c>
      <c r="Q2162" s="27">
        <f t="shared" ref="Q2162" si="12857">(D2162*L2159+E2162*K2159+F2162*L2162+G2162*K2162)</f>
        <v>0</v>
      </c>
      <c r="S2162" s="24">
        <v>0</v>
      </c>
      <c r="T2162" s="28">
        <v>0</v>
      </c>
      <c r="U2162" s="26">
        <v>1</v>
      </c>
      <c r="V2162" s="27">
        <v>0</v>
      </c>
      <c r="X2162" s="24">
        <f t="shared" ref="X2162" si="12858">N2162*S2159+P2162*S2162-O2162*T2159-Q2162*T2162</f>
        <v>0</v>
      </c>
      <c r="Y2162" s="28">
        <f t="shared" ref="Y2162" si="12859">(N2162*T2159+O2162*S2159+P2162*T2162+Q2162*S2162)</f>
        <v>-0.16247171368504909</v>
      </c>
      <c r="Z2162" s="26">
        <f t="shared" ref="Z2162" si="12860">N2162*U2159+P2162*U2162-O2162*V2159-Q2162*V2162</f>
        <v>-3.2966021496020312</v>
      </c>
      <c r="AA2162" s="27">
        <f t="shared" ref="AA2162" si="12861">(N2162*V2159+O2162*U2159+P2162*V2162+Q2162*U2162)</f>
        <v>0</v>
      </c>
      <c r="AB2162" s="8"/>
      <c r="AC2162" s="24">
        <v>0</v>
      </c>
      <c r="AD2162" s="28">
        <f t="shared" ref="AD2162" si="12862">IF(0=(1-$AD$8*$AE$8*$B2159^2),0,-1*(1-$AD$8*$AE$8*$B2159^2)/($B2159*$AD$8))</f>
        <v>-0.16838388109047628</v>
      </c>
      <c r="AE2162" s="26">
        <v>1</v>
      </c>
      <c r="AF2162" s="27">
        <v>0</v>
      </c>
      <c r="AH2162" s="24">
        <f t="shared" ref="AH2162" si="12863">X2162*AC2159+Z2162*AC2162-Y2162*AD2159-AA2162*AD2162</f>
        <v>0</v>
      </c>
      <c r="AI2162" s="28">
        <f t="shared" ref="AI2162" si="12864">(X2162*AD2159+Y2162*AC2159+Z2162*AD2162+AA2162*AC2162)</f>
        <v>0.39262295067614783</v>
      </c>
      <c r="AJ2162" s="26">
        <f t="shared" ref="AJ2162" si="12865">X2162*AE2159+Z2162*AE2162-Y2162*AF2159-AA2162*AF2162</f>
        <v>-3.2966021496020312</v>
      </c>
      <c r="AK2162" s="27">
        <f t="shared" ref="AK2162" si="12866">(X2162*AF2159+Y2162*AE2159+Z2162*AF2162+AA2162*AE2162)</f>
        <v>0</v>
      </c>
      <c r="AL2162" s="8"/>
      <c r="AM2162" s="24">
        <v>0</v>
      </c>
      <c r="AN2162" s="28">
        <v>0</v>
      </c>
      <c r="AO2162" s="26">
        <v>1</v>
      </c>
      <c r="AP2162" s="27">
        <v>0</v>
      </c>
      <c r="AR2162" s="24">
        <f t="shared" ref="AR2162" si="12867">AH2162*AM2159+AJ2162*AM2162-AI2162*AN2159-AK2162*AN2162</f>
        <v>0</v>
      </c>
      <c r="AS2162" s="28">
        <f t="shared" ref="AS2162" si="12868">(AH2162*AN2159+AI2162*AM2159+AJ2162*AN2162+AK2162*AM2162)</f>
        <v>0.39262295067614783</v>
      </c>
      <c r="AT2162" s="26">
        <f t="shared" ref="AT2162" si="12869">AH2162*AO2159+AJ2162*AO2162-AI2162*AP2159-AK2162*AP2162</f>
        <v>-1.1503944143247624</v>
      </c>
      <c r="AU2162" s="27">
        <f t="shared" ref="AU2162" si="12870">(AH2162*AP2159+AI2162*AO2159+AJ2162*AP2162+AK2162*AO2162)</f>
        <v>0</v>
      </c>
      <c r="AV2162" s="8"/>
      <c r="AW2162" s="38">
        <f t="shared" ref="AW2162" si="12871">(180/PI())*ATAN(-1*(($AR$8*AS2159+AU2159+$AR$8*AS2162+AU2162)/($AR$8*AR2159+AT2159+$AR$8*AR2162+AT2162)))</f>
        <v>-19.894237528075056</v>
      </c>
      <c r="AY2162" s="187">
        <f t="shared" ref="AY2162" si="12872">20*LOG(((($AR$8*AR2159+AT2159-$AR$8*AR2162-AT2162)^2+($AR$8*AS2159+AU2159-$AR$8*AS2162-AU2162)^2)/(($AR$8*AR2159+AT2159+$AR$8*AR2162+AT2162)^2+($AR$8*AS2159+AU2159+$AR$8*AS2162+AU2162)^2))^0.5)</f>
        <v>-3.8279731404532806</v>
      </c>
      <c r="AZ2162" s="9"/>
      <c r="BA2162" s="29"/>
      <c r="BB2162" s="29"/>
      <c r="BC2162" s="29"/>
      <c r="BD2162" s="29"/>
    </row>
    <row r="2163" spans="2:56" ht="18.649999999999999" customHeight="1">
      <c r="AY2163" s="33"/>
    </row>
    <row r="2164" spans="2:56" ht="18.649999999999999" customHeight="1" thickBot="1">
      <c r="E2164" s="21" t="s">
        <v>68</v>
      </c>
      <c r="J2164" s="21" t="s">
        <v>69</v>
      </c>
      <c r="O2164" s="21" t="s">
        <v>70</v>
      </c>
      <c r="T2164" s="21" t="s">
        <v>71</v>
      </c>
      <c r="Y2164" s="21" t="s">
        <v>72</v>
      </c>
      <c r="AD2164" s="21" t="s">
        <v>73</v>
      </c>
      <c r="AI2164" s="21" t="s">
        <v>74</v>
      </c>
      <c r="AN2164" s="21" t="s">
        <v>75</v>
      </c>
      <c r="AS2164" s="21" t="s">
        <v>76</v>
      </c>
    </row>
    <row r="2165" spans="2:56" ht="18.649999999999999" customHeight="1" thickBot="1">
      <c r="B2165" s="20"/>
      <c r="D2165" s="197" t="s">
        <v>77</v>
      </c>
      <c r="E2165" s="198"/>
      <c r="F2165" s="199" t="s">
        <v>78</v>
      </c>
      <c r="G2165" s="200"/>
      <c r="I2165" s="197" t="s">
        <v>79</v>
      </c>
      <c r="J2165" s="198"/>
      <c r="K2165" s="199" t="s">
        <v>80</v>
      </c>
      <c r="L2165" s="200"/>
      <c r="N2165" s="197" t="s">
        <v>81</v>
      </c>
      <c r="O2165" s="198"/>
      <c r="P2165" s="199" t="s">
        <v>82</v>
      </c>
      <c r="Q2165" s="200"/>
      <c r="S2165" s="197" t="s">
        <v>83</v>
      </c>
      <c r="T2165" s="198"/>
      <c r="U2165" s="199" t="s">
        <v>84</v>
      </c>
      <c r="V2165" s="200"/>
      <c r="X2165" s="197" t="s">
        <v>85</v>
      </c>
      <c r="Y2165" s="198"/>
      <c r="Z2165" s="199" t="s">
        <v>86</v>
      </c>
      <c r="AA2165" s="200"/>
      <c r="AB2165" s="4"/>
      <c r="AC2165" s="197" t="s">
        <v>87</v>
      </c>
      <c r="AD2165" s="198"/>
      <c r="AE2165" s="199" t="s">
        <v>88</v>
      </c>
      <c r="AF2165" s="200"/>
      <c r="AH2165" s="197" t="s">
        <v>89</v>
      </c>
      <c r="AI2165" s="198"/>
      <c r="AJ2165" s="199" t="s">
        <v>90</v>
      </c>
      <c r="AK2165" s="200"/>
      <c r="AL2165" s="4"/>
      <c r="AM2165" s="197" t="s">
        <v>91</v>
      </c>
      <c r="AN2165" s="198"/>
      <c r="AO2165" s="199" t="s">
        <v>92</v>
      </c>
      <c r="AP2165" s="200"/>
      <c r="AR2165" s="197" t="s">
        <v>93</v>
      </c>
      <c r="AS2165" s="198"/>
      <c r="AT2165" s="199" t="s">
        <v>94</v>
      </c>
      <c r="AU2165" s="200"/>
      <c r="AV2165" s="4"/>
      <c r="AW2165" s="181" t="s">
        <v>95</v>
      </c>
      <c r="AY2165" s="182" t="s">
        <v>22</v>
      </c>
      <c r="AZ2165" s="9"/>
      <c r="BA2165" s="29"/>
      <c r="BB2165" s="29"/>
      <c r="BC2165" s="29"/>
      <c r="BD2165" s="29"/>
    </row>
    <row r="2166" spans="2:56" ht="18.649999999999999" customHeight="1" thickTop="1" thickBot="1">
      <c r="B2166" s="39">
        <f t="shared" ref="B2166" si="12873">B2159+$E$5</f>
        <v>1.0223999999999867</v>
      </c>
      <c r="D2166" s="24">
        <v>1</v>
      </c>
      <c r="E2166" s="25">
        <v>0</v>
      </c>
      <c r="F2166" s="26">
        <v>0</v>
      </c>
      <c r="G2166" s="27">
        <f t="shared" ref="G2166" si="12874">-1/($E$8*$B2166)</f>
        <v>-5.4641942280624241</v>
      </c>
      <c r="I2166" s="24">
        <v>1</v>
      </c>
      <c r="J2166" s="28">
        <v>0</v>
      </c>
      <c r="K2166" s="26">
        <v>0</v>
      </c>
      <c r="L2166" s="27">
        <v>0</v>
      </c>
      <c r="N2166" s="24">
        <f t="shared" ref="N2166" si="12875">D2166*I2166+F2166*I2169-E2166*J2166-G2166*J2169</f>
        <v>0.11689275521653442</v>
      </c>
      <c r="O2166" s="28">
        <f t="shared" ref="O2166" si="12876">(D2166*J2166+E2166*I2166+F2166*J2169+G2166*I2169)</f>
        <v>0</v>
      </c>
      <c r="P2166" s="26">
        <f t="shared" ref="P2166" si="12877">D2166*K2166+F2166*K2169-E2166*L2166-G2166*L2169</f>
        <v>0</v>
      </c>
      <c r="Q2166" s="27">
        <f t="shared" ref="Q2166" si="12878">(D2166*L2166+E2166*K2166+F2166*L2169+G2166*K2169)</f>
        <v>-5.4641942280624241</v>
      </c>
      <c r="S2166" s="24">
        <v>1</v>
      </c>
      <c r="T2166" s="25">
        <v>0</v>
      </c>
      <c r="U2166" s="26">
        <v>0</v>
      </c>
      <c r="V2166" s="27">
        <f t="shared" ref="V2166" si="12879">-1/($T$8*$B2166)</f>
        <v>-26.434885589815515</v>
      </c>
      <c r="X2166" s="24">
        <f t="shared" ref="X2166" si="12880">N2166*S2166+P2166*S2169-O2166*T2166-Q2166*T2169</f>
        <v>0.11689275521653442</v>
      </c>
      <c r="Y2166" s="28">
        <f t="shared" ref="Y2166" si="12881">(N2166*T2166+O2166*S2166+P2166*T2169+Q2166*S2169)</f>
        <v>0</v>
      </c>
      <c r="Z2166" s="26">
        <f t="shared" ref="Z2166" si="12882">N2166*U2166+P2166*U2169-O2166*V2166-Q2166*V2169</f>
        <v>0</v>
      </c>
      <c r="AA2166" s="27">
        <f t="shared" ref="AA2166" si="12883">(N2166*V2166+O2166*U2166+P2166*V2169+Q2166*U2169)</f>
        <v>-8.5542408384898216</v>
      </c>
      <c r="AB2166" s="8"/>
      <c r="AC2166" s="24">
        <v>1</v>
      </c>
      <c r="AD2166" s="28">
        <v>0</v>
      </c>
      <c r="AE2166" s="26">
        <v>0</v>
      </c>
      <c r="AF2166" s="27">
        <v>0</v>
      </c>
      <c r="AH2166" s="24">
        <f t="shared" ref="AH2166" si="12884">X2166*AC2166+Z2166*AC2169-Y2166*AD2166-AA2166*AD2169</f>
        <v>-1.3172337086148349</v>
      </c>
      <c r="AI2166" s="28">
        <f t="shared" ref="AI2166" si="12885">(X2166*AD2166+Y2166*AC2166+Z2166*AD2169+AA2166*AC2169)</f>
        <v>0</v>
      </c>
      <c r="AJ2166" s="26">
        <f t="shared" ref="AJ2166" si="12886">X2166*AE2166+Z2166*AE2169-Y2166*AF2166-AA2166*AF2169</f>
        <v>0</v>
      </c>
      <c r="AK2166" s="27">
        <f t="shared" ref="AK2166" si="12887">(X2166*AF2166+Y2166*AE2166+Z2166*AF2169+AA2166*AE2169)</f>
        <v>-8.5542408384898216</v>
      </c>
      <c r="AL2166" s="8"/>
      <c r="AM2166" s="24">
        <v>1</v>
      </c>
      <c r="AN2166" s="25">
        <v>0</v>
      </c>
      <c r="AO2166" s="26">
        <v>0</v>
      </c>
      <c r="AP2166" s="27">
        <f t="shared" ref="AP2166" si="12888">-1/($AN$8*$B2166)</f>
        <v>-5.4641942280624241</v>
      </c>
      <c r="AR2166" s="24">
        <f t="shared" ref="AR2166" si="12889">AH2166*AM2166+AJ2166*AM2169-AI2166*AN2166-AK2166*AN2169</f>
        <v>-1.3172337086148349</v>
      </c>
      <c r="AS2166" s="28">
        <f t="shared" ref="AS2166" si="12890">(AH2166*AN2166+AI2166*AM2166+AJ2166*AN2169+AK2166*AM2169)</f>
        <v>0</v>
      </c>
      <c r="AT2166" s="26">
        <f t="shared" ref="AT2166" si="12891">AH2166*AO2166+AJ2166*AO2169-AI2166*AP2166-AK2166*AP2169</f>
        <v>0</v>
      </c>
      <c r="AU2166" s="27">
        <f t="shared" ref="AU2166" si="12892">(AH2166*AP2166+AI2166*AO2166+AJ2166*AP2169+AK2166*AO2169)</f>
        <v>-1.3566200108673794</v>
      </c>
      <c r="AV2166" s="8"/>
      <c r="AW2166" s="183">
        <f t="shared" ref="AW2166" si="12893">20*LOG((2*$AR$8)/(($AR$8*AR2166+AT2166+$AR$8*AR2169+AT2169)^2+($AR$8*AS2166+AU2166+$AR$8*AS2169+AU2169)^2)^0.5)</f>
        <v>-2.4709054987268191</v>
      </c>
      <c r="AY2166" s="184">
        <f t="shared" ref="AY2166" si="12894">((AS2166^2+AR2166^2)/(AS2169^2+AR2169^2))^0.5</f>
        <v>3.403774889910741</v>
      </c>
      <c r="AZ2166" s="9"/>
      <c r="BA2166" s="29"/>
      <c r="BB2166" s="29"/>
      <c r="BC2166" s="29"/>
      <c r="BD2166" s="29"/>
    </row>
    <row r="2167" spans="2:56" ht="18.649999999999999" customHeight="1" thickBot="1">
      <c r="D2167" s="30"/>
      <c r="G2167" s="31"/>
      <c r="I2167" s="30"/>
      <c r="L2167" s="31"/>
      <c r="N2167" s="30"/>
      <c r="Q2167" s="31"/>
      <c r="S2167" s="30"/>
      <c r="V2167" s="31"/>
      <c r="X2167" s="30"/>
      <c r="AA2167" s="31"/>
      <c r="AC2167" s="30"/>
      <c r="AF2167" s="31"/>
      <c r="AH2167" s="30"/>
      <c r="AK2167" s="31"/>
      <c r="AM2167" s="30"/>
      <c r="AP2167" s="31"/>
      <c r="AR2167" s="30"/>
      <c r="AU2167" s="31"/>
      <c r="AY2167" s="185"/>
      <c r="AZ2167" s="9"/>
      <c r="BA2167" s="29"/>
      <c r="BB2167" s="29"/>
      <c r="BC2167" s="29"/>
      <c r="BD2167" s="29"/>
    </row>
    <row r="2168" spans="2:56" ht="18.649999999999999" customHeight="1" thickBot="1">
      <c r="D2168" s="197" t="s">
        <v>96</v>
      </c>
      <c r="E2168" s="198"/>
      <c r="F2168" s="199" t="s">
        <v>97</v>
      </c>
      <c r="G2168" s="200"/>
      <c r="I2168" s="197" t="s">
        <v>98</v>
      </c>
      <c r="J2168" s="198"/>
      <c r="K2168" s="199" t="s">
        <v>99</v>
      </c>
      <c r="L2168" s="200"/>
      <c r="N2168" s="197" t="s">
        <v>1</v>
      </c>
      <c r="O2168" s="198"/>
      <c r="P2168" s="199" t="s">
        <v>2</v>
      </c>
      <c r="Q2168" s="200"/>
      <c r="S2168" s="172" t="s">
        <v>100</v>
      </c>
      <c r="T2168" s="173"/>
      <c r="U2168" s="199" t="s">
        <v>101</v>
      </c>
      <c r="V2168" s="200"/>
      <c r="X2168" s="197" t="s">
        <v>102</v>
      </c>
      <c r="Y2168" s="198"/>
      <c r="Z2168" s="199" t="s">
        <v>103</v>
      </c>
      <c r="AA2168" s="200"/>
      <c r="AB2168" s="4"/>
      <c r="AC2168" s="197" t="s">
        <v>104</v>
      </c>
      <c r="AD2168" s="198"/>
      <c r="AE2168" s="199" t="s">
        <v>105</v>
      </c>
      <c r="AF2168" s="200"/>
      <c r="AH2168" s="172" t="s">
        <v>106</v>
      </c>
      <c r="AI2168" s="173"/>
      <c r="AJ2168" s="199" t="s">
        <v>107</v>
      </c>
      <c r="AK2168" s="200"/>
      <c r="AL2168" s="4"/>
      <c r="AM2168" s="197" t="s">
        <v>108</v>
      </c>
      <c r="AN2168" s="198"/>
      <c r="AO2168" s="199" t="s">
        <v>109</v>
      </c>
      <c r="AP2168" s="200"/>
      <c r="AR2168" s="197" t="s">
        <v>110</v>
      </c>
      <c r="AS2168" s="198"/>
      <c r="AT2168" s="199" t="s">
        <v>111</v>
      </c>
      <c r="AU2168" s="200"/>
      <c r="AV2168" s="4"/>
      <c r="AW2168" s="36" t="s">
        <v>112</v>
      </c>
      <c r="AY2168" s="186" t="s">
        <v>113</v>
      </c>
      <c r="AZ2168" s="9"/>
      <c r="BA2168" s="29"/>
      <c r="BB2168" s="29"/>
      <c r="BC2168" s="29"/>
      <c r="BD2168" s="29"/>
    </row>
    <row r="2169" spans="2:56" ht="18.649999999999999" customHeight="1" thickTop="1" thickBot="1">
      <c r="D2169" s="24">
        <v>0</v>
      </c>
      <c r="E2169" s="28">
        <v>0</v>
      </c>
      <c r="F2169" s="26">
        <v>1</v>
      </c>
      <c r="G2169" s="27">
        <v>0</v>
      </c>
      <c r="I2169" s="24">
        <v>0</v>
      </c>
      <c r="J2169" s="28">
        <f t="shared" ref="J2169" si="12895">IF(0=(1-$J$8*$K$8*$B2166^2),0,-1*(1-$J$8*$K$8*$B2166^2)/($B2166*$K$8))</f>
        <v>-0.16161710362492201</v>
      </c>
      <c r="K2169" s="26">
        <v>1</v>
      </c>
      <c r="L2169" s="27">
        <v>0</v>
      </c>
      <c r="N2169" s="24">
        <f t="shared" ref="N2169" si="12896">D2169*I2166+F2169*I2169-E2169*J2166-G2169*J2169</f>
        <v>0</v>
      </c>
      <c r="O2169" s="28">
        <f t="shared" ref="O2169" si="12897">(D2169*J2166+E2169*I2166+F2169*J2169+G2169*I2169)</f>
        <v>-0.16161710362492201</v>
      </c>
      <c r="P2169" s="26">
        <f t="shared" ref="P2169" si="12898">D2169*K2166+F2169*K2169-E2169*L2166-G2169*L2169</f>
        <v>1</v>
      </c>
      <c r="Q2169" s="27">
        <f t="shared" ref="Q2169" si="12899">(D2169*L2166+E2169*K2166+F2169*L2169+G2169*K2169)</f>
        <v>0</v>
      </c>
      <c r="S2169" s="24">
        <v>0</v>
      </c>
      <c r="T2169" s="28">
        <v>0</v>
      </c>
      <c r="U2169" s="26">
        <v>1</v>
      </c>
      <c r="V2169" s="27">
        <v>0</v>
      </c>
      <c r="X2169" s="24">
        <f t="shared" ref="X2169" si="12900">N2169*S2166+P2169*S2169-O2169*T2166-Q2169*T2169</f>
        <v>0</v>
      </c>
      <c r="Y2169" s="28">
        <f t="shared" ref="Y2169" si="12901">(N2169*T2166+O2169*S2166+P2169*T2169+Q2169*S2169)</f>
        <v>-0.16161710362492201</v>
      </c>
      <c r="Z2169" s="26">
        <f t="shared" ref="Z2169" si="12902">N2169*U2166+P2169*U2169-O2169*V2166-Q2169*V2169</f>
        <v>-3.2723296436821716</v>
      </c>
      <c r="AA2169" s="27">
        <f t="shared" ref="AA2169" si="12903">(N2169*V2166+O2169*U2166+P2169*V2169+Q2169*U2169)</f>
        <v>0</v>
      </c>
      <c r="AB2169" s="8"/>
      <c r="AC2169" s="24">
        <v>0</v>
      </c>
      <c r="AD2169" s="28">
        <f t="shared" ref="AD2169" si="12904">IF(0=(1-$AD$8*$AE$8*$B2166^2),0,-1*(1-$AD$8*$AE$8*$B2166^2)/($B2166*$AD$8))</f>
        <v>-0.16765093371915774</v>
      </c>
      <c r="AE2169" s="26">
        <v>1</v>
      </c>
      <c r="AF2169" s="27">
        <v>0</v>
      </c>
      <c r="AH2169" s="24">
        <f t="shared" ref="AH2169" si="12905">X2169*AC2166+Z2169*AC2169-Y2169*AD2166-AA2169*AD2169</f>
        <v>0</v>
      </c>
      <c r="AI2169" s="28">
        <f t="shared" ref="AI2169" si="12906">(X2169*AD2166+Y2169*AC2166+Z2169*AD2169+AA2169*AC2169)</f>
        <v>0.38699201657527282</v>
      </c>
      <c r="AJ2169" s="26">
        <f t="shared" ref="AJ2169" si="12907">X2169*AE2166+Z2169*AE2169-Y2169*AF2166-AA2169*AF2169</f>
        <v>-3.2723296436821716</v>
      </c>
      <c r="AK2169" s="27">
        <f t="shared" ref="AK2169" si="12908">(X2169*AF2166+Y2169*AE2166+Z2169*AF2169+AA2169*AE2169)</f>
        <v>0</v>
      </c>
      <c r="AL2169" s="8"/>
      <c r="AM2169" s="24">
        <v>0</v>
      </c>
      <c r="AN2169" s="28">
        <v>0</v>
      </c>
      <c r="AO2169" s="26">
        <v>1</v>
      </c>
      <c r="AP2169" s="27">
        <v>0</v>
      </c>
      <c r="AR2169" s="24">
        <f t="shared" ref="AR2169" si="12909">AH2169*AM2166+AJ2169*AM2169-AI2169*AN2166-AK2169*AN2169</f>
        <v>0</v>
      </c>
      <c r="AS2169" s="28">
        <f t="shared" ref="AS2169" si="12910">(AH2169*AN2166+AI2169*AM2166+AJ2169*AN2169+AK2169*AM2169)</f>
        <v>0.38699201657527282</v>
      </c>
      <c r="AT2169" s="26">
        <f t="shared" ref="AT2169" si="12911">AH2169*AO2166+AJ2169*AO2169-AI2169*AP2166-AK2169*AP2169</f>
        <v>-1.157730100405328</v>
      </c>
      <c r="AU2169" s="27">
        <f t="shared" ref="AU2169" si="12912">(AH2169*AP2166+AI2169*AO2166+AJ2169*AP2169+AK2169*AO2169)</f>
        <v>0</v>
      </c>
      <c r="AV2169" s="8"/>
      <c r="AW2169" s="38">
        <f t="shared" ref="AW2169" si="12913">(180/PI())*ATAN(-1*(($AR$8*AS2166+AU2166+$AR$8*AS2169+AU2169)/($AR$8*AR2166+AT2166+$AR$8*AR2169+AT2169)))</f>
        <v>-21.39398502871985</v>
      </c>
      <c r="AY2169" s="187">
        <f t="shared" ref="AY2169" si="12914">20*LOG(((($AR$8*AR2166+AT2166-$AR$8*AR2169-AT2169)^2+($AR$8*AS2166+AU2166-$AR$8*AS2169-AU2169)^2)/(($AR$8*AR2166+AT2166+$AR$8*AR2169+AT2169)^2+($AR$8*AS2166+AU2166+$AR$8*AS2169+AU2169)^2))^0.5)</f>
        <v>-3.6263161084284423</v>
      </c>
      <c r="AZ2169" s="9"/>
      <c r="BA2169" s="29"/>
      <c r="BB2169" s="29"/>
      <c r="BC2169" s="29"/>
      <c r="BD2169" s="29"/>
    </row>
    <row r="2170" spans="2:56" ht="18.649999999999999" customHeight="1">
      <c r="AY2170" s="33"/>
    </row>
    <row r="2171" spans="2:56" ht="18.649999999999999" customHeight="1" thickBot="1">
      <c r="E2171" s="21" t="s">
        <v>68</v>
      </c>
      <c r="J2171" s="21" t="s">
        <v>69</v>
      </c>
      <c r="O2171" s="21" t="s">
        <v>70</v>
      </c>
      <c r="T2171" s="21" t="s">
        <v>71</v>
      </c>
      <c r="Y2171" s="21" t="s">
        <v>72</v>
      </c>
      <c r="AD2171" s="21" t="s">
        <v>73</v>
      </c>
      <c r="AI2171" s="21" t="s">
        <v>74</v>
      </c>
      <c r="AN2171" s="21" t="s">
        <v>75</v>
      </c>
      <c r="AS2171" s="21" t="s">
        <v>76</v>
      </c>
    </row>
    <row r="2172" spans="2:56" ht="18.649999999999999" customHeight="1" thickBot="1">
      <c r="B2172" s="20"/>
      <c r="D2172" s="197" t="s">
        <v>77</v>
      </c>
      <c r="E2172" s="198"/>
      <c r="F2172" s="199" t="s">
        <v>78</v>
      </c>
      <c r="G2172" s="200"/>
      <c r="I2172" s="197" t="s">
        <v>79</v>
      </c>
      <c r="J2172" s="198"/>
      <c r="K2172" s="199" t="s">
        <v>80</v>
      </c>
      <c r="L2172" s="200"/>
      <c r="N2172" s="197" t="s">
        <v>81</v>
      </c>
      <c r="O2172" s="198"/>
      <c r="P2172" s="199" t="s">
        <v>82</v>
      </c>
      <c r="Q2172" s="200"/>
      <c r="S2172" s="197" t="s">
        <v>83</v>
      </c>
      <c r="T2172" s="198"/>
      <c r="U2172" s="199" t="s">
        <v>84</v>
      </c>
      <c r="V2172" s="200"/>
      <c r="X2172" s="197" t="s">
        <v>85</v>
      </c>
      <c r="Y2172" s="198"/>
      <c r="Z2172" s="199" t="s">
        <v>86</v>
      </c>
      <c r="AA2172" s="200"/>
      <c r="AB2172" s="4"/>
      <c r="AC2172" s="197" t="s">
        <v>87</v>
      </c>
      <c r="AD2172" s="198"/>
      <c r="AE2172" s="199" t="s">
        <v>88</v>
      </c>
      <c r="AF2172" s="200"/>
      <c r="AH2172" s="197" t="s">
        <v>89</v>
      </c>
      <c r="AI2172" s="198"/>
      <c r="AJ2172" s="199" t="s">
        <v>90</v>
      </c>
      <c r="AK2172" s="200"/>
      <c r="AL2172" s="4"/>
      <c r="AM2172" s="197" t="s">
        <v>91</v>
      </c>
      <c r="AN2172" s="198"/>
      <c r="AO2172" s="199" t="s">
        <v>92</v>
      </c>
      <c r="AP2172" s="200"/>
      <c r="AR2172" s="197" t="s">
        <v>93</v>
      </c>
      <c r="AS2172" s="198"/>
      <c r="AT2172" s="199" t="s">
        <v>94</v>
      </c>
      <c r="AU2172" s="200"/>
      <c r="AV2172" s="4"/>
      <c r="AW2172" s="181" t="s">
        <v>95</v>
      </c>
      <c r="AY2172" s="182" t="s">
        <v>22</v>
      </c>
      <c r="AZ2172" s="9"/>
      <c r="BA2172" s="29"/>
      <c r="BB2172" s="29"/>
      <c r="BC2172" s="29"/>
      <c r="BD2172" s="29"/>
    </row>
    <row r="2173" spans="2:56" ht="18.649999999999999" customHeight="1" thickTop="1" thickBot="1">
      <c r="B2173" s="39">
        <f t="shared" ref="B2173" si="12915">B2166+$E$5</f>
        <v>1.0227999999999866</v>
      </c>
      <c r="D2173" s="24">
        <v>1</v>
      </c>
      <c r="E2173" s="25">
        <v>0</v>
      </c>
      <c r="F2173" s="26">
        <v>0</v>
      </c>
      <c r="G2173" s="27">
        <f t="shared" ref="G2173" si="12916">-1/($E$8*$B2173)</f>
        <v>-5.4620572729478134</v>
      </c>
      <c r="I2173" s="24">
        <v>1</v>
      </c>
      <c r="J2173" s="28">
        <v>0</v>
      </c>
      <c r="K2173" s="26">
        <v>0</v>
      </c>
      <c r="L2173" s="27">
        <v>0</v>
      </c>
      <c r="N2173" s="24">
        <f t="shared" ref="N2173" si="12917">D2173*I2173+F2173*I2176-E2173*J2173-G2173*J2176</f>
        <v>0.12190409180660944</v>
      </c>
      <c r="O2173" s="28">
        <f t="shared" ref="O2173" si="12918">(D2173*J2173+E2173*I2173+F2173*J2176+G2173*I2176)</f>
        <v>0</v>
      </c>
      <c r="P2173" s="26">
        <f t="shared" ref="P2173" si="12919">D2173*K2173+F2173*K2176-E2173*L2173-G2173*L2176</f>
        <v>0</v>
      </c>
      <c r="Q2173" s="27">
        <f t="shared" ref="Q2173" si="12920">(D2173*L2173+E2173*K2173+F2173*L2176+G2173*K2176)</f>
        <v>-5.4620572729478134</v>
      </c>
      <c r="S2173" s="24">
        <v>1</v>
      </c>
      <c r="T2173" s="25">
        <v>0</v>
      </c>
      <c r="U2173" s="26">
        <v>0</v>
      </c>
      <c r="V2173" s="27">
        <f t="shared" ref="V2173" si="12921">-1/($T$8*$B2173)</f>
        <v>-26.424547347504284</v>
      </c>
      <c r="X2173" s="24">
        <f t="shared" ref="X2173" si="12922">N2173*S2173+P2173*S2176-O2173*T2173-Q2173*T2176</f>
        <v>0.12190409180660944</v>
      </c>
      <c r="Y2173" s="28">
        <f t="shared" ref="Y2173" si="12923">(N2173*T2173+O2173*S2173+P2173*T2176+Q2173*S2176)</f>
        <v>0</v>
      </c>
      <c r="Z2173" s="26">
        <f t="shared" ref="Z2173" si="12924">N2173*U2173+P2173*U2176-O2173*V2173-Q2173*V2176</f>
        <v>0</v>
      </c>
      <c r="AA2173" s="27">
        <f t="shared" ref="AA2173" si="12925">(N2173*V2173+O2173*U2173+P2173*V2176+Q2173*U2176)</f>
        <v>-8.6833177187460731</v>
      </c>
      <c r="AB2173" s="8"/>
      <c r="AC2173" s="24">
        <v>1</v>
      </c>
      <c r="AD2173" s="28">
        <v>0</v>
      </c>
      <c r="AE2173" s="26">
        <v>0</v>
      </c>
      <c r="AF2173" s="27">
        <v>0</v>
      </c>
      <c r="AH2173" s="24">
        <f t="shared" ref="AH2173" si="12926">X2173*AC2173+Z2173*AC2176-Y2173*AD2173-AA2173*AD2176</f>
        <v>-1.3275005289129171</v>
      </c>
      <c r="AI2173" s="28">
        <f t="shared" ref="AI2173" si="12927">(X2173*AD2173+Y2173*AC2173+Z2173*AD2176+AA2173*AC2176)</f>
        <v>0</v>
      </c>
      <c r="AJ2173" s="26">
        <f t="shared" ref="AJ2173" si="12928">X2173*AE2173+Z2173*AE2176-Y2173*AF2173-AA2173*AF2176</f>
        <v>0</v>
      </c>
      <c r="AK2173" s="27">
        <f t="shared" ref="AK2173" si="12929">(X2173*AF2173+Y2173*AE2173+Z2173*AF2176+AA2173*AE2176)</f>
        <v>-8.6833177187460731</v>
      </c>
      <c r="AL2173" s="8"/>
      <c r="AM2173" s="24">
        <v>1</v>
      </c>
      <c r="AN2173" s="25">
        <v>0</v>
      </c>
      <c r="AO2173" s="26">
        <v>0</v>
      </c>
      <c r="AP2173" s="27">
        <f t="shared" ref="AP2173" si="12930">-1/($AN$8*$B2173)</f>
        <v>-5.4620572729478134</v>
      </c>
      <c r="AR2173" s="24">
        <f t="shared" ref="AR2173" si="12931">AH2173*AM2173+AJ2173*AM2176-AI2173*AN2173-AK2173*AN2176</f>
        <v>-1.3275005289129171</v>
      </c>
      <c r="AS2173" s="28">
        <f t="shared" ref="AS2173" si="12932">(AH2173*AN2173+AI2173*AM2173+AJ2173*AN2176+AK2173*AM2176)</f>
        <v>0</v>
      </c>
      <c r="AT2173" s="26">
        <f t="shared" ref="AT2173" si="12933">AH2173*AO2173+AJ2173*AO2176-AI2173*AP2173-AK2173*AP2176</f>
        <v>0</v>
      </c>
      <c r="AU2173" s="27">
        <f t="shared" ref="AU2173" si="12934">(AH2173*AP2173+AI2173*AO2173+AJ2173*AP2176+AK2173*AO2176)</f>
        <v>-1.4324337999552048</v>
      </c>
      <c r="AV2173" s="8"/>
      <c r="AW2173" s="183">
        <f t="shared" ref="AW2173" si="12935">20*LOG((2*$AR$8)/(($AR$8*AR2173+AT2173+$AR$8*AR2176+AT2176)^2+($AR$8*AS2173+AU2173+$AR$8*AS2176+AU2176)^2)^0.5)</f>
        <v>-2.6224084373432528</v>
      </c>
      <c r="AY2173" s="184">
        <f t="shared" ref="AY2173" si="12936">((AS2173^2+AR2173^2)/(AS2176^2+AR2176^2))^0.5</f>
        <v>3.4805802805895882</v>
      </c>
      <c r="AZ2173" s="9"/>
      <c r="BA2173" s="29"/>
      <c r="BB2173" s="29"/>
      <c r="BC2173" s="29"/>
      <c r="BD2173" s="29"/>
    </row>
    <row r="2174" spans="2:56" ht="18.649999999999999" customHeight="1" thickBot="1">
      <c r="D2174" s="30"/>
      <c r="G2174" s="31"/>
      <c r="I2174" s="30"/>
      <c r="L2174" s="31"/>
      <c r="N2174" s="30"/>
      <c r="Q2174" s="31"/>
      <c r="S2174" s="30"/>
      <c r="V2174" s="31"/>
      <c r="X2174" s="30"/>
      <c r="AA2174" s="31"/>
      <c r="AC2174" s="30"/>
      <c r="AF2174" s="31"/>
      <c r="AH2174" s="30"/>
      <c r="AK2174" s="31"/>
      <c r="AM2174" s="30"/>
      <c r="AP2174" s="31"/>
      <c r="AR2174" s="30"/>
      <c r="AU2174" s="31"/>
      <c r="AY2174" s="185"/>
      <c r="AZ2174" s="9"/>
      <c r="BA2174" s="29"/>
      <c r="BB2174" s="29"/>
      <c r="BC2174" s="29"/>
      <c r="BD2174" s="29"/>
    </row>
    <row r="2175" spans="2:56" ht="18.649999999999999" customHeight="1" thickBot="1">
      <c r="D2175" s="197" t="s">
        <v>96</v>
      </c>
      <c r="E2175" s="198"/>
      <c r="F2175" s="199" t="s">
        <v>97</v>
      </c>
      <c r="G2175" s="200"/>
      <c r="I2175" s="197" t="s">
        <v>98</v>
      </c>
      <c r="J2175" s="198"/>
      <c r="K2175" s="199" t="s">
        <v>99</v>
      </c>
      <c r="L2175" s="200"/>
      <c r="N2175" s="197" t="s">
        <v>1</v>
      </c>
      <c r="O2175" s="198"/>
      <c r="P2175" s="199" t="s">
        <v>2</v>
      </c>
      <c r="Q2175" s="200"/>
      <c r="S2175" s="172" t="s">
        <v>100</v>
      </c>
      <c r="T2175" s="173"/>
      <c r="U2175" s="199" t="s">
        <v>101</v>
      </c>
      <c r="V2175" s="200"/>
      <c r="X2175" s="197" t="s">
        <v>102</v>
      </c>
      <c r="Y2175" s="198"/>
      <c r="Z2175" s="199" t="s">
        <v>103</v>
      </c>
      <c r="AA2175" s="200"/>
      <c r="AB2175" s="4"/>
      <c r="AC2175" s="197" t="s">
        <v>104</v>
      </c>
      <c r="AD2175" s="198"/>
      <c r="AE2175" s="199" t="s">
        <v>105</v>
      </c>
      <c r="AF2175" s="200"/>
      <c r="AH2175" s="172" t="s">
        <v>106</v>
      </c>
      <c r="AI2175" s="173"/>
      <c r="AJ2175" s="199" t="s">
        <v>107</v>
      </c>
      <c r="AK2175" s="200"/>
      <c r="AL2175" s="4"/>
      <c r="AM2175" s="197" t="s">
        <v>108</v>
      </c>
      <c r="AN2175" s="198"/>
      <c r="AO2175" s="199" t="s">
        <v>109</v>
      </c>
      <c r="AP2175" s="200"/>
      <c r="AR2175" s="197" t="s">
        <v>110</v>
      </c>
      <c r="AS2175" s="198"/>
      <c r="AT2175" s="199" t="s">
        <v>111</v>
      </c>
      <c r="AU2175" s="200"/>
      <c r="AV2175" s="4"/>
      <c r="AW2175" s="36" t="s">
        <v>112</v>
      </c>
      <c r="AY2175" s="186" t="s">
        <v>113</v>
      </c>
      <c r="AZ2175" s="9"/>
      <c r="BA2175" s="29"/>
      <c r="BB2175" s="29"/>
      <c r="BC2175" s="29"/>
      <c r="BD2175" s="29"/>
    </row>
    <row r="2176" spans="2:56" ht="18.649999999999999" customHeight="1" thickTop="1" thickBot="1">
      <c r="D2176" s="24">
        <v>0</v>
      </c>
      <c r="E2176" s="28">
        <v>0</v>
      </c>
      <c r="F2176" s="26">
        <v>1</v>
      </c>
      <c r="G2176" s="27">
        <v>0</v>
      </c>
      <c r="I2176" s="24">
        <v>0</v>
      </c>
      <c r="J2176" s="28">
        <f t="shared" ref="J2176" si="12937">IF(0=(1-$J$8*$K$8*$B2173^2),0,-1*(1-$J$8*$K$8*$B2173^2)/($B2173*$K$8))</f>
        <v>-0.16076285258713366</v>
      </c>
      <c r="K2176" s="26">
        <v>1</v>
      </c>
      <c r="L2176" s="27">
        <v>0</v>
      </c>
      <c r="N2176" s="24">
        <f t="shared" ref="N2176" si="12938">D2176*I2173+F2176*I2176-E2176*J2173-G2176*J2176</f>
        <v>0</v>
      </c>
      <c r="O2176" s="28">
        <f t="shared" ref="O2176" si="12939">(D2176*J2173+E2176*I2173+F2176*J2176+G2176*I2176)</f>
        <v>-0.16076285258713366</v>
      </c>
      <c r="P2176" s="26">
        <f t="shared" ref="P2176" si="12940">D2176*K2173+F2176*K2176-E2176*L2173-G2176*L2176</f>
        <v>1</v>
      </c>
      <c r="Q2176" s="27">
        <f t="shared" ref="Q2176" si="12941">(D2176*L2173+E2176*K2173+F2176*L2176+G2176*K2176)</f>
        <v>0</v>
      </c>
      <c r="S2176" s="24">
        <v>0</v>
      </c>
      <c r="T2176" s="28">
        <v>0</v>
      </c>
      <c r="U2176" s="26">
        <v>1</v>
      </c>
      <c r="V2176" s="27">
        <v>0</v>
      </c>
      <c r="X2176" s="24">
        <f t="shared" ref="X2176" si="12942">N2176*S2173+P2176*S2176-O2176*T2173-Q2176*T2176</f>
        <v>0</v>
      </c>
      <c r="Y2176" s="28">
        <f t="shared" ref="Y2176" si="12943">(N2176*T2173+O2176*S2173+P2176*T2176+Q2176*S2176)</f>
        <v>-0.16076285258713366</v>
      </c>
      <c r="Z2176" s="26">
        <f t="shared" ref="Z2176" si="12944">N2176*U2173+P2176*U2176-O2176*V2173-Q2176*V2176</f>
        <v>-3.2480856099085651</v>
      </c>
      <c r="AA2176" s="27">
        <f t="shared" ref="AA2176" si="12945">(N2176*V2173+O2176*U2173+P2176*V2176+Q2176*U2176)</f>
        <v>0</v>
      </c>
      <c r="AB2176" s="8"/>
      <c r="AC2176" s="24">
        <v>0</v>
      </c>
      <c r="AD2176" s="28">
        <f t="shared" ref="AD2176" si="12946">IF(0=(1-$AD$8*$AE$8*$B2173^2),0,-1*(1-$AD$8*$AE$8*$B2173^2)/($B2173*$AD$8))</f>
        <v>-0.16691829870401539</v>
      </c>
      <c r="AE2176" s="26">
        <v>1</v>
      </c>
      <c r="AF2176" s="27">
        <v>0</v>
      </c>
      <c r="AH2176" s="24">
        <f t="shared" ref="AH2176" si="12947">X2176*AC2173+Z2176*AC2176-Y2176*AD2173-AA2176*AD2176</f>
        <v>0</v>
      </c>
      <c r="AI2176" s="28">
        <f t="shared" ref="AI2176" si="12948">(X2176*AD2173+Y2176*AC2173+Z2176*AD2176+AA2176*AC2176)</f>
        <v>0.38140207146379823</v>
      </c>
      <c r="AJ2176" s="26">
        <f t="shared" ref="AJ2176" si="12949">X2176*AE2173+Z2176*AE2176-Y2176*AF2173-AA2176*AF2176</f>
        <v>-3.2480856099085651</v>
      </c>
      <c r="AK2176" s="27">
        <f t="shared" ref="AK2176" si="12950">(X2176*AF2173+Y2176*AE2173+Z2176*AF2176+AA2176*AE2176)</f>
        <v>0</v>
      </c>
      <c r="AL2176" s="8"/>
      <c r="AM2176" s="24">
        <v>0</v>
      </c>
      <c r="AN2176" s="28">
        <v>0</v>
      </c>
      <c r="AO2176" s="26">
        <v>1</v>
      </c>
      <c r="AP2176" s="27">
        <v>0</v>
      </c>
      <c r="AR2176" s="24">
        <f t="shared" ref="AR2176" si="12951">AH2176*AM2173+AJ2176*AM2176-AI2176*AN2173-AK2176*AN2176</f>
        <v>0</v>
      </c>
      <c r="AS2176" s="28">
        <f t="shared" ref="AS2176" si="12952">(AH2176*AN2173+AI2176*AM2173+AJ2176*AN2176+AK2176*AM2176)</f>
        <v>0.38140207146379823</v>
      </c>
      <c r="AT2176" s="26">
        <f t="shared" ref="AT2176" si="12953">AH2176*AO2173+AJ2176*AO2176-AI2176*AP2173-AK2176*AP2176</f>
        <v>-1.1648456515523642</v>
      </c>
      <c r="AU2176" s="27">
        <f t="shared" ref="AU2176" si="12954">(AH2176*AP2173+AI2176*AO2173+AJ2176*AP2176+AK2176*AO2176)</f>
        <v>0</v>
      </c>
      <c r="AV2176" s="8"/>
      <c r="AW2176" s="38">
        <f t="shared" ref="AW2176" si="12955">(180/PI())*ATAN(-1*(($AR$8*AS2173+AU2173+$AR$8*AS2176+AU2176)/($AR$8*AR2173+AT2173+$AR$8*AR2176+AT2176)))</f>
        <v>-22.865335197899842</v>
      </c>
      <c r="AY2176" s="187">
        <f t="shared" ref="AY2176" si="12956">20*LOG(((($AR$8*AR2173+AT2173-$AR$8*AR2176-AT2176)^2+($AR$8*AS2173+AU2173-$AR$8*AS2176-AU2176)^2)/(($AR$8*AR2173+AT2173+$AR$8*AR2176+AT2176)^2+($AR$8*AS2173+AU2173+$AR$8*AS2176+AU2176)^2))^0.5)</f>
        <v>-3.4362644104517681</v>
      </c>
      <c r="AZ2176" s="9"/>
      <c r="BA2176" s="29"/>
      <c r="BB2176" s="29"/>
      <c r="BC2176" s="29"/>
      <c r="BD2176" s="29"/>
    </row>
    <row r="2177" spans="2:56" ht="18.649999999999999" customHeight="1">
      <c r="AY2177" s="33"/>
    </row>
    <row r="2178" spans="2:56" ht="18.649999999999999" customHeight="1" thickBot="1">
      <c r="E2178" s="21" t="s">
        <v>68</v>
      </c>
      <c r="J2178" s="21" t="s">
        <v>69</v>
      </c>
      <c r="O2178" s="21" t="s">
        <v>70</v>
      </c>
      <c r="T2178" s="21" t="s">
        <v>71</v>
      </c>
      <c r="Y2178" s="21" t="s">
        <v>72</v>
      </c>
      <c r="AD2178" s="21" t="s">
        <v>73</v>
      </c>
      <c r="AI2178" s="21" t="s">
        <v>74</v>
      </c>
      <c r="AN2178" s="21" t="s">
        <v>75</v>
      </c>
      <c r="AS2178" s="21" t="s">
        <v>76</v>
      </c>
    </row>
    <row r="2179" spans="2:56" ht="18.649999999999999" customHeight="1" thickBot="1">
      <c r="B2179" s="20"/>
      <c r="D2179" s="197" t="s">
        <v>77</v>
      </c>
      <c r="E2179" s="198"/>
      <c r="F2179" s="199" t="s">
        <v>78</v>
      </c>
      <c r="G2179" s="200"/>
      <c r="I2179" s="197" t="s">
        <v>79</v>
      </c>
      <c r="J2179" s="198"/>
      <c r="K2179" s="199" t="s">
        <v>80</v>
      </c>
      <c r="L2179" s="200"/>
      <c r="N2179" s="197" t="s">
        <v>81</v>
      </c>
      <c r="O2179" s="198"/>
      <c r="P2179" s="199" t="s">
        <v>82</v>
      </c>
      <c r="Q2179" s="200"/>
      <c r="S2179" s="197" t="s">
        <v>83</v>
      </c>
      <c r="T2179" s="198"/>
      <c r="U2179" s="199" t="s">
        <v>84</v>
      </c>
      <c r="V2179" s="200"/>
      <c r="X2179" s="197" t="s">
        <v>85</v>
      </c>
      <c r="Y2179" s="198"/>
      <c r="Z2179" s="199" t="s">
        <v>86</v>
      </c>
      <c r="AA2179" s="200"/>
      <c r="AB2179" s="4"/>
      <c r="AC2179" s="197" t="s">
        <v>87</v>
      </c>
      <c r="AD2179" s="198"/>
      <c r="AE2179" s="199" t="s">
        <v>88</v>
      </c>
      <c r="AF2179" s="200"/>
      <c r="AH2179" s="197" t="s">
        <v>89</v>
      </c>
      <c r="AI2179" s="198"/>
      <c r="AJ2179" s="199" t="s">
        <v>90</v>
      </c>
      <c r="AK2179" s="200"/>
      <c r="AL2179" s="4"/>
      <c r="AM2179" s="197" t="s">
        <v>91</v>
      </c>
      <c r="AN2179" s="198"/>
      <c r="AO2179" s="199" t="s">
        <v>92</v>
      </c>
      <c r="AP2179" s="200"/>
      <c r="AR2179" s="197" t="s">
        <v>93</v>
      </c>
      <c r="AS2179" s="198"/>
      <c r="AT2179" s="199" t="s">
        <v>94</v>
      </c>
      <c r="AU2179" s="200"/>
      <c r="AV2179" s="4"/>
      <c r="AW2179" s="181" t="s">
        <v>95</v>
      </c>
      <c r="AY2179" s="182" t="s">
        <v>22</v>
      </c>
      <c r="AZ2179" s="9"/>
      <c r="BA2179" s="29"/>
      <c r="BB2179" s="29"/>
      <c r="BC2179" s="29"/>
      <c r="BD2179" s="29"/>
    </row>
    <row r="2180" spans="2:56" ht="18.649999999999999" customHeight="1" thickTop="1" thickBot="1">
      <c r="B2180" s="39">
        <f t="shared" ref="B2180" si="12957">B2173+$E$5</f>
        <v>1.0231999999999866</v>
      </c>
      <c r="D2180" s="24">
        <v>1</v>
      </c>
      <c r="E2180" s="25">
        <v>0</v>
      </c>
      <c r="F2180" s="26">
        <v>0</v>
      </c>
      <c r="G2180" s="27">
        <f t="shared" ref="G2180" si="12958">-1/($E$8*$B2180)</f>
        <v>-5.4599219886346981</v>
      </c>
      <c r="I2180" s="24">
        <v>1</v>
      </c>
      <c r="J2180" s="28">
        <v>0</v>
      </c>
      <c r="K2180" s="26">
        <v>0</v>
      </c>
      <c r="L2180" s="27">
        <v>0</v>
      </c>
      <c r="N2180" s="24">
        <f t="shared" ref="N2180" si="12959">D2180*I2180+F2180*I2183-E2180*J2180-G2180*J2183</f>
        <v>0.12690955229388756</v>
      </c>
      <c r="O2180" s="28">
        <f t="shared" ref="O2180" si="12960">(D2180*J2180+E2180*I2180+F2180*J2183+G2180*I2183)</f>
        <v>0</v>
      </c>
      <c r="P2180" s="26">
        <f t="shared" ref="P2180" si="12961">D2180*K2180+F2180*K2183-E2180*L2180-G2180*L2183</f>
        <v>0</v>
      </c>
      <c r="Q2180" s="27">
        <f t="shared" ref="Q2180" si="12962">(D2180*L2180+E2180*K2180+F2180*L2183+G2180*K2183)</f>
        <v>-5.4599219886346981</v>
      </c>
      <c r="S2180" s="24">
        <v>1</v>
      </c>
      <c r="T2180" s="25">
        <v>0</v>
      </c>
      <c r="U2180" s="26">
        <v>0</v>
      </c>
      <c r="V2180" s="27">
        <f t="shared" ref="V2180" si="12963">-1/($T$8*$B2180)</f>
        <v>-26.414217188259759</v>
      </c>
      <c r="X2180" s="24">
        <f t="shared" ref="X2180" si="12964">N2180*S2180+P2180*S2183-O2180*T2180-Q2180*T2183</f>
        <v>0.12690955229388756</v>
      </c>
      <c r="Y2180" s="28">
        <f t="shared" ref="Y2180" si="12965">(N2180*T2180+O2180*S2180+P2180*T2183+Q2180*S2183)</f>
        <v>0</v>
      </c>
      <c r="Z2180" s="26">
        <f t="shared" ref="Z2180" si="12966">N2180*U2180+P2180*U2183-O2180*V2180-Q2180*V2183</f>
        <v>0</v>
      </c>
      <c r="AA2180" s="27">
        <f t="shared" ref="AA2180" si="12967">(N2180*V2180+O2180*U2180+P2180*V2183+Q2180*U2183)</f>
        <v>-8.8121384661902535</v>
      </c>
      <c r="AB2180" s="8"/>
      <c r="AC2180" s="24">
        <v>1</v>
      </c>
      <c r="AD2180" s="28">
        <v>0</v>
      </c>
      <c r="AE2180" s="26">
        <v>0</v>
      </c>
      <c r="AF2180" s="27">
        <v>0</v>
      </c>
      <c r="AH2180" s="24">
        <f t="shared" ref="AH2180" si="12968">X2180*AC2180+Z2180*AC2183-Y2180*AD2180-AA2180*AD2183</f>
        <v>-1.337544276525926</v>
      </c>
      <c r="AI2180" s="28">
        <f t="shared" ref="AI2180" si="12969">(X2180*AD2180+Y2180*AC2180+Z2180*AD2183+AA2180*AC2183)</f>
        <v>0</v>
      </c>
      <c r="AJ2180" s="26">
        <f t="shared" ref="AJ2180" si="12970">X2180*AE2180+Z2180*AE2183-Y2180*AF2180-AA2180*AF2183</f>
        <v>0</v>
      </c>
      <c r="AK2180" s="27">
        <f t="shared" ref="AK2180" si="12971">(X2180*AF2180+Y2180*AE2180+Z2180*AF2183+AA2180*AE2183)</f>
        <v>-8.8121384661902535</v>
      </c>
      <c r="AL2180" s="8"/>
      <c r="AM2180" s="24">
        <v>1</v>
      </c>
      <c r="AN2180" s="25">
        <v>0</v>
      </c>
      <c r="AO2180" s="26">
        <v>0</v>
      </c>
      <c r="AP2180" s="27">
        <f t="shared" ref="AP2180" si="12972">-1/($AN$8*$B2180)</f>
        <v>-5.4599219886346981</v>
      </c>
      <c r="AR2180" s="24">
        <f t="shared" ref="AR2180" si="12973">AH2180*AM2180+AJ2180*AM2183-AI2180*AN2180-AK2180*AN2183</f>
        <v>-1.337544276525926</v>
      </c>
      <c r="AS2180" s="28">
        <f t="shared" ref="AS2180" si="12974">(AH2180*AN2180+AI2180*AM2180+AJ2180*AN2183+AK2180*AM2183)</f>
        <v>0</v>
      </c>
      <c r="AT2180" s="26">
        <f t="shared" ref="AT2180" si="12975">AH2180*AO2180+AJ2180*AO2183-AI2180*AP2180-AK2180*AP2183</f>
        <v>0</v>
      </c>
      <c r="AU2180" s="27">
        <f t="shared" ref="AU2180" si="12976">(AH2180*AP2180+AI2180*AO2180+AJ2180*AP2183+AK2180*AO2183)</f>
        <v>-1.5092510600138613</v>
      </c>
      <c r="AV2180" s="8"/>
      <c r="AW2180" s="183">
        <f t="shared" ref="AW2180" si="12977">20*LOG((2*$AR$8)/(($AR$8*AR2180+AT2180+$AR$8*AR2183+AT2183)^2+($AR$8*AS2180+AU2180+$AR$8*AS2183+AU2183)^2)^0.5)</f>
        <v>-2.7767268383888681</v>
      </c>
      <c r="AY2180" s="184">
        <f t="shared" ref="AY2180" si="12978">((AS2180^2+AR2180^2)/(AS2183^2+AR2183^2))^0.5</f>
        <v>3.5586896968695663</v>
      </c>
      <c r="AZ2180" s="9"/>
      <c r="BA2180" s="29"/>
      <c r="BB2180" s="29"/>
      <c r="BC2180" s="29"/>
      <c r="BD2180" s="29"/>
    </row>
    <row r="2181" spans="2:56" ht="18.649999999999999" customHeight="1" thickBot="1">
      <c r="D2181" s="30"/>
      <c r="G2181" s="31"/>
      <c r="I2181" s="30"/>
      <c r="L2181" s="31"/>
      <c r="N2181" s="30"/>
      <c r="Q2181" s="31"/>
      <c r="S2181" s="30"/>
      <c r="V2181" s="31"/>
      <c r="X2181" s="30"/>
      <c r="AA2181" s="31"/>
      <c r="AC2181" s="30"/>
      <c r="AF2181" s="31"/>
      <c r="AH2181" s="30"/>
      <c r="AK2181" s="31"/>
      <c r="AM2181" s="30"/>
      <c r="AP2181" s="31"/>
      <c r="AR2181" s="30"/>
      <c r="AU2181" s="31"/>
      <c r="AY2181" s="185"/>
      <c r="AZ2181" s="9"/>
      <c r="BA2181" s="29"/>
      <c r="BB2181" s="29"/>
      <c r="BC2181" s="29"/>
      <c r="BD2181" s="29"/>
    </row>
    <row r="2182" spans="2:56" ht="18.649999999999999" customHeight="1" thickBot="1">
      <c r="D2182" s="197" t="s">
        <v>96</v>
      </c>
      <c r="E2182" s="198"/>
      <c r="F2182" s="199" t="s">
        <v>97</v>
      </c>
      <c r="G2182" s="200"/>
      <c r="I2182" s="197" t="s">
        <v>98</v>
      </c>
      <c r="J2182" s="198"/>
      <c r="K2182" s="199" t="s">
        <v>99</v>
      </c>
      <c r="L2182" s="200"/>
      <c r="N2182" s="197" t="s">
        <v>1</v>
      </c>
      <c r="O2182" s="198"/>
      <c r="P2182" s="199" t="s">
        <v>2</v>
      </c>
      <c r="Q2182" s="200"/>
      <c r="S2182" s="172" t="s">
        <v>100</v>
      </c>
      <c r="T2182" s="173"/>
      <c r="U2182" s="199" t="s">
        <v>101</v>
      </c>
      <c r="V2182" s="200"/>
      <c r="X2182" s="197" t="s">
        <v>102</v>
      </c>
      <c r="Y2182" s="198"/>
      <c r="Z2182" s="199" t="s">
        <v>103</v>
      </c>
      <c r="AA2182" s="200"/>
      <c r="AB2182" s="4"/>
      <c r="AC2182" s="197" t="s">
        <v>104</v>
      </c>
      <c r="AD2182" s="198"/>
      <c r="AE2182" s="199" t="s">
        <v>105</v>
      </c>
      <c r="AF2182" s="200"/>
      <c r="AH2182" s="172" t="s">
        <v>106</v>
      </c>
      <c r="AI2182" s="173"/>
      <c r="AJ2182" s="199" t="s">
        <v>107</v>
      </c>
      <c r="AK2182" s="200"/>
      <c r="AL2182" s="4"/>
      <c r="AM2182" s="197" t="s">
        <v>108</v>
      </c>
      <c r="AN2182" s="198"/>
      <c r="AO2182" s="199" t="s">
        <v>109</v>
      </c>
      <c r="AP2182" s="200"/>
      <c r="AR2182" s="197" t="s">
        <v>110</v>
      </c>
      <c r="AS2182" s="198"/>
      <c r="AT2182" s="199" t="s">
        <v>111</v>
      </c>
      <c r="AU2182" s="200"/>
      <c r="AV2182" s="4"/>
      <c r="AW2182" s="36" t="s">
        <v>112</v>
      </c>
      <c r="AY2182" s="186" t="s">
        <v>113</v>
      </c>
      <c r="AZ2182" s="9"/>
      <c r="BA2182" s="29"/>
      <c r="BB2182" s="29"/>
      <c r="BC2182" s="29"/>
      <c r="BD2182" s="29"/>
    </row>
    <row r="2183" spans="2:56" ht="18.649999999999999" customHeight="1" thickTop="1" thickBot="1">
      <c r="D2183" s="24">
        <v>0</v>
      </c>
      <c r="E2183" s="28">
        <v>0</v>
      </c>
      <c r="F2183" s="26">
        <v>1</v>
      </c>
      <c r="G2183" s="27">
        <v>0</v>
      </c>
      <c r="I2183" s="24">
        <v>0</v>
      </c>
      <c r="J2183" s="28">
        <f t="shared" ref="J2183" si="12979">IF(0=(1-$J$8*$K$8*$B2180^2),0,-1*(1-$J$8*$K$8*$B2180^2)/($B2180*$K$8))</f>
        <v>-0.15990896015062597</v>
      </c>
      <c r="K2183" s="26">
        <v>1</v>
      </c>
      <c r="L2183" s="27">
        <v>0</v>
      </c>
      <c r="N2183" s="24">
        <f t="shared" ref="N2183" si="12980">D2183*I2180+F2183*I2183-E2183*J2180-G2183*J2183</f>
        <v>0</v>
      </c>
      <c r="O2183" s="28">
        <f t="shared" ref="O2183" si="12981">(D2183*J2180+E2183*I2180+F2183*J2183+G2183*I2183)</f>
        <v>-0.15990896015062597</v>
      </c>
      <c r="P2183" s="26">
        <f t="shared" ref="P2183" si="12982">D2183*K2180+F2183*K2183-E2183*L2180-G2183*L2183</f>
        <v>1</v>
      </c>
      <c r="Q2183" s="27">
        <f t="shared" ref="Q2183" si="12983">(D2183*L2180+E2183*K2180+F2183*L2183+G2183*K2183)</f>
        <v>0</v>
      </c>
      <c r="S2183" s="24">
        <v>0</v>
      </c>
      <c r="T2183" s="28">
        <v>0</v>
      </c>
      <c r="U2183" s="26">
        <v>1</v>
      </c>
      <c r="V2183" s="27">
        <v>0</v>
      </c>
      <c r="X2183" s="24">
        <f t="shared" ref="X2183" si="12984">N2183*S2180+P2183*S2183-O2183*T2180-Q2183*T2183</f>
        <v>0</v>
      </c>
      <c r="Y2183" s="28">
        <f t="shared" ref="Y2183" si="12985">(N2183*T2180+O2183*S2180+P2183*T2183+Q2183*S2183)</f>
        <v>-0.15990896015062597</v>
      </c>
      <c r="Z2183" s="26">
        <f t="shared" ref="Z2183" si="12986">N2183*U2180+P2183*U2183-O2183*V2180-Q2183*V2183</f>
        <v>-3.2238700037674093</v>
      </c>
      <c r="AA2183" s="27">
        <f t="shared" ref="AA2183" si="12987">(N2183*V2180+O2183*U2180+P2183*V2183+Q2183*U2183)</f>
        <v>0</v>
      </c>
      <c r="AB2183" s="8"/>
      <c r="AC2183" s="24">
        <v>0</v>
      </c>
      <c r="AD2183" s="28">
        <f t="shared" ref="AD2183" si="12988">IF(0=(1-$AD$8*$AE$8*$B2180^2),0,-1*(1-$AD$8*$AE$8*$B2180^2)/($B2180*$AD$8))</f>
        <v>-0.16618597567872079</v>
      </c>
      <c r="AE2183" s="26">
        <v>1</v>
      </c>
      <c r="AF2183" s="27">
        <v>0</v>
      </c>
      <c r="AH2183" s="24">
        <f t="shared" ref="AH2183" si="12989">X2183*AC2180+Z2183*AC2183-Y2183*AD2180-AA2183*AD2183</f>
        <v>0</v>
      </c>
      <c r="AI2183" s="28">
        <f t="shared" ref="AI2183" si="12990">(X2183*AD2180+Y2183*AC2180+Z2183*AD2183+AA2183*AC2183)</f>
        <v>0.37585302188682224</v>
      </c>
      <c r="AJ2183" s="26">
        <f t="shared" ref="AJ2183" si="12991">X2183*AE2180+Z2183*AE2183-Y2183*AF2180-AA2183*AF2183</f>
        <v>-3.2238700037674093</v>
      </c>
      <c r="AK2183" s="27">
        <f t="shared" ref="AK2183" si="12992">(X2183*AF2180+Y2183*AE2180+Z2183*AF2183+AA2183*AE2183)</f>
        <v>0</v>
      </c>
      <c r="AL2183" s="8"/>
      <c r="AM2183" s="24">
        <v>0</v>
      </c>
      <c r="AN2183" s="28">
        <v>0</v>
      </c>
      <c r="AO2183" s="26">
        <v>1</v>
      </c>
      <c r="AP2183" s="27">
        <v>0</v>
      </c>
      <c r="AR2183" s="24">
        <f t="shared" ref="AR2183" si="12993">AH2183*AM2180+AJ2183*AM2183-AI2183*AN2180-AK2183*AN2183</f>
        <v>0</v>
      </c>
      <c r="AS2183" s="28">
        <f t="shared" ref="AS2183" si="12994">(AH2183*AN2180+AI2183*AM2180+AJ2183*AN2183+AK2183*AM2183)</f>
        <v>0.37585302188682224</v>
      </c>
      <c r="AT2183" s="26">
        <f t="shared" ref="AT2183" si="12995">AH2183*AO2180+AJ2183*AO2183-AI2183*AP2180-AK2183*AP2183</f>
        <v>-1.17174182507275</v>
      </c>
      <c r="AU2183" s="27">
        <f t="shared" ref="AU2183" si="12996">(AH2183*AP2180+AI2183*AO2180+AJ2183*AP2183+AK2183*AO2183)</f>
        <v>0</v>
      </c>
      <c r="AV2183" s="8"/>
      <c r="AW2183" s="38">
        <f t="shared" ref="AW2183" si="12997">(180/PI())*ATAN(-1*(($AR$8*AS2180+AU2180+$AR$8*AS2183+AU2183)/($AR$8*AR2180+AT2180+$AR$8*AR2183+AT2183)))</f>
        <v>-24.307812310835292</v>
      </c>
      <c r="AY2183" s="187">
        <f t="shared" ref="AY2183" si="12998">20*LOG(((($AR$8*AR2180+AT2180-$AR$8*AR2183-AT2183)^2+($AR$8*AS2180+AU2180-$AR$8*AS2183-AU2183)^2)/(($AR$8*AR2180+AT2180+$AR$8*AR2183+AT2183)^2+($AR$8*AS2180+AU2180+$AR$8*AS2183+AU2183)^2))^0.5)</f>
        <v>-3.2571527427695459</v>
      </c>
      <c r="AZ2183" s="9"/>
      <c r="BA2183" s="29"/>
      <c r="BB2183" s="29"/>
      <c r="BC2183" s="29"/>
      <c r="BD2183" s="29"/>
    </row>
    <row r="2184" spans="2:56" ht="18.649999999999999" customHeight="1">
      <c r="AY2184" s="33"/>
    </row>
    <row r="2185" spans="2:56" ht="18.649999999999999" customHeight="1" thickBot="1">
      <c r="E2185" s="21" t="s">
        <v>68</v>
      </c>
      <c r="J2185" s="21" t="s">
        <v>69</v>
      </c>
      <c r="O2185" s="21" t="s">
        <v>70</v>
      </c>
      <c r="T2185" s="21" t="s">
        <v>71</v>
      </c>
      <c r="Y2185" s="21" t="s">
        <v>72</v>
      </c>
      <c r="AD2185" s="21" t="s">
        <v>73</v>
      </c>
      <c r="AI2185" s="21" t="s">
        <v>74</v>
      </c>
      <c r="AN2185" s="21" t="s">
        <v>75</v>
      </c>
      <c r="AS2185" s="21" t="s">
        <v>76</v>
      </c>
    </row>
    <row r="2186" spans="2:56" ht="18.649999999999999" customHeight="1" thickBot="1">
      <c r="B2186" s="20"/>
      <c r="D2186" s="197" t="s">
        <v>77</v>
      </c>
      <c r="E2186" s="198"/>
      <c r="F2186" s="199" t="s">
        <v>78</v>
      </c>
      <c r="G2186" s="200"/>
      <c r="I2186" s="197" t="s">
        <v>79</v>
      </c>
      <c r="J2186" s="198"/>
      <c r="K2186" s="199" t="s">
        <v>80</v>
      </c>
      <c r="L2186" s="200"/>
      <c r="N2186" s="197" t="s">
        <v>81</v>
      </c>
      <c r="O2186" s="198"/>
      <c r="P2186" s="199" t="s">
        <v>82</v>
      </c>
      <c r="Q2186" s="200"/>
      <c r="S2186" s="197" t="s">
        <v>83</v>
      </c>
      <c r="T2186" s="198"/>
      <c r="U2186" s="199" t="s">
        <v>84</v>
      </c>
      <c r="V2186" s="200"/>
      <c r="X2186" s="197" t="s">
        <v>85</v>
      </c>
      <c r="Y2186" s="198"/>
      <c r="Z2186" s="199" t="s">
        <v>86</v>
      </c>
      <c r="AA2186" s="200"/>
      <c r="AB2186" s="4"/>
      <c r="AC2186" s="197" t="s">
        <v>87</v>
      </c>
      <c r="AD2186" s="198"/>
      <c r="AE2186" s="199" t="s">
        <v>88</v>
      </c>
      <c r="AF2186" s="200"/>
      <c r="AH2186" s="197" t="s">
        <v>89</v>
      </c>
      <c r="AI2186" s="198"/>
      <c r="AJ2186" s="199" t="s">
        <v>90</v>
      </c>
      <c r="AK2186" s="200"/>
      <c r="AL2186" s="4"/>
      <c r="AM2186" s="197" t="s">
        <v>91</v>
      </c>
      <c r="AN2186" s="198"/>
      <c r="AO2186" s="199" t="s">
        <v>92</v>
      </c>
      <c r="AP2186" s="200"/>
      <c r="AR2186" s="197" t="s">
        <v>93</v>
      </c>
      <c r="AS2186" s="198"/>
      <c r="AT2186" s="199" t="s">
        <v>94</v>
      </c>
      <c r="AU2186" s="200"/>
      <c r="AV2186" s="4"/>
      <c r="AW2186" s="181" t="s">
        <v>95</v>
      </c>
      <c r="AY2186" s="182" t="s">
        <v>22</v>
      </c>
      <c r="AZ2186" s="9"/>
      <c r="BA2186" s="29"/>
      <c r="BB2186" s="29"/>
      <c r="BC2186" s="29"/>
      <c r="BD2186" s="29"/>
    </row>
    <row r="2187" spans="2:56" ht="18.649999999999999" customHeight="1" thickTop="1" thickBot="1">
      <c r="B2187" s="39">
        <f t="shared" ref="B2187" si="12999">B2180+$E$5</f>
        <v>1.0235999999999865</v>
      </c>
      <c r="D2187" s="24">
        <v>1</v>
      </c>
      <c r="E2187" s="25">
        <v>0</v>
      </c>
      <c r="F2187" s="26">
        <v>0</v>
      </c>
      <c r="G2187" s="27">
        <f t="shared" ref="G2187" si="13000">-1/($E$8*$B2187)</f>
        <v>-5.4577883731643455</v>
      </c>
      <c r="I2187" s="24">
        <v>1</v>
      </c>
      <c r="J2187" s="28">
        <v>0</v>
      </c>
      <c r="K2187" s="26">
        <v>0</v>
      </c>
      <c r="L2187" s="27">
        <v>0</v>
      </c>
      <c r="N2187" s="24">
        <f t="shared" ref="N2187" si="13001">D2187*I2187+F2187*I2190-E2187*J2187-G2187*J2190</f>
        <v>0.13190914586157243</v>
      </c>
      <c r="O2187" s="28">
        <f t="shared" ref="O2187" si="13002">(D2187*J2187+E2187*I2187+F2187*J2190+G2187*I2190)</f>
        <v>0</v>
      </c>
      <c r="P2187" s="26">
        <f t="shared" ref="P2187" si="13003">D2187*K2187+F2187*K2190-E2187*L2187-G2187*L2190</f>
        <v>0</v>
      </c>
      <c r="Q2187" s="27">
        <f t="shared" ref="Q2187" si="13004">(D2187*L2187+E2187*K2187+F2187*L2190+G2187*K2190)</f>
        <v>-5.4577883731643455</v>
      </c>
      <c r="S2187" s="24">
        <v>1</v>
      </c>
      <c r="T2187" s="25">
        <v>0</v>
      </c>
      <c r="U2187" s="26">
        <v>0</v>
      </c>
      <c r="V2187" s="27">
        <f t="shared" ref="V2187" si="13005">-1/($T$8*$B2187)</f>
        <v>-26.403895102605887</v>
      </c>
      <c r="X2187" s="24">
        <f t="shared" ref="X2187" si="13006">N2187*S2187+P2187*S2190-O2187*T2187-Q2187*T2190</f>
        <v>0.13190914586157243</v>
      </c>
      <c r="Y2187" s="28">
        <f t="shared" ref="Y2187" si="13007">(N2187*T2187+O2187*S2187+P2187*T2190+Q2187*S2190)</f>
        <v>0</v>
      </c>
      <c r="Z2187" s="26">
        <f t="shared" ref="Z2187" si="13008">N2187*U2187+P2187*U2190-O2187*V2187-Q2187*V2190</f>
        <v>0</v>
      </c>
      <c r="AA2187" s="27">
        <f t="shared" ref="AA2187" si="13009">(N2187*V2187+O2187*U2187+P2187*V2190+Q2187*U2190)</f>
        <v>-8.9407036235676429</v>
      </c>
      <c r="AB2187" s="8"/>
      <c r="AC2187" s="24">
        <v>1</v>
      </c>
      <c r="AD2187" s="28">
        <v>0</v>
      </c>
      <c r="AE2187" s="26">
        <v>0</v>
      </c>
      <c r="AF2187" s="27">
        <v>0</v>
      </c>
      <c r="AH2187" s="24">
        <f t="shared" ref="AH2187" si="13010">X2187*AC2187+Z2187*AC2190-Y2187*AD2187-AA2187*AD2190</f>
        <v>-1.3473657120880622</v>
      </c>
      <c r="AI2187" s="28">
        <f t="shared" ref="AI2187" si="13011">(X2187*AD2187+Y2187*AC2187+Z2187*AD2190+AA2187*AC2190)</f>
        <v>0</v>
      </c>
      <c r="AJ2187" s="26">
        <f t="shared" ref="AJ2187" si="13012">X2187*AE2187+Z2187*AE2190-Y2187*AF2187-AA2187*AF2190</f>
        <v>0</v>
      </c>
      <c r="AK2187" s="27">
        <f t="shared" ref="AK2187" si="13013">(X2187*AF2187+Y2187*AE2187+Z2187*AF2190+AA2187*AE2190)</f>
        <v>-8.9407036235676429</v>
      </c>
      <c r="AL2187" s="8"/>
      <c r="AM2187" s="24">
        <v>1</v>
      </c>
      <c r="AN2187" s="25">
        <v>0</v>
      </c>
      <c r="AO2187" s="26">
        <v>0</v>
      </c>
      <c r="AP2187" s="27">
        <f t="shared" ref="AP2187" si="13014">-1/($AN$8*$B2187)</f>
        <v>-5.4577883731643455</v>
      </c>
      <c r="AR2187" s="24">
        <f t="shared" ref="AR2187" si="13015">AH2187*AM2187+AJ2187*AM2190-AI2187*AN2187-AK2187*AN2190</f>
        <v>-1.3473657120880622</v>
      </c>
      <c r="AS2187" s="28">
        <f t="shared" ref="AS2187" si="13016">(AH2187*AN2187+AI2187*AM2187+AJ2187*AN2190+AK2187*AM2190)</f>
        <v>0</v>
      </c>
      <c r="AT2187" s="26">
        <f t="shared" ref="AT2187" si="13017">AH2187*AO2187+AJ2187*AO2190-AI2187*AP2187-AK2187*AP2190</f>
        <v>0</v>
      </c>
      <c r="AU2187" s="27">
        <f t="shared" ref="AU2187" si="13018">(AH2187*AP2187+AI2187*AO2187+AJ2187*AP2190+AK2187*AO2190)</f>
        <v>-1.5870667057331183</v>
      </c>
      <c r="AV2187" s="8"/>
      <c r="AW2187" s="183">
        <f t="shared" ref="AW2187" si="13019">20*LOG((2*$AR$8)/(($AR$8*AR2187+AT2187+$AR$8*AR2190+AT2190)^2+($AR$8*AS2187+AU2187+$AR$8*AS2190+AU2190)^2)^0.5)</f>
        <v>-2.9336269660143941</v>
      </c>
      <c r="AY2187" s="184">
        <f t="shared" ref="AY2187" si="13020">((AS2187^2+AR2187^2)/(AS2190^2+AR2190^2))^0.5</f>
        <v>3.6381388490103062</v>
      </c>
      <c r="AZ2187" s="9"/>
      <c r="BA2187" s="29"/>
      <c r="BB2187" s="29"/>
      <c r="BC2187" s="29"/>
      <c r="BD2187" s="29"/>
    </row>
    <row r="2188" spans="2:56" ht="18.649999999999999" customHeight="1" thickBot="1">
      <c r="D2188" s="30"/>
      <c r="G2188" s="31"/>
      <c r="I2188" s="30"/>
      <c r="L2188" s="31"/>
      <c r="N2188" s="30"/>
      <c r="Q2188" s="31"/>
      <c r="S2188" s="30"/>
      <c r="V2188" s="31"/>
      <c r="X2188" s="30"/>
      <c r="AA2188" s="31"/>
      <c r="AC2188" s="30"/>
      <c r="AF2188" s="31"/>
      <c r="AH2188" s="30"/>
      <c r="AK2188" s="31"/>
      <c r="AM2188" s="30"/>
      <c r="AP2188" s="31"/>
      <c r="AR2188" s="30"/>
      <c r="AU2188" s="31"/>
      <c r="AY2188" s="185"/>
      <c r="AZ2188" s="9"/>
      <c r="BA2188" s="29"/>
      <c r="BB2188" s="29"/>
      <c r="BC2188" s="29"/>
      <c r="BD2188" s="29"/>
    </row>
    <row r="2189" spans="2:56" ht="18.649999999999999" customHeight="1" thickBot="1">
      <c r="D2189" s="197" t="s">
        <v>96</v>
      </c>
      <c r="E2189" s="198"/>
      <c r="F2189" s="199" t="s">
        <v>97</v>
      </c>
      <c r="G2189" s="200"/>
      <c r="I2189" s="197" t="s">
        <v>98</v>
      </c>
      <c r="J2189" s="198"/>
      <c r="K2189" s="199" t="s">
        <v>99</v>
      </c>
      <c r="L2189" s="200"/>
      <c r="N2189" s="197" t="s">
        <v>1</v>
      </c>
      <c r="O2189" s="198"/>
      <c r="P2189" s="199" t="s">
        <v>2</v>
      </c>
      <c r="Q2189" s="200"/>
      <c r="S2189" s="172" t="s">
        <v>100</v>
      </c>
      <c r="T2189" s="173"/>
      <c r="U2189" s="199" t="s">
        <v>101</v>
      </c>
      <c r="V2189" s="200"/>
      <c r="X2189" s="197" t="s">
        <v>102</v>
      </c>
      <c r="Y2189" s="198"/>
      <c r="Z2189" s="199" t="s">
        <v>103</v>
      </c>
      <c r="AA2189" s="200"/>
      <c r="AB2189" s="4"/>
      <c r="AC2189" s="197" t="s">
        <v>104</v>
      </c>
      <c r="AD2189" s="198"/>
      <c r="AE2189" s="199" t="s">
        <v>105</v>
      </c>
      <c r="AF2189" s="200"/>
      <c r="AH2189" s="172" t="s">
        <v>106</v>
      </c>
      <c r="AI2189" s="173"/>
      <c r="AJ2189" s="199" t="s">
        <v>107</v>
      </c>
      <c r="AK2189" s="200"/>
      <c r="AL2189" s="4"/>
      <c r="AM2189" s="197" t="s">
        <v>108</v>
      </c>
      <c r="AN2189" s="198"/>
      <c r="AO2189" s="199" t="s">
        <v>109</v>
      </c>
      <c r="AP2189" s="200"/>
      <c r="AR2189" s="197" t="s">
        <v>110</v>
      </c>
      <c r="AS2189" s="198"/>
      <c r="AT2189" s="199" t="s">
        <v>111</v>
      </c>
      <c r="AU2189" s="200"/>
      <c r="AV2189" s="4"/>
      <c r="AW2189" s="36" t="s">
        <v>112</v>
      </c>
      <c r="AY2189" s="186" t="s">
        <v>113</v>
      </c>
      <c r="AZ2189" s="9"/>
      <c r="BA2189" s="29"/>
      <c r="BB2189" s="29"/>
      <c r="BC2189" s="29"/>
      <c r="BD2189" s="29"/>
    </row>
    <row r="2190" spans="2:56" ht="18.649999999999999" customHeight="1" thickTop="1" thickBot="1">
      <c r="D2190" s="24">
        <v>0</v>
      </c>
      <c r="E2190" s="28">
        <v>0</v>
      </c>
      <c r="F2190" s="26">
        <v>1</v>
      </c>
      <c r="G2190" s="27">
        <v>0</v>
      </c>
      <c r="I2190" s="24">
        <v>0</v>
      </c>
      <c r="J2190" s="28">
        <f t="shared" ref="J2190" si="13021">IF(0=(1-$J$8*$K$8*$B2187^2),0,-1*(1-$J$8*$K$8*$B2187^2)/($B2187*$K$8))</f>
        <v>-0.1590554258949988</v>
      </c>
      <c r="K2190" s="26">
        <v>1</v>
      </c>
      <c r="L2190" s="27">
        <v>0</v>
      </c>
      <c r="N2190" s="24">
        <f t="shared" ref="N2190" si="13022">D2190*I2187+F2190*I2190-E2190*J2187-G2190*J2190</f>
        <v>0</v>
      </c>
      <c r="O2190" s="28">
        <f t="shared" ref="O2190" si="13023">(D2190*J2187+E2190*I2187+F2190*J2190+G2190*I2190)</f>
        <v>-0.1590554258949988</v>
      </c>
      <c r="P2190" s="26">
        <f t="shared" ref="P2190" si="13024">D2190*K2187+F2190*K2190-E2190*L2187-G2190*L2190</f>
        <v>1</v>
      </c>
      <c r="Q2190" s="27">
        <f t="shared" ref="Q2190" si="13025">(D2190*L2187+E2190*K2187+F2190*L2190+G2190*K2190)</f>
        <v>0</v>
      </c>
      <c r="S2190" s="24">
        <v>0</v>
      </c>
      <c r="T2190" s="28">
        <v>0</v>
      </c>
      <c r="U2190" s="26">
        <v>1</v>
      </c>
      <c r="V2190" s="27">
        <v>0</v>
      </c>
      <c r="X2190" s="24">
        <f t="shared" ref="X2190" si="13026">N2190*S2187+P2190*S2190-O2190*T2187-Q2190*T2190</f>
        <v>0</v>
      </c>
      <c r="Y2190" s="28">
        <f t="shared" ref="Y2190" si="13027">(N2190*T2187+O2190*S2187+P2190*T2190+Q2190*S2190)</f>
        <v>-0.1590554258949988</v>
      </c>
      <c r="Z2190" s="26">
        <f t="shared" ref="Z2190" si="13028">N2190*U2187+P2190*U2190-O2190*V2187-Q2190*V2190</f>
        <v>-3.1996827808318526</v>
      </c>
      <c r="AA2190" s="27">
        <f t="shared" ref="AA2190" si="13029">(N2190*V2187+O2190*U2187+P2190*V2190+Q2190*U2190)</f>
        <v>0</v>
      </c>
      <c r="AB2190" s="8"/>
      <c r="AC2190" s="24">
        <v>0</v>
      </c>
      <c r="AD2190" s="28">
        <f t="shared" ref="AD2190" si="13030">IF(0=(1-$AD$8*$AE$8*$B2187^2),0,-1*(1-$AD$8*$AE$8*$B2187^2)/($B2187*$AD$8))</f>
        <v>-0.1654539642775178</v>
      </c>
      <c r="AE2190" s="26">
        <v>1</v>
      </c>
      <c r="AF2190" s="27">
        <v>0</v>
      </c>
      <c r="AH2190" s="24">
        <f t="shared" ref="AH2190" si="13031">X2190*AC2187+Z2190*AC2190-Y2190*AD2187-AA2190*AD2190</f>
        <v>0</v>
      </c>
      <c r="AI2190" s="28">
        <f t="shared" ref="AI2190" si="13032">(X2190*AD2187+Y2190*AC2187+Z2190*AD2190+AA2190*AC2190)</f>
        <v>0.37034477462414339</v>
      </c>
      <c r="AJ2190" s="26">
        <f t="shared" ref="AJ2190" si="13033">X2190*AE2187+Z2190*AE2190-Y2190*AF2187-AA2190*AF2190</f>
        <v>-3.1996827808318526</v>
      </c>
      <c r="AK2190" s="27">
        <f t="shared" ref="AK2190" si="13034">(X2190*AF2187+Y2190*AE2187+Z2190*AF2190+AA2190*AE2190)</f>
        <v>0</v>
      </c>
      <c r="AL2190" s="8"/>
      <c r="AM2190" s="24">
        <v>0</v>
      </c>
      <c r="AN2190" s="28">
        <v>0</v>
      </c>
      <c r="AO2190" s="26">
        <v>1</v>
      </c>
      <c r="AP2190" s="27">
        <v>0</v>
      </c>
      <c r="AR2190" s="24">
        <f t="shared" ref="AR2190" si="13035">AH2190*AM2187+AJ2190*AM2190-AI2190*AN2187-AK2190*AN2190</f>
        <v>0</v>
      </c>
      <c r="AS2190" s="28">
        <f t="shared" ref="AS2190" si="13036">(AH2190*AN2187+AI2190*AM2187+AJ2190*AN2190+AK2190*AM2190)</f>
        <v>0.37034477462414339</v>
      </c>
      <c r="AT2190" s="26">
        <f t="shared" ref="AT2190" si="13037">AH2190*AO2187+AJ2190*AO2190-AI2190*AP2187-AK2190*AP2190</f>
        <v>-1.1784193758260328</v>
      </c>
      <c r="AU2190" s="27">
        <f t="shared" ref="AU2190" si="13038">(AH2190*AP2187+AI2190*AO2187+AJ2190*AP2190+AK2190*AO2190)</f>
        <v>0</v>
      </c>
      <c r="AV2190" s="8"/>
      <c r="AW2190" s="38">
        <f t="shared" ref="AW2190" si="13039">(180/PI())*ATAN(-1*(($AR$8*AS2187+AU2187+$AR$8*AS2190+AU2190)/($AR$8*AR2187+AT2187+$AR$8*AR2190+AT2190)))</f>
        <v>-25.721060543044665</v>
      </c>
      <c r="AY2190" s="187">
        <f t="shared" ref="AY2190" si="13040">20*LOG(((($AR$8*AR2187+AT2187-$AR$8*AR2190-AT2190)^2+($AR$8*AS2187+AU2187-$AR$8*AS2190-AU2190)^2)/(($AR$8*AR2187+AT2187+$AR$8*AR2190+AT2190)^2+($AR$8*AS2187+AU2187+$AR$8*AS2190+AU2190)^2))^0.5)</f>
        <v>-3.088350943314385</v>
      </c>
      <c r="AZ2190" s="9"/>
      <c r="BA2190" s="29"/>
      <c r="BB2190" s="29"/>
      <c r="BC2190" s="29"/>
      <c r="BD2190" s="29"/>
    </row>
    <row r="2191" spans="2:56" ht="18.649999999999999" customHeight="1">
      <c r="AY2191" s="33"/>
    </row>
    <row r="2192" spans="2:56" ht="18.649999999999999" customHeight="1" thickBot="1">
      <c r="E2192" s="21" t="s">
        <v>68</v>
      </c>
      <c r="J2192" s="21" t="s">
        <v>69</v>
      </c>
      <c r="O2192" s="21" t="s">
        <v>70</v>
      </c>
      <c r="T2192" s="21" t="s">
        <v>71</v>
      </c>
      <c r="Y2192" s="21" t="s">
        <v>72</v>
      </c>
      <c r="AD2192" s="21" t="s">
        <v>73</v>
      </c>
      <c r="AI2192" s="21" t="s">
        <v>74</v>
      </c>
      <c r="AN2192" s="21" t="s">
        <v>75</v>
      </c>
      <c r="AS2192" s="21" t="s">
        <v>76</v>
      </c>
    </row>
    <row r="2193" spans="2:56" ht="18.649999999999999" customHeight="1" thickBot="1">
      <c r="B2193" s="20"/>
      <c r="D2193" s="197" t="s">
        <v>77</v>
      </c>
      <c r="E2193" s="198"/>
      <c r="F2193" s="199" t="s">
        <v>78</v>
      </c>
      <c r="G2193" s="200"/>
      <c r="I2193" s="197" t="s">
        <v>79</v>
      </c>
      <c r="J2193" s="198"/>
      <c r="K2193" s="199" t="s">
        <v>80</v>
      </c>
      <c r="L2193" s="200"/>
      <c r="N2193" s="197" t="s">
        <v>81</v>
      </c>
      <c r="O2193" s="198"/>
      <c r="P2193" s="199" t="s">
        <v>82</v>
      </c>
      <c r="Q2193" s="200"/>
      <c r="S2193" s="197" t="s">
        <v>83</v>
      </c>
      <c r="T2193" s="198"/>
      <c r="U2193" s="199" t="s">
        <v>84</v>
      </c>
      <c r="V2193" s="200"/>
      <c r="X2193" s="197" t="s">
        <v>85</v>
      </c>
      <c r="Y2193" s="198"/>
      <c r="Z2193" s="199" t="s">
        <v>86</v>
      </c>
      <c r="AA2193" s="200"/>
      <c r="AB2193" s="4"/>
      <c r="AC2193" s="197" t="s">
        <v>87</v>
      </c>
      <c r="AD2193" s="198"/>
      <c r="AE2193" s="199" t="s">
        <v>88</v>
      </c>
      <c r="AF2193" s="200"/>
      <c r="AH2193" s="197" t="s">
        <v>89</v>
      </c>
      <c r="AI2193" s="198"/>
      <c r="AJ2193" s="199" t="s">
        <v>90</v>
      </c>
      <c r="AK2193" s="200"/>
      <c r="AL2193" s="4"/>
      <c r="AM2193" s="197" t="s">
        <v>91</v>
      </c>
      <c r="AN2193" s="198"/>
      <c r="AO2193" s="199" t="s">
        <v>92</v>
      </c>
      <c r="AP2193" s="200"/>
      <c r="AR2193" s="197" t="s">
        <v>93</v>
      </c>
      <c r="AS2193" s="198"/>
      <c r="AT2193" s="199" t="s">
        <v>94</v>
      </c>
      <c r="AU2193" s="200"/>
      <c r="AV2193" s="4"/>
      <c r="AW2193" s="181" t="s">
        <v>95</v>
      </c>
      <c r="AY2193" s="182" t="s">
        <v>22</v>
      </c>
      <c r="AZ2193" s="9"/>
      <c r="BA2193" s="29"/>
      <c r="BB2193" s="29"/>
      <c r="BC2193" s="29"/>
      <c r="BD2193" s="29"/>
    </row>
    <row r="2194" spans="2:56" ht="18.649999999999999" customHeight="1" thickTop="1" thickBot="1">
      <c r="B2194" s="39">
        <f t="shared" ref="B2194" si="13041">B2187+$E$5</f>
        <v>1.0239999999999865</v>
      </c>
      <c r="D2194" s="24">
        <v>1</v>
      </c>
      <c r="E2194" s="25">
        <v>0</v>
      </c>
      <c r="F2194" s="26">
        <v>0</v>
      </c>
      <c r="G2194" s="27">
        <f t="shared" ref="G2194" si="13042">-1/($E$8*$B2194)</f>
        <v>-5.4556564245810781</v>
      </c>
      <c r="I2194" s="24">
        <v>1</v>
      </c>
      <c r="J2194" s="28">
        <v>0</v>
      </c>
      <c r="K2194" s="26">
        <v>0</v>
      </c>
      <c r="L2194" s="27">
        <v>0</v>
      </c>
      <c r="N2194" s="24">
        <f t="shared" ref="N2194" si="13043">D2194*I2194+F2194*I2197-E2194*J2194-G2194*J2197</f>
        <v>0.13690288167493714</v>
      </c>
      <c r="O2194" s="28">
        <f t="shared" ref="O2194" si="13044">(D2194*J2194+E2194*I2194+F2194*J2197+G2194*I2197)</f>
        <v>0</v>
      </c>
      <c r="P2194" s="26">
        <f t="shared" ref="P2194" si="13045">D2194*K2194+F2194*K2197-E2194*L2194-G2194*L2197</f>
        <v>0</v>
      </c>
      <c r="Q2194" s="27">
        <f t="shared" ref="Q2194" si="13046">(D2194*L2194+E2194*K2194+F2194*L2197+G2194*K2197)</f>
        <v>-5.4556564245810781</v>
      </c>
      <c r="S2194" s="24">
        <v>1</v>
      </c>
      <c r="T2194" s="25">
        <v>0</v>
      </c>
      <c r="U2194" s="26">
        <v>0</v>
      </c>
      <c r="V2194" s="27">
        <f t="shared" ref="V2194" si="13047">-1/($T$8*$B2194)</f>
        <v>-26.393581081081429</v>
      </c>
      <c r="X2194" s="24">
        <f t="shared" ref="X2194" si="13048">N2194*S2194+P2194*S2197-O2194*T2194-Q2194*T2197</f>
        <v>0.13690288167493714</v>
      </c>
      <c r="Y2194" s="28">
        <f t="shared" ref="Y2194" si="13049">(N2194*T2194+O2194*S2194+P2194*T2197+Q2194*S2197)</f>
        <v>0</v>
      </c>
      <c r="Z2194" s="26">
        <f t="shared" ref="Z2194" si="13050">N2194*U2194+P2194*U2197-O2194*V2194-Q2194*V2197</f>
        <v>0</v>
      </c>
      <c r="AA2194" s="27">
        <f t="shared" ref="AA2194" si="13051">(N2194*V2194+O2194*U2194+P2194*V2197+Q2194*U2197)</f>
        <v>-9.0690137323022277</v>
      </c>
      <c r="AB2194" s="8"/>
      <c r="AC2194" s="24">
        <v>1</v>
      </c>
      <c r="AD2194" s="28">
        <v>0</v>
      </c>
      <c r="AE2194" s="26">
        <v>0</v>
      </c>
      <c r="AF2194" s="27">
        <v>0</v>
      </c>
      <c r="AH2194" s="24">
        <f t="shared" ref="AH2194" si="13052">X2194*AC2194+Z2194*AC2197-Y2194*AD2194-AA2194*AD2197</f>
        <v>-1.3569655937833061</v>
      </c>
      <c r="AI2194" s="28">
        <f t="shared" ref="AI2194" si="13053">(X2194*AD2194+Y2194*AC2194+Z2194*AD2197+AA2194*AC2197)</f>
        <v>0</v>
      </c>
      <c r="AJ2194" s="26">
        <f t="shared" ref="AJ2194" si="13054">X2194*AE2194+Z2194*AE2197-Y2194*AF2194-AA2194*AF2197</f>
        <v>0</v>
      </c>
      <c r="AK2194" s="27">
        <f t="shared" ref="AK2194" si="13055">(X2194*AF2194+Y2194*AE2194+Z2194*AF2197+AA2194*AE2197)</f>
        <v>-9.0690137323022277</v>
      </c>
      <c r="AL2194" s="8"/>
      <c r="AM2194" s="24">
        <v>1</v>
      </c>
      <c r="AN2194" s="25">
        <v>0</v>
      </c>
      <c r="AO2194" s="26">
        <v>0</v>
      </c>
      <c r="AP2194" s="27">
        <f t="shared" ref="AP2194" si="13056">-1/($AN$8*$B2194)</f>
        <v>-5.4556564245810781</v>
      </c>
      <c r="AR2194" s="24">
        <f t="shared" ref="AR2194" si="13057">AH2194*AM2194+AJ2194*AM2197-AI2194*AN2194-AK2194*AN2197</f>
        <v>-1.3569655937833061</v>
      </c>
      <c r="AS2194" s="28">
        <f t="shared" ref="AS2194" si="13058">(AH2194*AN2194+AI2194*AM2194+AJ2194*AN2197+AK2194*AM2197)</f>
        <v>0</v>
      </c>
      <c r="AT2194" s="26">
        <f t="shared" ref="AT2194" si="13059">AH2194*AO2194+AJ2194*AO2197-AI2194*AP2194-AK2194*AP2197</f>
        <v>0</v>
      </c>
      <c r="AU2194" s="27">
        <f t="shared" ref="AU2194" si="13060">(AH2194*AP2194+AI2194*AO2194+AJ2194*AP2197+AK2194*AO2197)</f>
        <v>-1.6658756726428567</v>
      </c>
      <c r="AV2194" s="8"/>
      <c r="AW2194" s="183">
        <f t="shared" ref="AW2194" si="13061">20*LOG((2*$AR$8)/(($AR$8*AR2194+AT2194+$AR$8*AR2197+AT2197)^2+($AR$8*AS2194+AU2194+$AR$8*AS2197+AU2197)^2)^0.5)</f>
        <v>-3.092878742574225</v>
      </c>
      <c r="AY2194" s="184">
        <f t="shared" ref="AY2194" si="13062">((AS2194^2+AR2194^2)/(AS2197^2+AR2197^2))^0.5</f>
        <v>3.7189647841410447</v>
      </c>
      <c r="AZ2194" s="9"/>
      <c r="BA2194" s="29"/>
      <c r="BB2194" s="29"/>
      <c r="BC2194" s="29"/>
      <c r="BD2194" s="29"/>
    </row>
    <row r="2195" spans="2:56" ht="18.649999999999999" customHeight="1" thickBot="1">
      <c r="D2195" s="30"/>
      <c r="G2195" s="31"/>
      <c r="I2195" s="30"/>
      <c r="L2195" s="31"/>
      <c r="N2195" s="30"/>
      <c r="Q2195" s="31"/>
      <c r="S2195" s="30"/>
      <c r="V2195" s="31"/>
      <c r="X2195" s="30"/>
      <c r="AA2195" s="31"/>
      <c r="AC2195" s="30"/>
      <c r="AF2195" s="31"/>
      <c r="AH2195" s="30"/>
      <c r="AK2195" s="31"/>
      <c r="AM2195" s="30"/>
      <c r="AP2195" s="31"/>
      <c r="AR2195" s="30"/>
      <c r="AU2195" s="31"/>
      <c r="AY2195" s="185"/>
      <c r="AZ2195" s="9"/>
      <c r="BA2195" s="29"/>
      <c r="BB2195" s="29"/>
      <c r="BC2195" s="29"/>
      <c r="BD2195" s="29"/>
    </row>
    <row r="2196" spans="2:56" ht="18.649999999999999" customHeight="1" thickBot="1">
      <c r="D2196" s="197" t="s">
        <v>96</v>
      </c>
      <c r="E2196" s="198"/>
      <c r="F2196" s="199" t="s">
        <v>97</v>
      </c>
      <c r="G2196" s="200"/>
      <c r="I2196" s="197" t="s">
        <v>98</v>
      </c>
      <c r="J2196" s="198"/>
      <c r="K2196" s="199" t="s">
        <v>99</v>
      </c>
      <c r="L2196" s="200"/>
      <c r="N2196" s="197" t="s">
        <v>1</v>
      </c>
      <c r="O2196" s="198"/>
      <c r="P2196" s="199" t="s">
        <v>2</v>
      </c>
      <c r="Q2196" s="200"/>
      <c r="S2196" s="172" t="s">
        <v>100</v>
      </c>
      <c r="T2196" s="173"/>
      <c r="U2196" s="199" t="s">
        <v>101</v>
      </c>
      <c r="V2196" s="200"/>
      <c r="X2196" s="197" t="s">
        <v>102</v>
      </c>
      <c r="Y2196" s="198"/>
      <c r="Z2196" s="199" t="s">
        <v>103</v>
      </c>
      <c r="AA2196" s="200"/>
      <c r="AB2196" s="4"/>
      <c r="AC2196" s="197" t="s">
        <v>104</v>
      </c>
      <c r="AD2196" s="198"/>
      <c r="AE2196" s="199" t="s">
        <v>105</v>
      </c>
      <c r="AF2196" s="200"/>
      <c r="AH2196" s="172" t="s">
        <v>106</v>
      </c>
      <c r="AI2196" s="173"/>
      <c r="AJ2196" s="199" t="s">
        <v>107</v>
      </c>
      <c r="AK2196" s="200"/>
      <c r="AL2196" s="4"/>
      <c r="AM2196" s="197" t="s">
        <v>108</v>
      </c>
      <c r="AN2196" s="198"/>
      <c r="AO2196" s="199" t="s">
        <v>109</v>
      </c>
      <c r="AP2196" s="200"/>
      <c r="AR2196" s="197" t="s">
        <v>110</v>
      </c>
      <c r="AS2196" s="198"/>
      <c r="AT2196" s="199" t="s">
        <v>111</v>
      </c>
      <c r="AU2196" s="200"/>
      <c r="AV2196" s="4"/>
      <c r="AW2196" s="36" t="s">
        <v>112</v>
      </c>
      <c r="AY2196" s="186" t="s">
        <v>113</v>
      </c>
      <c r="AZ2196" s="9"/>
      <c r="BA2196" s="29"/>
      <c r="BB2196" s="29"/>
      <c r="BC2196" s="29"/>
      <c r="BD2196" s="29"/>
    </row>
    <row r="2197" spans="2:56" ht="18.649999999999999" customHeight="1" thickTop="1" thickBot="1">
      <c r="D2197" s="24">
        <v>0</v>
      </c>
      <c r="E2197" s="28">
        <v>0</v>
      </c>
      <c r="F2197" s="26">
        <v>1</v>
      </c>
      <c r="G2197" s="27">
        <v>0</v>
      </c>
      <c r="I2197" s="24">
        <v>0</v>
      </c>
      <c r="J2197" s="28">
        <f t="shared" ref="J2197" si="13063">IF(0=(1-$J$8*$K$8*$B2194^2),0,-1*(1-$J$8*$K$8*$B2194^2)/($B2194*$K$8))</f>
        <v>-0.15820224940050862</v>
      </c>
      <c r="K2197" s="26">
        <v>1</v>
      </c>
      <c r="L2197" s="27">
        <v>0</v>
      </c>
      <c r="N2197" s="24">
        <f t="shared" ref="N2197" si="13064">D2197*I2194+F2197*I2197-E2197*J2194-G2197*J2197</f>
        <v>0</v>
      </c>
      <c r="O2197" s="28">
        <f t="shared" ref="O2197" si="13065">(D2197*J2194+E2197*I2194+F2197*J2197+G2197*I2197)</f>
        <v>-0.15820224940050862</v>
      </c>
      <c r="P2197" s="26">
        <f t="shared" ref="P2197" si="13066">D2197*K2194+F2197*K2197-E2197*L2194-G2197*L2197</f>
        <v>1</v>
      </c>
      <c r="Q2197" s="27">
        <f t="shared" ref="Q2197" si="13067">(D2197*L2194+E2197*K2194+F2197*L2197+G2197*K2197)</f>
        <v>0</v>
      </c>
      <c r="S2197" s="24">
        <v>0</v>
      </c>
      <c r="T2197" s="28">
        <v>0</v>
      </c>
      <c r="U2197" s="26">
        <v>1</v>
      </c>
      <c r="V2197" s="27">
        <v>0</v>
      </c>
      <c r="X2197" s="24">
        <f t="shared" ref="X2197" si="13068">N2197*S2194+P2197*S2197-O2197*T2194-Q2197*T2197</f>
        <v>0</v>
      </c>
      <c r="Y2197" s="28">
        <f t="shared" ref="Y2197" si="13069">(N2197*T2194+O2197*S2194+P2197*T2197+Q2197*S2197)</f>
        <v>-0.15820224940050862</v>
      </c>
      <c r="Z2197" s="26">
        <f t="shared" ref="Z2197" si="13070">N2197*U2194+P2197*U2197-O2197*V2194-Q2197*V2197</f>
        <v>-3.1755238967617903</v>
      </c>
      <c r="AA2197" s="27">
        <f t="shared" ref="AA2197" si="13071">(N2197*V2194+O2197*U2194+P2197*V2197+Q2197*U2197)</f>
        <v>0</v>
      </c>
      <c r="AB2197" s="8"/>
      <c r="AC2197" s="24">
        <v>0</v>
      </c>
      <c r="AD2197" s="28">
        <f t="shared" ref="AD2197" si="13072">IF(0=(1-$AD$8*$AE$8*$B2194^2),0,-1*(1-$AD$8*$AE$8*$B2194^2)/($B2194*$AD$8))</f>
        <v>-0.16472226413522201</v>
      </c>
      <c r="AE2197" s="26">
        <v>1</v>
      </c>
      <c r="AF2197" s="27">
        <v>0</v>
      </c>
      <c r="AH2197" s="24">
        <f t="shared" ref="AH2197" si="13073">X2197*AC2194+Z2197*AC2197-Y2197*AD2194-AA2197*AD2197</f>
        <v>0</v>
      </c>
      <c r="AI2197" s="28">
        <f t="shared" ref="AI2197" si="13074">(X2197*AD2194+Y2197*AC2194+Z2197*AD2197+AA2197*AC2197)</f>
        <v>0.36487723668959648</v>
      </c>
      <c r="AJ2197" s="26">
        <f t="shared" ref="AJ2197" si="13075">X2197*AE2194+Z2197*AE2197-Y2197*AF2194-AA2197*AF2197</f>
        <v>-3.1755238967617903</v>
      </c>
      <c r="AK2197" s="27">
        <f t="shared" ref="AK2197" si="13076">(X2197*AF2194+Y2197*AE2194+Z2197*AF2197+AA2197*AE2197)</f>
        <v>0</v>
      </c>
      <c r="AL2197" s="8"/>
      <c r="AM2197" s="24">
        <v>0</v>
      </c>
      <c r="AN2197" s="28">
        <v>0</v>
      </c>
      <c r="AO2197" s="26">
        <v>1</v>
      </c>
      <c r="AP2197" s="27">
        <v>0</v>
      </c>
      <c r="AR2197" s="24">
        <f t="shared" ref="AR2197" si="13077">AH2197*AM2194+AJ2197*AM2197-AI2197*AN2194-AK2197*AN2197</f>
        <v>0</v>
      </c>
      <c r="AS2197" s="28">
        <f t="shared" ref="AS2197" si="13078">(AH2197*AN2194+AI2197*AM2194+AJ2197*AN2197+AK2197*AM2197)</f>
        <v>0.36487723668959648</v>
      </c>
      <c r="AT2197" s="26">
        <f t="shared" ref="AT2197" si="13079">AH2197*AO2194+AJ2197*AO2197-AI2197*AP2194-AK2197*AP2197</f>
        <v>-1.1848790562328024</v>
      </c>
      <c r="AU2197" s="27">
        <f t="shared" ref="AU2197" si="13080">(AH2197*AP2194+AI2197*AO2194+AJ2197*AP2197+AK2197*AO2197)</f>
        <v>0</v>
      </c>
      <c r="AV2197" s="8"/>
      <c r="AW2197" s="38">
        <f t="shared" ref="AW2197" si="13081">(180/PI())*ATAN(-1*(($AR$8*AS2194+AU2194+$AR$8*AS2197+AU2197)/($AR$8*AR2194+AT2194+$AR$8*AR2197+AT2197)))</f>
        <v>-27.104837399913521</v>
      </c>
      <c r="AY2197" s="187">
        <f t="shared" ref="AY2197" si="13082">20*LOG(((($AR$8*AR2194+AT2194-$AR$8*AR2197-AT2197)^2+($AR$8*AS2194+AU2194-$AR$8*AS2197-AU2197)^2)/(($AR$8*AR2194+AT2194+$AR$8*AR2197+AT2197)^2+($AR$8*AS2194+AU2194+$AR$8*AS2197+AU2197)^2))^0.5)</f>
        <v>-2.9292621078598908</v>
      </c>
      <c r="AZ2197" s="9"/>
      <c r="BA2197" s="29"/>
      <c r="BB2197" s="29"/>
      <c r="BC2197" s="29"/>
      <c r="BD2197" s="29"/>
    </row>
    <row r="2198" spans="2:56" ht="18.649999999999999" customHeight="1">
      <c r="AY2198" s="33"/>
    </row>
    <row r="2199" spans="2:56" ht="18.649999999999999" customHeight="1" thickBot="1">
      <c r="E2199" s="21" t="s">
        <v>68</v>
      </c>
      <c r="J2199" s="21" t="s">
        <v>69</v>
      </c>
      <c r="O2199" s="21" t="s">
        <v>70</v>
      </c>
      <c r="T2199" s="21" t="s">
        <v>71</v>
      </c>
      <c r="Y2199" s="21" t="s">
        <v>72</v>
      </c>
      <c r="AD2199" s="21" t="s">
        <v>73</v>
      </c>
      <c r="AI2199" s="21" t="s">
        <v>74</v>
      </c>
      <c r="AN2199" s="21" t="s">
        <v>75</v>
      </c>
      <c r="AS2199" s="21" t="s">
        <v>76</v>
      </c>
    </row>
    <row r="2200" spans="2:56" ht="18.649999999999999" customHeight="1" thickBot="1">
      <c r="B2200" s="20"/>
      <c r="D2200" s="197" t="s">
        <v>77</v>
      </c>
      <c r="E2200" s="198"/>
      <c r="F2200" s="199" t="s">
        <v>78</v>
      </c>
      <c r="G2200" s="200"/>
      <c r="I2200" s="197" t="s">
        <v>79</v>
      </c>
      <c r="J2200" s="198"/>
      <c r="K2200" s="199" t="s">
        <v>80</v>
      </c>
      <c r="L2200" s="200"/>
      <c r="N2200" s="197" t="s">
        <v>81</v>
      </c>
      <c r="O2200" s="198"/>
      <c r="P2200" s="199" t="s">
        <v>82</v>
      </c>
      <c r="Q2200" s="200"/>
      <c r="S2200" s="197" t="s">
        <v>83</v>
      </c>
      <c r="T2200" s="198"/>
      <c r="U2200" s="199" t="s">
        <v>84</v>
      </c>
      <c r="V2200" s="200"/>
      <c r="X2200" s="197" t="s">
        <v>85</v>
      </c>
      <c r="Y2200" s="198"/>
      <c r="Z2200" s="199" t="s">
        <v>86</v>
      </c>
      <c r="AA2200" s="200"/>
      <c r="AB2200" s="4"/>
      <c r="AC2200" s="197" t="s">
        <v>87</v>
      </c>
      <c r="AD2200" s="198"/>
      <c r="AE2200" s="199" t="s">
        <v>88</v>
      </c>
      <c r="AF2200" s="200"/>
      <c r="AH2200" s="197" t="s">
        <v>89</v>
      </c>
      <c r="AI2200" s="198"/>
      <c r="AJ2200" s="199" t="s">
        <v>90</v>
      </c>
      <c r="AK2200" s="200"/>
      <c r="AL2200" s="4"/>
      <c r="AM2200" s="197" t="s">
        <v>91</v>
      </c>
      <c r="AN2200" s="198"/>
      <c r="AO2200" s="199" t="s">
        <v>92</v>
      </c>
      <c r="AP2200" s="200"/>
      <c r="AR2200" s="197" t="s">
        <v>93</v>
      </c>
      <c r="AS2200" s="198"/>
      <c r="AT2200" s="199" t="s">
        <v>94</v>
      </c>
      <c r="AU2200" s="200"/>
      <c r="AV2200" s="4"/>
      <c r="AW2200" s="181" t="s">
        <v>95</v>
      </c>
      <c r="AY2200" s="182" t="s">
        <v>22</v>
      </c>
      <c r="AZ2200" s="9"/>
      <c r="BA2200" s="29"/>
      <c r="BB2200" s="29"/>
      <c r="BC2200" s="29"/>
      <c r="BD2200" s="29"/>
    </row>
    <row r="2201" spans="2:56" ht="18.649999999999999" customHeight="1" thickTop="1" thickBot="1">
      <c r="B2201" s="39">
        <f t="shared" ref="B2201" si="13083">B2194+$E$5</f>
        <v>1.0243999999999864</v>
      </c>
      <c r="D2201" s="24">
        <v>1</v>
      </c>
      <c r="E2201" s="25">
        <v>0</v>
      </c>
      <c r="F2201" s="26">
        <v>0</v>
      </c>
      <c r="G2201" s="27">
        <f t="shared" ref="G2201" si="13084">-1/($E$8*$B2201)</f>
        <v>-5.4535261409322757</v>
      </c>
      <c r="I2201" s="24">
        <v>1</v>
      </c>
      <c r="J2201" s="28">
        <v>0</v>
      </c>
      <c r="K2201" s="26">
        <v>0</v>
      </c>
      <c r="L2201" s="27">
        <v>0</v>
      </c>
      <c r="N2201" s="24">
        <f t="shared" ref="N2201" si="13085">D2201*I2201+F2201*I2204-E2201*J2201-G2201*J2204</f>
        <v>0.14189076888136098</v>
      </c>
      <c r="O2201" s="28">
        <f t="shared" ref="O2201" si="13086">(D2201*J2201+E2201*I2201+F2201*J2204+G2201*I2204)</f>
        <v>0</v>
      </c>
      <c r="P2201" s="26">
        <f t="shared" ref="P2201" si="13087">D2201*K2201+F2201*K2204-E2201*L2201-G2201*L2204</f>
        <v>0</v>
      </c>
      <c r="Q2201" s="27">
        <f t="shared" ref="Q2201" si="13088">(D2201*L2201+E2201*K2201+F2201*L2204+G2201*K2204)</f>
        <v>-5.4535261409322757</v>
      </c>
      <c r="S2201" s="24">
        <v>1</v>
      </c>
      <c r="T2201" s="25">
        <v>0</v>
      </c>
      <c r="U2201" s="26">
        <v>0</v>
      </c>
      <c r="V2201" s="27">
        <f t="shared" ref="V2201" si="13089">-1/($T$8*$B2201)</f>
        <v>-26.383275114239932</v>
      </c>
      <c r="X2201" s="24">
        <f t="shared" ref="X2201" si="13090">N2201*S2201+P2201*S2204-O2201*T2201-Q2201*T2204</f>
        <v>0.14189076888136098</v>
      </c>
      <c r="Y2201" s="28">
        <f t="shared" ref="Y2201" si="13091">(N2201*T2201+O2201*S2201+P2201*T2204+Q2201*S2204)</f>
        <v>0</v>
      </c>
      <c r="Z2201" s="26">
        <f t="shared" ref="Z2201" si="13092">N2201*U2201+P2201*U2204-O2201*V2201-Q2201*V2204</f>
        <v>0</v>
      </c>
      <c r="AA2201" s="27">
        <f t="shared" ref="AA2201" si="13093">(N2201*V2201+O2201*U2201+P2201*V2204+Q2201*U2204)</f>
        <v>-9.1970693325002557</v>
      </c>
      <c r="AB2201" s="8"/>
      <c r="AC2201" s="24">
        <v>1</v>
      </c>
      <c r="AD2201" s="28">
        <v>0</v>
      </c>
      <c r="AE2201" s="26">
        <v>0</v>
      </c>
      <c r="AF2201" s="27">
        <v>0</v>
      </c>
      <c r="AH2201" s="24">
        <f t="shared" ref="AH2201" si="13094">X2201*AC2201+Z2201*AC2204-Y2201*AD2201-AA2201*AD2204</f>
        <v>-1.3663446773537693</v>
      </c>
      <c r="AI2201" s="28">
        <f t="shared" ref="AI2201" si="13095">(X2201*AD2201+Y2201*AC2201+Z2201*AD2204+AA2201*AC2204)</f>
        <v>0</v>
      </c>
      <c r="AJ2201" s="26">
        <f t="shared" ref="AJ2201" si="13096">X2201*AE2201+Z2201*AE2204-Y2201*AF2201-AA2201*AF2204</f>
        <v>0</v>
      </c>
      <c r="AK2201" s="27">
        <f t="shared" ref="AK2201" si="13097">(X2201*AF2201+Y2201*AE2201+Z2201*AF2204+AA2201*AE2204)</f>
        <v>-9.1970693325002557</v>
      </c>
      <c r="AL2201" s="8"/>
      <c r="AM2201" s="24">
        <v>1</v>
      </c>
      <c r="AN2201" s="25">
        <v>0</v>
      </c>
      <c r="AO2201" s="26">
        <v>0</v>
      </c>
      <c r="AP2201" s="27">
        <f t="shared" ref="AP2201" si="13098">-1/($AN$8*$B2201)</f>
        <v>-5.4535261409322757</v>
      </c>
      <c r="AR2201" s="24">
        <f t="shared" ref="AR2201" si="13099">AH2201*AM2201+AJ2201*AM2204-AI2201*AN2201-AK2201*AN2204</f>
        <v>-1.3663446773537693</v>
      </c>
      <c r="AS2201" s="28">
        <f t="shared" ref="AS2201" si="13100">(AH2201*AN2201+AI2201*AM2201+AJ2201*AN2204+AK2201*AM2204)</f>
        <v>0</v>
      </c>
      <c r="AT2201" s="26">
        <f t="shared" ref="AT2201" si="13101">AH2201*AO2201+AJ2201*AO2204-AI2201*AP2201-AK2201*AP2204</f>
        <v>0</v>
      </c>
      <c r="AU2201" s="27">
        <f t="shared" ref="AU2201" si="13102">(AH2201*AP2201+AI2201*AO2201+AJ2201*AP2204+AK2201*AO2204)</f>
        <v>-1.7456729170277985</v>
      </c>
      <c r="AV2201" s="8"/>
      <c r="AW2201" s="183">
        <f t="shared" ref="AW2201" si="13103">20*LOG((2*$AR$8)/(($AR$8*AR2201+AT2201+$AR$8*AR2204+AT2204)^2+($AR$8*AS2201+AU2201+$AR$8*AS2204+AU2204)^2)^0.5)</f>
        <v>-3.254257033955648</v>
      </c>
      <c r="AY2201" s="184">
        <f t="shared" ref="AY2201" si="13104">((AS2201^2+AR2201^2)/(AS2204^2+AR2204^2))^0.5</f>
        <v>3.8012059499736024</v>
      </c>
      <c r="AZ2201" s="9"/>
      <c r="BA2201" s="29"/>
      <c r="BB2201" s="29"/>
      <c r="BC2201" s="29"/>
      <c r="BD2201" s="29"/>
    </row>
    <row r="2202" spans="2:56" ht="18.649999999999999" customHeight="1" thickBot="1">
      <c r="D2202" s="30"/>
      <c r="G2202" s="31"/>
      <c r="I2202" s="30"/>
      <c r="L2202" s="31"/>
      <c r="N2202" s="30"/>
      <c r="Q2202" s="31"/>
      <c r="S2202" s="30"/>
      <c r="V2202" s="31"/>
      <c r="X2202" s="30"/>
      <c r="AA2202" s="31"/>
      <c r="AC2202" s="30"/>
      <c r="AF2202" s="31"/>
      <c r="AH2202" s="30"/>
      <c r="AK2202" s="31"/>
      <c r="AM2202" s="30"/>
      <c r="AP2202" s="31"/>
      <c r="AR2202" s="30"/>
      <c r="AU2202" s="31"/>
      <c r="AY2202" s="185"/>
      <c r="AZ2202" s="9"/>
      <c r="BA2202" s="29"/>
      <c r="BB2202" s="29"/>
      <c r="BC2202" s="29"/>
      <c r="BD2202" s="29"/>
    </row>
    <row r="2203" spans="2:56" ht="18.649999999999999" customHeight="1" thickBot="1">
      <c r="D2203" s="197" t="s">
        <v>96</v>
      </c>
      <c r="E2203" s="198"/>
      <c r="F2203" s="199" t="s">
        <v>97</v>
      </c>
      <c r="G2203" s="200"/>
      <c r="I2203" s="197" t="s">
        <v>98</v>
      </c>
      <c r="J2203" s="198"/>
      <c r="K2203" s="199" t="s">
        <v>99</v>
      </c>
      <c r="L2203" s="200"/>
      <c r="N2203" s="197" t="s">
        <v>1</v>
      </c>
      <c r="O2203" s="198"/>
      <c r="P2203" s="199" t="s">
        <v>2</v>
      </c>
      <c r="Q2203" s="200"/>
      <c r="S2203" s="172" t="s">
        <v>100</v>
      </c>
      <c r="T2203" s="173"/>
      <c r="U2203" s="199" t="s">
        <v>101</v>
      </c>
      <c r="V2203" s="200"/>
      <c r="X2203" s="197" t="s">
        <v>102</v>
      </c>
      <c r="Y2203" s="198"/>
      <c r="Z2203" s="199" t="s">
        <v>103</v>
      </c>
      <c r="AA2203" s="200"/>
      <c r="AB2203" s="4"/>
      <c r="AC2203" s="197" t="s">
        <v>104</v>
      </c>
      <c r="AD2203" s="198"/>
      <c r="AE2203" s="199" t="s">
        <v>105</v>
      </c>
      <c r="AF2203" s="200"/>
      <c r="AH2203" s="172" t="s">
        <v>106</v>
      </c>
      <c r="AI2203" s="173"/>
      <c r="AJ2203" s="199" t="s">
        <v>107</v>
      </c>
      <c r="AK2203" s="200"/>
      <c r="AL2203" s="4"/>
      <c r="AM2203" s="197" t="s">
        <v>108</v>
      </c>
      <c r="AN2203" s="198"/>
      <c r="AO2203" s="199" t="s">
        <v>109</v>
      </c>
      <c r="AP2203" s="200"/>
      <c r="AR2203" s="197" t="s">
        <v>110</v>
      </c>
      <c r="AS2203" s="198"/>
      <c r="AT2203" s="199" t="s">
        <v>111</v>
      </c>
      <c r="AU2203" s="200"/>
      <c r="AV2203" s="4"/>
      <c r="AW2203" s="36" t="s">
        <v>112</v>
      </c>
      <c r="AY2203" s="186" t="s">
        <v>113</v>
      </c>
      <c r="AZ2203" s="9"/>
      <c r="BA2203" s="29"/>
      <c r="BB2203" s="29"/>
      <c r="BC2203" s="29"/>
      <c r="BD2203" s="29"/>
    </row>
    <row r="2204" spans="2:56" ht="18.649999999999999" customHeight="1" thickTop="1" thickBot="1">
      <c r="D2204" s="24">
        <v>0</v>
      </c>
      <c r="E2204" s="28">
        <v>0</v>
      </c>
      <c r="F2204" s="26">
        <v>1</v>
      </c>
      <c r="G2204" s="27">
        <v>0</v>
      </c>
      <c r="I2204" s="24">
        <v>0</v>
      </c>
      <c r="J2204" s="28">
        <f t="shared" ref="J2204" si="13105">IF(0=(1-$J$8*$K$8*$B2201^2),0,-1*(1-$J$8*$K$8*$B2201^2)/($B2201*$K$8))</f>
        <v>-0.15734943024806808</v>
      </c>
      <c r="K2204" s="26">
        <v>1</v>
      </c>
      <c r="L2204" s="27">
        <v>0</v>
      </c>
      <c r="N2204" s="24">
        <f t="shared" ref="N2204" si="13106">D2204*I2201+F2204*I2204-E2204*J2201-G2204*J2204</f>
        <v>0</v>
      </c>
      <c r="O2204" s="28">
        <f t="shared" ref="O2204" si="13107">(D2204*J2201+E2204*I2201+F2204*J2204+G2204*I2204)</f>
        <v>-0.15734943024806808</v>
      </c>
      <c r="P2204" s="26">
        <f t="shared" ref="P2204" si="13108">D2204*K2201+F2204*K2204-E2204*L2201-G2204*L2204</f>
        <v>1</v>
      </c>
      <c r="Q2204" s="27">
        <f t="shared" ref="Q2204" si="13109">(D2204*L2201+E2204*K2201+F2204*L2204+G2204*K2204)</f>
        <v>0</v>
      </c>
      <c r="S2204" s="24">
        <v>0</v>
      </c>
      <c r="T2204" s="28">
        <v>0</v>
      </c>
      <c r="U2204" s="26">
        <v>1</v>
      </c>
      <c r="V2204" s="27">
        <v>0</v>
      </c>
      <c r="X2204" s="24">
        <f t="shared" ref="X2204" si="13110">N2204*S2201+P2204*S2204-O2204*T2201-Q2204*T2204</f>
        <v>0</v>
      </c>
      <c r="Y2204" s="28">
        <f t="shared" ref="Y2204" si="13111">(N2204*T2201+O2204*S2201+P2204*T2204+Q2204*S2204)</f>
        <v>-0.15734943024806808</v>
      </c>
      <c r="Z2204" s="26">
        <f t="shared" ref="Z2204" si="13112">N2204*U2201+P2204*U2204-O2204*V2201-Q2204*V2204</f>
        <v>-3.1513933073036871</v>
      </c>
      <c r="AA2204" s="27">
        <f t="shared" ref="AA2204" si="13113">(N2204*V2201+O2204*U2201+P2204*V2204+Q2204*U2204)</f>
        <v>0</v>
      </c>
      <c r="AB2204" s="8"/>
      <c r="AC2204" s="24">
        <v>0</v>
      </c>
      <c r="AD2204" s="28">
        <f t="shared" ref="AD2204" si="13114">IF(0=(1-$AD$8*$AE$8*$B2201^2),0,-1*(1-$AD$8*$AE$8*$B2201^2)/($B2201*$AD$8))</f>
        <v>-0.16399087488721922</v>
      </c>
      <c r="AE2204" s="26">
        <v>1</v>
      </c>
      <c r="AF2204" s="27">
        <v>0</v>
      </c>
      <c r="AH2204" s="24">
        <f t="shared" ref="AH2204" si="13115">X2204*AC2201+Z2204*AC2204-Y2204*AD2201-AA2204*AD2204</f>
        <v>0</v>
      </c>
      <c r="AI2204" s="28">
        <f t="shared" ref="AI2204" si="13116">(X2204*AD2201+Y2204*AC2201+Z2204*AD2204+AA2204*AC2204)</f>
        <v>0.3594503153303909</v>
      </c>
      <c r="AJ2204" s="26">
        <f t="shared" ref="AJ2204" si="13117">X2204*AE2201+Z2204*AE2204-Y2204*AF2201-AA2204*AF2204</f>
        <v>-3.1513933073036871</v>
      </c>
      <c r="AK2204" s="27">
        <f t="shared" ref="AK2204" si="13118">(X2204*AF2201+Y2204*AE2201+Z2204*AF2204+AA2204*AE2204)</f>
        <v>0</v>
      </c>
      <c r="AL2204" s="8"/>
      <c r="AM2204" s="24">
        <v>0</v>
      </c>
      <c r="AN2204" s="28">
        <v>0</v>
      </c>
      <c r="AO2204" s="26">
        <v>1</v>
      </c>
      <c r="AP2204" s="27">
        <v>0</v>
      </c>
      <c r="AR2204" s="24">
        <f t="shared" ref="AR2204" si="13119">AH2204*AM2201+AJ2204*AM2204-AI2204*AN2201-AK2204*AN2204</f>
        <v>0</v>
      </c>
      <c r="AS2204" s="28">
        <f t="shared" ref="AS2204" si="13120">(AH2204*AN2201+AI2204*AM2201+AJ2204*AN2204+AK2204*AM2204)</f>
        <v>0.3594503153303909</v>
      </c>
      <c r="AT2204" s="26">
        <f t="shared" ref="AT2204" si="13121">AH2204*AO2201+AJ2204*AO2204-AI2204*AP2201-AK2204*AP2204</f>
        <v>-1.1911216162830507</v>
      </c>
      <c r="AU2204" s="27">
        <f t="shared" ref="AU2204" si="13122">(AH2204*AP2201+AI2204*AO2201+AJ2204*AP2204+AK2204*AO2204)</f>
        <v>0</v>
      </c>
      <c r="AV2204" s="8"/>
      <c r="AW2204" s="38">
        <f t="shared" ref="AW2204" si="13123">(180/PI())*ATAN(-1*(($AR$8*AS2201+AU2201+$AR$8*AS2204+AU2204)/($AR$8*AR2201+AT2201+$AR$8*AR2204+AT2204)))</f>
        <v>-28.459006512160585</v>
      </c>
      <c r="AY2204" s="187">
        <f t="shared" ref="AY2204" si="13124">20*LOG(((($AR$8*AR2201+AT2201-$AR$8*AR2204-AT2204)^2+($AR$8*AS2201+AU2201-$AR$8*AS2204-AU2204)^2)/(($AR$8*AR2201+AT2201+$AR$8*AR2204+AT2204)^2+($AR$8*AS2201+AU2201+$AR$8*AS2204+AU2204)^2))^0.5)</f>
        <v>-2.7793209388424822</v>
      </c>
      <c r="AZ2204" s="9"/>
      <c r="BA2204" s="29"/>
      <c r="BB2204" s="29"/>
      <c r="BC2204" s="29"/>
      <c r="BD2204" s="29"/>
    </row>
    <row r="2205" spans="2:56" ht="18.649999999999999" customHeight="1">
      <c r="AY2205" s="33"/>
    </row>
    <row r="2206" spans="2:56" ht="18.649999999999999" customHeight="1" thickBot="1">
      <c r="E2206" s="21" t="s">
        <v>68</v>
      </c>
      <c r="J2206" s="21" t="s">
        <v>69</v>
      </c>
      <c r="O2206" s="21" t="s">
        <v>70</v>
      </c>
      <c r="T2206" s="21" t="s">
        <v>71</v>
      </c>
      <c r="Y2206" s="21" t="s">
        <v>72</v>
      </c>
      <c r="AD2206" s="21" t="s">
        <v>73</v>
      </c>
      <c r="AI2206" s="21" t="s">
        <v>74</v>
      </c>
      <c r="AN2206" s="21" t="s">
        <v>75</v>
      </c>
      <c r="AS2206" s="21" t="s">
        <v>76</v>
      </c>
    </row>
    <row r="2207" spans="2:56" ht="18.649999999999999" customHeight="1" thickBot="1">
      <c r="B2207" s="20"/>
      <c r="D2207" s="197" t="s">
        <v>77</v>
      </c>
      <c r="E2207" s="198"/>
      <c r="F2207" s="199" t="s">
        <v>78</v>
      </c>
      <c r="G2207" s="200"/>
      <c r="I2207" s="197" t="s">
        <v>79</v>
      </c>
      <c r="J2207" s="198"/>
      <c r="K2207" s="199" t="s">
        <v>80</v>
      </c>
      <c r="L2207" s="200"/>
      <c r="N2207" s="197" t="s">
        <v>81</v>
      </c>
      <c r="O2207" s="198"/>
      <c r="P2207" s="199" t="s">
        <v>82</v>
      </c>
      <c r="Q2207" s="200"/>
      <c r="S2207" s="197" t="s">
        <v>83</v>
      </c>
      <c r="T2207" s="198"/>
      <c r="U2207" s="199" t="s">
        <v>84</v>
      </c>
      <c r="V2207" s="200"/>
      <c r="X2207" s="197" t="s">
        <v>85</v>
      </c>
      <c r="Y2207" s="198"/>
      <c r="Z2207" s="199" t="s">
        <v>86</v>
      </c>
      <c r="AA2207" s="200"/>
      <c r="AB2207" s="4"/>
      <c r="AC2207" s="197" t="s">
        <v>87</v>
      </c>
      <c r="AD2207" s="198"/>
      <c r="AE2207" s="199" t="s">
        <v>88</v>
      </c>
      <c r="AF2207" s="200"/>
      <c r="AH2207" s="197" t="s">
        <v>89</v>
      </c>
      <c r="AI2207" s="198"/>
      <c r="AJ2207" s="199" t="s">
        <v>90</v>
      </c>
      <c r="AK2207" s="200"/>
      <c r="AL2207" s="4"/>
      <c r="AM2207" s="197" t="s">
        <v>91</v>
      </c>
      <c r="AN2207" s="198"/>
      <c r="AO2207" s="199" t="s">
        <v>92</v>
      </c>
      <c r="AP2207" s="200"/>
      <c r="AR2207" s="197" t="s">
        <v>93</v>
      </c>
      <c r="AS2207" s="198"/>
      <c r="AT2207" s="199" t="s">
        <v>94</v>
      </c>
      <c r="AU2207" s="200"/>
      <c r="AV2207" s="4"/>
      <c r="AW2207" s="181" t="s">
        <v>95</v>
      </c>
      <c r="AY2207" s="182" t="s">
        <v>22</v>
      </c>
      <c r="AZ2207" s="9"/>
      <c r="BA2207" s="29"/>
      <c r="BB2207" s="29"/>
      <c r="BC2207" s="29"/>
      <c r="BD2207" s="29"/>
    </row>
    <row r="2208" spans="2:56" ht="18.649999999999999" customHeight="1" thickTop="1" thickBot="1">
      <c r="B2208" s="39">
        <f t="shared" ref="B2208" si="13125">B2201+$E$5</f>
        <v>1.0247999999999864</v>
      </c>
      <c r="D2208" s="24">
        <v>1</v>
      </c>
      <c r="E2208" s="25">
        <v>0</v>
      </c>
      <c r="F2208" s="26">
        <v>0</v>
      </c>
      <c r="G2208" s="27">
        <f t="shared" ref="G2208" si="13126">-1/($E$8*$B2208)</f>
        <v>-5.4513975202683689</v>
      </c>
      <c r="I2208" s="24">
        <v>1</v>
      </c>
      <c r="J2208" s="28">
        <v>0</v>
      </c>
      <c r="K2208" s="26">
        <v>0</v>
      </c>
      <c r="L2208" s="27">
        <v>0</v>
      </c>
      <c r="N2208" s="24">
        <f t="shared" ref="N2208" si="13127">D2208*I2208+F2208*I2211-E2208*J2208-G2208*J2211</f>
        <v>0.14687281661037666</v>
      </c>
      <c r="O2208" s="28">
        <f t="shared" ref="O2208" si="13128">(D2208*J2208+E2208*I2208+F2208*J2211+G2208*I2211)</f>
        <v>0</v>
      </c>
      <c r="P2208" s="26">
        <f t="shared" ref="P2208" si="13129">D2208*K2208+F2208*K2211-E2208*L2208-G2208*L2211</f>
        <v>0</v>
      </c>
      <c r="Q2208" s="27">
        <f t="shared" ref="Q2208" si="13130">(D2208*L2208+E2208*K2208+F2208*L2211+G2208*K2211)</f>
        <v>-5.4513975202683689</v>
      </c>
      <c r="S2208" s="24">
        <v>1</v>
      </c>
      <c r="T2208" s="25">
        <v>0</v>
      </c>
      <c r="U2208" s="26">
        <v>0</v>
      </c>
      <c r="V2208" s="27">
        <f t="shared" ref="V2208" si="13131">-1/($T$8*$B2208)</f>
        <v>-26.372977192649675</v>
      </c>
      <c r="X2208" s="24">
        <f t="shared" ref="X2208" si="13132">N2208*S2208+P2208*S2211-O2208*T2208-Q2208*T2211</f>
        <v>0.14687281661037666</v>
      </c>
      <c r="Y2208" s="28">
        <f t="shared" ref="Y2208" si="13133">(N2208*T2208+O2208*S2208+P2208*T2211+Q2208*S2211)</f>
        <v>0</v>
      </c>
      <c r="Z2208" s="26">
        <f t="shared" ref="Z2208" si="13134">N2208*U2208+P2208*U2211-O2208*V2208-Q2208*V2211</f>
        <v>0</v>
      </c>
      <c r="AA2208" s="27">
        <f t="shared" ref="AA2208" si="13135">(N2208*V2208+O2208*U2208+P2208*V2211+Q2208*U2211)</f>
        <v>-9.3248709629540514</v>
      </c>
      <c r="AB2208" s="8"/>
      <c r="AC2208" s="24">
        <v>1</v>
      </c>
      <c r="AD2208" s="28">
        <v>0</v>
      </c>
      <c r="AE2208" s="26">
        <v>0</v>
      </c>
      <c r="AF2208" s="27">
        <v>0</v>
      </c>
      <c r="AH2208" s="24">
        <f t="shared" ref="AH2208" si="13136">X2208*AC2208+Z2208*AC2211-Y2208*AD2208-AA2208*AD2211</f>
        <v>-1.3755037161080619</v>
      </c>
      <c r="AI2208" s="28">
        <f t="shared" ref="AI2208" si="13137">(X2208*AD2208+Y2208*AC2208+Z2208*AD2211+AA2208*AC2211)</f>
        <v>0</v>
      </c>
      <c r="AJ2208" s="26">
        <f t="shared" ref="AJ2208" si="13138">X2208*AE2208+Z2208*AE2211-Y2208*AF2208-AA2208*AF2211</f>
        <v>0</v>
      </c>
      <c r="AK2208" s="27">
        <f t="shared" ref="AK2208" si="13139">(X2208*AF2208+Y2208*AE2208+Z2208*AF2211+AA2208*AE2211)</f>
        <v>-9.3248709629540514</v>
      </c>
      <c r="AL2208" s="8"/>
      <c r="AM2208" s="24">
        <v>1</v>
      </c>
      <c r="AN2208" s="25">
        <v>0</v>
      </c>
      <c r="AO2208" s="26">
        <v>0</v>
      </c>
      <c r="AP2208" s="27">
        <f t="shared" ref="AP2208" si="13140">-1/($AN$8*$B2208)</f>
        <v>-5.4513975202683689</v>
      </c>
      <c r="AR2208" s="24">
        <f t="shared" ref="AR2208" si="13141">AH2208*AM2208+AJ2208*AM2211-AI2208*AN2208-AK2208*AN2211</f>
        <v>-1.3755037161080619</v>
      </c>
      <c r="AS2208" s="28">
        <f t="shared" ref="AS2208" si="13142">(AH2208*AN2208+AI2208*AM2208+AJ2208*AN2211+AK2208*AM2211)</f>
        <v>0</v>
      </c>
      <c r="AT2208" s="26">
        <f t="shared" ref="AT2208" si="13143">AH2208*AO2208+AJ2208*AO2211-AI2208*AP2208-AK2208*AP2211</f>
        <v>0</v>
      </c>
      <c r="AU2208" s="27">
        <f t="shared" ref="AU2208" si="13144">(AH2208*AP2208+AI2208*AO2208+AJ2208*AP2211+AK2208*AO2211)</f>
        <v>-1.8264534158426367</v>
      </c>
      <c r="AV2208" s="8"/>
      <c r="AW2208" s="183">
        <f t="shared" ref="AW2208" si="13145">20*LOG((2*$AR$8)/(($AR$8*AR2208+AT2208+$AR$8*AR2211+AT2211)^2+($AR$8*AS2208+AU2208+$AR$8*AS2211+AU2211)^2)^0.5)</f>
        <v>-3.4175427485944927</v>
      </c>
      <c r="AY2208" s="184">
        <f t="shared" ref="AY2208" si="13146">((AS2208^2+AR2208^2)/(AS2211^2+AR2211^2))^0.5</f>
        <v>3.8849022622105349</v>
      </c>
      <c r="AZ2208" s="9"/>
      <c r="BA2208" s="29"/>
      <c r="BB2208" s="29"/>
      <c r="BC2208" s="29"/>
      <c r="BD2208" s="29"/>
    </row>
    <row r="2209" spans="2:56" ht="18.649999999999999" customHeight="1" thickBot="1">
      <c r="D2209" s="30"/>
      <c r="G2209" s="31"/>
      <c r="I2209" s="30"/>
      <c r="L2209" s="31"/>
      <c r="N2209" s="30"/>
      <c r="Q2209" s="31"/>
      <c r="S2209" s="30"/>
      <c r="V2209" s="31"/>
      <c r="X2209" s="30"/>
      <c r="AA2209" s="31"/>
      <c r="AC2209" s="30"/>
      <c r="AF2209" s="31"/>
      <c r="AH2209" s="30"/>
      <c r="AK2209" s="31"/>
      <c r="AM2209" s="30"/>
      <c r="AP2209" s="31"/>
      <c r="AR2209" s="30"/>
      <c r="AU2209" s="31"/>
      <c r="AY2209" s="185"/>
      <c r="AZ2209" s="9"/>
      <c r="BA2209" s="29"/>
      <c r="BB2209" s="29"/>
      <c r="BC2209" s="29"/>
      <c r="BD2209" s="29"/>
    </row>
    <row r="2210" spans="2:56" ht="18.649999999999999" customHeight="1" thickBot="1">
      <c r="D2210" s="197" t="s">
        <v>96</v>
      </c>
      <c r="E2210" s="198"/>
      <c r="F2210" s="199" t="s">
        <v>97</v>
      </c>
      <c r="G2210" s="200"/>
      <c r="I2210" s="197" t="s">
        <v>98</v>
      </c>
      <c r="J2210" s="198"/>
      <c r="K2210" s="199" t="s">
        <v>99</v>
      </c>
      <c r="L2210" s="200"/>
      <c r="N2210" s="197" t="s">
        <v>1</v>
      </c>
      <c r="O2210" s="198"/>
      <c r="P2210" s="199" t="s">
        <v>2</v>
      </c>
      <c r="Q2210" s="200"/>
      <c r="S2210" s="172" t="s">
        <v>100</v>
      </c>
      <c r="T2210" s="173"/>
      <c r="U2210" s="199" t="s">
        <v>101</v>
      </c>
      <c r="V2210" s="200"/>
      <c r="X2210" s="197" t="s">
        <v>102</v>
      </c>
      <c r="Y2210" s="198"/>
      <c r="Z2210" s="199" t="s">
        <v>103</v>
      </c>
      <c r="AA2210" s="200"/>
      <c r="AB2210" s="4"/>
      <c r="AC2210" s="197" t="s">
        <v>104</v>
      </c>
      <c r="AD2210" s="198"/>
      <c r="AE2210" s="199" t="s">
        <v>105</v>
      </c>
      <c r="AF2210" s="200"/>
      <c r="AH2210" s="172" t="s">
        <v>106</v>
      </c>
      <c r="AI2210" s="173"/>
      <c r="AJ2210" s="199" t="s">
        <v>107</v>
      </c>
      <c r="AK2210" s="200"/>
      <c r="AL2210" s="4"/>
      <c r="AM2210" s="197" t="s">
        <v>108</v>
      </c>
      <c r="AN2210" s="198"/>
      <c r="AO2210" s="199" t="s">
        <v>109</v>
      </c>
      <c r="AP2210" s="200"/>
      <c r="AR2210" s="197" t="s">
        <v>110</v>
      </c>
      <c r="AS2210" s="198"/>
      <c r="AT2210" s="199" t="s">
        <v>111</v>
      </c>
      <c r="AU2210" s="200"/>
      <c r="AV2210" s="4"/>
      <c r="AW2210" s="36" t="s">
        <v>112</v>
      </c>
      <c r="AY2210" s="186" t="s">
        <v>113</v>
      </c>
      <c r="AZ2210" s="9"/>
      <c r="BA2210" s="29"/>
      <c r="BB2210" s="29"/>
      <c r="BC2210" s="29"/>
      <c r="BD2210" s="29"/>
    </row>
    <row r="2211" spans="2:56" ht="18.649999999999999" customHeight="1" thickTop="1" thickBot="1">
      <c r="D2211" s="24">
        <v>0</v>
      </c>
      <c r="E2211" s="28">
        <v>0</v>
      </c>
      <c r="F2211" s="26">
        <v>1</v>
      </c>
      <c r="G2211" s="27">
        <v>0</v>
      </c>
      <c r="I2211" s="24">
        <v>0</v>
      </c>
      <c r="J2211" s="28">
        <f t="shared" ref="J2211" si="13147">IF(0=(1-$J$8*$K$8*$B2208^2),0,-1*(1-$J$8*$K$8*$B2208^2)/($B2208*$K$8))</f>
        <v>-0.1564969680192437</v>
      </c>
      <c r="K2211" s="26">
        <v>1</v>
      </c>
      <c r="L2211" s="27">
        <v>0</v>
      </c>
      <c r="N2211" s="24">
        <f t="shared" ref="N2211" si="13148">D2211*I2208+F2211*I2211-E2211*J2208-G2211*J2211</f>
        <v>0</v>
      </c>
      <c r="O2211" s="28">
        <f t="shared" ref="O2211" si="13149">(D2211*J2208+E2211*I2208+F2211*J2211+G2211*I2211)</f>
        <v>-0.1564969680192437</v>
      </c>
      <c r="P2211" s="26">
        <f t="shared" ref="P2211" si="13150">D2211*K2208+F2211*K2211-E2211*L2208-G2211*L2211</f>
        <v>1</v>
      </c>
      <c r="Q2211" s="27">
        <f t="shared" ref="Q2211" si="13151">(D2211*L2208+E2211*K2208+F2211*L2211+G2211*K2211)</f>
        <v>0</v>
      </c>
      <c r="S2211" s="24">
        <v>0</v>
      </c>
      <c r="T2211" s="28">
        <v>0</v>
      </c>
      <c r="U2211" s="26">
        <v>1</v>
      </c>
      <c r="V2211" s="27">
        <v>0</v>
      </c>
      <c r="X2211" s="24">
        <f t="shared" ref="X2211" si="13152">N2211*S2208+P2211*S2211-O2211*T2208-Q2211*T2211</f>
        <v>0</v>
      </c>
      <c r="Y2211" s="28">
        <f t="shared" ref="Y2211" si="13153">(N2211*T2208+O2211*S2208+P2211*T2211+Q2211*S2211)</f>
        <v>-0.1564969680192437</v>
      </c>
      <c r="Z2211" s="26">
        <f t="shared" ref="Z2211" si="13154">N2211*U2208+P2211*U2211-O2211*V2208-Q2211*V2211</f>
        <v>-3.1272909682903398</v>
      </c>
      <c r="AA2211" s="27">
        <f t="shared" ref="AA2211" si="13155">(N2211*V2208+O2211*U2208+P2211*V2211+Q2211*U2211)</f>
        <v>0</v>
      </c>
      <c r="AB2211" s="8"/>
      <c r="AC2211" s="24">
        <v>0</v>
      </c>
      <c r="AD2211" s="28">
        <f t="shared" ref="AD2211" si="13156">IF(0=(1-$AD$8*$AE$8*$B2208^2),0,-1*(1-$AD$8*$AE$8*$B2208^2)/($B2208*$AD$8))</f>
        <v>-0.1632597961694647</v>
      </c>
      <c r="AE2211" s="26">
        <v>1</v>
      </c>
      <c r="AF2211" s="27">
        <v>0</v>
      </c>
      <c r="AH2211" s="24">
        <f t="shared" ref="AH2211" si="13157">X2211*AC2208+Z2211*AC2211-Y2211*AD2208-AA2211*AD2211</f>
        <v>0</v>
      </c>
      <c r="AI2211" s="28">
        <f t="shared" ref="AI2211" si="13158">(X2211*AD2208+Y2211*AC2208+Z2211*AD2211+AA2211*AC2211)</f>
        <v>0.3540639180264451</v>
      </c>
      <c r="AJ2211" s="26">
        <f t="shared" ref="AJ2211" si="13159">X2211*AE2208+Z2211*AE2211-Y2211*AF2208-AA2211*AF2211</f>
        <v>-3.1272909682903398</v>
      </c>
      <c r="AK2211" s="27">
        <f t="shared" ref="AK2211" si="13160">(X2211*AF2208+Y2211*AE2208+Z2211*AF2211+AA2211*AE2211)</f>
        <v>0</v>
      </c>
      <c r="AL2211" s="8"/>
      <c r="AM2211" s="24">
        <v>0</v>
      </c>
      <c r="AN2211" s="28">
        <v>0</v>
      </c>
      <c r="AO2211" s="26">
        <v>1</v>
      </c>
      <c r="AP2211" s="27">
        <v>0</v>
      </c>
      <c r="AR2211" s="24">
        <f t="shared" ref="AR2211" si="13161">AH2211*AM2208+AJ2211*AM2211-AI2211*AN2208-AK2211*AN2211</f>
        <v>0</v>
      </c>
      <c r="AS2211" s="28">
        <f t="shared" ref="AS2211" si="13162">(AH2211*AN2208+AI2211*AM2208+AJ2211*AN2211+AK2211*AM2211)</f>
        <v>0.3540639180264451</v>
      </c>
      <c r="AT2211" s="26">
        <f t="shared" ref="AT2211" si="13163">AH2211*AO2208+AJ2211*AO2211-AI2211*AP2208-AK2211*AP2211</f>
        <v>-1.197147803544474</v>
      </c>
      <c r="AU2211" s="27">
        <f t="shared" ref="AU2211" si="13164">(AH2211*AP2208+AI2211*AO2208+AJ2211*AP2211+AK2211*AO2211)</f>
        <v>0</v>
      </c>
      <c r="AV2211" s="8"/>
      <c r="AW2211" s="38">
        <f t="shared" ref="AW2211" si="13165">(180/PI())*ATAN(-1*(($AR$8*AS2208+AU2208+$AR$8*AS2211+AU2211)/($AR$8*AR2208+AT2208+$AR$8*AR2211+AT2211)))</f>
        <v>-29.783529991762396</v>
      </c>
      <c r="AY2211" s="187">
        <f t="shared" ref="AY2211" si="13166">20*LOG(((($AR$8*AR2208+AT2208-$AR$8*AR2211-AT2211)^2+($AR$8*AS2208+AU2208-$AR$8*AS2211-AU2211)^2)/(($AR$8*AR2208+AT2208+$AR$8*AR2211+AT2211)^2+($AR$8*AS2208+AU2208+$AR$8*AS2211+AU2211)^2))^0.5)</f>
        <v>-2.6379922664639324</v>
      </c>
      <c r="AZ2211" s="9"/>
      <c r="BA2211" s="29"/>
      <c r="BB2211" s="29"/>
      <c r="BC2211" s="29"/>
      <c r="BD2211" s="29"/>
    </row>
    <row r="2212" spans="2:56" ht="18.649999999999999" customHeight="1">
      <c r="AY2212" s="33"/>
    </row>
    <row r="2213" spans="2:56" ht="18.649999999999999" customHeight="1" thickBot="1">
      <c r="E2213" s="21" t="s">
        <v>68</v>
      </c>
      <c r="J2213" s="21" t="s">
        <v>69</v>
      </c>
      <c r="O2213" s="21" t="s">
        <v>70</v>
      </c>
      <c r="T2213" s="21" t="s">
        <v>71</v>
      </c>
      <c r="Y2213" s="21" t="s">
        <v>72</v>
      </c>
      <c r="AD2213" s="21" t="s">
        <v>73</v>
      </c>
      <c r="AI2213" s="21" t="s">
        <v>74</v>
      </c>
      <c r="AN2213" s="21" t="s">
        <v>75</v>
      </c>
      <c r="AS2213" s="21" t="s">
        <v>76</v>
      </c>
    </row>
    <row r="2214" spans="2:56" ht="18.649999999999999" customHeight="1" thickBot="1">
      <c r="B2214" s="20"/>
      <c r="D2214" s="197" t="s">
        <v>77</v>
      </c>
      <c r="E2214" s="198"/>
      <c r="F2214" s="199" t="s">
        <v>78</v>
      </c>
      <c r="G2214" s="200"/>
      <c r="I2214" s="197" t="s">
        <v>79</v>
      </c>
      <c r="J2214" s="198"/>
      <c r="K2214" s="199" t="s">
        <v>80</v>
      </c>
      <c r="L2214" s="200"/>
      <c r="N2214" s="197" t="s">
        <v>81</v>
      </c>
      <c r="O2214" s="198"/>
      <c r="P2214" s="199" t="s">
        <v>82</v>
      </c>
      <c r="Q2214" s="200"/>
      <c r="S2214" s="197" t="s">
        <v>83</v>
      </c>
      <c r="T2214" s="198"/>
      <c r="U2214" s="199" t="s">
        <v>84</v>
      </c>
      <c r="V2214" s="200"/>
      <c r="X2214" s="197" t="s">
        <v>85</v>
      </c>
      <c r="Y2214" s="198"/>
      <c r="Z2214" s="199" t="s">
        <v>86</v>
      </c>
      <c r="AA2214" s="200"/>
      <c r="AB2214" s="4"/>
      <c r="AC2214" s="197" t="s">
        <v>87</v>
      </c>
      <c r="AD2214" s="198"/>
      <c r="AE2214" s="199" t="s">
        <v>88</v>
      </c>
      <c r="AF2214" s="200"/>
      <c r="AH2214" s="197" t="s">
        <v>89</v>
      </c>
      <c r="AI2214" s="198"/>
      <c r="AJ2214" s="199" t="s">
        <v>90</v>
      </c>
      <c r="AK2214" s="200"/>
      <c r="AL2214" s="4"/>
      <c r="AM2214" s="197" t="s">
        <v>91</v>
      </c>
      <c r="AN2214" s="198"/>
      <c r="AO2214" s="199" t="s">
        <v>92</v>
      </c>
      <c r="AP2214" s="200"/>
      <c r="AR2214" s="197" t="s">
        <v>93</v>
      </c>
      <c r="AS2214" s="198"/>
      <c r="AT2214" s="199" t="s">
        <v>94</v>
      </c>
      <c r="AU2214" s="200"/>
      <c r="AV2214" s="4"/>
      <c r="AW2214" s="181" t="s">
        <v>95</v>
      </c>
      <c r="AY2214" s="182" t="s">
        <v>22</v>
      </c>
      <c r="AZ2214" s="9"/>
      <c r="BA2214" s="29"/>
      <c r="BB2214" s="29"/>
      <c r="BC2214" s="29"/>
      <c r="BD2214" s="29"/>
    </row>
    <row r="2215" spans="2:56" ht="18.649999999999999" customHeight="1" thickTop="1" thickBot="1">
      <c r="B2215" s="39">
        <f t="shared" ref="B2215" si="13167">B2208+$E$5</f>
        <v>1.0251999999999863</v>
      </c>
      <c r="D2215" s="24">
        <v>1</v>
      </c>
      <c r="E2215" s="25">
        <v>0</v>
      </c>
      <c r="F2215" s="26">
        <v>0</v>
      </c>
      <c r="G2215" s="27">
        <f t="shared" ref="G2215" si="13168">-1/($E$8*$B2215)</f>
        <v>-5.4492705606428249</v>
      </c>
      <c r="I2215" s="24">
        <v>1</v>
      </c>
      <c r="J2215" s="28">
        <v>0</v>
      </c>
      <c r="K2215" s="26">
        <v>0</v>
      </c>
      <c r="L2215" s="27">
        <v>0</v>
      </c>
      <c r="N2215" s="24">
        <f t="shared" ref="N2215" si="13169">D2215*I2215+F2215*I2218-E2215*J2215-G2215*J2218</f>
        <v>0.15184903397370908</v>
      </c>
      <c r="O2215" s="28">
        <f t="shared" ref="O2215" si="13170">(D2215*J2215+E2215*I2215+F2215*J2218+G2215*I2218)</f>
        <v>0</v>
      </c>
      <c r="P2215" s="26">
        <f t="shared" ref="P2215" si="13171">D2215*K2215+F2215*K2218-E2215*L2215-G2215*L2218</f>
        <v>0</v>
      </c>
      <c r="Q2215" s="27">
        <f t="shared" ref="Q2215" si="13172">(D2215*L2215+E2215*K2215+F2215*L2218+G2215*K2218)</f>
        <v>-5.4492705606428249</v>
      </c>
      <c r="S2215" s="24">
        <v>1</v>
      </c>
      <c r="T2215" s="25">
        <v>0</v>
      </c>
      <c r="U2215" s="26">
        <v>0</v>
      </c>
      <c r="V2215" s="27">
        <f t="shared" ref="V2215" si="13173">-1/($T$8*$B2215)</f>
        <v>-26.362687306893669</v>
      </c>
      <c r="X2215" s="24">
        <f t="shared" ref="X2215" si="13174">N2215*S2215+P2215*S2218-O2215*T2215-Q2215*T2218</f>
        <v>0.15184903397370908</v>
      </c>
      <c r="Y2215" s="28">
        <f t="shared" ref="Y2215" si="13175">(N2215*T2215+O2215*S2215+P2215*T2218+Q2215*S2218)</f>
        <v>0</v>
      </c>
      <c r="Z2215" s="26">
        <f t="shared" ref="Z2215" si="13176">N2215*U2215+P2215*U2218-O2215*V2215-Q2215*V2218</f>
        <v>0</v>
      </c>
      <c r="AA2215" s="27">
        <f t="shared" ref="AA2215" si="13177">(N2215*V2215+O2215*U2215+P2215*V2218+Q2215*U2218)</f>
        <v>-9.4524191611455919</v>
      </c>
      <c r="AB2215" s="8"/>
      <c r="AC2215" s="24">
        <v>1</v>
      </c>
      <c r="AD2215" s="28">
        <v>0</v>
      </c>
      <c r="AE2215" s="26">
        <v>0</v>
      </c>
      <c r="AF2215" s="27">
        <v>0</v>
      </c>
      <c r="AH2215" s="24">
        <f t="shared" ref="AH2215" si="13178">X2215*AC2215+Z2215*AC2218-Y2215*AD2215-AA2215*AD2218</f>
        <v>-1.3844434609295895</v>
      </c>
      <c r="AI2215" s="28">
        <f t="shared" ref="AI2215" si="13179">(X2215*AD2215+Y2215*AC2215+Z2215*AD2218+AA2215*AC2218)</f>
        <v>0</v>
      </c>
      <c r="AJ2215" s="26">
        <f t="shared" ref="AJ2215" si="13180">X2215*AE2215+Z2215*AE2218-Y2215*AF2215-AA2215*AF2218</f>
        <v>0</v>
      </c>
      <c r="AK2215" s="27">
        <f t="shared" ref="AK2215" si="13181">(X2215*AF2215+Y2215*AE2215+Z2215*AF2218+AA2215*AE2218)</f>
        <v>-9.4524191611455919</v>
      </c>
      <c r="AL2215" s="8"/>
      <c r="AM2215" s="24">
        <v>1</v>
      </c>
      <c r="AN2215" s="25">
        <v>0</v>
      </c>
      <c r="AO2215" s="26">
        <v>0</v>
      </c>
      <c r="AP2215" s="27">
        <f t="shared" ref="AP2215" si="13182">-1/($AN$8*$B2215)</f>
        <v>-5.4492705606428249</v>
      </c>
      <c r="AR2215" s="24">
        <f t="shared" ref="AR2215" si="13183">AH2215*AM2215+AJ2215*AM2218-AI2215*AN2215-AK2215*AN2218</f>
        <v>-1.3844434609295895</v>
      </c>
      <c r="AS2215" s="28">
        <f t="shared" ref="AS2215" si="13184">(AH2215*AN2215+AI2215*AM2215+AJ2215*AN2218+AK2215*AM2218)</f>
        <v>0</v>
      </c>
      <c r="AT2215" s="26">
        <f t="shared" ref="AT2215" si="13185">AH2215*AO2215+AJ2215*AO2218-AI2215*AP2215-AK2215*AP2218</f>
        <v>0</v>
      </c>
      <c r="AU2215" s="27">
        <f t="shared" ref="AU2215" si="13186">(AH2215*AP2215+AI2215*AO2215+AJ2215*AP2218+AK2215*AO2218)</f>
        <v>-1.9082121666275151</v>
      </c>
      <c r="AV2215" s="8"/>
      <c r="AW2215" s="183">
        <f t="shared" ref="AW2215" si="13187">20*LOG((2*$AR$8)/(($AR$8*AR2215+AT2215+$AR$8*AR2218+AT2218)^2+($AR$8*AS2215+AU2215+$AR$8*AS2218+AU2218)^2)^0.5)</f>
        <v>-3.5825237555823257</v>
      </c>
      <c r="AY2215" s="184">
        <f t="shared" ref="AY2215" si="13188">((AS2215^2+AR2215^2)/(AS2218^2+AR2218^2))^0.5</f>
        <v>3.9700951759011032</v>
      </c>
      <c r="AZ2215" s="9"/>
      <c r="BA2215" s="29"/>
      <c r="BB2215" s="29"/>
      <c r="BC2215" s="29"/>
      <c r="BD2215" s="29"/>
    </row>
    <row r="2216" spans="2:56" ht="18.649999999999999" customHeight="1" thickBot="1">
      <c r="D2216" s="30"/>
      <c r="G2216" s="31"/>
      <c r="I2216" s="30"/>
      <c r="L2216" s="31"/>
      <c r="N2216" s="30"/>
      <c r="Q2216" s="31"/>
      <c r="S2216" s="30"/>
      <c r="V2216" s="31"/>
      <c r="X2216" s="30"/>
      <c r="AA2216" s="31"/>
      <c r="AC2216" s="30"/>
      <c r="AF2216" s="31"/>
      <c r="AH2216" s="30"/>
      <c r="AK2216" s="31"/>
      <c r="AM2216" s="30"/>
      <c r="AP2216" s="31"/>
      <c r="AR2216" s="30"/>
      <c r="AU2216" s="31"/>
      <c r="AY2216" s="185"/>
      <c r="AZ2216" s="9"/>
      <c r="BA2216" s="29"/>
      <c r="BB2216" s="29"/>
      <c r="BC2216" s="29"/>
      <c r="BD2216" s="29"/>
    </row>
    <row r="2217" spans="2:56" ht="18.649999999999999" customHeight="1" thickBot="1">
      <c r="D2217" s="197" t="s">
        <v>96</v>
      </c>
      <c r="E2217" s="198"/>
      <c r="F2217" s="199" t="s">
        <v>97</v>
      </c>
      <c r="G2217" s="200"/>
      <c r="I2217" s="197" t="s">
        <v>98</v>
      </c>
      <c r="J2217" s="198"/>
      <c r="K2217" s="199" t="s">
        <v>99</v>
      </c>
      <c r="L2217" s="200"/>
      <c r="N2217" s="197" t="s">
        <v>1</v>
      </c>
      <c r="O2217" s="198"/>
      <c r="P2217" s="199" t="s">
        <v>2</v>
      </c>
      <c r="Q2217" s="200"/>
      <c r="S2217" s="172" t="s">
        <v>100</v>
      </c>
      <c r="T2217" s="173"/>
      <c r="U2217" s="199" t="s">
        <v>101</v>
      </c>
      <c r="V2217" s="200"/>
      <c r="X2217" s="197" t="s">
        <v>102</v>
      </c>
      <c r="Y2217" s="198"/>
      <c r="Z2217" s="199" t="s">
        <v>103</v>
      </c>
      <c r="AA2217" s="200"/>
      <c r="AB2217" s="4"/>
      <c r="AC2217" s="197" t="s">
        <v>104</v>
      </c>
      <c r="AD2217" s="198"/>
      <c r="AE2217" s="199" t="s">
        <v>105</v>
      </c>
      <c r="AF2217" s="200"/>
      <c r="AH2217" s="172" t="s">
        <v>106</v>
      </c>
      <c r="AI2217" s="173"/>
      <c r="AJ2217" s="199" t="s">
        <v>107</v>
      </c>
      <c r="AK2217" s="200"/>
      <c r="AL2217" s="4"/>
      <c r="AM2217" s="197" t="s">
        <v>108</v>
      </c>
      <c r="AN2217" s="198"/>
      <c r="AO2217" s="199" t="s">
        <v>109</v>
      </c>
      <c r="AP2217" s="200"/>
      <c r="AR2217" s="197" t="s">
        <v>110</v>
      </c>
      <c r="AS2217" s="198"/>
      <c r="AT2217" s="199" t="s">
        <v>111</v>
      </c>
      <c r="AU2217" s="200"/>
      <c r="AV2217" s="4"/>
      <c r="AW2217" s="36" t="s">
        <v>112</v>
      </c>
      <c r="AY2217" s="186" t="s">
        <v>113</v>
      </c>
      <c r="AZ2217" s="9"/>
      <c r="BA2217" s="29"/>
      <c r="BB2217" s="29"/>
      <c r="BC2217" s="29"/>
      <c r="BD2217" s="29"/>
    </row>
    <row r="2218" spans="2:56" ht="18.649999999999999" customHeight="1" thickTop="1" thickBot="1">
      <c r="D2218" s="24">
        <v>0</v>
      </c>
      <c r="E2218" s="28">
        <v>0</v>
      </c>
      <c r="F2218" s="26">
        <v>1</v>
      </c>
      <c r="G2218" s="27">
        <v>0</v>
      </c>
      <c r="I2218" s="24">
        <v>0</v>
      </c>
      <c r="J2218" s="28">
        <f t="shared" ref="J2218" si="13189">IF(0=(1-$J$8*$K$8*$B2215^2),0,-1*(1-$J$8*$K$8*$B2215^2)/($B2215*$K$8))</f>
        <v>-0.1556448622962554</v>
      </c>
      <c r="K2218" s="26">
        <v>1</v>
      </c>
      <c r="L2218" s="27">
        <v>0</v>
      </c>
      <c r="N2218" s="24">
        <f t="shared" ref="N2218" si="13190">D2218*I2215+F2218*I2218-E2218*J2215-G2218*J2218</f>
        <v>0</v>
      </c>
      <c r="O2218" s="28">
        <f t="shared" ref="O2218" si="13191">(D2218*J2215+E2218*I2215+F2218*J2218+G2218*I2218)</f>
        <v>-0.1556448622962554</v>
      </c>
      <c r="P2218" s="26">
        <f t="shared" ref="P2218" si="13192">D2218*K2215+F2218*K2218-E2218*L2215-G2218*L2218</f>
        <v>1</v>
      </c>
      <c r="Q2218" s="27">
        <f t="shared" ref="Q2218" si="13193">(D2218*L2215+E2218*K2215+F2218*L2218+G2218*K2218)</f>
        <v>0</v>
      </c>
      <c r="S2218" s="24">
        <v>0</v>
      </c>
      <c r="T2218" s="28">
        <v>0</v>
      </c>
      <c r="U2218" s="26">
        <v>1</v>
      </c>
      <c r="V2218" s="27">
        <v>0</v>
      </c>
      <c r="X2218" s="24">
        <f t="shared" ref="X2218" si="13194">N2218*S2215+P2218*S2218-O2218*T2215-Q2218*T2218</f>
        <v>0</v>
      </c>
      <c r="Y2218" s="28">
        <f t="shared" ref="Y2218" si="13195">(N2218*T2215+O2218*S2215+P2218*T2218+Q2218*S2218)</f>
        <v>-0.1556448622962554</v>
      </c>
      <c r="Z2218" s="26">
        <f t="shared" ref="Z2218" si="13196">N2218*U2215+P2218*U2218-O2218*V2215-Q2218*V2218</f>
        <v>-3.1032168356407057</v>
      </c>
      <c r="AA2218" s="27">
        <f t="shared" ref="AA2218" si="13197">(N2218*V2215+O2218*U2215+P2218*V2218+Q2218*U2218)</f>
        <v>0</v>
      </c>
      <c r="AB2218" s="8"/>
      <c r="AC2218" s="24">
        <v>0</v>
      </c>
      <c r="AD2218" s="28">
        <f t="shared" ref="AD2218" si="13198">IF(0=(1-$AD$8*$AE$8*$B2215^2),0,-1*(1-$AD$8*$AE$8*$B2215^2)/($B2215*$AD$8))</f>
        <v>-0.16252902761848181</v>
      </c>
      <c r="AE2218" s="26">
        <v>1</v>
      </c>
      <c r="AF2218" s="27">
        <v>0</v>
      </c>
      <c r="AH2218" s="24">
        <f t="shared" ref="AH2218" si="13199">X2218*AC2215+Z2218*AC2218-Y2218*AD2215-AA2218*AD2218</f>
        <v>0</v>
      </c>
      <c r="AI2218" s="28">
        <f t="shared" ref="AI2218" si="13200">(X2218*AD2215+Y2218*AC2215+Z2218*AD2218+AA2218*AC2218)</f>
        <v>0.34871795248973059</v>
      </c>
      <c r="AJ2218" s="26">
        <f t="shared" ref="AJ2218" si="13201">X2218*AE2215+Z2218*AE2218-Y2218*AF2215-AA2218*AF2218</f>
        <v>-3.1032168356407057</v>
      </c>
      <c r="AK2218" s="27">
        <f t="shared" ref="AK2218" si="13202">(X2218*AF2215+Y2218*AE2215+Z2218*AF2218+AA2218*AE2218)</f>
        <v>0</v>
      </c>
      <c r="AL2218" s="8"/>
      <c r="AM2218" s="24">
        <v>0</v>
      </c>
      <c r="AN2218" s="28">
        <v>0</v>
      </c>
      <c r="AO2218" s="26">
        <v>1</v>
      </c>
      <c r="AP2218" s="27">
        <v>0</v>
      </c>
      <c r="AR2218" s="24">
        <f t="shared" ref="AR2218" si="13203">AH2218*AM2215+AJ2218*AM2218-AI2218*AN2215-AK2218*AN2218</f>
        <v>0</v>
      </c>
      <c r="AS2218" s="28">
        <f t="shared" ref="AS2218" si="13204">(AH2218*AN2215+AI2218*AM2215+AJ2218*AN2218+AK2218*AM2218)</f>
        <v>0.34871795248973059</v>
      </c>
      <c r="AT2218" s="26">
        <f t="shared" ref="AT2218" si="13205">AH2218*AO2215+AJ2218*AO2218-AI2218*AP2215-AK2218*AP2218</f>
        <v>-1.2029583631707736</v>
      </c>
      <c r="AU2218" s="27">
        <f t="shared" ref="AU2218" si="13206">(AH2218*AP2215+AI2218*AO2215+AJ2218*AP2218+AK2218*AO2218)</f>
        <v>0</v>
      </c>
      <c r="AV2218" s="8"/>
      <c r="AW2218" s="38">
        <f t="shared" ref="AW2218" si="13207">(180/PI())*ATAN(-1*(($AR$8*AS2215+AU2215+$AR$8*AS2218+AU2218)/($AR$8*AR2215+AT2215+$AR$8*AR2218+AT2218)))</f>
        <v>-31.078460525435592</v>
      </c>
      <c r="AY2218" s="187">
        <f t="shared" ref="AY2218" si="13208">20*LOG(((($AR$8*AR2215+AT2215-$AR$8*AR2218-AT2218)^2+($AR$8*AS2215+AU2215-$AR$8*AS2218-AU2218)^2)/(($AR$8*AR2215+AT2215+$AR$8*AR2218+AT2218)^2+($AR$8*AS2215+AU2215+$AR$8*AS2218+AU2218)^2))^0.5)</f>
        <v>-2.5047696960083869</v>
      </c>
      <c r="AZ2218" s="9"/>
      <c r="BA2218" s="29"/>
      <c r="BB2218" s="29"/>
      <c r="BC2218" s="29"/>
      <c r="BD2218" s="29"/>
    </row>
    <row r="2219" spans="2:56" ht="18.649999999999999" customHeight="1">
      <c r="AY2219" s="33"/>
    </row>
    <row r="2220" spans="2:56" ht="18.649999999999999" customHeight="1" thickBot="1">
      <c r="E2220" s="21" t="s">
        <v>68</v>
      </c>
      <c r="J2220" s="21" t="s">
        <v>69</v>
      </c>
      <c r="O2220" s="21" t="s">
        <v>70</v>
      </c>
      <c r="T2220" s="21" t="s">
        <v>71</v>
      </c>
      <c r="Y2220" s="21" t="s">
        <v>72</v>
      </c>
      <c r="AD2220" s="21" t="s">
        <v>73</v>
      </c>
      <c r="AI2220" s="21" t="s">
        <v>74</v>
      </c>
      <c r="AN2220" s="21" t="s">
        <v>75</v>
      </c>
      <c r="AS2220" s="21" t="s">
        <v>76</v>
      </c>
    </row>
    <row r="2221" spans="2:56" ht="18.649999999999999" customHeight="1" thickBot="1">
      <c r="B2221" s="20"/>
      <c r="D2221" s="197" t="s">
        <v>77</v>
      </c>
      <c r="E2221" s="198"/>
      <c r="F2221" s="199" t="s">
        <v>78</v>
      </c>
      <c r="G2221" s="200"/>
      <c r="I2221" s="197" t="s">
        <v>79</v>
      </c>
      <c r="J2221" s="198"/>
      <c r="K2221" s="199" t="s">
        <v>80</v>
      </c>
      <c r="L2221" s="200"/>
      <c r="N2221" s="197" t="s">
        <v>81</v>
      </c>
      <c r="O2221" s="198"/>
      <c r="P2221" s="199" t="s">
        <v>82</v>
      </c>
      <c r="Q2221" s="200"/>
      <c r="S2221" s="197" t="s">
        <v>83</v>
      </c>
      <c r="T2221" s="198"/>
      <c r="U2221" s="199" t="s">
        <v>84</v>
      </c>
      <c r="V2221" s="200"/>
      <c r="X2221" s="197" t="s">
        <v>85</v>
      </c>
      <c r="Y2221" s="198"/>
      <c r="Z2221" s="199" t="s">
        <v>86</v>
      </c>
      <c r="AA2221" s="200"/>
      <c r="AB2221" s="4"/>
      <c r="AC2221" s="197" t="s">
        <v>87</v>
      </c>
      <c r="AD2221" s="198"/>
      <c r="AE2221" s="199" t="s">
        <v>88</v>
      </c>
      <c r="AF2221" s="200"/>
      <c r="AH2221" s="197" t="s">
        <v>89</v>
      </c>
      <c r="AI2221" s="198"/>
      <c r="AJ2221" s="199" t="s">
        <v>90</v>
      </c>
      <c r="AK2221" s="200"/>
      <c r="AL2221" s="4"/>
      <c r="AM2221" s="197" t="s">
        <v>91</v>
      </c>
      <c r="AN2221" s="198"/>
      <c r="AO2221" s="199" t="s">
        <v>92</v>
      </c>
      <c r="AP2221" s="200"/>
      <c r="AR2221" s="197" t="s">
        <v>93</v>
      </c>
      <c r="AS2221" s="198"/>
      <c r="AT2221" s="199" t="s">
        <v>94</v>
      </c>
      <c r="AU2221" s="200"/>
      <c r="AV2221" s="4"/>
      <c r="AW2221" s="181" t="s">
        <v>95</v>
      </c>
      <c r="AY2221" s="182" t="s">
        <v>22</v>
      </c>
      <c r="AZ2221" s="9"/>
      <c r="BA2221" s="29"/>
      <c r="BB2221" s="29"/>
      <c r="BC2221" s="29"/>
      <c r="BD2221" s="29"/>
    </row>
    <row r="2222" spans="2:56" ht="18.649999999999999" customHeight="1" thickTop="1" thickBot="1">
      <c r="B2222" s="39">
        <f t="shared" ref="B2222" si="13209">B2215+$E$5</f>
        <v>1.0255999999999863</v>
      </c>
      <c r="D2222" s="24">
        <v>1</v>
      </c>
      <c r="E2222" s="25">
        <v>0</v>
      </c>
      <c r="F2222" s="26">
        <v>0</v>
      </c>
      <c r="G2222" s="27">
        <f t="shared" ref="G2222" si="13210">-1/($E$8*$B2222)</f>
        <v>-5.4471452601121539</v>
      </c>
      <c r="I2222" s="24">
        <v>1</v>
      </c>
      <c r="J2222" s="28">
        <v>0</v>
      </c>
      <c r="K2222" s="26">
        <v>0</v>
      </c>
      <c r="L2222" s="27">
        <v>0</v>
      </c>
      <c r="N2222" s="24">
        <f t="shared" ref="N2222" si="13211">D2222*I2222+F2222*I2225-E2222*J2222-G2222*J2225</f>
        <v>0.15681943006531829</v>
      </c>
      <c r="O2222" s="28">
        <f t="shared" ref="O2222" si="13212">(D2222*J2222+E2222*I2222+F2222*J2225+G2222*I2225)</f>
        <v>0</v>
      </c>
      <c r="P2222" s="26">
        <f t="shared" ref="P2222" si="13213">D2222*K2222+F2222*K2225-E2222*L2222-G2222*L2225</f>
        <v>0</v>
      </c>
      <c r="Q2222" s="27">
        <f t="shared" ref="Q2222" si="13214">(D2222*L2222+E2222*K2222+F2222*L2225+G2222*K2225)</f>
        <v>-5.4471452601121539</v>
      </c>
      <c r="S2222" s="24">
        <v>1</v>
      </c>
      <c r="T2222" s="25">
        <v>0</v>
      </c>
      <c r="U2222" s="26">
        <v>0</v>
      </c>
      <c r="V2222" s="27">
        <f t="shared" ref="V2222" si="13215">-1/($T$8*$B2222)</f>
        <v>-26.352405447569605</v>
      </c>
      <c r="X2222" s="24">
        <f t="shared" ref="X2222" si="13216">N2222*S2222+P2222*S2225-O2222*T2222-Q2222*T2225</f>
        <v>0.15681943006531829</v>
      </c>
      <c r="Y2222" s="28">
        <f t="shared" ref="Y2222" si="13217">(N2222*T2222+O2222*S2222+P2222*T2225+Q2222*S2225)</f>
        <v>0</v>
      </c>
      <c r="Z2222" s="26">
        <f t="shared" ref="Z2222" si="13218">N2222*U2222+P2222*U2225-O2222*V2222-Q2222*V2225</f>
        <v>0</v>
      </c>
      <c r="AA2222" s="27">
        <f t="shared" ref="AA2222" si="13219">(N2222*V2222+O2222*U2222+P2222*V2225+Q2222*U2225)</f>
        <v>-9.5797144632502089</v>
      </c>
      <c r="AB2222" s="8"/>
      <c r="AC2222" s="24">
        <v>1</v>
      </c>
      <c r="AD2222" s="28">
        <v>0</v>
      </c>
      <c r="AE2222" s="26">
        <v>0</v>
      </c>
      <c r="AF2222" s="27">
        <v>0</v>
      </c>
      <c r="AH2222" s="24">
        <f t="shared" ref="AH2222" si="13220">X2222*AC2222+Z2222*AC2225-Y2222*AD2222-AA2222*AD2225</f>
        <v>-1.393164660284842</v>
      </c>
      <c r="AI2222" s="28">
        <f t="shared" ref="AI2222" si="13221">(X2222*AD2222+Y2222*AC2222+Z2222*AD2225+AA2222*AC2225)</f>
        <v>0</v>
      </c>
      <c r="AJ2222" s="26">
        <f t="shared" ref="AJ2222" si="13222">X2222*AE2222+Z2222*AE2225-Y2222*AF2222-AA2222*AF2225</f>
        <v>0</v>
      </c>
      <c r="AK2222" s="27">
        <f t="shared" ref="AK2222" si="13223">(X2222*AF2222+Y2222*AE2222+Z2222*AF2225+AA2222*AE2225)</f>
        <v>-9.5797144632502089</v>
      </c>
      <c r="AL2222" s="8"/>
      <c r="AM2222" s="24">
        <v>1</v>
      </c>
      <c r="AN2222" s="25">
        <v>0</v>
      </c>
      <c r="AO2222" s="26">
        <v>0</v>
      </c>
      <c r="AP2222" s="27">
        <f t="shared" ref="AP2222" si="13224">-1/($AN$8*$B2222)</f>
        <v>-5.4471452601121539</v>
      </c>
      <c r="AR2222" s="24">
        <f t="shared" ref="AR2222" si="13225">AH2222*AM2222+AJ2222*AM2225-AI2222*AN2222-AK2222*AN2225</f>
        <v>-1.393164660284842</v>
      </c>
      <c r="AS2222" s="28">
        <f t="shared" ref="AS2222" si="13226">(AH2222*AN2222+AI2222*AM2222+AJ2222*AN2225+AK2222*AM2225)</f>
        <v>0</v>
      </c>
      <c r="AT2222" s="26">
        <f t="shared" ref="AT2222" si="13227">AH2222*AO2222+AJ2222*AO2225-AI2222*AP2222-AK2222*AP2225</f>
        <v>0</v>
      </c>
      <c r="AU2222" s="27">
        <f t="shared" ref="AU2222" si="13228">(AH2222*AP2222+AI2222*AO2222+AJ2222*AP2225+AK2222*AO2225)</f>
        <v>-1.9909441874238727</v>
      </c>
      <c r="AV2222" s="8"/>
      <c r="AW2222" s="183">
        <f t="shared" ref="AW2222" si="13229">20*LOG((2*$AR$8)/(($AR$8*AR2222+AT2222+$AR$8*AR2225+AT2225)^2+($AR$8*AS2222+AU2222+$AR$8*AS2225+AU2225)^2)^0.5)</f>
        <v>-3.7489956304375354</v>
      </c>
      <c r="AY2222" s="184">
        <f t="shared" ref="AY2222" si="13230">((AS2222^2+AR2222^2)/(AS2225^2+AR2225^2))^0.5</f>
        <v>4.0568277610183632</v>
      </c>
      <c r="AZ2222" s="9"/>
      <c r="BA2222" s="29"/>
      <c r="BB2222" s="29"/>
      <c r="BC2222" s="29"/>
      <c r="BD2222" s="29"/>
    </row>
    <row r="2223" spans="2:56" ht="18.649999999999999" customHeight="1" thickBot="1">
      <c r="D2223" s="30"/>
      <c r="G2223" s="31"/>
      <c r="I2223" s="30"/>
      <c r="L2223" s="31"/>
      <c r="N2223" s="30"/>
      <c r="Q2223" s="31"/>
      <c r="S2223" s="30"/>
      <c r="V2223" s="31"/>
      <c r="X2223" s="30"/>
      <c r="AA2223" s="31"/>
      <c r="AC2223" s="30"/>
      <c r="AF2223" s="31"/>
      <c r="AH2223" s="30"/>
      <c r="AK2223" s="31"/>
      <c r="AM2223" s="30"/>
      <c r="AP2223" s="31"/>
      <c r="AR2223" s="30"/>
      <c r="AU2223" s="31"/>
      <c r="AY2223" s="185"/>
      <c r="AZ2223" s="9"/>
      <c r="BA2223" s="29"/>
      <c r="BB2223" s="29"/>
      <c r="BC2223" s="29"/>
      <c r="BD2223" s="29"/>
    </row>
    <row r="2224" spans="2:56" ht="18.649999999999999" customHeight="1" thickBot="1">
      <c r="D2224" s="197" t="s">
        <v>96</v>
      </c>
      <c r="E2224" s="198"/>
      <c r="F2224" s="199" t="s">
        <v>97</v>
      </c>
      <c r="G2224" s="200"/>
      <c r="I2224" s="197" t="s">
        <v>98</v>
      </c>
      <c r="J2224" s="198"/>
      <c r="K2224" s="199" t="s">
        <v>99</v>
      </c>
      <c r="L2224" s="200"/>
      <c r="N2224" s="197" t="s">
        <v>1</v>
      </c>
      <c r="O2224" s="198"/>
      <c r="P2224" s="199" t="s">
        <v>2</v>
      </c>
      <c r="Q2224" s="200"/>
      <c r="S2224" s="172" t="s">
        <v>100</v>
      </c>
      <c r="T2224" s="173"/>
      <c r="U2224" s="199" t="s">
        <v>101</v>
      </c>
      <c r="V2224" s="200"/>
      <c r="X2224" s="197" t="s">
        <v>102</v>
      </c>
      <c r="Y2224" s="198"/>
      <c r="Z2224" s="199" t="s">
        <v>103</v>
      </c>
      <c r="AA2224" s="200"/>
      <c r="AB2224" s="4"/>
      <c r="AC2224" s="197" t="s">
        <v>104</v>
      </c>
      <c r="AD2224" s="198"/>
      <c r="AE2224" s="199" t="s">
        <v>105</v>
      </c>
      <c r="AF2224" s="200"/>
      <c r="AH2224" s="172" t="s">
        <v>106</v>
      </c>
      <c r="AI2224" s="173"/>
      <c r="AJ2224" s="199" t="s">
        <v>107</v>
      </c>
      <c r="AK2224" s="200"/>
      <c r="AL2224" s="4"/>
      <c r="AM2224" s="197" t="s">
        <v>108</v>
      </c>
      <c r="AN2224" s="198"/>
      <c r="AO2224" s="199" t="s">
        <v>109</v>
      </c>
      <c r="AP2224" s="200"/>
      <c r="AR2224" s="197" t="s">
        <v>110</v>
      </c>
      <c r="AS2224" s="198"/>
      <c r="AT2224" s="199" t="s">
        <v>111</v>
      </c>
      <c r="AU2224" s="200"/>
      <c r="AV2224" s="4"/>
      <c r="AW2224" s="36" t="s">
        <v>112</v>
      </c>
      <c r="AY2224" s="186" t="s">
        <v>113</v>
      </c>
      <c r="AZ2224" s="9"/>
      <c r="BA2224" s="29"/>
      <c r="BB2224" s="29"/>
      <c r="BC2224" s="29"/>
      <c r="BD2224" s="29"/>
    </row>
    <row r="2225" spans="2:56" ht="18.649999999999999" customHeight="1" thickTop="1" thickBot="1">
      <c r="D2225" s="24">
        <v>0</v>
      </c>
      <c r="E2225" s="28">
        <v>0</v>
      </c>
      <c r="F2225" s="26">
        <v>1</v>
      </c>
      <c r="G2225" s="27">
        <v>0</v>
      </c>
      <c r="I2225" s="24">
        <v>0</v>
      </c>
      <c r="J2225" s="28">
        <f t="shared" ref="J2225" si="13231">IF(0=(1-$J$8*$K$8*$B2222^2),0,-1*(1-$J$8*$K$8*$B2222^2)/($B2222*$K$8))</f>
        <v>-0.15479311266197462</v>
      </c>
      <c r="K2225" s="26">
        <v>1</v>
      </c>
      <c r="L2225" s="27">
        <v>0</v>
      </c>
      <c r="N2225" s="24">
        <f t="shared" ref="N2225" si="13232">D2225*I2222+F2225*I2225-E2225*J2222-G2225*J2225</f>
        <v>0</v>
      </c>
      <c r="O2225" s="28">
        <f t="shared" ref="O2225" si="13233">(D2225*J2222+E2225*I2222+F2225*J2225+G2225*I2225)</f>
        <v>-0.15479311266197462</v>
      </c>
      <c r="P2225" s="26">
        <f t="shared" ref="P2225" si="13234">D2225*K2222+F2225*K2225-E2225*L2222-G2225*L2225</f>
        <v>1</v>
      </c>
      <c r="Q2225" s="27">
        <f t="shared" ref="Q2225" si="13235">(D2225*L2222+E2225*K2222+F2225*L2225+G2225*K2225)</f>
        <v>0</v>
      </c>
      <c r="S2225" s="24">
        <v>0</v>
      </c>
      <c r="T2225" s="28">
        <v>0</v>
      </c>
      <c r="U2225" s="26">
        <v>1</v>
      </c>
      <c r="V2225" s="27">
        <v>0</v>
      </c>
      <c r="X2225" s="24">
        <f t="shared" ref="X2225" si="13236">N2225*S2222+P2225*S2225-O2225*T2222-Q2225*T2225</f>
        <v>0</v>
      </c>
      <c r="Y2225" s="28">
        <f t="shared" ref="Y2225" si="13237">(N2225*T2222+O2225*S2222+P2225*T2225+Q2225*S2225)</f>
        <v>-0.15479311266197462</v>
      </c>
      <c r="Z2225" s="26">
        <f t="shared" ref="Z2225" si="13238">N2225*U2222+P2225*U2225-O2225*V2222-Q2225*V2225</f>
        <v>-3.0791708653596759</v>
      </c>
      <c r="AA2225" s="27">
        <f t="shared" ref="AA2225" si="13239">(N2225*V2222+O2225*U2222+P2225*V2225+Q2225*U2225)</f>
        <v>0</v>
      </c>
      <c r="AB2225" s="8"/>
      <c r="AC2225" s="24">
        <v>0</v>
      </c>
      <c r="AD2225" s="28">
        <f t="shared" ref="AD2225" si="13240">IF(0=(1-$AD$8*$AE$8*$B2222^2),0,-1*(1-$AD$8*$AE$8*$B2222^2)/($B2222*$AD$8))</f>
        <v>-0.16179856887136082</v>
      </c>
      <c r="AE2225" s="26">
        <v>1</v>
      </c>
      <c r="AF2225" s="27">
        <v>0</v>
      </c>
      <c r="AH2225" s="24">
        <f t="shared" ref="AH2225" si="13241">X2225*AC2222+Z2225*AC2225-Y2225*AD2222-AA2225*AD2225</f>
        <v>0</v>
      </c>
      <c r="AI2225" s="28">
        <f t="shared" ref="AI2225" si="13242">(X2225*AD2222+Y2225*AC2222+Z2225*AD2225+AA2225*AC2225)</f>
        <v>0.34341232666361055</v>
      </c>
      <c r="AJ2225" s="26">
        <f t="shared" ref="AJ2225" si="13243">X2225*AE2222+Z2225*AE2225-Y2225*AF2222-AA2225*AF2225</f>
        <v>-3.0791708653596759</v>
      </c>
      <c r="AK2225" s="27">
        <f t="shared" ref="AK2225" si="13244">(X2225*AF2222+Y2225*AE2222+Z2225*AF2225+AA2225*AE2225)</f>
        <v>0</v>
      </c>
      <c r="AL2225" s="8"/>
      <c r="AM2225" s="24">
        <v>0</v>
      </c>
      <c r="AN2225" s="28">
        <v>0</v>
      </c>
      <c r="AO2225" s="26">
        <v>1</v>
      </c>
      <c r="AP2225" s="27">
        <v>0</v>
      </c>
      <c r="AR2225" s="24">
        <f t="shared" ref="AR2225" si="13245">AH2225*AM2222+AJ2225*AM2225-AI2225*AN2222-AK2225*AN2225</f>
        <v>0</v>
      </c>
      <c r="AS2225" s="28">
        <f t="shared" ref="AS2225" si="13246">(AH2225*AN2222+AI2225*AM2222+AJ2225*AN2225+AK2225*AM2225)</f>
        <v>0.34341232666361055</v>
      </c>
      <c r="AT2225" s="26">
        <f t="shared" ref="AT2225" si="13247">AH2225*AO2222+AJ2225*AO2225-AI2225*AP2222-AK2225*AP2225</f>
        <v>-1.2085540379099031</v>
      </c>
      <c r="AU2225" s="27">
        <f t="shared" ref="AU2225" si="13248">(AH2225*AP2222+AI2225*AO2222+AJ2225*AP2225+AK2225*AO2225)</f>
        <v>0</v>
      </c>
      <c r="AV2225" s="8"/>
      <c r="AW2225" s="38">
        <f t="shared" ref="AW2225" si="13249">(180/PI())*ATAN(-1*(($AR$8*AS2222+AU2222+$AR$8*AS2225+AU2225)/($AR$8*AR2222+AT2222+$AR$8*AR2225+AT2225)))</f>
        <v>-32.343933362972102</v>
      </c>
      <c r="AY2225" s="187">
        <f t="shared" ref="AY2225" si="13250">20*LOG(((($AR$8*AR2222+AT2222-$AR$8*AR2225-AT2225)^2+($AR$8*AS2222+AU2222-$AR$8*AS2225-AU2225)^2)/(($AR$8*AR2222+AT2222+$AR$8*AR2225+AT2225)^2+($AR$8*AS2222+AU2222+$AR$8*AS2225+AU2225)^2))^0.5)</f>
        <v>-2.3791743468993505</v>
      </c>
      <c r="AZ2225" s="9"/>
      <c r="BA2225" s="29"/>
      <c r="BB2225" s="29"/>
      <c r="BC2225" s="29"/>
      <c r="BD2225" s="29"/>
    </row>
    <row r="2226" spans="2:56" ht="18.649999999999999" customHeight="1">
      <c r="AY2226" s="33"/>
    </row>
    <row r="2227" spans="2:56" ht="18.649999999999999" customHeight="1" thickBot="1">
      <c r="E2227" s="21" t="s">
        <v>68</v>
      </c>
      <c r="J2227" s="21" t="s">
        <v>69</v>
      </c>
      <c r="O2227" s="21" t="s">
        <v>70</v>
      </c>
      <c r="T2227" s="21" t="s">
        <v>71</v>
      </c>
      <c r="Y2227" s="21" t="s">
        <v>72</v>
      </c>
      <c r="AD2227" s="21" t="s">
        <v>73</v>
      </c>
      <c r="AI2227" s="21" t="s">
        <v>74</v>
      </c>
      <c r="AN2227" s="21" t="s">
        <v>75</v>
      </c>
      <c r="AS2227" s="21" t="s">
        <v>76</v>
      </c>
    </row>
    <row r="2228" spans="2:56" ht="18.649999999999999" customHeight="1" thickBot="1">
      <c r="B2228" s="20"/>
      <c r="D2228" s="197" t="s">
        <v>77</v>
      </c>
      <c r="E2228" s="198"/>
      <c r="F2228" s="199" t="s">
        <v>78</v>
      </c>
      <c r="G2228" s="200"/>
      <c r="I2228" s="197" t="s">
        <v>79</v>
      </c>
      <c r="J2228" s="198"/>
      <c r="K2228" s="199" t="s">
        <v>80</v>
      </c>
      <c r="L2228" s="200"/>
      <c r="N2228" s="197" t="s">
        <v>81</v>
      </c>
      <c r="O2228" s="198"/>
      <c r="P2228" s="199" t="s">
        <v>82</v>
      </c>
      <c r="Q2228" s="200"/>
      <c r="S2228" s="197" t="s">
        <v>83</v>
      </c>
      <c r="T2228" s="198"/>
      <c r="U2228" s="199" t="s">
        <v>84</v>
      </c>
      <c r="V2228" s="200"/>
      <c r="X2228" s="197" t="s">
        <v>85</v>
      </c>
      <c r="Y2228" s="198"/>
      <c r="Z2228" s="199" t="s">
        <v>86</v>
      </c>
      <c r="AA2228" s="200"/>
      <c r="AB2228" s="4"/>
      <c r="AC2228" s="197" t="s">
        <v>87</v>
      </c>
      <c r="AD2228" s="198"/>
      <c r="AE2228" s="199" t="s">
        <v>88</v>
      </c>
      <c r="AF2228" s="200"/>
      <c r="AH2228" s="197" t="s">
        <v>89</v>
      </c>
      <c r="AI2228" s="198"/>
      <c r="AJ2228" s="199" t="s">
        <v>90</v>
      </c>
      <c r="AK2228" s="200"/>
      <c r="AL2228" s="4"/>
      <c r="AM2228" s="197" t="s">
        <v>91</v>
      </c>
      <c r="AN2228" s="198"/>
      <c r="AO2228" s="199" t="s">
        <v>92</v>
      </c>
      <c r="AP2228" s="200"/>
      <c r="AR2228" s="197" t="s">
        <v>93</v>
      </c>
      <c r="AS2228" s="198"/>
      <c r="AT2228" s="199" t="s">
        <v>94</v>
      </c>
      <c r="AU2228" s="200"/>
      <c r="AV2228" s="4"/>
      <c r="AW2228" s="181" t="s">
        <v>95</v>
      </c>
      <c r="AY2228" s="182" t="s">
        <v>22</v>
      </c>
      <c r="AZ2228" s="9"/>
      <c r="BA2228" s="29"/>
      <c r="BB2228" s="29"/>
      <c r="BC2228" s="29"/>
      <c r="BD2228" s="29"/>
    </row>
    <row r="2229" spans="2:56" ht="18.649999999999999" customHeight="1" thickTop="1" thickBot="1">
      <c r="B2229" s="39">
        <f t="shared" ref="B2229" si="13251">B2222+$E$5</f>
        <v>1.0259999999999863</v>
      </c>
      <c r="D2229" s="24">
        <v>1</v>
      </c>
      <c r="E2229" s="25">
        <v>0</v>
      </c>
      <c r="F2229" s="26">
        <v>0</v>
      </c>
      <c r="G2229" s="27">
        <f t="shared" ref="G2229" si="13252">-1/($E$8*$B2229)</f>
        <v>-5.4450216167358914</v>
      </c>
      <c r="I2229" s="24">
        <v>1</v>
      </c>
      <c r="J2229" s="28">
        <v>0</v>
      </c>
      <c r="K2229" s="26">
        <v>0</v>
      </c>
      <c r="L2229" s="27">
        <v>0</v>
      </c>
      <c r="N2229" s="24">
        <f t="shared" ref="N2229" si="13253">D2229*I2229+F2229*I2232-E2229*J2229-G2229*J2232</f>
        <v>0.16178401396144237</v>
      </c>
      <c r="O2229" s="28">
        <f t="shared" ref="O2229" si="13254">(D2229*J2229+E2229*I2229+F2229*J2232+G2229*I2232)</f>
        <v>0</v>
      </c>
      <c r="P2229" s="26">
        <f t="shared" ref="P2229" si="13255">D2229*K2229+F2229*K2232-E2229*L2229-G2229*L2232</f>
        <v>0</v>
      </c>
      <c r="Q2229" s="27">
        <f t="shared" ref="Q2229" si="13256">(D2229*L2229+E2229*K2229+F2229*L2232+G2229*K2232)</f>
        <v>-5.4450216167358914</v>
      </c>
      <c r="S2229" s="24">
        <v>1</v>
      </c>
      <c r="T2229" s="25">
        <v>0</v>
      </c>
      <c r="U2229" s="26">
        <v>0</v>
      </c>
      <c r="V2229" s="27">
        <f t="shared" ref="V2229" si="13257">-1/($T$8*$B2229)</f>
        <v>-26.342131605289854</v>
      </c>
      <c r="X2229" s="24">
        <f t="shared" ref="X2229" si="13258">N2229*S2229+P2229*S2232-O2229*T2229-Q2229*T2232</f>
        <v>0.16178401396144237</v>
      </c>
      <c r="Y2229" s="28">
        <f t="shared" ref="Y2229" si="13259">(N2229*T2229+O2229*S2229+P2229*T2232+Q2229*S2232)</f>
        <v>0</v>
      </c>
      <c r="Z2229" s="26">
        <f t="shared" ref="Z2229" si="13260">N2229*U2229+P2229*U2232-O2229*V2229-Q2229*V2232</f>
        <v>0</v>
      </c>
      <c r="AA2229" s="27">
        <f t="shared" ref="AA2229" si="13261">(N2229*V2229+O2229*U2229+P2229*V2232+Q2229*U2232)</f>
        <v>-9.7067574041402587</v>
      </c>
      <c r="AB2229" s="8"/>
      <c r="AC2229" s="24">
        <v>1</v>
      </c>
      <c r="AD2229" s="28">
        <v>0</v>
      </c>
      <c r="AE2229" s="26">
        <v>0</v>
      </c>
      <c r="AF2229" s="27">
        <v>0</v>
      </c>
      <c r="AH2229" s="24">
        <f t="shared" ref="AH2229" si="13262">X2229*AC2229+Z2229*AC2232-Y2229*AD2229-AA2229*AD2232</f>
        <v>-1.4016680602316489</v>
      </c>
      <c r="AI2229" s="28">
        <f t="shared" ref="AI2229" si="13263">(X2229*AD2229+Y2229*AC2229+Z2229*AD2232+AA2229*AC2232)</f>
        <v>0</v>
      </c>
      <c r="AJ2229" s="26">
        <f t="shared" ref="AJ2229" si="13264">X2229*AE2229+Z2229*AE2232-Y2229*AF2229-AA2229*AF2232</f>
        <v>0</v>
      </c>
      <c r="AK2229" s="27">
        <f t="shared" ref="AK2229" si="13265">(X2229*AF2229+Y2229*AE2229+Z2229*AF2232+AA2229*AE2232)</f>
        <v>-9.7067574041402587</v>
      </c>
      <c r="AL2229" s="8"/>
      <c r="AM2229" s="24">
        <v>1</v>
      </c>
      <c r="AN2229" s="25">
        <v>0</v>
      </c>
      <c r="AO2229" s="26">
        <v>0</v>
      </c>
      <c r="AP2229" s="27">
        <f t="shared" ref="AP2229" si="13266">-1/($AN$8*$B2229)</f>
        <v>-5.4450216167358914</v>
      </c>
      <c r="AR2229" s="24">
        <f t="shared" ref="AR2229" si="13267">AH2229*AM2229+AJ2229*AM2232-AI2229*AN2229-AK2229*AN2232</f>
        <v>-1.4016680602316489</v>
      </c>
      <c r="AS2229" s="28">
        <f t="shared" ref="AS2229" si="13268">(AH2229*AN2229+AI2229*AM2229+AJ2229*AN2232+AK2229*AM2232)</f>
        <v>0</v>
      </c>
      <c r="AT2229" s="26">
        <f t="shared" ref="AT2229" si="13269">AH2229*AO2229+AJ2229*AO2232-AI2229*AP2229-AK2229*AP2232</f>
        <v>0</v>
      </c>
      <c r="AU2229" s="27">
        <f t="shared" ref="AU2229" si="13270">(AH2229*AP2229+AI2229*AO2229+AJ2229*AP2232+AK2229*AO2232)</f>
        <v>-2.0746445166906646</v>
      </c>
      <c r="AV2229" s="8"/>
      <c r="AW2229" s="183">
        <f t="shared" ref="AW2229" si="13271">20*LOG((2*$AR$8)/(($AR$8*AR2229+AT2229+$AR$8*AR2232+AT2232)^2+($AR$8*AS2229+AU2229+$AR$8*AS2232+AU2232)^2)^0.5)</f>
        <v>-3.9167622395159993</v>
      </c>
      <c r="AY2229" s="184">
        <f t="shared" ref="AY2229" si="13272">((AS2229^2+AR2229^2)/(AS2232^2+AR2232^2))^0.5</f>
        <v>4.1451447825519887</v>
      </c>
      <c r="AZ2229" s="9"/>
      <c r="BA2229" s="29"/>
      <c r="BB2229" s="29"/>
      <c r="BC2229" s="29"/>
      <c r="BD2229" s="29"/>
    </row>
    <row r="2230" spans="2:56" ht="18.649999999999999" customHeight="1" thickBot="1">
      <c r="D2230" s="30"/>
      <c r="G2230" s="31"/>
      <c r="I2230" s="30"/>
      <c r="L2230" s="31"/>
      <c r="N2230" s="30"/>
      <c r="Q2230" s="31"/>
      <c r="S2230" s="30"/>
      <c r="V2230" s="31"/>
      <c r="X2230" s="30"/>
      <c r="AA2230" s="31"/>
      <c r="AC2230" s="30"/>
      <c r="AF2230" s="31"/>
      <c r="AH2230" s="30"/>
      <c r="AK2230" s="31"/>
      <c r="AM2230" s="30"/>
      <c r="AP2230" s="31"/>
      <c r="AR2230" s="30"/>
      <c r="AU2230" s="31"/>
      <c r="AY2230" s="185"/>
      <c r="AZ2230" s="9"/>
      <c r="BA2230" s="29"/>
      <c r="BB2230" s="29"/>
      <c r="BC2230" s="29"/>
      <c r="BD2230" s="29"/>
    </row>
    <row r="2231" spans="2:56" ht="18.649999999999999" customHeight="1" thickBot="1">
      <c r="D2231" s="197" t="s">
        <v>96</v>
      </c>
      <c r="E2231" s="198"/>
      <c r="F2231" s="199" t="s">
        <v>97</v>
      </c>
      <c r="G2231" s="200"/>
      <c r="I2231" s="197" t="s">
        <v>98</v>
      </c>
      <c r="J2231" s="198"/>
      <c r="K2231" s="199" t="s">
        <v>99</v>
      </c>
      <c r="L2231" s="200"/>
      <c r="N2231" s="197" t="s">
        <v>1</v>
      </c>
      <c r="O2231" s="198"/>
      <c r="P2231" s="199" t="s">
        <v>2</v>
      </c>
      <c r="Q2231" s="200"/>
      <c r="S2231" s="172" t="s">
        <v>100</v>
      </c>
      <c r="T2231" s="173"/>
      <c r="U2231" s="199" t="s">
        <v>101</v>
      </c>
      <c r="V2231" s="200"/>
      <c r="X2231" s="197" t="s">
        <v>102</v>
      </c>
      <c r="Y2231" s="198"/>
      <c r="Z2231" s="199" t="s">
        <v>103</v>
      </c>
      <c r="AA2231" s="200"/>
      <c r="AB2231" s="4"/>
      <c r="AC2231" s="197" t="s">
        <v>104</v>
      </c>
      <c r="AD2231" s="198"/>
      <c r="AE2231" s="199" t="s">
        <v>105</v>
      </c>
      <c r="AF2231" s="200"/>
      <c r="AH2231" s="172" t="s">
        <v>106</v>
      </c>
      <c r="AI2231" s="173"/>
      <c r="AJ2231" s="199" t="s">
        <v>107</v>
      </c>
      <c r="AK2231" s="200"/>
      <c r="AL2231" s="4"/>
      <c r="AM2231" s="197" t="s">
        <v>108</v>
      </c>
      <c r="AN2231" s="198"/>
      <c r="AO2231" s="199" t="s">
        <v>109</v>
      </c>
      <c r="AP2231" s="200"/>
      <c r="AR2231" s="197" t="s">
        <v>110</v>
      </c>
      <c r="AS2231" s="198"/>
      <c r="AT2231" s="199" t="s">
        <v>111</v>
      </c>
      <c r="AU2231" s="200"/>
      <c r="AV2231" s="4"/>
      <c r="AW2231" s="36" t="s">
        <v>112</v>
      </c>
      <c r="AY2231" s="186" t="s">
        <v>113</v>
      </c>
      <c r="AZ2231" s="9"/>
      <c r="BA2231" s="29"/>
      <c r="BB2231" s="29"/>
      <c r="BC2231" s="29"/>
      <c r="BD2231" s="29"/>
    </row>
    <row r="2232" spans="2:56" ht="18.649999999999999" customHeight="1" thickTop="1" thickBot="1">
      <c r="D2232" s="24">
        <v>0</v>
      </c>
      <c r="E2232" s="28">
        <v>0</v>
      </c>
      <c r="F2232" s="26">
        <v>1</v>
      </c>
      <c r="G2232" s="27">
        <v>0</v>
      </c>
      <c r="I2232" s="24">
        <v>0</v>
      </c>
      <c r="J2232" s="28">
        <f t="shared" ref="J2232" si="13273">IF(0=(1-$J$8*$K$8*$B2229^2),0,-1*(1-$J$8*$K$8*$B2229^2)/($B2229*$K$8))</f>
        <v>-0.15394171869992321</v>
      </c>
      <c r="K2232" s="26">
        <v>1</v>
      </c>
      <c r="L2232" s="27">
        <v>0</v>
      </c>
      <c r="N2232" s="24">
        <f t="shared" ref="N2232" si="13274">D2232*I2229+F2232*I2232-E2232*J2229-G2232*J2232</f>
        <v>0</v>
      </c>
      <c r="O2232" s="28">
        <f t="shared" ref="O2232" si="13275">(D2232*J2229+E2232*I2229+F2232*J2232+G2232*I2232)</f>
        <v>-0.15394171869992321</v>
      </c>
      <c r="P2232" s="26">
        <f t="shared" ref="P2232" si="13276">D2232*K2229+F2232*K2232-E2232*L2229-G2232*L2232</f>
        <v>1</v>
      </c>
      <c r="Q2232" s="27">
        <f t="shared" ref="Q2232" si="13277">(D2232*L2229+E2232*K2229+F2232*L2232+G2232*K2232)</f>
        <v>0</v>
      </c>
      <c r="S2232" s="24">
        <v>0</v>
      </c>
      <c r="T2232" s="28">
        <v>0</v>
      </c>
      <c r="U2232" s="26">
        <v>1</v>
      </c>
      <c r="V2232" s="27">
        <v>0</v>
      </c>
      <c r="X2232" s="24">
        <f t="shared" ref="X2232" si="13278">N2232*S2229+P2232*S2232-O2232*T2229-Q2232*T2232</f>
        <v>0</v>
      </c>
      <c r="Y2232" s="28">
        <f t="shared" ref="Y2232" si="13279">(N2232*T2229+O2232*S2229+P2232*T2232+Q2232*S2232)</f>
        <v>-0.15394171869992321</v>
      </c>
      <c r="Z2232" s="26">
        <f t="shared" ref="Z2232" si="13280">N2232*U2229+P2232*U2232-O2232*V2229-Q2232*V2232</f>
        <v>-3.055153013537887</v>
      </c>
      <c r="AA2232" s="27">
        <f t="shared" ref="AA2232" si="13281">(N2232*V2229+O2232*U2229+P2232*V2232+Q2232*U2232)</f>
        <v>0</v>
      </c>
      <c r="AB2232" s="8"/>
      <c r="AC2232" s="24">
        <v>0</v>
      </c>
      <c r="AD2232" s="28">
        <f t="shared" ref="AD2232" si="13282">IF(0=(1-$AD$8*$AE$8*$B2229^2),0,-1*(1-$AD$8*$AE$8*$B2229^2)/($B2229*$AD$8))</f>
        <v>-0.16106841956575801</v>
      </c>
      <c r="AE2232" s="26">
        <v>1</v>
      </c>
      <c r="AF2232" s="27">
        <v>0</v>
      </c>
      <c r="AH2232" s="24">
        <f t="shared" ref="AH2232" si="13283">X2232*AC2229+Z2232*AC2232-Y2232*AD2229-AA2232*AD2232</f>
        <v>0</v>
      </c>
      <c r="AI2232" s="28">
        <f t="shared" ref="AI2232" si="13284">(X2232*AD2229+Y2232*AC2229+Z2232*AD2232+AA2232*AC2232)</f>
        <v>0.3381469487221872</v>
      </c>
      <c r="AJ2232" s="26">
        <f t="shared" ref="AJ2232" si="13285">X2232*AE2229+Z2232*AE2232-Y2232*AF2229-AA2232*AF2232</f>
        <v>-3.055153013537887</v>
      </c>
      <c r="AK2232" s="27">
        <f t="shared" ref="AK2232" si="13286">(X2232*AF2229+Y2232*AE2229+Z2232*AF2232+AA2232*AE2232)</f>
        <v>0</v>
      </c>
      <c r="AL2232" s="8"/>
      <c r="AM2232" s="24">
        <v>0</v>
      </c>
      <c r="AN2232" s="28">
        <v>0</v>
      </c>
      <c r="AO2232" s="26">
        <v>1</v>
      </c>
      <c r="AP2232" s="27">
        <v>0</v>
      </c>
      <c r="AR2232" s="24">
        <f t="shared" ref="AR2232" si="13287">AH2232*AM2229+AJ2232*AM2232-AI2232*AN2229-AK2232*AN2232</f>
        <v>0</v>
      </c>
      <c r="AS2232" s="28">
        <f t="shared" ref="AS2232" si="13288">(AH2232*AN2229+AI2232*AM2229+AJ2232*AN2232+AK2232*AM2232)</f>
        <v>0.3381469487221872</v>
      </c>
      <c r="AT2232" s="26">
        <f t="shared" ref="AT2232" si="13289">AH2232*AO2229+AJ2232*AO2232-AI2232*AP2229-AK2232*AP2232</f>
        <v>-1.2139355681122947</v>
      </c>
      <c r="AU2232" s="27">
        <f t="shared" ref="AU2232" si="13290">(AH2232*AP2229+AI2232*AO2229+AJ2232*AP2232+AK2232*AO2232)</f>
        <v>0</v>
      </c>
      <c r="AV2232" s="8"/>
      <c r="AW2232" s="38">
        <f t="shared" ref="AW2232" si="13291">(180/PI())*ATAN(-1*(($AR$8*AS2229+AU2229+$AR$8*AS2232+AU2232)/($AR$8*AR2229+AT2229+$AR$8*AR2232+AT2232)))</f>
        <v>-33.580158336717027</v>
      </c>
      <c r="AY2232" s="187">
        <f t="shared" ref="AY2232" si="13292">20*LOG(((($AR$8*AR2229+AT2229-$AR$8*AR2232-AT2232)^2+($AR$8*AS2229+AU2229-$AR$8*AS2232-AU2232)^2)/(($AR$8*AR2229+AT2229+$AR$8*AR2232+AT2232)^2+($AR$8*AS2229+AU2229+$AR$8*AS2232+AU2232)^2))^0.5)</f>
        <v>-2.2607536583109775</v>
      </c>
      <c r="AZ2232" s="9"/>
      <c r="BA2232" s="29"/>
      <c r="BB2232" s="29"/>
      <c r="BC2232" s="29"/>
      <c r="BD2232" s="29"/>
    </row>
    <row r="2233" spans="2:56" ht="18.649999999999999" customHeight="1">
      <c r="AY2233" s="33"/>
    </row>
    <row r="2234" spans="2:56" ht="18.649999999999999" customHeight="1" thickBot="1">
      <c r="E2234" s="21" t="s">
        <v>68</v>
      </c>
      <c r="J2234" s="21" t="s">
        <v>69</v>
      </c>
      <c r="O2234" s="21" t="s">
        <v>70</v>
      </c>
      <c r="T2234" s="21" t="s">
        <v>71</v>
      </c>
      <c r="Y2234" s="21" t="s">
        <v>72</v>
      </c>
      <c r="AD2234" s="21" t="s">
        <v>73</v>
      </c>
      <c r="AI2234" s="21" t="s">
        <v>74</v>
      </c>
      <c r="AN2234" s="21" t="s">
        <v>75</v>
      </c>
      <c r="AS2234" s="21" t="s">
        <v>76</v>
      </c>
    </row>
    <row r="2235" spans="2:56" ht="18.649999999999999" customHeight="1" thickBot="1">
      <c r="B2235" s="20"/>
      <c r="D2235" s="197" t="s">
        <v>77</v>
      </c>
      <c r="E2235" s="198"/>
      <c r="F2235" s="199" t="s">
        <v>78</v>
      </c>
      <c r="G2235" s="200"/>
      <c r="I2235" s="197" t="s">
        <v>79</v>
      </c>
      <c r="J2235" s="198"/>
      <c r="K2235" s="199" t="s">
        <v>80</v>
      </c>
      <c r="L2235" s="200"/>
      <c r="N2235" s="197" t="s">
        <v>81</v>
      </c>
      <c r="O2235" s="198"/>
      <c r="P2235" s="199" t="s">
        <v>82</v>
      </c>
      <c r="Q2235" s="200"/>
      <c r="S2235" s="197" t="s">
        <v>83</v>
      </c>
      <c r="T2235" s="198"/>
      <c r="U2235" s="199" t="s">
        <v>84</v>
      </c>
      <c r="V2235" s="200"/>
      <c r="X2235" s="197" t="s">
        <v>85</v>
      </c>
      <c r="Y2235" s="198"/>
      <c r="Z2235" s="199" t="s">
        <v>86</v>
      </c>
      <c r="AA2235" s="200"/>
      <c r="AB2235" s="4"/>
      <c r="AC2235" s="197" t="s">
        <v>87</v>
      </c>
      <c r="AD2235" s="198"/>
      <c r="AE2235" s="199" t="s">
        <v>88</v>
      </c>
      <c r="AF2235" s="200"/>
      <c r="AH2235" s="197" t="s">
        <v>89</v>
      </c>
      <c r="AI2235" s="198"/>
      <c r="AJ2235" s="199" t="s">
        <v>90</v>
      </c>
      <c r="AK2235" s="200"/>
      <c r="AL2235" s="4"/>
      <c r="AM2235" s="197" t="s">
        <v>91</v>
      </c>
      <c r="AN2235" s="198"/>
      <c r="AO2235" s="199" t="s">
        <v>92</v>
      </c>
      <c r="AP2235" s="200"/>
      <c r="AR2235" s="197" t="s">
        <v>93</v>
      </c>
      <c r="AS2235" s="198"/>
      <c r="AT2235" s="199" t="s">
        <v>94</v>
      </c>
      <c r="AU2235" s="200"/>
      <c r="AV2235" s="4"/>
      <c r="AW2235" s="181" t="s">
        <v>95</v>
      </c>
      <c r="AY2235" s="182" t="s">
        <v>22</v>
      </c>
      <c r="AZ2235" s="9"/>
      <c r="BA2235" s="29"/>
      <c r="BB2235" s="29"/>
      <c r="BC2235" s="29"/>
      <c r="BD2235" s="29"/>
    </row>
    <row r="2236" spans="2:56" ht="18.649999999999999" customHeight="1" thickTop="1" thickBot="1">
      <c r="B2236" s="39">
        <f t="shared" ref="B2236" si="13293">B2229+$E$5</f>
        <v>1.0263999999999862</v>
      </c>
      <c r="D2236" s="24">
        <v>1</v>
      </c>
      <c r="E2236" s="25">
        <v>0</v>
      </c>
      <c r="F2236" s="26">
        <v>0</v>
      </c>
      <c r="G2236" s="27">
        <f t="shared" ref="G2236" si="13294">-1/($E$8*$B2236)</f>
        <v>-5.4428996285766029</v>
      </c>
      <c r="I2236" s="24">
        <v>1</v>
      </c>
      <c r="J2236" s="28">
        <v>0</v>
      </c>
      <c r="K2236" s="26">
        <v>0</v>
      </c>
      <c r="L2236" s="27">
        <v>0</v>
      </c>
      <c r="N2236" s="24">
        <f t="shared" ref="N2236" si="13295">D2236*I2236+F2236*I2239-E2236*J2236-G2236*J2239</f>
        <v>0.16674279472063458</v>
      </c>
      <c r="O2236" s="28">
        <f t="shared" ref="O2236" si="13296">(D2236*J2236+E2236*I2236+F2236*J2239+G2236*I2239)</f>
        <v>0</v>
      </c>
      <c r="P2236" s="26">
        <f t="shared" ref="P2236" si="13297">D2236*K2236+F2236*K2239-E2236*L2236-G2236*L2239</f>
        <v>0</v>
      </c>
      <c r="Q2236" s="27">
        <f t="shared" ref="Q2236" si="13298">(D2236*L2236+E2236*K2236+F2236*L2239+G2236*K2239)</f>
        <v>-5.4428996285766029</v>
      </c>
      <c r="S2236" s="24">
        <v>1</v>
      </c>
      <c r="T2236" s="25">
        <v>0</v>
      </c>
      <c r="U2236" s="26">
        <v>0</v>
      </c>
      <c r="V2236" s="27">
        <f t="shared" ref="V2236" si="13299">-1/($T$8*$B2236)</f>
        <v>-26.331865770681404</v>
      </c>
      <c r="X2236" s="24">
        <f t="shared" ref="X2236" si="13300">N2236*S2236+P2236*S2239-O2236*T2236-Q2236*T2239</f>
        <v>0.16674279472063458</v>
      </c>
      <c r="Y2236" s="28">
        <f t="shared" ref="Y2236" si="13301">(N2236*T2236+O2236*S2236+P2236*T2239+Q2236*S2239)</f>
        <v>0</v>
      </c>
      <c r="Z2236" s="26">
        <f t="shared" ref="Z2236" si="13302">N2236*U2236+P2236*U2239-O2236*V2236-Q2236*V2239</f>
        <v>0</v>
      </c>
      <c r="AA2236" s="27">
        <f t="shared" ref="AA2236" si="13303">(N2236*V2236+O2236*U2236+P2236*V2239+Q2236*U2239)</f>
        <v>-9.8335485173886354</v>
      </c>
      <c r="AB2236" s="8"/>
      <c r="AC2236" s="24">
        <v>1</v>
      </c>
      <c r="AD2236" s="28">
        <v>0</v>
      </c>
      <c r="AE2236" s="26">
        <v>0</v>
      </c>
      <c r="AF2236" s="27">
        <v>0</v>
      </c>
      <c r="AH2236" s="24">
        <f t="shared" ref="AH2236" si="13304">X2236*AC2236+Z2236*AC2239-Y2236*AD2236-AA2236*AD2239</f>
        <v>-1.4099544044273855</v>
      </c>
      <c r="AI2236" s="28">
        <f t="shared" ref="AI2236" si="13305">(X2236*AD2236+Y2236*AC2236+Z2236*AD2239+AA2236*AC2239)</f>
        <v>0</v>
      </c>
      <c r="AJ2236" s="26">
        <f t="shared" ref="AJ2236" si="13306">X2236*AE2236+Z2236*AE2239-Y2236*AF2236-AA2236*AF2239</f>
        <v>0</v>
      </c>
      <c r="AK2236" s="27">
        <f t="shared" ref="AK2236" si="13307">(X2236*AF2236+Y2236*AE2236+Z2236*AF2239+AA2236*AE2239)</f>
        <v>-9.8335485173886354</v>
      </c>
      <c r="AL2236" s="8"/>
      <c r="AM2236" s="24">
        <v>1</v>
      </c>
      <c r="AN2236" s="25">
        <v>0</v>
      </c>
      <c r="AO2236" s="26">
        <v>0</v>
      </c>
      <c r="AP2236" s="27">
        <f t="shared" ref="AP2236" si="13308">-1/($AN$8*$B2236)</f>
        <v>-5.4428996285766029</v>
      </c>
      <c r="AR2236" s="24">
        <f t="shared" ref="AR2236" si="13309">AH2236*AM2236+AJ2236*AM2239-AI2236*AN2236-AK2236*AN2239</f>
        <v>-1.4099544044273855</v>
      </c>
      <c r="AS2236" s="28">
        <f t="shared" ref="AS2236" si="13310">(AH2236*AN2236+AI2236*AM2236+AJ2236*AN2239+AK2236*AM2239)</f>
        <v>0</v>
      </c>
      <c r="AT2236" s="26">
        <f t="shared" ref="AT2236" si="13311">AH2236*AO2236+AJ2236*AO2239-AI2236*AP2236-AK2236*AP2239</f>
        <v>0</v>
      </c>
      <c r="AU2236" s="27">
        <f t="shared" ref="AU2236" si="13312">(AH2236*AP2236+AI2236*AO2236+AJ2236*AP2239+AK2236*AO2239)</f>
        <v>-2.1593082132208732</v>
      </c>
      <c r="AV2236" s="8"/>
      <c r="AW2236" s="183">
        <f t="shared" ref="AW2236" si="13313">20*LOG((2*$AR$8)/(($AR$8*AR2236+AT2236+$AR$8*AR2239+AT2239)^2+($AR$8*AS2236+AU2236+$AR$8*AS2239+AU2239)^2)^0.5)</f>
        <v>-4.085636175731981</v>
      </c>
      <c r="AY2236" s="184">
        <f t="shared" ref="AY2236" si="13314">((AS2236^2+AR2236^2)/(AS2239^2+AR2239^2))^0.5</f>
        <v>4.2350927854354792</v>
      </c>
      <c r="AZ2236" s="9"/>
      <c r="BA2236" s="29"/>
      <c r="BB2236" s="29"/>
      <c r="BC2236" s="29"/>
      <c r="BD2236" s="29"/>
    </row>
    <row r="2237" spans="2:56" ht="18.649999999999999" customHeight="1" thickBot="1">
      <c r="D2237" s="30"/>
      <c r="G2237" s="31"/>
      <c r="I2237" s="30"/>
      <c r="L2237" s="31"/>
      <c r="N2237" s="30"/>
      <c r="Q2237" s="31"/>
      <c r="S2237" s="30"/>
      <c r="V2237" s="31"/>
      <c r="X2237" s="30"/>
      <c r="AA2237" s="31"/>
      <c r="AC2237" s="30"/>
      <c r="AF2237" s="31"/>
      <c r="AH2237" s="30"/>
      <c r="AK2237" s="31"/>
      <c r="AM2237" s="30"/>
      <c r="AP2237" s="31"/>
      <c r="AR2237" s="30"/>
      <c r="AU2237" s="31"/>
      <c r="AY2237" s="185"/>
      <c r="AZ2237" s="9"/>
      <c r="BA2237" s="29"/>
      <c r="BB2237" s="29"/>
      <c r="BC2237" s="29"/>
      <c r="BD2237" s="29"/>
    </row>
    <row r="2238" spans="2:56" ht="18.649999999999999" customHeight="1" thickBot="1">
      <c r="D2238" s="197" t="s">
        <v>96</v>
      </c>
      <c r="E2238" s="198"/>
      <c r="F2238" s="199" t="s">
        <v>97</v>
      </c>
      <c r="G2238" s="200"/>
      <c r="I2238" s="197" t="s">
        <v>98</v>
      </c>
      <c r="J2238" s="198"/>
      <c r="K2238" s="199" t="s">
        <v>99</v>
      </c>
      <c r="L2238" s="200"/>
      <c r="N2238" s="197" t="s">
        <v>1</v>
      </c>
      <c r="O2238" s="198"/>
      <c r="P2238" s="199" t="s">
        <v>2</v>
      </c>
      <c r="Q2238" s="200"/>
      <c r="S2238" s="172" t="s">
        <v>100</v>
      </c>
      <c r="T2238" s="173"/>
      <c r="U2238" s="199" t="s">
        <v>101</v>
      </c>
      <c r="V2238" s="200"/>
      <c r="X2238" s="197" t="s">
        <v>102</v>
      </c>
      <c r="Y2238" s="198"/>
      <c r="Z2238" s="199" t="s">
        <v>103</v>
      </c>
      <c r="AA2238" s="200"/>
      <c r="AB2238" s="4"/>
      <c r="AC2238" s="197" t="s">
        <v>104</v>
      </c>
      <c r="AD2238" s="198"/>
      <c r="AE2238" s="199" t="s">
        <v>105</v>
      </c>
      <c r="AF2238" s="200"/>
      <c r="AH2238" s="172" t="s">
        <v>106</v>
      </c>
      <c r="AI2238" s="173"/>
      <c r="AJ2238" s="199" t="s">
        <v>107</v>
      </c>
      <c r="AK2238" s="200"/>
      <c r="AL2238" s="4"/>
      <c r="AM2238" s="197" t="s">
        <v>108</v>
      </c>
      <c r="AN2238" s="198"/>
      <c r="AO2238" s="199" t="s">
        <v>109</v>
      </c>
      <c r="AP2238" s="200"/>
      <c r="AR2238" s="197" t="s">
        <v>110</v>
      </c>
      <c r="AS2238" s="198"/>
      <c r="AT2238" s="199" t="s">
        <v>111</v>
      </c>
      <c r="AU2238" s="200"/>
      <c r="AV2238" s="4"/>
      <c r="AW2238" s="36" t="s">
        <v>112</v>
      </c>
      <c r="AY2238" s="186" t="s">
        <v>113</v>
      </c>
      <c r="AZ2238" s="9"/>
      <c r="BA2238" s="29"/>
      <c r="BB2238" s="29"/>
      <c r="BC2238" s="29"/>
      <c r="BD2238" s="29"/>
    </row>
    <row r="2239" spans="2:56" ht="18.649999999999999" customHeight="1" thickTop="1" thickBot="1">
      <c r="D2239" s="24">
        <v>0</v>
      </c>
      <c r="E2239" s="28">
        <v>0</v>
      </c>
      <c r="F2239" s="26">
        <v>1</v>
      </c>
      <c r="G2239" s="27">
        <v>0</v>
      </c>
      <c r="I2239" s="24">
        <v>0</v>
      </c>
      <c r="J2239" s="28">
        <f t="shared" ref="J2239" si="13315">IF(0=(1-$J$8*$K$8*$B2236^2),0,-1*(1-$J$8*$K$8*$B2236^2)/($B2236*$K$8))</f>
        <v>-0.1530906799942725</v>
      </c>
      <c r="K2239" s="26">
        <v>1</v>
      </c>
      <c r="L2239" s="27">
        <v>0</v>
      </c>
      <c r="N2239" s="24">
        <f t="shared" ref="N2239" si="13316">D2239*I2236+F2239*I2239-E2239*J2236-G2239*J2239</f>
        <v>0</v>
      </c>
      <c r="O2239" s="28">
        <f t="shared" ref="O2239" si="13317">(D2239*J2236+E2239*I2236+F2239*J2239+G2239*I2239)</f>
        <v>-0.1530906799942725</v>
      </c>
      <c r="P2239" s="26">
        <f t="shared" ref="P2239" si="13318">D2239*K2236+F2239*K2239-E2239*L2236-G2239*L2239</f>
        <v>1</v>
      </c>
      <c r="Q2239" s="27">
        <f t="shared" ref="Q2239" si="13319">(D2239*L2236+E2239*K2236+F2239*L2239+G2239*K2239)</f>
        <v>0</v>
      </c>
      <c r="S2239" s="24">
        <v>0</v>
      </c>
      <c r="T2239" s="28">
        <v>0</v>
      </c>
      <c r="U2239" s="26">
        <v>1</v>
      </c>
      <c r="V2239" s="27">
        <v>0</v>
      </c>
      <c r="X2239" s="24">
        <f t="shared" ref="X2239" si="13320">N2239*S2236+P2239*S2239-O2239*T2236-Q2239*T2239</f>
        <v>0</v>
      </c>
      <c r="Y2239" s="28">
        <f t="shared" ref="Y2239" si="13321">(N2239*T2236+O2239*S2236+P2239*T2239+Q2239*S2239)</f>
        <v>-0.1530906799942725</v>
      </c>
      <c r="Z2239" s="26">
        <f t="shared" ref="Z2239" si="13322">N2239*U2236+P2239*U2239-O2239*V2236-Q2239*V2239</f>
        <v>-3.0311632363515244</v>
      </c>
      <c r="AA2239" s="27">
        <f t="shared" ref="AA2239" si="13323">(N2239*V2236+O2239*U2236+P2239*V2239+Q2239*U2239)</f>
        <v>0</v>
      </c>
      <c r="AB2239" s="8"/>
      <c r="AC2239" s="24">
        <v>0</v>
      </c>
      <c r="AD2239" s="28">
        <f t="shared" ref="AD2239" si="13324">IF(0=(1-$AD$8*$AE$8*$B2236^2),0,-1*(1-$AD$8*$AE$8*$B2236^2)/($B2236*$AD$8))</f>
        <v>-0.16033857933989454</v>
      </c>
      <c r="AE2239" s="26">
        <v>1</v>
      </c>
      <c r="AF2239" s="27">
        <v>0</v>
      </c>
      <c r="AH2239" s="24">
        <f t="shared" ref="AH2239" si="13325">X2239*AC2236+Z2239*AC2239-Y2239*AD2236-AA2239*AD2239</f>
        <v>0</v>
      </c>
      <c r="AI2239" s="28">
        <f t="shared" ref="AI2239" si="13326">(X2239*AD2236+Y2239*AC2236+Z2239*AD2239+AA2239*AC2239)</f>
        <v>0.3329217270696479</v>
      </c>
      <c r="AJ2239" s="26">
        <f t="shared" ref="AJ2239" si="13327">X2239*AE2236+Z2239*AE2239-Y2239*AF2236-AA2239*AF2239</f>
        <v>-3.0311632363515244</v>
      </c>
      <c r="AK2239" s="27">
        <f t="shared" ref="AK2239" si="13328">(X2239*AF2236+Y2239*AE2236+Z2239*AF2239+AA2239*AE2239)</f>
        <v>0</v>
      </c>
      <c r="AL2239" s="8"/>
      <c r="AM2239" s="24">
        <v>0</v>
      </c>
      <c r="AN2239" s="28">
        <v>0</v>
      </c>
      <c r="AO2239" s="26">
        <v>1</v>
      </c>
      <c r="AP2239" s="27">
        <v>0</v>
      </c>
      <c r="AR2239" s="24">
        <f t="shared" ref="AR2239" si="13329">AH2239*AM2236+AJ2239*AM2239-AI2239*AN2236-AK2239*AN2239</f>
        <v>0</v>
      </c>
      <c r="AS2239" s="28">
        <f t="shared" ref="AS2239" si="13330">(AH2239*AN2236+AI2239*AM2236+AJ2239*AN2239+AK2239*AM2239)</f>
        <v>0.3329217270696479</v>
      </c>
      <c r="AT2239" s="26">
        <f t="shared" ref="AT2239" si="13331">AH2239*AO2236+AJ2239*AO2239-AI2239*AP2236-AK2239*AP2239</f>
        <v>-1.2191036917390567</v>
      </c>
      <c r="AU2239" s="27">
        <f t="shared" ref="AU2239" si="13332">(AH2239*AP2236+AI2239*AO2236+AJ2239*AP2239+AK2239*AO2239)</f>
        <v>0</v>
      </c>
      <c r="AV2239" s="8"/>
      <c r="AW2239" s="38">
        <f t="shared" ref="AW2239" si="13333">(180/PI())*ATAN(-1*(($AR$8*AS2236+AU2236+$AR$8*AS2239+AU2239)/($AR$8*AR2236+AT2236+$AR$8*AR2239+AT2239)))</f>
        <v>-34.787412027241238</v>
      </c>
      <c r="AY2239" s="187">
        <f t="shared" ref="AY2239" si="13334">20*LOG(((($AR$8*AR2236+AT2236-$AR$8*AR2239-AT2239)^2+($AR$8*AS2236+AU2236-$AR$8*AS2239-AU2239)^2)/(($AR$8*AR2236+AT2236+$AR$8*AR2239+AT2239)^2+($AR$8*AS2236+AU2236+$AR$8*AS2239+AU2239)^2))^0.5)</f>
        <v>-2.1490802434985596</v>
      </c>
      <c r="AZ2239" s="9"/>
      <c r="BA2239" s="29"/>
      <c r="BB2239" s="29"/>
      <c r="BC2239" s="29"/>
      <c r="BD2239" s="29"/>
    </row>
    <row r="2240" spans="2:56" ht="18.649999999999999" customHeight="1">
      <c r="AY2240" s="33"/>
    </row>
    <row r="2241" spans="2:56" ht="18.649999999999999" customHeight="1" thickBot="1">
      <c r="E2241" s="21" t="s">
        <v>68</v>
      </c>
      <c r="J2241" s="21" t="s">
        <v>69</v>
      </c>
      <c r="O2241" s="21" t="s">
        <v>70</v>
      </c>
      <c r="T2241" s="21" t="s">
        <v>71</v>
      </c>
      <c r="Y2241" s="21" t="s">
        <v>72</v>
      </c>
      <c r="AD2241" s="21" t="s">
        <v>73</v>
      </c>
      <c r="AI2241" s="21" t="s">
        <v>74</v>
      </c>
      <c r="AN2241" s="21" t="s">
        <v>75</v>
      </c>
      <c r="AS2241" s="21" t="s">
        <v>76</v>
      </c>
    </row>
    <row r="2242" spans="2:56" ht="18.649999999999999" customHeight="1" thickBot="1">
      <c r="B2242" s="20"/>
      <c r="D2242" s="197" t="s">
        <v>77</v>
      </c>
      <c r="E2242" s="198"/>
      <c r="F2242" s="199" t="s">
        <v>78</v>
      </c>
      <c r="G2242" s="200"/>
      <c r="I2242" s="197" t="s">
        <v>79</v>
      </c>
      <c r="J2242" s="198"/>
      <c r="K2242" s="199" t="s">
        <v>80</v>
      </c>
      <c r="L2242" s="200"/>
      <c r="N2242" s="197" t="s">
        <v>81</v>
      </c>
      <c r="O2242" s="198"/>
      <c r="P2242" s="199" t="s">
        <v>82</v>
      </c>
      <c r="Q2242" s="200"/>
      <c r="S2242" s="197" t="s">
        <v>83</v>
      </c>
      <c r="T2242" s="198"/>
      <c r="U2242" s="199" t="s">
        <v>84</v>
      </c>
      <c r="V2242" s="200"/>
      <c r="X2242" s="197" t="s">
        <v>85</v>
      </c>
      <c r="Y2242" s="198"/>
      <c r="Z2242" s="199" t="s">
        <v>86</v>
      </c>
      <c r="AA2242" s="200"/>
      <c r="AB2242" s="4"/>
      <c r="AC2242" s="197" t="s">
        <v>87</v>
      </c>
      <c r="AD2242" s="198"/>
      <c r="AE2242" s="199" t="s">
        <v>88</v>
      </c>
      <c r="AF2242" s="200"/>
      <c r="AH2242" s="197" t="s">
        <v>89</v>
      </c>
      <c r="AI2242" s="198"/>
      <c r="AJ2242" s="199" t="s">
        <v>90</v>
      </c>
      <c r="AK2242" s="200"/>
      <c r="AL2242" s="4"/>
      <c r="AM2242" s="197" t="s">
        <v>91</v>
      </c>
      <c r="AN2242" s="198"/>
      <c r="AO2242" s="199" t="s">
        <v>92</v>
      </c>
      <c r="AP2242" s="200"/>
      <c r="AR2242" s="197" t="s">
        <v>93</v>
      </c>
      <c r="AS2242" s="198"/>
      <c r="AT2242" s="199" t="s">
        <v>94</v>
      </c>
      <c r="AU2242" s="200"/>
      <c r="AV2242" s="4"/>
      <c r="AW2242" s="181" t="s">
        <v>95</v>
      </c>
      <c r="AY2242" s="182" t="s">
        <v>22</v>
      </c>
      <c r="AZ2242" s="9"/>
      <c r="BA2242" s="29"/>
      <c r="BB2242" s="29"/>
      <c r="BC2242" s="29"/>
      <c r="BD2242" s="29"/>
    </row>
    <row r="2243" spans="2:56" ht="18.649999999999999" customHeight="1" thickTop="1" thickBot="1">
      <c r="B2243" s="39">
        <f t="shared" ref="B2243" si="13335">B2236+$E$5</f>
        <v>1.0267999999999862</v>
      </c>
      <c r="D2243" s="24">
        <v>1</v>
      </c>
      <c r="E2243" s="25">
        <v>0</v>
      </c>
      <c r="F2243" s="26">
        <v>0</v>
      </c>
      <c r="G2243" s="27">
        <f t="shared" ref="G2243" si="13336">-1/($E$8*$B2243)</f>
        <v>-5.4407792936998689</v>
      </c>
      <c r="I2243" s="24">
        <v>1</v>
      </c>
      <c r="J2243" s="28">
        <v>0</v>
      </c>
      <c r="K2243" s="26">
        <v>0</v>
      </c>
      <c r="L2243" s="27">
        <v>0</v>
      </c>
      <c r="N2243" s="24">
        <f t="shared" ref="N2243" si="13337">D2243*I2243+F2243*I2246-E2243*J2243-G2243*J2246</f>
        <v>0.17169578138380903</v>
      </c>
      <c r="O2243" s="28">
        <f t="shared" ref="O2243" si="13338">(D2243*J2243+E2243*I2243+F2243*J2246+G2243*I2246)</f>
        <v>0</v>
      </c>
      <c r="P2243" s="26">
        <f t="shared" ref="P2243" si="13339">D2243*K2243+F2243*K2246-E2243*L2243-G2243*L2246</f>
        <v>0</v>
      </c>
      <c r="Q2243" s="27">
        <f t="shared" ref="Q2243" si="13340">(D2243*L2243+E2243*K2243+F2243*L2246+G2243*K2246)</f>
        <v>-5.4407792936998689</v>
      </c>
      <c r="S2243" s="24">
        <v>1</v>
      </c>
      <c r="T2243" s="25">
        <v>0</v>
      </c>
      <c r="U2243" s="26">
        <v>0</v>
      </c>
      <c r="V2243" s="27">
        <f t="shared" ref="V2243" si="13341">-1/($T$8*$B2243)</f>
        <v>-26.321607934385852</v>
      </c>
      <c r="X2243" s="24">
        <f t="shared" ref="X2243" si="13342">N2243*S2243+P2243*S2246-O2243*T2243-Q2243*T2246</f>
        <v>0.17169578138380903</v>
      </c>
      <c r="Y2243" s="28">
        <f t="shared" ref="Y2243" si="13343">(N2243*T2243+O2243*S2243+P2243*T2246+Q2243*S2246)</f>
        <v>0</v>
      </c>
      <c r="Z2243" s="26">
        <f t="shared" ref="Z2243" si="13344">N2243*U2243+P2243*U2246-O2243*V2243-Q2243*V2246</f>
        <v>0</v>
      </c>
      <c r="AA2243" s="27">
        <f t="shared" ref="AA2243" si="13345">(N2243*V2243+O2243*U2243+P2243*V2246+Q2243*U2246)</f>
        <v>-9.9600883352725162</v>
      </c>
      <c r="AB2243" s="8"/>
      <c r="AC2243" s="24">
        <v>1</v>
      </c>
      <c r="AD2243" s="28">
        <v>0</v>
      </c>
      <c r="AE2243" s="26">
        <v>0</v>
      </c>
      <c r="AF2243" s="27">
        <v>0</v>
      </c>
      <c r="AH2243" s="24">
        <f t="shared" ref="AH2243" si="13346">X2243*AC2243+Z2243*AC2246-Y2243*AD2243-AA2243*AD2246</f>
        <v>-1.418024434137179</v>
      </c>
      <c r="AI2243" s="28">
        <f t="shared" ref="AI2243" si="13347">(X2243*AD2243+Y2243*AC2243+Z2243*AD2246+AA2243*AC2246)</f>
        <v>0</v>
      </c>
      <c r="AJ2243" s="26">
        <f t="shared" ref="AJ2243" si="13348">X2243*AE2243+Z2243*AE2246-Y2243*AF2243-AA2243*AF2246</f>
        <v>0</v>
      </c>
      <c r="AK2243" s="27">
        <f t="shared" ref="AK2243" si="13349">(X2243*AF2243+Y2243*AE2243+Z2243*AF2246+AA2243*AE2246)</f>
        <v>-9.9600883352725162</v>
      </c>
      <c r="AL2243" s="8"/>
      <c r="AM2243" s="24">
        <v>1</v>
      </c>
      <c r="AN2243" s="25">
        <v>0</v>
      </c>
      <c r="AO2243" s="26">
        <v>0</v>
      </c>
      <c r="AP2243" s="27">
        <f t="shared" ref="AP2243" si="13350">-1/($AN$8*$B2243)</f>
        <v>-5.4407792936998689</v>
      </c>
      <c r="AR2243" s="24">
        <f t="shared" ref="AR2243" si="13351">AH2243*AM2243+AJ2243*AM2246-AI2243*AN2243-AK2243*AN2246</f>
        <v>-1.418024434137179</v>
      </c>
      <c r="AS2243" s="28">
        <f t="shared" ref="AS2243" si="13352">(AH2243*AN2243+AI2243*AM2243+AJ2243*AN2246+AK2243*AM2246)</f>
        <v>0</v>
      </c>
      <c r="AT2243" s="26">
        <f t="shared" ref="AT2243" si="13353">AH2243*AO2243+AJ2243*AO2246-AI2243*AP2243-AK2243*AP2246</f>
        <v>0</v>
      </c>
      <c r="AU2243" s="27">
        <f t="shared" ref="AU2243" si="13354">(AH2243*AP2243+AI2243*AO2243+AJ2243*AP2246+AK2243*AO2246)</f>
        <v>-2.2449303560584788</v>
      </c>
      <c r="AV2243" s="8"/>
      <c r="AW2243" s="183">
        <f t="shared" ref="AW2243" si="13355">20*LOG((2*$AR$8)/(($AR$8*AR2243+AT2243+$AR$8*AR2246+AT2246)^2+($AR$8*AS2243+AU2243+$AR$8*AS2246+AU2246)^2)^0.5)</f>
        <v>-4.2554390593226445</v>
      </c>
      <c r="AY2243" s="184">
        <f t="shared" ref="AY2243" si="13356">((AS2243^2+AR2243^2)/(AS2246^2+AR2246^2))^0.5</f>
        <v>4.3267201846524621</v>
      </c>
      <c r="AZ2243" s="9"/>
      <c r="BA2243" s="29"/>
      <c r="BB2243" s="29"/>
      <c r="BC2243" s="29"/>
      <c r="BD2243" s="29"/>
    </row>
    <row r="2244" spans="2:56" ht="18.649999999999999" customHeight="1" thickBot="1">
      <c r="D2244" s="30"/>
      <c r="G2244" s="31"/>
      <c r="I2244" s="30"/>
      <c r="L2244" s="31"/>
      <c r="N2244" s="30"/>
      <c r="Q2244" s="31"/>
      <c r="S2244" s="30"/>
      <c r="V2244" s="31"/>
      <c r="X2244" s="30"/>
      <c r="AA2244" s="31"/>
      <c r="AC2244" s="30"/>
      <c r="AF2244" s="31"/>
      <c r="AH2244" s="30"/>
      <c r="AK2244" s="31"/>
      <c r="AM2244" s="30"/>
      <c r="AP2244" s="31"/>
      <c r="AR2244" s="30"/>
      <c r="AU2244" s="31"/>
      <c r="AY2244" s="185"/>
      <c r="AZ2244" s="9"/>
      <c r="BA2244" s="29"/>
      <c r="BB2244" s="29"/>
      <c r="BC2244" s="29"/>
      <c r="BD2244" s="29"/>
    </row>
    <row r="2245" spans="2:56" ht="18.649999999999999" customHeight="1" thickBot="1">
      <c r="D2245" s="197" t="s">
        <v>96</v>
      </c>
      <c r="E2245" s="198"/>
      <c r="F2245" s="199" t="s">
        <v>97</v>
      </c>
      <c r="G2245" s="200"/>
      <c r="I2245" s="197" t="s">
        <v>98</v>
      </c>
      <c r="J2245" s="198"/>
      <c r="K2245" s="199" t="s">
        <v>99</v>
      </c>
      <c r="L2245" s="200"/>
      <c r="N2245" s="197" t="s">
        <v>1</v>
      </c>
      <c r="O2245" s="198"/>
      <c r="P2245" s="199" t="s">
        <v>2</v>
      </c>
      <c r="Q2245" s="200"/>
      <c r="S2245" s="172" t="s">
        <v>100</v>
      </c>
      <c r="T2245" s="173"/>
      <c r="U2245" s="199" t="s">
        <v>101</v>
      </c>
      <c r="V2245" s="200"/>
      <c r="X2245" s="197" t="s">
        <v>102</v>
      </c>
      <c r="Y2245" s="198"/>
      <c r="Z2245" s="199" t="s">
        <v>103</v>
      </c>
      <c r="AA2245" s="200"/>
      <c r="AB2245" s="4"/>
      <c r="AC2245" s="197" t="s">
        <v>104</v>
      </c>
      <c r="AD2245" s="198"/>
      <c r="AE2245" s="199" t="s">
        <v>105</v>
      </c>
      <c r="AF2245" s="200"/>
      <c r="AH2245" s="172" t="s">
        <v>106</v>
      </c>
      <c r="AI2245" s="173"/>
      <c r="AJ2245" s="199" t="s">
        <v>107</v>
      </c>
      <c r="AK2245" s="200"/>
      <c r="AL2245" s="4"/>
      <c r="AM2245" s="197" t="s">
        <v>108</v>
      </c>
      <c r="AN2245" s="198"/>
      <c r="AO2245" s="199" t="s">
        <v>109</v>
      </c>
      <c r="AP2245" s="200"/>
      <c r="AR2245" s="197" t="s">
        <v>110</v>
      </c>
      <c r="AS2245" s="198"/>
      <c r="AT2245" s="199" t="s">
        <v>111</v>
      </c>
      <c r="AU2245" s="200"/>
      <c r="AV2245" s="4"/>
      <c r="AW2245" s="36" t="s">
        <v>112</v>
      </c>
      <c r="AY2245" s="186" t="s">
        <v>113</v>
      </c>
      <c r="AZ2245" s="9"/>
      <c r="BA2245" s="29"/>
      <c r="BB2245" s="29"/>
      <c r="BC2245" s="29"/>
      <c r="BD2245" s="29"/>
    </row>
    <row r="2246" spans="2:56" ht="18.649999999999999" customHeight="1" thickTop="1" thickBot="1">
      <c r="D2246" s="24">
        <v>0</v>
      </c>
      <c r="E2246" s="28">
        <v>0</v>
      </c>
      <c r="F2246" s="26">
        <v>1</v>
      </c>
      <c r="G2246" s="27">
        <v>0</v>
      </c>
      <c r="I2246" s="24">
        <v>0</v>
      </c>
      <c r="J2246" s="28">
        <f t="shared" ref="J2246" si="13357">IF(0=(1-$J$8*$K$8*$B2243^2),0,-1*(1-$J$8*$K$8*$B2243^2)/($B2243*$K$8))</f>
        <v>-0.15223999612984171</v>
      </c>
      <c r="K2246" s="26">
        <v>1</v>
      </c>
      <c r="L2246" s="27">
        <v>0</v>
      </c>
      <c r="N2246" s="24">
        <f t="shared" ref="N2246" si="13358">D2246*I2243+F2246*I2246-E2246*J2243-G2246*J2246</f>
        <v>0</v>
      </c>
      <c r="O2246" s="28">
        <f t="shared" ref="O2246" si="13359">(D2246*J2243+E2246*I2243+F2246*J2246+G2246*I2246)</f>
        <v>-0.15223999612984171</v>
      </c>
      <c r="P2246" s="26">
        <f t="shared" ref="P2246" si="13360">D2246*K2243+F2246*K2246-E2246*L2243-G2246*L2246</f>
        <v>1</v>
      </c>
      <c r="Q2246" s="27">
        <f t="shared" ref="Q2246" si="13361">(D2246*L2243+E2246*K2243+F2246*L2246+G2246*K2246)</f>
        <v>0</v>
      </c>
      <c r="S2246" s="24">
        <v>0</v>
      </c>
      <c r="T2246" s="28">
        <v>0</v>
      </c>
      <c r="U2246" s="26">
        <v>1</v>
      </c>
      <c r="V2246" s="27">
        <v>0</v>
      </c>
      <c r="X2246" s="24">
        <f t="shared" ref="X2246" si="13362">N2246*S2243+P2246*S2246-O2246*T2243-Q2246*T2246</f>
        <v>0</v>
      </c>
      <c r="Y2246" s="28">
        <f t="shared" ref="Y2246" si="13363">(N2246*T2243+O2246*S2243+P2246*T2246+Q2246*S2246)</f>
        <v>-0.15223999612984171</v>
      </c>
      <c r="Z2246" s="26">
        <f t="shared" ref="Z2246" si="13364">N2246*U2243+P2246*U2246-O2246*V2243-Q2246*V2246</f>
        <v>-3.0072014900621129</v>
      </c>
      <c r="AA2246" s="27">
        <f t="shared" ref="AA2246" si="13365">(N2246*V2243+O2246*U2243+P2246*V2246+Q2246*U2246)</f>
        <v>0</v>
      </c>
      <c r="AB2246" s="8"/>
      <c r="AC2246" s="24">
        <v>0</v>
      </c>
      <c r="AD2246" s="28">
        <f t="shared" ref="AD2246" si="13366">IF(0=(1-$AD$8*$AE$8*$B2243^2),0,-1*(1-$AD$8*$AE$8*$B2243^2)/($B2243*$AD$8))</f>
        <v>-0.15960904783255539</v>
      </c>
      <c r="AE2246" s="26">
        <v>1</v>
      </c>
      <c r="AF2246" s="27">
        <v>0</v>
      </c>
      <c r="AH2246" s="24">
        <f t="shared" ref="AH2246" si="13367">X2246*AC2243+Z2246*AC2246-Y2246*AD2243-AA2246*AD2246</f>
        <v>0</v>
      </c>
      <c r="AI2246" s="28">
        <f t="shared" ref="AI2246" si="13368">(X2246*AD2243+Y2246*AC2243+Z2246*AD2246+AA2246*AC2246)</f>
        <v>0.3277365703396139</v>
      </c>
      <c r="AJ2246" s="26">
        <f t="shared" ref="AJ2246" si="13369">X2246*AE2243+Z2246*AE2246-Y2246*AF2243-AA2246*AF2246</f>
        <v>-3.0072014900621129</v>
      </c>
      <c r="AK2246" s="27">
        <f t="shared" ref="AK2246" si="13370">(X2246*AF2243+Y2246*AE2243+Z2246*AF2246+AA2246*AE2246)</f>
        <v>0</v>
      </c>
      <c r="AL2246" s="8"/>
      <c r="AM2246" s="24">
        <v>0</v>
      </c>
      <c r="AN2246" s="28">
        <v>0</v>
      </c>
      <c r="AO2246" s="26">
        <v>1</v>
      </c>
      <c r="AP2246" s="27">
        <v>0</v>
      </c>
      <c r="AR2246" s="24">
        <f t="shared" ref="AR2246" si="13371">AH2246*AM2243+AJ2246*AM2246-AI2246*AN2243-AK2246*AN2246</f>
        <v>0</v>
      </c>
      <c r="AS2246" s="28">
        <f t="shared" ref="AS2246" si="13372">(AH2246*AN2243+AI2246*AM2243+AJ2246*AN2246+AK2246*AM2246)</f>
        <v>0.3277365703396139</v>
      </c>
      <c r="AT2246" s="26">
        <f t="shared" ref="AT2246" si="13373">AH2246*AO2243+AJ2246*AO2246-AI2246*AP2243-AK2246*AP2246</f>
        <v>-1.224059144370131</v>
      </c>
      <c r="AU2246" s="27">
        <f t="shared" ref="AU2246" si="13374">(AH2246*AP2243+AI2246*AO2243+AJ2246*AP2246+AK2246*AO2246)</f>
        <v>0</v>
      </c>
      <c r="AV2246" s="8"/>
      <c r="AW2246" s="38">
        <f t="shared" ref="AW2246" si="13375">(180/PI())*ATAN(-1*(($AR$8*AS2243+AU2243+$AR$8*AS2246+AU2246)/($AR$8*AR2243+AT2243+$AR$8*AR2246+AT2246)))</f>
        <v>-35.966030169575738</v>
      </c>
      <c r="AY2246" s="187">
        <f t="shared" ref="AY2246" si="13376">20*LOG(((($AR$8*AR2243+AT2243-$AR$8*AR2246-AT2246)^2+($AR$8*AS2243+AU2243-$AR$8*AS2246-AU2246)^2)/(($AR$8*AR2243+AT2243+$AR$8*AR2246+AT2246)^2+($AR$8*AS2243+AU2243+$AR$8*AS2246+AU2246)^2))^0.5)</f>
        <v>-2.0437507807414743</v>
      </c>
      <c r="AZ2246" s="9"/>
      <c r="BA2246" s="29"/>
      <c r="BB2246" s="29"/>
      <c r="BC2246" s="29"/>
      <c r="BD2246" s="29"/>
    </row>
    <row r="2247" spans="2:56" ht="18.649999999999999" customHeight="1">
      <c r="AY2247" s="33"/>
    </row>
    <row r="2248" spans="2:56" ht="18.649999999999999" customHeight="1" thickBot="1">
      <c r="E2248" s="21" t="s">
        <v>68</v>
      </c>
      <c r="J2248" s="21" t="s">
        <v>69</v>
      </c>
      <c r="O2248" s="21" t="s">
        <v>70</v>
      </c>
      <c r="T2248" s="21" t="s">
        <v>71</v>
      </c>
      <c r="Y2248" s="21" t="s">
        <v>72</v>
      </c>
      <c r="AD2248" s="21" t="s">
        <v>73</v>
      </c>
      <c r="AI2248" s="21" t="s">
        <v>74</v>
      </c>
      <c r="AN2248" s="21" t="s">
        <v>75</v>
      </c>
      <c r="AS2248" s="21" t="s">
        <v>76</v>
      </c>
    </row>
    <row r="2249" spans="2:56" ht="18.649999999999999" customHeight="1" thickBot="1">
      <c r="B2249" s="20"/>
      <c r="D2249" s="197" t="s">
        <v>77</v>
      </c>
      <c r="E2249" s="198"/>
      <c r="F2249" s="199" t="s">
        <v>78</v>
      </c>
      <c r="G2249" s="200"/>
      <c r="I2249" s="197" t="s">
        <v>79</v>
      </c>
      <c r="J2249" s="198"/>
      <c r="K2249" s="199" t="s">
        <v>80</v>
      </c>
      <c r="L2249" s="200"/>
      <c r="N2249" s="197" t="s">
        <v>81</v>
      </c>
      <c r="O2249" s="198"/>
      <c r="P2249" s="199" t="s">
        <v>82</v>
      </c>
      <c r="Q2249" s="200"/>
      <c r="S2249" s="197" t="s">
        <v>83</v>
      </c>
      <c r="T2249" s="198"/>
      <c r="U2249" s="199" t="s">
        <v>84</v>
      </c>
      <c r="V2249" s="200"/>
      <c r="X2249" s="197" t="s">
        <v>85</v>
      </c>
      <c r="Y2249" s="198"/>
      <c r="Z2249" s="199" t="s">
        <v>86</v>
      </c>
      <c r="AA2249" s="200"/>
      <c r="AB2249" s="4"/>
      <c r="AC2249" s="197" t="s">
        <v>87</v>
      </c>
      <c r="AD2249" s="198"/>
      <c r="AE2249" s="199" t="s">
        <v>88</v>
      </c>
      <c r="AF2249" s="200"/>
      <c r="AH2249" s="197" t="s">
        <v>89</v>
      </c>
      <c r="AI2249" s="198"/>
      <c r="AJ2249" s="199" t="s">
        <v>90</v>
      </c>
      <c r="AK2249" s="200"/>
      <c r="AL2249" s="4"/>
      <c r="AM2249" s="197" t="s">
        <v>91</v>
      </c>
      <c r="AN2249" s="198"/>
      <c r="AO2249" s="199" t="s">
        <v>92</v>
      </c>
      <c r="AP2249" s="200"/>
      <c r="AR2249" s="197" t="s">
        <v>93</v>
      </c>
      <c r="AS2249" s="198"/>
      <c r="AT2249" s="199" t="s">
        <v>94</v>
      </c>
      <c r="AU2249" s="200"/>
      <c r="AV2249" s="4"/>
      <c r="AW2249" s="181" t="s">
        <v>95</v>
      </c>
      <c r="AY2249" s="182" t="s">
        <v>22</v>
      </c>
      <c r="AZ2249" s="9"/>
      <c r="BA2249" s="29"/>
      <c r="BB2249" s="29"/>
      <c r="BC2249" s="29"/>
      <c r="BD2249" s="29"/>
    </row>
    <row r="2250" spans="2:56" ht="18.649999999999999" customHeight="1" thickTop="1" thickBot="1">
      <c r="B2250" s="39">
        <f t="shared" ref="B2250" si="13377">B2243+$E$5</f>
        <v>1.0271999999999861</v>
      </c>
      <c r="D2250" s="24">
        <v>1</v>
      </c>
      <c r="E2250" s="25">
        <v>0</v>
      </c>
      <c r="F2250" s="26">
        <v>0</v>
      </c>
      <c r="G2250" s="27">
        <f t="shared" ref="G2250" si="13378">-1/($E$8*$B2250)</f>
        <v>-5.4386606101742849</v>
      </c>
      <c r="I2250" s="24">
        <v>1</v>
      </c>
      <c r="J2250" s="28">
        <v>0</v>
      </c>
      <c r="K2250" s="26">
        <v>0</v>
      </c>
      <c r="L2250" s="27">
        <v>0</v>
      </c>
      <c r="N2250" s="24">
        <f t="shared" ref="N2250" si="13379">D2250*I2250+F2250*I2253-E2250*J2250-G2250*J2253</f>
        <v>0.17664298297428072</v>
      </c>
      <c r="O2250" s="28">
        <f t="shared" ref="O2250" si="13380">(D2250*J2250+E2250*I2250+F2250*J2253+G2250*I2253)</f>
        <v>0</v>
      </c>
      <c r="P2250" s="26">
        <f t="shared" ref="P2250" si="13381">D2250*K2250+F2250*K2253-E2250*L2250-G2250*L2253</f>
        <v>0</v>
      </c>
      <c r="Q2250" s="27">
        <f t="shared" ref="Q2250" si="13382">(D2250*L2250+E2250*K2250+F2250*L2253+G2250*K2253)</f>
        <v>-5.4386606101742849</v>
      </c>
      <c r="S2250" s="24">
        <v>1</v>
      </c>
      <c r="T2250" s="25">
        <v>0</v>
      </c>
      <c r="U2250" s="26">
        <v>0</v>
      </c>
      <c r="V2250" s="27">
        <f t="shared" ref="V2250" si="13383">-1/($T$8*$B2250)</f>
        <v>-26.311358087059379</v>
      </c>
      <c r="X2250" s="24">
        <f t="shared" ref="X2250" si="13384">N2250*S2250+P2250*S2253-O2250*T2250-Q2250*T2253</f>
        <v>0.17664298297428072</v>
      </c>
      <c r="Y2250" s="28">
        <f t="shared" ref="Y2250" si="13385">(N2250*T2250+O2250*S2250+P2250*T2253+Q2250*S2253)</f>
        <v>0</v>
      </c>
      <c r="Z2250" s="26">
        <f t="shared" ref="Z2250" si="13386">N2250*U2250+P2250*U2253-O2250*V2250-Q2250*V2253</f>
        <v>0</v>
      </c>
      <c r="AA2250" s="27">
        <f t="shared" ref="AA2250" si="13387">(N2250*V2250+O2250*U2250+P2250*V2253+Q2250*U2253)</f>
        <v>-10.086377388776917</v>
      </c>
      <c r="AB2250" s="8"/>
      <c r="AC2250" s="24">
        <v>1</v>
      </c>
      <c r="AD2250" s="28">
        <v>0</v>
      </c>
      <c r="AE2250" s="26">
        <v>0</v>
      </c>
      <c r="AF2250" s="27">
        <v>0</v>
      </c>
      <c r="AH2250" s="24">
        <f t="shared" ref="AH2250" si="13388">X2250*AC2250+Z2250*AC2253-Y2250*AD2250-AA2250*AD2253</f>
        <v>-1.425878888242059</v>
      </c>
      <c r="AI2250" s="28">
        <f t="shared" ref="AI2250" si="13389">(X2250*AD2250+Y2250*AC2250+Z2250*AD2253+AA2250*AC2253)</f>
        <v>0</v>
      </c>
      <c r="AJ2250" s="26">
        <f t="shared" ref="AJ2250" si="13390">X2250*AE2250+Z2250*AE2253-Y2250*AF2250-AA2250*AF2253</f>
        <v>0</v>
      </c>
      <c r="AK2250" s="27">
        <f t="shared" ref="AK2250" si="13391">(X2250*AF2250+Y2250*AE2250+Z2250*AF2253+AA2250*AE2253)</f>
        <v>-10.086377388776917</v>
      </c>
      <c r="AL2250" s="8"/>
      <c r="AM2250" s="24">
        <v>1</v>
      </c>
      <c r="AN2250" s="25">
        <v>0</v>
      </c>
      <c r="AO2250" s="26">
        <v>0</v>
      </c>
      <c r="AP2250" s="27">
        <f t="shared" ref="AP2250" si="13392">-1/($AN$8*$B2250)</f>
        <v>-5.4386606101742849</v>
      </c>
      <c r="AR2250" s="24">
        <f t="shared" ref="AR2250" si="13393">AH2250*AM2250+AJ2250*AM2253-AI2250*AN2250-AK2250*AN2253</f>
        <v>-1.425878888242059</v>
      </c>
      <c r="AS2250" s="28">
        <f t="shared" ref="AS2250" si="13394">(AH2250*AN2250+AI2250*AM2250+AJ2250*AN2253+AK2250*AM2253)</f>
        <v>0</v>
      </c>
      <c r="AT2250" s="26">
        <f t="shared" ref="AT2250" si="13395">AH2250*AO2250+AJ2250*AO2253-AI2250*AP2250-AK2250*AP2253</f>
        <v>0</v>
      </c>
      <c r="AU2250" s="27">
        <f t="shared" ref="AU2250" si="13396">(AH2250*AP2250+AI2250*AO2250+AJ2250*AP2253+AK2250*AO2253)</f>
        <v>-2.3315060444157298</v>
      </c>
      <c r="AV2250" s="8"/>
      <c r="AW2250" s="183">
        <f t="shared" ref="AW2250" si="13397">20*LOG((2*$AR$8)/(($AR$8*AR2250+AT2250+$AR$8*AR2253+AT2253)^2+($AR$8*AS2250+AU2250+$AR$8*AS2253+AU2253)^2)^0.5)</f>
        <v>-4.4260017179039277</v>
      </c>
      <c r="AY2250" s="184">
        <f t="shared" ref="AY2250" si="13398">((AS2250^2+AR2250^2)/(AS2253^2+AR2253^2))^0.5</f>
        <v>4.4200773608948953</v>
      </c>
      <c r="AZ2250" s="9"/>
      <c r="BA2250" s="29"/>
      <c r="BB2250" s="29"/>
      <c r="BC2250" s="29"/>
      <c r="BD2250" s="29"/>
    </row>
    <row r="2251" spans="2:56" ht="18.649999999999999" customHeight="1" thickBot="1">
      <c r="D2251" s="30"/>
      <c r="G2251" s="31"/>
      <c r="I2251" s="30"/>
      <c r="L2251" s="31"/>
      <c r="N2251" s="30"/>
      <c r="Q2251" s="31"/>
      <c r="S2251" s="30"/>
      <c r="V2251" s="31"/>
      <c r="X2251" s="30"/>
      <c r="AA2251" s="31"/>
      <c r="AC2251" s="30"/>
      <c r="AF2251" s="31"/>
      <c r="AH2251" s="30"/>
      <c r="AK2251" s="31"/>
      <c r="AM2251" s="30"/>
      <c r="AP2251" s="31"/>
      <c r="AR2251" s="30"/>
      <c r="AU2251" s="31"/>
      <c r="AY2251" s="185"/>
      <c r="AZ2251" s="9"/>
      <c r="BA2251" s="29"/>
      <c r="BB2251" s="29"/>
      <c r="BC2251" s="29"/>
      <c r="BD2251" s="29"/>
    </row>
    <row r="2252" spans="2:56" ht="18.649999999999999" customHeight="1" thickBot="1">
      <c r="D2252" s="197" t="s">
        <v>96</v>
      </c>
      <c r="E2252" s="198"/>
      <c r="F2252" s="199" t="s">
        <v>97</v>
      </c>
      <c r="G2252" s="200"/>
      <c r="I2252" s="197" t="s">
        <v>98</v>
      </c>
      <c r="J2252" s="198"/>
      <c r="K2252" s="199" t="s">
        <v>99</v>
      </c>
      <c r="L2252" s="200"/>
      <c r="N2252" s="197" t="s">
        <v>1</v>
      </c>
      <c r="O2252" s="198"/>
      <c r="P2252" s="199" t="s">
        <v>2</v>
      </c>
      <c r="Q2252" s="200"/>
      <c r="S2252" s="172" t="s">
        <v>100</v>
      </c>
      <c r="T2252" s="173"/>
      <c r="U2252" s="199" t="s">
        <v>101</v>
      </c>
      <c r="V2252" s="200"/>
      <c r="X2252" s="197" t="s">
        <v>102</v>
      </c>
      <c r="Y2252" s="198"/>
      <c r="Z2252" s="199" t="s">
        <v>103</v>
      </c>
      <c r="AA2252" s="200"/>
      <c r="AB2252" s="4"/>
      <c r="AC2252" s="197" t="s">
        <v>104</v>
      </c>
      <c r="AD2252" s="198"/>
      <c r="AE2252" s="199" t="s">
        <v>105</v>
      </c>
      <c r="AF2252" s="200"/>
      <c r="AH2252" s="172" t="s">
        <v>106</v>
      </c>
      <c r="AI2252" s="173"/>
      <c r="AJ2252" s="199" t="s">
        <v>107</v>
      </c>
      <c r="AK2252" s="200"/>
      <c r="AL2252" s="4"/>
      <c r="AM2252" s="197" t="s">
        <v>108</v>
      </c>
      <c r="AN2252" s="198"/>
      <c r="AO2252" s="199" t="s">
        <v>109</v>
      </c>
      <c r="AP2252" s="200"/>
      <c r="AR2252" s="197" t="s">
        <v>110</v>
      </c>
      <c r="AS2252" s="198"/>
      <c r="AT2252" s="199" t="s">
        <v>111</v>
      </c>
      <c r="AU2252" s="200"/>
      <c r="AV2252" s="4"/>
      <c r="AW2252" s="36" t="s">
        <v>112</v>
      </c>
      <c r="AY2252" s="186" t="s">
        <v>113</v>
      </c>
      <c r="AZ2252" s="9"/>
      <c r="BA2252" s="29"/>
      <c r="BB2252" s="29"/>
      <c r="BC2252" s="29"/>
      <c r="BD2252" s="29"/>
    </row>
    <row r="2253" spans="2:56" ht="18.649999999999999" customHeight="1" thickTop="1" thickBot="1">
      <c r="D2253" s="24">
        <v>0</v>
      </c>
      <c r="E2253" s="28">
        <v>0</v>
      </c>
      <c r="F2253" s="26">
        <v>1</v>
      </c>
      <c r="G2253" s="27">
        <v>0</v>
      </c>
      <c r="I2253" s="24">
        <v>0</v>
      </c>
      <c r="J2253" s="28">
        <f t="shared" ref="J2253" si="13399">IF(0=(1-$J$8*$K$8*$B2250^2),0,-1*(1-$J$8*$K$8*$B2250^2)/($B2250*$K$8))</f>
        <v>-0.15138966669209653</v>
      </c>
      <c r="K2253" s="26">
        <v>1</v>
      </c>
      <c r="L2253" s="27">
        <v>0</v>
      </c>
      <c r="N2253" s="24">
        <f t="shared" ref="N2253" si="13400">D2253*I2250+F2253*I2253-E2253*J2250-G2253*J2253</f>
        <v>0</v>
      </c>
      <c r="O2253" s="28">
        <f t="shared" ref="O2253" si="13401">(D2253*J2250+E2253*I2250+F2253*J2253+G2253*I2253)</f>
        <v>-0.15138966669209653</v>
      </c>
      <c r="P2253" s="26">
        <f t="shared" ref="P2253" si="13402">D2253*K2250+F2253*K2253-E2253*L2250-G2253*L2253</f>
        <v>1</v>
      </c>
      <c r="Q2253" s="27">
        <f t="shared" ref="Q2253" si="13403">(D2253*L2250+E2253*K2250+F2253*L2253+G2253*K2253)</f>
        <v>0</v>
      </c>
      <c r="S2253" s="24">
        <v>0</v>
      </c>
      <c r="T2253" s="28">
        <v>0</v>
      </c>
      <c r="U2253" s="26">
        <v>1</v>
      </c>
      <c r="V2253" s="27">
        <v>0</v>
      </c>
      <c r="X2253" s="24">
        <f t="shared" ref="X2253" si="13404">N2253*S2250+P2253*S2253-O2253*T2250-Q2253*T2253</f>
        <v>0</v>
      </c>
      <c r="Y2253" s="28">
        <f t="shared" ref="Y2253" si="13405">(N2253*T2250+O2253*S2250+P2253*T2253+Q2253*S2253)</f>
        <v>-0.15138966669209653</v>
      </c>
      <c r="Z2253" s="26">
        <f t="shared" ref="Z2253" si="13406">N2253*U2250+P2253*U2253-O2253*V2250-Q2253*V2253</f>
        <v>-2.9832677310163178</v>
      </c>
      <c r="AA2253" s="27">
        <f t="shared" ref="AA2253" si="13407">(N2253*V2250+O2253*U2250+P2253*V2253+Q2253*U2253)</f>
        <v>0</v>
      </c>
      <c r="AB2253" s="8"/>
      <c r="AC2253" s="24">
        <v>0</v>
      </c>
      <c r="AD2253" s="28">
        <f t="shared" ref="AD2253" si="13408">IF(0=(1-$AD$8*$AE$8*$B2250^2),0,-1*(1-$AD$8*$AE$8*$B2250^2)/($B2250*$AD$8))</f>
        <v>-0.15887982468308801</v>
      </c>
      <c r="AE2253" s="26">
        <v>1</v>
      </c>
      <c r="AF2253" s="27">
        <v>0</v>
      </c>
      <c r="AH2253" s="24">
        <f t="shared" ref="AH2253" si="13409">X2253*AC2250+Z2253*AC2253-Y2253*AD2250-AA2253*AD2253</f>
        <v>0</v>
      </c>
      <c r="AI2253" s="28">
        <f t="shared" ref="AI2253" si="13410">(X2253*AD2250+Y2253*AC2250+Z2253*AD2253+AA2253*AC2253)</f>
        <v>0.32259138739448978</v>
      </c>
      <c r="AJ2253" s="26">
        <f t="shared" ref="AJ2253" si="13411">X2253*AE2250+Z2253*AE2253-Y2253*AF2250-AA2253*AF2253</f>
        <v>-2.9832677310163178</v>
      </c>
      <c r="AK2253" s="27">
        <f t="shared" ref="AK2253" si="13412">(X2253*AF2250+Y2253*AE2250+Z2253*AF2253+AA2253*AE2253)</f>
        <v>0</v>
      </c>
      <c r="AL2253" s="8"/>
      <c r="AM2253" s="24">
        <v>0</v>
      </c>
      <c r="AN2253" s="28">
        <v>0</v>
      </c>
      <c r="AO2253" s="26">
        <v>1</v>
      </c>
      <c r="AP2253" s="27">
        <v>0</v>
      </c>
      <c r="AR2253" s="24">
        <f t="shared" ref="AR2253" si="13413">AH2253*AM2250+AJ2253*AM2253-AI2253*AN2250-AK2253*AN2253</f>
        <v>0</v>
      </c>
      <c r="AS2253" s="28">
        <f t="shared" ref="AS2253" si="13414">(AH2253*AN2250+AI2253*AM2250+AJ2253*AN2253+AK2253*AM2253)</f>
        <v>0.32259138739448978</v>
      </c>
      <c r="AT2253" s="26">
        <f t="shared" ref="AT2253" si="13415">AH2253*AO2250+AJ2253*AO2253-AI2253*AP2250-AK2253*AP2253</f>
        <v>-1.2288026592124328</v>
      </c>
      <c r="AU2253" s="27">
        <f t="shared" ref="AU2253" si="13416">(AH2253*AP2250+AI2253*AO2250+AJ2253*AP2253+AK2253*AO2253)</f>
        <v>0</v>
      </c>
      <c r="AV2253" s="8"/>
      <c r="AW2253" s="38">
        <f t="shared" ref="AW2253" si="13417">(180/PI())*ATAN(-1*(($AR$8*AS2250+AU2250+$AR$8*AS2253+AU2253)/($AR$8*AR2250+AT2250+$AR$8*AR2253+AT2253)))</f>
        <v>-37.116400374822312</v>
      </c>
      <c r="AY2253" s="187">
        <f t="shared" ref="AY2253" si="13418">20*LOG(((($AR$8*AR2250+AT2250-$AR$8*AR2253-AT2253)^2+($AR$8*AS2250+AU2250-$AR$8*AS2253-AU2253)^2)/(($AR$8*AR2250+AT2250+$AR$8*AR2253+AT2253)^2+($AR$8*AS2250+AU2250+$AR$8*AS2253+AU2253)^2))^0.5)</f>
        <v>-1.9443849331756502</v>
      </c>
      <c r="AZ2253" s="9"/>
      <c r="BA2253" s="29"/>
      <c r="BB2253" s="29"/>
      <c r="BC2253" s="29"/>
      <c r="BD2253" s="29"/>
    </row>
    <row r="2254" spans="2:56" ht="18.649999999999999" customHeight="1">
      <c r="AY2254" s="33"/>
    </row>
    <row r="2255" spans="2:56" ht="18.649999999999999" customHeight="1" thickBot="1">
      <c r="E2255" s="21" t="s">
        <v>68</v>
      </c>
      <c r="J2255" s="21" t="s">
        <v>69</v>
      </c>
      <c r="O2255" s="21" t="s">
        <v>70</v>
      </c>
      <c r="T2255" s="21" t="s">
        <v>71</v>
      </c>
      <c r="Y2255" s="21" t="s">
        <v>72</v>
      </c>
      <c r="AD2255" s="21" t="s">
        <v>73</v>
      </c>
      <c r="AI2255" s="21" t="s">
        <v>74</v>
      </c>
      <c r="AN2255" s="21" t="s">
        <v>75</v>
      </c>
      <c r="AS2255" s="21" t="s">
        <v>76</v>
      </c>
    </row>
    <row r="2256" spans="2:56" ht="18.649999999999999" customHeight="1" thickBot="1">
      <c r="B2256" s="20"/>
      <c r="D2256" s="197" t="s">
        <v>77</v>
      </c>
      <c r="E2256" s="198"/>
      <c r="F2256" s="199" t="s">
        <v>78</v>
      </c>
      <c r="G2256" s="200"/>
      <c r="I2256" s="197" t="s">
        <v>79</v>
      </c>
      <c r="J2256" s="198"/>
      <c r="K2256" s="199" t="s">
        <v>80</v>
      </c>
      <c r="L2256" s="200"/>
      <c r="N2256" s="197" t="s">
        <v>81</v>
      </c>
      <c r="O2256" s="198"/>
      <c r="P2256" s="199" t="s">
        <v>82</v>
      </c>
      <c r="Q2256" s="200"/>
      <c r="S2256" s="197" t="s">
        <v>83</v>
      </c>
      <c r="T2256" s="198"/>
      <c r="U2256" s="199" t="s">
        <v>84</v>
      </c>
      <c r="V2256" s="200"/>
      <c r="X2256" s="197" t="s">
        <v>85</v>
      </c>
      <c r="Y2256" s="198"/>
      <c r="Z2256" s="199" t="s">
        <v>86</v>
      </c>
      <c r="AA2256" s="200"/>
      <c r="AB2256" s="4"/>
      <c r="AC2256" s="197" t="s">
        <v>87</v>
      </c>
      <c r="AD2256" s="198"/>
      <c r="AE2256" s="199" t="s">
        <v>88</v>
      </c>
      <c r="AF2256" s="200"/>
      <c r="AH2256" s="197" t="s">
        <v>89</v>
      </c>
      <c r="AI2256" s="198"/>
      <c r="AJ2256" s="199" t="s">
        <v>90</v>
      </c>
      <c r="AK2256" s="200"/>
      <c r="AL2256" s="4"/>
      <c r="AM2256" s="197" t="s">
        <v>91</v>
      </c>
      <c r="AN2256" s="198"/>
      <c r="AO2256" s="199" t="s">
        <v>92</v>
      </c>
      <c r="AP2256" s="200"/>
      <c r="AR2256" s="197" t="s">
        <v>93</v>
      </c>
      <c r="AS2256" s="198"/>
      <c r="AT2256" s="199" t="s">
        <v>94</v>
      </c>
      <c r="AU2256" s="200"/>
      <c r="AV2256" s="4"/>
      <c r="AW2256" s="181" t="s">
        <v>95</v>
      </c>
      <c r="AY2256" s="182" t="s">
        <v>22</v>
      </c>
      <c r="AZ2256" s="9"/>
      <c r="BA2256" s="29"/>
      <c r="BB2256" s="29"/>
      <c r="BC2256" s="29"/>
      <c r="BD2256" s="29"/>
    </row>
    <row r="2257" spans="2:56" ht="18.649999999999999" customHeight="1" thickTop="1" thickBot="1">
      <c r="B2257" s="39">
        <f t="shared" ref="B2257" si="13419">B2250+$E$5</f>
        <v>1.0275999999999861</v>
      </c>
      <c r="D2257" s="24">
        <v>1</v>
      </c>
      <c r="E2257" s="25">
        <v>0</v>
      </c>
      <c r="F2257" s="26">
        <v>0</v>
      </c>
      <c r="G2257" s="27">
        <f t="shared" ref="G2257" si="13420">-1/($E$8*$B2257)</f>
        <v>-5.4365435760714531</v>
      </c>
      <c r="I2257" s="24">
        <v>1</v>
      </c>
      <c r="J2257" s="28">
        <v>0</v>
      </c>
      <c r="K2257" s="26">
        <v>0</v>
      </c>
      <c r="L2257" s="27">
        <v>0</v>
      </c>
      <c r="N2257" s="24">
        <f t="shared" ref="N2257" si="13421">D2257*I2257+F2257*I2260-E2257*J2257-G2257*J2260</f>
        <v>0.18158440849780455</v>
      </c>
      <c r="O2257" s="28">
        <f t="shared" ref="O2257" si="13422">(D2257*J2257+E2257*I2257+F2257*J2260+G2257*I2260)</f>
        <v>0</v>
      </c>
      <c r="P2257" s="26">
        <f t="shared" ref="P2257" si="13423">D2257*K2257+F2257*K2260-E2257*L2257-G2257*L2260</f>
        <v>0</v>
      </c>
      <c r="Q2257" s="27">
        <f t="shared" ref="Q2257" si="13424">(D2257*L2257+E2257*K2257+F2257*L2260+G2257*K2260)</f>
        <v>-5.4365435760714531</v>
      </c>
      <c r="S2257" s="24">
        <v>1</v>
      </c>
      <c r="T2257" s="25">
        <v>0</v>
      </c>
      <c r="U2257" s="26">
        <v>0</v>
      </c>
      <c r="V2257" s="27">
        <f t="shared" ref="V2257" si="13425">-1/($T$8*$B2257)</f>
        <v>-26.301116219372705</v>
      </c>
      <c r="X2257" s="24">
        <f t="shared" ref="X2257" si="13426">N2257*S2257+P2257*S2260-O2257*T2257-Q2257*T2260</f>
        <v>0.18158440849780455</v>
      </c>
      <c r="Y2257" s="28">
        <f t="shared" ref="Y2257" si="13427">(N2257*T2257+O2257*S2257+P2257*T2260+Q2257*S2260)</f>
        <v>0</v>
      </c>
      <c r="Z2257" s="26">
        <f t="shared" ref="Z2257" si="13428">N2257*U2257+P2257*U2260-O2257*V2257-Q2257*V2260</f>
        <v>0</v>
      </c>
      <c r="AA2257" s="27">
        <f t="shared" ref="AA2257" si="13429">(N2257*V2257+O2257*U2257+P2257*V2260+Q2257*U2260)</f>
        <v>-10.21241620759826</v>
      </c>
      <c r="AB2257" s="8"/>
      <c r="AC2257" s="24">
        <v>1</v>
      </c>
      <c r="AD2257" s="28">
        <v>0</v>
      </c>
      <c r="AE2257" s="26">
        <v>0</v>
      </c>
      <c r="AF2257" s="27">
        <v>0</v>
      </c>
      <c r="AH2257" s="24">
        <f t="shared" ref="AH2257" si="13430">X2257*AC2257+Z2257*AC2260-Y2257*AD2257-AA2257*AD2260</f>
        <v>-1.4335185032470847</v>
      </c>
      <c r="AI2257" s="28">
        <f t="shared" ref="AI2257" si="13431">(X2257*AD2257+Y2257*AC2257+Z2257*AD2260+AA2257*AC2260)</f>
        <v>0</v>
      </c>
      <c r="AJ2257" s="26">
        <f t="shared" ref="AJ2257" si="13432">X2257*AE2257+Z2257*AE2260-Y2257*AF2257-AA2257*AF2260</f>
        <v>0</v>
      </c>
      <c r="AK2257" s="27">
        <f t="shared" ref="AK2257" si="13433">(X2257*AF2257+Y2257*AE2257+Z2257*AF2260+AA2257*AE2260)</f>
        <v>-10.21241620759826</v>
      </c>
      <c r="AL2257" s="8"/>
      <c r="AM2257" s="24">
        <v>1</v>
      </c>
      <c r="AN2257" s="25">
        <v>0</v>
      </c>
      <c r="AO2257" s="26">
        <v>0</v>
      </c>
      <c r="AP2257" s="27">
        <f t="shared" ref="AP2257" si="13434">-1/($AN$8*$B2257)</f>
        <v>-5.4365435760714531</v>
      </c>
      <c r="AR2257" s="24">
        <f t="shared" ref="AR2257" si="13435">AH2257*AM2257+AJ2257*AM2260-AI2257*AN2257-AK2257*AN2260</f>
        <v>-1.4335185032470847</v>
      </c>
      <c r="AS2257" s="28">
        <f t="shared" ref="AS2257" si="13436">(AH2257*AN2257+AI2257*AM2257+AJ2257*AN2260+AK2257*AM2260)</f>
        <v>0</v>
      </c>
      <c r="AT2257" s="26">
        <f t="shared" ref="AT2257" si="13437">AH2257*AO2257+AJ2257*AO2260-AI2257*AP2257-AK2257*AP2260</f>
        <v>0</v>
      </c>
      <c r="AU2257" s="27">
        <f t="shared" ref="AU2257" si="13438">(AH2257*AP2257+AI2257*AO2257+AJ2257*AP2260+AK2257*AO2260)</f>
        <v>-2.419030397590757</v>
      </c>
      <c r="AV2257" s="8"/>
      <c r="AW2257" s="183">
        <f t="shared" ref="AW2257" si="13439">20*LOG((2*$AR$8)/(($AR$8*AR2257+AT2257+$AR$8*AR2260+AT2260)^2+($AR$8*AS2257+AU2257+$AR$8*AS2260+AU2260)^2)^0.5)</f>
        <v>-4.5971642601242531</v>
      </c>
      <c r="AY2257" s="184">
        <f t="shared" ref="AY2257" si="13440">((AS2257^2+AR2257^2)/(AS2260^2+AR2260^2))^0.5</f>
        <v>4.5152167621772348</v>
      </c>
      <c r="AZ2257" s="9"/>
      <c r="BA2257" s="29"/>
      <c r="BB2257" s="29"/>
      <c r="BC2257" s="29"/>
      <c r="BD2257" s="29"/>
    </row>
    <row r="2258" spans="2:56" ht="18.649999999999999" customHeight="1" thickBot="1">
      <c r="D2258" s="30"/>
      <c r="G2258" s="31"/>
      <c r="I2258" s="30"/>
      <c r="L2258" s="31"/>
      <c r="N2258" s="30"/>
      <c r="Q2258" s="31"/>
      <c r="S2258" s="30"/>
      <c r="V2258" s="31"/>
      <c r="X2258" s="30"/>
      <c r="AA2258" s="31"/>
      <c r="AC2258" s="30"/>
      <c r="AF2258" s="31"/>
      <c r="AH2258" s="30"/>
      <c r="AK2258" s="31"/>
      <c r="AM2258" s="30"/>
      <c r="AP2258" s="31"/>
      <c r="AR2258" s="30"/>
      <c r="AU2258" s="31"/>
      <c r="AY2258" s="185"/>
      <c r="AZ2258" s="9"/>
      <c r="BA2258" s="29"/>
      <c r="BB2258" s="29"/>
      <c r="BC2258" s="29"/>
      <c r="BD2258" s="29"/>
    </row>
    <row r="2259" spans="2:56" ht="18.649999999999999" customHeight="1" thickBot="1">
      <c r="D2259" s="197" t="s">
        <v>96</v>
      </c>
      <c r="E2259" s="198"/>
      <c r="F2259" s="199" t="s">
        <v>97</v>
      </c>
      <c r="G2259" s="200"/>
      <c r="I2259" s="197" t="s">
        <v>98</v>
      </c>
      <c r="J2259" s="198"/>
      <c r="K2259" s="199" t="s">
        <v>99</v>
      </c>
      <c r="L2259" s="200"/>
      <c r="N2259" s="197" t="s">
        <v>1</v>
      </c>
      <c r="O2259" s="198"/>
      <c r="P2259" s="199" t="s">
        <v>2</v>
      </c>
      <c r="Q2259" s="200"/>
      <c r="S2259" s="172" t="s">
        <v>100</v>
      </c>
      <c r="T2259" s="173"/>
      <c r="U2259" s="199" t="s">
        <v>101</v>
      </c>
      <c r="V2259" s="200"/>
      <c r="X2259" s="197" t="s">
        <v>102</v>
      </c>
      <c r="Y2259" s="198"/>
      <c r="Z2259" s="199" t="s">
        <v>103</v>
      </c>
      <c r="AA2259" s="200"/>
      <c r="AB2259" s="4"/>
      <c r="AC2259" s="197" t="s">
        <v>104</v>
      </c>
      <c r="AD2259" s="198"/>
      <c r="AE2259" s="199" t="s">
        <v>105</v>
      </c>
      <c r="AF2259" s="200"/>
      <c r="AH2259" s="172" t="s">
        <v>106</v>
      </c>
      <c r="AI2259" s="173"/>
      <c r="AJ2259" s="199" t="s">
        <v>107</v>
      </c>
      <c r="AK2259" s="200"/>
      <c r="AL2259" s="4"/>
      <c r="AM2259" s="197" t="s">
        <v>108</v>
      </c>
      <c r="AN2259" s="198"/>
      <c r="AO2259" s="199" t="s">
        <v>109</v>
      </c>
      <c r="AP2259" s="200"/>
      <c r="AR2259" s="197" t="s">
        <v>110</v>
      </c>
      <c r="AS2259" s="198"/>
      <c r="AT2259" s="199" t="s">
        <v>111</v>
      </c>
      <c r="AU2259" s="200"/>
      <c r="AV2259" s="4"/>
      <c r="AW2259" s="36" t="s">
        <v>112</v>
      </c>
      <c r="AY2259" s="186" t="s">
        <v>113</v>
      </c>
      <c r="AZ2259" s="9"/>
      <c r="BA2259" s="29"/>
      <c r="BB2259" s="29"/>
      <c r="BC2259" s="29"/>
      <c r="BD2259" s="29"/>
    </row>
    <row r="2260" spans="2:56" ht="18.649999999999999" customHeight="1" thickTop="1" thickBot="1">
      <c r="D2260" s="24">
        <v>0</v>
      </c>
      <c r="E2260" s="28">
        <v>0</v>
      </c>
      <c r="F2260" s="26">
        <v>1</v>
      </c>
      <c r="G2260" s="27">
        <v>0</v>
      </c>
      <c r="I2260" s="24">
        <v>0</v>
      </c>
      <c r="J2260" s="28">
        <f t="shared" ref="J2260" si="13441">IF(0=(1-$J$8*$K$8*$B2257^2),0,-1*(1-$J$8*$K$8*$B2257^2)/($B2257*$K$8))</f>
        <v>-0.15053969126714839</v>
      </c>
      <c r="K2260" s="26">
        <v>1</v>
      </c>
      <c r="L2260" s="27">
        <v>0</v>
      </c>
      <c r="N2260" s="24">
        <f t="shared" ref="N2260" si="13442">D2260*I2257+F2260*I2260-E2260*J2257-G2260*J2260</f>
        <v>0</v>
      </c>
      <c r="O2260" s="28">
        <f t="shared" ref="O2260" si="13443">(D2260*J2257+E2260*I2257+F2260*J2260+G2260*I2260)</f>
        <v>-0.15053969126714839</v>
      </c>
      <c r="P2260" s="26">
        <f t="shared" ref="P2260" si="13444">D2260*K2257+F2260*K2260-E2260*L2257-G2260*L2260</f>
        <v>1</v>
      </c>
      <c r="Q2260" s="27">
        <f t="shared" ref="Q2260" si="13445">(D2260*L2257+E2260*K2257+F2260*L2260+G2260*K2260)</f>
        <v>0</v>
      </c>
      <c r="S2260" s="24">
        <v>0</v>
      </c>
      <c r="T2260" s="28">
        <v>0</v>
      </c>
      <c r="U2260" s="26">
        <v>1</v>
      </c>
      <c r="V2260" s="27">
        <v>0</v>
      </c>
      <c r="X2260" s="24">
        <f t="shared" ref="X2260" si="13446">N2260*S2257+P2260*S2260-O2260*T2257-Q2260*T2260</f>
        <v>0</v>
      </c>
      <c r="Y2260" s="28">
        <f t="shared" ref="Y2260" si="13447">(N2260*T2257+O2260*S2257+P2260*T2260+Q2260*S2260)</f>
        <v>-0.15053969126714839</v>
      </c>
      <c r="Z2260" s="26">
        <f t="shared" ref="Z2260" si="13448">N2260*U2257+P2260*U2260-O2260*V2257-Q2260*V2260</f>
        <v>-2.959361915645756</v>
      </c>
      <c r="AA2260" s="27">
        <f t="shared" ref="AA2260" si="13449">(N2260*V2257+O2260*U2257+P2260*V2260+Q2260*U2260)</f>
        <v>0</v>
      </c>
      <c r="AB2260" s="8"/>
      <c r="AC2260" s="24">
        <v>0</v>
      </c>
      <c r="AD2260" s="28">
        <f t="shared" ref="AD2260" si="13450">IF(0=(1-$AD$8*$AE$8*$B2257^2),0,-1*(1-$AD$8*$AE$8*$B2257^2)/($B2257*$AD$8))</f>
        <v>-0.15815090953140137</v>
      </c>
      <c r="AE2260" s="26">
        <v>1</v>
      </c>
      <c r="AF2260" s="27">
        <v>0</v>
      </c>
      <c r="AH2260" s="24">
        <f t="shared" ref="AH2260" si="13451">X2260*AC2257+Z2260*AC2260-Y2260*AD2257-AA2260*AD2260</f>
        <v>0</v>
      </c>
      <c r="AI2260" s="28">
        <f t="shared" ref="AI2260" si="13452">(X2260*AD2257+Y2260*AC2257+Z2260*AD2260+AA2260*AC2260)</f>
        <v>0.31748608732481826</v>
      </c>
      <c r="AJ2260" s="26">
        <f t="shared" ref="AJ2260" si="13453">X2260*AE2257+Z2260*AE2260-Y2260*AF2257-AA2260*AF2260</f>
        <v>-2.959361915645756</v>
      </c>
      <c r="AK2260" s="27">
        <f t="shared" ref="AK2260" si="13454">(X2260*AF2257+Y2260*AE2257+Z2260*AF2260+AA2260*AE2260)</f>
        <v>0</v>
      </c>
      <c r="AL2260" s="8"/>
      <c r="AM2260" s="24">
        <v>0</v>
      </c>
      <c r="AN2260" s="28">
        <v>0</v>
      </c>
      <c r="AO2260" s="26">
        <v>1</v>
      </c>
      <c r="AP2260" s="27">
        <v>0</v>
      </c>
      <c r="AR2260" s="24">
        <f t="shared" ref="AR2260" si="13455">AH2260*AM2257+AJ2260*AM2260-AI2260*AN2257-AK2260*AN2260</f>
        <v>0</v>
      </c>
      <c r="AS2260" s="28">
        <f t="shared" ref="AS2260" si="13456">(AH2260*AN2257+AI2260*AM2257+AJ2260*AN2260+AK2260*AM2260)</f>
        <v>0.31748608732481826</v>
      </c>
      <c r="AT2260" s="26">
        <f t="shared" ref="AT2260" si="13457">AH2260*AO2257+AJ2260*AO2260-AI2260*AP2257-AK2260*AP2260</f>
        <v>-1.233334967107955</v>
      </c>
      <c r="AU2260" s="27">
        <f t="shared" ref="AU2260" si="13458">(AH2260*AP2257+AI2260*AO2257+AJ2260*AP2260+AK2260*AO2260)</f>
        <v>0</v>
      </c>
      <c r="AV2260" s="8"/>
      <c r="AW2260" s="38">
        <f t="shared" ref="AW2260" si="13459">(180/PI())*ATAN(-1*(($AR$8*AS2257+AU2257+$AR$8*AS2260+AU2260)/($AR$8*AR2257+AT2257+$AR$8*AR2260+AT2260)))</f>
        <v>-38.238955223973001</v>
      </c>
      <c r="AY2260" s="187">
        <f t="shared" ref="AY2260" si="13460">20*LOG(((($AR$8*AR2257+AT2257-$AR$8*AR2260-AT2260)^2+($AR$8*AS2257+AU2257-$AR$8*AS2260-AU2260)^2)/(($AR$8*AR2257+AT2257+$AR$8*AR2260+AT2260)^2+($AR$8*AS2257+AU2257+$AR$8*AS2260+AU2260)^2))^0.5)</f>
        <v>-1.8506242930705588</v>
      </c>
      <c r="AZ2260" s="9"/>
      <c r="BA2260" s="29"/>
      <c r="BB2260" s="29"/>
      <c r="BC2260" s="29"/>
      <c r="BD2260" s="29"/>
    </row>
    <row r="2261" spans="2:56" ht="18.649999999999999" customHeight="1">
      <c r="AY2261" s="33"/>
    </row>
    <row r="2262" spans="2:56" ht="18.649999999999999" customHeight="1" thickBot="1">
      <c r="E2262" s="21" t="s">
        <v>68</v>
      </c>
      <c r="J2262" s="21" t="s">
        <v>69</v>
      </c>
      <c r="O2262" s="21" t="s">
        <v>70</v>
      </c>
      <c r="T2262" s="21" t="s">
        <v>71</v>
      </c>
      <c r="Y2262" s="21" t="s">
        <v>72</v>
      </c>
      <c r="AD2262" s="21" t="s">
        <v>73</v>
      </c>
      <c r="AI2262" s="21" t="s">
        <v>74</v>
      </c>
      <c r="AN2262" s="21" t="s">
        <v>75</v>
      </c>
      <c r="AS2262" s="21" t="s">
        <v>76</v>
      </c>
    </row>
    <row r="2263" spans="2:56" ht="18.649999999999999" customHeight="1" thickBot="1">
      <c r="B2263" s="20"/>
      <c r="D2263" s="197" t="s">
        <v>77</v>
      </c>
      <c r="E2263" s="198"/>
      <c r="F2263" s="199" t="s">
        <v>78</v>
      </c>
      <c r="G2263" s="200"/>
      <c r="I2263" s="197" t="s">
        <v>79</v>
      </c>
      <c r="J2263" s="198"/>
      <c r="K2263" s="199" t="s">
        <v>80</v>
      </c>
      <c r="L2263" s="200"/>
      <c r="N2263" s="197" t="s">
        <v>81</v>
      </c>
      <c r="O2263" s="198"/>
      <c r="P2263" s="199" t="s">
        <v>82</v>
      </c>
      <c r="Q2263" s="200"/>
      <c r="S2263" s="197" t="s">
        <v>83</v>
      </c>
      <c r="T2263" s="198"/>
      <c r="U2263" s="199" t="s">
        <v>84</v>
      </c>
      <c r="V2263" s="200"/>
      <c r="X2263" s="197" t="s">
        <v>85</v>
      </c>
      <c r="Y2263" s="198"/>
      <c r="Z2263" s="199" t="s">
        <v>86</v>
      </c>
      <c r="AA2263" s="200"/>
      <c r="AB2263" s="4"/>
      <c r="AC2263" s="197" t="s">
        <v>87</v>
      </c>
      <c r="AD2263" s="198"/>
      <c r="AE2263" s="199" t="s">
        <v>88</v>
      </c>
      <c r="AF2263" s="200"/>
      <c r="AH2263" s="197" t="s">
        <v>89</v>
      </c>
      <c r="AI2263" s="198"/>
      <c r="AJ2263" s="199" t="s">
        <v>90</v>
      </c>
      <c r="AK2263" s="200"/>
      <c r="AL2263" s="4"/>
      <c r="AM2263" s="197" t="s">
        <v>91</v>
      </c>
      <c r="AN2263" s="198"/>
      <c r="AO2263" s="199" t="s">
        <v>92</v>
      </c>
      <c r="AP2263" s="200"/>
      <c r="AR2263" s="197" t="s">
        <v>93</v>
      </c>
      <c r="AS2263" s="198"/>
      <c r="AT2263" s="199" t="s">
        <v>94</v>
      </c>
      <c r="AU2263" s="200"/>
      <c r="AV2263" s="4"/>
      <c r="AW2263" s="181" t="s">
        <v>95</v>
      </c>
      <c r="AY2263" s="182" t="s">
        <v>22</v>
      </c>
      <c r="AZ2263" s="9"/>
      <c r="BA2263" s="29"/>
      <c r="BB2263" s="29"/>
      <c r="BC2263" s="29"/>
      <c r="BD2263" s="29"/>
    </row>
    <row r="2264" spans="2:56" ht="18.649999999999999" customHeight="1" thickTop="1" thickBot="1">
      <c r="B2264" s="39">
        <f t="shared" ref="B2264" si="13461">B2257+$E$5</f>
        <v>1.027999999999986</v>
      </c>
      <c r="D2264" s="24">
        <v>1</v>
      </c>
      <c r="E2264" s="25">
        <v>0</v>
      </c>
      <c r="F2264" s="26">
        <v>0</v>
      </c>
      <c r="G2264" s="27">
        <f t="shared" ref="G2264" si="13462">-1/($E$8*$B2264)</f>
        <v>-5.4344281894659785</v>
      </c>
      <c r="I2264" s="24">
        <v>1</v>
      </c>
      <c r="J2264" s="28">
        <v>0</v>
      </c>
      <c r="K2264" s="26">
        <v>0</v>
      </c>
      <c r="L2264" s="27">
        <v>0</v>
      </c>
      <c r="N2264" s="24">
        <f t="shared" ref="N2264" si="13463">D2264*I2264+F2264*I2267-E2264*J2264-G2264*J2267</f>
        <v>0.18652006694261958</v>
      </c>
      <c r="O2264" s="28">
        <f t="shared" ref="O2264" si="13464">(D2264*J2264+E2264*I2264+F2264*J2267+G2264*I2267)</f>
        <v>0</v>
      </c>
      <c r="P2264" s="26">
        <f t="shared" ref="P2264" si="13465">D2264*K2264+F2264*K2267-E2264*L2264-G2264*L2267</f>
        <v>0</v>
      </c>
      <c r="Q2264" s="27">
        <f t="shared" ref="Q2264" si="13466">(D2264*L2264+E2264*K2264+F2264*L2267+G2264*K2267)</f>
        <v>-5.4344281894659785</v>
      </c>
      <c r="S2264" s="24">
        <v>1</v>
      </c>
      <c r="T2264" s="25">
        <v>0</v>
      </c>
      <c r="U2264" s="26">
        <v>0</v>
      </c>
      <c r="V2264" s="27">
        <f t="shared" ref="V2264" si="13467">-1/($T$8*$B2264)</f>
        <v>-26.290882322011086</v>
      </c>
      <c r="X2264" s="24">
        <f t="shared" ref="X2264" si="13468">N2264*S2264+P2264*S2267-O2264*T2264-Q2264*T2267</f>
        <v>0.18652006694261958</v>
      </c>
      <c r="Y2264" s="28">
        <f t="shared" ref="Y2264" si="13469">(N2264*T2264+O2264*S2264+P2264*T2267+Q2264*S2267)</f>
        <v>0</v>
      </c>
      <c r="Z2264" s="26">
        <f t="shared" ref="Z2264" si="13470">N2264*U2264+P2264*U2267-O2264*V2264-Q2264*V2267</f>
        <v>0</v>
      </c>
      <c r="AA2264" s="27">
        <f t="shared" ref="AA2264" si="13471">(N2264*V2264+O2264*U2264+P2264*V2267+Q2264*U2267)</f>
        <v>-10.33820532014802</v>
      </c>
      <c r="AB2264" s="8"/>
      <c r="AC2264" s="24">
        <v>1</v>
      </c>
      <c r="AD2264" s="28">
        <v>0</v>
      </c>
      <c r="AE2264" s="26">
        <v>0</v>
      </c>
      <c r="AF2264" s="27">
        <v>0</v>
      </c>
      <c r="AH2264" s="24">
        <f t="shared" ref="AH2264" si="13472">X2264*AC2264+Z2264*AC2267-Y2264*AD2264-AA2264*AD2267</f>
        <v>-1.4409440132894553</v>
      </c>
      <c r="AI2264" s="28">
        <f t="shared" ref="AI2264" si="13473">(X2264*AD2264+Y2264*AC2264+Z2264*AD2267+AA2264*AC2267)</f>
        <v>0</v>
      </c>
      <c r="AJ2264" s="26">
        <f t="shared" ref="AJ2264" si="13474">X2264*AE2264+Z2264*AE2267-Y2264*AF2264-AA2264*AF2267</f>
        <v>0</v>
      </c>
      <c r="AK2264" s="27">
        <f t="shared" ref="AK2264" si="13475">(X2264*AF2264+Y2264*AE2264+Z2264*AF2267+AA2264*AE2267)</f>
        <v>-10.33820532014802</v>
      </c>
      <c r="AL2264" s="8"/>
      <c r="AM2264" s="24">
        <v>1</v>
      </c>
      <c r="AN2264" s="25">
        <v>0</v>
      </c>
      <c r="AO2264" s="26">
        <v>0</v>
      </c>
      <c r="AP2264" s="27">
        <f t="shared" ref="AP2264" si="13476">-1/($AN$8*$B2264)</f>
        <v>-5.4344281894659785</v>
      </c>
      <c r="AR2264" s="24">
        <f t="shared" ref="AR2264" si="13477">AH2264*AM2264+AJ2264*AM2267-AI2264*AN2264-AK2264*AN2267</f>
        <v>-1.4409440132894553</v>
      </c>
      <c r="AS2264" s="28">
        <f t="shared" ref="AS2264" si="13478">(AH2264*AN2264+AI2264*AM2264+AJ2264*AN2267+AK2264*AM2267)</f>
        <v>0</v>
      </c>
      <c r="AT2264" s="26">
        <f t="shared" ref="AT2264" si="13479">AH2264*AO2264+AJ2264*AO2267-AI2264*AP2264-AK2264*AP2267</f>
        <v>0</v>
      </c>
      <c r="AU2264" s="27">
        <f t="shared" ref="AU2264" si="13480">(AH2264*AP2264+AI2264*AO2264+AJ2264*AP2267+AK2264*AO2267)</f>
        <v>-2.5074985548855651</v>
      </c>
      <c r="AV2264" s="8"/>
      <c r="AW2264" s="183">
        <f t="shared" ref="AW2264" si="13481">20*LOG((2*$AR$8)/(($AR$8*AR2264+AT2264+$AR$8*AR2267+AT2267)^2+($AR$8*AS2264+AU2264+$AR$8*AS2267+AU2267)^2)^0.5)</f>
        <v>-4.7687760569128237</v>
      </c>
      <c r="AY2264" s="184">
        <f t="shared" ref="AY2264" si="13482">((AS2264^2+AR2264^2)/(AS2267^2+AR2267^2))^0.5</f>
        <v>4.6121930118446786</v>
      </c>
      <c r="AZ2264" s="9"/>
      <c r="BA2264" s="29"/>
      <c r="BB2264" s="29"/>
      <c r="BC2264" s="29"/>
      <c r="BD2264" s="29"/>
    </row>
    <row r="2265" spans="2:56" ht="18.649999999999999" customHeight="1" thickBot="1">
      <c r="D2265" s="30"/>
      <c r="G2265" s="31"/>
      <c r="I2265" s="30"/>
      <c r="L2265" s="31"/>
      <c r="N2265" s="30"/>
      <c r="Q2265" s="31"/>
      <c r="S2265" s="30"/>
      <c r="V2265" s="31"/>
      <c r="X2265" s="30"/>
      <c r="AA2265" s="31"/>
      <c r="AC2265" s="30"/>
      <c r="AF2265" s="31"/>
      <c r="AH2265" s="30"/>
      <c r="AK2265" s="31"/>
      <c r="AM2265" s="30"/>
      <c r="AP2265" s="31"/>
      <c r="AR2265" s="30"/>
      <c r="AU2265" s="31"/>
      <c r="AY2265" s="185"/>
      <c r="AZ2265" s="9"/>
      <c r="BA2265" s="29"/>
      <c r="BB2265" s="29"/>
      <c r="BC2265" s="29"/>
      <c r="BD2265" s="29"/>
    </row>
    <row r="2266" spans="2:56" ht="18.649999999999999" customHeight="1" thickBot="1">
      <c r="D2266" s="197" t="s">
        <v>96</v>
      </c>
      <c r="E2266" s="198"/>
      <c r="F2266" s="199" t="s">
        <v>97</v>
      </c>
      <c r="G2266" s="200"/>
      <c r="I2266" s="197" t="s">
        <v>98</v>
      </c>
      <c r="J2266" s="198"/>
      <c r="K2266" s="199" t="s">
        <v>99</v>
      </c>
      <c r="L2266" s="200"/>
      <c r="N2266" s="197" t="s">
        <v>1</v>
      </c>
      <c r="O2266" s="198"/>
      <c r="P2266" s="199" t="s">
        <v>2</v>
      </c>
      <c r="Q2266" s="200"/>
      <c r="S2266" s="172" t="s">
        <v>100</v>
      </c>
      <c r="T2266" s="173"/>
      <c r="U2266" s="199" t="s">
        <v>101</v>
      </c>
      <c r="V2266" s="200"/>
      <c r="X2266" s="197" t="s">
        <v>102</v>
      </c>
      <c r="Y2266" s="198"/>
      <c r="Z2266" s="199" t="s">
        <v>103</v>
      </c>
      <c r="AA2266" s="200"/>
      <c r="AB2266" s="4"/>
      <c r="AC2266" s="197" t="s">
        <v>104</v>
      </c>
      <c r="AD2266" s="198"/>
      <c r="AE2266" s="199" t="s">
        <v>105</v>
      </c>
      <c r="AF2266" s="200"/>
      <c r="AH2266" s="172" t="s">
        <v>106</v>
      </c>
      <c r="AI2266" s="173"/>
      <c r="AJ2266" s="199" t="s">
        <v>107</v>
      </c>
      <c r="AK2266" s="200"/>
      <c r="AL2266" s="4"/>
      <c r="AM2266" s="197" t="s">
        <v>108</v>
      </c>
      <c r="AN2266" s="198"/>
      <c r="AO2266" s="199" t="s">
        <v>109</v>
      </c>
      <c r="AP2266" s="200"/>
      <c r="AR2266" s="197" t="s">
        <v>110</v>
      </c>
      <c r="AS2266" s="198"/>
      <c r="AT2266" s="199" t="s">
        <v>111</v>
      </c>
      <c r="AU2266" s="200"/>
      <c r="AV2266" s="4"/>
      <c r="AW2266" s="36" t="s">
        <v>112</v>
      </c>
      <c r="AY2266" s="186" t="s">
        <v>113</v>
      </c>
      <c r="AZ2266" s="9"/>
      <c r="BA2266" s="29"/>
      <c r="BB2266" s="29"/>
      <c r="BC2266" s="29"/>
      <c r="BD2266" s="29"/>
    </row>
    <row r="2267" spans="2:56" ht="18.649999999999999" customHeight="1" thickTop="1" thickBot="1">
      <c r="D2267" s="24">
        <v>0</v>
      </c>
      <c r="E2267" s="28">
        <v>0</v>
      </c>
      <c r="F2267" s="26">
        <v>1</v>
      </c>
      <c r="G2267" s="27">
        <v>0</v>
      </c>
      <c r="I2267" s="24">
        <v>0</v>
      </c>
      <c r="J2267" s="28">
        <f t="shared" ref="J2267" si="13483">IF(0=(1-$J$8*$K$8*$B2264^2),0,-1*(1-$J$8*$K$8*$B2264^2)/($B2264*$K$8))</f>
        <v>-0.14969006944175264</v>
      </c>
      <c r="K2267" s="26">
        <v>1</v>
      </c>
      <c r="L2267" s="27">
        <v>0</v>
      </c>
      <c r="N2267" s="24">
        <f t="shared" ref="N2267" si="13484">D2267*I2264+F2267*I2267-E2267*J2264-G2267*J2267</f>
        <v>0</v>
      </c>
      <c r="O2267" s="28">
        <f t="shared" ref="O2267" si="13485">(D2267*J2264+E2267*I2264+F2267*J2267+G2267*I2267)</f>
        <v>-0.14969006944175264</v>
      </c>
      <c r="P2267" s="26">
        <f t="shared" ref="P2267" si="13486">D2267*K2264+F2267*K2267-E2267*L2264-G2267*L2267</f>
        <v>1</v>
      </c>
      <c r="Q2267" s="27">
        <f t="shared" ref="Q2267" si="13487">(D2267*L2264+E2267*K2264+F2267*L2267+G2267*K2267)</f>
        <v>0</v>
      </c>
      <c r="S2267" s="24">
        <v>0</v>
      </c>
      <c r="T2267" s="28">
        <v>0</v>
      </c>
      <c r="U2267" s="26">
        <v>1</v>
      </c>
      <c r="V2267" s="27">
        <v>0</v>
      </c>
      <c r="X2267" s="24">
        <f t="shared" ref="X2267" si="13488">N2267*S2264+P2267*S2267-O2267*T2264-Q2267*T2267</f>
        <v>0</v>
      </c>
      <c r="Y2267" s="28">
        <f t="shared" ref="Y2267" si="13489">(N2267*T2264+O2267*S2264+P2267*T2267+Q2267*S2267)</f>
        <v>-0.14969006944175264</v>
      </c>
      <c r="Z2267" s="26">
        <f t="shared" ref="Z2267" si="13490">N2267*U2264+P2267*U2267-O2267*V2264-Q2267*V2267</f>
        <v>-2.9354840004667864</v>
      </c>
      <c r="AA2267" s="27">
        <f t="shared" ref="AA2267" si="13491">(N2267*V2264+O2267*U2264+P2267*V2267+Q2267*U2267)</f>
        <v>0</v>
      </c>
      <c r="AB2267" s="8"/>
      <c r="AC2267" s="24">
        <v>0</v>
      </c>
      <c r="AD2267" s="28">
        <f t="shared" ref="AD2267" si="13492">IF(0=(1-$AD$8*$AE$8*$B2264^2),0,-1*(1-$AD$8*$AE$8*$B2264^2)/($B2264*$AD$8))</f>
        <v>-0.15742230201796506</v>
      </c>
      <c r="AE2267" s="26">
        <v>1</v>
      </c>
      <c r="AF2267" s="27">
        <v>0</v>
      </c>
      <c r="AH2267" s="24">
        <f t="shared" ref="AH2267" si="13493">X2267*AC2264+Z2267*AC2267-Y2267*AD2264-AA2267*AD2267</f>
        <v>0</v>
      </c>
      <c r="AI2267" s="28">
        <f t="shared" ref="AI2267" si="13494">(X2267*AD2264+Y2267*AC2264+Z2267*AD2267+AA2267*AC2267)</f>
        <v>0.31242057944863411</v>
      </c>
      <c r="AJ2267" s="26">
        <f t="shared" ref="AJ2267" si="13495">X2267*AE2264+Z2267*AE2267-Y2267*AF2264-AA2267*AF2267</f>
        <v>-2.9354840004667864</v>
      </c>
      <c r="AK2267" s="27">
        <f t="shared" ref="AK2267" si="13496">(X2267*AF2264+Y2267*AE2264+Z2267*AF2267+AA2267*AE2267)</f>
        <v>0</v>
      </c>
      <c r="AL2267" s="8"/>
      <c r="AM2267" s="24">
        <v>0</v>
      </c>
      <c r="AN2267" s="28">
        <v>0</v>
      </c>
      <c r="AO2267" s="26">
        <v>1</v>
      </c>
      <c r="AP2267" s="27">
        <v>0</v>
      </c>
      <c r="AR2267" s="24">
        <f t="shared" ref="AR2267" si="13497">AH2267*AM2264+AJ2267*AM2267-AI2267*AN2264-AK2267*AN2267</f>
        <v>0</v>
      </c>
      <c r="AS2267" s="28">
        <f t="shared" ref="AS2267" si="13498">(AH2267*AN2264+AI2267*AM2264+AJ2267*AN2267+AK2267*AM2267)</f>
        <v>0.31242057944863411</v>
      </c>
      <c r="AT2267" s="26">
        <f t="shared" ref="AT2267" si="13499">AH2267*AO2264+AJ2267*AO2267-AI2267*AP2264-AK2267*AP2267</f>
        <v>-1.2376567965418339</v>
      </c>
      <c r="AU2267" s="27">
        <f t="shared" ref="AU2267" si="13500">(AH2267*AP2264+AI2267*AO2264+AJ2267*AP2267+AK2267*AO2267)</f>
        <v>0</v>
      </c>
      <c r="AV2267" s="8"/>
      <c r="AW2267" s="38">
        <f t="shared" ref="AW2267" si="13501">(180/PI())*ATAN(-1*(($AR$8*AS2264+AU2264+$AR$8*AS2267+AU2267)/($AR$8*AR2264+AT2264+$AR$8*AR2267+AT2267)))</f>
        <v>-39.334165774612472</v>
      </c>
      <c r="AY2267" s="187">
        <f t="shared" ref="AY2267" si="13502">20*LOG(((($AR$8*AR2264+AT2264-$AR$8*AR2267-AT2267)^2+($AR$8*AS2264+AU2264-$AR$8*AS2267-AU2267)^2)/(($AR$8*AR2264+AT2264+$AR$8*AR2267+AT2267)^2+($AR$8*AS2264+AU2264+$AR$8*AS2267+AU2267)^2))^0.5)</f>
        <v>-1.7621313484878167</v>
      </c>
      <c r="AZ2267" s="9"/>
      <c r="BA2267" s="29"/>
      <c r="BB2267" s="29"/>
      <c r="BC2267" s="29"/>
      <c r="BD2267" s="29"/>
    </row>
    <row r="2268" spans="2:56" ht="18.649999999999999" customHeight="1">
      <c r="AY2268" s="33"/>
    </row>
    <row r="2269" spans="2:56" ht="18.649999999999999" customHeight="1" thickBot="1">
      <c r="E2269" s="21" t="s">
        <v>68</v>
      </c>
      <c r="J2269" s="21" t="s">
        <v>69</v>
      </c>
      <c r="O2269" s="21" t="s">
        <v>70</v>
      </c>
      <c r="T2269" s="21" t="s">
        <v>71</v>
      </c>
      <c r="Y2269" s="21" t="s">
        <v>72</v>
      </c>
      <c r="AD2269" s="21" t="s">
        <v>73</v>
      </c>
      <c r="AI2269" s="21" t="s">
        <v>74</v>
      </c>
      <c r="AN2269" s="21" t="s">
        <v>75</v>
      </c>
      <c r="AS2269" s="21" t="s">
        <v>76</v>
      </c>
    </row>
    <row r="2270" spans="2:56" ht="18.649999999999999" customHeight="1" thickBot="1">
      <c r="B2270" s="20"/>
      <c r="D2270" s="197" t="s">
        <v>77</v>
      </c>
      <c r="E2270" s="198"/>
      <c r="F2270" s="199" t="s">
        <v>78</v>
      </c>
      <c r="G2270" s="200"/>
      <c r="I2270" s="197" t="s">
        <v>79</v>
      </c>
      <c r="J2270" s="198"/>
      <c r="K2270" s="199" t="s">
        <v>80</v>
      </c>
      <c r="L2270" s="200"/>
      <c r="N2270" s="197" t="s">
        <v>81</v>
      </c>
      <c r="O2270" s="198"/>
      <c r="P2270" s="199" t="s">
        <v>82</v>
      </c>
      <c r="Q2270" s="200"/>
      <c r="S2270" s="197" t="s">
        <v>83</v>
      </c>
      <c r="T2270" s="198"/>
      <c r="U2270" s="199" t="s">
        <v>84</v>
      </c>
      <c r="V2270" s="200"/>
      <c r="X2270" s="197" t="s">
        <v>85</v>
      </c>
      <c r="Y2270" s="198"/>
      <c r="Z2270" s="199" t="s">
        <v>86</v>
      </c>
      <c r="AA2270" s="200"/>
      <c r="AB2270" s="4"/>
      <c r="AC2270" s="197" t="s">
        <v>87</v>
      </c>
      <c r="AD2270" s="198"/>
      <c r="AE2270" s="199" t="s">
        <v>88</v>
      </c>
      <c r="AF2270" s="200"/>
      <c r="AH2270" s="197" t="s">
        <v>89</v>
      </c>
      <c r="AI2270" s="198"/>
      <c r="AJ2270" s="199" t="s">
        <v>90</v>
      </c>
      <c r="AK2270" s="200"/>
      <c r="AL2270" s="4"/>
      <c r="AM2270" s="197" t="s">
        <v>91</v>
      </c>
      <c r="AN2270" s="198"/>
      <c r="AO2270" s="199" t="s">
        <v>92</v>
      </c>
      <c r="AP2270" s="200"/>
      <c r="AR2270" s="197" t="s">
        <v>93</v>
      </c>
      <c r="AS2270" s="198"/>
      <c r="AT2270" s="199" t="s">
        <v>94</v>
      </c>
      <c r="AU2270" s="200"/>
      <c r="AV2270" s="4"/>
      <c r="AW2270" s="181" t="s">
        <v>95</v>
      </c>
      <c r="AY2270" s="182" t="s">
        <v>22</v>
      </c>
      <c r="AZ2270" s="9"/>
      <c r="BA2270" s="29"/>
      <c r="BB2270" s="29"/>
      <c r="BC2270" s="29"/>
      <c r="BD2270" s="29"/>
    </row>
    <row r="2271" spans="2:56" ht="18.649999999999999" customHeight="1" thickTop="1" thickBot="1">
      <c r="B2271" s="39">
        <f t="shared" ref="B2271" si="13503">B2264+$E$5</f>
        <v>1.028399999999986</v>
      </c>
      <c r="D2271" s="24">
        <v>1</v>
      </c>
      <c r="E2271" s="25">
        <v>0</v>
      </c>
      <c r="F2271" s="26">
        <v>0</v>
      </c>
      <c r="G2271" s="27">
        <f t="shared" ref="G2271" si="13504">-1/($E$8*$B2271)</f>
        <v>-5.4323144484354593</v>
      </c>
      <c r="I2271" s="24">
        <v>1</v>
      </c>
      <c r="J2271" s="28">
        <v>0</v>
      </c>
      <c r="K2271" s="26">
        <v>0</v>
      </c>
      <c r="L2271" s="27">
        <v>0</v>
      </c>
      <c r="N2271" s="24">
        <f t="shared" ref="N2271" si="13505">D2271*I2271+F2271*I2274-E2271*J2271-G2271*J2274</f>
        <v>0.1914499672794866</v>
      </c>
      <c r="O2271" s="28">
        <f t="shared" ref="O2271" si="13506">(D2271*J2271+E2271*I2271+F2271*J2274+G2271*I2274)</f>
        <v>0</v>
      </c>
      <c r="P2271" s="26">
        <f t="shared" ref="P2271" si="13507">D2271*K2271+F2271*K2274-E2271*L2271-G2271*L2274</f>
        <v>0</v>
      </c>
      <c r="Q2271" s="27">
        <f t="shared" ref="Q2271" si="13508">(D2271*L2271+E2271*K2271+F2271*L2274+G2271*K2274)</f>
        <v>-5.4323144484354593</v>
      </c>
      <c r="S2271" s="24">
        <v>1</v>
      </c>
      <c r="T2271" s="25">
        <v>0</v>
      </c>
      <c r="U2271" s="26">
        <v>0</v>
      </c>
      <c r="V2271" s="27">
        <f t="shared" ref="V2271" si="13509">-1/($T$8*$B2271)</f>
        <v>-26.280656385674245</v>
      </c>
      <c r="X2271" s="24">
        <f t="shared" ref="X2271" si="13510">N2271*S2271+P2271*S2274-O2271*T2271-Q2271*T2274</f>
        <v>0.1914499672794866</v>
      </c>
      <c r="Y2271" s="28">
        <f t="shared" ref="Y2271" si="13511">(N2271*T2271+O2271*S2271+P2271*T2274+Q2271*S2274)</f>
        <v>0</v>
      </c>
      <c r="Z2271" s="26">
        <f t="shared" ref="Z2271" si="13512">N2271*U2271+P2271*U2274-O2271*V2271-Q2271*V2274</f>
        <v>0</v>
      </c>
      <c r="AA2271" s="27">
        <f t="shared" ref="AA2271" si="13513">(N2271*V2271+O2271*U2271+P2271*V2274+Q2271*U2274)</f>
        <v>-10.463745253556224</v>
      </c>
      <c r="AB2271" s="8"/>
      <c r="AC2271" s="24">
        <v>1</v>
      </c>
      <c r="AD2271" s="28">
        <v>0</v>
      </c>
      <c r="AE2271" s="26">
        <v>0</v>
      </c>
      <c r="AF2271" s="27">
        <v>0</v>
      </c>
      <c r="AH2271" s="24">
        <f t="shared" ref="AH2271" si="13514">X2271*AC2271+Z2271*AC2274-Y2271*AD2271-AA2271*AD2274</f>
        <v>-1.4481561501465654</v>
      </c>
      <c r="AI2271" s="28">
        <f t="shared" ref="AI2271" si="13515">(X2271*AD2271+Y2271*AC2271+Z2271*AD2274+AA2271*AC2274)</f>
        <v>0</v>
      </c>
      <c r="AJ2271" s="26">
        <f t="shared" ref="AJ2271" si="13516">X2271*AE2271+Z2271*AE2274-Y2271*AF2271-AA2271*AF2274</f>
        <v>0</v>
      </c>
      <c r="AK2271" s="27">
        <f t="shared" ref="AK2271" si="13517">(X2271*AF2271+Y2271*AE2271+Z2271*AF2274+AA2271*AE2274)</f>
        <v>-10.463745253556224</v>
      </c>
      <c r="AL2271" s="8"/>
      <c r="AM2271" s="24">
        <v>1</v>
      </c>
      <c r="AN2271" s="25">
        <v>0</v>
      </c>
      <c r="AO2271" s="26">
        <v>0</v>
      </c>
      <c r="AP2271" s="27">
        <f t="shared" ref="AP2271" si="13518">-1/($AN$8*$B2271)</f>
        <v>-5.4323144484354593</v>
      </c>
      <c r="AR2271" s="24">
        <f t="shared" ref="AR2271" si="13519">AH2271*AM2271+AJ2271*AM2274-AI2271*AN2271-AK2271*AN2274</f>
        <v>-1.4481561501465654</v>
      </c>
      <c r="AS2271" s="28">
        <f t="shared" ref="AS2271" si="13520">(AH2271*AN2271+AI2271*AM2271+AJ2271*AN2274+AK2271*AM2274)</f>
        <v>0</v>
      </c>
      <c r="AT2271" s="26">
        <f t="shared" ref="AT2271" si="13521">AH2271*AO2271+AJ2271*AO2274-AI2271*AP2271-AK2271*AP2274</f>
        <v>0</v>
      </c>
      <c r="AU2271" s="27">
        <f t="shared" ref="AU2271" si="13522">(AH2271*AP2271+AI2271*AO2271+AJ2271*AP2274+AK2271*AO2274)</f>
        <v>-2.5969056755243667</v>
      </c>
      <c r="AV2271" s="8"/>
      <c r="AW2271" s="183">
        <f t="shared" ref="AW2271" si="13523">20*LOG((2*$AR$8)/(($AR$8*AR2271+AT2271+$AR$8*AR2274+AT2274)^2+($AR$8*AS2271+AU2271+$AR$8*AS2274+AU2274)^2)^0.5)</f>
        <v>-4.9406956437257241</v>
      </c>
      <c r="AY2271" s="184">
        <f t="shared" ref="AY2271" si="13524">((AS2271^2+AR2271^2)/(AS2274^2+AR2274^2))^0.5</f>
        <v>4.7110630234505111</v>
      </c>
      <c r="AZ2271" s="9"/>
      <c r="BA2271" s="29"/>
      <c r="BB2271" s="29"/>
      <c r="BC2271" s="29"/>
      <c r="BD2271" s="29"/>
    </row>
    <row r="2272" spans="2:56" ht="18.649999999999999" customHeight="1" thickBot="1">
      <c r="D2272" s="30"/>
      <c r="G2272" s="31"/>
      <c r="I2272" s="30"/>
      <c r="L2272" s="31"/>
      <c r="N2272" s="30"/>
      <c r="Q2272" s="31"/>
      <c r="S2272" s="30"/>
      <c r="V2272" s="31"/>
      <c r="X2272" s="30"/>
      <c r="AA2272" s="31"/>
      <c r="AC2272" s="30"/>
      <c r="AF2272" s="31"/>
      <c r="AH2272" s="30"/>
      <c r="AK2272" s="31"/>
      <c r="AM2272" s="30"/>
      <c r="AP2272" s="31"/>
      <c r="AR2272" s="30"/>
      <c r="AU2272" s="31"/>
      <c r="AY2272" s="185"/>
      <c r="AZ2272" s="9"/>
      <c r="BA2272" s="29"/>
      <c r="BB2272" s="29"/>
      <c r="BC2272" s="29"/>
      <c r="BD2272" s="29"/>
    </row>
    <row r="2273" spans="2:56" ht="18.649999999999999" customHeight="1" thickBot="1">
      <c r="D2273" s="197" t="s">
        <v>96</v>
      </c>
      <c r="E2273" s="198"/>
      <c r="F2273" s="199" t="s">
        <v>97</v>
      </c>
      <c r="G2273" s="200"/>
      <c r="I2273" s="197" t="s">
        <v>98</v>
      </c>
      <c r="J2273" s="198"/>
      <c r="K2273" s="199" t="s">
        <v>99</v>
      </c>
      <c r="L2273" s="200"/>
      <c r="N2273" s="197" t="s">
        <v>1</v>
      </c>
      <c r="O2273" s="198"/>
      <c r="P2273" s="199" t="s">
        <v>2</v>
      </c>
      <c r="Q2273" s="200"/>
      <c r="S2273" s="172" t="s">
        <v>100</v>
      </c>
      <c r="T2273" s="173"/>
      <c r="U2273" s="199" t="s">
        <v>101</v>
      </c>
      <c r="V2273" s="200"/>
      <c r="X2273" s="197" t="s">
        <v>102</v>
      </c>
      <c r="Y2273" s="198"/>
      <c r="Z2273" s="199" t="s">
        <v>103</v>
      </c>
      <c r="AA2273" s="200"/>
      <c r="AB2273" s="4"/>
      <c r="AC2273" s="197" t="s">
        <v>104</v>
      </c>
      <c r="AD2273" s="198"/>
      <c r="AE2273" s="199" t="s">
        <v>105</v>
      </c>
      <c r="AF2273" s="200"/>
      <c r="AH2273" s="172" t="s">
        <v>106</v>
      </c>
      <c r="AI2273" s="173"/>
      <c r="AJ2273" s="199" t="s">
        <v>107</v>
      </c>
      <c r="AK2273" s="200"/>
      <c r="AL2273" s="4"/>
      <c r="AM2273" s="197" t="s">
        <v>108</v>
      </c>
      <c r="AN2273" s="198"/>
      <c r="AO2273" s="199" t="s">
        <v>109</v>
      </c>
      <c r="AP2273" s="200"/>
      <c r="AR2273" s="197" t="s">
        <v>110</v>
      </c>
      <c r="AS2273" s="198"/>
      <c r="AT2273" s="199" t="s">
        <v>111</v>
      </c>
      <c r="AU2273" s="200"/>
      <c r="AV2273" s="4"/>
      <c r="AW2273" s="36" t="s">
        <v>112</v>
      </c>
      <c r="AY2273" s="186" t="s">
        <v>113</v>
      </c>
      <c r="AZ2273" s="9"/>
      <c r="BA2273" s="29"/>
      <c r="BB2273" s="29"/>
      <c r="BC2273" s="29"/>
      <c r="BD2273" s="29"/>
    </row>
    <row r="2274" spans="2:56" ht="18.649999999999999" customHeight="1" thickTop="1" thickBot="1">
      <c r="D2274" s="24">
        <v>0</v>
      </c>
      <c r="E2274" s="28">
        <v>0</v>
      </c>
      <c r="F2274" s="26">
        <v>1</v>
      </c>
      <c r="G2274" s="27">
        <v>0</v>
      </c>
      <c r="I2274" s="24">
        <v>0</v>
      </c>
      <c r="J2274" s="28">
        <f t="shared" ref="J2274" si="13525">IF(0=(1-$J$8*$K$8*$B2271^2),0,-1*(1-$J$8*$K$8*$B2271^2)/($B2271*$K$8))</f>
        <v>-0.14884080080330786</v>
      </c>
      <c r="K2274" s="26">
        <v>1</v>
      </c>
      <c r="L2274" s="27">
        <v>0</v>
      </c>
      <c r="N2274" s="24">
        <f t="shared" ref="N2274" si="13526">D2274*I2271+F2274*I2274-E2274*J2271-G2274*J2274</f>
        <v>0</v>
      </c>
      <c r="O2274" s="28">
        <f t="shared" ref="O2274" si="13527">(D2274*J2271+E2274*I2271+F2274*J2274+G2274*I2274)</f>
        <v>-0.14884080080330786</v>
      </c>
      <c r="P2274" s="26">
        <f t="shared" ref="P2274" si="13528">D2274*K2271+F2274*K2274-E2274*L2271-G2274*L2274</f>
        <v>1</v>
      </c>
      <c r="Q2274" s="27">
        <f t="shared" ref="Q2274" si="13529">(D2274*L2271+E2274*K2271+F2274*L2274+G2274*K2274)</f>
        <v>0</v>
      </c>
      <c r="S2274" s="24">
        <v>0</v>
      </c>
      <c r="T2274" s="28">
        <v>0</v>
      </c>
      <c r="U2274" s="26">
        <v>1</v>
      </c>
      <c r="V2274" s="27">
        <v>0</v>
      </c>
      <c r="X2274" s="24">
        <f t="shared" ref="X2274" si="13530">N2274*S2271+P2274*S2274-O2274*T2271-Q2274*T2274</f>
        <v>0</v>
      </c>
      <c r="Y2274" s="28">
        <f t="shared" ref="Y2274" si="13531">(N2274*T2271+O2274*S2271+P2274*T2274+Q2274*S2274)</f>
        <v>-0.14884080080330786</v>
      </c>
      <c r="Z2274" s="26">
        <f t="shared" ref="Z2274" si="13532">N2274*U2271+P2274*U2274-O2274*V2271-Q2274*V2274</f>
        <v>-2.911633942080321</v>
      </c>
      <c r="AA2274" s="27">
        <f t="shared" ref="AA2274" si="13533">(N2274*V2271+O2274*U2271+P2274*V2274+Q2274*U2274)</f>
        <v>0</v>
      </c>
      <c r="AB2274" s="8"/>
      <c r="AC2274" s="24">
        <v>0</v>
      </c>
      <c r="AD2274" s="28">
        <f t="shared" ref="AD2274" si="13534">IF(0=(1-$AD$8*$AE$8*$B2271^2),0,-1*(1-$AD$8*$AE$8*$B2271^2)/($B2271*$AD$8))</f>
        <v>-0.15669400178380805</v>
      </c>
      <c r="AE2274" s="26">
        <v>1</v>
      </c>
      <c r="AF2274" s="27">
        <v>0</v>
      </c>
      <c r="AH2274" s="24">
        <f t="shared" ref="AH2274" si="13535">X2274*AC2271+Z2274*AC2274-Y2274*AD2271-AA2274*AD2274</f>
        <v>0</v>
      </c>
      <c r="AI2274" s="28">
        <f t="shared" ref="AI2274" si="13536">(X2274*AD2271+Y2274*AC2271+Z2274*AD2274+AA2274*AC2274)</f>
        <v>0.30739477331082199</v>
      </c>
      <c r="AJ2274" s="26">
        <f t="shared" ref="AJ2274" si="13537">X2274*AE2271+Z2274*AE2274-Y2274*AF2271-AA2274*AF2274</f>
        <v>-2.911633942080321</v>
      </c>
      <c r="AK2274" s="27">
        <f t="shared" ref="AK2274" si="13538">(X2274*AF2271+Y2274*AE2271+Z2274*AF2274+AA2274*AE2274)</f>
        <v>0</v>
      </c>
      <c r="AL2274" s="8"/>
      <c r="AM2274" s="24">
        <v>0</v>
      </c>
      <c r="AN2274" s="28">
        <v>0</v>
      </c>
      <c r="AO2274" s="26">
        <v>1</v>
      </c>
      <c r="AP2274" s="27">
        <v>0</v>
      </c>
      <c r="AR2274" s="24">
        <f t="shared" ref="AR2274" si="13539">AH2274*AM2271+AJ2274*AM2274-AI2274*AN2271-AK2274*AN2274</f>
        <v>0</v>
      </c>
      <c r="AS2274" s="28">
        <f t="shared" ref="AS2274" si="13540">(AH2274*AN2271+AI2274*AM2271+AJ2274*AN2274+AK2274*AM2274)</f>
        <v>0.30739477331082199</v>
      </c>
      <c r="AT2274" s="26">
        <f t="shared" ref="AT2274" si="13541">AH2274*AO2271+AJ2274*AO2274-AI2274*AP2271-AK2274*AP2274</f>
        <v>-1.2417688736504</v>
      </c>
      <c r="AU2274" s="27">
        <f t="shared" ref="AU2274" si="13542">(AH2274*AP2271+AI2274*AO2271+AJ2274*AP2274+AK2274*AO2274)</f>
        <v>0</v>
      </c>
      <c r="AV2274" s="8"/>
      <c r="AW2274" s="38">
        <f t="shared" ref="AW2274" si="13543">(180/PI())*ATAN(-1*(($AR$8*AS2271+AU2271+$AR$8*AS2274+AU2274)/($AR$8*AR2271+AT2271+$AR$8*AR2274+AT2274)))</f>
        <v>-40.402535506983661</v>
      </c>
      <c r="AY2274" s="187">
        <f t="shared" ref="AY2274" si="13544">20*LOG(((($AR$8*AR2271+AT2271-$AR$8*AR2274-AT2274)^2+($AR$8*AS2271+AU2271-$AR$8*AS2274-AU2274)^2)/(($AR$8*AR2271+AT2271+$AR$8*AR2274+AT2274)^2+($AR$8*AS2271+AU2271+$AR$8*AS2274+AU2274)^2))^0.5)</f>
        <v>-1.6785884719237085</v>
      </c>
      <c r="AZ2274" s="9"/>
      <c r="BA2274" s="29"/>
      <c r="BB2274" s="29"/>
      <c r="BC2274" s="29"/>
      <c r="BD2274" s="29"/>
    </row>
    <row r="2275" spans="2:56" ht="18.649999999999999" customHeight="1">
      <c r="AY2275" s="33"/>
    </row>
    <row r="2276" spans="2:56" ht="18.649999999999999" customHeight="1" thickBot="1">
      <c r="E2276" s="21" t="s">
        <v>68</v>
      </c>
      <c r="J2276" s="21" t="s">
        <v>69</v>
      </c>
      <c r="O2276" s="21" t="s">
        <v>70</v>
      </c>
      <c r="T2276" s="21" t="s">
        <v>71</v>
      </c>
      <c r="Y2276" s="21" t="s">
        <v>72</v>
      </c>
      <c r="AD2276" s="21" t="s">
        <v>73</v>
      </c>
      <c r="AI2276" s="21" t="s">
        <v>74</v>
      </c>
      <c r="AN2276" s="21" t="s">
        <v>75</v>
      </c>
      <c r="AS2276" s="21" t="s">
        <v>76</v>
      </c>
    </row>
    <row r="2277" spans="2:56" ht="18.649999999999999" customHeight="1" thickBot="1">
      <c r="B2277" s="20"/>
      <c r="D2277" s="197" t="s">
        <v>77</v>
      </c>
      <c r="E2277" s="198"/>
      <c r="F2277" s="199" t="s">
        <v>78</v>
      </c>
      <c r="G2277" s="200"/>
      <c r="I2277" s="197" t="s">
        <v>79</v>
      </c>
      <c r="J2277" s="198"/>
      <c r="K2277" s="199" t="s">
        <v>80</v>
      </c>
      <c r="L2277" s="200"/>
      <c r="N2277" s="197" t="s">
        <v>81</v>
      </c>
      <c r="O2277" s="198"/>
      <c r="P2277" s="199" t="s">
        <v>82</v>
      </c>
      <c r="Q2277" s="200"/>
      <c r="S2277" s="197" t="s">
        <v>83</v>
      </c>
      <c r="T2277" s="198"/>
      <c r="U2277" s="199" t="s">
        <v>84</v>
      </c>
      <c r="V2277" s="200"/>
      <c r="X2277" s="197" t="s">
        <v>85</v>
      </c>
      <c r="Y2277" s="198"/>
      <c r="Z2277" s="199" t="s">
        <v>86</v>
      </c>
      <c r="AA2277" s="200"/>
      <c r="AB2277" s="4"/>
      <c r="AC2277" s="197" t="s">
        <v>87</v>
      </c>
      <c r="AD2277" s="198"/>
      <c r="AE2277" s="199" t="s">
        <v>88</v>
      </c>
      <c r="AF2277" s="200"/>
      <c r="AH2277" s="197" t="s">
        <v>89</v>
      </c>
      <c r="AI2277" s="198"/>
      <c r="AJ2277" s="199" t="s">
        <v>90</v>
      </c>
      <c r="AK2277" s="200"/>
      <c r="AL2277" s="4"/>
      <c r="AM2277" s="197" t="s">
        <v>91</v>
      </c>
      <c r="AN2277" s="198"/>
      <c r="AO2277" s="199" t="s">
        <v>92</v>
      </c>
      <c r="AP2277" s="200"/>
      <c r="AR2277" s="197" t="s">
        <v>93</v>
      </c>
      <c r="AS2277" s="198"/>
      <c r="AT2277" s="199" t="s">
        <v>94</v>
      </c>
      <c r="AU2277" s="200"/>
      <c r="AV2277" s="4"/>
      <c r="AW2277" s="181" t="s">
        <v>95</v>
      </c>
      <c r="AY2277" s="182" t="s">
        <v>22</v>
      </c>
      <c r="AZ2277" s="9"/>
      <c r="BA2277" s="29"/>
      <c r="BB2277" s="29"/>
      <c r="BC2277" s="29"/>
      <c r="BD2277" s="29"/>
    </row>
    <row r="2278" spans="2:56" ht="18.649999999999999" customHeight="1" thickTop="1" thickBot="1">
      <c r="B2278" s="39">
        <f t="shared" ref="B2278" si="13545">B2271+$E$5</f>
        <v>1.0287999999999859</v>
      </c>
      <c r="D2278" s="24">
        <v>1</v>
      </c>
      <c r="E2278" s="25">
        <v>0</v>
      </c>
      <c r="F2278" s="26">
        <v>0</v>
      </c>
      <c r="G2278" s="27">
        <f t="shared" ref="G2278" si="13546">-1/($E$8*$B2278)</f>
        <v>-5.4302023510604842</v>
      </c>
      <c r="I2278" s="24">
        <v>1</v>
      </c>
      <c r="J2278" s="28">
        <v>0</v>
      </c>
      <c r="K2278" s="26">
        <v>0</v>
      </c>
      <c r="L2278" s="27">
        <v>0</v>
      </c>
      <c r="N2278" s="24">
        <f t="shared" ref="N2278" si="13547">D2278*I2278+F2278*I2281-E2278*J2278-G2278*J2281</f>
        <v>0.19637411846173192</v>
      </c>
      <c r="O2278" s="28">
        <f t="shared" ref="O2278" si="13548">(D2278*J2278+E2278*I2278+F2278*J2281+G2278*I2281)</f>
        <v>0</v>
      </c>
      <c r="P2278" s="26">
        <f t="shared" ref="P2278" si="13549">D2278*K2278+F2278*K2281-E2278*L2278-G2278*L2281</f>
        <v>0</v>
      </c>
      <c r="Q2278" s="27">
        <f t="shared" ref="Q2278" si="13550">(D2278*L2278+E2278*K2278+F2278*L2281+G2278*K2281)</f>
        <v>-5.4302023510604842</v>
      </c>
      <c r="S2278" s="24">
        <v>1</v>
      </c>
      <c r="T2278" s="25">
        <v>0</v>
      </c>
      <c r="U2278" s="26">
        <v>0</v>
      </c>
      <c r="V2278" s="27">
        <f t="shared" ref="V2278" si="13551">-1/($T$8*$B2278)</f>
        <v>-26.270438401076397</v>
      </c>
      <c r="X2278" s="24">
        <f t="shared" ref="X2278" si="13552">N2278*S2278+P2278*S2281-O2278*T2278-Q2278*T2281</f>
        <v>0.19637411846173192</v>
      </c>
      <c r="Y2278" s="28">
        <f t="shared" ref="Y2278" si="13553">(N2278*T2278+O2278*S2278+P2278*T2281+Q2278*S2281)</f>
        <v>0</v>
      </c>
      <c r="Z2278" s="26">
        <f t="shared" ref="Z2278" si="13554">N2278*U2278+P2278*U2281-O2278*V2278-Q2278*V2281</f>
        <v>0</v>
      </c>
      <c r="AA2278" s="27">
        <f t="shared" ref="AA2278" si="13555">(N2278*V2278+O2278*U2278+P2278*V2281+Q2278*U2281)</f>
        <v>-10.589036533675092</v>
      </c>
      <c r="AB2278" s="8"/>
      <c r="AC2278" s="24">
        <v>1</v>
      </c>
      <c r="AD2278" s="28">
        <v>0</v>
      </c>
      <c r="AE2278" s="26">
        <v>0</v>
      </c>
      <c r="AF2278" s="27">
        <v>0</v>
      </c>
      <c r="AH2278" s="24">
        <f t="shared" ref="AH2278" si="13556">X2278*AC2278+Z2278*AC2281-Y2278*AD2278-AA2278*AD2281</f>
        <v>-1.4551556432440549</v>
      </c>
      <c r="AI2278" s="28">
        <f t="shared" ref="AI2278" si="13557">(X2278*AD2278+Y2278*AC2278+Z2278*AD2281+AA2278*AC2281)</f>
        <v>0</v>
      </c>
      <c r="AJ2278" s="26">
        <f t="shared" ref="AJ2278" si="13558">X2278*AE2278+Z2278*AE2281-Y2278*AF2278-AA2278*AF2281</f>
        <v>0</v>
      </c>
      <c r="AK2278" s="27">
        <f t="shared" ref="AK2278" si="13559">(X2278*AF2278+Y2278*AE2278+Z2278*AF2281+AA2278*AE2281)</f>
        <v>-10.589036533675092</v>
      </c>
      <c r="AL2278" s="8"/>
      <c r="AM2278" s="24">
        <v>1</v>
      </c>
      <c r="AN2278" s="25">
        <v>0</v>
      </c>
      <c r="AO2278" s="26">
        <v>0</v>
      </c>
      <c r="AP2278" s="27">
        <f t="shared" ref="AP2278" si="13560">-1/($AN$8*$B2278)</f>
        <v>-5.4302023510604842</v>
      </c>
      <c r="AR2278" s="24">
        <f t="shared" ref="AR2278" si="13561">AH2278*AM2278+AJ2278*AM2281-AI2278*AN2278-AK2278*AN2281</f>
        <v>-1.4551556432440549</v>
      </c>
      <c r="AS2278" s="28">
        <f t="shared" ref="AS2278" si="13562">(AH2278*AN2278+AI2278*AM2278+AJ2278*AN2281+AK2278*AM2281)</f>
        <v>0</v>
      </c>
      <c r="AT2278" s="26">
        <f t="shared" ref="AT2278" si="13563">AH2278*AO2278+AJ2278*AO2281-AI2278*AP2278-AK2278*AP2281</f>
        <v>0</v>
      </c>
      <c r="AU2278" s="27">
        <f t="shared" ref="AU2278" si="13564">(AH2278*AP2278+AI2278*AO2278+AJ2278*AP2281+AK2278*AO2281)</f>
        <v>-2.6872469385722937</v>
      </c>
      <c r="AV2278" s="8"/>
      <c r="AW2278" s="183">
        <f t="shared" ref="AW2278" si="13565">20*LOG((2*$AR$8)/(($AR$8*AR2278+AT2278+$AR$8*AR2281+AT2281)^2+($AR$8*AS2278+AU2278+$AR$8*AS2281+AU2281)^2)^0.5)</f>
        <v>-5.1127905563914098</v>
      </c>
      <c r="AY2278" s="184">
        <f t="shared" ref="AY2278" si="13566">((AS2278^2+AR2278^2)/(AS2281^2+AR2281^2))^0.5</f>
        <v>4.8118861230188639</v>
      </c>
      <c r="AZ2278" s="9"/>
      <c r="BA2278" s="29"/>
      <c r="BB2278" s="29"/>
      <c r="BC2278" s="29"/>
      <c r="BD2278" s="29"/>
    </row>
    <row r="2279" spans="2:56" ht="18.649999999999999" customHeight="1" thickBot="1">
      <c r="D2279" s="30"/>
      <c r="G2279" s="31"/>
      <c r="I2279" s="30"/>
      <c r="L2279" s="31"/>
      <c r="N2279" s="30"/>
      <c r="Q2279" s="31"/>
      <c r="S2279" s="30"/>
      <c r="V2279" s="31"/>
      <c r="X2279" s="30"/>
      <c r="AA2279" s="31"/>
      <c r="AC2279" s="30"/>
      <c r="AF2279" s="31"/>
      <c r="AH2279" s="30"/>
      <c r="AK2279" s="31"/>
      <c r="AM2279" s="30"/>
      <c r="AP2279" s="31"/>
      <c r="AR2279" s="30"/>
      <c r="AU2279" s="31"/>
      <c r="AY2279" s="185"/>
      <c r="AZ2279" s="9"/>
      <c r="BA2279" s="29"/>
      <c r="BB2279" s="29"/>
      <c r="BC2279" s="29"/>
      <c r="BD2279" s="29"/>
    </row>
    <row r="2280" spans="2:56" ht="18.649999999999999" customHeight="1" thickBot="1">
      <c r="D2280" s="197" t="s">
        <v>96</v>
      </c>
      <c r="E2280" s="198"/>
      <c r="F2280" s="199" t="s">
        <v>97</v>
      </c>
      <c r="G2280" s="200"/>
      <c r="I2280" s="197" t="s">
        <v>98</v>
      </c>
      <c r="J2280" s="198"/>
      <c r="K2280" s="199" t="s">
        <v>99</v>
      </c>
      <c r="L2280" s="200"/>
      <c r="N2280" s="197" t="s">
        <v>1</v>
      </c>
      <c r="O2280" s="198"/>
      <c r="P2280" s="199" t="s">
        <v>2</v>
      </c>
      <c r="Q2280" s="200"/>
      <c r="S2280" s="172" t="s">
        <v>100</v>
      </c>
      <c r="T2280" s="173"/>
      <c r="U2280" s="199" t="s">
        <v>101</v>
      </c>
      <c r="V2280" s="200"/>
      <c r="X2280" s="197" t="s">
        <v>102</v>
      </c>
      <c r="Y2280" s="198"/>
      <c r="Z2280" s="199" t="s">
        <v>103</v>
      </c>
      <c r="AA2280" s="200"/>
      <c r="AB2280" s="4"/>
      <c r="AC2280" s="197" t="s">
        <v>104</v>
      </c>
      <c r="AD2280" s="198"/>
      <c r="AE2280" s="199" t="s">
        <v>105</v>
      </c>
      <c r="AF2280" s="200"/>
      <c r="AH2280" s="172" t="s">
        <v>106</v>
      </c>
      <c r="AI2280" s="173"/>
      <c r="AJ2280" s="199" t="s">
        <v>107</v>
      </c>
      <c r="AK2280" s="200"/>
      <c r="AL2280" s="4"/>
      <c r="AM2280" s="197" t="s">
        <v>108</v>
      </c>
      <c r="AN2280" s="198"/>
      <c r="AO2280" s="199" t="s">
        <v>109</v>
      </c>
      <c r="AP2280" s="200"/>
      <c r="AR2280" s="197" t="s">
        <v>110</v>
      </c>
      <c r="AS2280" s="198"/>
      <c r="AT2280" s="199" t="s">
        <v>111</v>
      </c>
      <c r="AU2280" s="200"/>
      <c r="AV2280" s="4"/>
      <c r="AW2280" s="36" t="s">
        <v>112</v>
      </c>
      <c r="AY2280" s="186" t="s">
        <v>113</v>
      </c>
      <c r="AZ2280" s="9"/>
      <c r="BA2280" s="29"/>
      <c r="BB2280" s="29"/>
      <c r="BC2280" s="29"/>
      <c r="BD2280" s="29"/>
    </row>
    <row r="2281" spans="2:56" ht="18.649999999999999" customHeight="1" thickTop="1" thickBot="1">
      <c r="D2281" s="24">
        <v>0</v>
      </c>
      <c r="E2281" s="28">
        <v>0</v>
      </c>
      <c r="F2281" s="26">
        <v>1</v>
      </c>
      <c r="G2281" s="27">
        <v>0</v>
      </c>
      <c r="I2281" s="24">
        <v>0</v>
      </c>
      <c r="J2281" s="28">
        <f t="shared" ref="J2281" si="13567">IF(0=(1-$J$8*$K$8*$B2278^2),0,-1*(1-$J$8*$K$8*$B2278^2)/($B2278*$K$8))</f>
        <v>-0.14799188493985405</v>
      </c>
      <c r="K2281" s="26">
        <v>1</v>
      </c>
      <c r="L2281" s="27">
        <v>0</v>
      </c>
      <c r="N2281" s="24">
        <f t="shared" ref="N2281" si="13568">D2281*I2278+F2281*I2281-E2281*J2278-G2281*J2281</f>
        <v>0</v>
      </c>
      <c r="O2281" s="28">
        <f t="shared" ref="O2281" si="13569">(D2281*J2278+E2281*I2278+F2281*J2281+G2281*I2281)</f>
        <v>-0.14799188493985405</v>
      </c>
      <c r="P2281" s="26">
        <f t="shared" ref="P2281" si="13570">D2281*K2278+F2281*K2281-E2281*L2278-G2281*L2281</f>
        <v>1</v>
      </c>
      <c r="Q2281" s="27">
        <f t="shared" ref="Q2281" si="13571">(D2281*L2278+E2281*K2278+F2281*L2281+G2281*K2281)</f>
        <v>0</v>
      </c>
      <c r="S2281" s="24">
        <v>0</v>
      </c>
      <c r="T2281" s="28">
        <v>0</v>
      </c>
      <c r="U2281" s="26">
        <v>1</v>
      </c>
      <c r="V2281" s="27">
        <v>0</v>
      </c>
      <c r="X2281" s="24">
        <f t="shared" ref="X2281" si="13572">N2281*S2278+P2281*S2281-O2281*T2278-Q2281*T2281</f>
        <v>0</v>
      </c>
      <c r="Y2281" s="28">
        <f t="shared" ref="Y2281" si="13573">(N2281*T2278+O2281*S2278+P2281*T2281+Q2281*S2281)</f>
        <v>-0.14799188493985405</v>
      </c>
      <c r="Z2281" s="26">
        <f t="shared" ref="Z2281" si="13574">N2281*U2278+P2281*U2281-O2281*V2278-Q2281*V2281</f>
        <v>-2.8878116971716215</v>
      </c>
      <c r="AA2281" s="27">
        <f t="shared" ref="AA2281" si="13575">(N2281*V2278+O2281*U2278+P2281*V2281+Q2281*U2281)</f>
        <v>0</v>
      </c>
      <c r="AB2281" s="8"/>
      <c r="AC2281" s="24">
        <v>0</v>
      </c>
      <c r="AD2281" s="28">
        <f t="shared" ref="AD2281" si="13576">IF(0=(1-$AD$8*$AE$8*$B2278^2),0,-1*(1-$AD$8*$AE$8*$B2278^2)/($B2278*$AD$8))</f>
        <v>-0.15596600847051731</v>
      </c>
      <c r="AE2281" s="26">
        <v>1</v>
      </c>
      <c r="AF2281" s="27">
        <v>0</v>
      </c>
      <c r="AH2281" s="24">
        <f t="shared" ref="AH2281" si="13577">X2281*AC2278+Z2281*AC2281-Y2281*AD2278-AA2281*AD2281</f>
        <v>0</v>
      </c>
      <c r="AI2281" s="28">
        <f t="shared" ref="AI2281" si="13578">(X2281*AD2278+Y2281*AC2278+Z2281*AD2281+AA2281*AC2281)</f>
        <v>0.30240857868247401</v>
      </c>
      <c r="AJ2281" s="26">
        <f t="shared" ref="AJ2281" si="13579">X2281*AE2278+Z2281*AE2281-Y2281*AF2278-AA2281*AF2281</f>
        <v>-2.8878116971716215</v>
      </c>
      <c r="AK2281" s="27">
        <f t="shared" ref="AK2281" si="13580">(X2281*AF2278+Y2281*AE2278+Z2281*AF2281+AA2281*AE2281)</f>
        <v>0</v>
      </c>
      <c r="AL2281" s="8"/>
      <c r="AM2281" s="24">
        <v>0</v>
      </c>
      <c r="AN2281" s="28">
        <v>0</v>
      </c>
      <c r="AO2281" s="26">
        <v>1</v>
      </c>
      <c r="AP2281" s="27">
        <v>0</v>
      </c>
      <c r="AR2281" s="24">
        <f t="shared" ref="AR2281" si="13581">AH2281*AM2278+AJ2281*AM2281-AI2281*AN2278-AK2281*AN2281</f>
        <v>0</v>
      </c>
      <c r="AS2281" s="28">
        <f t="shared" ref="AS2281" si="13582">(AH2281*AN2278+AI2281*AM2278+AJ2281*AN2281+AK2281*AM2281)</f>
        <v>0.30240857868247401</v>
      </c>
      <c r="AT2281" s="26">
        <f t="shared" ref="AT2281" si="13583">AH2281*AO2278+AJ2281*AO2281-AI2281*AP2278-AK2281*AP2281</f>
        <v>-1.2456719222291917</v>
      </c>
      <c r="AU2281" s="27">
        <f t="shared" ref="AU2281" si="13584">(AH2281*AP2278+AI2281*AO2278+AJ2281*AP2281+AK2281*AO2281)</f>
        <v>0</v>
      </c>
      <c r="AV2281" s="8"/>
      <c r="AW2281" s="38">
        <f t="shared" ref="AW2281" si="13585">(180/PI())*ATAN(-1*(($AR$8*AS2278+AU2278+$AR$8*AS2281+AU2281)/($AR$8*AR2278+AT2278+$AR$8*AR2281+AT2281)))</f>
        <v>-41.44459472370044</v>
      </c>
      <c r="AY2281" s="187">
        <f t="shared" ref="AY2281" si="13586">20*LOG(((($AR$8*AR2278+AT2278-$AR$8*AR2281-AT2281)^2+($AR$8*AS2278+AU2278-$AR$8*AS2281-AU2281)^2)/(($AR$8*AR2278+AT2278+$AR$8*AR2281+AT2281)^2+($AR$8*AS2278+AU2278+$AR$8*AS2281+AU2281)^2))^0.5)</f>
        <v>-1.5996969316388365</v>
      </c>
      <c r="AZ2281" s="9"/>
      <c r="BA2281" s="29"/>
      <c r="BB2281" s="29"/>
      <c r="BC2281" s="29"/>
      <c r="BD2281" s="29"/>
    </row>
    <row r="2282" spans="2:56" ht="18.649999999999999" customHeight="1">
      <c r="AY2282" s="33"/>
    </row>
    <row r="2283" spans="2:56" ht="18.649999999999999" customHeight="1" thickBot="1">
      <c r="E2283" s="21" t="s">
        <v>68</v>
      </c>
      <c r="J2283" s="21" t="s">
        <v>69</v>
      </c>
      <c r="O2283" s="21" t="s">
        <v>70</v>
      </c>
      <c r="T2283" s="21" t="s">
        <v>71</v>
      </c>
      <c r="Y2283" s="21" t="s">
        <v>72</v>
      </c>
      <c r="AD2283" s="21" t="s">
        <v>73</v>
      </c>
      <c r="AI2283" s="21" t="s">
        <v>74</v>
      </c>
      <c r="AN2283" s="21" t="s">
        <v>75</v>
      </c>
      <c r="AS2283" s="21" t="s">
        <v>76</v>
      </c>
    </row>
    <row r="2284" spans="2:56" ht="18.649999999999999" customHeight="1" thickBot="1">
      <c r="B2284" s="20"/>
      <c r="D2284" s="197" t="s">
        <v>77</v>
      </c>
      <c r="E2284" s="198"/>
      <c r="F2284" s="199" t="s">
        <v>78</v>
      </c>
      <c r="G2284" s="200"/>
      <c r="I2284" s="197" t="s">
        <v>79</v>
      </c>
      <c r="J2284" s="198"/>
      <c r="K2284" s="199" t="s">
        <v>80</v>
      </c>
      <c r="L2284" s="200"/>
      <c r="N2284" s="197" t="s">
        <v>81</v>
      </c>
      <c r="O2284" s="198"/>
      <c r="P2284" s="199" t="s">
        <v>82</v>
      </c>
      <c r="Q2284" s="200"/>
      <c r="S2284" s="197" t="s">
        <v>83</v>
      </c>
      <c r="T2284" s="198"/>
      <c r="U2284" s="199" t="s">
        <v>84</v>
      </c>
      <c r="V2284" s="200"/>
      <c r="X2284" s="197" t="s">
        <v>85</v>
      </c>
      <c r="Y2284" s="198"/>
      <c r="Z2284" s="199" t="s">
        <v>86</v>
      </c>
      <c r="AA2284" s="200"/>
      <c r="AB2284" s="4"/>
      <c r="AC2284" s="197" t="s">
        <v>87</v>
      </c>
      <c r="AD2284" s="198"/>
      <c r="AE2284" s="199" t="s">
        <v>88</v>
      </c>
      <c r="AF2284" s="200"/>
      <c r="AH2284" s="197" t="s">
        <v>89</v>
      </c>
      <c r="AI2284" s="198"/>
      <c r="AJ2284" s="199" t="s">
        <v>90</v>
      </c>
      <c r="AK2284" s="200"/>
      <c r="AL2284" s="4"/>
      <c r="AM2284" s="197" t="s">
        <v>91</v>
      </c>
      <c r="AN2284" s="198"/>
      <c r="AO2284" s="199" t="s">
        <v>92</v>
      </c>
      <c r="AP2284" s="200"/>
      <c r="AR2284" s="197" t="s">
        <v>93</v>
      </c>
      <c r="AS2284" s="198"/>
      <c r="AT2284" s="199" t="s">
        <v>94</v>
      </c>
      <c r="AU2284" s="200"/>
      <c r="AV2284" s="4"/>
      <c r="AW2284" s="181" t="s">
        <v>95</v>
      </c>
      <c r="AY2284" s="182" t="s">
        <v>22</v>
      </c>
      <c r="AZ2284" s="9"/>
      <c r="BA2284" s="29"/>
      <c r="BB2284" s="29"/>
      <c r="BC2284" s="29"/>
      <c r="BD2284" s="29"/>
    </row>
    <row r="2285" spans="2:56" ht="18.649999999999999" customHeight="1" thickTop="1" thickBot="1">
      <c r="B2285" s="39">
        <f t="shared" ref="B2285" si="13587">B2278+$E$5</f>
        <v>1.0291999999999859</v>
      </c>
      <c r="D2285" s="24">
        <v>1</v>
      </c>
      <c r="E2285" s="25">
        <v>0</v>
      </c>
      <c r="F2285" s="26">
        <v>0</v>
      </c>
      <c r="G2285" s="27">
        <f t="shared" ref="G2285" si="13588">-1/($E$8*$B2285)</f>
        <v>-5.4280918954246271</v>
      </c>
      <c r="I2285" s="24">
        <v>1</v>
      </c>
      <c r="J2285" s="28">
        <v>0</v>
      </c>
      <c r="K2285" s="26">
        <v>0</v>
      </c>
      <c r="L2285" s="27">
        <v>0</v>
      </c>
      <c r="N2285" s="24">
        <f t="shared" ref="N2285" si="13589">D2285*I2285+F2285*I2288-E2285*J2285-G2285*J2288</f>
        <v>0.20129252942528475</v>
      </c>
      <c r="O2285" s="28">
        <f t="shared" ref="O2285" si="13590">(D2285*J2285+E2285*I2285+F2285*J2288+G2285*I2288)</f>
        <v>0</v>
      </c>
      <c r="P2285" s="26">
        <f t="shared" ref="P2285" si="13591">D2285*K2285+F2285*K2288-E2285*L2285-G2285*L2288</f>
        <v>0</v>
      </c>
      <c r="Q2285" s="27">
        <f t="shared" ref="Q2285" si="13592">(D2285*L2285+E2285*K2285+F2285*L2288+G2285*K2288)</f>
        <v>-5.4280918954246271</v>
      </c>
      <c r="S2285" s="24">
        <v>1</v>
      </c>
      <c r="T2285" s="25">
        <v>0</v>
      </c>
      <c r="U2285" s="26">
        <v>0</v>
      </c>
      <c r="V2285" s="27">
        <f t="shared" ref="V2285" si="13593">-1/($T$8*$B2285)</f>
        <v>-26.260228358946168</v>
      </c>
      <c r="X2285" s="24">
        <f t="shared" ref="X2285" si="13594">N2285*S2285+P2285*S2288-O2285*T2285-Q2285*T2288</f>
        <v>0.20129252942528475</v>
      </c>
      <c r="Y2285" s="28">
        <f t="shared" ref="Y2285" si="13595">(N2285*T2285+O2285*S2285+P2285*T2288+Q2285*S2288)</f>
        <v>0</v>
      </c>
      <c r="Z2285" s="26">
        <f t="shared" ref="Z2285" si="13596">N2285*U2285+P2285*U2288-O2285*V2285-Q2285*V2288</f>
        <v>0</v>
      </c>
      <c r="AA2285" s="27">
        <f t="shared" ref="AA2285" si="13597">(N2285*V2285+O2285*U2285+P2285*V2288+Q2285*U2288)</f>
        <v>-10.714079685082496</v>
      </c>
      <c r="AB2285" s="8"/>
      <c r="AC2285" s="24">
        <v>1</v>
      </c>
      <c r="AD2285" s="28">
        <v>0</v>
      </c>
      <c r="AE2285" s="26">
        <v>0</v>
      </c>
      <c r="AF2285" s="27">
        <v>0</v>
      </c>
      <c r="AH2285" s="24">
        <f t="shared" ref="AH2285" si="13598">X2285*AC2285+Z2285*AC2288-Y2285*AD2285-AA2285*AD2288</f>
        <v>-1.4619432196638118</v>
      </c>
      <c r="AI2285" s="28">
        <f t="shared" ref="AI2285" si="13599">(X2285*AD2285+Y2285*AC2285+Z2285*AD2288+AA2285*AC2288)</f>
        <v>0</v>
      </c>
      <c r="AJ2285" s="26">
        <f t="shared" ref="AJ2285" si="13600">X2285*AE2285+Z2285*AE2288-Y2285*AF2285-AA2285*AF2288</f>
        <v>0</v>
      </c>
      <c r="AK2285" s="27">
        <f t="shared" ref="AK2285" si="13601">(X2285*AF2285+Y2285*AE2285+Z2285*AF2288+AA2285*AE2288)</f>
        <v>-10.714079685082496</v>
      </c>
      <c r="AL2285" s="8"/>
      <c r="AM2285" s="24">
        <v>1</v>
      </c>
      <c r="AN2285" s="25">
        <v>0</v>
      </c>
      <c r="AO2285" s="26">
        <v>0</v>
      </c>
      <c r="AP2285" s="27">
        <f t="shared" ref="AP2285" si="13602">-1/($AN$8*$B2285)</f>
        <v>-5.4280918954246271</v>
      </c>
      <c r="AR2285" s="24">
        <f t="shared" ref="AR2285" si="13603">AH2285*AM2285+AJ2285*AM2288-AI2285*AN2285-AK2285*AN2288</f>
        <v>-1.4619432196638118</v>
      </c>
      <c r="AS2285" s="28">
        <f t="shared" ref="AS2285" si="13604">(AH2285*AN2285+AI2285*AM2285+AJ2285*AN2288+AK2285*AM2288)</f>
        <v>0</v>
      </c>
      <c r="AT2285" s="26">
        <f t="shared" ref="AT2285" si="13605">AH2285*AO2285+AJ2285*AO2288-AI2285*AP2285-AK2285*AP2288</f>
        <v>0</v>
      </c>
      <c r="AU2285" s="27">
        <f t="shared" ref="AU2285" si="13606">(AH2285*AP2285+AI2285*AO2285+AJ2285*AP2288+AK2285*AO2288)</f>
        <v>-2.7785175428543729</v>
      </c>
      <c r="AV2285" s="8"/>
      <c r="AW2285" s="183">
        <f t="shared" ref="AW2285" si="13607">20*LOG((2*$AR$8)/(($AR$8*AR2285+AT2285+$AR$8*AR2288+AT2288)^2+($AR$8*AS2285+AU2285+$AR$8*AS2288+AU2288)^2)^0.5)</f>
        <v>-5.2849371122141742</v>
      </c>
      <c r="AY2285" s="184">
        <f t="shared" ref="AY2285" si="13608">((AS2285^2+AR2285^2)/(AS2288^2+AR2288^2))^0.5</f>
        <v>4.9147241792535485</v>
      </c>
      <c r="AZ2285" s="9"/>
      <c r="BA2285" s="29"/>
      <c r="BB2285" s="29"/>
      <c r="BC2285" s="29"/>
      <c r="BD2285" s="29"/>
    </row>
    <row r="2286" spans="2:56" ht="18.649999999999999" customHeight="1" thickBot="1">
      <c r="D2286" s="30"/>
      <c r="G2286" s="31"/>
      <c r="I2286" s="30"/>
      <c r="L2286" s="31"/>
      <c r="N2286" s="30"/>
      <c r="Q2286" s="31"/>
      <c r="S2286" s="30"/>
      <c r="V2286" s="31"/>
      <c r="X2286" s="30"/>
      <c r="AA2286" s="31"/>
      <c r="AC2286" s="30"/>
      <c r="AF2286" s="31"/>
      <c r="AH2286" s="30"/>
      <c r="AK2286" s="31"/>
      <c r="AM2286" s="30"/>
      <c r="AP2286" s="31"/>
      <c r="AR2286" s="30"/>
      <c r="AU2286" s="31"/>
      <c r="AY2286" s="185"/>
      <c r="AZ2286" s="9"/>
      <c r="BA2286" s="29"/>
      <c r="BB2286" s="29"/>
      <c r="BC2286" s="29"/>
      <c r="BD2286" s="29"/>
    </row>
    <row r="2287" spans="2:56" ht="18.649999999999999" customHeight="1" thickBot="1">
      <c r="D2287" s="197" t="s">
        <v>96</v>
      </c>
      <c r="E2287" s="198"/>
      <c r="F2287" s="199" t="s">
        <v>97</v>
      </c>
      <c r="G2287" s="200"/>
      <c r="I2287" s="197" t="s">
        <v>98</v>
      </c>
      <c r="J2287" s="198"/>
      <c r="K2287" s="199" t="s">
        <v>99</v>
      </c>
      <c r="L2287" s="200"/>
      <c r="N2287" s="197" t="s">
        <v>1</v>
      </c>
      <c r="O2287" s="198"/>
      <c r="P2287" s="199" t="s">
        <v>2</v>
      </c>
      <c r="Q2287" s="200"/>
      <c r="S2287" s="172" t="s">
        <v>100</v>
      </c>
      <c r="T2287" s="173"/>
      <c r="U2287" s="199" t="s">
        <v>101</v>
      </c>
      <c r="V2287" s="200"/>
      <c r="X2287" s="197" t="s">
        <v>102</v>
      </c>
      <c r="Y2287" s="198"/>
      <c r="Z2287" s="199" t="s">
        <v>103</v>
      </c>
      <c r="AA2287" s="200"/>
      <c r="AB2287" s="4"/>
      <c r="AC2287" s="197" t="s">
        <v>104</v>
      </c>
      <c r="AD2287" s="198"/>
      <c r="AE2287" s="199" t="s">
        <v>105</v>
      </c>
      <c r="AF2287" s="200"/>
      <c r="AH2287" s="172" t="s">
        <v>106</v>
      </c>
      <c r="AI2287" s="173"/>
      <c r="AJ2287" s="199" t="s">
        <v>107</v>
      </c>
      <c r="AK2287" s="200"/>
      <c r="AL2287" s="4"/>
      <c r="AM2287" s="197" t="s">
        <v>108</v>
      </c>
      <c r="AN2287" s="198"/>
      <c r="AO2287" s="199" t="s">
        <v>109</v>
      </c>
      <c r="AP2287" s="200"/>
      <c r="AR2287" s="197" t="s">
        <v>110</v>
      </c>
      <c r="AS2287" s="198"/>
      <c r="AT2287" s="199" t="s">
        <v>111</v>
      </c>
      <c r="AU2287" s="200"/>
      <c r="AV2287" s="4"/>
      <c r="AW2287" s="36" t="s">
        <v>112</v>
      </c>
      <c r="AY2287" s="186" t="s">
        <v>113</v>
      </c>
      <c r="AZ2287" s="9"/>
      <c r="BA2287" s="29"/>
      <c r="BB2287" s="29"/>
      <c r="BC2287" s="29"/>
      <c r="BD2287" s="29"/>
    </row>
    <row r="2288" spans="2:56" ht="18.649999999999999" customHeight="1" thickTop="1" thickBot="1">
      <c r="D2288" s="24">
        <v>0</v>
      </c>
      <c r="E2288" s="28">
        <v>0</v>
      </c>
      <c r="F2288" s="26">
        <v>1</v>
      </c>
      <c r="G2288" s="27">
        <v>0</v>
      </c>
      <c r="I2288" s="24">
        <v>0</v>
      </c>
      <c r="J2288" s="28">
        <f t="shared" ref="J2288" si="13609">IF(0=(1-$J$8*$K$8*$B2285^2),0,-1*(1-$J$8*$K$8*$B2285^2)/($B2285*$K$8))</f>
        <v>-0.14714332144007194</v>
      </c>
      <c r="K2288" s="26">
        <v>1</v>
      </c>
      <c r="L2288" s="27">
        <v>0</v>
      </c>
      <c r="N2288" s="24">
        <f t="shared" ref="N2288" si="13610">D2288*I2285+F2288*I2288-E2288*J2285-G2288*J2288</f>
        <v>0</v>
      </c>
      <c r="O2288" s="28">
        <f t="shared" ref="O2288" si="13611">(D2288*J2285+E2288*I2285+F2288*J2288+G2288*I2288)</f>
        <v>-0.14714332144007194</v>
      </c>
      <c r="P2288" s="26">
        <f t="shared" ref="P2288" si="13612">D2288*K2285+F2288*K2288-E2288*L2285-G2288*L2288</f>
        <v>1</v>
      </c>
      <c r="Q2288" s="27">
        <f t="shared" ref="Q2288" si="13613">(D2288*L2285+E2288*K2285+F2288*L2288+G2288*K2288)</f>
        <v>0</v>
      </c>
      <c r="S2288" s="24">
        <v>0</v>
      </c>
      <c r="T2288" s="28">
        <v>0</v>
      </c>
      <c r="U2288" s="26">
        <v>1</v>
      </c>
      <c r="V2288" s="27">
        <v>0</v>
      </c>
      <c r="X2288" s="24">
        <f t="shared" ref="X2288" si="13614">N2288*S2285+P2288*S2288-O2288*T2285-Q2288*T2288</f>
        <v>0</v>
      </c>
      <c r="Y2288" s="28">
        <f t="shared" ref="Y2288" si="13615">(N2288*T2285+O2288*S2285+P2288*T2288+Q2288*S2288)</f>
        <v>-0.14714332144007194</v>
      </c>
      <c r="Z2288" s="26">
        <f t="shared" ref="Z2288" si="13616">N2288*U2285+P2288*U2288-O2288*V2285-Q2288*V2288</f>
        <v>-2.864017222510109</v>
      </c>
      <c r="AA2288" s="27">
        <f t="shared" ref="AA2288" si="13617">(N2288*V2285+O2288*U2285+P2288*V2288+Q2288*U2288)</f>
        <v>0</v>
      </c>
      <c r="AB2288" s="8"/>
      <c r="AC2288" s="24">
        <v>0</v>
      </c>
      <c r="AD2288" s="28">
        <f t="shared" ref="AD2288" si="13618">IF(0=(1-$AD$8*$AE$8*$B2285^2),0,-1*(1-$AD$8*$AE$8*$B2285^2)/($B2285*$AD$8))</f>
        <v>-0.15523832172023744</v>
      </c>
      <c r="AE2288" s="26">
        <v>1</v>
      </c>
      <c r="AF2288" s="27">
        <v>0</v>
      </c>
      <c r="AH2288" s="24">
        <f t="shared" ref="AH2288" si="13619">X2288*AC2285+Z2288*AC2288-Y2288*AD2285-AA2288*AD2288</f>
        <v>0</v>
      </c>
      <c r="AI2288" s="28">
        <f t="shared" ref="AI2288" si="13620">(X2288*AD2285+Y2288*AC2285+Z2288*AD2288+AA2288*AC2288)</f>
        <v>0.2974619055602532</v>
      </c>
      <c r="AJ2288" s="26">
        <f t="shared" ref="AJ2288" si="13621">X2288*AE2285+Z2288*AE2288-Y2288*AF2285-AA2288*AF2288</f>
        <v>-2.864017222510109</v>
      </c>
      <c r="AK2288" s="27">
        <f t="shared" ref="AK2288" si="13622">(X2288*AF2285+Y2288*AE2285+Z2288*AF2288+AA2288*AE2288)</f>
        <v>0</v>
      </c>
      <c r="AL2288" s="8"/>
      <c r="AM2288" s="24">
        <v>0</v>
      </c>
      <c r="AN2288" s="28">
        <v>0</v>
      </c>
      <c r="AO2288" s="26">
        <v>1</v>
      </c>
      <c r="AP2288" s="27">
        <v>0</v>
      </c>
      <c r="AR2288" s="24">
        <f t="shared" ref="AR2288" si="13623">AH2288*AM2285+AJ2288*AM2288-AI2288*AN2285-AK2288*AN2288</f>
        <v>0</v>
      </c>
      <c r="AS2288" s="28">
        <f t="shared" ref="AS2288" si="13624">(AH2288*AN2285+AI2288*AM2285+AJ2288*AN2288+AK2288*AM2288)</f>
        <v>0.2974619055602532</v>
      </c>
      <c r="AT2288" s="26">
        <f t="shared" ref="AT2288" si="13625">AH2288*AO2285+AJ2288*AO2288-AI2288*AP2285-AK2288*AP2288</f>
        <v>-1.2493666637409329</v>
      </c>
      <c r="AU2288" s="27">
        <f t="shared" ref="AU2288" si="13626">(AH2288*AP2285+AI2288*AO2285+AJ2288*AP2288+AK2288*AO2288)</f>
        <v>0</v>
      </c>
      <c r="AV2288" s="8"/>
      <c r="AW2288" s="38">
        <f t="shared" ref="AW2288" si="13627">(180/PI())*ATAN(-1*(($AR$8*AS2285+AU2285+$AR$8*AS2288+AU2288)/($AR$8*AR2285+AT2285+$AR$8*AR2288+AT2288)))</f>
        <v>-42.460895407139446</v>
      </c>
      <c r="AY2288" s="187">
        <f t="shared" ref="AY2288" si="13628">20*LOG(((($AR$8*AR2285+AT2285-$AR$8*AR2288-AT2288)^2+($AR$8*AS2285+AU2285-$AR$8*AS2288-AU2288)^2)/(($AR$8*AR2285+AT2285+$AR$8*AR2288+AT2288)^2+($AR$8*AS2285+AU2285+$AR$8*AS2288+AU2288)^2))^0.5)</f>
        <v>-1.525175927043692</v>
      </c>
      <c r="AZ2288" s="9"/>
      <c r="BA2288" s="29"/>
      <c r="BB2288" s="29"/>
      <c r="BC2288" s="29"/>
      <c r="BD2288" s="29"/>
    </row>
    <row r="2289" spans="2:56" ht="18.649999999999999" customHeight="1">
      <c r="AY2289" s="33"/>
    </row>
    <row r="2290" spans="2:56" ht="18.649999999999999" customHeight="1" thickBot="1">
      <c r="E2290" s="21" t="s">
        <v>68</v>
      </c>
      <c r="J2290" s="21" t="s">
        <v>69</v>
      </c>
      <c r="O2290" s="21" t="s">
        <v>70</v>
      </c>
      <c r="T2290" s="21" t="s">
        <v>71</v>
      </c>
      <c r="Y2290" s="21" t="s">
        <v>72</v>
      </c>
      <c r="AD2290" s="21" t="s">
        <v>73</v>
      </c>
      <c r="AI2290" s="21" t="s">
        <v>74</v>
      </c>
      <c r="AN2290" s="21" t="s">
        <v>75</v>
      </c>
      <c r="AS2290" s="21" t="s">
        <v>76</v>
      </c>
    </row>
    <row r="2291" spans="2:56" ht="18.649999999999999" customHeight="1" thickBot="1">
      <c r="B2291" s="20"/>
      <c r="D2291" s="197" t="s">
        <v>77</v>
      </c>
      <c r="E2291" s="198"/>
      <c r="F2291" s="199" t="s">
        <v>78</v>
      </c>
      <c r="G2291" s="200"/>
      <c r="I2291" s="197" t="s">
        <v>79</v>
      </c>
      <c r="J2291" s="198"/>
      <c r="K2291" s="199" t="s">
        <v>80</v>
      </c>
      <c r="L2291" s="200"/>
      <c r="N2291" s="197" t="s">
        <v>81</v>
      </c>
      <c r="O2291" s="198"/>
      <c r="P2291" s="199" t="s">
        <v>82</v>
      </c>
      <c r="Q2291" s="200"/>
      <c r="S2291" s="197" t="s">
        <v>83</v>
      </c>
      <c r="T2291" s="198"/>
      <c r="U2291" s="199" t="s">
        <v>84</v>
      </c>
      <c r="V2291" s="200"/>
      <c r="X2291" s="197" t="s">
        <v>85</v>
      </c>
      <c r="Y2291" s="198"/>
      <c r="Z2291" s="199" t="s">
        <v>86</v>
      </c>
      <c r="AA2291" s="200"/>
      <c r="AB2291" s="4"/>
      <c r="AC2291" s="197" t="s">
        <v>87</v>
      </c>
      <c r="AD2291" s="198"/>
      <c r="AE2291" s="199" t="s">
        <v>88</v>
      </c>
      <c r="AF2291" s="200"/>
      <c r="AH2291" s="197" t="s">
        <v>89</v>
      </c>
      <c r="AI2291" s="198"/>
      <c r="AJ2291" s="199" t="s">
        <v>90</v>
      </c>
      <c r="AK2291" s="200"/>
      <c r="AL2291" s="4"/>
      <c r="AM2291" s="197" t="s">
        <v>91</v>
      </c>
      <c r="AN2291" s="198"/>
      <c r="AO2291" s="199" t="s">
        <v>92</v>
      </c>
      <c r="AP2291" s="200"/>
      <c r="AR2291" s="197" t="s">
        <v>93</v>
      </c>
      <c r="AS2291" s="198"/>
      <c r="AT2291" s="199" t="s">
        <v>94</v>
      </c>
      <c r="AU2291" s="200"/>
      <c r="AV2291" s="4"/>
      <c r="AW2291" s="181" t="s">
        <v>95</v>
      </c>
      <c r="AY2291" s="182" t="s">
        <v>22</v>
      </c>
      <c r="AZ2291" s="9"/>
      <c r="BA2291" s="29"/>
      <c r="BB2291" s="29"/>
      <c r="BC2291" s="29"/>
      <c r="BD2291" s="29"/>
    </row>
    <row r="2292" spans="2:56" ht="18.649999999999999" customHeight="1" thickTop="1" thickBot="1">
      <c r="B2292" s="39">
        <f t="shared" ref="B2292" si="13629">B2285+$E$5</f>
        <v>1.0295999999999859</v>
      </c>
      <c r="D2292" s="24">
        <v>1</v>
      </c>
      <c r="E2292" s="25">
        <v>0</v>
      </c>
      <c r="F2292" s="26">
        <v>0</v>
      </c>
      <c r="G2292" s="27">
        <f t="shared" ref="G2292" si="13630">-1/($E$8*$B2292)</f>
        <v>-5.4259830796144399</v>
      </c>
      <c r="I2292" s="24">
        <v>1</v>
      </c>
      <c r="J2292" s="28">
        <v>0</v>
      </c>
      <c r="K2292" s="26">
        <v>0</v>
      </c>
      <c r="L2292" s="27">
        <v>0</v>
      </c>
      <c r="N2292" s="24">
        <f t="shared" ref="N2292" si="13631">D2292*I2292+F2292*I2295-E2292*J2292-G2292*J2295</f>
        <v>0.20620520908872197</v>
      </c>
      <c r="O2292" s="28">
        <f t="shared" ref="O2292" si="13632">(D2292*J2292+E2292*I2292+F2292*J2295+G2292*I2295)</f>
        <v>0</v>
      </c>
      <c r="P2292" s="26">
        <f t="shared" ref="P2292" si="13633">D2292*K2292+F2292*K2295-E2292*L2292-G2292*L2295</f>
        <v>0</v>
      </c>
      <c r="Q2292" s="27">
        <f t="shared" ref="Q2292" si="13634">(D2292*L2292+E2292*K2292+F2292*L2295+G2292*K2295)</f>
        <v>-5.4259830796144399</v>
      </c>
      <c r="S2292" s="24">
        <v>1</v>
      </c>
      <c r="T2292" s="25">
        <v>0</v>
      </c>
      <c r="U2292" s="26">
        <v>0</v>
      </c>
      <c r="V2292" s="27">
        <f t="shared" ref="V2292" si="13635">-1/($T$8*$B2292)</f>
        <v>-26.250026250026611</v>
      </c>
      <c r="X2292" s="24">
        <f t="shared" ref="X2292" si="13636">N2292*S2292+P2292*S2295-O2292*T2292-Q2292*T2295</f>
        <v>0.20620520908872197</v>
      </c>
      <c r="Y2292" s="28">
        <f t="shared" ref="Y2292" si="13637">(N2292*T2292+O2292*S2292+P2292*T2295+Q2292*S2295)</f>
        <v>0</v>
      </c>
      <c r="Z2292" s="26">
        <f t="shared" ref="Z2292" si="13638">N2292*U2292+P2292*U2295-O2292*V2292-Q2292*V2295</f>
        <v>0</v>
      </c>
      <c r="AA2292" s="27">
        <f t="shared" ref="AA2292" si="13639">(N2292*V2292+O2292*U2292+P2292*V2295+Q2292*U2295)</f>
        <v>-10.838875231085618</v>
      </c>
      <c r="AB2292" s="8"/>
      <c r="AC2292" s="24">
        <v>1</v>
      </c>
      <c r="AD2292" s="28">
        <v>0</v>
      </c>
      <c r="AE2292" s="26">
        <v>0</v>
      </c>
      <c r="AF2292" s="27">
        <v>0</v>
      </c>
      <c r="AH2292" s="24">
        <f t="shared" ref="AH2292" si="13640">X2292*AC2292+Z2292*AC2295-Y2292*AD2292-AA2292*AD2295</f>
        <v>-1.4685196041519597</v>
      </c>
      <c r="AI2292" s="28">
        <f t="shared" ref="AI2292" si="13641">(X2292*AD2292+Y2292*AC2292+Z2292*AD2295+AA2292*AC2295)</f>
        <v>0</v>
      </c>
      <c r="AJ2292" s="26">
        <f t="shared" ref="AJ2292" si="13642">X2292*AE2292+Z2292*AE2295-Y2292*AF2292-AA2292*AF2295</f>
        <v>0</v>
      </c>
      <c r="AK2292" s="27">
        <f t="shared" ref="AK2292" si="13643">(X2292*AF2292+Y2292*AE2292+Z2292*AF2295+AA2292*AE2295)</f>
        <v>-10.838875231085618</v>
      </c>
      <c r="AL2292" s="8"/>
      <c r="AM2292" s="24">
        <v>1</v>
      </c>
      <c r="AN2292" s="25">
        <v>0</v>
      </c>
      <c r="AO2292" s="26">
        <v>0</v>
      </c>
      <c r="AP2292" s="27">
        <f t="shared" ref="AP2292" si="13644">-1/($AN$8*$B2292)</f>
        <v>-5.4259830796144399</v>
      </c>
      <c r="AR2292" s="24">
        <f t="shared" ref="AR2292" si="13645">AH2292*AM2292+AJ2292*AM2295-AI2292*AN2292-AK2292*AN2295</f>
        <v>-1.4685196041519597</v>
      </c>
      <c r="AS2292" s="28">
        <f t="shared" ref="AS2292" si="13646">(AH2292*AN2292+AI2292*AM2292+AJ2292*AN2295+AK2292*AM2295)</f>
        <v>0</v>
      </c>
      <c r="AT2292" s="26">
        <f t="shared" ref="AT2292" si="13647">AH2292*AO2292+AJ2292*AO2295-AI2292*AP2292-AK2292*AP2295</f>
        <v>0</v>
      </c>
      <c r="AU2292" s="27">
        <f t="shared" ref="AU2292" si="13648">(AH2292*AP2292+AI2292*AO2292+AJ2292*AP2295+AK2292*AO2295)</f>
        <v>-2.8707127068749898</v>
      </c>
      <c r="AV2292" s="8"/>
      <c r="AW2292" s="183">
        <f t="shared" ref="AW2292" si="13649">20*LOG((2*$AR$8)/(($AR$8*AR2292+AT2292+$AR$8*AR2295+AT2295)^2+($AR$8*AS2292+AU2292+$AR$8*AS2295+AU2295)^2)^0.5)</f>
        <v>-5.4570201469670208</v>
      </c>
      <c r="AY2292" s="184">
        <f t="shared" ref="AY2292" si="13650">((AS2292^2+AR2292^2)/(AS2295^2+AR2295^2))^0.5</f>
        <v>5.0196417423033823</v>
      </c>
      <c r="AZ2292" s="9"/>
      <c r="BA2292" s="29"/>
      <c r="BB2292" s="29"/>
      <c r="BC2292" s="29"/>
      <c r="BD2292" s="29"/>
    </row>
    <row r="2293" spans="2:56" ht="18.649999999999999" customHeight="1" thickBot="1">
      <c r="D2293" s="30"/>
      <c r="G2293" s="31"/>
      <c r="I2293" s="30"/>
      <c r="L2293" s="31"/>
      <c r="N2293" s="30"/>
      <c r="Q2293" s="31"/>
      <c r="S2293" s="30"/>
      <c r="V2293" s="31"/>
      <c r="X2293" s="30"/>
      <c r="AA2293" s="31"/>
      <c r="AC2293" s="30"/>
      <c r="AF2293" s="31"/>
      <c r="AH2293" s="30"/>
      <c r="AK2293" s="31"/>
      <c r="AM2293" s="30"/>
      <c r="AP2293" s="31"/>
      <c r="AR2293" s="30"/>
      <c r="AU2293" s="31"/>
      <c r="AY2293" s="185"/>
      <c r="AZ2293" s="9"/>
      <c r="BA2293" s="29"/>
      <c r="BB2293" s="29"/>
      <c r="BC2293" s="29"/>
      <c r="BD2293" s="29"/>
    </row>
    <row r="2294" spans="2:56" ht="18.649999999999999" customHeight="1" thickBot="1">
      <c r="D2294" s="197" t="s">
        <v>96</v>
      </c>
      <c r="E2294" s="198"/>
      <c r="F2294" s="199" t="s">
        <v>97</v>
      </c>
      <c r="G2294" s="200"/>
      <c r="I2294" s="197" t="s">
        <v>98</v>
      </c>
      <c r="J2294" s="198"/>
      <c r="K2294" s="199" t="s">
        <v>99</v>
      </c>
      <c r="L2294" s="200"/>
      <c r="N2294" s="197" t="s">
        <v>1</v>
      </c>
      <c r="O2294" s="198"/>
      <c r="P2294" s="199" t="s">
        <v>2</v>
      </c>
      <c r="Q2294" s="200"/>
      <c r="S2294" s="172" t="s">
        <v>100</v>
      </c>
      <c r="T2294" s="173"/>
      <c r="U2294" s="199" t="s">
        <v>101</v>
      </c>
      <c r="V2294" s="200"/>
      <c r="X2294" s="197" t="s">
        <v>102</v>
      </c>
      <c r="Y2294" s="198"/>
      <c r="Z2294" s="199" t="s">
        <v>103</v>
      </c>
      <c r="AA2294" s="200"/>
      <c r="AB2294" s="4"/>
      <c r="AC2294" s="197" t="s">
        <v>104</v>
      </c>
      <c r="AD2294" s="198"/>
      <c r="AE2294" s="199" t="s">
        <v>105</v>
      </c>
      <c r="AF2294" s="200"/>
      <c r="AH2294" s="172" t="s">
        <v>106</v>
      </c>
      <c r="AI2294" s="173"/>
      <c r="AJ2294" s="199" t="s">
        <v>107</v>
      </c>
      <c r="AK2294" s="200"/>
      <c r="AL2294" s="4"/>
      <c r="AM2294" s="197" t="s">
        <v>108</v>
      </c>
      <c r="AN2294" s="198"/>
      <c r="AO2294" s="199" t="s">
        <v>109</v>
      </c>
      <c r="AP2294" s="200"/>
      <c r="AR2294" s="197" t="s">
        <v>110</v>
      </c>
      <c r="AS2294" s="198"/>
      <c r="AT2294" s="199" t="s">
        <v>111</v>
      </c>
      <c r="AU2294" s="200"/>
      <c r="AV2294" s="4"/>
      <c r="AW2294" s="36" t="s">
        <v>112</v>
      </c>
      <c r="AY2294" s="186" t="s">
        <v>113</v>
      </c>
      <c r="AZ2294" s="9"/>
      <c r="BA2294" s="29"/>
      <c r="BB2294" s="29"/>
      <c r="BC2294" s="29"/>
      <c r="BD2294" s="29"/>
    </row>
    <row r="2295" spans="2:56" ht="18.649999999999999" customHeight="1" thickTop="1" thickBot="1">
      <c r="D2295" s="24">
        <v>0</v>
      </c>
      <c r="E2295" s="28">
        <v>0</v>
      </c>
      <c r="F2295" s="26">
        <v>1</v>
      </c>
      <c r="G2295" s="27">
        <v>0</v>
      </c>
      <c r="I2295" s="24">
        <v>0</v>
      </c>
      <c r="J2295" s="28">
        <f t="shared" ref="J2295" si="13651">IF(0=(1-$J$8*$K$8*$B2292^2),0,-1*(1-$J$8*$K$8*$B2292^2)/($B2292*$K$8))</f>
        <v>-0.14629510989328104</v>
      </c>
      <c r="K2295" s="26">
        <v>1</v>
      </c>
      <c r="L2295" s="27">
        <v>0</v>
      </c>
      <c r="N2295" s="24">
        <f t="shared" ref="N2295" si="13652">D2295*I2292+F2295*I2295-E2295*J2292-G2295*J2295</f>
        <v>0</v>
      </c>
      <c r="O2295" s="28">
        <f t="shared" ref="O2295" si="13653">(D2295*J2292+E2295*I2292+F2295*J2295+G2295*I2295)</f>
        <v>-0.14629510989328104</v>
      </c>
      <c r="P2295" s="26">
        <f t="shared" ref="P2295" si="13654">D2295*K2292+F2295*K2295-E2295*L2292-G2295*L2295</f>
        <v>1</v>
      </c>
      <c r="Q2295" s="27">
        <f t="shared" ref="Q2295" si="13655">(D2295*L2292+E2295*K2292+F2295*L2295+G2295*K2295)</f>
        <v>0</v>
      </c>
      <c r="S2295" s="24">
        <v>0</v>
      </c>
      <c r="T2295" s="28">
        <v>0</v>
      </c>
      <c r="U2295" s="26">
        <v>1</v>
      </c>
      <c r="V2295" s="27">
        <v>0</v>
      </c>
      <c r="X2295" s="24">
        <f t="shared" ref="X2295" si="13656">N2295*S2292+P2295*S2295-O2295*T2292-Q2295*T2295</f>
        <v>0</v>
      </c>
      <c r="Y2295" s="28">
        <f t="shared" ref="Y2295" si="13657">(N2295*T2292+O2295*S2292+P2295*T2295+Q2295*S2295)</f>
        <v>-0.14629510989328104</v>
      </c>
      <c r="Z2295" s="26">
        <f t="shared" ref="Z2295" si="13658">N2295*U2292+P2295*U2295-O2295*V2292-Q2295*V2295</f>
        <v>-2.8402504749491548</v>
      </c>
      <c r="AA2295" s="27">
        <f t="shared" ref="AA2295" si="13659">(N2295*V2292+O2295*U2292+P2295*V2295+Q2295*U2295)</f>
        <v>0</v>
      </c>
      <c r="AB2295" s="8"/>
      <c r="AC2295" s="24">
        <v>0</v>
      </c>
      <c r="AD2295" s="28">
        <f t="shared" ref="AD2295" si="13660">IF(0=(1-$AD$8*$AE$8*$B2292^2),0,-1*(1-$AD$8*$AE$8*$B2292^2)/($B2292*$AD$8))</f>
        <v>-0.15451094117566863</v>
      </c>
      <c r="AE2295" s="26">
        <v>1</v>
      </c>
      <c r="AF2295" s="27">
        <v>0</v>
      </c>
      <c r="AH2295" s="24">
        <f t="shared" ref="AH2295" si="13661">X2295*AC2292+Z2295*AC2295-Y2295*AD2292-AA2295*AD2295</f>
        <v>0</v>
      </c>
      <c r="AI2295" s="28">
        <f t="shared" ref="AI2295" si="13662">(X2295*AD2292+Y2295*AC2292+Z2295*AD2295+AA2295*AC2295)</f>
        <v>0.29255466416575271</v>
      </c>
      <c r="AJ2295" s="26">
        <f t="shared" ref="AJ2295" si="13663">X2295*AE2292+Z2295*AE2295-Y2295*AF2292-AA2295*AF2295</f>
        <v>-2.8402504749491548</v>
      </c>
      <c r="AK2295" s="27">
        <f t="shared" ref="AK2295" si="13664">(X2295*AF2292+Y2295*AE2292+Z2295*AF2295+AA2295*AE2295)</f>
        <v>0</v>
      </c>
      <c r="AL2295" s="8"/>
      <c r="AM2295" s="24">
        <v>0</v>
      </c>
      <c r="AN2295" s="28">
        <v>0</v>
      </c>
      <c r="AO2295" s="26">
        <v>1</v>
      </c>
      <c r="AP2295" s="27">
        <v>0</v>
      </c>
      <c r="AR2295" s="24">
        <f t="shared" ref="AR2295" si="13665">AH2295*AM2292+AJ2295*AM2295-AI2295*AN2292-AK2295*AN2295</f>
        <v>0</v>
      </c>
      <c r="AS2295" s="28">
        <f t="shared" ref="AS2295" si="13666">(AH2295*AN2292+AI2295*AM2292+AJ2295*AN2295+AK2295*AM2295)</f>
        <v>0.29255466416575271</v>
      </c>
      <c r="AT2295" s="26">
        <f t="shared" ref="AT2295" si="13667">AH2295*AO2292+AJ2295*AO2295-AI2295*AP2292-AK2295*AP2295</f>
        <v>-1.2528538173234958</v>
      </c>
      <c r="AU2295" s="27">
        <f t="shared" ref="AU2295" si="13668">(AH2295*AP2292+AI2295*AO2292+AJ2295*AP2295+AK2295*AO2295)</f>
        <v>0</v>
      </c>
      <c r="AV2295" s="8"/>
      <c r="AW2295" s="38">
        <f t="shared" ref="AW2295" si="13669">(180/PI())*ATAN(-1*(($AR$8*AS2292+AU2292+$AR$8*AS2295+AU2295)/($AR$8*AR2292+AT2292+$AR$8*AR2295+AT2295)))</f>
        <v>-43.45200653013282</v>
      </c>
      <c r="AY2295" s="187">
        <f t="shared" ref="AY2295" si="13670">20*LOG(((($AR$8*AR2292+AT2292-$AR$8*AR2295-AT2295)^2+($AR$8*AS2292+AU2292-$AR$8*AS2295-AU2295)^2)/(($AR$8*AR2292+AT2292+$AR$8*AR2295+AT2295)^2+($AR$8*AS2292+AU2292+$AR$8*AS2295+AU2295)^2))^0.5)</f>
        <v>-1.4547616498453375</v>
      </c>
      <c r="AZ2295" s="9"/>
      <c r="BA2295" s="29"/>
      <c r="BB2295" s="29"/>
      <c r="BC2295" s="29"/>
      <c r="BD2295" s="29"/>
    </row>
    <row r="2296" spans="2:56" ht="18.649999999999999" customHeight="1">
      <c r="AY2296" s="33"/>
    </row>
    <row r="2297" spans="2:56" ht="18.649999999999999" customHeight="1" thickBot="1">
      <c r="E2297" s="21" t="s">
        <v>68</v>
      </c>
      <c r="J2297" s="21" t="s">
        <v>69</v>
      </c>
      <c r="O2297" s="21" t="s">
        <v>70</v>
      </c>
      <c r="T2297" s="21" t="s">
        <v>71</v>
      </c>
      <c r="Y2297" s="21" t="s">
        <v>72</v>
      </c>
      <c r="AD2297" s="21" t="s">
        <v>73</v>
      </c>
      <c r="AI2297" s="21" t="s">
        <v>74</v>
      </c>
      <c r="AN2297" s="21" t="s">
        <v>75</v>
      </c>
      <c r="AS2297" s="21" t="s">
        <v>76</v>
      </c>
    </row>
    <row r="2298" spans="2:56" ht="18.649999999999999" customHeight="1" thickBot="1">
      <c r="B2298" s="20"/>
      <c r="D2298" s="197" t="s">
        <v>77</v>
      </c>
      <c r="E2298" s="198"/>
      <c r="F2298" s="199" t="s">
        <v>78</v>
      </c>
      <c r="G2298" s="200"/>
      <c r="I2298" s="197" t="s">
        <v>79</v>
      </c>
      <c r="J2298" s="198"/>
      <c r="K2298" s="199" t="s">
        <v>80</v>
      </c>
      <c r="L2298" s="200"/>
      <c r="N2298" s="197" t="s">
        <v>81</v>
      </c>
      <c r="O2298" s="198"/>
      <c r="P2298" s="199" t="s">
        <v>82</v>
      </c>
      <c r="Q2298" s="200"/>
      <c r="S2298" s="197" t="s">
        <v>83</v>
      </c>
      <c r="T2298" s="198"/>
      <c r="U2298" s="199" t="s">
        <v>84</v>
      </c>
      <c r="V2298" s="200"/>
      <c r="X2298" s="197" t="s">
        <v>85</v>
      </c>
      <c r="Y2298" s="198"/>
      <c r="Z2298" s="199" t="s">
        <v>86</v>
      </c>
      <c r="AA2298" s="200"/>
      <c r="AB2298" s="4"/>
      <c r="AC2298" s="197" t="s">
        <v>87</v>
      </c>
      <c r="AD2298" s="198"/>
      <c r="AE2298" s="199" t="s">
        <v>88</v>
      </c>
      <c r="AF2298" s="200"/>
      <c r="AH2298" s="197" t="s">
        <v>89</v>
      </c>
      <c r="AI2298" s="198"/>
      <c r="AJ2298" s="199" t="s">
        <v>90</v>
      </c>
      <c r="AK2298" s="200"/>
      <c r="AL2298" s="4"/>
      <c r="AM2298" s="197" t="s">
        <v>91</v>
      </c>
      <c r="AN2298" s="198"/>
      <c r="AO2298" s="199" t="s">
        <v>92</v>
      </c>
      <c r="AP2298" s="200"/>
      <c r="AR2298" s="197" t="s">
        <v>93</v>
      </c>
      <c r="AS2298" s="198"/>
      <c r="AT2298" s="199" t="s">
        <v>94</v>
      </c>
      <c r="AU2298" s="200"/>
      <c r="AV2298" s="4"/>
      <c r="AW2298" s="181" t="s">
        <v>95</v>
      </c>
      <c r="AY2298" s="182" t="s">
        <v>22</v>
      </c>
      <c r="AZ2298" s="9"/>
      <c r="BA2298" s="29"/>
      <c r="BB2298" s="29"/>
      <c r="BC2298" s="29"/>
      <c r="BD2298" s="29"/>
    </row>
    <row r="2299" spans="2:56" ht="18.649999999999999" customHeight="1" thickTop="1" thickBot="1">
      <c r="B2299" s="39">
        <f t="shared" ref="B2299" si="13671">B2292+$E$5</f>
        <v>1.0299999999999858</v>
      </c>
      <c r="D2299" s="24">
        <v>1</v>
      </c>
      <c r="E2299" s="25">
        <v>0</v>
      </c>
      <c r="F2299" s="26">
        <v>0</v>
      </c>
      <c r="G2299" s="27">
        <f t="shared" ref="G2299" si="13672">-1/($E$8*$B2299)</f>
        <v>-5.4238759017194438</v>
      </c>
      <c r="I2299" s="24">
        <v>1</v>
      </c>
      <c r="J2299" s="28">
        <v>0</v>
      </c>
      <c r="K2299" s="26">
        <v>0</v>
      </c>
      <c r="L2299" s="27">
        <v>0</v>
      </c>
      <c r="N2299" s="24">
        <f t="shared" ref="N2299" si="13673">D2299*I2299+F2299*I2302-E2299*J2299-G2299*J2302</f>
        <v>0.21111216635330621</v>
      </c>
      <c r="O2299" s="28">
        <f t="shared" ref="O2299" si="13674">(D2299*J2299+E2299*I2299+F2299*J2302+G2299*I2302)</f>
        <v>0</v>
      </c>
      <c r="P2299" s="26">
        <f t="shared" ref="P2299" si="13675">D2299*K2299+F2299*K2302-E2299*L2299-G2299*L2302</f>
        <v>0</v>
      </c>
      <c r="Q2299" s="27">
        <f t="shared" ref="Q2299" si="13676">(D2299*L2299+E2299*K2299+F2299*L2302+G2299*K2302)</f>
        <v>-5.4238759017194438</v>
      </c>
      <c r="S2299" s="24">
        <v>1</v>
      </c>
      <c r="T2299" s="25">
        <v>0</v>
      </c>
      <c r="U2299" s="26">
        <v>0</v>
      </c>
      <c r="V2299" s="27">
        <f t="shared" ref="V2299" si="13677">-1/($T$8*$B2299)</f>
        <v>-26.239832065075149</v>
      </c>
      <c r="X2299" s="24">
        <f t="shared" ref="X2299" si="13678">N2299*S2299+P2299*S2302-O2299*T2299-Q2299*T2302</f>
        <v>0.21111216635330621</v>
      </c>
      <c r="Y2299" s="28">
        <f t="shared" ref="Y2299" si="13679">(N2299*T2299+O2299*S2299+P2299*T2302+Q2299*S2302)</f>
        <v>0</v>
      </c>
      <c r="Z2299" s="26">
        <f t="shared" ref="Z2299" si="13680">N2299*U2299+P2299*U2302-O2299*V2299-Q2299*V2302</f>
        <v>0</v>
      </c>
      <c r="AA2299" s="27">
        <f t="shared" ref="AA2299" si="13681">(N2299*V2299+O2299*U2299+P2299*V2302+Q2299*U2302)</f>
        <v>-10.963423693724407</v>
      </c>
      <c r="AB2299" s="8"/>
      <c r="AC2299" s="24">
        <v>1</v>
      </c>
      <c r="AD2299" s="28">
        <v>0</v>
      </c>
      <c r="AE2299" s="26">
        <v>0</v>
      </c>
      <c r="AF2299" s="27">
        <v>0</v>
      </c>
      <c r="AH2299" s="24">
        <f t="shared" ref="AH2299" si="13682">X2299*AC2299+Z2299*AC2302-Y2299*AD2299-AA2299*AD2302</f>
        <v>-1.4748855191268047</v>
      </c>
      <c r="AI2299" s="28">
        <f t="shared" ref="AI2299" si="13683">(X2299*AD2299+Y2299*AC2299+Z2299*AD2302+AA2299*AC2302)</f>
        <v>0</v>
      </c>
      <c r="AJ2299" s="26">
        <f t="shared" ref="AJ2299" si="13684">X2299*AE2299+Z2299*AE2302-Y2299*AF2299-AA2299*AF2302</f>
        <v>0</v>
      </c>
      <c r="AK2299" s="27">
        <f t="shared" ref="AK2299" si="13685">(X2299*AF2299+Y2299*AE2299+Z2299*AF2302+AA2299*AE2302)</f>
        <v>-10.963423693724407</v>
      </c>
      <c r="AL2299" s="8"/>
      <c r="AM2299" s="24">
        <v>1</v>
      </c>
      <c r="AN2299" s="25">
        <v>0</v>
      </c>
      <c r="AO2299" s="26">
        <v>0</v>
      </c>
      <c r="AP2299" s="27">
        <f t="shared" ref="AP2299" si="13686">-1/($AN$8*$B2299)</f>
        <v>-5.4238759017194438</v>
      </c>
      <c r="AR2299" s="24">
        <f t="shared" ref="AR2299" si="13687">AH2299*AM2299+AJ2299*AM2302-AI2299*AN2299-AK2299*AN2302</f>
        <v>-1.4748855191268047</v>
      </c>
      <c r="AS2299" s="28">
        <f t="shared" ref="AS2299" si="13688">(AH2299*AN2299+AI2299*AM2299+AJ2299*AN2302+AK2299*AM2302)</f>
        <v>0</v>
      </c>
      <c r="AT2299" s="26">
        <f t="shared" ref="AT2299" si="13689">AH2299*AO2299+AJ2299*AO2302-AI2299*AP2299-AK2299*AP2302</f>
        <v>0</v>
      </c>
      <c r="AU2299" s="27">
        <f t="shared" ref="AU2299" si="13690">(AH2299*AP2299+AI2299*AO2299+AJ2299*AP2302+AK2299*AO2302)</f>
        <v>-2.9638276687375589</v>
      </c>
      <c r="AV2299" s="8"/>
      <c r="AW2299" s="183">
        <f t="shared" ref="AW2299" si="13691">20*LOG((2*$AR$8)/(($AR$8*AR2299+AT2299+$AR$8*AR2302+AT2302)^2+($AR$8*AS2299+AU2299+$AR$8*AS2302+AU2302)^2)^0.5)</f>
        <v>-5.6289327173387136</v>
      </c>
      <c r="AY2299" s="184">
        <f t="shared" ref="AY2299" si="13692">((AS2299^2+AR2299^2)/(AS2302^2+AR2302^2))^0.5</f>
        <v>5.1267061917480534</v>
      </c>
      <c r="AZ2299" s="9"/>
      <c r="BA2299" s="29"/>
      <c r="BB2299" s="29"/>
      <c r="BC2299" s="29"/>
      <c r="BD2299" s="29"/>
    </row>
    <row r="2300" spans="2:56" ht="18.649999999999999" customHeight="1" thickBot="1">
      <c r="D2300" s="30"/>
      <c r="G2300" s="31"/>
      <c r="I2300" s="30"/>
      <c r="L2300" s="31"/>
      <c r="N2300" s="30"/>
      <c r="Q2300" s="31"/>
      <c r="S2300" s="30"/>
      <c r="V2300" s="31"/>
      <c r="X2300" s="30"/>
      <c r="AA2300" s="31"/>
      <c r="AC2300" s="30"/>
      <c r="AF2300" s="31"/>
      <c r="AH2300" s="30"/>
      <c r="AK2300" s="31"/>
      <c r="AM2300" s="30"/>
      <c r="AP2300" s="31"/>
      <c r="AR2300" s="30"/>
      <c r="AU2300" s="31"/>
      <c r="AY2300" s="185"/>
      <c r="AZ2300" s="9"/>
      <c r="BA2300" s="29"/>
      <c r="BB2300" s="29"/>
      <c r="BC2300" s="29"/>
      <c r="BD2300" s="29"/>
    </row>
    <row r="2301" spans="2:56" ht="18.649999999999999" customHeight="1" thickBot="1">
      <c r="D2301" s="197" t="s">
        <v>96</v>
      </c>
      <c r="E2301" s="198"/>
      <c r="F2301" s="199" t="s">
        <v>97</v>
      </c>
      <c r="G2301" s="200"/>
      <c r="I2301" s="197" t="s">
        <v>98</v>
      </c>
      <c r="J2301" s="198"/>
      <c r="K2301" s="199" t="s">
        <v>99</v>
      </c>
      <c r="L2301" s="200"/>
      <c r="N2301" s="197" t="s">
        <v>1</v>
      </c>
      <c r="O2301" s="198"/>
      <c r="P2301" s="199" t="s">
        <v>2</v>
      </c>
      <c r="Q2301" s="200"/>
      <c r="S2301" s="172" t="s">
        <v>100</v>
      </c>
      <c r="T2301" s="173"/>
      <c r="U2301" s="199" t="s">
        <v>101</v>
      </c>
      <c r="V2301" s="200"/>
      <c r="X2301" s="197" t="s">
        <v>102</v>
      </c>
      <c r="Y2301" s="198"/>
      <c r="Z2301" s="199" t="s">
        <v>103</v>
      </c>
      <c r="AA2301" s="200"/>
      <c r="AB2301" s="4"/>
      <c r="AC2301" s="197" t="s">
        <v>104</v>
      </c>
      <c r="AD2301" s="198"/>
      <c r="AE2301" s="199" t="s">
        <v>105</v>
      </c>
      <c r="AF2301" s="200"/>
      <c r="AH2301" s="172" t="s">
        <v>106</v>
      </c>
      <c r="AI2301" s="173"/>
      <c r="AJ2301" s="199" t="s">
        <v>107</v>
      </c>
      <c r="AK2301" s="200"/>
      <c r="AL2301" s="4"/>
      <c r="AM2301" s="197" t="s">
        <v>108</v>
      </c>
      <c r="AN2301" s="198"/>
      <c r="AO2301" s="199" t="s">
        <v>109</v>
      </c>
      <c r="AP2301" s="200"/>
      <c r="AR2301" s="197" t="s">
        <v>110</v>
      </c>
      <c r="AS2301" s="198"/>
      <c r="AT2301" s="199" t="s">
        <v>111</v>
      </c>
      <c r="AU2301" s="200"/>
      <c r="AV2301" s="4"/>
      <c r="AW2301" s="36" t="s">
        <v>112</v>
      </c>
      <c r="AY2301" s="186" t="s">
        <v>113</v>
      </c>
      <c r="AZ2301" s="9"/>
      <c r="BA2301" s="29"/>
      <c r="BB2301" s="29"/>
      <c r="BC2301" s="29"/>
      <c r="BD2301" s="29"/>
    </row>
    <row r="2302" spans="2:56" ht="18.649999999999999" customHeight="1" thickTop="1" thickBot="1">
      <c r="D2302" s="24">
        <v>0</v>
      </c>
      <c r="E2302" s="28">
        <v>0</v>
      </c>
      <c r="F2302" s="26">
        <v>1</v>
      </c>
      <c r="G2302" s="27">
        <v>0</v>
      </c>
      <c r="I2302" s="24">
        <v>0</v>
      </c>
      <c r="J2302" s="28">
        <f t="shared" ref="J2302" si="13693">IF(0=(1-$J$8*$K$8*$B2299^2),0,-1*(1-$J$8*$K$8*$B2299^2)/($B2299*$K$8))</f>
        <v>-0.14544724988943891</v>
      </c>
      <c r="K2302" s="26">
        <v>1</v>
      </c>
      <c r="L2302" s="27">
        <v>0</v>
      </c>
      <c r="N2302" s="24">
        <f t="shared" ref="N2302" si="13694">D2302*I2299+F2302*I2302-E2302*J2299-G2302*J2302</f>
        <v>0</v>
      </c>
      <c r="O2302" s="28">
        <f t="shared" ref="O2302" si="13695">(D2302*J2299+E2302*I2299+F2302*J2302+G2302*I2302)</f>
        <v>-0.14544724988943891</v>
      </c>
      <c r="P2302" s="26">
        <f t="shared" ref="P2302" si="13696">D2302*K2299+F2302*K2302-E2302*L2299-G2302*L2302</f>
        <v>1</v>
      </c>
      <c r="Q2302" s="27">
        <f t="shared" ref="Q2302" si="13697">(D2302*L2299+E2302*K2299+F2302*L2302+G2302*K2302)</f>
        <v>0</v>
      </c>
      <c r="S2302" s="24">
        <v>0</v>
      </c>
      <c r="T2302" s="28">
        <v>0</v>
      </c>
      <c r="U2302" s="26">
        <v>1</v>
      </c>
      <c r="V2302" s="27">
        <v>0</v>
      </c>
      <c r="X2302" s="24">
        <f t="shared" ref="X2302" si="13698">N2302*S2299+P2302*S2302-O2302*T2299-Q2302*T2302</f>
        <v>0</v>
      </c>
      <c r="Y2302" s="28">
        <f t="shared" ref="Y2302" si="13699">(N2302*T2299+O2302*S2299+P2302*T2302+Q2302*S2302)</f>
        <v>-0.14544724988943891</v>
      </c>
      <c r="Z2302" s="26">
        <f t="shared" ref="Z2302" si="13700">N2302*U2299+P2302*U2302-O2302*V2299-Q2302*V2302</f>
        <v>-2.8165114114258971</v>
      </c>
      <c r="AA2302" s="27">
        <f t="shared" ref="AA2302" si="13701">(N2302*V2299+O2302*U2299+P2302*V2302+Q2302*U2302)</f>
        <v>0</v>
      </c>
      <c r="AB2302" s="8"/>
      <c r="AC2302" s="24">
        <v>0</v>
      </c>
      <c r="AD2302" s="28">
        <f t="shared" ref="AD2302" si="13702">IF(0=(1-$AD$8*$AE$8*$B2299^2),0,-1*(1-$AD$8*$AE$8*$B2299^2)/($B2299*$AD$8))</f>
        <v>-0.15378386648006642</v>
      </c>
      <c r="AE2302" s="26">
        <v>1</v>
      </c>
      <c r="AF2302" s="27">
        <v>0</v>
      </c>
      <c r="AH2302" s="24">
        <f t="shared" ref="AH2302" si="13703">X2302*AC2299+Z2302*AC2302-Y2302*AD2299-AA2302*AD2302</f>
        <v>0</v>
      </c>
      <c r="AI2302" s="28">
        <f t="shared" ref="AI2302" si="13704">(X2302*AD2299+Y2302*AC2299+Z2302*AD2302+AA2302*AC2302)</f>
        <v>0.28768676494486467</v>
      </c>
      <c r="AJ2302" s="26">
        <f t="shared" ref="AJ2302" si="13705">X2302*AE2299+Z2302*AE2302-Y2302*AF2299-AA2302*AF2302</f>
        <v>-2.8165114114258971</v>
      </c>
      <c r="AK2302" s="27">
        <f t="shared" ref="AK2302" si="13706">(X2302*AF2299+Y2302*AE2299+Z2302*AF2302+AA2302*AE2302)</f>
        <v>0</v>
      </c>
      <c r="AL2302" s="8"/>
      <c r="AM2302" s="24">
        <v>0</v>
      </c>
      <c r="AN2302" s="28">
        <v>0</v>
      </c>
      <c r="AO2302" s="26">
        <v>1</v>
      </c>
      <c r="AP2302" s="27">
        <v>0</v>
      </c>
      <c r="AR2302" s="24">
        <f t="shared" ref="AR2302" si="13707">AH2302*AM2299+AJ2302*AM2302-AI2302*AN2299-AK2302*AN2302</f>
        <v>0</v>
      </c>
      <c r="AS2302" s="28">
        <f t="shared" ref="AS2302" si="13708">(AH2302*AN2299+AI2302*AM2299+AJ2302*AN2302+AK2302*AM2302)</f>
        <v>0.28768676494486467</v>
      </c>
      <c r="AT2302" s="26">
        <f t="shared" ref="AT2302" si="13709">AH2302*AO2299+AJ2302*AO2302-AI2302*AP2299-AK2302*AP2302</f>
        <v>-1.2561340997978196</v>
      </c>
      <c r="AU2302" s="27">
        <f t="shared" ref="AU2302" si="13710">(AH2302*AP2299+AI2302*AO2299+AJ2302*AP2302+AK2302*AO2302)</f>
        <v>0</v>
      </c>
      <c r="AV2302" s="8"/>
      <c r="AW2302" s="38">
        <f t="shared" ref="AW2302" si="13711">(180/PI())*ATAN(-1*(($AR$8*AS2299+AU2299+$AR$8*AS2302+AU2302)/($AR$8*AR2299+AT2299+$AR$8*AR2302+AT2302)))</f>
        <v>-44.418509808855504</v>
      </c>
      <c r="AY2302" s="187">
        <f t="shared" ref="AY2302" si="13712">20*LOG(((($AR$8*AR2299+AT2299-$AR$8*AR2302-AT2302)^2+($AR$8*AS2299+AU2299-$AR$8*AS2302-AU2302)^2)/(($AR$8*AR2299+AT2299+$AR$8*AR2302+AT2302)^2+($AR$8*AS2299+AU2299+$AR$8*AS2302+AU2302)^2))^0.5)</f>
        <v>-1.3882063727563818</v>
      </c>
      <c r="AZ2302" s="9"/>
      <c r="BA2302" s="29"/>
      <c r="BB2302" s="29"/>
      <c r="BC2302" s="29"/>
      <c r="BD2302" s="29"/>
    </row>
    <row r="2303" spans="2:56" ht="18.649999999999999" customHeight="1">
      <c r="AY2303" s="33"/>
    </row>
    <row r="2304" spans="2:56" ht="18.649999999999999" customHeight="1" thickBot="1">
      <c r="E2304" s="21" t="s">
        <v>68</v>
      </c>
      <c r="J2304" s="21" t="s">
        <v>69</v>
      </c>
      <c r="O2304" s="21" t="s">
        <v>70</v>
      </c>
      <c r="T2304" s="21" t="s">
        <v>71</v>
      </c>
      <c r="Y2304" s="21" t="s">
        <v>72</v>
      </c>
      <c r="AD2304" s="21" t="s">
        <v>73</v>
      </c>
      <c r="AI2304" s="21" t="s">
        <v>74</v>
      </c>
      <c r="AN2304" s="21" t="s">
        <v>75</v>
      </c>
      <c r="AS2304" s="21" t="s">
        <v>76</v>
      </c>
    </row>
    <row r="2305" spans="2:56" ht="18.649999999999999" customHeight="1" thickBot="1">
      <c r="B2305" s="20"/>
      <c r="D2305" s="197" t="s">
        <v>77</v>
      </c>
      <c r="E2305" s="198"/>
      <c r="F2305" s="199" t="s">
        <v>78</v>
      </c>
      <c r="G2305" s="200"/>
      <c r="I2305" s="197" t="s">
        <v>79</v>
      </c>
      <c r="J2305" s="198"/>
      <c r="K2305" s="199" t="s">
        <v>80</v>
      </c>
      <c r="L2305" s="200"/>
      <c r="N2305" s="197" t="s">
        <v>81</v>
      </c>
      <c r="O2305" s="198"/>
      <c r="P2305" s="199" t="s">
        <v>82</v>
      </c>
      <c r="Q2305" s="200"/>
      <c r="S2305" s="197" t="s">
        <v>83</v>
      </c>
      <c r="T2305" s="198"/>
      <c r="U2305" s="199" t="s">
        <v>84</v>
      </c>
      <c r="V2305" s="200"/>
      <c r="X2305" s="197" t="s">
        <v>85</v>
      </c>
      <c r="Y2305" s="198"/>
      <c r="Z2305" s="199" t="s">
        <v>86</v>
      </c>
      <c r="AA2305" s="200"/>
      <c r="AB2305" s="4"/>
      <c r="AC2305" s="197" t="s">
        <v>87</v>
      </c>
      <c r="AD2305" s="198"/>
      <c r="AE2305" s="199" t="s">
        <v>88</v>
      </c>
      <c r="AF2305" s="200"/>
      <c r="AH2305" s="197" t="s">
        <v>89</v>
      </c>
      <c r="AI2305" s="198"/>
      <c r="AJ2305" s="199" t="s">
        <v>90</v>
      </c>
      <c r="AK2305" s="200"/>
      <c r="AL2305" s="4"/>
      <c r="AM2305" s="197" t="s">
        <v>91</v>
      </c>
      <c r="AN2305" s="198"/>
      <c r="AO2305" s="199" t="s">
        <v>92</v>
      </c>
      <c r="AP2305" s="200"/>
      <c r="AR2305" s="197" t="s">
        <v>93</v>
      </c>
      <c r="AS2305" s="198"/>
      <c r="AT2305" s="199" t="s">
        <v>94</v>
      </c>
      <c r="AU2305" s="200"/>
      <c r="AV2305" s="4"/>
      <c r="AW2305" s="181" t="s">
        <v>95</v>
      </c>
      <c r="AY2305" s="182" t="s">
        <v>22</v>
      </c>
      <c r="AZ2305" s="9"/>
      <c r="BA2305" s="29"/>
      <c r="BB2305" s="29"/>
      <c r="BC2305" s="29"/>
      <c r="BD2305" s="29"/>
    </row>
    <row r="2306" spans="2:56" ht="18.649999999999999" customHeight="1" thickTop="1" thickBot="1">
      <c r="B2306" s="39">
        <f t="shared" ref="B2306" si="13713">B2299+$E$5</f>
        <v>1.0303999999999858</v>
      </c>
      <c r="D2306" s="24">
        <v>1</v>
      </c>
      <c r="E2306" s="25">
        <v>0</v>
      </c>
      <c r="F2306" s="26">
        <v>0</v>
      </c>
      <c r="G2306" s="27">
        <f t="shared" ref="G2306" si="13714">-1/($E$8*$B2306)</f>
        <v>-5.4217703598321298</v>
      </c>
      <c r="I2306" s="24">
        <v>1</v>
      </c>
      <c r="J2306" s="28">
        <v>0</v>
      </c>
      <c r="K2306" s="26">
        <v>0</v>
      </c>
      <c r="L2306" s="27">
        <v>0</v>
      </c>
      <c r="N2306" s="24">
        <f t="shared" ref="N2306" si="13715">D2306*I2306+F2306*I2309-E2306*J2306-G2306*J2309</f>
        <v>0.21601341010302288</v>
      </c>
      <c r="O2306" s="28">
        <f t="shared" ref="O2306" si="13716">(D2306*J2306+E2306*I2306+F2306*J2309+G2306*I2309)</f>
        <v>0</v>
      </c>
      <c r="P2306" s="26">
        <f t="shared" ref="P2306" si="13717">D2306*K2306+F2306*K2309-E2306*L2306-G2306*L2309</f>
        <v>0</v>
      </c>
      <c r="Q2306" s="27">
        <f t="shared" ref="Q2306" si="13718">(D2306*L2306+E2306*K2306+F2306*L2309+G2306*K2309)</f>
        <v>-5.4217703598321298</v>
      </c>
      <c r="S2306" s="24">
        <v>1</v>
      </c>
      <c r="T2306" s="25">
        <v>0</v>
      </c>
      <c r="U2306" s="26">
        <v>0</v>
      </c>
      <c r="V2306" s="27">
        <f t="shared" ref="V2306" si="13719">-1/($T$8*$B2306)</f>
        <v>-26.229645794863547</v>
      </c>
      <c r="X2306" s="24">
        <f t="shared" ref="X2306" si="13720">N2306*S2306+P2306*S2309-O2306*T2306-Q2306*T2309</f>
        <v>0.21601341010302288</v>
      </c>
      <c r="Y2306" s="28">
        <f t="shared" ref="Y2306" si="13721">(N2306*T2306+O2306*S2306+P2306*T2309+Q2306*S2309)</f>
        <v>0</v>
      </c>
      <c r="Z2306" s="26">
        <f t="shared" ref="Z2306" si="13722">N2306*U2306+P2306*U2309-O2306*V2306-Q2306*V2309</f>
        <v>0</v>
      </c>
      <c r="AA2306" s="27">
        <f t="shared" ref="AA2306" si="13723">(N2306*V2306+O2306*U2306+P2306*V2309+Q2306*U2309)</f>
        <v>-11.087725593775019</v>
      </c>
      <c r="AB2306" s="8"/>
      <c r="AC2306" s="24">
        <v>1</v>
      </c>
      <c r="AD2306" s="28">
        <v>0</v>
      </c>
      <c r="AE2306" s="26">
        <v>0</v>
      </c>
      <c r="AF2306" s="27">
        <v>0</v>
      </c>
      <c r="AH2306" s="24">
        <f t="shared" ref="AH2306" si="13724">X2306*AC2306+Z2306*AC2309-Y2306*AD2306-AA2306*AD2309</f>
        <v>-1.4810416846867482</v>
      </c>
      <c r="AI2306" s="28">
        <f t="shared" ref="AI2306" si="13725">(X2306*AD2306+Y2306*AC2306+Z2306*AD2309+AA2306*AC2309)</f>
        <v>0</v>
      </c>
      <c r="AJ2306" s="26">
        <f t="shared" ref="AJ2306" si="13726">X2306*AE2306+Z2306*AE2309-Y2306*AF2306-AA2306*AF2309</f>
        <v>0</v>
      </c>
      <c r="AK2306" s="27">
        <f t="shared" ref="AK2306" si="13727">(X2306*AF2306+Y2306*AE2306+Z2306*AF2309+AA2306*AE2309)</f>
        <v>-11.087725593775019</v>
      </c>
      <c r="AL2306" s="8"/>
      <c r="AM2306" s="24">
        <v>1</v>
      </c>
      <c r="AN2306" s="25">
        <v>0</v>
      </c>
      <c r="AO2306" s="26">
        <v>0</v>
      </c>
      <c r="AP2306" s="27">
        <f t="shared" ref="AP2306" si="13728">-1/($AN$8*$B2306)</f>
        <v>-5.4217703598321298</v>
      </c>
      <c r="AR2306" s="24">
        <f t="shared" ref="AR2306" si="13729">AH2306*AM2306+AJ2306*AM2309-AI2306*AN2306-AK2306*AN2309</f>
        <v>-1.4810416846867482</v>
      </c>
      <c r="AS2306" s="28">
        <f t="shared" ref="AS2306" si="13730">(AH2306*AN2306+AI2306*AM2306+AJ2306*AN2309+AK2306*AM2309)</f>
        <v>0</v>
      </c>
      <c r="AT2306" s="26">
        <f t="shared" ref="AT2306" si="13731">AH2306*AO2306+AJ2306*AO2309-AI2306*AP2306-AK2306*AP2309</f>
        <v>0</v>
      </c>
      <c r="AU2306" s="27">
        <f t="shared" ref="AU2306" si="13732">(AH2306*AP2306+AI2306*AO2306+AJ2306*AP2309+AK2306*AO2309)</f>
        <v>-3.0578576860645637</v>
      </c>
      <c r="AV2306" s="8"/>
      <c r="AW2306" s="183">
        <f t="shared" ref="AW2306" si="13733">20*LOG((2*$AR$8)/(($AR$8*AR2306+AT2306+$AR$8*AR2309+AT2309)^2+($AR$8*AS2306+AU2306+$AR$8*AS2309+AU2309)^2)^0.5)</f>
        <v>-5.8005757773340161</v>
      </c>
      <c r="AY2306" s="184">
        <f t="shared" ref="AY2306" si="13734">((AS2306^2+AR2306^2)/(AS2309^2+AR2309^2))^0.5</f>
        <v>5.2359878945287051</v>
      </c>
      <c r="AZ2306" s="9"/>
      <c r="BA2306" s="29"/>
      <c r="BB2306" s="29"/>
      <c r="BC2306" s="29"/>
      <c r="BD2306" s="29"/>
    </row>
    <row r="2307" spans="2:56" ht="18.649999999999999" customHeight="1" thickBot="1">
      <c r="D2307" s="30"/>
      <c r="G2307" s="31"/>
      <c r="I2307" s="30"/>
      <c r="L2307" s="31"/>
      <c r="N2307" s="30"/>
      <c r="Q2307" s="31"/>
      <c r="S2307" s="30"/>
      <c r="V2307" s="31"/>
      <c r="X2307" s="30"/>
      <c r="AA2307" s="31"/>
      <c r="AC2307" s="30"/>
      <c r="AF2307" s="31"/>
      <c r="AH2307" s="30"/>
      <c r="AK2307" s="31"/>
      <c r="AM2307" s="30"/>
      <c r="AP2307" s="31"/>
      <c r="AR2307" s="30"/>
      <c r="AU2307" s="31"/>
      <c r="AY2307" s="185"/>
      <c r="AZ2307" s="9"/>
      <c r="BA2307" s="29"/>
      <c r="BB2307" s="29"/>
      <c r="BC2307" s="29"/>
      <c r="BD2307" s="29"/>
    </row>
    <row r="2308" spans="2:56" ht="18.649999999999999" customHeight="1" thickBot="1">
      <c r="D2308" s="197" t="s">
        <v>96</v>
      </c>
      <c r="E2308" s="198"/>
      <c r="F2308" s="199" t="s">
        <v>97</v>
      </c>
      <c r="G2308" s="200"/>
      <c r="I2308" s="197" t="s">
        <v>98</v>
      </c>
      <c r="J2308" s="198"/>
      <c r="K2308" s="199" t="s">
        <v>99</v>
      </c>
      <c r="L2308" s="200"/>
      <c r="N2308" s="197" t="s">
        <v>1</v>
      </c>
      <c r="O2308" s="198"/>
      <c r="P2308" s="199" t="s">
        <v>2</v>
      </c>
      <c r="Q2308" s="200"/>
      <c r="S2308" s="172" t="s">
        <v>100</v>
      </c>
      <c r="T2308" s="173"/>
      <c r="U2308" s="199" t="s">
        <v>101</v>
      </c>
      <c r="V2308" s="200"/>
      <c r="X2308" s="197" t="s">
        <v>102</v>
      </c>
      <c r="Y2308" s="198"/>
      <c r="Z2308" s="199" t="s">
        <v>103</v>
      </c>
      <c r="AA2308" s="200"/>
      <c r="AB2308" s="4"/>
      <c r="AC2308" s="197" t="s">
        <v>104</v>
      </c>
      <c r="AD2308" s="198"/>
      <c r="AE2308" s="199" t="s">
        <v>105</v>
      </c>
      <c r="AF2308" s="200"/>
      <c r="AH2308" s="172" t="s">
        <v>106</v>
      </c>
      <c r="AI2308" s="173"/>
      <c r="AJ2308" s="199" t="s">
        <v>107</v>
      </c>
      <c r="AK2308" s="200"/>
      <c r="AL2308" s="4"/>
      <c r="AM2308" s="197" t="s">
        <v>108</v>
      </c>
      <c r="AN2308" s="198"/>
      <c r="AO2308" s="199" t="s">
        <v>109</v>
      </c>
      <c r="AP2308" s="200"/>
      <c r="AR2308" s="197" t="s">
        <v>110</v>
      </c>
      <c r="AS2308" s="198"/>
      <c r="AT2308" s="199" t="s">
        <v>111</v>
      </c>
      <c r="AU2308" s="200"/>
      <c r="AV2308" s="4"/>
      <c r="AW2308" s="36" t="s">
        <v>112</v>
      </c>
      <c r="AY2308" s="186" t="s">
        <v>113</v>
      </c>
      <c r="AZ2308" s="9"/>
      <c r="BA2308" s="29"/>
      <c r="BB2308" s="29"/>
      <c r="BC2308" s="29"/>
      <c r="BD2308" s="29"/>
    </row>
    <row r="2309" spans="2:56" ht="18.649999999999999" customHeight="1" thickTop="1" thickBot="1">
      <c r="D2309" s="24">
        <v>0</v>
      </c>
      <c r="E2309" s="28">
        <v>0</v>
      </c>
      <c r="F2309" s="26">
        <v>1</v>
      </c>
      <c r="G2309" s="27">
        <v>0</v>
      </c>
      <c r="I2309" s="24">
        <v>0</v>
      </c>
      <c r="J2309" s="28">
        <f t="shared" ref="J2309" si="13735">IF(0=(1-$J$8*$K$8*$B2306^2),0,-1*(1-$J$8*$K$8*$B2306^2)/($B2306*$K$8))</f>
        <v>-0.1445997410191403</v>
      </c>
      <c r="K2309" s="26">
        <v>1</v>
      </c>
      <c r="L2309" s="27">
        <v>0</v>
      </c>
      <c r="N2309" s="24">
        <f t="shared" ref="N2309" si="13736">D2309*I2306+F2309*I2309-E2309*J2306-G2309*J2309</f>
        <v>0</v>
      </c>
      <c r="O2309" s="28">
        <f t="shared" ref="O2309" si="13737">(D2309*J2306+E2309*I2306+F2309*J2309+G2309*I2309)</f>
        <v>-0.1445997410191403</v>
      </c>
      <c r="P2309" s="26">
        <f t="shared" ref="P2309" si="13738">D2309*K2306+F2309*K2309-E2309*L2306-G2309*L2309</f>
        <v>1</v>
      </c>
      <c r="Q2309" s="27">
        <f t="shared" ref="Q2309" si="13739">(D2309*L2306+E2309*K2306+F2309*L2309+G2309*K2309)</f>
        <v>0</v>
      </c>
      <c r="S2309" s="24">
        <v>0</v>
      </c>
      <c r="T2309" s="28">
        <v>0</v>
      </c>
      <c r="U2309" s="26">
        <v>1</v>
      </c>
      <c r="V2309" s="27">
        <v>0</v>
      </c>
      <c r="X2309" s="24">
        <f t="shared" ref="X2309" si="13740">N2309*S2306+P2309*S2309-O2309*T2306-Q2309*T2309</f>
        <v>0</v>
      </c>
      <c r="Y2309" s="28">
        <f t="shared" ref="Y2309" si="13741">(N2309*T2306+O2309*S2306+P2309*T2309+Q2309*S2309)</f>
        <v>-0.1445997410191403</v>
      </c>
      <c r="Z2309" s="26">
        <f t="shared" ref="Z2309" si="13742">N2309*U2306+P2309*U2309-O2309*V2306-Q2309*V2309</f>
        <v>-2.7927999889610513</v>
      </c>
      <c r="AA2309" s="27">
        <f t="shared" ref="AA2309" si="13743">(N2309*V2306+O2309*U2306+P2309*V2309+Q2309*U2309)</f>
        <v>0</v>
      </c>
      <c r="AB2309" s="8"/>
      <c r="AC2309" s="24">
        <v>0</v>
      </c>
      <c r="AD2309" s="28">
        <f t="shared" ref="AD2309" si="13744">IF(0=(1-$AD$8*$AE$8*$B2306^2),0,-1*(1-$AD$8*$AE$8*$B2306^2)/($B2306*$AD$8))</f>
        <v>-0.1530570972772404</v>
      </c>
      <c r="AE2309" s="26">
        <v>1</v>
      </c>
      <c r="AF2309" s="27">
        <v>0</v>
      </c>
      <c r="AH2309" s="24">
        <f t="shared" ref="AH2309" si="13745">X2309*AC2306+Z2309*AC2309-Y2309*AD2306-AA2309*AD2309</f>
        <v>0</v>
      </c>
      <c r="AI2309" s="28">
        <f t="shared" ref="AI2309" si="13746">(X2309*AD2306+Y2309*AC2306+Z2309*AD2309+AA2309*AC2309)</f>
        <v>0.28285811856714727</v>
      </c>
      <c r="AJ2309" s="26">
        <f t="shared" ref="AJ2309" si="13747">X2309*AE2306+Z2309*AE2309-Y2309*AF2306-AA2309*AF2309</f>
        <v>-2.7927999889610513</v>
      </c>
      <c r="AK2309" s="27">
        <f t="shared" ref="AK2309" si="13748">(X2309*AF2306+Y2309*AE2306+Z2309*AF2309+AA2309*AE2309)</f>
        <v>0</v>
      </c>
      <c r="AL2309" s="8"/>
      <c r="AM2309" s="24">
        <v>0</v>
      </c>
      <c r="AN2309" s="28">
        <v>0</v>
      </c>
      <c r="AO2309" s="26">
        <v>1</v>
      </c>
      <c r="AP2309" s="27">
        <v>0</v>
      </c>
      <c r="AR2309" s="24">
        <f t="shared" ref="AR2309" si="13749">AH2309*AM2306+AJ2309*AM2309-AI2309*AN2306-AK2309*AN2309</f>
        <v>0</v>
      </c>
      <c r="AS2309" s="28">
        <f t="shared" ref="AS2309" si="13750">(AH2309*AN2306+AI2309*AM2306+AJ2309*AN2309+AK2309*AM2309)</f>
        <v>0.28285811856714727</v>
      </c>
      <c r="AT2309" s="26">
        <f t="shared" ref="AT2309" si="13751">AH2309*AO2306+AJ2309*AO2309-AI2309*AP2306-AK2309*AP2309</f>
        <v>-1.2592082256758099</v>
      </c>
      <c r="AU2309" s="27">
        <f t="shared" ref="AU2309" si="13752">(AH2309*AP2306+AI2309*AO2306+AJ2309*AP2309+AK2309*AO2309)</f>
        <v>0</v>
      </c>
      <c r="AV2309" s="8"/>
      <c r="AW2309" s="38">
        <f t="shared" ref="AW2309" si="13753">(180/PI())*ATAN(-1*(($AR$8*AS2306+AU2306+$AR$8*AS2309+AU2309)/($AR$8*AR2306+AT2306+$AR$8*AR2309+AT2309)))</f>
        <v>-45.360995881599287</v>
      </c>
      <c r="AY2309" s="187">
        <f t="shared" ref="AY2309" si="13754">20*LOG(((($AR$8*AR2306+AT2306-$AR$8*AR2309-AT2309)^2+($AR$8*AS2306+AU2306-$AR$8*AS2309-AU2309)^2)/(($AR$8*AR2306+AT2306+$AR$8*AR2309+AT2309)^2+($AR$8*AS2306+AU2306+$AR$8*AS2309+AU2309)^2))^0.5)</f>
        <v>-1.3252775674918229</v>
      </c>
      <c r="AZ2309" s="9"/>
      <c r="BA2309" s="29"/>
      <c r="BB2309" s="29"/>
      <c r="BC2309" s="29"/>
      <c r="BD2309" s="29"/>
    </row>
    <row r="2310" spans="2:56" ht="18.649999999999999" customHeight="1">
      <c r="AY2310" s="33"/>
    </row>
    <row r="2311" spans="2:56" ht="18.649999999999999" customHeight="1" thickBot="1">
      <c r="E2311" s="21" t="s">
        <v>68</v>
      </c>
      <c r="J2311" s="21" t="s">
        <v>69</v>
      </c>
      <c r="O2311" s="21" t="s">
        <v>70</v>
      </c>
      <c r="T2311" s="21" t="s">
        <v>71</v>
      </c>
      <c r="Y2311" s="21" t="s">
        <v>72</v>
      </c>
      <c r="AD2311" s="21" t="s">
        <v>73</v>
      </c>
      <c r="AI2311" s="21" t="s">
        <v>74</v>
      </c>
      <c r="AN2311" s="21" t="s">
        <v>75</v>
      </c>
      <c r="AS2311" s="21" t="s">
        <v>76</v>
      </c>
    </row>
    <row r="2312" spans="2:56" ht="18.649999999999999" customHeight="1" thickBot="1">
      <c r="B2312" s="20"/>
      <c r="D2312" s="197" t="s">
        <v>77</v>
      </c>
      <c r="E2312" s="198"/>
      <c r="F2312" s="199" t="s">
        <v>78</v>
      </c>
      <c r="G2312" s="200"/>
      <c r="I2312" s="197" t="s">
        <v>79</v>
      </c>
      <c r="J2312" s="198"/>
      <c r="K2312" s="199" t="s">
        <v>80</v>
      </c>
      <c r="L2312" s="200"/>
      <c r="N2312" s="197" t="s">
        <v>81</v>
      </c>
      <c r="O2312" s="198"/>
      <c r="P2312" s="199" t="s">
        <v>82</v>
      </c>
      <c r="Q2312" s="200"/>
      <c r="S2312" s="197" t="s">
        <v>83</v>
      </c>
      <c r="T2312" s="198"/>
      <c r="U2312" s="199" t="s">
        <v>84</v>
      </c>
      <c r="V2312" s="200"/>
      <c r="X2312" s="197" t="s">
        <v>85</v>
      </c>
      <c r="Y2312" s="198"/>
      <c r="Z2312" s="199" t="s">
        <v>86</v>
      </c>
      <c r="AA2312" s="200"/>
      <c r="AB2312" s="4"/>
      <c r="AC2312" s="197" t="s">
        <v>87</v>
      </c>
      <c r="AD2312" s="198"/>
      <c r="AE2312" s="199" t="s">
        <v>88</v>
      </c>
      <c r="AF2312" s="200"/>
      <c r="AH2312" s="197" t="s">
        <v>89</v>
      </c>
      <c r="AI2312" s="198"/>
      <c r="AJ2312" s="199" t="s">
        <v>90</v>
      </c>
      <c r="AK2312" s="200"/>
      <c r="AL2312" s="4"/>
      <c r="AM2312" s="197" t="s">
        <v>91</v>
      </c>
      <c r="AN2312" s="198"/>
      <c r="AO2312" s="199" t="s">
        <v>92</v>
      </c>
      <c r="AP2312" s="200"/>
      <c r="AR2312" s="197" t="s">
        <v>93</v>
      </c>
      <c r="AS2312" s="198"/>
      <c r="AT2312" s="199" t="s">
        <v>94</v>
      </c>
      <c r="AU2312" s="200"/>
      <c r="AV2312" s="4"/>
      <c r="AW2312" s="181" t="s">
        <v>95</v>
      </c>
      <c r="AY2312" s="182" t="s">
        <v>22</v>
      </c>
      <c r="AZ2312" s="9"/>
      <c r="BA2312" s="29"/>
      <c r="BB2312" s="29"/>
      <c r="BC2312" s="29"/>
      <c r="BD2312" s="29"/>
    </row>
    <row r="2313" spans="2:56" ht="18.649999999999999" customHeight="1" thickTop="1" thickBot="1">
      <c r="B2313" s="39">
        <f t="shared" ref="B2313" si="13755">B2306+$E$5</f>
        <v>1.0307999999999857</v>
      </c>
      <c r="D2313" s="24">
        <v>1</v>
      </c>
      <c r="E2313" s="25">
        <v>0</v>
      </c>
      <c r="F2313" s="26">
        <v>0</v>
      </c>
      <c r="G2313" s="27">
        <f t="shared" ref="G2313" si="13756">-1/($E$8*$B2313)</f>
        <v>-5.4196664520479505</v>
      </c>
      <c r="I2313" s="24">
        <v>1</v>
      </c>
      <c r="J2313" s="28">
        <v>0</v>
      </c>
      <c r="K2313" s="26">
        <v>0</v>
      </c>
      <c r="L2313" s="27">
        <v>0</v>
      </c>
      <c r="N2313" s="24">
        <f t="shared" ref="N2313" si="13757">D2313*I2313+F2313*I2316-E2313*J2313-G2313*J2316</f>
        <v>0.22090894920462611</v>
      </c>
      <c r="O2313" s="28">
        <f t="shared" ref="O2313" si="13758">(D2313*J2313+E2313*I2313+F2313*J2316+G2313*I2316)</f>
        <v>0</v>
      </c>
      <c r="P2313" s="26">
        <f t="shared" ref="P2313" si="13759">D2313*K2313+F2313*K2316-E2313*L2313-G2313*L2316</f>
        <v>0</v>
      </c>
      <c r="Q2313" s="27">
        <f t="shared" ref="Q2313" si="13760">(D2313*L2313+E2313*K2313+F2313*L2316+G2313*K2316)</f>
        <v>-5.4196664520479505</v>
      </c>
      <c r="S2313" s="24">
        <v>1</v>
      </c>
      <c r="T2313" s="25">
        <v>0</v>
      </c>
      <c r="U2313" s="26">
        <v>0</v>
      </c>
      <c r="V2313" s="27">
        <f t="shared" ref="V2313" si="13761">-1/($T$8*$B2313)</f>
        <v>-26.219467430177925</v>
      </c>
      <c r="X2313" s="24">
        <f t="shared" ref="X2313" si="13762">N2313*S2313+P2313*S2316-O2313*T2313-Q2313*T2316</f>
        <v>0.22090894920462611</v>
      </c>
      <c r="Y2313" s="28">
        <f t="shared" ref="Y2313" si="13763">(N2313*T2313+O2313*S2313+P2313*T2316+Q2313*S2316)</f>
        <v>0</v>
      </c>
      <c r="Z2313" s="26">
        <f t="shared" ref="Z2313" si="13764">N2313*U2313+P2313*U2316-O2313*V2313-Q2313*V2316</f>
        <v>0</v>
      </c>
      <c r="AA2313" s="27">
        <f t="shared" ref="AA2313" si="13765">(N2313*V2313+O2313*U2313+P2313*V2316+Q2313*U2316)</f>
        <v>-11.211781450753474</v>
      </c>
      <c r="AB2313" s="8"/>
      <c r="AC2313" s="24">
        <v>1</v>
      </c>
      <c r="AD2313" s="28">
        <v>0</v>
      </c>
      <c r="AE2313" s="26">
        <v>0</v>
      </c>
      <c r="AF2313" s="27">
        <v>0</v>
      </c>
      <c r="AH2313" s="24">
        <f t="shared" ref="AH2313" si="13766">X2313*AC2313+Z2313*AC2316-Y2313*AD2313-AA2313*AD2316</f>
        <v>-1.4869888186181919</v>
      </c>
      <c r="AI2313" s="28">
        <f t="shared" ref="AI2313" si="13767">(X2313*AD2313+Y2313*AC2313+Z2313*AD2316+AA2313*AC2316)</f>
        <v>0</v>
      </c>
      <c r="AJ2313" s="26">
        <f t="shared" ref="AJ2313" si="13768">X2313*AE2313+Z2313*AE2316-Y2313*AF2313-AA2313*AF2316</f>
        <v>0</v>
      </c>
      <c r="AK2313" s="27">
        <f t="shared" ref="AK2313" si="13769">(X2313*AF2313+Y2313*AE2313+Z2313*AF2316+AA2313*AE2316)</f>
        <v>-11.211781450753474</v>
      </c>
      <c r="AL2313" s="8"/>
      <c r="AM2313" s="24">
        <v>1</v>
      </c>
      <c r="AN2313" s="25">
        <v>0</v>
      </c>
      <c r="AO2313" s="26">
        <v>0</v>
      </c>
      <c r="AP2313" s="27">
        <f t="shared" ref="AP2313" si="13770">-1/($AN$8*$B2313)</f>
        <v>-5.4196664520479505</v>
      </c>
      <c r="AR2313" s="24">
        <f t="shared" ref="AR2313" si="13771">AH2313*AM2313+AJ2313*AM2316-AI2313*AN2313-AK2313*AN2316</f>
        <v>-1.4869888186181919</v>
      </c>
      <c r="AS2313" s="28">
        <f t="shared" ref="AS2313" si="13772">(AH2313*AN2313+AI2313*AM2313+AJ2313*AN2316+AK2313*AM2316)</f>
        <v>0</v>
      </c>
      <c r="AT2313" s="26">
        <f t="shared" ref="AT2313" si="13773">AH2313*AO2313+AJ2313*AO2316-AI2313*AP2313-AK2313*AP2316</f>
        <v>0</v>
      </c>
      <c r="AU2313" s="27">
        <f t="shared" ref="AU2313" si="13774">(AH2313*AP2313+AI2313*AO2313+AJ2313*AP2316+AK2313*AO2316)</f>
        <v>-3.1527980359180443</v>
      </c>
      <c r="AV2313" s="8"/>
      <c r="AW2313" s="183">
        <f t="shared" ref="AW2313" si="13775">20*LOG((2*$AR$8)/(($AR$8*AR2313+AT2313+$AR$8*AR2316+AT2316)^2+($AR$8*AS2313+AU2313+$AR$8*AS2316+AU2316)^2)^0.5)</f>
        <v>-5.9718578360869543</v>
      </c>
      <c r="AY2313" s="184">
        <f t="shared" ref="AY2313" si="13776">((AS2313^2+AR2313^2)/(AS2316^2+AR2316^2))^0.5</f>
        <v>5.3475603736130672</v>
      </c>
      <c r="AZ2313" s="9"/>
      <c r="BA2313" s="29"/>
      <c r="BB2313" s="29"/>
      <c r="BC2313" s="29"/>
      <c r="BD2313" s="29"/>
    </row>
    <row r="2314" spans="2:56" ht="18.649999999999999" customHeight="1" thickBot="1">
      <c r="D2314" s="30"/>
      <c r="G2314" s="31"/>
      <c r="I2314" s="30"/>
      <c r="L2314" s="31"/>
      <c r="N2314" s="30"/>
      <c r="Q2314" s="31"/>
      <c r="S2314" s="30"/>
      <c r="V2314" s="31"/>
      <c r="X2314" s="30"/>
      <c r="AA2314" s="31"/>
      <c r="AC2314" s="30"/>
      <c r="AF2314" s="31"/>
      <c r="AH2314" s="30"/>
      <c r="AK2314" s="31"/>
      <c r="AM2314" s="30"/>
      <c r="AP2314" s="31"/>
      <c r="AR2314" s="30"/>
      <c r="AU2314" s="31"/>
      <c r="AY2314" s="185"/>
      <c r="AZ2314" s="9"/>
      <c r="BA2314" s="29"/>
      <c r="BB2314" s="29"/>
      <c r="BC2314" s="29"/>
      <c r="BD2314" s="29"/>
    </row>
    <row r="2315" spans="2:56" ht="18.649999999999999" customHeight="1" thickBot="1">
      <c r="D2315" s="197" t="s">
        <v>96</v>
      </c>
      <c r="E2315" s="198"/>
      <c r="F2315" s="199" t="s">
        <v>97</v>
      </c>
      <c r="G2315" s="200"/>
      <c r="I2315" s="197" t="s">
        <v>98</v>
      </c>
      <c r="J2315" s="198"/>
      <c r="K2315" s="199" t="s">
        <v>99</v>
      </c>
      <c r="L2315" s="200"/>
      <c r="N2315" s="197" t="s">
        <v>1</v>
      </c>
      <c r="O2315" s="198"/>
      <c r="P2315" s="199" t="s">
        <v>2</v>
      </c>
      <c r="Q2315" s="200"/>
      <c r="S2315" s="172" t="s">
        <v>100</v>
      </c>
      <c r="T2315" s="173"/>
      <c r="U2315" s="199" t="s">
        <v>101</v>
      </c>
      <c r="V2315" s="200"/>
      <c r="X2315" s="197" t="s">
        <v>102</v>
      </c>
      <c r="Y2315" s="198"/>
      <c r="Z2315" s="199" t="s">
        <v>103</v>
      </c>
      <c r="AA2315" s="200"/>
      <c r="AB2315" s="4"/>
      <c r="AC2315" s="197" t="s">
        <v>104</v>
      </c>
      <c r="AD2315" s="198"/>
      <c r="AE2315" s="199" t="s">
        <v>105</v>
      </c>
      <c r="AF2315" s="200"/>
      <c r="AH2315" s="172" t="s">
        <v>106</v>
      </c>
      <c r="AI2315" s="173"/>
      <c r="AJ2315" s="199" t="s">
        <v>107</v>
      </c>
      <c r="AK2315" s="200"/>
      <c r="AL2315" s="4"/>
      <c r="AM2315" s="197" t="s">
        <v>108</v>
      </c>
      <c r="AN2315" s="198"/>
      <c r="AO2315" s="199" t="s">
        <v>109</v>
      </c>
      <c r="AP2315" s="200"/>
      <c r="AR2315" s="197" t="s">
        <v>110</v>
      </c>
      <c r="AS2315" s="198"/>
      <c r="AT2315" s="199" t="s">
        <v>111</v>
      </c>
      <c r="AU2315" s="200"/>
      <c r="AV2315" s="4"/>
      <c r="AW2315" s="36" t="s">
        <v>112</v>
      </c>
      <c r="AY2315" s="186" t="s">
        <v>113</v>
      </c>
      <c r="AZ2315" s="9"/>
      <c r="BA2315" s="29"/>
      <c r="BB2315" s="29"/>
      <c r="BC2315" s="29"/>
      <c r="BD2315" s="29"/>
    </row>
    <row r="2316" spans="2:56" ht="18.649999999999999" customHeight="1" thickTop="1" thickBot="1">
      <c r="D2316" s="24">
        <v>0</v>
      </c>
      <c r="E2316" s="28">
        <v>0</v>
      </c>
      <c r="F2316" s="26">
        <v>1</v>
      </c>
      <c r="G2316" s="27">
        <v>0</v>
      </c>
      <c r="I2316" s="24">
        <v>0</v>
      </c>
      <c r="J2316" s="28">
        <f t="shared" ref="J2316" si="13777">IF(0=(1-$J$8*$K$8*$B2313^2),0,-1*(1-$J$8*$K$8*$B2313^2)/($B2313*$K$8))</f>
        <v>-0.14375258287361498</v>
      </c>
      <c r="K2316" s="26">
        <v>1</v>
      </c>
      <c r="L2316" s="27">
        <v>0</v>
      </c>
      <c r="N2316" s="24">
        <f t="shared" ref="N2316" si="13778">D2316*I2313+F2316*I2316-E2316*J2313-G2316*J2316</f>
        <v>0</v>
      </c>
      <c r="O2316" s="28">
        <f t="shared" ref="O2316" si="13779">(D2316*J2313+E2316*I2313+F2316*J2316+G2316*I2316)</f>
        <v>-0.14375258287361498</v>
      </c>
      <c r="P2316" s="26">
        <f t="shared" ref="P2316" si="13780">D2316*K2313+F2316*K2316-E2316*L2313-G2316*L2316</f>
        <v>1</v>
      </c>
      <c r="Q2316" s="27">
        <f t="shared" ref="Q2316" si="13781">(D2316*L2313+E2316*K2313+F2316*L2316+G2316*K2316)</f>
        <v>0</v>
      </c>
      <c r="S2316" s="24">
        <v>0</v>
      </c>
      <c r="T2316" s="28">
        <v>0</v>
      </c>
      <c r="U2316" s="26">
        <v>1</v>
      </c>
      <c r="V2316" s="27">
        <v>0</v>
      </c>
      <c r="X2316" s="24">
        <f t="shared" ref="X2316" si="13782">N2316*S2313+P2316*S2316-O2316*T2313-Q2316*T2316</f>
        <v>0</v>
      </c>
      <c r="Y2316" s="28">
        <f t="shared" ref="Y2316" si="13783">(N2316*T2313+O2316*S2313+P2316*T2316+Q2316*S2316)</f>
        <v>-0.14375258287361498</v>
      </c>
      <c r="Z2316" s="26">
        <f t="shared" ref="Z2316" si="13784">N2316*U2313+P2316*U2316-O2316*V2313-Q2316*V2316</f>
        <v>-2.7691161646587008</v>
      </c>
      <c r="AA2316" s="27">
        <f t="shared" ref="AA2316" si="13785">(N2316*V2313+O2316*U2313+P2316*V2316+Q2316*U2316)</f>
        <v>0</v>
      </c>
      <c r="AB2316" s="8"/>
      <c r="AC2316" s="24">
        <v>0</v>
      </c>
      <c r="AD2316" s="28">
        <f t="shared" ref="AD2316" si="13786">IF(0=(1-$AD$8*$AE$8*$B2313^2),0,-1*(1-$AD$8*$AE$8*$B2313^2)/($B2313*$AD$8))</f>
        <v>-0.15233063321155274</v>
      </c>
      <c r="AE2316" s="26">
        <v>1</v>
      </c>
      <c r="AF2316" s="27">
        <v>0</v>
      </c>
      <c r="AH2316" s="24">
        <f t="shared" ref="AH2316" si="13787">X2316*AC2313+Z2316*AC2316-Y2316*AD2313-AA2316*AD2316</f>
        <v>0</v>
      </c>
      <c r="AI2316" s="28">
        <f t="shared" ref="AI2316" si="13788">(X2316*AD2313+Y2316*AC2313+Z2316*AD2316+AA2316*AC2316)</f>
        <v>0.27806863592519127</v>
      </c>
      <c r="AJ2316" s="26">
        <f t="shared" ref="AJ2316" si="13789">X2316*AE2313+Z2316*AE2316-Y2316*AF2313-AA2316*AF2316</f>
        <v>-2.7691161646587008</v>
      </c>
      <c r="AK2316" s="27">
        <f t="shared" ref="AK2316" si="13790">(X2316*AF2313+Y2316*AE2313+Z2316*AF2316+AA2316*AE2316)</f>
        <v>0</v>
      </c>
      <c r="AL2316" s="8"/>
      <c r="AM2316" s="24">
        <v>0</v>
      </c>
      <c r="AN2316" s="28">
        <v>0</v>
      </c>
      <c r="AO2316" s="26">
        <v>1</v>
      </c>
      <c r="AP2316" s="27">
        <v>0</v>
      </c>
      <c r="AR2316" s="24">
        <f t="shared" ref="AR2316" si="13791">AH2316*AM2313+AJ2316*AM2316-AI2316*AN2313-AK2316*AN2316</f>
        <v>0</v>
      </c>
      <c r="AS2316" s="28">
        <f t="shared" ref="AS2316" si="13792">(AH2316*AN2313+AI2316*AM2313+AJ2316*AN2316+AK2316*AM2316)</f>
        <v>0.27806863592519127</v>
      </c>
      <c r="AT2316" s="26">
        <f t="shared" ref="AT2316" si="13793">AH2316*AO2313+AJ2316*AO2316-AI2316*AP2313-AK2316*AP2316</f>
        <v>-1.2620769071682061</v>
      </c>
      <c r="AU2316" s="27">
        <f t="shared" ref="AU2316" si="13794">(AH2316*AP2313+AI2316*AO2313+AJ2316*AP2316+AK2316*AO2316)</f>
        <v>0</v>
      </c>
      <c r="AV2316" s="8"/>
      <c r="AW2316" s="38">
        <f t="shared" ref="AW2316" si="13795">(180/PI())*ATAN(-1*(($AR$8*AS2313+AU2313+$AR$8*AS2316+AU2316)/($AR$8*AR2313+AT2313+$AR$8*AR2316+AT2316)))</f>
        <v>-46.280060893252852</v>
      </c>
      <c r="AY2316" s="187">
        <f t="shared" ref="AY2316" si="13796">20*LOG(((($AR$8*AR2313+AT2313-$AR$8*AR2316-AT2316)^2+($AR$8*AS2313+AU2313-$AR$8*AS2316-AU2316)^2)/(($AR$8*AR2313+AT2313+$AR$8*AR2316+AT2316)^2+($AR$8*AS2313+AU2313+$AR$8*AS2316+AU2316)^2))^0.5)</f>
        <v>-1.2657570535898417</v>
      </c>
      <c r="AZ2316" s="9"/>
      <c r="BA2316" s="29"/>
      <c r="BB2316" s="29"/>
      <c r="BC2316" s="29"/>
      <c r="BD2316" s="29"/>
    </row>
    <row r="2317" spans="2:56" ht="18.649999999999999" customHeight="1">
      <c r="AY2317" s="33"/>
    </row>
    <row r="2318" spans="2:56" ht="18.649999999999999" customHeight="1" thickBot="1">
      <c r="E2318" s="21" t="s">
        <v>68</v>
      </c>
      <c r="J2318" s="21" t="s">
        <v>69</v>
      </c>
      <c r="O2318" s="21" t="s">
        <v>70</v>
      </c>
      <c r="T2318" s="21" t="s">
        <v>71</v>
      </c>
      <c r="Y2318" s="21" t="s">
        <v>72</v>
      </c>
      <c r="AD2318" s="21" t="s">
        <v>73</v>
      </c>
      <c r="AI2318" s="21" t="s">
        <v>74</v>
      </c>
      <c r="AN2318" s="21" t="s">
        <v>75</v>
      </c>
      <c r="AS2318" s="21" t="s">
        <v>76</v>
      </c>
    </row>
    <row r="2319" spans="2:56" ht="18.649999999999999" customHeight="1" thickBot="1">
      <c r="B2319" s="20"/>
      <c r="D2319" s="197" t="s">
        <v>77</v>
      </c>
      <c r="E2319" s="198"/>
      <c r="F2319" s="199" t="s">
        <v>78</v>
      </c>
      <c r="G2319" s="200"/>
      <c r="I2319" s="197" t="s">
        <v>79</v>
      </c>
      <c r="J2319" s="198"/>
      <c r="K2319" s="199" t="s">
        <v>80</v>
      </c>
      <c r="L2319" s="200"/>
      <c r="N2319" s="197" t="s">
        <v>81</v>
      </c>
      <c r="O2319" s="198"/>
      <c r="P2319" s="199" t="s">
        <v>82</v>
      </c>
      <c r="Q2319" s="200"/>
      <c r="S2319" s="197" t="s">
        <v>83</v>
      </c>
      <c r="T2319" s="198"/>
      <c r="U2319" s="199" t="s">
        <v>84</v>
      </c>
      <c r="V2319" s="200"/>
      <c r="X2319" s="197" t="s">
        <v>85</v>
      </c>
      <c r="Y2319" s="198"/>
      <c r="Z2319" s="199" t="s">
        <v>86</v>
      </c>
      <c r="AA2319" s="200"/>
      <c r="AB2319" s="4"/>
      <c r="AC2319" s="197" t="s">
        <v>87</v>
      </c>
      <c r="AD2319" s="198"/>
      <c r="AE2319" s="199" t="s">
        <v>88</v>
      </c>
      <c r="AF2319" s="200"/>
      <c r="AH2319" s="197" t="s">
        <v>89</v>
      </c>
      <c r="AI2319" s="198"/>
      <c r="AJ2319" s="199" t="s">
        <v>90</v>
      </c>
      <c r="AK2319" s="200"/>
      <c r="AL2319" s="4"/>
      <c r="AM2319" s="197" t="s">
        <v>91</v>
      </c>
      <c r="AN2319" s="198"/>
      <c r="AO2319" s="199" t="s">
        <v>92</v>
      </c>
      <c r="AP2319" s="200"/>
      <c r="AR2319" s="197" t="s">
        <v>93</v>
      </c>
      <c r="AS2319" s="198"/>
      <c r="AT2319" s="199" t="s">
        <v>94</v>
      </c>
      <c r="AU2319" s="200"/>
      <c r="AV2319" s="4"/>
      <c r="AW2319" s="181" t="s">
        <v>95</v>
      </c>
      <c r="AY2319" s="182" t="s">
        <v>22</v>
      </c>
      <c r="AZ2319" s="9"/>
      <c r="BA2319" s="29"/>
      <c r="BB2319" s="29"/>
      <c r="BC2319" s="29"/>
      <c r="BD2319" s="29"/>
    </row>
    <row r="2320" spans="2:56" ht="18.649999999999999" customHeight="1" thickTop="1" thickBot="1">
      <c r="B2320" s="39">
        <f t="shared" ref="B2320" si="13797">B2313+$E$5</f>
        <v>1.0311999999999857</v>
      </c>
      <c r="D2320" s="24">
        <v>1</v>
      </c>
      <c r="E2320" s="25">
        <v>0</v>
      </c>
      <c r="F2320" s="26">
        <v>0</v>
      </c>
      <c r="G2320" s="27">
        <f t="shared" ref="G2320" si="13798">-1/($E$8*$B2320)</f>
        <v>-5.4175641764653095</v>
      </c>
      <c r="I2320" s="24">
        <v>1</v>
      </c>
      <c r="J2320" s="28">
        <v>0</v>
      </c>
      <c r="K2320" s="26">
        <v>0</v>
      </c>
      <c r="L2320" s="27">
        <v>0</v>
      </c>
      <c r="N2320" s="24">
        <f t="shared" ref="N2320" si="13799">D2320*I2320+F2320*I2323-E2320*J2320-G2320*J2323</f>
        <v>0.2257987925076772</v>
      </c>
      <c r="O2320" s="28">
        <f t="shared" ref="O2320" si="13800">(D2320*J2320+E2320*I2320+F2320*J2323+G2320*I2323)</f>
        <v>0</v>
      </c>
      <c r="P2320" s="26">
        <f t="shared" ref="P2320" si="13801">D2320*K2320+F2320*K2323-E2320*L2320-G2320*L2323</f>
        <v>0</v>
      </c>
      <c r="Q2320" s="27">
        <f t="shared" ref="Q2320" si="13802">(D2320*L2320+E2320*K2320+F2320*L2323+G2320*K2323)</f>
        <v>-5.4175641764653095</v>
      </c>
      <c r="S2320" s="24">
        <v>1</v>
      </c>
      <c r="T2320" s="25">
        <v>0</v>
      </c>
      <c r="U2320" s="26">
        <v>0</v>
      </c>
      <c r="V2320" s="27">
        <f t="shared" ref="V2320" si="13803">-1/($T$8*$B2320)</f>
        <v>-26.209296961818659</v>
      </c>
      <c r="X2320" s="24">
        <f t="shared" ref="X2320" si="13804">N2320*S2320+P2320*S2323-O2320*T2320-Q2320*T2323</f>
        <v>0.2257987925076772</v>
      </c>
      <c r="Y2320" s="28">
        <f t="shared" ref="Y2320" si="13805">(N2320*T2320+O2320*S2320+P2320*T2323+Q2320*S2323)</f>
        <v>0</v>
      </c>
      <c r="Z2320" s="26">
        <f t="shared" ref="Z2320" si="13806">N2320*U2320+P2320*U2323-O2320*V2320-Q2320*V2323</f>
        <v>0</v>
      </c>
      <c r="AA2320" s="27">
        <f t="shared" ref="AA2320" si="13807">(N2320*V2320+O2320*U2320+P2320*V2323+Q2320*U2323)</f>
        <v>-11.335591782919096</v>
      </c>
      <c r="AB2320" s="8"/>
      <c r="AC2320" s="24">
        <v>1</v>
      </c>
      <c r="AD2320" s="28">
        <v>0</v>
      </c>
      <c r="AE2320" s="26">
        <v>0</v>
      </c>
      <c r="AF2320" s="27">
        <v>0</v>
      </c>
      <c r="AH2320" s="24">
        <f t="shared" ref="AH2320" si="13808">X2320*AC2320+Z2320*AC2323-Y2320*AD2320-AA2320*AD2323</f>
        <v>-1.4927276364033977</v>
      </c>
      <c r="AI2320" s="28">
        <f t="shared" ref="AI2320" si="13809">(X2320*AD2320+Y2320*AC2320+Z2320*AD2323+AA2320*AC2323)</f>
        <v>0</v>
      </c>
      <c r="AJ2320" s="26">
        <f t="shared" ref="AJ2320" si="13810">X2320*AE2320+Z2320*AE2323-Y2320*AF2320-AA2320*AF2323</f>
        <v>0</v>
      </c>
      <c r="AK2320" s="27">
        <f t="shared" ref="AK2320" si="13811">(X2320*AF2320+Y2320*AE2320+Z2320*AF2323+AA2320*AE2323)</f>
        <v>-11.335591782919096</v>
      </c>
      <c r="AL2320" s="8"/>
      <c r="AM2320" s="24">
        <v>1</v>
      </c>
      <c r="AN2320" s="25">
        <v>0</v>
      </c>
      <c r="AO2320" s="26">
        <v>0</v>
      </c>
      <c r="AP2320" s="27">
        <f t="shared" ref="AP2320" si="13812">-1/($AN$8*$B2320)</f>
        <v>-5.4175641764653095</v>
      </c>
      <c r="AR2320" s="24">
        <f t="shared" ref="AR2320" si="13813">AH2320*AM2320+AJ2320*AM2323-AI2320*AN2320-AK2320*AN2323</f>
        <v>-1.4927276364033977</v>
      </c>
      <c r="AS2320" s="28">
        <f t="shared" ref="AS2320" si="13814">(AH2320*AN2320+AI2320*AM2320+AJ2320*AN2323+AK2320*AM2323)</f>
        <v>0</v>
      </c>
      <c r="AT2320" s="26">
        <f t="shared" ref="AT2320" si="13815">AH2320*AO2320+AJ2320*AO2323-AI2320*AP2320-AK2320*AP2323</f>
        <v>0</v>
      </c>
      <c r="AU2320" s="27">
        <f t="shared" ref="AU2320" si="13816">(AH2320*AP2320+AI2320*AO2320+AJ2320*AP2323+AK2320*AO2323)</f>
        <v>-3.2486440147203144</v>
      </c>
      <c r="AV2320" s="8"/>
      <c r="AW2320" s="183">
        <f t="shared" ref="AW2320" si="13817">20*LOG((2*$AR$8)/(($AR$8*AR2320+AT2320+$AR$8*AR2323+AT2323)^2+($AR$8*AS2320+AU2320+$AR$8*AS2323+AU2323)^2)^0.5)</f>
        <v>-6.1426946035563192</v>
      </c>
      <c r="AY2320" s="184">
        <f t="shared" ref="AY2320" si="13818">((AS2320^2+AR2320^2)/(AS2323^2+AR2323^2))^0.5</f>
        <v>5.461500488257224</v>
      </c>
      <c r="AZ2320" s="9"/>
      <c r="BA2320" s="29"/>
      <c r="BB2320" s="29"/>
      <c r="BC2320" s="29"/>
      <c r="BD2320" s="29"/>
    </row>
    <row r="2321" spans="2:56" ht="18.649999999999999" customHeight="1" thickBot="1">
      <c r="D2321" s="30"/>
      <c r="G2321" s="31"/>
      <c r="I2321" s="30"/>
      <c r="L2321" s="31"/>
      <c r="N2321" s="30"/>
      <c r="Q2321" s="31"/>
      <c r="S2321" s="30"/>
      <c r="V2321" s="31"/>
      <c r="X2321" s="30"/>
      <c r="AA2321" s="31"/>
      <c r="AC2321" s="30"/>
      <c r="AF2321" s="31"/>
      <c r="AH2321" s="30"/>
      <c r="AK2321" s="31"/>
      <c r="AM2321" s="30"/>
      <c r="AP2321" s="31"/>
      <c r="AR2321" s="30"/>
      <c r="AU2321" s="31"/>
      <c r="AY2321" s="185"/>
      <c r="AZ2321" s="9"/>
      <c r="BA2321" s="29"/>
      <c r="BB2321" s="29"/>
      <c r="BC2321" s="29"/>
      <c r="BD2321" s="29"/>
    </row>
    <row r="2322" spans="2:56" ht="18.649999999999999" customHeight="1" thickBot="1">
      <c r="D2322" s="197" t="s">
        <v>96</v>
      </c>
      <c r="E2322" s="198"/>
      <c r="F2322" s="199" t="s">
        <v>97</v>
      </c>
      <c r="G2322" s="200"/>
      <c r="I2322" s="197" t="s">
        <v>98</v>
      </c>
      <c r="J2322" s="198"/>
      <c r="K2322" s="199" t="s">
        <v>99</v>
      </c>
      <c r="L2322" s="200"/>
      <c r="N2322" s="197" t="s">
        <v>1</v>
      </c>
      <c r="O2322" s="198"/>
      <c r="P2322" s="199" t="s">
        <v>2</v>
      </c>
      <c r="Q2322" s="200"/>
      <c r="S2322" s="172" t="s">
        <v>100</v>
      </c>
      <c r="T2322" s="173"/>
      <c r="U2322" s="199" t="s">
        <v>101</v>
      </c>
      <c r="V2322" s="200"/>
      <c r="X2322" s="197" t="s">
        <v>102</v>
      </c>
      <c r="Y2322" s="198"/>
      <c r="Z2322" s="199" t="s">
        <v>103</v>
      </c>
      <c r="AA2322" s="200"/>
      <c r="AB2322" s="4"/>
      <c r="AC2322" s="197" t="s">
        <v>104</v>
      </c>
      <c r="AD2322" s="198"/>
      <c r="AE2322" s="199" t="s">
        <v>105</v>
      </c>
      <c r="AF2322" s="200"/>
      <c r="AH2322" s="172" t="s">
        <v>106</v>
      </c>
      <c r="AI2322" s="173"/>
      <c r="AJ2322" s="199" t="s">
        <v>107</v>
      </c>
      <c r="AK2322" s="200"/>
      <c r="AL2322" s="4"/>
      <c r="AM2322" s="197" t="s">
        <v>108</v>
      </c>
      <c r="AN2322" s="198"/>
      <c r="AO2322" s="199" t="s">
        <v>109</v>
      </c>
      <c r="AP2322" s="200"/>
      <c r="AR2322" s="197" t="s">
        <v>110</v>
      </c>
      <c r="AS2322" s="198"/>
      <c r="AT2322" s="199" t="s">
        <v>111</v>
      </c>
      <c r="AU2322" s="200"/>
      <c r="AV2322" s="4"/>
      <c r="AW2322" s="36" t="s">
        <v>112</v>
      </c>
      <c r="AY2322" s="186" t="s">
        <v>113</v>
      </c>
      <c r="AZ2322" s="9"/>
      <c r="BA2322" s="29"/>
      <c r="BB2322" s="29"/>
      <c r="BC2322" s="29"/>
      <c r="BD2322" s="29"/>
    </row>
    <row r="2323" spans="2:56" ht="18.649999999999999" customHeight="1" thickTop="1" thickBot="1">
      <c r="D2323" s="24">
        <v>0</v>
      </c>
      <c r="E2323" s="28">
        <v>0</v>
      </c>
      <c r="F2323" s="26">
        <v>1</v>
      </c>
      <c r="G2323" s="27">
        <v>0</v>
      </c>
      <c r="I2323" s="24">
        <v>0</v>
      </c>
      <c r="J2323" s="28">
        <f t="shared" ref="J2323" si="13819">IF(0=(1-$J$8*$K$8*$B2320^2),0,-1*(1-$J$8*$K$8*$B2320^2)/($B2320*$K$8))</f>
        <v>-0.14290577504472693</v>
      </c>
      <c r="K2323" s="26">
        <v>1</v>
      </c>
      <c r="L2323" s="27">
        <v>0</v>
      </c>
      <c r="N2323" s="24">
        <f t="shared" ref="N2323" si="13820">D2323*I2320+F2323*I2323-E2323*J2320-G2323*J2323</f>
        <v>0</v>
      </c>
      <c r="O2323" s="28">
        <f t="shared" ref="O2323" si="13821">(D2323*J2320+E2323*I2320+F2323*J2323+G2323*I2323)</f>
        <v>-0.14290577504472693</v>
      </c>
      <c r="P2323" s="26">
        <f t="shared" ref="P2323" si="13822">D2323*K2320+F2323*K2323-E2323*L2320-G2323*L2323</f>
        <v>1</v>
      </c>
      <c r="Q2323" s="27">
        <f t="shared" ref="Q2323" si="13823">(D2323*L2320+E2323*K2320+F2323*L2323+G2323*K2323)</f>
        <v>0</v>
      </c>
      <c r="S2323" s="24">
        <v>0</v>
      </c>
      <c r="T2323" s="28">
        <v>0</v>
      </c>
      <c r="U2323" s="26">
        <v>1</v>
      </c>
      <c r="V2323" s="27">
        <v>0</v>
      </c>
      <c r="X2323" s="24">
        <f t="shared" ref="X2323" si="13824">N2323*S2320+P2323*S2323-O2323*T2320-Q2323*T2323</f>
        <v>0</v>
      </c>
      <c r="Y2323" s="28">
        <f t="shared" ref="Y2323" si="13825">(N2323*T2320+O2323*S2320+P2323*T2323+Q2323*S2323)</f>
        <v>-0.14290577504472693</v>
      </c>
      <c r="Z2323" s="26">
        <f t="shared" ref="Z2323" si="13826">N2323*U2320+P2323*U2323-O2323*V2320-Q2323*V2323</f>
        <v>-2.745459895706102</v>
      </c>
      <c r="AA2323" s="27">
        <f t="shared" ref="AA2323" si="13827">(N2323*V2320+O2323*U2320+P2323*V2323+Q2323*U2323)</f>
        <v>0</v>
      </c>
      <c r="AB2323" s="8"/>
      <c r="AC2323" s="24">
        <v>0</v>
      </c>
      <c r="AD2323" s="28">
        <f t="shared" ref="AD2323" si="13828">IF(0=(1-$AD$8*$AE$8*$B2320^2),0,-1*(1-$AD$8*$AE$8*$B2320^2)/($B2320*$AD$8))</f>
        <v>-0.15160447392791759</v>
      </c>
      <c r="AE2323" s="26">
        <v>1</v>
      </c>
      <c r="AF2323" s="27">
        <v>0</v>
      </c>
      <c r="AH2323" s="24">
        <f t="shared" ref="AH2323" si="13829">X2323*AC2320+Z2323*AC2323-Y2323*AD2320-AA2323*AD2323</f>
        <v>0</v>
      </c>
      <c r="AI2323" s="28">
        <f t="shared" ref="AI2323" si="13830">(X2323*AD2320+Y2323*AC2320+Z2323*AD2323+AA2323*AC2323)</f>
        <v>0.2733182281339922</v>
      </c>
      <c r="AJ2323" s="26">
        <f t="shared" ref="AJ2323" si="13831">X2323*AE2320+Z2323*AE2323-Y2323*AF2320-AA2323*AF2323</f>
        <v>-2.745459895706102</v>
      </c>
      <c r="AK2323" s="27">
        <f t="shared" ref="AK2323" si="13832">(X2323*AF2320+Y2323*AE2320+Z2323*AF2323+AA2323*AE2323)</f>
        <v>0</v>
      </c>
      <c r="AL2323" s="8"/>
      <c r="AM2323" s="24">
        <v>0</v>
      </c>
      <c r="AN2323" s="28">
        <v>0</v>
      </c>
      <c r="AO2323" s="26">
        <v>1</v>
      </c>
      <c r="AP2323" s="27">
        <v>0</v>
      </c>
      <c r="AR2323" s="24">
        <f t="shared" ref="AR2323" si="13833">AH2323*AM2320+AJ2323*AM2323-AI2323*AN2320-AK2323*AN2323</f>
        <v>0</v>
      </c>
      <c r="AS2323" s="28">
        <f t="shared" ref="AS2323" si="13834">(AH2323*AN2320+AI2323*AM2320+AJ2323*AN2323+AK2323*AM2323)</f>
        <v>0.2733182281339922</v>
      </c>
      <c r="AT2323" s="26">
        <f t="shared" ref="AT2323" si="13835">AH2323*AO2320+AJ2323*AO2323-AI2323*AP2320-AK2323*AP2323</f>
        <v>-1.264740854192413</v>
      </c>
      <c r="AU2323" s="27">
        <f t="shared" ref="AU2323" si="13836">(AH2323*AP2320+AI2323*AO2320+AJ2323*AP2323+AK2323*AO2323)</f>
        <v>0</v>
      </c>
      <c r="AV2323" s="8"/>
      <c r="AW2323" s="38">
        <f t="shared" ref="AW2323" si="13837">(180/PI())*ATAN(-1*(($AR$8*AS2320+AU2320+$AR$8*AS2323+AU2323)/($AR$8*AR2320+AT2320+$AR$8*AR2323+AT2323)))</f>
        <v>-47.176303462585139</v>
      </c>
      <c r="AY2323" s="187">
        <f t="shared" ref="AY2323" si="13838">20*LOG(((($AR$8*AR2320+AT2320-$AR$8*AR2323-AT2323)^2+($AR$8*AS2320+AU2320-$AR$8*AS2323-AU2323)^2)/(($AR$8*AR2320+AT2320+$AR$8*AR2323+AT2323)^2+($AR$8*AS2320+AU2320+$AR$8*AS2323+AU2323)^2))^0.5)</f>
        <v>-1.2094401793321077</v>
      </c>
      <c r="AZ2323" s="9"/>
      <c r="BA2323" s="29"/>
      <c r="BB2323" s="29"/>
      <c r="BC2323" s="29"/>
      <c r="BD2323" s="29"/>
    </row>
    <row r="2324" spans="2:56" ht="18.649999999999999" customHeight="1">
      <c r="AY2324" s="33"/>
    </row>
    <row r="2325" spans="2:56" ht="18.649999999999999" customHeight="1" thickBot="1">
      <c r="E2325" s="21" t="s">
        <v>68</v>
      </c>
      <c r="J2325" s="21" t="s">
        <v>69</v>
      </c>
      <c r="O2325" s="21" t="s">
        <v>70</v>
      </c>
      <c r="T2325" s="21" t="s">
        <v>71</v>
      </c>
      <c r="Y2325" s="21" t="s">
        <v>72</v>
      </c>
      <c r="AD2325" s="21" t="s">
        <v>73</v>
      </c>
      <c r="AI2325" s="21" t="s">
        <v>74</v>
      </c>
      <c r="AN2325" s="21" t="s">
        <v>75</v>
      </c>
      <c r="AS2325" s="21" t="s">
        <v>76</v>
      </c>
    </row>
    <row r="2326" spans="2:56" ht="18.649999999999999" customHeight="1" thickBot="1">
      <c r="B2326" s="20"/>
      <c r="D2326" s="197" t="s">
        <v>77</v>
      </c>
      <c r="E2326" s="198"/>
      <c r="F2326" s="199" t="s">
        <v>78</v>
      </c>
      <c r="G2326" s="200"/>
      <c r="I2326" s="197" t="s">
        <v>79</v>
      </c>
      <c r="J2326" s="198"/>
      <c r="K2326" s="199" t="s">
        <v>80</v>
      </c>
      <c r="L2326" s="200"/>
      <c r="N2326" s="197" t="s">
        <v>81</v>
      </c>
      <c r="O2326" s="198"/>
      <c r="P2326" s="199" t="s">
        <v>82</v>
      </c>
      <c r="Q2326" s="200"/>
      <c r="S2326" s="197" t="s">
        <v>83</v>
      </c>
      <c r="T2326" s="198"/>
      <c r="U2326" s="199" t="s">
        <v>84</v>
      </c>
      <c r="V2326" s="200"/>
      <c r="X2326" s="197" t="s">
        <v>85</v>
      </c>
      <c r="Y2326" s="198"/>
      <c r="Z2326" s="199" t="s">
        <v>86</v>
      </c>
      <c r="AA2326" s="200"/>
      <c r="AB2326" s="4"/>
      <c r="AC2326" s="197" t="s">
        <v>87</v>
      </c>
      <c r="AD2326" s="198"/>
      <c r="AE2326" s="199" t="s">
        <v>88</v>
      </c>
      <c r="AF2326" s="200"/>
      <c r="AH2326" s="197" t="s">
        <v>89</v>
      </c>
      <c r="AI2326" s="198"/>
      <c r="AJ2326" s="199" t="s">
        <v>90</v>
      </c>
      <c r="AK2326" s="200"/>
      <c r="AL2326" s="4"/>
      <c r="AM2326" s="197" t="s">
        <v>91</v>
      </c>
      <c r="AN2326" s="198"/>
      <c r="AO2326" s="199" t="s">
        <v>92</v>
      </c>
      <c r="AP2326" s="200"/>
      <c r="AR2326" s="197" t="s">
        <v>93</v>
      </c>
      <c r="AS2326" s="198"/>
      <c r="AT2326" s="199" t="s">
        <v>94</v>
      </c>
      <c r="AU2326" s="200"/>
      <c r="AV2326" s="4"/>
      <c r="AW2326" s="181" t="s">
        <v>95</v>
      </c>
      <c r="AY2326" s="182" t="s">
        <v>22</v>
      </c>
      <c r="AZ2326" s="9"/>
      <c r="BA2326" s="29"/>
      <c r="BB2326" s="29"/>
      <c r="BC2326" s="29"/>
      <c r="BD2326" s="29"/>
    </row>
    <row r="2327" spans="2:56" ht="18.649999999999999" customHeight="1" thickTop="1" thickBot="1">
      <c r="B2327" s="39">
        <f t="shared" ref="B2327" si="13839">B2320+$E$5</f>
        <v>1.0315999999999856</v>
      </c>
      <c r="D2327" s="24">
        <v>1</v>
      </c>
      <c r="E2327" s="25">
        <v>0</v>
      </c>
      <c r="F2327" s="26">
        <v>0</v>
      </c>
      <c r="G2327" s="27">
        <f t="shared" ref="G2327" si="13840">-1/($E$8*$B2327)</f>
        <v>-5.4154635311855639</v>
      </c>
      <c r="I2327" s="24">
        <v>1</v>
      </c>
      <c r="J2327" s="28">
        <v>0</v>
      </c>
      <c r="K2327" s="26">
        <v>0</v>
      </c>
      <c r="L2327" s="27">
        <v>0</v>
      </c>
      <c r="N2327" s="24">
        <f t="shared" ref="N2327" si="13841">D2327*I2327+F2327*I2330-E2327*J2327-G2327*J2330</f>
        <v>0.23068294884458196</v>
      </c>
      <c r="O2327" s="28">
        <f t="shared" ref="O2327" si="13842">(D2327*J2327+E2327*I2327+F2327*J2330+G2327*I2330)</f>
        <v>0</v>
      </c>
      <c r="P2327" s="26">
        <f t="shared" ref="P2327" si="13843">D2327*K2327+F2327*K2330-E2327*L2327-G2327*L2330</f>
        <v>0</v>
      </c>
      <c r="Q2327" s="27">
        <f t="shared" ref="Q2327" si="13844">(D2327*L2327+E2327*K2327+F2327*L2330+G2327*K2330)</f>
        <v>-5.4154635311855639</v>
      </c>
      <c r="S2327" s="24">
        <v>1</v>
      </c>
      <c r="T2327" s="25">
        <v>0</v>
      </c>
      <c r="U2327" s="26">
        <v>0</v>
      </c>
      <c r="V2327" s="27">
        <f t="shared" ref="V2327" si="13845">-1/($T$8*$B2327)</f>
        <v>-26.19913438060043</v>
      </c>
      <c r="X2327" s="24">
        <f t="shared" ref="X2327" si="13846">N2327*S2327+P2327*S2330-O2327*T2327-Q2327*T2330</f>
        <v>0.23068294884458196</v>
      </c>
      <c r="Y2327" s="28">
        <f t="shared" ref="Y2327" si="13847">(N2327*T2327+O2327*S2327+P2327*T2330+Q2327*S2330)</f>
        <v>0</v>
      </c>
      <c r="Z2327" s="26">
        <f t="shared" ref="Z2327" si="13848">N2327*U2327+P2327*U2330-O2327*V2327-Q2327*V2330</f>
        <v>0</v>
      </c>
      <c r="AA2327" s="27">
        <f t="shared" ref="AA2327" si="13849">(N2327*V2327+O2327*U2327+P2327*V2330+Q2327*U2330)</f>
        <v>-11.459157107277942</v>
      </c>
      <c r="AB2327" s="8"/>
      <c r="AC2327" s="24">
        <v>1</v>
      </c>
      <c r="AD2327" s="28">
        <v>0</v>
      </c>
      <c r="AE2327" s="26">
        <v>0</v>
      </c>
      <c r="AF2327" s="27">
        <v>0</v>
      </c>
      <c r="AH2327" s="24">
        <f t="shared" ref="AH2327" si="13850">X2327*AC2327+Z2327*AC2330-Y2327*AD2327-AA2327*AD2330</f>
        <v>-1.4982588512283161</v>
      </c>
      <c r="AI2327" s="28">
        <f t="shared" ref="AI2327" si="13851">(X2327*AD2327+Y2327*AC2327+Z2327*AD2330+AA2327*AC2330)</f>
        <v>0</v>
      </c>
      <c r="AJ2327" s="26">
        <f t="shared" ref="AJ2327" si="13852">X2327*AE2327+Z2327*AE2330-Y2327*AF2327-AA2327*AF2330</f>
        <v>0</v>
      </c>
      <c r="AK2327" s="27">
        <f t="shared" ref="AK2327" si="13853">(X2327*AF2327+Y2327*AE2327+Z2327*AF2330+AA2327*AE2330)</f>
        <v>-11.459157107277942</v>
      </c>
      <c r="AL2327" s="8"/>
      <c r="AM2327" s="24">
        <v>1</v>
      </c>
      <c r="AN2327" s="25">
        <v>0</v>
      </c>
      <c r="AO2327" s="26">
        <v>0</v>
      </c>
      <c r="AP2327" s="27">
        <f t="shared" ref="AP2327" si="13854">-1/($AN$8*$B2327)</f>
        <v>-5.4154635311855639</v>
      </c>
      <c r="AR2327" s="24">
        <f t="shared" ref="AR2327" si="13855">AH2327*AM2327+AJ2327*AM2330-AI2327*AN2327-AK2327*AN2330</f>
        <v>-1.4982588512283161</v>
      </c>
      <c r="AS2327" s="28">
        <f t="shared" ref="AS2327" si="13856">(AH2327*AN2327+AI2327*AM2327+AJ2327*AN2330+AK2327*AM2330)</f>
        <v>0</v>
      </c>
      <c r="AT2327" s="26">
        <f t="shared" ref="AT2327" si="13857">AH2327*AO2327+AJ2327*AO2330-AI2327*AP2327-AK2327*AP2330</f>
        <v>0</v>
      </c>
      <c r="AU2327" s="27">
        <f t="shared" ref="AU2327" si="13858">(AH2327*AP2327+AI2327*AO2327+AJ2327*AP2330+AK2327*AO2330)</f>
        <v>-3.3453909381750186</v>
      </c>
      <c r="AV2327" s="8"/>
      <c r="AW2327" s="183">
        <f t="shared" ref="AW2327" si="13859">20*LOG((2*$AR$8)/(($AR$8*AR2327+AT2327+$AR$8*AR2330+AT2330)^2+($AR$8*AS2327+AU2327+$AR$8*AS2330+AU2330)^2)^0.5)</f>
        <v>-6.3130086296465358</v>
      </c>
      <c r="AY2327" s="184">
        <f t="shared" ref="AY2327" si="13860">((AS2327^2+AR2327^2)/(AS2330^2+AR2330^2))^0.5</f>
        <v>5.5778886268064953</v>
      </c>
      <c r="AZ2327" s="9"/>
      <c r="BA2327" s="29"/>
      <c r="BB2327" s="29"/>
      <c r="BC2327" s="29"/>
      <c r="BD2327" s="29"/>
    </row>
    <row r="2328" spans="2:56" ht="18.649999999999999" customHeight="1" thickBot="1">
      <c r="D2328" s="30"/>
      <c r="G2328" s="31"/>
      <c r="I2328" s="30"/>
      <c r="L2328" s="31"/>
      <c r="N2328" s="30"/>
      <c r="Q2328" s="31"/>
      <c r="S2328" s="30"/>
      <c r="V2328" s="31"/>
      <c r="X2328" s="30"/>
      <c r="AA2328" s="31"/>
      <c r="AC2328" s="30"/>
      <c r="AF2328" s="31"/>
      <c r="AH2328" s="30"/>
      <c r="AK2328" s="31"/>
      <c r="AM2328" s="30"/>
      <c r="AP2328" s="31"/>
      <c r="AR2328" s="30"/>
      <c r="AU2328" s="31"/>
      <c r="AY2328" s="185"/>
      <c r="AZ2328" s="9"/>
      <c r="BA2328" s="29"/>
      <c r="BB2328" s="29"/>
      <c r="BC2328" s="29"/>
      <c r="BD2328" s="29"/>
    </row>
    <row r="2329" spans="2:56" ht="18.649999999999999" customHeight="1" thickBot="1">
      <c r="D2329" s="197" t="s">
        <v>96</v>
      </c>
      <c r="E2329" s="198"/>
      <c r="F2329" s="199" t="s">
        <v>97</v>
      </c>
      <c r="G2329" s="200"/>
      <c r="I2329" s="197" t="s">
        <v>98</v>
      </c>
      <c r="J2329" s="198"/>
      <c r="K2329" s="199" t="s">
        <v>99</v>
      </c>
      <c r="L2329" s="200"/>
      <c r="N2329" s="197" t="s">
        <v>1</v>
      </c>
      <c r="O2329" s="198"/>
      <c r="P2329" s="199" t="s">
        <v>2</v>
      </c>
      <c r="Q2329" s="200"/>
      <c r="S2329" s="172" t="s">
        <v>100</v>
      </c>
      <c r="T2329" s="173"/>
      <c r="U2329" s="199" t="s">
        <v>101</v>
      </c>
      <c r="V2329" s="200"/>
      <c r="X2329" s="197" t="s">
        <v>102</v>
      </c>
      <c r="Y2329" s="198"/>
      <c r="Z2329" s="199" t="s">
        <v>103</v>
      </c>
      <c r="AA2329" s="200"/>
      <c r="AB2329" s="4"/>
      <c r="AC2329" s="197" t="s">
        <v>104</v>
      </c>
      <c r="AD2329" s="198"/>
      <c r="AE2329" s="199" t="s">
        <v>105</v>
      </c>
      <c r="AF2329" s="200"/>
      <c r="AH2329" s="172" t="s">
        <v>106</v>
      </c>
      <c r="AI2329" s="173"/>
      <c r="AJ2329" s="199" t="s">
        <v>107</v>
      </c>
      <c r="AK2329" s="200"/>
      <c r="AL2329" s="4"/>
      <c r="AM2329" s="197" t="s">
        <v>108</v>
      </c>
      <c r="AN2329" s="198"/>
      <c r="AO2329" s="199" t="s">
        <v>109</v>
      </c>
      <c r="AP2329" s="200"/>
      <c r="AR2329" s="197" t="s">
        <v>110</v>
      </c>
      <c r="AS2329" s="198"/>
      <c r="AT2329" s="199" t="s">
        <v>111</v>
      </c>
      <c r="AU2329" s="200"/>
      <c r="AV2329" s="4"/>
      <c r="AW2329" s="36" t="s">
        <v>112</v>
      </c>
      <c r="AY2329" s="186" t="s">
        <v>113</v>
      </c>
      <c r="AZ2329" s="9"/>
      <c r="BA2329" s="29"/>
      <c r="BB2329" s="29"/>
      <c r="BC2329" s="29"/>
      <c r="BD2329" s="29"/>
    </row>
    <row r="2330" spans="2:56" ht="18.649999999999999" customHeight="1" thickTop="1" thickBot="1">
      <c r="D2330" s="24">
        <v>0</v>
      </c>
      <c r="E2330" s="28">
        <v>0</v>
      </c>
      <c r="F2330" s="26">
        <v>1</v>
      </c>
      <c r="G2330" s="27">
        <v>0</v>
      </c>
      <c r="I2330" s="24">
        <v>0</v>
      </c>
      <c r="J2330" s="28">
        <f t="shared" ref="J2330" si="13861">IF(0=(1-$J$8*$K$8*$B2327^2),0,-1*(1-$J$8*$K$8*$B2327^2)/($B2327*$K$8))</f>
        <v>-0.14205931712497336</v>
      </c>
      <c r="K2330" s="26">
        <v>1</v>
      </c>
      <c r="L2330" s="27">
        <v>0</v>
      </c>
      <c r="N2330" s="24">
        <f t="shared" ref="N2330" si="13862">D2330*I2327+F2330*I2330-E2330*J2327-G2330*J2330</f>
        <v>0</v>
      </c>
      <c r="O2330" s="28">
        <f t="shared" ref="O2330" si="13863">(D2330*J2327+E2330*I2327+F2330*J2330+G2330*I2330)</f>
        <v>-0.14205931712497336</v>
      </c>
      <c r="P2330" s="26">
        <f t="shared" ref="P2330" si="13864">D2330*K2327+F2330*K2330-E2330*L2327-G2330*L2330</f>
        <v>1</v>
      </c>
      <c r="Q2330" s="27">
        <f t="shared" ref="Q2330" si="13865">(D2330*L2327+E2330*K2327+F2330*L2330+G2330*K2330)</f>
        <v>0</v>
      </c>
      <c r="S2330" s="24">
        <v>0</v>
      </c>
      <c r="T2330" s="28">
        <v>0</v>
      </c>
      <c r="U2330" s="26">
        <v>1</v>
      </c>
      <c r="V2330" s="27">
        <v>0</v>
      </c>
      <c r="X2330" s="24">
        <f t="shared" ref="X2330" si="13866">N2330*S2327+P2330*S2330-O2330*T2327-Q2330*T2330</f>
        <v>0</v>
      </c>
      <c r="Y2330" s="28">
        <f t="shared" ref="Y2330" si="13867">(N2330*T2327+O2330*S2327+P2330*T2330+Q2330*S2330)</f>
        <v>-0.14205931712497336</v>
      </c>
      <c r="Z2330" s="26">
        <f t="shared" ref="Z2330" si="13868">N2330*U2327+P2330*U2330-O2330*V2327-Q2330*V2330</f>
        <v>-2.7218311393735091</v>
      </c>
      <c r="AA2330" s="27">
        <f t="shared" ref="AA2330" si="13869">(N2330*V2327+O2330*U2327+P2330*V2330+Q2330*U2330)</f>
        <v>0</v>
      </c>
      <c r="AB2330" s="8"/>
      <c r="AC2330" s="24">
        <v>0</v>
      </c>
      <c r="AD2330" s="28">
        <f t="shared" ref="AD2330" si="13870">IF(0=(1-$AD$8*$AE$8*$B2327^2),0,-1*(1-$AD$8*$AE$8*$B2327^2)/($B2327*$AD$8))</f>
        <v>-0.15087861907179997</v>
      </c>
      <c r="AE2330" s="26">
        <v>1</v>
      </c>
      <c r="AF2330" s="27">
        <v>0</v>
      </c>
      <c r="AH2330" s="24">
        <f t="shared" ref="AH2330" si="13871">X2330*AC2327+Z2330*AC2330-Y2330*AD2327-AA2330*AD2330</f>
        <v>0</v>
      </c>
      <c r="AI2330" s="28">
        <f t="shared" ref="AI2330" si="13872">(X2330*AD2327+Y2330*AC2327+Z2330*AD2330+AA2330*AC2330)</f>
        <v>0.26860680653032565</v>
      </c>
      <c r="AJ2330" s="26">
        <f t="shared" ref="AJ2330" si="13873">X2330*AE2327+Z2330*AE2330-Y2330*AF2327-AA2330*AF2330</f>
        <v>-2.7218311393735091</v>
      </c>
      <c r="AK2330" s="27">
        <f t="shared" ref="AK2330" si="13874">(X2330*AF2327+Y2330*AE2327+Z2330*AF2330+AA2330*AE2330)</f>
        <v>0</v>
      </c>
      <c r="AL2330" s="8"/>
      <c r="AM2330" s="24">
        <v>0</v>
      </c>
      <c r="AN2330" s="28">
        <v>0</v>
      </c>
      <c r="AO2330" s="26">
        <v>1</v>
      </c>
      <c r="AP2330" s="27">
        <v>0</v>
      </c>
      <c r="AR2330" s="24">
        <f t="shared" ref="AR2330" si="13875">AH2330*AM2327+AJ2330*AM2330-AI2330*AN2327-AK2330*AN2330</f>
        <v>0</v>
      </c>
      <c r="AS2330" s="28">
        <f t="shared" ref="AS2330" si="13876">(AH2330*AN2327+AI2330*AM2327+AJ2330*AN2330+AK2330*AM2330)</f>
        <v>0.26860680653032565</v>
      </c>
      <c r="AT2330" s="26">
        <f t="shared" ref="AT2330" si="13877">AH2330*AO2327+AJ2330*AO2330-AI2330*AP2327-AK2330*AP2330</f>
        <v>-1.2672007743803142</v>
      </c>
      <c r="AU2330" s="27">
        <f t="shared" ref="AU2330" si="13878">(AH2330*AP2327+AI2330*AO2327+AJ2330*AP2330+AK2330*AO2330)</f>
        <v>0</v>
      </c>
      <c r="AV2330" s="8"/>
      <c r="AW2330" s="38">
        <f t="shared" ref="AW2330" si="13879">(180/PI())*ATAN(-1*(($AR$8*AS2327+AU2327+$AR$8*AS2330+AU2330)/($AR$8*AR2327+AT2327+$AR$8*AR2330+AT2330)))</f>
        <v>-48.050322007686169</v>
      </c>
      <c r="AY2330" s="187">
        <f t="shared" ref="AY2330" si="13880">20*LOG(((($AR$8*AR2327+AT2327-$AR$8*AR2330-AT2330)^2+($AR$8*AS2327+AU2327-$AR$8*AS2330-AU2330)^2)/(($AR$8*AR2327+AT2327+$AR$8*AR2330+AT2330)^2+($AR$8*AS2327+AU2327+$AR$8*AS2330+AU2330)^2))^0.5)</f>
        <v>-1.1561350357406661</v>
      </c>
      <c r="AZ2330" s="9"/>
      <c r="BA2330" s="29"/>
      <c r="BB2330" s="29"/>
      <c r="BC2330" s="29"/>
      <c r="BD2330" s="29"/>
    </row>
    <row r="2331" spans="2:56" ht="18.649999999999999" customHeight="1">
      <c r="AY2331" s="33"/>
    </row>
    <row r="2332" spans="2:56" ht="18.649999999999999" customHeight="1" thickBot="1">
      <c r="E2332" s="21" t="s">
        <v>68</v>
      </c>
      <c r="J2332" s="21" t="s">
        <v>69</v>
      </c>
      <c r="O2332" s="21" t="s">
        <v>70</v>
      </c>
      <c r="T2332" s="21" t="s">
        <v>71</v>
      </c>
      <c r="Y2332" s="21" t="s">
        <v>72</v>
      </c>
      <c r="AD2332" s="21" t="s">
        <v>73</v>
      </c>
      <c r="AI2332" s="21" t="s">
        <v>74</v>
      </c>
      <c r="AN2332" s="21" t="s">
        <v>75</v>
      </c>
      <c r="AS2332" s="21" t="s">
        <v>76</v>
      </c>
    </row>
    <row r="2333" spans="2:56" ht="18.649999999999999" customHeight="1" thickBot="1">
      <c r="B2333" s="20"/>
      <c r="D2333" s="197" t="s">
        <v>77</v>
      </c>
      <c r="E2333" s="198"/>
      <c r="F2333" s="199" t="s">
        <v>78</v>
      </c>
      <c r="G2333" s="200"/>
      <c r="I2333" s="197" t="s">
        <v>79</v>
      </c>
      <c r="J2333" s="198"/>
      <c r="K2333" s="199" t="s">
        <v>80</v>
      </c>
      <c r="L2333" s="200"/>
      <c r="N2333" s="197" t="s">
        <v>81</v>
      </c>
      <c r="O2333" s="198"/>
      <c r="P2333" s="199" t="s">
        <v>82</v>
      </c>
      <c r="Q2333" s="200"/>
      <c r="S2333" s="197" t="s">
        <v>83</v>
      </c>
      <c r="T2333" s="198"/>
      <c r="U2333" s="199" t="s">
        <v>84</v>
      </c>
      <c r="V2333" s="200"/>
      <c r="X2333" s="197" t="s">
        <v>85</v>
      </c>
      <c r="Y2333" s="198"/>
      <c r="Z2333" s="199" t="s">
        <v>86</v>
      </c>
      <c r="AA2333" s="200"/>
      <c r="AB2333" s="4"/>
      <c r="AC2333" s="197" t="s">
        <v>87</v>
      </c>
      <c r="AD2333" s="198"/>
      <c r="AE2333" s="199" t="s">
        <v>88</v>
      </c>
      <c r="AF2333" s="200"/>
      <c r="AH2333" s="197" t="s">
        <v>89</v>
      </c>
      <c r="AI2333" s="198"/>
      <c r="AJ2333" s="199" t="s">
        <v>90</v>
      </c>
      <c r="AK2333" s="200"/>
      <c r="AL2333" s="4"/>
      <c r="AM2333" s="197" t="s">
        <v>91</v>
      </c>
      <c r="AN2333" s="198"/>
      <c r="AO2333" s="199" t="s">
        <v>92</v>
      </c>
      <c r="AP2333" s="200"/>
      <c r="AR2333" s="197" t="s">
        <v>93</v>
      </c>
      <c r="AS2333" s="198"/>
      <c r="AT2333" s="199" t="s">
        <v>94</v>
      </c>
      <c r="AU2333" s="200"/>
      <c r="AV2333" s="4"/>
      <c r="AW2333" s="181" t="s">
        <v>95</v>
      </c>
      <c r="AY2333" s="182" t="s">
        <v>22</v>
      </c>
      <c r="AZ2333" s="9"/>
      <c r="BA2333" s="29"/>
      <c r="BB2333" s="29"/>
      <c r="BC2333" s="29"/>
      <c r="BD2333" s="29"/>
    </row>
    <row r="2334" spans="2:56" ht="18.649999999999999" customHeight="1" thickTop="1" thickBot="1">
      <c r="B2334" s="39">
        <f t="shared" ref="B2334" si="13881">B2327+$E$5</f>
        <v>1.0319999999999856</v>
      </c>
      <c r="D2334" s="24">
        <v>1</v>
      </c>
      <c r="E2334" s="25">
        <v>0</v>
      </c>
      <c r="F2334" s="26">
        <v>0</v>
      </c>
      <c r="G2334" s="27">
        <f t="shared" ref="G2334" si="13882">-1/($E$8*$B2334)</f>
        <v>-5.4133645143130114</v>
      </c>
      <c r="I2334" s="24">
        <v>1</v>
      </c>
      <c r="J2334" s="28">
        <v>0</v>
      </c>
      <c r="K2334" s="26">
        <v>0</v>
      </c>
      <c r="L2334" s="27">
        <v>0</v>
      </c>
      <c r="N2334" s="24">
        <f t="shared" ref="N2334" si="13883">D2334*I2334+F2334*I2337-E2334*J2334-G2334*J2337</f>
        <v>0.2355614270306331</v>
      </c>
      <c r="O2334" s="28">
        <f t="shared" ref="O2334" si="13884">(D2334*J2334+E2334*I2334+F2334*J2337+G2334*I2337)</f>
        <v>0</v>
      </c>
      <c r="P2334" s="26">
        <f t="shared" ref="P2334" si="13885">D2334*K2334+F2334*K2337-E2334*L2334-G2334*L2337</f>
        <v>0</v>
      </c>
      <c r="Q2334" s="27">
        <f t="shared" ref="Q2334" si="13886">(D2334*L2334+E2334*K2334+F2334*L2337+G2334*K2337)</f>
        <v>-5.4133645143130114</v>
      </c>
      <c r="S2334" s="24">
        <v>1</v>
      </c>
      <c r="T2334" s="25">
        <v>0</v>
      </c>
      <c r="U2334" s="26">
        <v>0</v>
      </c>
      <c r="V2334" s="27">
        <f t="shared" ref="V2334" si="13887">-1/($T$8*$B2334)</f>
        <v>-26.188979677352133</v>
      </c>
      <c r="X2334" s="24">
        <f t="shared" ref="X2334" si="13888">N2334*S2334+P2334*S2337-O2334*T2334-Q2334*T2337</f>
        <v>0.2355614270306331</v>
      </c>
      <c r="Y2334" s="28">
        <f t="shared" ref="Y2334" si="13889">(N2334*T2334+O2334*S2334+P2334*T2337+Q2334*S2337)</f>
        <v>0</v>
      </c>
      <c r="Z2334" s="26">
        <f t="shared" ref="Z2334" si="13890">N2334*U2334+P2334*U2337-O2334*V2334-Q2334*V2337</f>
        <v>0</v>
      </c>
      <c r="AA2334" s="27">
        <f t="shared" ref="AA2334" si="13891">(N2334*V2334+O2334*U2334+P2334*V2337+Q2334*U2337)</f>
        <v>-11.58247793958633</v>
      </c>
      <c r="AB2334" s="8"/>
      <c r="AC2334" s="24">
        <v>1</v>
      </c>
      <c r="AD2334" s="28">
        <v>0</v>
      </c>
      <c r="AE2334" s="26">
        <v>0</v>
      </c>
      <c r="AF2334" s="27">
        <v>0</v>
      </c>
      <c r="AH2334" s="24">
        <f t="shared" ref="AH2334" si="13892">X2334*AC2334+Z2334*AC2337-Y2334*AD2334-AA2334*AD2337</f>
        <v>-1.5035831739903887</v>
      </c>
      <c r="AI2334" s="28">
        <f t="shared" ref="AI2334" si="13893">(X2334*AD2334+Y2334*AC2334+Z2334*AD2337+AA2334*AC2337)</f>
        <v>0</v>
      </c>
      <c r="AJ2334" s="26">
        <f t="shared" ref="AJ2334" si="13894">X2334*AE2334+Z2334*AE2337-Y2334*AF2334-AA2334*AF2337</f>
        <v>0</v>
      </c>
      <c r="AK2334" s="27">
        <f t="shared" ref="AK2334" si="13895">(X2334*AF2334+Y2334*AE2334+Z2334*AF2337+AA2334*AE2337)</f>
        <v>-11.58247793958633</v>
      </c>
      <c r="AL2334" s="8"/>
      <c r="AM2334" s="24">
        <v>1</v>
      </c>
      <c r="AN2334" s="25">
        <v>0</v>
      </c>
      <c r="AO2334" s="26">
        <v>0</v>
      </c>
      <c r="AP2334" s="27">
        <f t="shared" ref="AP2334" si="13896">-1/($AN$8*$B2334)</f>
        <v>-5.4133645143130114</v>
      </c>
      <c r="AR2334" s="24">
        <f t="shared" ref="AR2334" si="13897">AH2334*AM2334+AJ2334*AM2337-AI2334*AN2334-AK2334*AN2337</f>
        <v>-1.5035831739903887</v>
      </c>
      <c r="AS2334" s="28">
        <f t="shared" ref="AS2334" si="13898">(AH2334*AN2334+AI2334*AM2334+AJ2334*AN2337+AK2334*AM2337)</f>
        <v>0</v>
      </c>
      <c r="AT2334" s="26">
        <f t="shared" ref="AT2334" si="13899">AH2334*AO2334+AJ2334*AO2337-AI2334*AP2334-AK2334*AP2337</f>
        <v>0</v>
      </c>
      <c r="AU2334" s="27">
        <f t="shared" ref="AU2334" si="13900">(AH2334*AP2334+AI2334*AO2334+AJ2334*AP2337+AK2334*AO2337)</f>
        <v>-3.4430341411886332</v>
      </c>
      <c r="AV2334" s="8"/>
      <c r="AW2334" s="183">
        <f t="shared" ref="AW2334" si="13901">20*LOG((2*$AR$8)/(($AR$8*AR2334+AT2334+$AR$8*AR2337+AT2337)^2+($AR$8*AS2334+AU2334+$AR$8*AS2337+AU2337)^2)^0.5)</f>
        <v>-6.4827289414427769</v>
      </c>
      <c r="AY2334" s="184">
        <f t="shared" ref="AY2334" si="13902">((AS2334^2+AR2334^2)/(AS2337^2+AR2337^2))^0.5</f>
        <v>5.6968089130666906</v>
      </c>
      <c r="AZ2334" s="9"/>
      <c r="BA2334" s="29"/>
      <c r="BB2334" s="29"/>
      <c r="BC2334" s="29"/>
      <c r="BD2334" s="29"/>
    </row>
    <row r="2335" spans="2:56" ht="18.649999999999999" customHeight="1" thickBot="1">
      <c r="D2335" s="30"/>
      <c r="G2335" s="31"/>
      <c r="I2335" s="30"/>
      <c r="L2335" s="31"/>
      <c r="N2335" s="30"/>
      <c r="Q2335" s="31"/>
      <c r="S2335" s="30"/>
      <c r="V2335" s="31"/>
      <c r="X2335" s="30"/>
      <c r="AA2335" s="31"/>
      <c r="AC2335" s="30"/>
      <c r="AF2335" s="31"/>
      <c r="AH2335" s="30"/>
      <c r="AK2335" s="31"/>
      <c r="AM2335" s="30"/>
      <c r="AP2335" s="31"/>
      <c r="AR2335" s="30"/>
      <c r="AU2335" s="31"/>
      <c r="AY2335" s="185"/>
      <c r="AZ2335" s="9"/>
      <c r="BA2335" s="29"/>
      <c r="BB2335" s="29"/>
      <c r="BC2335" s="29"/>
      <c r="BD2335" s="29"/>
    </row>
    <row r="2336" spans="2:56" ht="18.649999999999999" customHeight="1" thickBot="1">
      <c r="D2336" s="197" t="s">
        <v>96</v>
      </c>
      <c r="E2336" s="198"/>
      <c r="F2336" s="199" t="s">
        <v>97</v>
      </c>
      <c r="G2336" s="200"/>
      <c r="I2336" s="197" t="s">
        <v>98</v>
      </c>
      <c r="J2336" s="198"/>
      <c r="K2336" s="199" t="s">
        <v>99</v>
      </c>
      <c r="L2336" s="200"/>
      <c r="N2336" s="197" t="s">
        <v>1</v>
      </c>
      <c r="O2336" s="198"/>
      <c r="P2336" s="199" t="s">
        <v>2</v>
      </c>
      <c r="Q2336" s="200"/>
      <c r="S2336" s="172" t="s">
        <v>100</v>
      </c>
      <c r="T2336" s="173"/>
      <c r="U2336" s="199" t="s">
        <v>101</v>
      </c>
      <c r="V2336" s="200"/>
      <c r="X2336" s="197" t="s">
        <v>102</v>
      </c>
      <c r="Y2336" s="198"/>
      <c r="Z2336" s="199" t="s">
        <v>103</v>
      </c>
      <c r="AA2336" s="200"/>
      <c r="AB2336" s="4"/>
      <c r="AC2336" s="197" t="s">
        <v>104</v>
      </c>
      <c r="AD2336" s="198"/>
      <c r="AE2336" s="199" t="s">
        <v>105</v>
      </c>
      <c r="AF2336" s="200"/>
      <c r="AH2336" s="172" t="s">
        <v>106</v>
      </c>
      <c r="AI2336" s="173"/>
      <c r="AJ2336" s="199" t="s">
        <v>107</v>
      </c>
      <c r="AK2336" s="200"/>
      <c r="AL2336" s="4"/>
      <c r="AM2336" s="197" t="s">
        <v>108</v>
      </c>
      <c r="AN2336" s="198"/>
      <c r="AO2336" s="199" t="s">
        <v>109</v>
      </c>
      <c r="AP2336" s="200"/>
      <c r="AR2336" s="197" t="s">
        <v>110</v>
      </c>
      <c r="AS2336" s="198"/>
      <c r="AT2336" s="199" t="s">
        <v>111</v>
      </c>
      <c r="AU2336" s="200"/>
      <c r="AV2336" s="4"/>
      <c r="AW2336" s="36" t="s">
        <v>112</v>
      </c>
      <c r="AY2336" s="186" t="s">
        <v>113</v>
      </c>
      <c r="AZ2336" s="9"/>
      <c r="BA2336" s="29"/>
      <c r="BB2336" s="29"/>
      <c r="BC2336" s="29"/>
      <c r="BD2336" s="29"/>
    </row>
    <row r="2337" spans="2:56" ht="18.649999999999999" customHeight="1" thickTop="1" thickBot="1">
      <c r="D2337" s="24">
        <v>0</v>
      </c>
      <c r="E2337" s="28">
        <v>0</v>
      </c>
      <c r="F2337" s="26">
        <v>1</v>
      </c>
      <c r="G2337" s="27">
        <v>0</v>
      </c>
      <c r="I2337" s="24">
        <v>0</v>
      </c>
      <c r="J2337" s="28">
        <f t="shared" ref="J2337" si="13903">IF(0=(1-$J$8*$K$8*$B2334^2),0,-1*(1-$J$8*$K$8*$B2334^2)/($B2334*$K$8))</f>
        <v>-0.14121320870748325</v>
      </c>
      <c r="K2337" s="26">
        <v>1</v>
      </c>
      <c r="L2337" s="27">
        <v>0</v>
      </c>
      <c r="N2337" s="24">
        <f t="shared" ref="N2337" si="13904">D2337*I2334+F2337*I2337-E2337*J2334-G2337*J2337</f>
        <v>0</v>
      </c>
      <c r="O2337" s="28">
        <f t="shared" ref="O2337" si="13905">(D2337*J2334+E2337*I2334+F2337*J2337+G2337*I2337)</f>
        <v>-0.14121320870748325</v>
      </c>
      <c r="P2337" s="26">
        <f t="shared" ref="P2337" si="13906">D2337*K2334+F2337*K2337-E2337*L2334-G2337*L2337</f>
        <v>1</v>
      </c>
      <c r="Q2337" s="27">
        <f t="shared" ref="Q2337" si="13907">(D2337*L2334+E2337*K2334+F2337*L2337+G2337*K2337)</f>
        <v>0</v>
      </c>
      <c r="S2337" s="24">
        <v>0</v>
      </c>
      <c r="T2337" s="28">
        <v>0</v>
      </c>
      <c r="U2337" s="26">
        <v>1</v>
      </c>
      <c r="V2337" s="27">
        <v>0</v>
      </c>
      <c r="X2337" s="24">
        <f t="shared" ref="X2337" si="13908">N2337*S2334+P2337*S2337-O2337*T2334-Q2337*T2337</f>
        <v>0</v>
      </c>
      <c r="Y2337" s="28">
        <f t="shared" ref="Y2337" si="13909">(N2337*T2334+O2337*S2334+P2337*T2337+Q2337*S2337)</f>
        <v>-0.14121320870748325</v>
      </c>
      <c r="Z2337" s="26">
        <f t="shared" ref="Z2337" si="13910">N2337*U2334+P2337*U2337-O2337*V2334-Q2337*V2337</f>
        <v>-2.6982298530139639</v>
      </c>
      <c r="AA2337" s="27">
        <f t="shared" ref="AA2337" si="13911">(N2337*V2334+O2337*U2334+P2337*V2337+Q2337*U2337)</f>
        <v>0</v>
      </c>
      <c r="AB2337" s="8"/>
      <c r="AC2337" s="24">
        <v>0</v>
      </c>
      <c r="AD2337" s="28">
        <f t="shared" ref="AD2337" si="13912">IF(0=(1-$AD$8*$AE$8*$B2334^2),0,-1*(1-$AD$8*$AE$8*$B2334^2)/($B2334*$AD$8))</f>
        <v>-0.1501530682892141</v>
      </c>
      <c r="AE2337" s="26">
        <v>1</v>
      </c>
      <c r="AF2337" s="27">
        <v>0</v>
      </c>
      <c r="AH2337" s="24">
        <f t="shared" ref="AH2337" si="13913">X2337*AC2334+Z2337*AC2337-Y2337*AD2334-AA2337*AD2337</f>
        <v>0</v>
      </c>
      <c r="AI2337" s="28">
        <f t="shared" ref="AI2337" si="13914">(X2337*AD2334+Y2337*AC2334+Z2337*AD2337+AA2337*AC2337)</f>
        <v>0.2639342826721186</v>
      </c>
      <c r="AJ2337" s="26">
        <f t="shared" ref="AJ2337" si="13915">X2337*AE2334+Z2337*AE2337-Y2337*AF2334-AA2337*AF2337</f>
        <v>-2.6982298530139639</v>
      </c>
      <c r="AK2337" s="27">
        <f t="shared" ref="AK2337" si="13916">(X2337*AF2334+Y2337*AE2334+Z2337*AF2337+AA2337*AE2337)</f>
        <v>0</v>
      </c>
      <c r="AL2337" s="8"/>
      <c r="AM2337" s="24">
        <v>0</v>
      </c>
      <c r="AN2337" s="28">
        <v>0</v>
      </c>
      <c r="AO2337" s="26">
        <v>1</v>
      </c>
      <c r="AP2337" s="27">
        <v>0</v>
      </c>
      <c r="AR2337" s="24">
        <f t="shared" ref="AR2337" si="13917">AH2337*AM2334+AJ2337*AM2337-AI2337*AN2334-AK2337*AN2337</f>
        <v>0</v>
      </c>
      <c r="AS2337" s="28">
        <f t="shared" ref="AS2337" si="13918">(AH2337*AN2334+AI2337*AM2334+AJ2337*AN2337+AK2337*AM2337)</f>
        <v>0.2639342826721186</v>
      </c>
      <c r="AT2337" s="26">
        <f t="shared" ref="AT2337" si="13919">AH2337*AO2334+AJ2337*AO2337-AI2337*AP2334-AK2337*AP2337</f>
        <v>-1.2694573730860574</v>
      </c>
      <c r="AU2337" s="27">
        <f t="shared" ref="AU2337" si="13920">(AH2337*AP2334+AI2337*AO2334+AJ2337*AP2337+AK2337*AO2337)</f>
        <v>0</v>
      </c>
      <c r="AV2337" s="8"/>
      <c r="AW2337" s="38">
        <f t="shared" ref="AW2337" si="13921">(180/PI())*ATAN(-1*(($AR$8*AS2334+AU2334+$AR$8*AS2337+AU2337)/($AR$8*AR2334+AT2334+$AR$8*AR2337+AT2337)))</f>
        <v>-48.902712403983223</v>
      </c>
      <c r="AY2337" s="187">
        <f t="shared" ref="AY2337" si="13922">20*LOG(((($AR$8*AR2334+AT2334-$AR$8*AR2337-AT2337)^2+($AR$8*AS2334+AU2334-$AR$8*AS2337-AU2337)^2)/(($AR$8*AR2334+AT2334+$AR$8*AR2337+AT2337)^2+($AR$8*AS2334+AU2334+$AR$8*AS2337+AU2337)^2))^0.5)</f>
        <v>-1.1056617043172221</v>
      </c>
      <c r="AZ2337" s="9"/>
      <c r="BA2337" s="29"/>
      <c r="BB2337" s="29"/>
      <c r="BC2337" s="29"/>
      <c r="BD2337" s="29"/>
    </row>
    <row r="2338" spans="2:56" ht="18.649999999999999" customHeight="1">
      <c r="AY2338" s="33"/>
    </row>
    <row r="2339" spans="2:56" ht="18.649999999999999" customHeight="1" thickBot="1">
      <c r="E2339" s="21" t="s">
        <v>68</v>
      </c>
      <c r="J2339" s="21" t="s">
        <v>69</v>
      </c>
      <c r="O2339" s="21" t="s">
        <v>70</v>
      </c>
      <c r="T2339" s="21" t="s">
        <v>71</v>
      </c>
      <c r="Y2339" s="21" t="s">
        <v>72</v>
      </c>
      <c r="AD2339" s="21" t="s">
        <v>73</v>
      </c>
      <c r="AI2339" s="21" t="s">
        <v>74</v>
      </c>
      <c r="AN2339" s="21" t="s">
        <v>75</v>
      </c>
      <c r="AS2339" s="21" t="s">
        <v>76</v>
      </c>
    </row>
    <row r="2340" spans="2:56" ht="18.649999999999999" customHeight="1" thickBot="1">
      <c r="B2340" s="20"/>
      <c r="D2340" s="197" t="s">
        <v>77</v>
      </c>
      <c r="E2340" s="198"/>
      <c r="F2340" s="199" t="s">
        <v>78</v>
      </c>
      <c r="G2340" s="200"/>
      <c r="I2340" s="197" t="s">
        <v>79</v>
      </c>
      <c r="J2340" s="198"/>
      <c r="K2340" s="199" t="s">
        <v>80</v>
      </c>
      <c r="L2340" s="200"/>
      <c r="N2340" s="197" t="s">
        <v>81</v>
      </c>
      <c r="O2340" s="198"/>
      <c r="P2340" s="199" t="s">
        <v>82</v>
      </c>
      <c r="Q2340" s="200"/>
      <c r="S2340" s="197" t="s">
        <v>83</v>
      </c>
      <c r="T2340" s="198"/>
      <c r="U2340" s="199" t="s">
        <v>84</v>
      </c>
      <c r="V2340" s="200"/>
      <c r="X2340" s="197" t="s">
        <v>85</v>
      </c>
      <c r="Y2340" s="198"/>
      <c r="Z2340" s="199" t="s">
        <v>86</v>
      </c>
      <c r="AA2340" s="200"/>
      <c r="AB2340" s="4"/>
      <c r="AC2340" s="197" t="s">
        <v>87</v>
      </c>
      <c r="AD2340" s="198"/>
      <c r="AE2340" s="199" t="s">
        <v>88</v>
      </c>
      <c r="AF2340" s="200"/>
      <c r="AH2340" s="197" t="s">
        <v>89</v>
      </c>
      <c r="AI2340" s="198"/>
      <c r="AJ2340" s="199" t="s">
        <v>90</v>
      </c>
      <c r="AK2340" s="200"/>
      <c r="AL2340" s="4"/>
      <c r="AM2340" s="197" t="s">
        <v>91</v>
      </c>
      <c r="AN2340" s="198"/>
      <c r="AO2340" s="199" t="s">
        <v>92</v>
      </c>
      <c r="AP2340" s="200"/>
      <c r="AR2340" s="197" t="s">
        <v>93</v>
      </c>
      <c r="AS2340" s="198"/>
      <c r="AT2340" s="199" t="s">
        <v>94</v>
      </c>
      <c r="AU2340" s="200"/>
      <c r="AV2340" s="4"/>
      <c r="AW2340" s="181" t="s">
        <v>95</v>
      </c>
      <c r="AY2340" s="182" t="s">
        <v>22</v>
      </c>
      <c r="AZ2340" s="9"/>
      <c r="BA2340" s="29"/>
      <c r="BB2340" s="29"/>
      <c r="BC2340" s="29"/>
      <c r="BD2340" s="29"/>
    </row>
    <row r="2341" spans="2:56" ht="18.649999999999999" customHeight="1" thickTop="1" thickBot="1">
      <c r="B2341" s="39">
        <f t="shared" ref="B2341" si="13923">B2334+$E$5</f>
        <v>1.0323999999999856</v>
      </c>
      <c r="D2341" s="24">
        <v>1</v>
      </c>
      <c r="E2341" s="25">
        <v>0</v>
      </c>
      <c r="F2341" s="26">
        <v>0</v>
      </c>
      <c r="G2341" s="27">
        <f t="shared" ref="G2341" si="13924">-1/($E$8*$B2341)</f>
        <v>-5.4112671239548895</v>
      </c>
      <c r="I2341" s="24">
        <v>1</v>
      </c>
      <c r="J2341" s="28">
        <v>0</v>
      </c>
      <c r="K2341" s="26">
        <v>0</v>
      </c>
      <c r="L2341" s="27">
        <v>0</v>
      </c>
      <c r="N2341" s="24">
        <f t="shared" ref="N2341" si="13925">D2341*I2341+F2341*I2344-E2341*J2341-G2341*J2344</f>
        <v>0.24043423586405044</v>
      </c>
      <c r="O2341" s="28">
        <f t="shared" ref="O2341" si="13926">(D2341*J2341+E2341*I2341+F2341*J2344+G2341*I2344)</f>
        <v>0</v>
      </c>
      <c r="P2341" s="26">
        <f t="shared" ref="P2341" si="13927">D2341*K2341+F2341*K2344-E2341*L2341-G2341*L2344</f>
        <v>0</v>
      </c>
      <c r="Q2341" s="27">
        <f t="shared" ref="Q2341" si="13928">(D2341*L2341+E2341*K2341+F2341*L2344+G2341*K2344)</f>
        <v>-5.4112671239548895</v>
      </c>
      <c r="S2341" s="24">
        <v>1</v>
      </c>
      <c r="T2341" s="25">
        <v>0</v>
      </c>
      <c r="U2341" s="26">
        <v>0</v>
      </c>
      <c r="V2341" s="27">
        <f t="shared" ref="V2341" si="13929">-1/($T$8*$B2341)</f>
        <v>-26.178832842916901</v>
      </c>
      <c r="X2341" s="24">
        <f t="shared" ref="X2341" si="13930">N2341*S2341+P2341*S2344-O2341*T2341-Q2341*T2344</f>
        <v>0.24043423586405044</v>
      </c>
      <c r="Y2341" s="28">
        <f t="shared" ref="Y2341" si="13931">(N2341*T2341+O2341*S2341+P2341*T2344+Q2341*S2344)</f>
        <v>0</v>
      </c>
      <c r="Z2341" s="26">
        <f t="shared" ref="Z2341" si="13932">N2341*U2341+P2341*U2344-O2341*V2341-Q2341*V2344</f>
        <v>0</v>
      </c>
      <c r="AA2341" s="27">
        <f t="shared" ref="AA2341" si="13933">(N2341*V2341+O2341*U2341+P2341*V2344+Q2341*U2344)</f>
        <v>-11.705554794354322</v>
      </c>
      <c r="AB2341" s="8"/>
      <c r="AC2341" s="24">
        <v>1</v>
      </c>
      <c r="AD2341" s="28">
        <v>0</v>
      </c>
      <c r="AE2341" s="26">
        <v>0</v>
      </c>
      <c r="AF2341" s="27">
        <v>0</v>
      </c>
      <c r="AH2341" s="24">
        <f t="shared" ref="AH2341" si="13934">X2341*AC2341+Z2341*AC2344-Y2341*AD2341-AA2341*AD2344</f>
        <v>-1.5087013133063398</v>
      </c>
      <c r="AI2341" s="28">
        <f t="shared" ref="AI2341" si="13935">(X2341*AD2341+Y2341*AC2341+Z2341*AD2344+AA2341*AC2344)</f>
        <v>0</v>
      </c>
      <c r="AJ2341" s="26">
        <f t="shared" ref="AJ2341" si="13936">X2341*AE2341+Z2341*AE2344-Y2341*AF2341-AA2341*AF2344</f>
        <v>0</v>
      </c>
      <c r="AK2341" s="27">
        <f t="shared" ref="AK2341" si="13937">(X2341*AF2341+Y2341*AE2341+Z2341*AF2344+AA2341*AE2344)</f>
        <v>-11.705554794354322</v>
      </c>
      <c r="AL2341" s="8"/>
      <c r="AM2341" s="24">
        <v>1</v>
      </c>
      <c r="AN2341" s="25">
        <v>0</v>
      </c>
      <c r="AO2341" s="26">
        <v>0</v>
      </c>
      <c r="AP2341" s="27">
        <f t="shared" ref="AP2341" si="13938">-1/($AN$8*$B2341)</f>
        <v>-5.4112671239548895</v>
      </c>
      <c r="AR2341" s="24">
        <f t="shared" ref="AR2341" si="13939">AH2341*AM2341+AJ2341*AM2344-AI2341*AN2341-AK2341*AN2344</f>
        <v>-1.5087013133063398</v>
      </c>
      <c r="AS2341" s="28">
        <f t="shared" ref="AS2341" si="13940">(AH2341*AN2341+AI2341*AM2341+AJ2341*AN2344+AK2341*AM2344)</f>
        <v>0</v>
      </c>
      <c r="AT2341" s="26">
        <f t="shared" ref="AT2341" si="13941">AH2341*AO2341+AJ2341*AO2344-AI2341*AP2341-AK2341*AP2344</f>
        <v>0</v>
      </c>
      <c r="AU2341" s="27">
        <f t="shared" ref="AU2341" si="13942">(AH2341*AP2341+AI2341*AO2341+AJ2341*AP2344+AK2341*AO2344)</f>
        <v>-3.54156897779216</v>
      </c>
      <c r="AV2341" s="8"/>
      <c r="AW2341" s="183">
        <f t="shared" ref="AW2341" si="13943">20*LOG((2*$AR$8)/(($AR$8*AR2341+AT2341+$AR$8*AR2344+AT2344)^2+($AR$8*AS2341+AU2341+$AR$8*AS2344+AU2344)^2)^0.5)</f>
        <v>-6.6517906824721642</v>
      </c>
      <c r="AY2341" s="184">
        <f t="shared" ref="AY2341" si="13944">((AS2341^2+AR2341^2)/(AS2344^2+AR2344^2))^0.5</f>
        <v>5.8183494273746756</v>
      </c>
      <c r="AZ2341" s="9"/>
      <c r="BA2341" s="29"/>
      <c r="BB2341" s="29"/>
      <c r="BC2341" s="29"/>
      <c r="BD2341" s="29"/>
    </row>
    <row r="2342" spans="2:56" ht="18.649999999999999" customHeight="1" thickBot="1">
      <c r="D2342" s="30"/>
      <c r="G2342" s="31"/>
      <c r="I2342" s="30"/>
      <c r="L2342" s="31"/>
      <c r="N2342" s="30"/>
      <c r="Q2342" s="31"/>
      <c r="S2342" s="30"/>
      <c r="V2342" s="31"/>
      <c r="X2342" s="30"/>
      <c r="AA2342" s="31"/>
      <c r="AC2342" s="30"/>
      <c r="AF2342" s="31"/>
      <c r="AH2342" s="30"/>
      <c r="AK2342" s="31"/>
      <c r="AM2342" s="30"/>
      <c r="AP2342" s="31"/>
      <c r="AR2342" s="30"/>
      <c r="AU2342" s="31"/>
      <c r="AY2342" s="185"/>
      <c r="AZ2342" s="9"/>
      <c r="BA2342" s="29"/>
      <c r="BB2342" s="29"/>
      <c r="BC2342" s="29"/>
      <c r="BD2342" s="29"/>
    </row>
    <row r="2343" spans="2:56" ht="18.649999999999999" customHeight="1" thickBot="1">
      <c r="D2343" s="197" t="s">
        <v>96</v>
      </c>
      <c r="E2343" s="198"/>
      <c r="F2343" s="199" t="s">
        <v>97</v>
      </c>
      <c r="G2343" s="200"/>
      <c r="I2343" s="197" t="s">
        <v>98</v>
      </c>
      <c r="J2343" s="198"/>
      <c r="K2343" s="199" t="s">
        <v>99</v>
      </c>
      <c r="L2343" s="200"/>
      <c r="N2343" s="197" t="s">
        <v>1</v>
      </c>
      <c r="O2343" s="198"/>
      <c r="P2343" s="199" t="s">
        <v>2</v>
      </c>
      <c r="Q2343" s="200"/>
      <c r="S2343" s="172" t="s">
        <v>100</v>
      </c>
      <c r="T2343" s="173"/>
      <c r="U2343" s="199" t="s">
        <v>101</v>
      </c>
      <c r="V2343" s="200"/>
      <c r="X2343" s="197" t="s">
        <v>102</v>
      </c>
      <c r="Y2343" s="198"/>
      <c r="Z2343" s="199" t="s">
        <v>103</v>
      </c>
      <c r="AA2343" s="200"/>
      <c r="AB2343" s="4"/>
      <c r="AC2343" s="197" t="s">
        <v>104</v>
      </c>
      <c r="AD2343" s="198"/>
      <c r="AE2343" s="199" t="s">
        <v>105</v>
      </c>
      <c r="AF2343" s="200"/>
      <c r="AH2343" s="172" t="s">
        <v>106</v>
      </c>
      <c r="AI2343" s="173"/>
      <c r="AJ2343" s="199" t="s">
        <v>107</v>
      </c>
      <c r="AK2343" s="200"/>
      <c r="AL2343" s="4"/>
      <c r="AM2343" s="197" t="s">
        <v>108</v>
      </c>
      <c r="AN2343" s="198"/>
      <c r="AO2343" s="199" t="s">
        <v>109</v>
      </c>
      <c r="AP2343" s="200"/>
      <c r="AR2343" s="197" t="s">
        <v>110</v>
      </c>
      <c r="AS2343" s="198"/>
      <c r="AT2343" s="199" t="s">
        <v>111</v>
      </c>
      <c r="AU2343" s="200"/>
      <c r="AV2343" s="4"/>
      <c r="AW2343" s="36" t="s">
        <v>112</v>
      </c>
      <c r="AY2343" s="186" t="s">
        <v>113</v>
      </c>
      <c r="AZ2343" s="9"/>
      <c r="BA2343" s="29"/>
      <c r="BB2343" s="29"/>
      <c r="BC2343" s="29"/>
      <c r="BD2343" s="29"/>
    </row>
    <row r="2344" spans="2:56" ht="18.649999999999999" customHeight="1" thickTop="1" thickBot="1">
      <c r="D2344" s="24">
        <v>0</v>
      </c>
      <c r="E2344" s="28">
        <v>0</v>
      </c>
      <c r="F2344" s="26">
        <v>1</v>
      </c>
      <c r="G2344" s="27">
        <v>0</v>
      </c>
      <c r="I2344" s="24">
        <v>0</v>
      </c>
      <c r="J2344" s="28">
        <f t="shared" ref="J2344" si="13945">IF(0=(1-$J$8*$K$8*$B2341^2),0,-1*(1-$J$8*$K$8*$B2341^2)/($B2341*$K$8))</f>
        <v>-0.14036744938601586</v>
      </c>
      <c r="K2344" s="26">
        <v>1</v>
      </c>
      <c r="L2344" s="27">
        <v>0</v>
      </c>
      <c r="N2344" s="24">
        <f t="shared" ref="N2344" si="13946">D2344*I2341+F2344*I2344-E2344*J2341-G2344*J2344</f>
        <v>0</v>
      </c>
      <c r="O2344" s="28">
        <f t="shared" ref="O2344" si="13947">(D2344*J2341+E2344*I2341+F2344*J2344+G2344*I2344)</f>
        <v>-0.14036744938601586</v>
      </c>
      <c r="P2344" s="26">
        <f t="shared" ref="P2344" si="13948">D2344*K2341+F2344*K2344-E2344*L2341-G2344*L2344</f>
        <v>1</v>
      </c>
      <c r="Q2344" s="27">
        <f t="shared" ref="Q2344" si="13949">(D2344*L2341+E2344*K2341+F2344*L2344+G2344*K2344)</f>
        <v>0</v>
      </c>
      <c r="S2344" s="24">
        <v>0</v>
      </c>
      <c r="T2344" s="28">
        <v>0</v>
      </c>
      <c r="U2344" s="26">
        <v>1</v>
      </c>
      <c r="V2344" s="27">
        <v>0</v>
      </c>
      <c r="X2344" s="24">
        <f t="shared" ref="X2344" si="13950">N2344*S2341+P2344*S2344-O2344*T2341-Q2344*T2344</f>
        <v>0</v>
      </c>
      <c r="Y2344" s="28">
        <f t="shared" ref="Y2344" si="13951">(N2344*T2341+O2344*S2341+P2344*T2344+Q2344*S2344)</f>
        <v>-0.14036744938601586</v>
      </c>
      <c r="Z2344" s="26">
        <f t="shared" ref="Z2344" si="13952">N2344*U2341+P2344*U2344-O2344*V2341-Q2344*V2344</f>
        <v>-2.6746559940631078</v>
      </c>
      <c r="AA2344" s="27">
        <f t="shared" ref="AA2344" si="13953">(N2344*V2341+O2344*U2341+P2344*V2344+Q2344*U2344)</f>
        <v>0</v>
      </c>
      <c r="AB2344" s="8"/>
      <c r="AC2344" s="24">
        <v>0</v>
      </c>
      <c r="AD2344" s="28">
        <f t="shared" ref="AD2344" si="13954">IF(0=(1-$AD$8*$AE$8*$B2341^2),0,-1*(1-$AD$8*$AE$8*$B2341^2)/($B2341*$AD$8))</f>
        <v>-0.14942782122672318</v>
      </c>
      <c r="AE2344" s="26">
        <v>1</v>
      </c>
      <c r="AF2344" s="27">
        <v>0</v>
      </c>
      <c r="AH2344" s="24">
        <f t="shared" ref="AH2344" si="13955">X2344*AC2341+Z2344*AC2344-Y2344*AD2341-AA2344*AD2344</f>
        <v>0</v>
      </c>
      <c r="AI2344" s="28">
        <f t="shared" ref="AI2344" si="13956">(X2344*AD2341+Y2344*AC2341+Z2344*AD2344+AA2344*AC2344)</f>
        <v>0.25930056833782977</v>
      </c>
      <c r="AJ2344" s="26">
        <f t="shared" ref="AJ2344" si="13957">X2344*AE2341+Z2344*AE2344-Y2344*AF2341-AA2344*AF2344</f>
        <v>-2.6746559940631078</v>
      </c>
      <c r="AK2344" s="27">
        <f t="shared" ref="AK2344" si="13958">(X2344*AF2341+Y2344*AE2341+Z2344*AF2344+AA2344*AE2344)</f>
        <v>0</v>
      </c>
      <c r="AL2344" s="8"/>
      <c r="AM2344" s="24">
        <v>0</v>
      </c>
      <c r="AN2344" s="28">
        <v>0</v>
      </c>
      <c r="AO2344" s="26">
        <v>1</v>
      </c>
      <c r="AP2344" s="27">
        <v>0</v>
      </c>
      <c r="AR2344" s="24">
        <f t="shared" ref="AR2344" si="13959">AH2344*AM2341+AJ2344*AM2344-AI2344*AN2341-AK2344*AN2344</f>
        <v>0</v>
      </c>
      <c r="AS2344" s="28">
        <f t="shared" ref="AS2344" si="13960">(AH2344*AN2341+AI2344*AM2341+AJ2344*AN2344+AK2344*AM2344)</f>
        <v>0.25930056833782977</v>
      </c>
      <c r="AT2344" s="26">
        <f t="shared" ref="AT2344" si="13961">AH2344*AO2341+AJ2344*AO2344-AI2344*AP2341-AK2344*AP2344</f>
        <v>-1.2715113533937914</v>
      </c>
      <c r="AU2344" s="27">
        <f t="shared" ref="AU2344" si="13962">(AH2344*AP2341+AI2344*AO2341+AJ2344*AP2344+AK2344*AO2344)</f>
        <v>0</v>
      </c>
      <c r="AV2344" s="8"/>
      <c r="AW2344" s="38">
        <f t="shared" ref="AW2344" si="13963">(180/PI())*ATAN(-1*(($AR$8*AS2341+AU2341+$AR$8*AS2344+AU2344)/($AR$8*AR2341+AT2341+$AR$8*AR2344+AT2344)))</f>
        <v>-49.734065948967483</v>
      </c>
      <c r="AY2344" s="187">
        <f t="shared" ref="AY2344" si="13964">20*LOG(((($AR$8*AR2341+AT2341-$AR$8*AR2344-AT2344)^2+($AR$8*AS2341+AU2341-$AR$8*AS2344-AU2344)^2)/(($AR$8*AR2341+AT2341+$AR$8*AR2344+AT2344)^2+($AR$8*AS2341+AU2341+$AR$8*AS2344+AU2344)^2))^0.5)</f>
        <v>-1.0578515388845182</v>
      </c>
      <c r="AZ2344" s="9"/>
      <c r="BA2344" s="29"/>
      <c r="BB2344" s="29"/>
      <c r="BC2344" s="29"/>
      <c r="BD2344" s="29"/>
    </row>
    <row r="2345" spans="2:56" ht="18.649999999999999" customHeight="1">
      <c r="AY2345" s="33"/>
    </row>
    <row r="2346" spans="2:56" ht="18.649999999999999" customHeight="1" thickBot="1">
      <c r="E2346" s="21" t="s">
        <v>68</v>
      </c>
      <c r="J2346" s="21" t="s">
        <v>69</v>
      </c>
      <c r="O2346" s="21" t="s">
        <v>70</v>
      </c>
      <c r="T2346" s="21" t="s">
        <v>71</v>
      </c>
      <c r="Y2346" s="21" t="s">
        <v>72</v>
      </c>
      <c r="AD2346" s="21" t="s">
        <v>73</v>
      </c>
      <c r="AI2346" s="21" t="s">
        <v>74</v>
      </c>
      <c r="AN2346" s="21" t="s">
        <v>75</v>
      </c>
      <c r="AS2346" s="21" t="s">
        <v>76</v>
      </c>
    </row>
    <row r="2347" spans="2:56" ht="18.649999999999999" customHeight="1" thickBot="1">
      <c r="B2347" s="20"/>
      <c r="D2347" s="197" t="s">
        <v>77</v>
      </c>
      <c r="E2347" s="198"/>
      <c r="F2347" s="199" t="s">
        <v>78</v>
      </c>
      <c r="G2347" s="200"/>
      <c r="I2347" s="197" t="s">
        <v>79</v>
      </c>
      <c r="J2347" s="198"/>
      <c r="K2347" s="199" t="s">
        <v>80</v>
      </c>
      <c r="L2347" s="200"/>
      <c r="N2347" s="197" t="s">
        <v>81</v>
      </c>
      <c r="O2347" s="198"/>
      <c r="P2347" s="199" t="s">
        <v>82</v>
      </c>
      <c r="Q2347" s="200"/>
      <c r="S2347" s="197" t="s">
        <v>83</v>
      </c>
      <c r="T2347" s="198"/>
      <c r="U2347" s="199" t="s">
        <v>84</v>
      </c>
      <c r="V2347" s="200"/>
      <c r="X2347" s="197" t="s">
        <v>85</v>
      </c>
      <c r="Y2347" s="198"/>
      <c r="Z2347" s="199" t="s">
        <v>86</v>
      </c>
      <c r="AA2347" s="200"/>
      <c r="AB2347" s="4"/>
      <c r="AC2347" s="197" t="s">
        <v>87</v>
      </c>
      <c r="AD2347" s="198"/>
      <c r="AE2347" s="199" t="s">
        <v>88</v>
      </c>
      <c r="AF2347" s="200"/>
      <c r="AH2347" s="197" t="s">
        <v>89</v>
      </c>
      <c r="AI2347" s="198"/>
      <c r="AJ2347" s="199" t="s">
        <v>90</v>
      </c>
      <c r="AK2347" s="200"/>
      <c r="AL2347" s="4"/>
      <c r="AM2347" s="197" t="s">
        <v>91</v>
      </c>
      <c r="AN2347" s="198"/>
      <c r="AO2347" s="199" t="s">
        <v>92</v>
      </c>
      <c r="AP2347" s="200"/>
      <c r="AR2347" s="197" t="s">
        <v>93</v>
      </c>
      <c r="AS2347" s="198"/>
      <c r="AT2347" s="199" t="s">
        <v>94</v>
      </c>
      <c r="AU2347" s="200"/>
      <c r="AV2347" s="4"/>
      <c r="AW2347" s="181" t="s">
        <v>95</v>
      </c>
      <c r="AY2347" s="182" t="s">
        <v>22</v>
      </c>
      <c r="AZ2347" s="9"/>
      <c r="BA2347" s="29"/>
      <c r="BB2347" s="29"/>
      <c r="BC2347" s="29"/>
      <c r="BD2347" s="29"/>
    </row>
    <row r="2348" spans="2:56" ht="18.649999999999999" customHeight="1" thickTop="1" thickBot="1">
      <c r="B2348" s="39">
        <f t="shared" ref="B2348" si="13965">B2341+$E$5</f>
        <v>1.0327999999999855</v>
      </c>
      <c r="D2348" s="24">
        <v>1</v>
      </c>
      <c r="E2348" s="25">
        <v>0</v>
      </c>
      <c r="F2348" s="26">
        <v>0</v>
      </c>
      <c r="G2348" s="27">
        <f t="shared" ref="G2348" si="13966">-1/($E$8*$B2348)</f>
        <v>-5.409171358221367</v>
      </c>
      <c r="I2348" s="24">
        <v>1</v>
      </c>
      <c r="J2348" s="28">
        <v>0</v>
      </c>
      <c r="K2348" s="26">
        <v>0</v>
      </c>
      <c r="L2348" s="27">
        <v>0</v>
      </c>
      <c r="N2348" s="24">
        <f t="shared" ref="N2348" si="13967">D2348*I2348+F2348*I2351-E2348*J2348-G2348*J2351</f>
        <v>0.24530138412601821</v>
      </c>
      <c r="O2348" s="28">
        <f t="shared" ref="O2348" si="13968">(D2348*J2348+E2348*I2348+F2348*J2351+G2348*I2351)</f>
        <v>0</v>
      </c>
      <c r="P2348" s="26">
        <f t="shared" ref="P2348" si="13969">D2348*K2348+F2348*K2351-E2348*L2348-G2348*L2351</f>
        <v>0</v>
      </c>
      <c r="Q2348" s="27">
        <f t="shared" ref="Q2348" si="13970">(D2348*L2348+E2348*K2348+F2348*L2351+G2348*K2351)</f>
        <v>-5.409171358221367</v>
      </c>
      <c r="S2348" s="24">
        <v>1</v>
      </c>
      <c r="T2348" s="25">
        <v>0</v>
      </c>
      <c r="U2348" s="26">
        <v>0</v>
      </c>
      <c r="V2348" s="27">
        <f t="shared" ref="V2348" si="13971">-1/($T$8*$B2348)</f>
        <v>-26.168693868152022</v>
      </c>
      <c r="X2348" s="24">
        <f t="shared" ref="X2348" si="13972">N2348*S2348+P2348*S2351-O2348*T2348-Q2348*T2351</f>
        <v>0.24530138412601821</v>
      </c>
      <c r="Y2348" s="28">
        <f t="shared" ref="Y2348" si="13973">(N2348*T2348+O2348*S2348+P2348*T2351+Q2348*S2351)</f>
        <v>0</v>
      </c>
      <c r="Z2348" s="26">
        <f t="shared" ref="Z2348" si="13974">N2348*U2348+P2348*U2351-O2348*V2348-Q2348*V2351</f>
        <v>0</v>
      </c>
      <c r="AA2348" s="27">
        <f t="shared" ref="AA2348" si="13975">(N2348*V2348+O2348*U2348+P2348*V2351+Q2348*U2351)</f>
        <v>-11.828388184849103</v>
      </c>
      <c r="AB2348" s="8"/>
      <c r="AC2348" s="24">
        <v>1</v>
      </c>
      <c r="AD2348" s="28">
        <v>0</v>
      </c>
      <c r="AE2348" s="26">
        <v>0</v>
      </c>
      <c r="AF2348" s="27">
        <v>0</v>
      </c>
      <c r="AH2348" s="24">
        <f t="shared" ref="AH2348" si="13976">X2348*AC2348+Z2348*AC2351-Y2348*AD2348-AA2348*AD2351</f>
        <v>-1.5136139755199047</v>
      </c>
      <c r="AI2348" s="28">
        <f t="shared" ref="AI2348" si="13977">(X2348*AD2348+Y2348*AC2348+Z2348*AD2351+AA2348*AC2351)</f>
        <v>0</v>
      </c>
      <c r="AJ2348" s="26">
        <f t="shared" ref="AJ2348" si="13978">X2348*AE2348+Z2348*AE2351-Y2348*AF2348-AA2348*AF2351</f>
        <v>0</v>
      </c>
      <c r="AK2348" s="27">
        <f t="shared" ref="AK2348" si="13979">(X2348*AF2348+Y2348*AE2348+Z2348*AF2351+AA2348*AE2351)</f>
        <v>-11.828388184849103</v>
      </c>
      <c r="AL2348" s="8"/>
      <c r="AM2348" s="24">
        <v>1</v>
      </c>
      <c r="AN2348" s="25">
        <v>0</v>
      </c>
      <c r="AO2348" s="26">
        <v>0</v>
      </c>
      <c r="AP2348" s="27">
        <f t="shared" ref="AP2348" si="13980">-1/($AN$8*$B2348)</f>
        <v>-5.409171358221367</v>
      </c>
      <c r="AR2348" s="24">
        <f t="shared" ref="AR2348" si="13981">AH2348*AM2348+AJ2348*AM2351-AI2348*AN2348-AK2348*AN2351</f>
        <v>-1.5136139755199047</v>
      </c>
      <c r="AS2348" s="28">
        <f t="shared" ref="AS2348" si="13982">(AH2348*AN2348+AI2348*AM2348+AJ2348*AN2351+AK2348*AM2351)</f>
        <v>0</v>
      </c>
      <c r="AT2348" s="26">
        <f t="shared" ref="AT2348" si="13983">AH2348*AO2348+AJ2348*AO2351-AI2348*AP2348-AK2348*AP2351</f>
        <v>0</v>
      </c>
      <c r="AU2348" s="27">
        <f t="shared" ref="AU2348" si="13984">(AH2348*AP2348+AI2348*AO2348+AJ2348*AP2351+AK2348*AO2351)</f>
        <v>-3.6409908210632569</v>
      </c>
      <c r="AV2348" s="8"/>
      <c r="AW2348" s="183">
        <f t="shared" ref="AW2348" si="13985">20*LOG((2*$AR$8)/(($AR$8*AR2348+AT2348+$AR$8*AR2351+AT2351)^2+($AR$8*AS2348+AU2348+$AR$8*AS2351+AU2351)^2)^0.5)</f>
        <v>-6.8201347572060129</v>
      </c>
      <c r="AY2348" s="184">
        <f t="shared" ref="AY2348" si="13986">((AS2348^2+AR2348^2)/(AS2351^2+AR2351^2))^0.5</f>
        <v>5.942602443606197</v>
      </c>
      <c r="AZ2348" s="9"/>
      <c r="BA2348" s="29"/>
      <c r="BB2348" s="29"/>
      <c r="BC2348" s="29"/>
      <c r="BD2348" s="29"/>
    </row>
    <row r="2349" spans="2:56" ht="18.649999999999999" customHeight="1" thickBot="1">
      <c r="D2349" s="30"/>
      <c r="G2349" s="31"/>
      <c r="I2349" s="30"/>
      <c r="L2349" s="31"/>
      <c r="N2349" s="30"/>
      <c r="Q2349" s="31"/>
      <c r="S2349" s="30"/>
      <c r="V2349" s="31"/>
      <c r="X2349" s="30"/>
      <c r="AA2349" s="31"/>
      <c r="AC2349" s="30"/>
      <c r="AF2349" s="31"/>
      <c r="AH2349" s="30"/>
      <c r="AK2349" s="31"/>
      <c r="AM2349" s="30"/>
      <c r="AP2349" s="31"/>
      <c r="AR2349" s="30"/>
      <c r="AU2349" s="31"/>
      <c r="AY2349" s="185"/>
      <c r="AZ2349" s="9"/>
      <c r="BA2349" s="29"/>
      <c r="BB2349" s="29"/>
      <c r="BC2349" s="29"/>
      <c r="BD2349" s="29"/>
    </row>
    <row r="2350" spans="2:56" ht="18.649999999999999" customHeight="1" thickBot="1">
      <c r="D2350" s="197" t="s">
        <v>96</v>
      </c>
      <c r="E2350" s="198"/>
      <c r="F2350" s="199" t="s">
        <v>97</v>
      </c>
      <c r="G2350" s="200"/>
      <c r="I2350" s="197" t="s">
        <v>98</v>
      </c>
      <c r="J2350" s="198"/>
      <c r="K2350" s="199" t="s">
        <v>99</v>
      </c>
      <c r="L2350" s="200"/>
      <c r="N2350" s="197" t="s">
        <v>1</v>
      </c>
      <c r="O2350" s="198"/>
      <c r="P2350" s="199" t="s">
        <v>2</v>
      </c>
      <c r="Q2350" s="200"/>
      <c r="S2350" s="172" t="s">
        <v>100</v>
      </c>
      <c r="T2350" s="173"/>
      <c r="U2350" s="199" t="s">
        <v>101</v>
      </c>
      <c r="V2350" s="200"/>
      <c r="X2350" s="197" t="s">
        <v>102</v>
      </c>
      <c r="Y2350" s="198"/>
      <c r="Z2350" s="199" t="s">
        <v>103</v>
      </c>
      <c r="AA2350" s="200"/>
      <c r="AB2350" s="4"/>
      <c r="AC2350" s="197" t="s">
        <v>104</v>
      </c>
      <c r="AD2350" s="198"/>
      <c r="AE2350" s="199" t="s">
        <v>105</v>
      </c>
      <c r="AF2350" s="200"/>
      <c r="AH2350" s="172" t="s">
        <v>106</v>
      </c>
      <c r="AI2350" s="173"/>
      <c r="AJ2350" s="199" t="s">
        <v>107</v>
      </c>
      <c r="AK2350" s="200"/>
      <c r="AL2350" s="4"/>
      <c r="AM2350" s="197" t="s">
        <v>108</v>
      </c>
      <c r="AN2350" s="198"/>
      <c r="AO2350" s="199" t="s">
        <v>109</v>
      </c>
      <c r="AP2350" s="200"/>
      <c r="AR2350" s="197" t="s">
        <v>110</v>
      </c>
      <c r="AS2350" s="198"/>
      <c r="AT2350" s="199" t="s">
        <v>111</v>
      </c>
      <c r="AU2350" s="200"/>
      <c r="AV2350" s="4"/>
      <c r="AW2350" s="36" t="s">
        <v>112</v>
      </c>
      <c r="AY2350" s="186" t="s">
        <v>113</v>
      </c>
      <c r="AZ2350" s="9"/>
      <c r="BA2350" s="29"/>
      <c r="BB2350" s="29"/>
      <c r="BC2350" s="29"/>
      <c r="BD2350" s="29"/>
    </row>
    <row r="2351" spans="2:56" ht="18.649999999999999" customHeight="1" thickTop="1" thickBot="1">
      <c r="D2351" s="24">
        <v>0</v>
      </c>
      <c r="E2351" s="28">
        <v>0</v>
      </c>
      <c r="F2351" s="26">
        <v>1</v>
      </c>
      <c r="G2351" s="27">
        <v>0</v>
      </c>
      <c r="I2351" s="24">
        <v>0</v>
      </c>
      <c r="J2351" s="28">
        <f t="shared" ref="J2351" si="13987">IF(0=(1-$J$8*$K$8*$B2348^2),0,-1*(1-$J$8*$K$8*$B2348^2)/($B2348*$K$8))</f>
        <v>-0.13952203875496011</v>
      </c>
      <c r="K2351" s="26">
        <v>1</v>
      </c>
      <c r="L2351" s="27">
        <v>0</v>
      </c>
      <c r="N2351" s="24">
        <f t="shared" ref="N2351" si="13988">D2351*I2348+F2351*I2351-E2351*J2348-G2351*J2351</f>
        <v>0</v>
      </c>
      <c r="O2351" s="28">
        <f t="shared" ref="O2351" si="13989">(D2351*J2348+E2351*I2348+F2351*J2351+G2351*I2351)</f>
        <v>-0.13952203875496011</v>
      </c>
      <c r="P2351" s="26">
        <f t="shared" ref="P2351" si="13990">D2351*K2348+F2351*K2351-E2351*L2348-G2351*L2351</f>
        <v>1</v>
      </c>
      <c r="Q2351" s="27">
        <f t="shared" ref="Q2351" si="13991">(D2351*L2348+E2351*K2348+F2351*L2351+G2351*K2351)</f>
        <v>0</v>
      </c>
      <c r="S2351" s="24">
        <v>0</v>
      </c>
      <c r="T2351" s="28">
        <v>0</v>
      </c>
      <c r="U2351" s="26">
        <v>1</v>
      </c>
      <c r="V2351" s="27">
        <v>0</v>
      </c>
      <c r="X2351" s="24">
        <f t="shared" ref="X2351" si="13992">N2351*S2348+P2351*S2351-O2351*T2348-Q2351*T2351</f>
        <v>0</v>
      </c>
      <c r="Y2351" s="28">
        <f t="shared" ref="Y2351" si="13993">(N2351*T2348+O2351*S2348+P2351*T2351+Q2351*S2351)</f>
        <v>-0.13952203875496011</v>
      </c>
      <c r="Z2351" s="26">
        <f t="shared" ref="Z2351" si="13994">N2351*U2348+P2351*U2351-O2351*V2348-Q2351*V2351</f>
        <v>-2.6511095200389936</v>
      </c>
      <c r="AA2351" s="27">
        <f t="shared" ref="AA2351" si="13995">(N2351*V2348+O2351*U2348+P2351*V2351+Q2351*U2351)</f>
        <v>0</v>
      </c>
      <c r="AB2351" s="8"/>
      <c r="AC2351" s="24">
        <v>0</v>
      </c>
      <c r="AD2351" s="28">
        <f t="shared" ref="AD2351" si="13996">IF(0=(1-$AD$8*$AE$8*$B2348^2),0,-1*(1-$AD$8*$AE$8*$B2348^2)/($B2348*$AD$8))</f>
        <v>-0.14870287753143788</v>
      </c>
      <c r="AE2351" s="26">
        <v>1</v>
      </c>
      <c r="AF2351" s="27">
        <v>0</v>
      </c>
      <c r="AH2351" s="24">
        <f t="shared" ref="AH2351" si="13997">X2351*AC2348+Z2351*AC2351-Y2351*AD2348-AA2351*AD2351</f>
        <v>0</v>
      </c>
      <c r="AI2351" s="28">
        <f t="shared" ref="AI2351" si="13998">(X2351*AD2348+Y2351*AC2348+Z2351*AD2351+AA2351*AC2351)</f>
        <v>0.2547055755258274</v>
      </c>
      <c r="AJ2351" s="26">
        <f t="shared" ref="AJ2351" si="13999">X2351*AE2348+Z2351*AE2351-Y2351*AF2348-AA2351*AF2351</f>
        <v>-2.6511095200389936</v>
      </c>
      <c r="AK2351" s="27">
        <f t="shared" ref="AK2351" si="14000">(X2351*AF2348+Y2351*AE2348+Z2351*AF2351+AA2351*AE2351)</f>
        <v>0</v>
      </c>
      <c r="AL2351" s="8"/>
      <c r="AM2351" s="24">
        <v>0</v>
      </c>
      <c r="AN2351" s="28">
        <v>0</v>
      </c>
      <c r="AO2351" s="26">
        <v>1</v>
      </c>
      <c r="AP2351" s="27">
        <v>0</v>
      </c>
      <c r="AR2351" s="24">
        <f t="shared" ref="AR2351" si="14001">AH2351*AM2348+AJ2351*AM2351-AI2351*AN2348-AK2351*AN2351</f>
        <v>0</v>
      </c>
      <c r="AS2351" s="28">
        <f t="shared" ref="AS2351" si="14002">(AH2351*AN2348+AI2351*AM2348+AJ2351*AN2351+AK2351*AM2351)</f>
        <v>0.2547055755258274</v>
      </c>
      <c r="AT2351" s="26">
        <f t="shared" ref="AT2351" si="14003">AH2351*AO2348+AJ2351*AO2351-AI2351*AP2348-AK2351*AP2351</f>
        <v>-1.2733634161253988</v>
      </c>
      <c r="AU2351" s="27">
        <f t="shared" ref="AU2351" si="14004">(AH2351*AP2348+AI2351*AO2348+AJ2351*AP2351+AK2351*AO2351)</f>
        <v>0</v>
      </c>
      <c r="AV2351" s="8"/>
      <c r="AW2351" s="38">
        <f t="shared" ref="AW2351" si="14005">(180/PI())*ATAN(-1*(($AR$8*AS2348+AU2348+$AR$8*AS2351+AU2351)/($AR$8*AR2348+AT2348+$AR$8*AR2351+AT2351)))</f>
        <v>-50.544967608016783</v>
      </c>
      <c r="AY2351" s="187">
        <f t="shared" ref="AY2351" si="14006">20*LOG(((($AR$8*AR2348+AT2348-$AR$8*AR2351-AT2351)^2+($AR$8*AS2348+AU2348-$AR$8*AS2351-AU2351)^2)/(($AR$8*AR2348+AT2348+$AR$8*AR2351+AT2351)^2+($AR$8*AS2348+AU2348+$AR$8*AS2351+AU2351)^2))^0.5)</f>
        <v>-1.0125464815998395</v>
      </c>
      <c r="AZ2351" s="9"/>
      <c r="BA2351" s="29"/>
      <c r="BB2351" s="29"/>
      <c r="BC2351" s="29"/>
      <c r="BD2351" s="29"/>
    </row>
    <row r="2352" spans="2:56" ht="18.649999999999999" customHeight="1">
      <c r="AY2352" s="33"/>
    </row>
    <row r="2353" spans="2:56" ht="18.649999999999999" customHeight="1" thickBot="1">
      <c r="E2353" s="21" t="s">
        <v>68</v>
      </c>
      <c r="J2353" s="21" t="s">
        <v>69</v>
      </c>
      <c r="O2353" s="21" t="s">
        <v>70</v>
      </c>
      <c r="T2353" s="21" t="s">
        <v>71</v>
      </c>
      <c r="Y2353" s="21" t="s">
        <v>72</v>
      </c>
      <c r="AD2353" s="21" t="s">
        <v>73</v>
      </c>
      <c r="AI2353" s="21" t="s">
        <v>74</v>
      </c>
      <c r="AN2353" s="21" t="s">
        <v>75</v>
      </c>
      <c r="AS2353" s="21" t="s">
        <v>76</v>
      </c>
    </row>
    <row r="2354" spans="2:56" ht="18.649999999999999" customHeight="1" thickBot="1">
      <c r="B2354" s="20"/>
      <c r="D2354" s="197" t="s">
        <v>77</v>
      </c>
      <c r="E2354" s="198"/>
      <c r="F2354" s="199" t="s">
        <v>78</v>
      </c>
      <c r="G2354" s="200"/>
      <c r="I2354" s="197" t="s">
        <v>79</v>
      </c>
      <c r="J2354" s="198"/>
      <c r="K2354" s="199" t="s">
        <v>80</v>
      </c>
      <c r="L2354" s="200"/>
      <c r="N2354" s="197" t="s">
        <v>81</v>
      </c>
      <c r="O2354" s="198"/>
      <c r="P2354" s="199" t="s">
        <v>82</v>
      </c>
      <c r="Q2354" s="200"/>
      <c r="S2354" s="197" t="s">
        <v>83</v>
      </c>
      <c r="T2354" s="198"/>
      <c r="U2354" s="199" t="s">
        <v>84</v>
      </c>
      <c r="V2354" s="200"/>
      <c r="X2354" s="197" t="s">
        <v>85</v>
      </c>
      <c r="Y2354" s="198"/>
      <c r="Z2354" s="199" t="s">
        <v>86</v>
      </c>
      <c r="AA2354" s="200"/>
      <c r="AB2354" s="4"/>
      <c r="AC2354" s="197" t="s">
        <v>87</v>
      </c>
      <c r="AD2354" s="198"/>
      <c r="AE2354" s="199" t="s">
        <v>88</v>
      </c>
      <c r="AF2354" s="200"/>
      <c r="AH2354" s="197" t="s">
        <v>89</v>
      </c>
      <c r="AI2354" s="198"/>
      <c r="AJ2354" s="199" t="s">
        <v>90</v>
      </c>
      <c r="AK2354" s="200"/>
      <c r="AL2354" s="4"/>
      <c r="AM2354" s="197" t="s">
        <v>91</v>
      </c>
      <c r="AN2354" s="198"/>
      <c r="AO2354" s="199" t="s">
        <v>92</v>
      </c>
      <c r="AP2354" s="200"/>
      <c r="AR2354" s="197" t="s">
        <v>93</v>
      </c>
      <c r="AS2354" s="198"/>
      <c r="AT2354" s="199" t="s">
        <v>94</v>
      </c>
      <c r="AU2354" s="200"/>
      <c r="AV2354" s="4"/>
      <c r="AW2354" s="181" t="s">
        <v>95</v>
      </c>
      <c r="AY2354" s="182" t="s">
        <v>22</v>
      </c>
      <c r="AZ2354" s="9"/>
      <c r="BA2354" s="29"/>
      <c r="BB2354" s="29"/>
      <c r="BC2354" s="29"/>
      <c r="BD2354" s="29"/>
    </row>
    <row r="2355" spans="2:56" ht="18.649999999999999" customHeight="1" thickTop="1" thickBot="1">
      <c r="B2355" s="39">
        <f t="shared" ref="B2355" si="14007">B2348+$E$5</f>
        <v>1.0331999999999855</v>
      </c>
      <c r="D2355" s="24">
        <v>1</v>
      </c>
      <c r="E2355" s="25">
        <v>0</v>
      </c>
      <c r="F2355" s="26">
        <v>0</v>
      </c>
      <c r="G2355" s="27">
        <f t="shared" ref="G2355" si="14008">-1/($E$8*$B2355)</f>
        <v>-5.4070772152255406</v>
      </c>
      <c r="I2355" s="24">
        <v>1</v>
      </c>
      <c r="J2355" s="28">
        <v>0</v>
      </c>
      <c r="K2355" s="26">
        <v>0</v>
      </c>
      <c r="L2355" s="27">
        <v>0</v>
      </c>
      <c r="N2355" s="24">
        <f t="shared" ref="N2355" si="14009">D2355*I2355+F2355*I2358-E2355*J2355-G2355*J2358</f>
        <v>0.25016288058072567</v>
      </c>
      <c r="O2355" s="28">
        <f t="shared" ref="O2355" si="14010">(D2355*J2355+E2355*I2355+F2355*J2358+G2355*I2358)</f>
        <v>0</v>
      </c>
      <c r="P2355" s="26">
        <f t="shared" ref="P2355" si="14011">D2355*K2355+F2355*K2358-E2355*L2355-G2355*L2358</f>
        <v>0</v>
      </c>
      <c r="Q2355" s="27">
        <f t="shared" ref="Q2355" si="14012">(D2355*L2355+E2355*K2355+F2355*L2358+G2355*K2358)</f>
        <v>-5.4070772152255406</v>
      </c>
      <c r="S2355" s="24">
        <v>1</v>
      </c>
      <c r="T2355" s="25">
        <v>0</v>
      </c>
      <c r="U2355" s="26">
        <v>0</v>
      </c>
      <c r="V2355" s="27">
        <f t="shared" ref="V2355" si="14013">-1/($T$8*$B2355)</f>
        <v>-26.158562743928965</v>
      </c>
      <c r="X2355" s="24">
        <f t="shared" ref="X2355" si="14014">N2355*S2355+P2355*S2358-O2355*T2355-Q2355*T2358</f>
        <v>0.25016288058072567</v>
      </c>
      <c r="Y2355" s="28">
        <f t="shared" ref="Y2355" si="14015">(N2355*T2355+O2355*S2355+P2355*T2358+Q2355*S2358)</f>
        <v>0</v>
      </c>
      <c r="Z2355" s="26">
        <f t="shared" ref="Z2355" si="14016">N2355*U2355+P2355*U2358-O2355*V2355-Q2355*V2358</f>
        <v>0</v>
      </c>
      <c r="AA2355" s="27">
        <f t="shared" ref="AA2355" si="14017">(N2355*V2355+O2355*U2355+P2355*V2358+Q2355*U2358)</f>
        <v>-11.950978623098461</v>
      </c>
      <c r="AB2355" s="8"/>
      <c r="AC2355" s="24">
        <v>1</v>
      </c>
      <c r="AD2355" s="28">
        <v>0</v>
      </c>
      <c r="AE2355" s="26">
        <v>0</v>
      </c>
      <c r="AF2355" s="27">
        <v>0</v>
      </c>
      <c r="AH2355" s="24">
        <f t="shared" ref="AH2355" si="14018">X2355*AC2355+Z2355*AC2358-Y2355*AD2355-AA2355*AD2358</f>
        <v>-1.5183218647095598</v>
      </c>
      <c r="AI2355" s="28">
        <f t="shared" ref="AI2355" si="14019">(X2355*AD2355+Y2355*AC2355+Z2355*AD2358+AA2355*AC2358)</f>
        <v>0</v>
      </c>
      <c r="AJ2355" s="26">
        <f t="shared" ref="AJ2355" si="14020">X2355*AE2355+Z2355*AE2358-Y2355*AF2355-AA2355*AF2358</f>
        <v>0</v>
      </c>
      <c r="AK2355" s="27">
        <f t="shared" ref="AK2355" si="14021">(X2355*AF2355+Y2355*AE2355+Z2355*AF2358+AA2355*AE2358)</f>
        <v>-11.950978623098461</v>
      </c>
      <c r="AL2355" s="8"/>
      <c r="AM2355" s="24">
        <v>1</v>
      </c>
      <c r="AN2355" s="25">
        <v>0</v>
      </c>
      <c r="AO2355" s="26">
        <v>0</v>
      </c>
      <c r="AP2355" s="27">
        <f t="shared" ref="AP2355" si="14022">-1/($AN$8*$B2355)</f>
        <v>-5.4070772152255406</v>
      </c>
      <c r="AR2355" s="24">
        <f t="shared" ref="AR2355" si="14023">AH2355*AM2355+AJ2355*AM2358-AI2355*AN2355-AK2355*AN2358</f>
        <v>-1.5183218647095598</v>
      </c>
      <c r="AS2355" s="28">
        <f t="shared" ref="AS2355" si="14024">(AH2355*AN2355+AI2355*AM2355+AJ2355*AN2358+AK2355*AM2358)</f>
        <v>0</v>
      </c>
      <c r="AT2355" s="26">
        <f t="shared" ref="AT2355" si="14025">AH2355*AO2355+AJ2355*AO2358-AI2355*AP2355-AK2355*AP2358</f>
        <v>0</v>
      </c>
      <c r="AU2355" s="27">
        <f t="shared" ref="AU2355" si="14026">(AH2355*AP2355+AI2355*AO2355+AJ2355*AP2358+AK2355*AO2358)</f>
        <v>-3.7412950630486446</v>
      </c>
      <c r="AV2355" s="8"/>
      <c r="AW2355" s="183">
        <f t="shared" ref="AW2355" si="14027">20*LOG((2*$AR$8)/(($AR$8*AR2355+AT2355+$AR$8*AR2358+AT2358)^2+($AR$8*AS2355+AU2355+$AR$8*AS2358+AU2358)^2)^0.5)</f>
        <v>-6.9877074833978767</v>
      </c>
      <c r="AY2355" s="184">
        <f t="shared" ref="AY2355" si="14028">((AS2355^2+AR2355^2)/(AS2358^2+AR2358^2))^0.5</f>
        <v>6.0696646834796493</v>
      </c>
      <c r="AZ2355" s="9"/>
      <c r="BA2355" s="29"/>
      <c r="BB2355" s="29"/>
      <c r="BC2355" s="29"/>
      <c r="BD2355" s="29"/>
    </row>
    <row r="2356" spans="2:56" ht="18.649999999999999" customHeight="1" thickBot="1">
      <c r="D2356" s="30"/>
      <c r="G2356" s="31"/>
      <c r="I2356" s="30"/>
      <c r="L2356" s="31"/>
      <c r="N2356" s="30"/>
      <c r="Q2356" s="31"/>
      <c r="S2356" s="30"/>
      <c r="V2356" s="31"/>
      <c r="X2356" s="30"/>
      <c r="AA2356" s="31"/>
      <c r="AC2356" s="30"/>
      <c r="AF2356" s="31"/>
      <c r="AH2356" s="30"/>
      <c r="AK2356" s="31"/>
      <c r="AM2356" s="30"/>
      <c r="AP2356" s="31"/>
      <c r="AR2356" s="30"/>
      <c r="AU2356" s="31"/>
      <c r="AY2356" s="185"/>
      <c r="AZ2356" s="9"/>
      <c r="BA2356" s="29"/>
      <c r="BB2356" s="29"/>
      <c r="BC2356" s="29"/>
      <c r="BD2356" s="29"/>
    </row>
    <row r="2357" spans="2:56" ht="18.649999999999999" customHeight="1" thickBot="1">
      <c r="D2357" s="197" t="s">
        <v>96</v>
      </c>
      <c r="E2357" s="198"/>
      <c r="F2357" s="199" t="s">
        <v>97</v>
      </c>
      <c r="G2357" s="200"/>
      <c r="I2357" s="197" t="s">
        <v>98</v>
      </c>
      <c r="J2357" s="198"/>
      <c r="K2357" s="199" t="s">
        <v>99</v>
      </c>
      <c r="L2357" s="200"/>
      <c r="N2357" s="197" t="s">
        <v>1</v>
      </c>
      <c r="O2357" s="198"/>
      <c r="P2357" s="199" t="s">
        <v>2</v>
      </c>
      <c r="Q2357" s="200"/>
      <c r="S2357" s="172" t="s">
        <v>100</v>
      </c>
      <c r="T2357" s="173"/>
      <c r="U2357" s="199" t="s">
        <v>101</v>
      </c>
      <c r="V2357" s="200"/>
      <c r="X2357" s="197" t="s">
        <v>102</v>
      </c>
      <c r="Y2357" s="198"/>
      <c r="Z2357" s="199" t="s">
        <v>103</v>
      </c>
      <c r="AA2357" s="200"/>
      <c r="AB2357" s="4"/>
      <c r="AC2357" s="197" t="s">
        <v>104</v>
      </c>
      <c r="AD2357" s="198"/>
      <c r="AE2357" s="199" t="s">
        <v>105</v>
      </c>
      <c r="AF2357" s="200"/>
      <c r="AH2357" s="172" t="s">
        <v>106</v>
      </c>
      <c r="AI2357" s="173"/>
      <c r="AJ2357" s="199" t="s">
        <v>107</v>
      </c>
      <c r="AK2357" s="200"/>
      <c r="AL2357" s="4"/>
      <c r="AM2357" s="197" t="s">
        <v>108</v>
      </c>
      <c r="AN2357" s="198"/>
      <c r="AO2357" s="199" t="s">
        <v>109</v>
      </c>
      <c r="AP2357" s="200"/>
      <c r="AR2357" s="197" t="s">
        <v>110</v>
      </c>
      <c r="AS2357" s="198"/>
      <c r="AT2357" s="199" t="s">
        <v>111</v>
      </c>
      <c r="AU2357" s="200"/>
      <c r="AV2357" s="4"/>
      <c r="AW2357" s="36" t="s">
        <v>112</v>
      </c>
      <c r="AY2357" s="186" t="s">
        <v>113</v>
      </c>
      <c r="AZ2357" s="9"/>
      <c r="BA2357" s="29"/>
      <c r="BB2357" s="29"/>
      <c r="BC2357" s="29"/>
      <c r="BD2357" s="29"/>
    </row>
    <row r="2358" spans="2:56" ht="18.649999999999999" customHeight="1" thickTop="1" thickBot="1">
      <c r="D2358" s="24">
        <v>0</v>
      </c>
      <c r="E2358" s="28">
        <v>0</v>
      </c>
      <c r="F2358" s="26">
        <v>1</v>
      </c>
      <c r="G2358" s="27">
        <v>0</v>
      </c>
      <c r="I2358" s="24">
        <v>0</v>
      </c>
      <c r="J2358" s="28">
        <f t="shared" ref="J2358" si="14029">IF(0=(1-$J$8*$K$8*$B2355^2),0,-1*(1-$J$8*$K$8*$B2355^2)/($B2355*$K$8))</f>
        <v>-0.13867697640933302</v>
      </c>
      <c r="K2358" s="26">
        <v>1</v>
      </c>
      <c r="L2358" s="27">
        <v>0</v>
      </c>
      <c r="N2358" s="24">
        <f t="shared" ref="N2358" si="14030">D2358*I2355+F2358*I2358-E2358*J2355-G2358*J2358</f>
        <v>0</v>
      </c>
      <c r="O2358" s="28">
        <f t="shared" ref="O2358" si="14031">(D2358*J2355+E2358*I2355+F2358*J2358+G2358*I2358)</f>
        <v>-0.13867697640933302</v>
      </c>
      <c r="P2358" s="26">
        <f t="shared" ref="P2358" si="14032">D2358*K2355+F2358*K2358-E2358*L2355-G2358*L2358</f>
        <v>1</v>
      </c>
      <c r="Q2358" s="27">
        <f t="shared" ref="Q2358" si="14033">(D2358*L2355+E2358*K2355+F2358*L2358+G2358*K2358)</f>
        <v>0</v>
      </c>
      <c r="S2358" s="24">
        <v>0</v>
      </c>
      <c r="T2358" s="28">
        <v>0</v>
      </c>
      <c r="U2358" s="26">
        <v>1</v>
      </c>
      <c r="V2358" s="27">
        <v>0</v>
      </c>
      <c r="X2358" s="24">
        <f t="shared" ref="X2358" si="14034">N2358*S2355+P2358*S2358-O2358*T2355-Q2358*T2358</f>
        <v>0</v>
      </c>
      <c r="Y2358" s="28">
        <f t="shared" ref="Y2358" si="14035">(N2358*T2355+O2358*S2355+P2358*T2358+Q2358*S2358)</f>
        <v>-0.13867697640933302</v>
      </c>
      <c r="Z2358" s="26">
        <f t="shared" ref="Z2358" si="14036">N2358*U2355+P2358*U2358-O2358*V2355-Q2358*V2358</f>
        <v>-2.6275903885418948</v>
      </c>
      <c r="AA2358" s="27">
        <f t="shared" ref="AA2358" si="14037">(N2358*V2355+O2358*U2355+P2358*V2358+Q2358*U2358)</f>
        <v>0</v>
      </c>
      <c r="AB2358" s="8"/>
      <c r="AC2358" s="24">
        <v>0</v>
      </c>
      <c r="AD2358" s="28">
        <f t="shared" ref="AD2358" si="14038">IF(0=(1-$AD$8*$AE$8*$B2355^2),0,-1*(1-$AD$8*$AE$8*$B2355^2)/($B2355*$AD$8))</f>
        <v>-0.14797823685101535</v>
      </c>
      <c r="AE2358" s="26">
        <v>1</v>
      </c>
      <c r="AF2358" s="27">
        <v>0</v>
      </c>
      <c r="AH2358" s="24">
        <f t="shared" ref="AH2358" si="14039">X2358*AC2355+Z2358*AC2358-Y2358*AD2355-AA2358*AD2358</f>
        <v>0</v>
      </c>
      <c r="AI2358" s="28">
        <f t="shared" ref="AI2358" si="14040">(X2358*AD2355+Y2358*AC2355+Z2358*AD2358+AA2358*AC2358)</f>
        <v>0.25014921645377092</v>
      </c>
      <c r="AJ2358" s="26">
        <f t="shared" ref="AJ2358" si="14041">X2358*AE2355+Z2358*AE2358-Y2358*AF2355-AA2358*AF2358</f>
        <v>-2.6275903885418948</v>
      </c>
      <c r="AK2358" s="27">
        <f t="shared" ref="AK2358" si="14042">(X2358*AF2355+Y2358*AE2355+Z2358*AF2358+AA2358*AE2358)</f>
        <v>0</v>
      </c>
      <c r="AL2358" s="8"/>
      <c r="AM2358" s="24">
        <v>0</v>
      </c>
      <c r="AN2358" s="28">
        <v>0</v>
      </c>
      <c r="AO2358" s="26">
        <v>1</v>
      </c>
      <c r="AP2358" s="27">
        <v>0</v>
      </c>
      <c r="AR2358" s="24">
        <f t="shared" ref="AR2358" si="14043">AH2358*AM2355+AJ2358*AM2358-AI2358*AN2355-AK2358*AN2358</f>
        <v>0</v>
      </c>
      <c r="AS2358" s="28">
        <f t="shared" ref="AS2358" si="14044">(AH2358*AN2355+AI2358*AM2355+AJ2358*AN2358+AK2358*AM2358)</f>
        <v>0.25014921645377092</v>
      </c>
      <c r="AT2358" s="26">
        <f t="shared" ref="AT2358" si="14045">AH2358*AO2355+AJ2358*AO2358-AI2358*AP2355-AK2358*AP2358</f>
        <v>-1.2750142598481882</v>
      </c>
      <c r="AU2358" s="27">
        <f t="shared" ref="AU2358" si="14046">(AH2358*AP2355+AI2358*AO2355+AJ2358*AP2358+AK2358*AO2358)</f>
        <v>0</v>
      </c>
      <c r="AV2358" s="8"/>
      <c r="AW2358" s="38">
        <f t="shared" ref="AW2358" si="14047">(180/PI())*ATAN(-1*(($AR$8*AS2355+AU2355+$AR$8*AS2358+AU2358)/($AR$8*AR2355+AT2355+$AR$8*AR2358+AT2358)))</f>
        <v>-51.335994516345167</v>
      </c>
      <c r="AY2358" s="187">
        <f t="shared" ref="AY2358" si="14048">20*LOG(((($AR$8*AR2355+AT2355-$AR$8*AR2358-AT2358)^2+($AR$8*AS2355+AU2355-$AR$8*AS2358-AU2358)^2)/(($AR$8*AR2355+AT2355+$AR$8*AR2358+AT2358)^2+($AR$8*AS2355+AU2355+$AR$8*AS2358+AU2358)^2))^0.5)</f>
        <v>-0.96959841294677007</v>
      </c>
      <c r="AZ2358" s="9"/>
      <c r="BA2358" s="29"/>
      <c r="BB2358" s="29"/>
      <c r="BC2358" s="29"/>
      <c r="BD2358" s="29"/>
    </row>
    <row r="2359" spans="2:56" ht="18.649999999999999" customHeight="1">
      <c r="AY2359" s="33"/>
    </row>
    <row r="2360" spans="2:56" ht="18.649999999999999" customHeight="1" thickBot="1">
      <c r="E2360" s="21" t="s">
        <v>68</v>
      </c>
      <c r="J2360" s="21" t="s">
        <v>69</v>
      </c>
      <c r="O2360" s="21" t="s">
        <v>70</v>
      </c>
      <c r="T2360" s="21" t="s">
        <v>71</v>
      </c>
      <c r="Y2360" s="21" t="s">
        <v>72</v>
      </c>
      <c r="AD2360" s="21" t="s">
        <v>73</v>
      </c>
      <c r="AI2360" s="21" t="s">
        <v>74</v>
      </c>
      <c r="AN2360" s="21" t="s">
        <v>75</v>
      </c>
      <c r="AS2360" s="21" t="s">
        <v>76</v>
      </c>
    </row>
    <row r="2361" spans="2:56" ht="18.649999999999999" customHeight="1" thickBot="1">
      <c r="B2361" s="20"/>
      <c r="D2361" s="197" t="s">
        <v>77</v>
      </c>
      <c r="E2361" s="198"/>
      <c r="F2361" s="199" t="s">
        <v>78</v>
      </c>
      <c r="G2361" s="200"/>
      <c r="I2361" s="197" t="s">
        <v>79</v>
      </c>
      <c r="J2361" s="198"/>
      <c r="K2361" s="199" t="s">
        <v>80</v>
      </c>
      <c r="L2361" s="200"/>
      <c r="N2361" s="197" t="s">
        <v>81</v>
      </c>
      <c r="O2361" s="198"/>
      <c r="P2361" s="199" t="s">
        <v>82</v>
      </c>
      <c r="Q2361" s="200"/>
      <c r="S2361" s="197" t="s">
        <v>83</v>
      </c>
      <c r="T2361" s="198"/>
      <c r="U2361" s="199" t="s">
        <v>84</v>
      </c>
      <c r="V2361" s="200"/>
      <c r="X2361" s="197" t="s">
        <v>85</v>
      </c>
      <c r="Y2361" s="198"/>
      <c r="Z2361" s="199" t="s">
        <v>86</v>
      </c>
      <c r="AA2361" s="200"/>
      <c r="AB2361" s="4"/>
      <c r="AC2361" s="197" t="s">
        <v>87</v>
      </c>
      <c r="AD2361" s="198"/>
      <c r="AE2361" s="199" t="s">
        <v>88</v>
      </c>
      <c r="AF2361" s="200"/>
      <c r="AH2361" s="197" t="s">
        <v>89</v>
      </c>
      <c r="AI2361" s="198"/>
      <c r="AJ2361" s="199" t="s">
        <v>90</v>
      </c>
      <c r="AK2361" s="200"/>
      <c r="AL2361" s="4"/>
      <c r="AM2361" s="197" t="s">
        <v>91</v>
      </c>
      <c r="AN2361" s="198"/>
      <c r="AO2361" s="199" t="s">
        <v>92</v>
      </c>
      <c r="AP2361" s="200"/>
      <c r="AR2361" s="197" t="s">
        <v>93</v>
      </c>
      <c r="AS2361" s="198"/>
      <c r="AT2361" s="199" t="s">
        <v>94</v>
      </c>
      <c r="AU2361" s="200"/>
      <c r="AV2361" s="4"/>
      <c r="AW2361" s="181" t="s">
        <v>95</v>
      </c>
      <c r="AY2361" s="182" t="s">
        <v>22</v>
      </c>
      <c r="AZ2361" s="9"/>
      <c r="BA2361" s="29"/>
      <c r="BB2361" s="29"/>
      <c r="BC2361" s="29"/>
      <c r="BD2361" s="29"/>
    </row>
    <row r="2362" spans="2:56" ht="18.649999999999999" customHeight="1" thickTop="1" thickBot="1">
      <c r="B2362" s="39">
        <f t="shared" ref="B2362" si="14049">B2355+$E$5</f>
        <v>1.0335999999999854</v>
      </c>
      <c r="D2362" s="24">
        <v>1</v>
      </c>
      <c r="E2362" s="25">
        <v>0</v>
      </c>
      <c r="F2362" s="26">
        <v>0</v>
      </c>
      <c r="G2362" s="27">
        <f t="shared" ref="G2362" si="14050">-1/($E$8*$B2362)</f>
        <v>-5.4049846930834251</v>
      </c>
      <c r="I2362" s="24">
        <v>1</v>
      </c>
      <c r="J2362" s="28">
        <v>0</v>
      </c>
      <c r="K2362" s="26">
        <v>0</v>
      </c>
      <c r="L2362" s="27">
        <v>0</v>
      </c>
      <c r="N2362" s="24">
        <f t="shared" ref="N2362" si="14051">D2362*I2362+F2362*I2365-E2362*J2362-G2362*J2365</f>
        <v>0.25501873397540731</v>
      </c>
      <c r="O2362" s="28">
        <f t="shared" ref="O2362" si="14052">(D2362*J2362+E2362*I2362+F2362*J2365+G2362*I2365)</f>
        <v>0</v>
      </c>
      <c r="P2362" s="26">
        <f t="shared" ref="P2362" si="14053">D2362*K2362+F2362*K2365-E2362*L2362-G2362*L2365</f>
        <v>0</v>
      </c>
      <c r="Q2362" s="27">
        <f t="shared" ref="Q2362" si="14054">(D2362*L2362+E2362*K2362+F2362*L2365+G2362*K2365)</f>
        <v>-5.4049846930834251</v>
      </c>
      <c r="S2362" s="24">
        <v>1</v>
      </c>
      <c r="T2362" s="25">
        <v>0</v>
      </c>
      <c r="U2362" s="26">
        <v>0</v>
      </c>
      <c r="V2362" s="27">
        <f t="shared" ref="V2362" si="14055">-1/($T$8*$B2362)</f>
        <v>-26.148439461133332</v>
      </c>
      <c r="X2362" s="24">
        <f t="shared" ref="X2362" si="14056">N2362*S2362+P2362*S2365-O2362*T2362-Q2362*T2365</f>
        <v>0.25501873397540731</v>
      </c>
      <c r="Y2362" s="28">
        <f t="shared" ref="Y2362" si="14057">(N2362*T2362+O2362*S2362+P2362*T2365+Q2362*S2365)</f>
        <v>0</v>
      </c>
      <c r="Z2362" s="26">
        <f t="shared" ref="Z2362" si="14058">N2362*U2362+P2362*U2365-O2362*V2362-Q2362*V2365</f>
        <v>0</v>
      </c>
      <c r="AA2362" s="27">
        <f t="shared" ref="AA2362" si="14059">(N2362*V2362+O2362*U2362+P2362*V2365+Q2362*U2365)</f>
        <v>-12.073326619894228</v>
      </c>
      <c r="AB2362" s="8"/>
      <c r="AC2362" s="24">
        <v>1</v>
      </c>
      <c r="AD2362" s="28">
        <v>0</v>
      </c>
      <c r="AE2362" s="26">
        <v>0</v>
      </c>
      <c r="AF2362" s="27">
        <v>0</v>
      </c>
      <c r="AH2362" s="24">
        <f t="shared" ref="AH2362" si="14060">X2362*AC2362+Z2362*AC2365-Y2362*AD2362-AA2362*AD2365</f>
        <v>-1.5228256826962101</v>
      </c>
      <c r="AI2362" s="28">
        <f t="shared" ref="AI2362" si="14061">(X2362*AD2362+Y2362*AC2362+Z2362*AD2365+AA2362*AC2365)</f>
        <v>0</v>
      </c>
      <c r="AJ2362" s="26">
        <f t="shared" ref="AJ2362" si="14062">X2362*AE2362+Z2362*AE2365-Y2362*AF2362-AA2362*AF2365</f>
        <v>0</v>
      </c>
      <c r="AK2362" s="27">
        <f t="shared" ref="AK2362" si="14063">(X2362*AF2362+Y2362*AE2362+Z2362*AF2365+AA2362*AE2365)</f>
        <v>-12.073326619894228</v>
      </c>
      <c r="AL2362" s="8"/>
      <c r="AM2362" s="24">
        <v>1</v>
      </c>
      <c r="AN2362" s="25">
        <v>0</v>
      </c>
      <c r="AO2362" s="26">
        <v>0</v>
      </c>
      <c r="AP2362" s="27">
        <f t="shared" ref="AP2362" si="14064">-1/($AN$8*$B2362)</f>
        <v>-5.4049846930834251</v>
      </c>
      <c r="AR2362" s="24">
        <f t="shared" ref="AR2362" si="14065">AH2362*AM2362+AJ2362*AM2365-AI2362*AN2362-AK2362*AN2365</f>
        <v>-1.5228256826962101</v>
      </c>
      <c r="AS2362" s="28">
        <f t="shared" ref="AS2362" si="14066">(AH2362*AN2362+AI2362*AM2362+AJ2362*AN2365+AK2362*AM2365)</f>
        <v>0</v>
      </c>
      <c r="AT2362" s="26">
        <f t="shared" ref="AT2362" si="14067">AH2362*AO2362+AJ2362*AO2365-AI2362*AP2362-AK2362*AP2365</f>
        <v>0</v>
      </c>
      <c r="AU2362" s="27">
        <f t="shared" ref="AU2362" si="14068">(AH2362*AP2362+AI2362*AO2362+AJ2362*AP2365+AK2362*AO2365)</f>
        <v>-3.8424771146868952</v>
      </c>
      <c r="AV2362" s="8"/>
      <c r="AW2362" s="183">
        <f t="shared" ref="AW2362" si="14069">20*LOG((2*$AR$8)/(($AR$8*AR2362+AT2362+$AR$8*AR2365+AT2365)^2+($AR$8*AS2362+AU2362+$AR$8*AS2365+AU2365)^2)^0.5)</f>
        <v>-7.1544602543077254</v>
      </c>
      <c r="AY2362" s="184">
        <f t="shared" ref="AY2362" si="14070">((AS2362^2+AR2362^2)/(AS2365^2+AR2365^2))^0.5</f>
        <v>6.1996375896483036</v>
      </c>
      <c r="AZ2362" s="9"/>
      <c r="BA2362" s="29"/>
      <c r="BB2362" s="29"/>
      <c r="BC2362" s="29"/>
      <c r="BD2362" s="29"/>
    </row>
    <row r="2363" spans="2:56" ht="18.649999999999999" customHeight="1" thickBot="1">
      <c r="D2363" s="30"/>
      <c r="G2363" s="31"/>
      <c r="I2363" s="30"/>
      <c r="L2363" s="31"/>
      <c r="N2363" s="30"/>
      <c r="Q2363" s="31"/>
      <c r="S2363" s="30"/>
      <c r="V2363" s="31"/>
      <c r="X2363" s="30"/>
      <c r="AA2363" s="31"/>
      <c r="AC2363" s="30"/>
      <c r="AF2363" s="31"/>
      <c r="AH2363" s="30"/>
      <c r="AK2363" s="31"/>
      <c r="AM2363" s="30"/>
      <c r="AP2363" s="31"/>
      <c r="AR2363" s="30"/>
      <c r="AU2363" s="31"/>
      <c r="AY2363" s="185"/>
      <c r="AZ2363" s="9"/>
      <c r="BA2363" s="29"/>
      <c r="BB2363" s="29"/>
      <c r="BC2363" s="29"/>
      <c r="BD2363" s="29"/>
    </row>
    <row r="2364" spans="2:56" ht="18.649999999999999" customHeight="1" thickBot="1">
      <c r="D2364" s="197" t="s">
        <v>96</v>
      </c>
      <c r="E2364" s="198"/>
      <c r="F2364" s="199" t="s">
        <v>97</v>
      </c>
      <c r="G2364" s="200"/>
      <c r="I2364" s="197" t="s">
        <v>98</v>
      </c>
      <c r="J2364" s="198"/>
      <c r="K2364" s="199" t="s">
        <v>99</v>
      </c>
      <c r="L2364" s="200"/>
      <c r="N2364" s="197" t="s">
        <v>1</v>
      </c>
      <c r="O2364" s="198"/>
      <c r="P2364" s="199" t="s">
        <v>2</v>
      </c>
      <c r="Q2364" s="200"/>
      <c r="S2364" s="172" t="s">
        <v>100</v>
      </c>
      <c r="T2364" s="173"/>
      <c r="U2364" s="199" t="s">
        <v>101</v>
      </c>
      <c r="V2364" s="200"/>
      <c r="X2364" s="197" t="s">
        <v>102</v>
      </c>
      <c r="Y2364" s="198"/>
      <c r="Z2364" s="199" t="s">
        <v>103</v>
      </c>
      <c r="AA2364" s="200"/>
      <c r="AB2364" s="4"/>
      <c r="AC2364" s="197" t="s">
        <v>104</v>
      </c>
      <c r="AD2364" s="198"/>
      <c r="AE2364" s="199" t="s">
        <v>105</v>
      </c>
      <c r="AF2364" s="200"/>
      <c r="AH2364" s="172" t="s">
        <v>106</v>
      </c>
      <c r="AI2364" s="173"/>
      <c r="AJ2364" s="199" t="s">
        <v>107</v>
      </c>
      <c r="AK2364" s="200"/>
      <c r="AL2364" s="4"/>
      <c r="AM2364" s="197" t="s">
        <v>108</v>
      </c>
      <c r="AN2364" s="198"/>
      <c r="AO2364" s="199" t="s">
        <v>109</v>
      </c>
      <c r="AP2364" s="200"/>
      <c r="AR2364" s="197" t="s">
        <v>110</v>
      </c>
      <c r="AS2364" s="198"/>
      <c r="AT2364" s="199" t="s">
        <v>111</v>
      </c>
      <c r="AU2364" s="200"/>
      <c r="AV2364" s="4"/>
      <c r="AW2364" s="36" t="s">
        <v>112</v>
      </c>
      <c r="AY2364" s="186" t="s">
        <v>113</v>
      </c>
      <c r="AZ2364" s="9"/>
      <c r="BA2364" s="29"/>
      <c r="BB2364" s="29"/>
      <c r="BC2364" s="29"/>
      <c r="BD2364" s="29"/>
    </row>
    <row r="2365" spans="2:56" ht="18.649999999999999" customHeight="1" thickTop="1" thickBot="1">
      <c r="D2365" s="24">
        <v>0</v>
      </c>
      <c r="E2365" s="28">
        <v>0</v>
      </c>
      <c r="F2365" s="26">
        <v>1</v>
      </c>
      <c r="G2365" s="27">
        <v>0</v>
      </c>
      <c r="I2365" s="24">
        <v>0</v>
      </c>
      <c r="J2365" s="28">
        <f t="shared" ref="J2365" si="14071">IF(0=(1-$J$8*$K$8*$B2362^2),0,-1*(1-$J$8*$K$8*$B2362^2)/($B2362*$K$8))</f>
        <v>-0.13783226194477846</v>
      </c>
      <c r="K2365" s="26">
        <v>1</v>
      </c>
      <c r="L2365" s="27">
        <v>0</v>
      </c>
      <c r="N2365" s="24">
        <f t="shared" ref="N2365" si="14072">D2365*I2362+F2365*I2365-E2365*J2362-G2365*J2365</f>
        <v>0</v>
      </c>
      <c r="O2365" s="28">
        <f t="shared" ref="O2365" si="14073">(D2365*J2362+E2365*I2362+F2365*J2365+G2365*I2365)</f>
        <v>-0.13783226194477846</v>
      </c>
      <c r="P2365" s="26">
        <f t="shared" ref="P2365" si="14074">D2365*K2362+F2365*K2365-E2365*L2362-G2365*L2365</f>
        <v>1</v>
      </c>
      <c r="Q2365" s="27">
        <f t="shared" ref="Q2365" si="14075">(D2365*L2362+E2365*K2362+F2365*L2365+G2365*K2365)</f>
        <v>0</v>
      </c>
      <c r="S2365" s="24">
        <v>0</v>
      </c>
      <c r="T2365" s="28">
        <v>0</v>
      </c>
      <c r="U2365" s="26">
        <v>1</v>
      </c>
      <c r="V2365" s="27">
        <v>0</v>
      </c>
      <c r="X2365" s="24">
        <f t="shared" ref="X2365" si="14076">N2365*S2362+P2365*S2365-O2365*T2362-Q2365*T2365</f>
        <v>0</v>
      </c>
      <c r="Y2365" s="28">
        <f t="shared" ref="Y2365" si="14077">(N2365*T2362+O2365*S2362+P2365*T2365+Q2365*S2365)</f>
        <v>-0.13783226194477846</v>
      </c>
      <c r="Z2365" s="26">
        <f t="shared" ref="Z2365" si="14078">N2365*U2362+P2365*U2365-O2365*V2362-Q2365*V2365</f>
        <v>-2.6040985572541113</v>
      </c>
      <c r="AA2365" s="27">
        <f t="shared" ref="AA2365" si="14079">(N2365*V2362+O2365*U2362+P2365*V2365+Q2365*U2365)</f>
        <v>0</v>
      </c>
      <c r="AB2365" s="8"/>
      <c r="AC2365" s="24">
        <v>0</v>
      </c>
      <c r="AD2365" s="28">
        <f t="shared" ref="AD2365" si="14080">IF(0=(1-$AD$8*$AE$8*$B2362^2),0,-1*(1-$AD$8*$AE$8*$B2362^2)/($B2362*$AD$8))</f>
        <v>-0.14725389883365822</v>
      </c>
      <c r="AE2365" s="26">
        <v>1</v>
      </c>
      <c r="AF2365" s="27">
        <v>0</v>
      </c>
      <c r="AH2365" s="24">
        <f t="shared" ref="AH2365" si="14081">X2365*AC2362+Z2365*AC2365-Y2365*AD2362-AA2365*AD2365</f>
        <v>0</v>
      </c>
      <c r="AI2365" s="28">
        <f t="shared" ref="AI2365" si="14082">(X2365*AD2362+Y2365*AC2362+Z2365*AD2365+AA2365*AC2365)</f>
        <v>0.24563140355799376</v>
      </c>
      <c r="AJ2365" s="26">
        <f t="shared" ref="AJ2365" si="14083">X2365*AE2362+Z2365*AE2365-Y2365*AF2362-AA2365*AF2365</f>
        <v>-2.6040985572541113</v>
      </c>
      <c r="AK2365" s="27">
        <f t="shared" ref="AK2365" si="14084">(X2365*AF2362+Y2365*AE2362+Z2365*AF2365+AA2365*AE2365)</f>
        <v>0</v>
      </c>
      <c r="AL2365" s="8"/>
      <c r="AM2365" s="24">
        <v>0</v>
      </c>
      <c r="AN2365" s="28">
        <v>0</v>
      </c>
      <c r="AO2365" s="26">
        <v>1</v>
      </c>
      <c r="AP2365" s="27">
        <v>0</v>
      </c>
      <c r="AR2365" s="24">
        <f t="shared" ref="AR2365" si="14085">AH2365*AM2362+AJ2365*AM2365-AI2365*AN2362-AK2365*AN2365</f>
        <v>0</v>
      </c>
      <c r="AS2365" s="28">
        <f t="shared" ref="AS2365" si="14086">(AH2365*AN2362+AI2365*AM2362+AJ2365*AN2365+AK2365*AM2365)</f>
        <v>0.24563140355799376</v>
      </c>
      <c r="AT2365" s="26">
        <f t="shared" ref="AT2365" si="14087">AH2365*AO2362+AJ2365*AO2365-AI2365*AP2362-AK2365*AP2365</f>
        <v>-1.2764645808825574</v>
      </c>
      <c r="AU2365" s="27">
        <f t="shared" ref="AU2365" si="14088">(AH2365*AP2362+AI2365*AO2362+AJ2365*AP2365+AK2365*AO2365)</f>
        <v>0</v>
      </c>
      <c r="AV2365" s="8"/>
      <c r="AW2365" s="38">
        <f t="shared" ref="AW2365" si="14089">(180/PI())*ATAN(-1*(($AR$8*AS2362+AU2362+$AR$8*AS2365+AU2365)/($AR$8*AR2362+AT2362+$AR$8*AR2365+AT2365)))</f>
        <v>-52.107714713068752</v>
      </c>
      <c r="AY2365" s="187">
        <f t="shared" ref="AY2365" si="14090">20*LOG(((($AR$8*AR2362+AT2362-$AR$8*AR2365-AT2365)^2+($AR$8*AS2362+AU2362-$AR$8*AS2365-AU2365)^2)/(($AR$8*AR2362+AT2362+$AR$8*AR2365+AT2365)^2+($AR$8*AS2362+AU2362+$AR$8*AS2365+AU2365)^2))^0.5)</f>
        <v>-0.92886853527650159</v>
      </c>
      <c r="AZ2365" s="9"/>
      <c r="BA2365" s="29"/>
      <c r="BB2365" s="29"/>
      <c r="BC2365" s="29"/>
      <c r="BD2365" s="29"/>
    </row>
    <row r="2366" spans="2:56" ht="18.649999999999999" customHeight="1">
      <c r="AY2366" s="33"/>
    </row>
    <row r="2367" spans="2:56" ht="18.649999999999999" customHeight="1" thickBot="1">
      <c r="E2367" s="21" t="s">
        <v>68</v>
      </c>
      <c r="J2367" s="21" t="s">
        <v>69</v>
      </c>
      <c r="O2367" s="21" t="s">
        <v>70</v>
      </c>
      <c r="T2367" s="21" t="s">
        <v>71</v>
      </c>
      <c r="Y2367" s="21" t="s">
        <v>72</v>
      </c>
      <c r="AD2367" s="21" t="s">
        <v>73</v>
      </c>
      <c r="AI2367" s="21" t="s">
        <v>74</v>
      </c>
      <c r="AN2367" s="21" t="s">
        <v>75</v>
      </c>
      <c r="AS2367" s="21" t="s">
        <v>76</v>
      </c>
    </row>
    <row r="2368" spans="2:56" ht="18.649999999999999" customHeight="1" thickBot="1">
      <c r="B2368" s="20"/>
      <c r="D2368" s="197" t="s">
        <v>77</v>
      </c>
      <c r="E2368" s="198"/>
      <c r="F2368" s="199" t="s">
        <v>78</v>
      </c>
      <c r="G2368" s="200"/>
      <c r="I2368" s="197" t="s">
        <v>79</v>
      </c>
      <c r="J2368" s="198"/>
      <c r="K2368" s="199" t="s">
        <v>80</v>
      </c>
      <c r="L2368" s="200"/>
      <c r="N2368" s="197" t="s">
        <v>81</v>
      </c>
      <c r="O2368" s="198"/>
      <c r="P2368" s="199" t="s">
        <v>82</v>
      </c>
      <c r="Q2368" s="200"/>
      <c r="S2368" s="197" t="s">
        <v>83</v>
      </c>
      <c r="T2368" s="198"/>
      <c r="U2368" s="199" t="s">
        <v>84</v>
      </c>
      <c r="V2368" s="200"/>
      <c r="X2368" s="197" t="s">
        <v>85</v>
      </c>
      <c r="Y2368" s="198"/>
      <c r="Z2368" s="199" t="s">
        <v>86</v>
      </c>
      <c r="AA2368" s="200"/>
      <c r="AB2368" s="4"/>
      <c r="AC2368" s="197" t="s">
        <v>87</v>
      </c>
      <c r="AD2368" s="198"/>
      <c r="AE2368" s="199" t="s">
        <v>88</v>
      </c>
      <c r="AF2368" s="200"/>
      <c r="AH2368" s="197" t="s">
        <v>89</v>
      </c>
      <c r="AI2368" s="198"/>
      <c r="AJ2368" s="199" t="s">
        <v>90</v>
      </c>
      <c r="AK2368" s="200"/>
      <c r="AL2368" s="4"/>
      <c r="AM2368" s="197" t="s">
        <v>91</v>
      </c>
      <c r="AN2368" s="198"/>
      <c r="AO2368" s="199" t="s">
        <v>92</v>
      </c>
      <c r="AP2368" s="200"/>
      <c r="AR2368" s="197" t="s">
        <v>93</v>
      </c>
      <c r="AS2368" s="198"/>
      <c r="AT2368" s="199" t="s">
        <v>94</v>
      </c>
      <c r="AU2368" s="200"/>
      <c r="AV2368" s="4"/>
      <c r="AW2368" s="181" t="s">
        <v>95</v>
      </c>
      <c r="AY2368" s="182" t="s">
        <v>22</v>
      </c>
      <c r="AZ2368" s="9"/>
      <c r="BA2368" s="29"/>
      <c r="BB2368" s="29"/>
      <c r="BC2368" s="29"/>
      <c r="BD2368" s="29"/>
    </row>
    <row r="2369" spans="2:56" ht="18.649999999999999" customHeight="1" thickTop="1" thickBot="1">
      <c r="B2369" s="39">
        <f t="shared" ref="B2369" si="14091">B2362+$E$5</f>
        <v>1.0339999999999854</v>
      </c>
      <c r="D2369" s="24">
        <v>1</v>
      </c>
      <c r="E2369" s="25">
        <v>0</v>
      </c>
      <c r="F2369" s="26">
        <v>0</v>
      </c>
      <c r="G2369" s="27">
        <f t="shared" ref="G2369" si="14092">-1/($E$8*$B2369)</f>
        <v>-5.4028937899139544</v>
      </c>
      <c r="I2369" s="24">
        <v>1</v>
      </c>
      <c r="J2369" s="28">
        <v>0</v>
      </c>
      <c r="K2369" s="26">
        <v>0</v>
      </c>
      <c r="L2369" s="27">
        <v>0</v>
      </c>
      <c r="N2369" s="24">
        <f t="shared" ref="N2369" si="14093">D2369*I2369+F2369*I2372-E2369*J2369-G2369*J2372</f>
        <v>0.2598689530403826</v>
      </c>
      <c r="O2369" s="28">
        <f t="shared" ref="O2369" si="14094">(D2369*J2369+E2369*I2369+F2369*J2372+G2369*I2372)</f>
        <v>0</v>
      </c>
      <c r="P2369" s="26">
        <f t="shared" ref="P2369" si="14095">D2369*K2369+F2369*K2372-E2369*L2369-G2369*L2372</f>
        <v>0</v>
      </c>
      <c r="Q2369" s="27">
        <f t="shared" ref="Q2369" si="14096">(D2369*L2369+E2369*K2369+F2369*L2372+G2369*K2372)</f>
        <v>-5.4028937899139544</v>
      </c>
      <c r="S2369" s="24">
        <v>1</v>
      </c>
      <c r="T2369" s="25">
        <v>0</v>
      </c>
      <c r="U2369" s="26">
        <v>0</v>
      </c>
      <c r="V2369" s="27">
        <f t="shared" ref="V2369" si="14097">-1/($T$8*$B2369)</f>
        <v>-26.138324010664807</v>
      </c>
      <c r="X2369" s="24">
        <f t="shared" ref="X2369" si="14098">N2369*S2369+P2369*S2372-O2369*T2369-Q2369*T2372</f>
        <v>0.2598689530403826</v>
      </c>
      <c r="Y2369" s="28">
        <f t="shared" ref="Y2369" si="14099">(N2369*T2369+O2369*S2369+P2369*T2372+Q2369*S2372)</f>
        <v>0</v>
      </c>
      <c r="Z2369" s="26">
        <f t="shared" ref="Z2369" si="14100">N2369*U2369+P2369*U2372-O2369*V2369-Q2369*V2372</f>
        <v>0</v>
      </c>
      <c r="AA2369" s="27">
        <f t="shared" ref="AA2369" si="14101">(N2369*V2369+O2369*U2369+P2369*V2372+Q2369*U2372)</f>
        <v>-12.195432684795712</v>
      </c>
      <c r="AB2369" s="8"/>
      <c r="AC2369" s="24">
        <v>1</v>
      </c>
      <c r="AD2369" s="28">
        <v>0</v>
      </c>
      <c r="AE2369" s="26">
        <v>0</v>
      </c>
      <c r="AF2369" s="27">
        <v>0</v>
      </c>
      <c r="AH2369" s="24">
        <f t="shared" ref="AH2369" si="14102">X2369*AC2369+Z2369*AC2372-Y2369*AD2369-AA2369*AD2372</f>
        <v>-1.5271261290508531</v>
      </c>
      <c r="AI2369" s="28">
        <f t="shared" ref="AI2369" si="14103">(X2369*AD2369+Y2369*AC2369+Z2369*AD2372+AA2369*AC2372)</f>
        <v>0</v>
      </c>
      <c r="AJ2369" s="26">
        <f t="shared" ref="AJ2369" si="14104">X2369*AE2369+Z2369*AE2372-Y2369*AF2369-AA2369*AF2372</f>
        <v>0</v>
      </c>
      <c r="AK2369" s="27">
        <f t="shared" ref="AK2369" si="14105">(X2369*AF2369+Y2369*AE2369+Z2369*AF2372+AA2369*AE2372)</f>
        <v>-12.195432684795712</v>
      </c>
      <c r="AL2369" s="8"/>
      <c r="AM2369" s="24">
        <v>1</v>
      </c>
      <c r="AN2369" s="25">
        <v>0</v>
      </c>
      <c r="AO2369" s="26">
        <v>0</v>
      </c>
      <c r="AP2369" s="27">
        <f t="shared" ref="AP2369" si="14106">-1/($AN$8*$B2369)</f>
        <v>-5.4028937899139544</v>
      </c>
      <c r="AR2369" s="24">
        <f t="shared" ref="AR2369" si="14107">AH2369*AM2369+AJ2369*AM2372-AI2369*AN2369-AK2369*AN2372</f>
        <v>-1.5271261290508531</v>
      </c>
      <c r="AS2369" s="28">
        <f t="shared" ref="AS2369" si="14108">(AH2369*AN2369+AI2369*AM2369+AJ2369*AN2372+AK2369*AM2372)</f>
        <v>0</v>
      </c>
      <c r="AT2369" s="26">
        <f t="shared" ref="AT2369" si="14109">AH2369*AO2369+AJ2369*AO2372-AI2369*AP2369-AK2369*AP2372</f>
        <v>0</v>
      </c>
      <c r="AU2369" s="27">
        <f t="shared" ref="AU2369" si="14110">(AH2369*AP2369+AI2369*AO2369+AJ2369*AP2372+AK2369*AO2372)</f>
        <v>-3.9445324057315219</v>
      </c>
      <c r="AV2369" s="8"/>
      <c r="AW2369" s="183">
        <f t="shared" ref="AW2369" si="14111">20*LOG((2*$AR$8)/(($AR$8*AR2369+AT2369+$AR$8*AR2372+AT2372)^2+($AR$8*AS2369+AU2369+$AR$8*AS2372+AU2372)^2)^0.5)</f>
        <v>-7.3203492123882636</v>
      </c>
      <c r="AY2369" s="184">
        <f t="shared" ref="AY2369" si="14112">((AS2369^2+AR2369^2)/(AS2372^2+AR2372^2))^0.5</f>
        <v>6.3326276192228628</v>
      </c>
      <c r="AZ2369" s="9"/>
      <c r="BA2369" s="29"/>
      <c r="BB2369" s="29"/>
      <c r="BC2369" s="29"/>
      <c r="BD2369" s="29"/>
    </row>
    <row r="2370" spans="2:56" ht="18.649999999999999" customHeight="1" thickBot="1">
      <c r="D2370" s="30"/>
      <c r="G2370" s="31"/>
      <c r="I2370" s="30"/>
      <c r="L2370" s="31"/>
      <c r="N2370" s="30"/>
      <c r="Q2370" s="31"/>
      <c r="S2370" s="30"/>
      <c r="V2370" s="31"/>
      <c r="X2370" s="30"/>
      <c r="AA2370" s="31"/>
      <c r="AC2370" s="30"/>
      <c r="AF2370" s="31"/>
      <c r="AH2370" s="30"/>
      <c r="AK2370" s="31"/>
      <c r="AM2370" s="30"/>
      <c r="AP2370" s="31"/>
      <c r="AR2370" s="30"/>
      <c r="AU2370" s="31"/>
      <c r="AY2370" s="185"/>
      <c r="AZ2370" s="9"/>
      <c r="BA2370" s="29"/>
      <c r="BB2370" s="29"/>
      <c r="BC2370" s="29"/>
      <c r="BD2370" s="29"/>
    </row>
    <row r="2371" spans="2:56" ht="18.649999999999999" customHeight="1" thickBot="1">
      <c r="D2371" s="197" t="s">
        <v>96</v>
      </c>
      <c r="E2371" s="198"/>
      <c r="F2371" s="199" t="s">
        <v>97</v>
      </c>
      <c r="G2371" s="200"/>
      <c r="I2371" s="197" t="s">
        <v>98</v>
      </c>
      <c r="J2371" s="198"/>
      <c r="K2371" s="199" t="s">
        <v>99</v>
      </c>
      <c r="L2371" s="200"/>
      <c r="N2371" s="197" t="s">
        <v>1</v>
      </c>
      <c r="O2371" s="198"/>
      <c r="P2371" s="199" t="s">
        <v>2</v>
      </c>
      <c r="Q2371" s="200"/>
      <c r="S2371" s="172" t="s">
        <v>100</v>
      </c>
      <c r="T2371" s="173"/>
      <c r="U2371" s="199" t="s">
        <v>101</v>
      </c>
      <c r="V2371" s="200"/>
      <c r="X2371" s="197" t="s">
        <v>102</v>
      </c>
      <c r="Y2371" s="198"/>
      <c r="Z2371" s="199" t="s">
        <v>103</v>
      </c>
      <c r="AA2371" s="200"/>
      <c r="AB2371" s="4"/>
      <c r="AC2371" s="197" t="s">
        <v>104</v>
      </c>
      <c r="AD2371" s="198"/>
      <c r="AE2371" s="199" t="s">
        <v>105</v>
      </c>
      <c r="AF2371" s="200"/>
      <c r="AH2371" s="172" t="s">
        <v>106</v>
      </c>
      <c r="AI2371" s="173"/>
      <c r="AJ2371" s="199" t="s">
        <v>107</v>
      </c>
      <c r="AK2371" s="200"/>
      <c r="AL2371" s="4"/>
      <c r="AM2371" s="197" t="s">
        <v>108</v>
      </c>
      <c r="AN2371" s="198"/>
      <c r="AO2371" s="199" t="s">
        <v>109</v>
      </c>
      <c r="AP2371" s="200"/>
      <c r="AR2371" s="197" t="s">
        <v>110</v>
      </c>
      <c r="AS2371" s="198"/>
      <c r="AT2371" s="199" t="s">
        <v>111</v>
      </c>
      <c r="AU2371" s="200"/>
      <c r="AV2371" s="4"/>
      <c r="AW2371" s="36" t="s">
        <v>112</v>
      </c>
      <c r="AY2371" s="186" t="s">
        <v>113</v>
      </c>
      <c r="AZ2371" s="9"/>
      <c r="BA2371" s="29"/>
      <c r="BB2371" s="29"/>
      <c r="BC2371" s="29"/>
      <c r="BD2371" s="29"/>
    </row>
    <row r="2372" spans="2:56" ht="18.649999999999999" customHeight="1" thickTop="1" thickBot="1">
      <c r="D2372" s="24">
        <v>0</v>
      </c>
      <c r="E2372" s="28">
        <v>0</v>
      </c>
      <c r="F2372" s="26">
        <v>1</v>
      </c>
      <c r="G2372" s="27">
        <v>0</v>
      </c>
      <c r="I2372" s="24">
        <v>0</v>
      </c>
      <c r="J2372" s="28">
        <f t="shared" ref="J2372" si="14113">IF(0=(1-$J$8*$K$8*$B2369^2),0,-1*(1-$J$8*$K$8*$B2369^2)/($B2369*$K$8))</f>
        <v>-0.1369878949575658</v>
      </c>
      <c r="K2372" s="26">
        <v>1</v>
      </c>
      <c r="L2372" s="27">
        <v>0</v>
      </c>
      <c r="N2372" s="24">
        <f t="shared" ref="N2372" si="14114">D2372*I2369+F2372*I2372-E2372*J2369-G2372*J2372</f>
        <v>0</v>
      </c>
      <c r="O2372" s="28">
        <f t="shared" ref="O2372" si="14115">(D2372*J2369+E2372*I2369+F2372*J2372+G2372*I2372)</f>
        <v>-0.1369878949575658</v>
      </c>
      <c r="P2372" s="26">
        <f t="shared" ref="P2372" si="14116">D2372*K2369+F2372*K2372-E2372*L2369-G2372*L2372</f>
        <v>1</v>
      </c>
      <c r="Q2372" s="27">
        <f t="shared" ref="Q2372" si="14117">(D2372*L2369+E2372*K2369+F2372*L2372+G2372*K2372)</f>
        <v>0</v>
      </c>
      <c r="S2372" s="24">
        <v>0</v>
      </c>
      <c r="T2372" s="28">
        <v>0</v>
      </c>
      <c r="U2372" s="26">
        <v>1</v>
      </c>
      <c r="V2372" s="27">
        <v>0</v>
      </c>
      <c r="X2372" s="24">
        <f t="shared" ref="X2372" si="14118">N2372*S2369+P2372*S2372-O2372*T2369-Q2372*T2372</f>
        <v>0</v>
      </c>
      <c r="Y2372" s="28">
        <f t="shared" ref="Y2372" si="14119">(N2372*T2369+O2372*S2369+P2372*T2372+Q2372*S2372)</f>
        <v>-0.1369878949575658</v>
      </c>
      <c r="Z2372" s="26">
        <f t="shared" ref="Z2372" si="14120">N2372*U2369+P2372*U2372-O2372*V2369-Q2372*V2372</f>
        <v>-2.5806339839397707</v>
      </c>
      <c r="AA2372" s="27">
        <f t="shared" ref="AA2372" si="14121">(N2372*V2369+O2372*U2369+P2372*V2372+Q2372*U2372)</f>
        <v>0</v>
      </c>
      <c r="AB2372" s="8"/>
      <c r="AC2372" s="24">
        <v>0</v>
      </c>
      <c r="AD2372" s="28">
        <f t="shared" ref="AD2372" si="14122">IF(0=(1-$AD$8*$AE$8*$B2369^2),0,-1*(1-$AD$8*$AE$8*$B2369^2)/($B2369*$AD$8))</f>
        <v>-0.14652986312811336</v>
      </c>
      <c r="AE2372" s="26">
        <v>1</v>
      </c>
      <c r="AF2372" s="27">
        <v>0</v>
      </c>
      <c r="AH2372" s="24">
        <f t="shared" ref="AH2372" si="14123">X2372*AC2369+Z2372*AC2372-Y2372*AD2369-AA2372*AD2372</f>
        <v>0</v>
      </c>
      <c r="AI2372" s="28">
        <f t="shared" ref="AI2372" si="14124">(X2372*AD2369+Y2372*AC2369+Z2372*AD2372+AA2372*AC2372)</f>
        <v>0.24115204949288671</v>
      </c>
      <c r="AJ2372" s="26">
        <f t="shared" ref="AJ2372" si="14125">X2372*AE2369+Z2372*AE2372-Y2372*AF2369-AA2372*AF2372</f>
        <v>-2.5806339839397707</v>
      </c>
      <c r="AK2372" s="27">
        <f t="shared" ref="AK2372" si="14126">(X2372*AF2369+Y2372*AE2369+Z2372*AF2372+AA2372*AE2372)</f>
        <v>0</v>
      </c>
      <c r="AL2372" s="8"/>
      <c r="AM2372" s="24">
        <v>0</v>
      </c>
      <c r="AN2372" s="28">
        <v>0</v>
      </c>
      <c r="AO2372" s="26">
        <v>1</v>
      </c>
      <c r="AP2372" s="27">
        <v>0</v>
      </c>
      <c r="AR2372" s="24">
        <f t="shared" ref="AR2372" si="14127">AH2372*AM2369+AJ2372*AM2372-AI2372*AN2369-AK2372*AN2372</f>
        <v>0</v>
      </c>
      <c r="AS2372" s="28">
        <f t="shared" ref="AS2372" si="14128">(AH2372*AN2369+AI2372*AM2369+AJ2372*AN2372+AK2372*AM2372)</f>
        <v>0.24115204949288671</v>
      </c>
      <c r="AT2372" s="26">
        <f t="shared" ref="AT2372" si="14129">AH2372*AO2369+AJ2372*AO2372-AI2372*AP2369-AK2372*AP2372</f>
        <v>-1.2777150733096305</v>
      </c>
      <c r="AU2372" s="27">
        <f t="shared" ref="AU2372" si="14130">(AH2372*AP2369+AI2372*AO2369+AJ2372*AP2372+AK2372*AO2372)</f>
        <v>0</v>
      </c>
      <c r="AV2372" s="8"/>
      <c r="AW2372" s="38">
        <f t="shared" ref="AW2372" si="14131">(180/PI())*ATAN(-1*(($AR$8*AS2369+AU2369+$AR$8*AS2372+AU2372)/($AR$8*AR2369+AT2369+$AR$8*AR2372+AT2372)))</f>
        <v>-52.860686084547901</v>
      </c>
      <c r="AY2372" s="187">
        <f t="shared" ref="AY2372" si="14132">20*LOG(((($AR$8*AR2369+AT2369-$AR$8*AR2372-AT2372)^2+($AR$8*AS2369+AU2369-$AR$8*AS2372-AU2372)^2)/(($AR$8*AR2369+AT2369+$AR$8*AR2372+AT2372)^2+($AR$8*AS2369+AU2369+$AR$8*AS2372+AU2372)^2))^0.5)</f>
        <v>-0.89022678926721655</v>
      </c>
      <c r="AZ2372" s="9"/>
      <c r="BA2372" s="29"/>
      <c r="BB2372" s="29"/>
      <c r="BC2372" s="29"/>
      <c r="BD2372" s="29"/>
    </row>
    <row r="2373" spans="2:56" ht="18.649999999999999" customHeight="1">
      <c r="AY2373" s="33"/>
    </row>
    <row r="2374" spans="2:56" ht="18.649999999999999" customHeight="1" thickBot="1">
      <c r="E2374" s="21" t="s">
        <v>68</v>
      </c>
      <c r="J2374" s="21" t="s">
        <v>69</v>
      </c>
      <c r="O2374" s="21" t="s">
        <v>70</v>
      </c>
      <c r="T2374" s="21" t="s">
        <v>71</v>
      </c>
      <c r="Y2374" s="21" t="s">
        <v>72</v>
      </c>
      <c r="AD2374" s="21" t="s">
        <v>73</v>
      </c>
      <c r="AI2374" s="21" t="s">
        <v>74</v>
      </c>
      <c r="AN2374" s="21" t="s">
        <v>75</v>
      </c>
      <c r="AS2374" s="21" t="s">
        <v>76</v>
      </c>
    </row>
    <row r="2375" spans="2:56" ht="18.649999999999999" customHeight="1" thickBot="1">
      <c r="B2375" s="20"/>
      <c r="D2375" s="197" t="s">
        <v>77</v>
      </c>
      <c r="E2375" s="198"/>
      <c r="F2375" s="199" t="s">
        <v>78</v>
      </c>
      <c r="G2375" s="200"/>
      <c r="I2375" s="197" t="s">
        <v>79</v>
      </c>
      <c r="J2375" s="198"/>
      <c r="K2375" s="199" t="s">
        <v>80</v>
      </c>
      <c r="L2375" s="200"/>
      <c r="N2375" s="197" t="s">
        <v>81</v>
      </c>
      <c r="O2375" s="198"/>
      <c r="P2375" s="199" t="s">
        <v>82</v>
      </c>
      <c r="Q2375" s="200"/>
      <c r="S2375" s="197" t="s">
        <v>83</v>
      </c>
      <c r="T2375" s="198"/>
      <c r="U2375" s="199" t="s">
        <v>84</v>
      </c>
      <c r="V2375" s="200"/>
      <c r="X2375" s="197" t="s">
        <v>85</v>
      </c>
      <c r="Y2375" s="198"/>
      <c r="Z2375" s="199" t="s">
        <v>86</v>
      </c>
      <c r="AA2375" s="200"/>
      <c r="AB2375" s="4"/>
      <c r="AC2375" s="197" t="s">
        <v>87</v>
      </c>
      <c r="AD2375" s="198"/>
      <c r="AE2375" s="199" t="s">
        <v>88</v>
      </c>
      <c r="AF2375" s="200"/>
      <c r="AH2375" s="197" t="s">
        <v>89</v>
      </c>
      <c r="AI2375" s="198"/>
      <c r="AJ2375" s="199" t="s">
        <v>90</v>
      </c>
      <c r="AK2375" s="200"/>
      <c r="AL2375" s="4"/>
      <c r="AM2375" s="197" t="s">
        <v>91</v>
      </c>
      <c r="AN2375" s="198"/>
      <c r="AO2375" s="199" t="s">
        <v>92</v>
      </c>
      <c r="AP2375" s="200"/>
      <c r="AR2375" s="197" t="s">
        <v>93</v>
      </c>
      <c r="AS2375" s="198"/>
      <c r="AT2375" s="199" t="s">
        <v>94</v>
      </c>
      <c r="AU2375" s="200"/>
      <c r="AV2375" s="4"/>
      <c r="AW2375" s="181" t="s">
        <v>95</v>
      </c>
      <c r="AY2375" s="182" t="s">
        <v>22</v>
      </c>
      <c r="AZ2375" s="9"/>
      <c r="BA2375" s="29"/>
      <c r="BB2375" s="29"/>
      <c r="BC2375" s="29"/>
      <c r="BD2375" s="29"/>
    </row>
    <row r="2376" spans="2:56" ht="18.649999999999999" customHeight="1" thickTop="1" thickBot="1">
      <c r="B2376" s="39">
        <f t="shared" ref="B2376" si="14133">B2369+$E$5</f>
        <v>1.0343999999999853</v>
      </c>
      <c r="D2376" s="24">
        <v>1</v>
      </c>
      <c r="E2376" s="25">
        <v>0</v>
      </c>
      <c r="F2376" s="26">
        <v>0</v>
      </c>
      <c r="G2376" s="27">
        <f t="shared" ref="G2376" si="14134">-1/($E$8*$B2376)</f>
        <v>-5.4008045038389687</v>
      </c>
      <c r="I2376" s="24">
        <v>1</v>
      </c>
      <c r="J2376" s="28">
        <v>0</v>
      </c>
      <c r="K2376" s="26">
        <v>0</v>
      </c>
      <c r="L2376" s="27">
        <v>0</v>
      </c>
      <c r="N2376" s="24">
        <f t="shared" ref="N2376" si="14135">D2376*I2376+F2376*I2379-E2376*J2376-G2376*J2379</f>
        <v>0.26471354648909262</v>
      </c>
      <c r="O2376" s="28">
        <f t="shared" ref="O2376" si="14136">(D2376*J2376+E2376*I2376+F2376*J2379+G2376*I2379)</f>
        <v>0</v>
      </c>
      <c r="P2376" s="26">
        <f t="shared" ref="P2376" si="14137">D2376*K2376+F2376*K2379-E2376*L2376-G2376*L2379</f>
        <v>0</v>
      </c>
      <c r="Q2376" s="27">
        <f t="shared" ref="Q2376" si="14138">(D2376*L2376+E2376*K2376+F2376*L2379+G2376*K2379)</f>
        <v>-5.4008045038389687</v>
      </c>
      <c r="S2376" s="24">
        <v>1</v>
      </c>
      <c r="T2376" s="25">
        <v>0</v>
      </c>
      <c r="U2376" s="26">
        <v>0</v>
      </c>
      <c r="V2376" s="27">
        <f t="shared" ref="V2376" si="14139">-1/($T$8*$B2376)</f>
        <v>-26.128216383437174</v>
      </c>
      <c r="X2376" s="24">
        <f t="shared" ref="X2376" si="14140">N2376*S2376+P2376*S2379-O2376*T2376-Q2376*T2379</f>
        <v>0.26471354648909262</v>
      </c>
      <c r="Y2376" s="28">
        <f t="shared" ref="Y2376" si="14141">(N2376*T2376+O2376*S2376+P2376*T2379+Q2376*S2379)</f>
        <v>0</v>
      </c>
      <c r="Z2376" s="26">
        <f t="shared" ref="Z2376" si="14142">N2376*U2376+P2376*U2379-O2376*V2376-Q2376*V2379</f>
        <v>0</v>
      </c>
      <c r="AA2376" s="27">
        <f t="shared" ref="AA2376" si="14143">(N2376*V2376+O2376*U2376+P2376*V2379+Q2376*U2379)</f>
        <v>-12.317297326133037</v>
      </c>
      <c r="AB2376" s="8"/>
      <c r="AC2376" s="24">
        <v>1</v>
      </c>
      <c r="AD2376" s="28">
        <v>0</v>
      </c>
      <c r="AE2376" s="26">
        <v>0</v>
      </c>
      <c r="AF2376" s="27">
        <v>0</v>
      </c>
      <c r="AH2376" s="24">
        <f t="shared" ref="AH2376" si="14144">X2376*AC2376+Z2376*AC2379-Y2376*AD2376-AA2376*AD2379</f>
        <v>-1.5312239011022053</v>
      </c>
      <c r="AI2376" s="28">
        <f t="shared" ref="AI2376" si="14145">(X2376*AD2376+Y2376*AC2376+Z2376*AD2379+AA2376*AC2379)</f>
        <v>0</v>
      </c>
      <c r="AJ2376" s="26">
        <f t="shared" ref="AJ2376" si="14146">X2376*AE2376+Z2376*AE2379-Y2376*AF2376-AA2376*AF2379</f>
        <v>0</v>
      </c>
      <c r="AK2376" s="27">
        <f t="shared" ref="AK2376" si="14147">(X2376*AF2376+Y2376*AE2376+Z2376*AF2379+AA2376*AE2379)</f>
        <v>-12.317297326133037</v>
      </c>
      <c r="AL2376" s="8"/>
      <c r="AM2376" s="24">
        <v>1</v>
      </c>
      <c r="AN2376" s="25">
        <v>0</v>
      </c>
      <c r="AO2376" s="26">
        <v>0</v>
      </c>
      <c r="AP2376" s="27">
        <f t="shared" ref="AP2376" si="14148">-1/($AN$8*$B2376)</f>
        <v>-5.4008045038389687</v>
      </c>
      <c r="AR2376" s="24">
        <f t="shared" ref="AR2376" si="14149">AH2376*AM2376+AJ2376*AM2379-AI2376*AN2376-AK2376*AN2379</f>
        <v>-1.5312239011022053</v>
      </c>
      <c r="AS2376" s="28">
        <f t="shared" ref="AS2376" si="14150">(AH2376*AN2376+AI2376*AM2376+AJ2376*AN2379+AK2376*AM2379)</f>
        <v>0</v>
      </c>
      <c r="AT2376" s="26">
        <f t="shared" ref="AT2376" si="14151">AH2376*AO2376+AJ2376*AO2379-AI2376*AP2376-AK2376*AP2379</f>
        <v>0</v>
      </c>
      <c r="AU2376" s="27">
        <f t="shared" ref="AU2376" si="14152">(AH2376*AP2376+AI2376*AO2376+AJ2376*AP2379+AK2376*AO2379)</f>
        <v>-4.047456384674371</v>
      </c>
      <c r="AV2376" s="8"/>
      <c r="AW2376" s="183">
        <f t="shared" ref="AW2376" si="14153">20*LOG((2*$AR$8)/(($AR$8*AR2376+AT2376+$AR$8*AR2379+AT2379)^2+($AR$8*AS2376+AU2376+$AR$8*AS2379+AU2379)^2)^0.5)</f>
        <v>-7.4853349356007133</v>
      </c>
      <c r="AY2376" s="184">
        <f t="shared" ref="AY2376" si="14154">((AS2376^2+AR2376^2)/(AS2379^2+AR2379^2))^0.5</f>
        <v>6.4687465595320353</v>
      </c>
      <c r="AZ2376" s="9"/>
      <c r="BA2376" s="29"/>
      <c r="BB2376" s="29"/>
      <c r="BC2376" s="29"/>
      <c r="BD2376" s="29"/>
    </row>
    <row r="2377" spans="2:56" ht="18.649999999999999" customHeight="1" thickBot="1">
      <c r="D2377" s="30"/>
      <c r="G2377" s="31"/>
      <c r="I2377" s="30"/>
      <c r="L2377" s="31"/>
      <c r="N2377" s="30"/>
      <c r="Q2377" s="31"/>
      <c r="S2377" s="30"/>
      <c r="V2377" s="31"/>
      <c r="X2377" s="30"/>
      <c r="AA2377" s="31"/>
      <c r="AC2377" s="30"/>
      <c r="AF2377" s="31"/>
      <c r="AH2377" s="30"/>
      <c r="AK2377" s="31"/>
      <c r="AM2377" s="30"/>
      <c r="AP2377" s="31"/>
      <c r="AR2377" s="30"/>
      <c r="AU2377" s="31"/>
      <c r="AY2377" s="185"/>
      <c r="AZ2377" s="9"/>
      <c r="BA2377" s="29"/>
      <c r="BB2377" s="29"/>
      <c r="BC2377" s="29"/>
      <c r="BD2377" s="29"/>
    </row>
    <row r="2378" spans="2:56" ht="18.649999999999999" customHeight="1" thickBot="1">
      <c r="D2378" s="197" t="s">
        <v>96</v>
      </c>
      <c r="E2378" s="198"/>
      <c r="F2378" s="199" t="s">
        <v>97</v>
      </c>
      <c r="G2378" s="200"/>
      <c r="I2378" s="197" t="s">
        <v>98</v>
      </c>
      <c r="J2378" s="198"/>
      <c r="K2378" s="199" t="s">
        <v>99</v>
      </c>
      <c r="L2378" s="200"/>
      <c r="N2378" s="197" t="s">
        <v>1</v>
      </c>
      <c r="O2378" s="198"/>
      <c r="P2378" s="199" t="s">
        <v>2</v>
      </c>
      <c r="Q2378" s="200"/>
      <c r="S2378" s="172" t="s">
        <v>100</v>
      </c>
      <c r="T2378" s="173"/>
      <c r="U2378" s="199" t="s">
        <v>101</v>
      </c>
      <c r="V2378" s="200"/>
      <c r="X2378" s="197" t="s">
        <v>102</v>
      </c>
      <c r="Y2378" s="198"/>
      <c r="Z2378" s="199" t="s">
        <v>103</v>
      </c>
      <c r="AA2378" s="200"/>
      <c r="AB2378" s="4"/>
      <c r="AC2378" s="197" t="s">
        <v>104</v>
      </c>
      <c r="AD2378" s="198"/>
      <c r="AE2378" s="199" t="s">
        <v>105</v>
      </c>
      <c r="AF2378" s="200"/>
      <c r="AH2378" s="172" t="s">
        <v>106</v>
      </c>
      <c r="AI2378" s="173"/>
      <c r="AJ2378" s="199" t="s">
        <v>107</v>
      </c>
      <c r="AK2378" s="200"/>
      <c r="AL2378" s="4"/>
      <c r="AM2378" s="197" t="s">
        <v>108</v>
      </c>
      <c r="AN2378" s="198"/>
      <c r="AO2378" s="199" t="s">
        <v>109</v>
      </c>
      <c r="AP2378" s="200"/>
      <c r="AR2378" s="197" t="s">
        <v>110</v>
      </c>
      <c r="AS2378" s="198"/>
      <c r="AT2378" s="199" t="s">
        <v>111</v>
      </c>
      <c r="AU2378" s="200"/>
      <c r="AV2378" s="4"/>
      <c r="AW2378" s="36" t="s">
        <v>112</v>
      </c>
      <c r="AY2378" s="186" t="s">
        <v>113</v>
      </c>
      <c r="AZ2378" s="9"/>
      <c r="BA2378" s="29"/>
      <c r="BB2378" s="29"/>
      <c r="BC2378" s="29"/>
      <c r="BD2378" s="29"/>
    </row>
    <row r="2379" spans="2:56" ht="18.649999999999999" customHeight="1" thickTop="1" thickBot="1">
      <c r="D2379" s="24">
        <v>0</v>
      </c>
      <c r="E2379" s="28">
        <v>0</v>
      </c>
      <c r="F2379" s="26">
        <v>1</v>
      </c>
      <c r="G2379" s="27">
        <v>0</v>
      </c>
      <c r="I2379" s="24">
        <v>0</v>
      </c>
      <c r="J2379" s="28">
        <f t="shared" ref="J2379" si="14155">IF(0=(1-$J$8*$K$8*$B2376^2),0,-1*(1-$J$8*$K$8*$B2376^2)/($B2376*$K$8))</f>
        <v>-0.13614387504458925</v>
      </c>
      <c r="K2379" s="26">
        <v>1</v>
      </c>
      <c r="L2379" s="27">
        <v>0</v>
      </c>
      <c r="N2379" s="24">
        <f t="shared" ref="N2379" si="14156">D2379*I2376+F2379*I2379-E2379*J2376-G2379*J2379</f>
        <v>0</v>
      </c>
      <c r="O2379" s="28">
        <f t="shared" ref="O2379" si="14157">(D2379*J2376+E2379*I2376+F2379*J2379+G2379*I2379)</f>
        <v>-0.13614387504458925</v>
      </c>
      <c r="P2379" s="26">
        <f t="shared" ref="P2379" si="14158">D2379*K2376+F2379*K2379-E2379*L2376-G2379*L2379</f>
        <v>1</v>
      </c>
      <c r="Q2379" s="27">
        <f t="shared" ref="Q2379" si="14159">(D2379*L2376+E2379*K2376+F2379*L2379+G2379*K2379)</f>
        <v>0</v>
      </c>
      <c r="S2379" s="24">
        <v>0</v>
      </c>
      <c r="T2379" s="28">
        <v>0</v>
      </c>
      <c r="U2379" s="26">
        <v>1</v>
      </c>
      <c r="V2379" s="27">
        <v>0</v>
      </c>
      <c r="X2379" s="24">
        <f t="shared" ref="X2379" si="14160">N2379*S2376+P2379*S2379-O2379*T2376-Q2379*T2379</f>
        <v>0</v>
      </c>
      <c r="Y2379" s="28">
        <f t="shared" ref="Y2379" si="14161">(N2379*T2376+O2379*S2376+P2379*T2379+Q2379*S2379)</f>
        <v>-0.13614387504458925</v>
      </c>
      <c r="Z2379" s="26">
        <f t="shared" ref="Z2379" si="14162">N2379*U2376+P2379*U2379-O2379*V2376-Q2379*V2379</f>
        <v>-2.5571966264446599</v>
      </c>
      <c r="AA2379" s="27">
        <f t="shared" ref="AA2379" si="14163">(N2379*V2376+O2379*U2376+P2379*V2379+Q2379*U2379)</f>
        <v>0</v>
      </c>
      <c r="AB2379" s="8"/>
      <c r="AC2379" s="24">
        <v>0</v>
      </c>
      <c r="AD2379" s="28">
        <f t="shared" ref="AD2379" si="14164">IF(0=(1-$AD$8*$AE$8*$B2376^2),0,-1*(1-$AD$8*$AE$8*$B2376^2)/($B2376*$AD$8))</f>
        <v>-0.14580612938367096</v>
      </c>
      <c r="AE2379" s="26">
        <v>1</v>
      </c>
      <c r="AF2379" s="27">
        <v>0</v>
      </c>
      <c r="AH2379" s="24">
        <f t="shared" ref="AH2379" si="14165">X2379*AC2376+Z2379*AC2379-Y2379*AD2376-AA2379*AD2379</f>
        <v>0</v>
      </c>
      <c r="AI2379" s="28">
        <f t="shared" ref="AI2379" si="14166">(X2379*AD2376+Y2379*AC2376+Z2379*AD2379+AA2379*AC2379)</f>
        <v>0.23671106713028772</v>
      </c>
      <c r="AJ2379" s="26">
        <f t="shared" ref="AJ2379" si="14167">X2379*AE2376+Z2379*AE2379-Y2379*AF2376-AA2379*AF2379</f>
        <v>-2.5571966264446599</v>
      </c>
      <c r="AK2379" s="27">
        <f t="shared" ref="AK2379" si="14168">(X2379*AF2376+Y2379*AE2376+Z2379*AF2379+AA2379*AE2379)</f>
        <v>0</v>
      </c>
      <c r="AL2379" s="8"/>
      <c r="AM2379" s="24">
        <v>0</v>
      </c>
      <c r="AN2379" s="28">
        <v>0</v>
      </c>
      <c r="AO2379" s="26">
        <v>1</v>
      </c>
      <c r="AP2379" s="27">
        <v>0</v>
      </c>
      <c r="AR2379" s="24">
        <f t="shared" ref="AR2379" si="14169">AH2379*AM2376+AJ2379*AM2379-AI2379*AN2376-AK2379*AN2379</f>
        <v>0</v>
      </c>
      <c r="AS2379" s="28">
        <f t="shared" ref="AS2379" si="14170">(AH2379*AN2376+AI2379*AM2376+AJ2379*AN2379+AK2379*AM2379)</f>
        <v>0.23671106713028772</v>
      </c>
      <c r="AT2379" s="26">
        <f t="shared" ref="AT2379" si="14171">AH2379*AO2376+AJ2379*AO2379-AI2379*AP2376-AK2379*AP2379</f>
        <v>-1.2787664289788736</v>
      </c>
      <c r="AU2379" s="27">
        <f t="shared" ref="AU2379" si="14172">(AH2379*AP2376+AI2379*AO2376+AJ2379*AP2379+AK2379*AO2379)</f>
        <v>0</v>
      </c>
      <c r="AV2379" s="8"/>
      <c r="AW2379" s="38">
        <f t="shared" ref="AW2379" si="14173">(180/PI())*ATAN(-1*(($AR$8*AS2376+AU2376+$AR$8*AS2379+AU2379)/($AR$8*AR2376+AT2376+$AR$8*AR2379+AT2379)))</f>
        <v>-53.595455495487556</v>
      </c>
      <c r="AY2379" s="187">
        <f t="shared" ref="AY2379" si="14174">20*LOG(((($AR$8*AR2376+AT2376-$AR$8*AR2379-AT2379)^2+($AR$8*AS2376+AU2376-$AR$8*AS2379-AU2379)^2)/(($AR$8*AR2376+AT2376+$AR$8*AR2379+AT2379)^2+($AR$8*AS2376+AU2376+$AR$8*AS2379+AU2379)^2))^0.5)</f>
        <v>-0.85355130249910527</v>
      </c>
      <c r="AZ2379" s="9"/>
      <c r="BA2379" s="29"/>
      <c r="BB2379" s="29"/>
      <c r="BC2379" s="29"/>
      <c r="BD2379" s="29"/>
    </row>
    <row r="2380" spans="2:56" ht="18.649999999999999" customHeight="1">
      <c r="AY2380" s="33"/>
    </row>
    <row r="2381" spans="2:56" ht="18.649999999999999" customHeight="1" thickBot="1">
      <c r="E2381" s="21" t="s">
        <v>68</v>
      </c>
      <c r="J2381" s="21" t="s">
        <v>69</v>
      </c>
      <c r="O2381" s="21" t="s">
        <v>70</v>
      </c>
      <c r="T2381" s="21" t="s">
        <v>71</v>
      </c>
      <c r="Y2381" s="21" t="s">
        <v>72</v>
      </c>
      <c r="AD2381" s="21" t="s">
        <v>73</v>
      </c>
      <c r="AI2381" s="21" t="s">
        <v>74</v>
      </c>
      <c r="AN2381" s="21" t="s">
        <v>75</v>
      </c>
      <c r="AS2381" s="21" t="s">
        <v>76</v>
      </c>
    </row>
    <row r="2382" spans="2:56" ht="18.649999999999999" customHeight="1" thickBot="1">
      <c r="B2382" s="20"/>
      <c r="D2382" s="197" t="s">
        <v>77</v>
      </c>
      <c r="E2382" s="198"/>
      <c r="F2382" s="199" t="s">
        <v>78</v>
      </c>
      <c r="G2382" s="200"/>
      <c r="I2382" s="197" t="s">
        <v>79</v>
      </c>
      <c r="J2382" s="198"/>
      <c r="K2382" s="199" t="s">
        <v>80</v>
      </c>
      <c r="L2382" s="200"/>
      <c r="N2382" s="197" t="s">
        <v>81</v>
      </c>
      <c r="O2382" s="198"/>
      <c r="P2382" s="199" t="s">
        <v>82</v>
      </c>
      <c r="Q2382" s="200"/>
      <c r="S2382" s="197" t="s">
        <v>83</v>
      </c>
      <c r="T2382" s="198"/>
      <c r="U2382" s="199" t="s">
        <v>84</v>
      </c>
      <c r="V2382" s="200"/>
      <c r="X2382" s="197" t="s">
        <v>85</v>
      </c>
      <c r="Y2382" s="198"/>
      <c r="Z2382" s="199" t="s">
        <v>86</v>
      </c>
      <c r="AA2382" s="200"/>
      <c r="AB2382" s="4"/>
      <c r="AC2382" s="197" t="s">
        <v>87</v>
      </c>
      <c r="AD2382" s="198"/>
      <c r="AE2382" s="199" t="s">
        <v>88</v>
      </c>
      <c r="AF2382" s="200"/>
      <c r="AH2382" s="197" t="s">
        <v>89</v>
      </c>
      <c r="AI2382" s="198"/>
      <c r="AJ2382" s="199" t="s">
        <v>90</v>
      </c>
      <c r="AK2382" s="200"/>
      <c r="AL2382" s="4"/>
      <c r="AM2382" s="197" t="s">
        <v>91</v>
      </c>
      <c r="AN2382" s="198"/>
      <c r="AO2382" s="199" t="s">
        <v>92</v>
      </c>
      <c r="AP2382" s="200"/>
      <c r="AR2382" s="197" t="s">
        <v>93</v>
      </c>
      <c r="AS2382" s="198"/>
      <c r="AT2382" s="199" t="s">
        <v>94</v>
      </c>
      <c r="AU2382" s="200"/>
      <c r="AV2382" s="4"/>
      <c r="AW2382" s="181" t="s">
        <v>95</v>
      </c>
      <c r="AY2382" s="182" t="s">
        <v>22</v>
      </c>
      <c r="AZ2382" s="9"/>
      <c r="BA2382" s="29"/>
      <c r="BB2382" s="29"/>
      <c r="BC2382" s="29"/>
      <c r="BD2382" s="29"/>
    </row>
    <row r="2383" spans="2:56" ht="18.649999999999999" customHeight="1" thickTop="1" thickBot="1">
      <c r="B2383" s="39">
        <f t="shared" ref="B2383" si="14175">B2376+$E$5</f>
        <v>1.0347999999999853</v>
      </c>
      <c r="D2383" s="24">
        <v>1</v>
      </c>
      <c r="E2383" s="25">
        <v>0</v>
      </c>
      <c r="F2383" s="26">
        <v>0</v>
      </c>
      <c r="G2383" s="27">
        <f t="shared" ref="G2383" si="14176">-1/($E$8*$B2383)</f>
        <v>-5.3987168329832143</v>
      </c>
      <c r="I2383" s="24">
        <v>1</v>
      </c>
      <c r="J2383" s="28">
        <v>0</v>
      </c>
      <c r="K2383" s="26">
        <v>0</v>
      </c>
      <c r="L2383" s="27">
        <v>0</v>
      </c>
      <c r="N2383" s="24">
        <f t="shared" ref="N2383" si="14177">D2383*I2383+F2383*I2386-E2383*J2383-G2383*J2386</f>
        <v>0.26955252301814137</v>
      </c>
      <c r="O2383" s="28">
        <f t="shared" ref="O2383" si="14178">(D2383*J2383+E2383*I2383+F2383*J2386+G2383*I2386)</f>
        <v>0</v>
      </c>
      <c r="P2383" s="26">
        <f t="shared" ref="P2383" si="14179">D2383*K2383+F2383*K2386-E2383*L2383-G2383*L2386</f>
        <v>0</v>
      </c>
      <c r="Q2383" s="27">
        <f t="shared" ref="Q2383" si="14180">(D2383*L2383+E2383*K2383+F2383*L2386+G2383*K2386)</f>
        <v>-5.3987168329832143</v>
      </c>
      <c r="S2383" s="24">
        <v>1</v>
      </c>
      <c r="T2383" s="25">
        <v>0</v>
      </c>
      <c r="U2383" s="26">
        <v>0</v>
      </c>
      <c r="V2383" s="27">
        <f t="shared" ref="V2383" si="14181">-1/($T$8*$B2383)</f>
        <v>-26.118116570378248</v>
      </c>
      <c r="X2383" s="24">
        <f t="shared" ref="X2383" si="14182">N2383*S2383+P2383*S2386-O2383*T2383-Q2383*T2386</f>
        <v>0.26955252301814137</v>
      </c>
      <c r="Y2383" s="28">
        <f t="shared" ref="Y2383" si="14183">(N2383*T2383+O2383*S2383+P2383*T2386+Q2383*S2386)</f>
        <v>0</v>
      </c>
      <c r="Z2383" s="26">
        <f t="shared" ref="Z2383" si="14184">N2383*U2383+P2383*U2386-O2383*V2383-Q2383*V2386</f>
        <v>0</v>
      </c>
      <c r="AA2383" s="27">
        <f t="shared" ref="AA2383" si="14185">(N2383*V2383+O2383*U2383+P2383*V2386+Q2383*U2386)</f>
        <v>-12.438921051010595</v>
      </c>
      <c r="AB2383" s="8"/>
      <c r="AC2383" s="24">
        <v>1</v>
      </c>
      <c r="AD2383" s="28">
        <v>0</v>
      </c>
      <c r="AE2383" s="26">
        <v>0</v>
      </c>
      <c r="AF2383" s="27">
        <v>0</v>
      </c>
      <c r="AH2383" s="24">
        <f t="shared" ref="AH2383" si="14186">X2383*AC2383+Z2383*AC2386-Y2383*AD2383-AA2383*AD2386</f>
        <v>-1.5351196939443179</v>
      </c>
      <c r="AI2383" s="28">
        <f t="shared" ref="AI2383" si="14187">(X2383*AD2383+Y2383*AC2383+Z2383*AD2386+AA2383*AC2386)</f>
        <v>0</v>
      </c>
      <c r="AJ2383" s="26">
        <f t="shared" ref="AJ2383" si="14188">X2383*AE2383+Z2383*AE2386-Y2383*AF2383-AA2383*AF2386</f>
        <v>0</v>
      </c>
      <c r="AK2383" s="27">
        <f t="shared" ref="AK2383" si="14189">(X2383*AF2383+Y2383*AE2383+Z2383*AF2386+AA2383*AE2386)</f>
        <v>-12.438921051010595</v>
      </c>
      <c r="AL2383" s="8"/>
      <c r="AM2383" s="24">
        <v>1</v>
      </c>
      <c r="AN2383" s="25">
        <v>0</v>
      </c>
      <c r="AO2383" s="26">
        <v>0</v>
      </c>
      <c r="AP2383" s="27">
        <f t="shared" ref="AP2383" si="14190">-1/($AN$8*$B2383)</f>
        <v>-5.3987168329832143</v>
      </c>
      <c r="AR2383" s="24">
        <f t="shared" ref="AR2383" si="14191">AH2383*AM2383+AJ2383*AM2386-AI2383*AN2383-AK2383*AN2386</f>
        <v>-1.5351196939443179</v>
      </c>
      <c r="AS2383" s="28">
        <f t="shared" ref="AS2383" si="14192">(AH2383*AN2383+AI2383*AM2383+AJ2383*AN2386+AK2383*AM2386)</f>
        <v>0</v>
      </c>
      <c r="AT2383" s="26">
        <f t="shared" ref="AT2383" si="14193">AH2383*AO2383+AJ2383*AO2386-AI2383*AP2383-AK2383*AP2386</f>
        <v>0</v>
      </c>
      <c r="AU2383" s="27">
        <f t="shared" ref="AU2383" si="14194">(AH2383*AP2383+AI2383*AO2383+AJ2383*AP2386+AK2383*AO2386)</f>
        <v>-4.1512445186693672</v>
      </c>
      <c r="AV2383" s="8"/>
      <c r="AW2383" s="183">
        <f t="shared" ref="AW2383" si="14195">20*LOG((2*$AR$8)/(($AR$8*AR2383+AT2383+$AR$8*AR2386+AT2386)^2+($AR$8*AS2383+AU2383+$AR$8*AS2386+AU2386)^2)^0.5)</f>
        <v>-7.6493821371787192</v>
      </c>
      <c r="AY2383" s="184">
        <f t="shared" ref="AY2383" si="14196">((AS2383^2+AR2383^2)/(AS2386^2+AR2386^2))^0.5</f>
        <v>6.6081118681145945</v>
      </c>
      <c r="AZ2383" s="9"/>
      <c r="BA2383" s="29"/>
      <c r="BB2383" s="29"/>
      <c r="BC2383" s="29"/>
      <c r="BD2383" s="29"/>
    </row>
    <row r="2384" spans="2:56" ht="18.649999999999999" customHeight="1" thickBot="1">
      <c r="D2384" s="30"/>
      <c r="G2384" s="31"/>
      <c r="I2384" s="30"/>
      <c r="L2384" s="31"/>
      <c r="N2384" s="30"/>
      <c r="Q2384" s="31"/>
      <c r="S2384" s="30"/>
      <c r="V2384" s="31"/>
      <c r="X2384" s="30"/>
      <c r="AA2384" s="31"/>
      <c r="AC2384" s="30"/>
      <c r="AF2384" s="31"/>
      <c r="AH2384" s="30"/>
      <c r="AK2384" s="31"/>
      <c r="AM2384" s="30"/>
      <c r="AP2384" s="31"/>
      <c r="AR2384" s="30"/>
      <c r="AU2384" s="31"/>
      <c r="AY2384" s="185"/>
      <c r="AZ2384" s="9"/>
      <c r="BA2384" s="29"/>
      <c r="BB2384" s="29"/>
      <c r="BC2384" s="29"/>
      <c r="BD2384" s="29"/>
    </row>
    <row r="2385" spans="2:56" ht="18.649999999999999" customHeight="1" thickBot="1">
      <c r="D2385" s="197" t="s">
        <v>96</v>
      </c>
      <c r="E2385" s="198"/>
      <c r="F2385" s="199" t="s">
        <v>97</v>
      </c>
      <c r="G2385" s="200"/>
      <c r="I2385" s="197" t="s">
        <v>98</v>
      </c>
      <c r="J2385" s="198"/>
      <c r="K2385" s="199" t="s">
        <v>99</v>
      </c>
      <c r="L2385" s="200"/>
      <c r="N2385" s="197" t="s">
        <v>1</v>
      </c>
      <c r="O2385" s="198"/>
      <c r="P2385" s="199" t="s">
        <v>2</v>
      </c>
      <c r="Q2385" s="200"/>
      <c r="S2385" s="172" t="s">
        <v>100</v>
      </c>
      <c r="T2385" s="173"/>
      <c r="U2385" s="199" t="s">
        <v>101</v>
      </c>
      <c r="V2385" s="200"/>
      <c r="X2385" s="197" t="s">
        <v>102</v>
      </c>
      <c r="Y2385" s="198"/>
      <c r="Z2385" s="199" t="s">
        <v>103</v>
      </c>
      <c r="AA2385" s="200"/>
      <c r="AB2385" s="4"/>
      <c r="AC2385" s="197" t="s">
        <v>104</v>
      </c>
      <c r="AD2385" s="198"/>
      <c r="AE2385" s="199" t="s">
        <v>105</v>
      </c>
      <c r="AF2385" s="200"/>
      <c r="AH2385" s="172" t="s">
        <v>106</v>
      </c>
      <c r="AI2385" s="173"/>
      <c r="AJ2385" s="199" t="s">
        <v>107</v>
      </c>
      <c r="AK2385" s="200"/>
      <c r="AL2385" s="4"/>
      <c r="AM2385" s="197" t="s">
        <v>108</v>
      </c>
      <c r="AN2385" s="198"/>
      <c r="AO2385" s="199" t="s">
        <v>109</v>
      </c>
      <c r="AP2385" s="200"/>
      <c r="AR2385" s="197" t="s">
        <v>110</v>
      </c>
      <c r="AS2385" s="198"/>
      <c r="AT2385" s="199" t="s">
        <v>111</v>
      </c>
      <c r="AU2385" s="200"/>
      <c r="AV2385" s="4"/>
      <c r="AW2385" s="36" t="s">
        <v>112</v>
      </c>
      <c r="AY2385" s="186" t="s">
        <v>113</v>
      </c>
      <c r="AZ2385" s="9"/>
      <c r="BA2385" s="29"/>
      <c r="BB2385" s="29"/>
      <c r="BC2385" s="29"/>
      <c r="BD2385" s="29"/>
    </row>
    <row r="2386" spans="2:56" ht="18.649999999999999" customHeight="1" thickTop="1" thickBot="1">
      <c r="D2386" s="24">
        <v>0</v>
      </c>
      <c r="E2386" s="28">
        <v>0</v>
      </c>
      <c r="F2386" s="26">
        <v>1</v>
      </c>
      <c r="G2386" s="27">
        <v>0</v>
      </c>
      <c r="I2386" s="24">
        <v>0</v>
      </c>
      <c r="J2386" s="28">
        <f t="shared" ref="J2386" si="14197">IF(0=(1-$J$8*$K$8*$B2383^2),0,-1*(1-$J$8*$K$8*$B2383^2)/($B2383*$K$8))</f>
        <v>-0.13530020180336613</v>
      </c>
      <c r="K2386" s="26">
        <v>1</v>
      </c>
      <c r="L2386" s="27">
        <v>0</v>
      </c>
      <c r="N2386" s="24">
        <f t="shared" ref="N2386" si="14198">D2386*I2383+F2386*I2386-E2386*J2383-G2386*J2386</f>
        <v>0</v>
      </c>
      <c r="O2386" s="28">
        <f t="shared" ref="O2386" si="14199">(D2386*J2383+E2386*I2383+F2386*J2386+G2386*I2386)</f>
        <v>-0.13530020180336613</v>
      </c>
      <c r="P2386" s="26">
        <f t="shared" ref="P2386" si="14200">D2386*K2383+F2386*K2386-E2386*L2383-G2386*L2386</f>
        <v>1</v>
      </c>
      <c r="Q2386" s="27">
        <f t="shared" ref="Q2386" si="14201">(D2386*L2383+E2386*K2383+F2386*L2386+G2386*K2386)</f>
        <v>0</v>
      </c>
      <c r="S2386" s="24">
        <v>0</v>
      </c>
      <c r="T2386" s="28">
        <v>0</v>
      </c>
      <c r="U2386" s="26">
        <v>1</v>
      </c>
      <c r="V2386" s="27">
        <v>0</v>
      </c>
      <c r="X2386" s="24">
        <f t="shared" ref="X2386" si="14202">N2386*S2383+P2386*S2386-O2386*T2383-Q2386*T2386</f>
        <v>0</v>
      </c>
      <c r="Y2386" s="28">
        <f t="shared" ref="Y2386" si="14203">(N2386*T2383+O2386*S2383+P2386*T2386+Q2386*S2386)</f>
        <v>-0.13530020180336613</v>
      </c>
      <c r="Z2386" s="26">
        <f t="shared" ref="Z2386" si="14204">N2386*U2383+P2386*U2386-O2386*V2383-Q2386*V2386</f>
        <v>-2.5337864426960177</v>
      </c>
      <c r="AA2386" s="27">
        <f t="shared" ref="AA2386" si="14205">(N2386*V2383+O2386*U2383+P2386*V2386+Q2386*U2386)</f>
        <v>0</v>
      </c>
      <c r="AB2386" s="8"/>
      <c r="AC2386" s="24">
        <v>0</v>
      </c>
      <c r="AD2386" s="28">
        <f t="shared" ref="AD2386" si="14206">IF(0=(1-$AD$8*$AE$8*$B2383^2),0,-1*(1-$AD$8*$AE$8*$B2383^2)/($B2383*$AD$8))</f>
        <v>-0.14508269725016379</v>
      </c>
      <c r="AE2386" s="26">
        <v>1</v>
      </c>
      <c r="AF2386" s="27">
        <v>0</v>
      </c>
      <c r="AH2386" s="24">
        <f t="shared" ref="AH2386" si="14207">X2386*AC2383+Z2386*AC2386-Y2386*AD2383-AA2386*AD2386</f>
        <v>0</v>
      </c>
      <c r="AI2386" s="28">
        <f t="shared" ref="AI2386" si="14208">(X2386*AD2383+Y2386*AC2383+Z2386*AD2386+AA2386*AC2386)</f>
        <v>0.23230836955886966</v>
      </c>
      <c r="AJ2386" s="26">
        <f t="shared" ref="AJ2386" si="14209">X2386*AE2383+Z2386*AE2386-Y2386*AF2383-AA2386*AF2386</f>
        <v>-2.5337864426960177</v>
      </c>
      <c r="AK2386" s="27">
        <f t="shared" ref="AK2386" si="14210">(X2386*AF2383+Y2386*AE2383+Z2386*AF2386+AA2386*AE2386)</f>
        <v>0</v>
      </c>
      <c r="AL2386" s="8"/>
      <c r="AM2386" s="24">
        <v>0</v>
      </c>
      <c r="AN2386" s="28">
        <v>0</v>
      </c>
      <c r="AO2386" s="26">
        <v>1</v>
      </c>
      <c r="AP2386" s="27">
        <v>0</v>
      </c>
      <c r="AR2386" s="24">
        <f t="shared" ref="AR2386" si="14211">AH2386*AM2383+AJ2386*AM2386-AI2386*AN2383-AK2386*AN2386</f>
        <v>0</v>
      </c>
      <c r="AS2386" s="28">
        <f t="shared" ref="AS2386" si="14212">(AH2386*AN2383+AI2386*AM2383+AJ2386*AN2386+AK2386*AM2386)</f>
        <v>0.23230836955886966</v>
      </c>
      <c r="AT2386" s="26">
        <f t="shared" ref="AT2386" si="14213">AH2386*AO2383+AJ2386*AO2386-AI2386*AP2383-AK2386*AP2386</f>
        <v>-1.2796193375156628</v>
      </c>
      <c r="AU2386" s="27">
        <f t="shared" ref="AU2386" si="14214">(AH2386*AP2383+AI2386*AO2383+AJ2386*AP2386+AK2386*AO2386)</f>
        <v>0</v>
      </c>
      <c r="AV2386" s="8"/>
      <c r="AW2386" s="38">
        <f t="shared" ref="AW2386" si="14215">(180/PI())*ATAN(-1*(($AR$8*AS2383+AU2383+$AR$8*AS2386+AU2386)/($AR$8*AR2383+AT2383+$AR$8*AR2386+AT2386)))</f>
        <v>-54.31255808768767</v>
      </c>
      <c r="AY2386" s="187">
        <f t="shared" ref="AY2386" si="14216">20*LOG(((($AR$8*AR2383+AT2383-$AR$8*AR2386-AT2386)^2+($AR$8*AS2383+AU2383-$AR$8*AS2386-AU2386)^2)/(($AR$8*AR2383+AT2383+$AR$8*AR2386+AT2386)^2+($AR$8*AS2383+AU2383+$AR$8*AS2386+AU2386)^2))^0.5)</f>
        <v>-0.81872786920255025</v>
      </c>
      <c r="AZ2386" s="9"/>
      <c r="BA2386" s="29"/>
      <c r="BB2386" s="29"/>
      <c r="BC2386" s="29"/>
      <c r="BD2386" s="29"/>
    </row>
    <row r="2387" spans="2:56" ht="18.649999999999999" customHeight="1">
      <c r="AY2387" s="33"/>
    </row>
    <row r="2388" spans="2:56" ht="18.649999999999999" customHeight="1" thickBot="1">
      <c r="E2388" s="21" t="s">
        <v>68</v>
      </c>
      <c r="J2388" s="21" t="s">
        <v>69</v>
      </c>
      <c r="O2388" s="21" t="s">
        <v>70</v>
      </c>
      <c r="T2388" s="21" t="s">
        <v>71</v>
      </c>
      <c r="Y2388" s="21" t="s">
        <v>72</v>
      </c>
      <c r="AD2388" s="21" t="s">
        <v>73</v>
      </c>
      <c r="AI2388" s="21" t="s">
        <v>74</v>
      </c>
      <c r="AN2388" s="21" t="s">
        <v>75</v>
      </c>
      <c r="AS2388" s="21" t="s">
        <v>76</v>
      </c>
    </row>
    <row r="2389" spans="2:56" ht="18.649999999999999" customHeight="1" thickBot="1">
      <c r="B2389" s="20"/>
      <c r="D2389" s="197" t="s">
        <v>77</v>
      </c>
      <c r="E2389" s="198"/>
      <c r="F2389" s="199" t="s">
        <v>78</v>
      </c>
      <c r="G2389" s="200"/>
      <c r="I2389" s="197" t="s">
        <v>79</v>
      </c>
      <c r="J2389" s="198"/>
      <c r="K2389" s="199" t="s">
        <v>80</v>
      </c>
      <c r="L2389" s="200"/>
      <c r="N2389" s="197" t="s">
        <v>81</v>
      </c>
      <c r="O2389" s="198"/>
      <c r="P2389" s="199" t="s">
        <v>82</v>
      </c>
      <c r="Q2389" s="200"/>
      <c r="S2389" s="197" t="s">
        <v>83</v>
      </c>
      <c r="T2389" s="198"/>
      <c r="U2389" s="199" t="s">
        <v>84</v>
      </c>
      <c r="V2389" s="200"/>
      <c r="X2389" s="197" t="s">
        <v>85</v>
      </c>
      <c r="Y2389" s="198"/>
      <c r="Z2389" s="199" t="s">
        <v>86</v>
      </c>
      <c r="AA2389" s="200"/>
      <c r="AB2389" s="4"/>
      <c r="AC2389" s="197" t="s">
        <v>87</v>
      </c>
      <c r="AD2389" s="198"/>
      <c r="AE2389" s="199" t="s">
        <v>88</v>
      </c>
      <c r="AF2389" s="200"/>
      <c r="AH2389" s="197" t="s">
        <v>89</v>
      </c>
      <c r="AI2389" s="198"/>
      <c r="AJ2389" s="199" t="s">
        <v>90</v>
      </c>
      <c r="AK2389" s="200"/>
      <c r="AL2389" s="4"/>
      <c r="AM2389" s="197" t="s">
        <v>91</v>
      </c>
      <c r="AN2389" s="198"/>
      <c r="AO2389" s="199" t="s">
        <v>92</v>
      </c>
      <c r="AP2389" s="200"/>
      <c r="AR2389" s="197" t="s">
        <v>93</v>
      </c>
      <c r="AS2389" s="198"/>
      <c r="AT2389" s="199" t="s">
        <v>94</v>
      </c>
      <c r="AU2389" s="200"/>
      <c r="AV2389" s="4"/>
      <c r="AW2389" s="181" t="s">
        <v>95</v>
      </c>
      <c r="AY2389" s="182" t="s">
        <v>22</v>
      </c>
      <c r="AZ2389" s="9"/>
      <c r="BA2389" s="29"/>
      <c r="BB2389" s="29"/>
      <c r="BC2389" s="29"/>
      <c r="BD2389" s="29"/>
    </row>
    <row r="2390" spans="2:56" ht="18.649999999999999" customHeight="1" thickTop="1" thickBot="1">
      <c r="B2390" s="39">
        <f t="shared" ref="B2390" si="14217">B2383+$E$5</f>
        <v>1.0351999999999852</v>
      </c>
      <c r="D2390" s="24">
        <v>1</v>
      </c>
      <c r="E2390" s="25">
        <v>0</v>
      </c>
      <c r="F2390" s="26">
        <v>0</v>
      </c>
      <c r="G2390" s="27">
        <f t="shared" ref="G2390" si="14218">-1/($E$8*$B2390)</f>
        <v>-5.3966307754743328</v>
      </c>
      <c r="I2390" s="24">
        <v>1</v>
      </c>
      <c r="J2390" s="28">
        <v>0</v>
      </c>
      <c r="K2390" s="26">
        <v>0</v>
      </c>
      <c r="L2390" s="27">
        <v>0</v>
      </c>
      <c r="N2390" s="24">
        <f t="shared" ref="N2390" si="14219">D2390*I2390+F2390*I2393-E2390*J2390-G2390*J2393</f>
        <v>0.27438589130733515</v>
      </c>
      <c r="O2390" s="28">
        <f t="shared" ref="O2390" si="14220">(D2390*J2390+E2390*I2390+F2390*J2393+G2390*I2393)</f>
        <v>0</v>
      </c>
      <c r="P2390" s="26">
        <f t="shared" ref="P2390" si="14221">D2390*K2390+F2390*K2393-E2390*L2390-G2390*L2393</f>
        <v>0</v>
      </c>
      <c r="Q2390" s="27">
        <f t="shared" ref="Q2390" si="14222">(D2390*L2390+E2390*K2390+F2390*L2393+G2390*K2393)</f>
        <v>-5.3966307754743328</v>
      </c>
      <c r="S2390" s="24">
        <v>1</v>
      </c>
      <c r="T2390" s="25">
        <v>0</v>
      </c>
      <c r="U2390" s="26">
        <v>0</v>
      </c>
      <c r="V2390" s="27">
        <f t="shared" ref="V2390" si="14223">-1/($T$8*$B2390)</f>
        <v>-26.108024562429883</v>
      </c>
      <c r="X2390" s="24">
        <f t="shared" ref="X2390" si="14224">N2390*S2390+P2390*S2393-O2390*T2390-Q2390*T2393</f>
        <v>0.27438589130733515</v>
      </c>
      <c r="Y2390" s="28">
        <f t="shared" ref="Y2390" si="14225">(N2390*T2390+O2390*S2390+P2390*T2393+Q2390*S2393)</f>
        <v>0</v>
      </c>
      <c r="Z2390" s="26">
        <f t="shared" ref="Z2390" si="14226">N2390*U2390+P2390*U2393-O2390*V2390-Q2390*V2393</f>
        <v>0</v>
      </c>
      <c r="AA2390" s="27">
        <f t="shared" ref="AA2390" si="14227">(N2390*V2390+O2390*U2390+P2390*V2393+Q2390*U2393)</f>
        <v>-12.560304365310454</v>
      </c>
      <c r="AB2390" s="8"/>
      <c r="AC2390" s="24">
        <v>1</v>
      </c>
      <c r="AD2390" s="28">
        <v>0</v>
      </c>
      <c r="AE2390" s="26">
        <v>0</v>
      </c>
      <c r="AF2390" s="27">
        <v>0</v>
      </c>
      <c r="AH2390" s="24">
        <f t="shared" ref="AH2390" si="14228">X2390*AC2390+Z2390*AC2393-Y2390*AD2390-AA2390*AD2393</f>
        <v>-1.5388142004441456</v>
      </c>
      <c r="AI2390" s="28">
        <f t="shared" ref="AI2390" si="14229">(X2390*AD2390+Y2390*AC2390+Z2390*AD2393+AA2390*AC2393)</f>
        <v>0</v>
      </c>
      <c r="AJ2390" s="26">
        <f t="shared" ref="AJ2390" si="14230">X2390*AE2390+Z2390*AE2393-Y2390*AF2390-AA2390*AF2393</f>
        <v>0</v>
      </c>
      <c r="AK2390" s="27">
        <f t="shared" ref="AK2390" si="14231">(X2390*AF2390+Y2390*AE2390+Z2390*AF2393+AA2390*AE2393)</f>
        <v>-12.560304365310454</v>
      </c>
      <c r="AL2390" s="8"/>
      <c r="AM2390" s="24">
        <v>1</v>
      </c>
      <c r="AN2390" s="25">
        <v>0</v>
      </c>
      <c r="AO2390" s="26">
        <v>0</v>
      </c>
      <c r="AP2390" s="27">
        <f t="shared" ref="AP2390" si="14232">-1/($AN$8*$B2390)</f>
        <v>-5.3966307754743328</v>
      </c>
      <c r="AR2390" s="24">
        <f t="shared" ref="AR2390" si="14233">AH2390*AM2390+AJ2390*AM2393-AI2390*AN2390-AK2390*AN2393</f>
        <v>-1.5388142004441456</v>
      </c>
      <c r="AS2390" s="28">
        <f t="shared" ref="AS2390" si="14234">(AH2390*AN2390+AI2390*AM2390+AJ2390*AN2393+AK2390*AM2393)</f>
        <v>0</v>
      </c>
      <c r="AT2390" s="26">
        <f t="shared" ref="AT2390" si="14235">AH2390*AO2390+AJ2390*AO2393-AI2390*AP2390-AK2390*AP2393</f>
        <v>0</v>
      </c>
      <c r="AU2390" s="27">
        <f t="shared" ref="AU2390" si="14236">(AH2390*AP2390+AI2390*AO2390+AJ2390*AP2393+AK2390*AO2393)</f>
        <v>-4.2558922934566485</v>
      </c>
      <c r="AV2390" s="8"/>
      <c r="AW2390" s="183">
        <f t="shared" ref="AW2390" si="14237">20*LOG((2*$AR$8)/(($AR$8*AR2390+AT2390+$AR$8*AR2393+AT2393)^2+($AR$8*AS2390+AU2390+$AR$8*AS2393+AU2393)^2)^0.5)</f>
        <v>-7.8124593793641948</v>
      </c>
      <c r="AY2390" s="184">
        <f t="shared" ref="AY2390" si="14238">((AS2390^2+AR2390^2)/(AS2393^2+AR2393^2))^0.5</f>
        <v>6.7508470391428039</v>
      </c>
      <c r="AZ2390" s="9"/>
      <c r="BA2390" s="29"/>
      <c r="BB2390" s="29"/>
      <c r="BC2390" s="29"/>
      <c r="BD2390" s="29"/>
    </row>
    <row r="2391" spans="2:56" ht="18.649999999999999" customHeight="1" thickBot="1">
      <c r="D2391" s="30"/>
      <c r="G2391" s="31"/>
      <c r="I2391" s="30"/>
      <c r="L2391" s="31"/>
      <c r="N2391" s="30"/>
      <c r="Q2391" s="31"/>
      <c r="S2391" s="30"/>
      <c r="V2391" s="31"/>
      <c r="X2391" s="30"/>
      <c r="AA2391" s="31"/>
      <c r="AC2391" s="30"/>
      <c r="AF2391" s="31"/>
      <c r="AH2391" s="30"/>
      <c r="AK2391" s="31"/>
      <c r="AM2391" s="30"/>
      <c r="AP2391" s="31"/>
      <c r="AR2391" s="30"/>
      <c r="AU2391" s="31"/>
      <c r="AY2391" s="185"/>
      <c r="AZ2391" s="9"/>
      <c r="BA2391" s="29"/>
      <c r="BB2391" s="29"/>
      <c r="BC2391" s="29"/>
      <c r="BD2391" s="29"/>
    </row>
    <row r="2392" spans="2:56" ht="18.649999999999999" customHeight="1" thickBot="1">
      <c r="D2392" s="197" t="s">
        <v>96</v>
      </c>
      <c r="E2392" s="198"/>
      <c r="F2392" s="199" t="s">
        <v>97</v>
      </c>
      <c r="G2392" s="200"/>
      <c r="I2392" s="197" t="s">
        <v>98</v>
      </c>
      <c r="J2392" s="198"/>
      <c r="K2392" s="199" t="s">
        <v>99</v>
      </c>
      <c r="L2392" s="200"/>
      <c r="N2392" s="197" t="s">
        <v>1</v>
      </c>
      <c r="O2392" s="198"/>
      <c r="P2392" s="199" t="s">
        <v>2</v>
      </c>
      <c r="Q2392" s="200"/>
      <c r="S2392" s="172" t="s">
        <v>100</v>
      </c>
      <c r="T2392" s="173"/>
      <c r="U2392" s="199" t="s">
        <v>101</v>
      </c>
      <c r="V2392" s="200"/>
      <c r="X2392" s="197" t="s">
        <v>102</v>
      </c>
      <c r="Y2392" s="198"/>
      <c r="Z2392" s="199" t="s">
        <v>103</v>
      </c>
      <c r="AA2392" s="200"/>
      <c r="AB2392" s="4"/>
      <c r="AC2392" s="197" t="s">
        <v>104</v>
      </c>
      <c r="AD2392" s="198"/>
      <c r="AE2392" s="199" t="s">
        <v>105</v>
      </c>
      <c r="AF2392" s="200"/>
      <c r="AH2392" s="172" t="s">
        <v>106</v>
      </c>
      <c r="AI2392" s="173"/>
      <c r="AJ2392" s="199" t="s">
        <v>107</v>
      </c>
      <c r="AK2392" s="200"/>
      <c r="AL2392" s="4"/>
      <c r="AM2392" s="197" t="s">
        <v>108</v>
      </c>
      <c r="AN2392" s="198"/>
      <c r="AO2392" s="199" t="s">
        <v>109</v>
      </c>
      <c r="AP2392" s="200"/>
      <c r="AR2392" s="197" t="s">
        <v>110</v>
      </c>
      <c r="AS2392" s="198"/>
      <c r="AT2392" s="199" t="s">
        <v>111</v>
      </c>
      <c r="AU2392" s="200"/>
      <c r="AV2392" s="4"/>
      <c r="AW2392" s="36" t="s">
        <v>112</v>
      </c>
      <c r="AY2392" s="186" t="s">
        <v>113</v>
      </c>
      <c r="AZ2392" s="9"/>
      <c r="BA2392" s="29"/>
      <c r="BB2392" s="29"/>
      <c r="BC2392" s="29"/>
      <c r="BD2392" s="29"/>
    </row>
    <row r="2393" spans="2:56" ht="18.649999999999999" customHeight="1" thickTop="1" thickBot="1">
      <c r="D2393" s="24">
        <v>0</v>
      </c>
      <c r="E2393" s="28">
        <v>0</v>
      </c>
      <c r="F2393" s="26">
        <v>1</v>
      </c>
      <c r="G2393" s="27">
        <v>0</v>
      </c>
      <c r="I2393" s="24">
        <v>0</v>
      </c>
      <c r="J2393" s="28">
        <f t="shared" ref="J2393" si="14239">IF(0=(1-$J$8*$K$8*$B2390^2),0,-1*(1-$J$8*$K$8*$B2390^2)/($B2390*$K$8))</f>
        <v>-0.13445687483203583</v>
      </c>
      <c r="K2393" s="26">
        <v>1</v>
      </c>
      <c r="L2393" s="27">
        <v>0</v>
      </c>
      <c r="N2393" s="24">
        <f t="shared" ref="N2393" si="14240">D2393*I2390+F2393*I2393-E2393*J2390-G2393*J2393</f>
        <v>0</v>
      </c>
      <c r="O2393" s="28">
        <f t="shared" ref="O2393" si="14241">(D2393*J2390+E2393*I2390+F2393*J2393+G2393*I2393)</f>
        <v>-0.13445687483203583</v>
      </c>
      <c r="P2393" s="26">
        <f t="shared" ref="P2393" si="14242">D2393*K2390+F2393*K2393-E2393*L2390-G2393*L2393</f>
        <v>1</v>
      </c>
      <c r="Q2393" s="27">
        <f t="shared" ref="Q2393" si="14243">(D2393*L2390+E2393*K2390+F2393*L2393+G2393*K2393)</f>
        <v>0</v>
      </c>
      <c r="S2393" s="24">
        <v>0</v>
      </c>
      <c r="T2393" s="28">
        <v>0</v>
      </c>
      <c r="U2393" s="26">
        <v>1</v>
      </c>
      <c r="V2393" s="27">
        <v>0</v>
      </c>
      <c r="X2393" s="24">
        <f t="shared" ref="X2393" si="14244">N2393*S2390+P2393*S2393-O2393*T2390-Q2393*T2393</f>
        <v>0</v>
      </c>
      <c r="Y2393" s="28">
        <f t="shared" ref="Y2393" si="14245">(N2393*T2390+O2393*S2390+P2393*T2393+Q2393*S2393)</f>
        <v>-0.13445687483203583</v>
      </c>
      <c r="Z2393" s="26">
        <f t="shared" ref="Z2393" si="14246">N2393*U2390+P2393*U2393-O2393*V2390-Q2393*V2393</f>
        <v>-2.510403390702352</v>
      </c>
      <c r="AA2393" s="27">
        <f t="shared" ref="AA2393" si="14247">(N2393*V2390+O2393*U2390+P2393*V2393+Q2393*U2393)</f>
        <v>0</v>
      </c>
      <c r="AB2393" s="8"/>
      <c r="AC2393" s="24">
        <v>0</v>
      </c>
      <c r="AD2393" s="28">
        <f t="shared" ref="AD2393" si="14248">IF(0=(1-$AD$8*$AE$8*$B2390^2),0,-1*(1-$AD$8*$AE$8*$B2390^2)/($B2390*$AD$8))</f>
        <v>-0.14435956637796521</v>
      </c>
      <c r="AE2393" s="26">
        <v>1</v>
      </c>
      <c r="AF2393" s="27">
        <v>0</v>
      </c>
      <c r="AH2393" s="24">
        <f t="shared" ref="AH2393" si="14249">X2393*AC2390+Z2393*AC2393-Y2393*AD2390-AA2393*AD2393</f>
        <v>0</v>
      </c>
      <c r="AI2393" s="28">
        <f t="shared" ref="AI2393" si="14250">(X2393*AD2390+Y2393*AC2390+Z2393*AD2393+AA2393*AC2393)</f>
        <v>0.22794387008352929</v>
      </c>
      <c r="AJ2393" s="26">
        <f t="shared" ref="AJ2393" si="14251">X2393*AE2390+Z2393*AE2393-Y2393*AF2390-AA2393*AF2393</f>
        <v>-2.510403390702352</v>
      </c>
      <c r="AK2393" s="27">
        <f t="shared" ref="AK2393" si="14252">(X2393*AF2390+Y2393*AE2390+Z2393*AF2393+AA2393*AE2393)</f>
        <v>0</v>
      </c>
      <c r="AL2393" s="8"/>
      <c r="AM2393" s="24">
        <v>0</v>
      </c>
      <c r="AN2393" s="28">
        <v>0</v>
      </c>
      <c r="AO2393" s="26">
        <v>1</v>
      </c>
      <c r="AP2393" s="27">
        <v>0</v>
      </c>
      <c r="AR2393" s="24">
        <f t="shared" ref="AR2393" si="14253">AH2393*AM2390+AJ2393*AM2393-AI2393*AN2390-AK2393*AN2393</f>
        <v>0</v>
      </c>
      <c r="AS2393" s="28">
        <f t="shared" ref="AS2393" si="14254">(AH2393*AN2390+AI2393*AM2390+AJ2393*AN2393+AK2393*AM2393)</f>
        <v>0.22794387008352929</v>
      </c>
      <c r="AT2393" s="26">
        <f t="shared" ref="AT2393" si="14255">AH2393*AO2390+AJ2393*AO2393-AI2393*AP2390-AK2393*AP2393</f>
        <v>-1.2802744863288547</v>
      </c>
      <c r="AU2393" s="27">
        <f t="shared" ref="AU2393" si="14256">(AH2393*AP2390+AI2393*AO2390+AJ2393*AP2393+AK2393*AO2393)</f>
        <v>0</v>
      </c>
      <c r="AV2393" s="8"/>
      <c r="AW2393" s="38">
        <f t="shared" ref="AW2393" si="14257">(180/PI())*ATAN(-1*(($AR$8*AS2390+AU2390+$AR$8*AS2393+AU2393)/($AR$8*AR2390+AT2390+$AR$8*AR2393+AT2393)))</f>
        <v>-55.012516727786256</v>
      </c>
      <c r="AY2393" s="187">
        <f t="shared" ref="AY2393" si="14258">20*LOG(((($AR$8*AR2390+AT2390-$AR$8*AR2393-AT2393)^2+($AR$8*AS2390+AU2390-$AR$8*AS2393-AU2393)^2)/(($AR$8*AR2390+AT2390+$AR$8*AR2393+AT2393)^2+($AR$8*AS2390+AU2390+$AR$8*AS2393+AU2393)^2))^0.5)</f>
        <v>-0.78564946012615089</v>
      </c>
      <c r="AZ2393" s="9"/>
      <c r="BA2393" s="29"/>
      <c r="BB2393" s="29"/>
      <c r="BC2393" s="29"/>
      <c r="BD2393" s="29"/>
    </row>
    <row r="2394" spans="2:56" ht="18.649999999999999" customHeight="1">
      <c r="AY2394" s="33"/>
    </row>
    <row r="2395" spans="2:56" ht="18.649999999999999" customHeight="1" thickBot="1">
      <c r="E2395" s="21" t="s">
        <v>68</v>
      </c>
      <c r="J2395" s="21" t="s">
        <v>69</v>
      </c>
      <c r="O2395" s="21" t="s">
        <v>70</v>
      </c>
      <c r="T2395" s="21" t="s">
        <v>71</v>
      </c>
      <c r="Y2395" s="21" t="s">
        <v>72</v>
      </c>
      <c r="AD2395" s="21" t="s">
        <v>73</v>
      </c>
      <c r="AI2395" s="21" t="s">
        <v>74</v>
      </c>
      <c r="AN2395" s="21" t="s">
        <v>75</v>
      </c>
      <c r="AS2395" s="21" t="s">
        <v>76</v>
      </c>
    </row>
    <row r="2396" spans="2:56" ht="18.649999999999999" customHeight="1" thickBot="1">
      <c r="B2396" s="20"/>
      <c r="D2396" s="197" t="s">
        <v>77</v>
      </c>
      <c r="E2396" s="198"/>
      <c r="F2396" s="199" t="s">
        <v>78</v>
      </c>
      <c r="G2396" s="200"/>
      <c r="I2396" s="197" t="s">
        <v>79</v>
      </c>
      <c r="J2396" s="198"/>
      <c r="K2396" s="199" t="s">
        <v>80</v>
      </c>
      <c r="L2396" s="200"/>
      <c r="N2396" s="197" t="s">
        <v>81</v>
      </c>
      <c r="O2396" s="198"/>
      <c r="P2396" s="199" t="s">
        <v>82</v>
      </c>
      <c r="Q2396" s="200"/>
      <c r="S2396" s="197" t="s">
        <v>83</v>
      </c>
      <c r="T2396" s="198"/>
      <c r="U2396" s="199" t="s">
        <v>84</v>
      </c>
      <c r="V2396" s="200"/>
      <c r="X2396" s="197" t="s">
        <v>85</v>
      </c>
      <c r="Y2396" s="198"/>
      <c r="Z2396" s="199" t="s">
        <v>86</v>
      </c>
      <c r="AA2396" s="200"/>
      <c r="AB2396" s="4"/>
      <c r="AC2396" s="197" t="s">
        <v>87</v>
      </c>
      <c r="AD2396" s="198"/>
      <c r="AE2396" s="199" t="s">
        <v>88</v>
      </c>
      <c r="AF2396" s="200"/>
      <c r="AH2396" s="197" t="s">
        <v>89</v>
      </c>
      <c r="AI2396" s="198"/>
      <c r="AJ2396" s="199" t="s">
        <v>90</v>
      </c>
      <c r="AK2396" s="200"/>
      <c r="AL2396" s="4"/>
      <c r="AM2396" s="197" t="s">
        <v>91</v>
      </c>
      <c r="AN2396" s="198"/>
      <c r="AO2396" s="199" t="s">
        <v>92</v>
      </c>
      <c r="AP2396" s="200"/>
      <c r="AR2396" s="197" t="s">
        <v>93</v>
      </c>
      <c r="AS2396" s="198"/>
      <c r="AT2396" s="199" t="s">
        <v>94</v>
      </c>
      <c r="AU2396" s="200"/>
      <c r="AV2396" s="4"/>
      <c r="AW2396" s="181" t="s">
        <v>95</v>
      </c>
      <c r="AY2396" s="182" t="s">
        <v>22</v>
      </c>
      <c r="AZ2396" s="9"/>
      <c r="BA2396" s="29"/>
      <c r="BB2396" s="29"/>
      <c r="BC2396" s="29"/>
      <c r="BD2396" s="29"/>
    </row>
    <row r="2397" spans="2:56" ht="18.649999999999999" customHeight="1" thickTop="1" thickBot="1">
      <c r="B2397" s="39">
        <f t="shared" ref="B2397" si="14259">B2390+$E$5</f>
        <v>1.0355999999999852</v>
      </c>
      <c r="D2397" s="24">
        <v>1</v>
      </c>
      <c r="E2397" s="25">
        <v>0</v>
      </c>
      <c r="F2397" s="26">
        <v>0</v>
      </c>
      <c r="G2397" s="27">
        <f t="shared" ref="G2397" si="14260">-1/($E$8*$B2397)</f>
        <v>-5.3945463294428633</v>
      </c>
      <c r="I2397" s="24">
        <v>1</v>
      </c>
      <c r="J2397" s="28">
        <v>0</v>
      </c>
      <c r="K2397" s="26">
        <v>0</v>
      </c>
      <c r="L2397" s="27">
        <v>0</v>
      </c>
      <c r="N2397" s="24">
        <f t="shared" ref="N2397" si="14261">D2397*I2397+F2397*I2400-E2397*J2397-G2397*J2400</f>
        <v>0.27921366001972203</v>
      </c>
      <c r="O2397" s="28">
        <f t="shared" ref="O2397" si="14262">(D2397*J2397+E2397*I2397+F2397*J2400+G2397*I2400)</f>
        <v>0</v>
      </c>
      <c r="P2397" s="26">
        <f t="shared" ref="P2397" si="14263">D2397*K2397+F2397*K2400-E2397*L2397-G2397*L2400</f>
        <v>0</v>
      </c>
      <c r="Q2397" s="27">
        <f t="shared" ref="Q2397" si="14264">(D2397*L2397+E2397*K2397+F2397*L2400+G2397*K2400)</f>
        <v>-5.3945463294428633</v>
      </c>
      <c r="S2397" s="24">
        <v>1</v>
      </c>
      <c r="T2397" s="25">
        <v>0</v>
      </c>
      <c r="U2397" s="26">
        <v>0</v>
      </c>
      <c r="V2397" s="27">
        <f t="shared" ref="V2397" si="14265">-1/($T$8*$B2397)</f>
        <v>-26.097940350547912</v>
      </c>
      <c r="X2397" s="24">
        <f t="shared" ref="X2397" si="14266">N2397*S2397+P2397*S2400-O2397*T2397-Q2397*T2400</f>
        <v>0.27921366001972203</v>
      </c>
      <c r="Y2397" s="28">
        <f t="shared" ref="Y2397" si="14267">(N2397*T2397+O2397*S2397+P2397*T2400+Q2397*S2400)</f>
        <v>0</v>
      </c>
      <c r="Z2397" s="26">
        <f t="shared" ref="Z2397" si="14268">N2397*U2397+P2397*U2400-O2397*V2397-Q2397*V2400</f>
        <v>0</v>
      </c>
      <c r="AA2397" s="27">
        <f t="shared" ref="AA2397" si="14269">(N2397*V2397+O2397*U2397+P2397*V2400+Q2397*U2400)</f>
        <v>-12.681447773695734</v>
      </c>
      <c r="AB2397" s="8"/>
      <c r="AC2397" s="24">
        <v>1</v>
      </c>
      <c r="AD2397" s="28">
        <v>0</v>
      </c>
      <c r="AE2397" s="26">
        <v>0</v>
      </c>
      <c r="AF2397" s="27">
        <v>0</v>
      </c>
      <c r="AH2397" s="24">
        <f t="shared" ref="AH2397" si="14270">X2397*AC2397+Z2397*AC2400-Y2397*AD2397-AA2397*AD2400</f>
        <v>-1.542308111249107</v>
      </c>
      <c r="AI2397" s="28">
        <f t="shared" ref="AI2397" si="14271">(X2397*AD2397+Y2397*AC2397+Z2397*AD2400+AA2397*AC2400)</f>
        <v>0</v>
      </c>
      <c r="AJ2397" s="26">
        <f t="shared" ref="AJ2397" si="14272">X2397*AE2397+Z2397*AE2400-Y2397*AF2397-AA2397*AF2400</f>
        <v>0</v>
      </c>
      <c r="AK2397" s="27">
        <f t="shared" ref="AK2397" si="14273">(X2397*AF2397+Y2397*AE2397+Z2397*AF2400+AA2397*AE2400)</f>
        <v>-12.681447773695734</v>
      </c>
      <c r="AL2397" s="8"/>
      <c r="AM2397" s="24">
        <v>1</v>
      </c>
      <c r="AN2397" s="25">
        <v>0</v>
      </c>
      <c r="AO2397" s="26">
        <v>0</v>
      </c>
      <c r="AP2397" s="27">
        <f t="shared" ref="AP2397" si="14274">-1/($AN$8*$B2397)</f>
        <v>-5.3945463294428633</v>
      </c>
      <c r="AR2397" s="24">
        <f t="shared" ref="AR2397" si="14275">AH2397*AM2397+AJ2397*AM2400-AI2397*AN2397-AK2397*AN2400</f>
        <v>-1.542308111249107</v>
      </c>
      <c r="AS2397" s="28">
        <f t="shared" ref="AS2397" si="14276">(AH2397*AN2397+AI2397*AM2397+AJ2397*AN2400+AK2397*AM2400)</f>
        <v>0</v>
      </c>
      <c r="AT2397" s="26">
        <f t="shared" ref="AT2397" si="14277">AH2397*AO2397+AJ2397*AO2400-AI2397*AP2397-AK2397*AP2400</f>
        <v>0</v>
      </c>
      <c r="AU2397" s="27">
        <f t="shared" ref="AU2397" si="14278">(AH2397*AP2397+AI2397*AO2397+AJ2397*AP2400+AK2397*AO2400)</f>
        <v>-4.361395213286908</v>
      </c>
      <c r="AV2397" s="8"/>
      <c r="AW2397" s="183">
        <f t="shared" ref="AW2397" si="14279">20*LOG((2*$AR$8)/(($AR$8*AR2397+AT2397+$AR$8*AR2400+AT2400)^2+($AR$8*AS2397+AU2397+$AR$8*AS2400+AU2400)^2)^0.5)</f>
        <v>-7.9745388013920939</v>
      </c>
      <c r="AY2397" s="184">
        <f t="shared" ref="AY2397" si="14280">((AS2397^2+AR2397^2)/(AS2400^2+AR2400^2))^0.5</f>
        <v>6.8970819987087371</v>
      </c>
      <c r="AZ2397" s="9"/>
      <c r="BA2397" s="29"/>
      <c r="BB2397" s="29"/>
      <c r="BC2397" s="29"/>
      <c r="BD2397" s="29"/>
    </row>
    <row r="2398" spans="2:56" ht="18.649999999999999" customHeight="1" thickBot="1">
      <c r="D2398" s="30"/>
      <c r="G2398" s="31"/>
      <c r="I2398" s="30"/>
      <c r="L2398" s="31"/>
      <c r="N2398" s="30"/>
      <c r="Q2398" s="31"/>
      <c r="S2398" s="30"/>
      <c r="V2398" s="31"/>
      <c r="X2398" s="30"/>
      <c r="AA2398" s="31"/>
      <c r="AC2398" s="30"/>
      <c r="AF2398" s="31"/>
      <c r="AH2398" s="30"/>
      <c r="AK2398" s="31"/>
      <c r="AM2398" s="30"/>
      <c r="AP2398" s="31"/>
      <c r="AR2398" s="30"/>
      <c r="AU2398" s="31"/>
      <c r="AY2398" s="185"/>
      <c r="AZ2398" s="9"/>
      <c r="BA2398" s="29"/>
      <c r="BB2398" s="29"/>
      <c r="BC2398" s="29"/>
      <c r="BD2398" s="29"/>
    </row>
    <row r="2399" spans="2:56" ht="18.649999999999999" customHeight="1" thickBot="1">
      <c r="D2399" s="197" t="s">
        <v>96</v>
      </c>
      <c r="E2399" s="198"/>
      <c r="F2399" s="199" t="s">
        <v>97</v>
      </c>
      <c r="G2399" s="200"/>
      <c r="I2399" s="197" t="s">
        <v>98</v>
      </c>
      <c r="J2399" s="198"/>
      <c r="K2399" s="199" t="s">
        <v>99</v>
      </c>
      <c r="L2399" s="200"/>
      <c r="N2399" s="197" t="s">
        <v>1</v>
      </c>
      <c r="O2399" s="198"/>
      <c r="P2399" s="199" t="s">
        <v>2</v>
      </c>
      <c r="Q2399" s="200"/>
      <c r="S2399" s="172" t="s">
        <v>100</v>
      </c>
      <c r="T2399" s="173"/>
      <c r="U2399" s="199" t="s">
        <v>101</v>
      </c>
      <c r="V2399" s="200"/>
      <c r="X2399" s="197" t="s">
        <v>102</v>
      </c>
      <c r="Y2399" s="198"/>
      <c r="Z2399" s="199" t="s">
        <v>103</v>
      </c>
      <c r="AA2399" s="200"/>
      <c r="AB2399" s="4"/>
      <c r="AC2399" s="197" t="s">
        <v>104</v>
      </c>
      <c r="AD2399" s="198"/>
      <c r="AE2399" s="199" t="s">
        <v>105</v>
      </c>
      <c r="AF2399" s="200"/>
      <c r="AH2399" s="172" t="s">
        <v>106</v>
      </c>
      <c r="AI2399" s="173"/>
      <c r="AJ2399" s="199" t="s">
        <v>107</v>
      </c>
      <c r="AK2399" s="200"/>
      <c r="AL2399" s="4"/>
      <c r="AM2399" s="197" t="s">
        <v>108</v>
      </c>
      <c r="AN2399" s="198"/>
      <c r="AO2399" s="199" t="s">
        <v>109</v>
      </c>
      <c r="AP2399" s="200"/>
      <c r="AR2399" s="197" t="s">
        <v>110</v>
      </c>
      <c r="AS2399" s="198"/>
      <c r="AT2399" s="199" t="s">
        <v>111</v>
      </c>
      <c r="AU2399" s="200"/>
      <c r="AV2399" s="4"/>
      <c r="AW2399" s="36" t="s">
        <v>112</v>
      </c>
      <c r="AY2399" s="186" t="s">
        <v>113</v>
      </c>
      <c r="AZ2399" s="9"/>
      <c r="BA2399" s="29"/>
      <c r="BB2399" s="29"/>
      <c r="BC2399" s="29"/>
      <c r="BD2399" s="29"/>
    </row>
    <row r="2400" spans="2:56" ht="18.649999999999999" customHeight="1" thickTop="1" thickBot="1">
      <c r="D2400" s="24">
        <v>0</v>
      </c>
      <c r="E2400" s="28">
        <v>0</v>
      </c>
      <c r="F2400" s="26">
        <v>1</v>
      </c>
      <c r="G2400" s="27">
        <v>0</v>
      </c>
      <c r="I2400" s="24">
        <v>0</v>
      </c>
      <c r="J2400" s="28">
        <f t="shared" ref="J2400" si="14281">IF(0=(1-$J$8*$K$8*$B2397^2),0,-1*(1-$J$8*$K$8*$B2397^2)/($B2397*$K$8))</f>
        <v>-0.13361389372935817</v>
      </c>
      <c r="K2400" s="26">
        <v>1</v>
      </c>
      <c r="L2400" s="27">
        <v>0</v>
      </c>
      <c r="N2400" s="24">
        <f t="shared" ref="N2400" si="14282">D2400*I2397+F2400*I2400-E2400*J2397-G2400*J2400</f>
        <v>0</v>
      </c>
      <c r="O2400" s="28">
        <f t="shared" ref="O2400" si="14283">(D2400*J2397+E2400*I2397+F2400*J2400+G2400*I2400)</f>
        <v>-0.13361389372935817</v>
      </c>
      <c r="P2400" s="26">
        <f t="shared" ref="P2400" si="14284">D2400*K2397+F2400*K2400-E2400*L2397-G2400*L2400</f>
        <v>1</v>
      </c>
      <c r="Q2400" s="27">
        <f t="shared" ref="Q2400" si="14285">(D2400*L2397+E2400*K2397+F2400*L2400+G2400*K2400)</f>
        <v>0</v>
      </c>
      <c r="S2400" s="24">
        <v>0</v>
      </c>
      <c r="T2400" s="28">
        <v>0</v>
      </c>
      <c r="U2400" s="26">
        <v>1</v>
      </c>
      <c r="V2400" s="27">
        <v>0</v>
      </c>
      <c r="X2400" s="24">
        <f t="shared" ref="X2400" si="14286">N2400*S2397+P2400*S2400-O2400*T2397-Q2400*T2400</f>
        <v>0</v>
      </c>
      <c r="Y2400" s="28">
        <f t="shared" ref="Y2400" si="14287">(N2400*T2397+O2400*S2397+P2400*T2400+Q2400*S2400)</f>
        <v>-0.13361389372935817</v>
      </c>
      <c r="Z2400" s="26">
        <f t="shared" ref="Z2400" si="14288">N2400*U2397+P2400*U2400-O2400*V2397-Q2400*V2400</f>
        <v>-2.4870474285532373</v>
      </c>
      <c r="AA2400" s="27">
        <f t="shared" ref="AA2400" si="14289">(N2400*V2397+O2400*U2397+P2400*V2400+Q2400*U2400)</f>
        <v>0</v>
      </c>
      <c r="AB2400" s="8"/>
      <c r="AC2400" s="24">
        <v>0</v>
      </c>
      <c r="AD2400" s="28">
        <f t="shared" ref="AD2400" si="14290">IF(0=(1-$AD$8*$AE$8*$B2397^2),0,-1*(1-$AD$8*$AE$8*$B2397^2)/($B2397*$AD$8))</f>
        <v>-0.14363673641798913</v>
      </c>
      <c r="AE2400" s="26">
        <v>1</v>
      </c>
      <c r="AF2400" s="27">
        <v>0</v>
      </c>
      <c r="AH2400" s="24">
        <f t="shared" ref="AH2400" si="14291">X2400*AC2397+Z2400*AC2400-Y2400*AD2397-AA2400*AD2400</f>
        <v>0</v>
      </c>
      <c r="AI2400" s="28">
        <f t="shared" ref="AI2400" si="14292">(X2400*AD2397+Y2400*AC2397+Z2400*AD2400+AA2400*AC2400)</f>
        <v>0.22361748222478084</v>
      </c>
      <c r="AJ2400" s="26">
        <f t="shared" ref="AJ2400" si="14293">X2400*AE2397+Z2400*AE2400-Y2400*AF2397-AA2400*AF2400</f>
        <v>-2.4870474285532373</v>
      </c>
      <c r="AK2400" s="27">
        <f t="shared" ref="AK2400" si="14294">(X2400*AF2397+Y2400*AE2397+Z2400*AF2400+AA2400*AE2400)</f>
        <v>0</v>
      </c>
      <c r="AL2400" s="8"/>
      <c r="AM2400" s="24">
        <v>0</v>
      </c>
      <c r="AN2400" s="28">
        <v>0</v>
      </c>
      <c r="AO2400" s="26">
        <v>1</v>
      </c>
      <c r="AP2400" s="27">
        <v>0</v>
      </c>
      <c r="AR2400" s="24">
        <f t="shared" ref="AR2400" si="14295">AH2400*AM2397+AJ2400*AM2400-AI2400*AN2397-AK2400*AN2400</f>
        <v>0</v>
      </c>
      <c r="AS2400" s="28">
        <f t="shared" ref="AS2400" si="14296">(AH2400*AN2397+AI2400*AM2397+AJ2400*AN2400+AK2400*AM2400)</f>
        <v>0.22361748222478084</v>
      </c>
      <c r="AT2400" s="26">
        <f t="shared" ref="AT2400" si="14297">AH2400*AO2397+AJ2400*AO2400-AI2400*AP2397-AK2400*AP2400</f>
        <v>-1.2807325606182911</v>
      </c>
      <c r="AU2400" s="27">
        <f t="shared" ref="AU2400" si="14298">(AH2400*AP2397+AI2400*AO2397+AJ2400*AP2400+AK2400*AO2400)</f>
        <v>0</v>
      </c>
      <c r="AV2400" s="8"/>
      <c r="AW2400" s="38">
        <f t="shared" ref="AW2400" si="14299">(180/PI())*ATAN(-1*(($AR$8*AS2397+AU2397+$AR$8*AS2400+AU2400)/($AR$8*AR2397+AT2397+$AR$8*AR2400+AT2400)))</f>
        <v>-55.695841586793279</v>
      </c>
      <c r="AY2400" s="187">
        <f t="shared" ref="AY2400" si="14300">20*LOG(((($AR$8*AR2397+AT2397-$AR$8*AR2400-AT2400)^2+($AR$8*AS2397+AU2397-$AR$8*AS2400-AU2400)^2)/(($AR$8*AR2397+AT2397+$AR$8*AR2400+AT2400)^2+($AR$8*AS2397+AU2397+$AR$8*AS2400+AU2400)^2))^0.5)</f>
        <v>-0.75421576138699353</v>
      </c>
      <c r="AZ2400" s="9"/>
      <c r="BA2400" s="29"/>
      <c r="BB2400" s="29"/>
      <c r="BC2400" s="29"/>
      <c r="BD2400" s="29"/>
    </row>
    <row r="2401" spans="2:56" ht="18.649999999999999" customHeight="1">
      <c r="AY2401" s="33"/>
    </row>
    <row r="2402" spans="2:56" ht="18.649999999999999" customHeight="1" thickBot="1">
      <c r="E2402" s="21" t="s">
        <v>68</v>
      </c>
      <c r="J2402" s="21" t="s">
        <v>69</v>
      </c>
      <c r="O2402" s="21" t="s">
        <v>70</v>
      </c>
      <c r="T2402" s="21" t="s">
        <v>71</v>
      </c>
      <c r="Y2402" s="21" t="s">
        <v>72</v>
      </c>
      <c r="AD2402" s="21" t="s">
        <v>73</v>
      </c>
      <c r="AI2402" s="21" t="s">
        <v>74</v>
      </c>
      <c r="AN2402" s="21" t="s">
        <v>75</v>
      </c>
      <c r="AS2402" s="21" t="s">
        <v>76</v>
      </c>
    </row>
    <row r="2403" spans="2:56" ht="18.649999999999999" customHeight="1" thickBot="1">
      <c r="B2403" s="20"/>
      <c r="D2403" s="197" t="s">
        <v>77</v>
      </c>
      <c r="E2403" s="198"/>
      <c r="F2403" s="199" t="s">
        <v>78</v>
      </c>
      <c r="G2403" s="200"/>
      <c r="I2403" s="197" t="s">
        <v>79</v>
      </c>
      <c r="J2403" s="198"/>
      <c r="K2403" s="199" t="s">
        <v>80</v>
      </c>
      <c r="L2403" s="200"/>
      <c r="N2403" s="197" t="s">
        <v>81</v>
      </c>
      <c r="O2403" s="198"/>
      <c r="P2403" s="199" t="s">
        <v>82</v>
      </c>
      <c r="Q2403" s="200"/>
      <c r="S2403" s="197" t="s">
        <v>83</v>
      </c>
      <c r="T2403" s="198"/>
      <c r="U2403" s="199" t="s">
        <v>84</v>
      </c>
      <c r="V2403" s="200"/>
      <c r="X2403" s="197" t="s">
        <v>85</v>
      </c>
      <c r="Y2403" s="198"/>
      <c r="Z2403" s="199" t="s">
        <v>86</v>
      </c>
      <c r="AA2403" s="200"/>
      <c r="AB2403" s="4"/>
      <c r="AC2403" s="197" t="s">
        <v>87</v>
      </c>
      <c r="AD2403" s="198"/>
      <c r="AE2403" s="199" t="s">
        <v>88</v>
      </c>
      <c r="AF2403" s="200"/>
      <c r="AH2403" s="197" t="s">
        <v>89</v>
      </c>
      <c r="AI2403" s="198"/>
      <c r="AJ2403" s="199" t="s">
        <v>90</v>
      </c>
      <c r="AK2403" s="200"/>
      <c r="AL2403" s="4"/>
      <c r="AM2403" s="197" t="s">
        <v>91</v>
      </c>
      <c r="AN2403" s="198"/>
      <c r="AO2403" s="199" t="s">
        <v>92</v>
      </c>
      <c r="AP2403" s="200"/>
      <c r="AR2403" s="197" t="s">
        <v>93</v>
      </c>
      <c r="AS2403" s="198"/>
      <c r="AT2403" s="199" t="s">
        <v>94</v>
      </c>
      <c r="AU2403" s="200"/>
      <c r="AV2403" s="4"/>
      <c r="AW2403" s="181" t="s">
        <v>95</v>
      </c>
      <c r="AY2403" s="182" t="s">
        <v>22</v>
      </c>
      <c r="AZ2403" s="9"/>
      <c r="BA2403" s="29"/>
      <c r="BB2403" s="29"/>
      <c r="BC2403" s="29"/>
      <c r="BD2403" s="29"/>
    </row>
    <row r="2404" spans="2:56" ht="18.649999999999999" customHeight="1" thickTop="1" thickBot="1">
      <c r="B2404" s="39">
        <f t="shared" ref="B2404" si="14301">B2397+$E$5</f>
        <v>1.0359999999999852</v>
      </c>
      <c r="D2404" s="24">
        <v>1</v>
      </c>
      <c r="E2404" s="25">
        <v>0</v>
      </c>
      <c r="F2404" s="26">
        <v>0</v>
      </c>
      <c r="G2404" s="27">
        <f t="shared" ref="G2404" si="14302">-1/($E$8*$B2404)</f>
        <v>-5.3924634930222295</v>
      </c>
      <c r="I2404" s="24">
        <v>1</v>
      </c>
      <c r="J2404" s="28">
        <v>0</v>
      </c>
      <c r="K2404" s="26">
        <v>0</v>
      </c>
      <c r="L2404" s="27">
        <v>0</v>
      </c>
      <c r="N2404" s="24">
        <f t="shared" ref="N2404" si="14303">D2404*I2404+F2404*I2407-E2404*J2404-G2404*J2407</f>
        <v>0.28403583780162289</v>
      </c>
      <c r="O2404" s="28">
        <f t="shared" ref="O2404" si="14304">(D2404*J2404+E2404*I2404+F2404*J2407+G2404*I2407)</f>
        <v>0</v>
      </c>
      <c r="P2404" s="26">
        <f t="shared" ref="P2404" si="14305">D2404*K2404+F2404*K2407-E2404*L2404-G2404*L2407</f>
        <v>0</v>
      </c>
      <c r="Q2404" s="27">
        <f t="shared" ref="Q2404" si="14306">(D2404*L2404+E2404*K2404+F2404*L2407+G2404*K2407)</f>
        <v>-5.3924634930222295</v>
      </c>
      <c r="S2404" s="24">
        <v>1</v>
      </c>
      <c r="T2404" s="25">
        <v>0</v>
      </c>
      <c r="U2404" s="26">
        <v>0</v>
      </c>
      <c r="V2404" s="27">
        <f t="shared" ref="V2404" si="14307">-1/($T$8*$B2404)</f>
        <v>-26.087863925702138</v>
      </c>
      <c r="X2404" s="24">
        <f t="shared" ref="X2404" si="14308">N2404*S2404+P2404*S2407-O2404*T2404-Q2404*T2407</f>
        <v>0.28403583780162289</v>
      </c>
      <c r="Y2404" s="28">
        <f t="shared" ref="Y2404" si="14309">(N2404*T2404+O2404*S2404+P2404*T2407+Q2404*S2407)</f>
        <v>0</v>
      </c>
      <c r="Z2404" s="26">
        <f t="shared" ref="Z2404" si="14310">N2404*U2404+P2404*U2407-O2404*V2404-Q2404*V2407</f>
        <v>0</v>
      </c>
      <c r="AA2404" s="27">
        <f t="shared" ref="AA2404" si="14311">(N2404*V2404+O2404*U2404+P2404*V2407+Q2404*U2407)</f>
        <v>-12.802351779613771</v>
      </c>
      <c r="AB2404" s="8"/>
      <c r="AC2404" s="24">
        <v>1</v>
      </c>
      <c r="AD2404" s="28">
        <v>0</v>
      </c>
      <c r="AE2404" s="26">
        <v>0</v>
      </c>
      <c r="AF2404" s="27">
        <v>0</v>
      </c>
      <c r="AH2404" s="24">
        <f t="shared" ref="AH2404" si="14312">X2404*AC2404+Z2404*AC2407-Y2404*AD2404-AA2404*AD2407</f>
        <v>-1.5456021147945882</v>
      </c>
      <c r="AI2404" s="28">
        <f t="shared" ref="AI2404" si="14313">(X2404*AD2404+Y2404*AC2404+Z2404*AD2407+AA2404*AC2407)</f>
        <v>0</v>
      </c>
      <c r="AJ2404" s="26">
        <f t="shared" ref="AJ2404" si="14314">X2404*AE2404+Z2404*AE2407-Y2404*AF2404-AA2404*AF2407</f>
        <v>0</v>
      </c>
      <c r="AK2404" s="27">
        <f t="shared" ref="AK2404" si="14315">(X2404*AF2404+Y2404*AE2404+Z2404*AF2407+AA2404*AE2407)</f>
        <v>-12.802351779613771</v>
      </c>
      <c r="AL2404" s="8"/>
      <c r="AM2404" s="24">
        <v>1</v>
      </c>
      <c r="AN2404" s="25">
        <v>0</v>
      </c>
      <c r="AO2404" s="26">
        <v>0</v>
      </c>
      <c r="AP2404" s="27">
        <f t="shared" ref="AP2404" si="14316">-1/($AN$8*$B2404)</f>
        <v>-5.3924634930222295</v>
      </c>
      <c r="AR2404" s="24">
        <f t="shared" ref="AR2404" si="14317">AH2404*AM2404+AJ2404*AM2407-AI2404*AN2404-AK2404*AN2407</f>
        <v>-1.5456021147945882</v>
      </c>
      <c r="AS2404" s="28">
        <f t="shared" ref="AS2404" si="14318">(AH2404*AN2404+AI2404*AM2404+AJ2404*AN2407+AK2404*AM2407)</f>
        <v>0</v>
      </c>
      <c r="AT2404" s="26">
        <f t="shared" ref="AT2404" si="14319">AH2404*AO2404+AJ2404*AO2407-AI2404*AP2404-AK2404*AP2407</f>
        <v>0</v>
      </c>
      <c r="AU2404" s="27">
        <f t="shared" ref="AU2404" si="14320">(AH2404*AP2404+AI2404*AO2404+AJ2404*AP2407+AK2404*AO2407)</f>
        <v>-4.4677488008460013</v>
      </c>
      <c r="AV2404" s="8"/>
      <c r="AW2404" s="183">
        <f t="shared" ref="AW2404" si="14321">20*LOG((2*$AR$8)/(($AR$8*AR2404+AT2404+$AR$8*AR2407+AT2407)^2+($AR$8*AS2404+AU2404+$AR$8*AS2407+AU2407)^2)^0.5)</f>
        <v>-8.1355958617977393</v>
      </c>
      <c r="AY2404" s="184">
        <f t="shared" ref="AY2404" si="14322">((AS2404^2+AR2404^2)/(AS2407^2+AR2407^2))^0.5</f>
        <v>7.046953531663867</v>
      </c>
      <c r="AZ2404" s="9"/>
      <c r="BA2404" s="29"/>
      <c r="BB2404" s="29"/>
      <c r="BC2404" s="29"/>
      <c r="BD2404" s="29"/>
    </row>
    <row r="2405" spans="2:56" ht="18.649999999999999" customHeight="1" thickBot="1">
      <c r="D2405" s="30"/>
      <c r="G2405" s="31"/>
      <c r="I2405" s="30"/>
      <c r="L2405" s="31"/>
      <c r="N2405" s="30"/>
      <c r="Q2405" s="31"/>
      <c r="S2405" s="30"/>
      <c r="V2405" s="31"/>
      <c r="X2405" s="30"/>
      <c r="AA2405" s="31"/>
      <c r="AC2405" s="30"/>
      <c r="AF2405" s="31"/>
      <c r="AH2405" s="30"/>
      <c r="AK2405" s="31"/>
      <c r="AM2405" s="30"/>
      <c r="AP2405" s="31"/>
      <c r="AR2405" s="30"/>
      <c r="AU2405" s="31"/>
      <c r="AY2405" s="185"/>
      <c r="AZ2405" s="9"/>
      <c r="BA2405" s="29"/>
      <c r="BB2405" s="29"/>
      <c r="BC2405" s="29"/>
      <c r="BD2405" s="29"/>
    </row>
    <row r="2406" spans="2:56" ht="18.649999999999999" customHeight="1" thickBot="1">
      <c r="D2406" s="197" t="s">
        <v>96</v>
      </c>
      <c r="E2406" s="198"/>
      <c r="F2406" s="199" t="s">
        <v>97</v>
      </c>
      <c r="G2406" s="200"/>
      <c r="I2406" s="197" t="s">
        <v>98</v>
      </c>
      <c r="J2406" s="198"/>
      <c r="K2406" s="199" t="s">
        <v>99</v>
      </c>
      <c r="L2406" s="200"/>
      <c r="N2406" s="197" t="s">
        <v>1</v>
      </c>
      <c r="O2406" s="198"/>
      <c r="P2406" s="199" t="s">
        <v>2</v>
      </c>
      <c r="Q2406" s="200"/>
      <c r="S2406" s="172" t="s">
        <v>100</v>
      </c>
      <c r="T2406" s="173"/>
      <c r="U2406" s="199" t="s">
        <v>101</v>
      </c>
      <c r="V2406" s="200"/>
      <c r="X2406" s="197" t="s">
        <v>102</v>
      </c>
      <c r="Y2406" s="198"/>
      <c r="Z2406" s="199" t="s">
        <v>103</v>
      </c>
      <c r="AA2406" s="200"/>
      <c r="AB2406" s="4"/>
      <c r="AC2406" s="197" t="s">
        <v>104</v>
      </c>
      <c r="AD2406" s="198"/>
      <c r="AE2406" s="199" t="s">
        <v>105</v>
      </c>
      <c r="AF2406" s="200"/>
      <c r="AH2406" s="172" t="s">
        <v>106</v>
      </c>
      <c r="AI2406" s="173"/>
      <c r="AJ2406" s="199" t="s">
        <v>107</v>
      </c>
      <c r="AK2406" s="200"/>
      <c r="AL2406" s="4"/>
      <c r="AM2406" s="197" t="s">
        <v>108</v>
      </c>
      <c r="AN2406" s="198"/>
      <c r="AO2406" s="199" t="s">
        <v>109</v>
      </c>
      <c r="AP2406" s="200"/>
      <c r="AR2406" s="197" t="s">
        <v>110</v>
      </c>
      <c r="AS2406" s="198"/>
      <c r="AT2406" s="199" t="s">
        <v>111</v>
      </c>
      <c r="AU2406" s="200"/>
      <c r="AV2406" s="4"/>
      <c r="AW2406" s="36" t="s">
        <v>112</v>
      </c>
      <c r="AY2406" s="186" t="s">
        <v>113</v>
      </c>
      <c r="AZ2406" s="9"/>
      <c r="BA2406" s="29"/>
      <c r="BB2406" s="29"/>
      <c r="BC2406" s="29"/>
      <c r="BD2406" s="29"/>
    </row>
    <row r="2407" spans="2:56" ht="18.649999999999999" customHeight="1" thickTop="1" thickBot="1">
      <c r="D2407" s="24">
        <v>0</v>
      </c>
      <c r="E2407" s="28">
        <v>0</v>
      </c>
      <c r="F2407" s="26">
        <v>1</v>
      </c>
      <c r="G2407" s="27">
        <v>0</v>
      </c>
      <c r="I2407" s="24">
        <v>0</v>
      </c>
      <c r="J2407" s="28">
        <f t="shared" ref="J2407" si="14323">IF(0=(1-$J$8*$K$8*$B2404^2),0,-1*(1-$J$8*$K$8*$B2404^2)/($B2404*$K$8))</f>
        <v>-0.13277125809471393</v>
      </c>
      <c r="K2407" s="26">
        <v>1</v>
      </c>
      <c r="L2407" s="27">
        <v>0</v>
      </c>
      <c r="N2407" s="24">
        <f t="shared" ref="N2407" si="14324">D2407*I2404+F2407*I2407-E2407*J2404-G2407*J2407</f>
        <v>0</v>
      </c>
      <c r="O2407" s="28">
        <f t="shared" ref="O2407" si="14325">(D2407*J2404+E2407*I2404+F2407*J2407+G2407*I2407)</f>
        <v>-0.13277125809471393</v>
      </c>
      <c r="P2407" s="26">
        <f t="shared" ref="P2407" si="14326">D2407*K2404+F2407*K2407-E2407*L2404-G2407*L2407</f>
        <v>1</v>
      </c>
      <c r="Q2407" s="27">
        <f t="shared" ref="Q2407" si="14327">(D2407*L2404+E2407*K2404+F2407*L2407+G2407*K2407)</f>
        <v>0</v>
      </c>
      <c r="S2407" s="24">
        <v>0</v>
      </c>
      <c r="T2407" s="28">
        <v>0</v>
      </c>
      <c r="U2407" s="26">
        <v>1</v>
      </c>
      <c r="V2407" s="27">
        <v>0</v>
      </c>
      <c r="X2407" s="24">
        <f t="shared" ref="X2407" si="14328">N2407*S2404+P2407*S2407-O2407*T2404-Q2407*T2407</f>
        <v>0</v>
      </c>
      <c r="Y2407" s="28">
        <f t="shared" ref="Y2407" si="14329">(N2407*T2404+O2407*S2404+P2407*T2407+Q2407*S2407)</f>
        <v>-0.13277125809471393</v>
      </c>
      <c r="Z2407" s="26">
        <f t="shared" ref="Z2407" si="14330">N2407*U2404+P2407*U2407-O2407*V2404-Q2407*V2407</f>
        <v>-2.4637185144191758</v>
      </c>
      <c r="AA2407" s="27">
        <f t="shared" ref="AA2407" si="14331">(N2407*V2404+O2407*U2404+P2407*V2407+Q2407*U2407)</f>
        <v>0</v>
      </c>
      <c r="AB2407" s="8"/>
      <c r="AC2407" s="24">
        <v>0</v>
      </c>
      <c r="AD2407" s="28">
        <f t="shared" ref="AD2407" si="14332">IF(0=(1-$AD$8*$AE$8*$B2404^2),0,-1*(1-$AD$8*$AE$8*$B2404^2)/($B2404*$AD$8))</f>
        <v>-0.142914207021689</v>
      </c>
      <c r="AE2407" s="26">
        <v>1</v>
      </c>
      <c r="AF2407" s="27">
        <v>0</v>
      </c>
      <c r="AH2407" s="24">
        <f t="shared" ref="AH2407" si="14333">X2407*AC2404+Z2407*AC2407-Y2407*AD2404-AA2407*AD2407</f>
        <v>0</v>
      </c>
      <c r="AI2407" s="28">
        <f t="shared" ref="AI2407" si="14334">(X2407*AD2404+Y2407*AC2404+Z2407*AD2407+AA2407*AC2407)</f>
        <v>0.21932911971815625</v>
      </c>
      <c r="AJ2407" s="26">
        <f t="shared" ref="AJ2407" si="14335">X2407*AE2404+Z2407*AE2407-Y2407*AF2404-AA2407*AF2407</f>
        <v>-2.4637185144191758</v>
      </c>
      <c r="AK2407" s="27">
        <f t="shared" ref="AK2407" si="14336">(X2407*AF2404+Y2407*AE2404+Z2407*AF2407+AA2407*AE2407)</f>
        <v>0</v>
      </c>
      <c r="AL2407" s="8"/>
      <c r="AM2407" s="24">
        <v>0</v>
      </c>
      <c r="AN2407" s="28">
        <v>0</v>
      </c>
      <c r="AO2407" s="26">
        <v>1</v>
      </c>
      <c r="AP2407" s="27">
        <v>0</v>
      </c>
      <c r="AR2407" s="24">
        <f t="shared" ref="AR2407" si="14337">AH2407*AM2404+AJ2407*AM2407-AI2407*AN2404-AK2407*AN2407</f>
        <v>0</v>
      </c>
      <c r="AS2407" s="28">
        <f t="shared" ref="AS2407" si="14338">(AH2407*AN2404+AI2407*AM2404+AJ2407*AN2407+AK2407*AM2407)</f>
        <v>0.21932911971815625</v>
      </c>
      <c r="AT2407" s="26">
        <f t="shared" ref="AT2407" si="14339">AH2407*AO2404+AJ2407*AO2407-AI2407*AP2404-AK2407*AP2407</f>
        <v>-1.2809942433823163</v>
      </c>
      <c r="AU2407" s="27">
        <f t="shared" ref="AU2407" si="14340">(AH2407*AP2404+AI2407*AO2404+AJ2407*AP2407+AK2407*AO2407)</f>
        <v>0</v>
      </c>
      <c r="AV2407" s="8"/>
      <c r="AW2407" s="38">
        <f t="shared" ref="AW2407" si="14341">(180/PI())*ATAN(-1*(($AR$8*AS2404+AU2404+$AR$8*AS2407+AU2407)/($AR$8*AR2404+AT2404+$AR$8*AR2407+AT2407)))</f>
        <v>-56.363029835647161</v>
      </c>
      <c r="AY2407" s="187">
        <f t="shared" ref="AY2407" si="14342">20*LOG(((($AR$8*AR2404+AT2404-$AR$8*AR2407-AT2407)^2+($AR$8*AS2404+AU2404-$AR$8*AS2407-AU2407)^2)/(($AR$8*AR2404+AT2404+$AR$8*AR2407+AT2407)^2+($AR$8*AS2404+AU2404+$AR$8*AS2407+AU2407)^2))^0.5)</f>
        <v>-0.72433274110509538</v>
      </c>
      <c r="AZ2407" s="9"/>
      <c r="BA2407" s="29"/>
      <c r="BB2407" s="29"/>
      <c r="BC2407" s="29"/>
      <c r="BD2407" s="29"/>
    </row>
    <row r="2408" spans="2:56" ht="18.649999999999999" customHeight="1">
      <c r="AY2408" s="33"/>
    </row>
    <row r="2409" spans="2:56" ht="18.649999999999999" customHeight="1" thickBot="1">
      <c r="E2409" s="21" t="s">
        <v>68</v>
      </c>
      <c r="J2409" s="21" t="s">
        <v>69</v>
      </c>
      <c r="O2409" s="21" t="s">
        <v>70</v>
      </c>
      <c r="T2409" s="21" t="s">
        <v>71</v>
      </c>
      <c r="Y2409" s="21" t="s">
        <v>72</v>
      </c>
      <c r="AD2409" s="21" t="s">
        <v>73</v>
      </c>
      <c r="AI2409" s="21" t="s">
        <v>74</v>
      </c>
      <c r="AN2409" s="21" t="s">
        <v>75</v>
      </c>
      <c r="AS2409" s="21" t="s">
        <v>76</v>
      </c>
    </row>
    <row r="2410" spans="2:56" ht="18.649999999999999" customHeight="1" thickBot="1">
      <c r="B2410" s="20"/>
      <c r="D2410" s="197" t="s">
        <v>77</v>
      </c>
      <c r="E2410" s="198"/>
      <c r="F2410" s="199" t="s">
        <v>78</v>
      </c>
      <c r="G2410" s="200"/>
      <c r="I2410" s="197" t="s">
        <v>79</v>
      </c>
      <c r="J2410" s="198"/>
      <c r="K2410" s="199" t="s">
        <v>80</v>
      </c>
      <c r="L2410" s="200"/>
      <c r="N2410" s="197" t="s">
        <v>81</v>
      </c>
      <c r="O2410" s="198"/>
      <c r="P2410" s="199" t="s">
        <v>82</v>
      </c>
      <c r="Q2410" s="200"/>
      <c r="S2410" s="197" t="s">
        <v>83</v>
      </c>
      <c r="T2410" s="198"/>
      <c r="U2410" s="199" t="s">
        <v>84</v>
      </c>
      <c r="V2410" s="200"/>
      <c r="X2410" s="197" t="s">
        <v>85</v>
      </c>
      <c r="Y2410" s="198"/>
      <c r="Z2410" s="199" t="s">
        <v>86</v>
      </c>
      <c r="AA2410" s="200"/>
      <c r="AB2410" s="4"/>
      <c r="AC2410" s="197" t="s">
        <v>87</v>
      </c>
      <c r="AD2410" s="198"/>
      <c r="AE2410" s="199" t="s">
        <v>88</v>
      </c>
      <c r="AF2410" s="200"/>
      <c r="AH2410" s="197" t="s">
        <v>89</v>
      </c>
      <c r="AI2410" s="198"/>
      <c r="AJ2410" s="199" t="s">
        <v>90</v>
      </c>
      <c r="AK2410" s="200"/>
      <c r="AL2410" s="4"/>
      <c r="AM2410" s="197" t="s">
        <v>91</v>
      </c>
      <c r="AN2410" s="198"/>
      <c r="AO2410" s="199" t="s">
        <v>92</v>
      </c>
      <c r="AP2410" s="200"/>
      <c r="AR2410" s="197" t="s">
        <v>93</v>
      </c>
      <c r="AS2410" s="198"/>
      <c r="AT2410" s="199" t="s">
        <v>94</v>
      </c>
      <c r="AU2410" s="200"/>
      <c r="AV2410" s="4"/>
      <c r="AW2410" s="181" t="s">
        <v>95</v>
      </c>
      <c r="AY2410" s="182" t="s">
        <v>22</v>
      </c>
      <c r="AZ2410" s="9"/>
      <c r="BA2410" s="29"/>
      <c r="BB2410" s="29"/>
      <c r="BC2410" s="29"/>
      <c r="BD2410" s="29"/>
    </row>
    <row r="2411" spans="2:56" ht="18.649999999999999" customHeight="1" thickTop="1" thickBot="1">
      <c r="B2411" s="39">
        <f t="shared" ref="B2411" si="14343">B2404+$E$5</f>
        <v>1.0363999999999851</v>
      </c>
      <c r="D2411" s="24">
        <v>1</v>
      </c>
      <c r="E2411" s="25">
        <v>0</v>
      </c>
      <c r="F2411" s="26">
        <v>0</v>
      </c>
      <c r="G2411" s="27">
        <f t="shared" ref="G2411" si="14344">-1/($E$8*$B2411)</f>
        <v>-5.3903822643487356</v>
      </c>
      <c r="I2411" s="24">
        <v>1</v>
      </c>
      <c r="J2411" s="28">
        <v>0</v>
      </c>
      <c r="K2411" s="26">
        <v>0</v>
      </c>
      <c r="L2411" s="27">
        <v>0</v>
      </c>
      <c r="N2411" s="24">
        <f t="shared" ref="N2411" si="14345">D2411*I2411+F2411*I2414-E2411*J2411-G2411*J2414</f>
        <v>0.28885243328268495</v>
      </c>
      <c r="O2411" s="28">
        <f t="shared" ref="O2411" si="14346">(D2411*J2411+E2411*I2411+F2411*J2414+G2411*I2414)</f>
        <v>0</v>
      </c>
      <c r="P2411" s="26">
        <f t="shared" ref="P2411" si="14347">D2411*K2411+F2411*K2414-E2411*L2411-G2411*L2414</f>
        <v>0</v>
      </c>
      <c r="Q2411" s="27">
        <f t="shared" ref="Q2411" si="14348">(D2411*L2411+E2411*K2411+F2411*L2414+G2411*K2414)</f>
        <v>-5.3903822643487356</v>
      </c>
      <c r="S2411" s="24">
        <v>1</v>
      </c>
      <c r="T2411" s="25">
        <v>0</v>
      </c>
      <c r="U2411" s="26">
        <v>0</v>
      </c>
      <c r="V2411" s="27">
        <f t="shared" ref="V2411" si="14349">-1/($T$8*$B2411)</f>
        <v>-26.077795278876319</v>
      </c>
      <c r="X2411" s="24">
        <f t="shared" ref="X2411" si="14350">N2411*S2411+P2411*S2414-O2411*T2411-Q2411*T2414</f>
        <v>0.28885243328268495</v>
      </c>
      <c r="Y2411" s="28">
        <f t="shared" ref="Y2411" si="14351">(N2411*T2411+O2411*S2411+P2411*T2414+Q2411*S2414)</f>
        <v>0</v>
      </c>
      <c r="Z2411" s="26">
        <f t="shared" ref="Z2411" si="14352">N2411*U2411+P2411*U2414-O2411*V2411-Q2411*V2414</f>
        <v>0</v>
      </c>
      <c r="AA2411" s="27">
        <f t="shared" ref="AA2411" si="14353">(N2411*V2411+O2411*U2411+P2411*V2414+Q2411*U2414)</f>
        <v>-12.923016885299873</v>
      </c>
      <c r="AB2411" s="8"/>
      <c r="AC2411" s="24">
        <v>1</v>
      </c>
      <c r="AD2411" s="28">
        <v>0</v>
      </c>
      <c r="AE2411" s="26">
        <v>0</v>
      </c>
      <c r="AF2411" s="27">
        <v>0</v>
      </c>
      <c r="AH2411" s="24">
        <f t="shared" ref="AH2411" si="14354">X2411*AC2411+Z2411*AC2414-Y2411*AD2411-AA2411*AD2414</f>
        <v>-1.5486968973114592</v>
      </c>
      <c r="AI2411" s="28">
        <f t="shared" ref="AI2411" si="14355">(X2411*AD2411+Y2411*AC2411+Z2411*AD2414+AA2411*AC2414)</f>
        <v>0</v>
      </c>
      <c r="AJ2411" s="26">
        <f t="shared" ref="AJ2411" si="14356">X2411*AE2411+Z2411*AE2414-Y2411*AF2411-AA2411*AF2414</f>
        <v>0</v>
      </c>
      <c r="AK2411" s="27">
        <f t="shared" ref="AK2411" si="14357">(X2411*AF2411+Y2411*AE2411+Z2411*AF2414+AA2411*AE2414)</f>
        <v>-12.923016885299873</v>
      </c>
      <c r="AL2411" s="8"/>
      <c r="AM2411" s="24">
        <v>1</v>
      </c>
      <c r="AN2411" s="25">
        <v>0</v>
      </c>
      <c r="AO2411" s="26">
        <v>0</v>
      </c>
      <c r="AP2411" s="27">
        <f t="shared" ref="AP2411" si="14358">-1/($AN$8*$B2411)</f>
        <v>-5.3903822643487356</v>
      </c>
      <c r="AR2411" s="24">
        <f t="shared" ref="AR2411" si="14359">AH2411*AM2411+AJ2411*AM2414-AI2411*AN2411-AK2411*AN2414</f>
        <v>-1.5486968973114592</v>
      </c>
      <c r="AS2411" s="28">
        <f t="shared" ref="AS2411" si="14360">(AH2411*AN2411+AI2411*AM2411+AJ2411*AN2414+AK2411*AM2414)</f>
        <v>0</v>
      </c>
      <c r="AT2411" s="26">
        <f t="shared" ref="AT2411" si="14361">AH2411*AO2411+AJ2411*AO2414-AI2411*AP2411-AK2411*AP2414</f>
        <v>0</v>
      </c>
      <c r="AU2411" s="27">
        <f t="shared" ref="AU2411" si="14362">(AH2411*AP2411+AI2411*AO2411+AJ2411*AP2414+AK2411*AO2414)</f>
        <v>-4.5749485971802688</v>
      </c>
      <c r="AV2411" s="8"/>
      <c r="AW2411" s="183">
        <f t="shared" ref="AW2411" si="14363">20*LOG((2*$AR$8)/(($AR$8*AR2411+AT2411+$AR$8*AR2414+AT2414)^2+($AR$8*AS2411+AU2411+$AR$8*AS2414+AU2414)^2)^0.5)</f>
        <v>-8.2956090949547399</v>
      </c>
      <c r="AY2411" s="184">
        <f t="shared" ref="AY2411" si="14364">((AS2411^2+AR2411^2)/(AS2414^2+AR2414^2))^0.5</f>
        <v>7.2006057429941732</v>
      </c>
      <c r="AZ2411" s="9"/>
      <c r="BA2411" s="29"/>
      <c r="BB2411" s="29"/>
      <c r="BC2411" s="29"/>
      <c r="BD2411" s="29"/>
    </row>
    <row r="2412" spans="2:56" ht="18.649999999999999" customHeight="1" thickBot="1">
      <c r="D2412" s="30"/>
      <c r="G2412" s="31"/>
      <c r="I2412" s="30"/>
      <c r="L2412" s="31"/>
      <c r="N2412" s="30"/>
      <c r="Q2412" s="31"/>
      <c r="S2412" s="30"/>
      <c r="V2412" s="31"/>
      <c r="X2412" s="30"/>
      <c r="AA2412" s="31"/>
      <c r="AC2412" s="30"/>
      <c r="AF2412" s="31"/>
      <c r="AH2412" s="30"/>
      <c r="AK2412" s="31"/>
      <c r="AM2412" s="30"/>
      <c r="AP2412" s="31"/>
      <c r="AR2412" s="30"/>
      <c r="AU2412" s="31"/>
      <c r="AY2412" s="185"/>
      <c r="AZ2412" s="9"/>
      <c r="BA2412" s="29"/>
      <c r="BB2412" s="29"/>
      <c r="BC2412" s="29"/>
      <c r="BD2412" s="29"/>
    </row>
    <row r="2413" spans="2:56" ht="18.649999999999999" customHeight="1" thickBot="1">
      <c r="D2413" s="197" t="s">
        <v>96</v>
      </c>
      <c r="E2413" s="198"/>
      <c r="F2413" s="199" t="s">
        <v>97</v>
      </c>
      <c r="G2413" s="200"/>
      <c r="I2413" s="197" t="s">
        <v>98</v>
      </c>
      <c r="J2413" s="198"/>
      <c r="K2413" s="199" t="s">
        <v>99</v>
      </c>
      <c r="L2413" s="200"/>
      <c r="N2413" s="197" t="s">
        <v>1</v>
      </c>
      <c r="O2413" s="198"/>
      <c r="P2413" s="199" t="s">
        <v>2</v>
      </c>
      <c r="Q2413" s="200"/>
      <c r="S2413" s="172" t="s">
        <v>100</v>
      </c>
      <c r="T2413" s="173"/>
      <c r="U2413" s="199" t="s">
        <v>101</v>
      </c>
      <c r="V2413" s="200"/>
      <c r="X2413" s="197" t="s">
        <v>102</v>
      </c>
      <c r="Y2413" s="198"/>
      <c r="Z2413" s="199" t="s">
        <v>103</v>
      </c>
      <c r="AA2413" s="200"/>
      <c r="AB2413" s="4"/>
      <c r="AC2413" s="197" t="s">
        <v>104</v>
      </c>
      <c r="AD2413" s="198"/>
      <c r="AE2413" s="199" t="s">
        <v>105</v>
      </c>
      <c r="AF2413" s="200"/>
      <c r="AH2413" s="172" t="s">
        <v>106</v>
      </c>
      <c r="AI2413" s="173"/>
      <c r="AJ2413" s="199" t="s">
        <v>107</v>
      </c>
      <c r="AK2413" s="200"/>
      <c r="AL2413" s="4"/>
      <c r="AM2413" s="197" t="s">
        <v>108</v>
      </c>
      <c r="AN2413" s="198"/>
      <c r="AO2413" s="199" t="s">
        <v>109</v>
      </c>
      <c r="AP2413" s="200"/>
      <c r="AR2413" s="197" t="s">
        <v>110</v>
      </c>
      <c r="AS2413" s="198"/>
      <c r="AT2413" s="199" t="s">
        <v>111</v>
      </c>
      <c r="AU2413" s="200"/>
      <c r="AV2413" s="4"/>
      <c r="AW2413" s="36" t="s">
        <v>112</v>
      </c>
      <c r="AY2413" s="186" t="s">
        <v>113</v>
      </c>
      <c r="AZ2413" s="9"/>
      <c r="BA2413" s="29"/>
      <c r="BB2413" s="29"/>
      <c r="BC2413" s="29"/>
      <c r="BD2413" s="29"/>
    </row>
    <row r="2414" spans="2:56" ht="18.649999999999999" customHeight="1" thickTop="1" thickBot="1">
      <c r="D2414" s="24">
        <v>0</v>
      </c>
      <c r="E2414" s="28">
        <v>0</v>
      </c>
      <c r="F2414" s="26">
        <v>1</v>
      </c>
      <c r="G2414" s="27">
        <v>0</v>
      </c>
      <c r="I2414" s="24">
        <v>0</v>
      </c>
      <c r="J2414" s="28">
        <f t="shared" ref="J2414" si="14365">IF(0=(1-$J$8*$K$8*$B2411^2),0,-1*(1-$J$8*$K$8*$B2411^2)/($B2411*$K$8))</f>
        <v>-0.13192896752810085</v>
      </c>
      <c r="K2414" s="26">
        <v>1</v>
      </c>
      <c r="L2414" s="27">
        <v>0</v>
      </c>
      <c r="N2414" s="24">
        <f t="shared" ref="N2414" si="14366">D2414*I2411+F2414*I2414-E2414*J2411-G2414*J2414</f>
        <v>0</v>
      </c>
      <c r="O2414" s="28">
        <f t="shared" ref="O2414" si="14367">(D2414*J2411+E2414*I2411+F2414*J2414+G2414*I2414)</f>
        <v>-0.13192896752810085</v>
      </c>
      <c r="P2414" s="26">
        <f t="shared" ref="P2414" si="14368">D2414*K2411+F2414*K2414-E2414*L2411-G2414*L2414</f>
        <v>1</v>
      </c>
      <c r="Q2414" s="27">
        <f t="shared" ref="Q2414" si="14369">(D2414*L2411+E2414*K2411+F2414*L2414+G2414*K2414)</f>
        <v>0</v>
      </c>
      <c r="S2414" s="24">
        <v>0</v>
      </c>
      <c r="T2414" s="28">
        <v>0</v>
      </c>
      <c r="U2414" s="26">
        <v>1</v>
      </c>
      <c r="V2414" s="27">
        <v>0</v>
      </c>
      <c r="X2414" s="24">
        <f t="shared" ref="X2414" si="14370">N2414*S2411+P2414*S2414-O2414*T2411-Q2414*T2414</f>
        <v>0</v>
      </c>
      <c r="Y2414" s="28">
        <f t="shared" ref="Y2414" si="14371">(N2414*T2411+O2414*S2411+P2414*T2414+Q2414*S2414)</f>
        <v>-0.13192896752810085</v>
      </c>
      <c r="Z2414" s="26">
        <f t="shared" ref="Z2414" si="14372">N2414*U2411+P2414*U2414-O2414*V2411-Q2414*V2414</f>
        <v>-2.4404166065513357</v>
      </c>
      <c r="AA2414" s="27">
        <f t="shared" ref="AA2414" si="14373">(N2414*V2411+O2414*U2411+P2414*V2414+Q2414*U2414)</f>
        <v>0</v>
      </c>
      <c r="AB2414" s="8"/>
      <c r="AC2414" s="24">
        <v>0</v>
      </c>
      <c r="AD2414" s="28">
        <f t="shared" ref="AD2414" si="14374">IF(0=(1-$AD$8*$AE$8*$B2411^2),0,-1*(1-$AD$8*$AE$8*$B2411^2)/($B2411*$AD$8))</f>
        <v>-0.14219197784105539</v>
      </c>
      <c r="AE2414" s="26">
        <v>1</v>
      </c>
      <c r="AF2414" s="27">
        <v>0</v>
      </c>
      <c r="AH2414" s="24">
        <f t="shared" ref="AH2414" si="14375">X2414*AC2411+Z2414*AC2414-Y2414*AD2411-AA2414*AD2414</f>
        <v>0</v>
      </c>
      <c r="AI2414" s="28">
        <f t="shared" ref="AI2414" si="14376">(X2414*AD2411+Y2414*AC2411+Z2414*AD2414+AA2414*AC2414)</f>
        <v>0.2150786965135903</v>
      </c>
      <c r="AJ2414" s="26">
        <f t="shared" ref="AJ2414" si="14377">X2414*AE2411+Z2414*AE2414-Y2414*AF2411-AA2414*AF2414</f>
        <v>-2.4404166065513357</v>
      </c>
      <c r="AK2414" s="27">
        <f t="shared" ref="AK2414" si="14378">(X2414*AF2411+Y2414*AE2411+Z2414*AF2414+AA2414*AE2414)</f>
        <v>0</v>
      </c>
      <c r="AL2414" s="8"/>
      <c r="AM2414" s="24">
        <v>0</v>
      </c>
      <c r="AN2414" s="28">
        <v>0</v>
      </c>
      <c r="AO2414" s="26">
        <v>1</v>
      </c>
      <c r="AP2414" s="27">
        <v>0</v>
      </c>
      <c r="AR2414" s="24">
        <f t="shared" ref="AR2414" si="14379">AH2414*AM2411+AJ2414*AM2414-AI2414*AN2411-AK2414*AN2414</f>
        <v>0</v>
      </c>
      <c r="AS2414" s="28">
        <f t="shared" ref="AS2414" si="14380">(AH2414*AN2411+AI2414*AM2411+AJ2414*AN2414+AK2414*AM2414)</f>
        <v>0.2150786965135903</v>
      </c>
      <c r="AT2414" s="26">
        <f t="shared" ref="AT2414" si="14381">AH2414*AO2411+AJ2414*AO2414-AI2414*AP2411-AK2414*AP2414</f>
        <v>-1.2810602154252344</v>
      </c>
      <c r="AU2414" s="27">
        <f t="shared" ref="AU2414" si="14382">(AH2414*AP2411+AI2414*AO2411+AJ2414*AP2414+AK2414*AO2414)</f>
        <v>0</v>
      </c>
      <c r="AV2414" s="8"/>
      <c r="AW2414" s="38">
        <f t="shared" ref="AW2414" si="14383">(180/PI())*ATAN(-1*(($AR$8*AS2411+AU2411+$AR$8*AS2414+AU2414)/($AR$8*AR2411+AT2411+$AR$8*AR2414+AT2414)))</f>
        <v>-57.014565442416185</v>
      </c>
      <c r="AY2414" s="187">
        <f t="shared" ref="AY2414" si="14384">20*LOG(((($AR$8*AR2411+AT2411-$AR$8*AR2414-AT2414)^2+($AR$8*AS2411+AU2411-$AR$8*AS2414-AU2414)^2)/(($AR$8*AR2411+AT2411+$AR$8*AR2414+AT2414)^2+($AR$8*AS2411+AU2411+$AR$8*AS2414+AU2414)^2))^0.5)</f>
        <v>-0.69591224258458473</v>
      </c>
      <c r="AZ2414" s="9"/>
      <c r="BA2414" s="29"/>
      <c r="BB2414" s="29"/>
      <c r="BC2414" s="29"/>
      <c r="BD2414" s="29"/>
    </row>
    <row r="2415" spans="2:56" ht="18.649999999999999" customHeight="1">
      <c r="AY2415" s="33"/>
    </row>
    <row r="2416" spans="2:56" ht="18.649999999999999" customHeight="1" thickBot="1">
      <c r="E2416" s="21" t="s">
        <v>68</v>
      </c>
      <c r="J2416" s="21" t="s">
        <v>69</v>
      </c>
      <c r="O2416" s="21" t="s">
        <v>70</v>
      </c>
      <c r="T2416" s="21" t="s">
        <v>71</v>
      </c>
      <c r="Y2416" s="21" t="s">
        <v>72</v>
      </c>
      <c r="AD2416" s="21" t="s">
        <v>73</v>
      </c>
      <c r="AI2416" s="21" t="s">
        <v>74</v>
      </c>
      <c r="AN2416" s="21" t="s">
        <v>75</v>
      </c>
      <c r="AS2416" s="21" t="s">
        <v>76</v>
      </c>
    </row>
    <row r="2417" spans="2:56" ht="18.649999999999999" customHeight="1" thickBot="1">
      <c r="B2417" s="20"/>
      <c r="D2417" s="197" t="s">
        <v>77</v>
      </c>
      <c r="E2417" s="198"/>
      <c r="F2417" s="199" t="s">
        <v>78</v>
      </c>
      <c r="G2417" s="200"/>
      <c r="I2417" s="197" t="s">
        <v>79</v>
      </c>
      <c r="J2417" s="198"/>
      <c r="K2417" s="199" t="s">
        <v>80</v>
      </c>
      <c r="L2417" s="200"/>
      <c r="N2417" s="197" t="s">
        <v>81</v>
      </c>
      <c r="O2417" s="198"/>
      <c r="P2417" s="199" t="s">
        <v>82</v>
      </c>
      <c r="Q2417" s="200"/>
      <c r="S2417" s="197" t="s">
        <v>83</v>
      </c>
      <c r="T2417" s="198"/>
      <c r="U2417" s="199" t="s">
        <v>84</v>
      </c>
      <c r="V2417" s="200"/>
      <c r="X2417" s="197" t="s">
        <v>85</v>
      </c>
      <c r="Y2417" s="198"/>
      <c r="Z2417" s="199" t="s">
        <v>86</v>
      </c>
      <c r="AA2417" s="200"/>
      <c r="AB2417" s="4"/>
      <c r="AC2417" s="197" t="s">
        <v>87</v>
      </c>
      <c r="AD2417" s="198"/>
      <c r="AE2417" s="199" t="s">
        <v>88</v>
      </c>
      <c r="AF2417" s="200"/>
      <c r="AH2417" s="197" t="s">
        <v>89</v>
      </c>
      <c r="AI2417" s="198"/>
      <c r="AJ2417" s="199" t="s">
        <v>90</v>
      </c>
      <c r="AK2417" s="200"/>
      <c r="AL2417" s="4"/>
      <c r="AM2417" s="197" t="s">
        <v>91</v>
      </c>
      <c r="AN2417" s="198"/>
      <c r="AO2417" s="199" t="s">
        <v>92</v>
      </c>
      <c r="AP2417" s="200"/>
      <c r="AR2417" s="197" t="s">
        <v>93</v>
      </c>
      <c r="AS2417" s="198"/>
      <c r="AT2417" s="199" t="s">
        <v>94</v>
      </c>
      <c r="AU2417" s="200"/>
      <c r="AV2417" s="4"/>
      <c r="AW2417" s="181" t="s">
        <v>95</v>
      </c>
      <c r="AY2417" s="182" t="s">
        <v>22</v>
      </c>
      <c r="AZ2417" s="9"/>
      <c r="BA2417" s="29"/>
      <c r="BB2417" s="29"/>
      <c r="BC2417" s="29"/>
      <c r="BD2417" s="29"/>
    </row>
    <row r="2418" spans="2:56" ht="18.649999999999999" customHeight="1" thickTop="1" thickBot="1">
      <c r="B2418" s="39">
        <f t="shared" ref="B2418" si="14385">B2411+$E$5</f>
        <v>1.0367999999999851</v>
      </c>
      <c r="D2418" s="24">
        <v>1</v>
      </c>
      <c r="E2418" s="25">
        <v>0</v>
      </c>
      <c r="F2418" s="26">
        <v>0</v>
      </c>
      <c r="G2418" s="27">
        <f t="shared" ref="G2418" si="14386">-1/($E$8*$B2418)</f>
        <v>-5.3883026415615651</v>
      </c>
      <c r="I2418" s="24">
        <v>1</v>
      </c>
      <c r="J2418" s="28">
        <v>0</v>
      </c>
      <c r="K2418" s="26">
        <v>0</v>
      </c>
      <c r="L2418" s="27">
        <v>0</v>
      </c>
      <c r="N2418" s="24">
        <f t="shared" ref="N2418" si="14387">D2418*I2418+F2418*I2421-E2418*J2418-G2418*J2421</f>
        <v>0.29366345507590619</v>
      </c>
      <c r="O2418" s="28">
        <f t="shared" ref="O2418" si="14388">(D2418*J2418+E2418*I2418+F2418*J2421+G2418*I2421)</f>
        <v>0</v>
      </c>
      <c r="P2418" s="26">
        <f t="shared" ref="P2418" si="14389">D2418*K2418+F2418*K2421-E2418*L2418-G2418*L2421</f>
        <v>0</v>
      </c>
      <c r="Q2418" s="27">
        <f t="shared" ref="Q2418" si="14390">(D2418*L2418+E2418*K2418+F2418*L2421+G2418*K2421)</f>
        <v>-5.3883026415615651</v>
      </c>
      <c r="S2418" s="24">
        <v>1</v>
      </c>
      <c r="T2418" s="25">
        <v>0</v>
      </c>
      <c r="U2418" s="26">
        <v>0</v>
      </c>
      <c r="V2418" s="27">
        <f t="shared" ref="V2418" si="14391">-1/($T$8*$B2418)</f>
        <v>-26.067734401068108</v>
      </c>
      <c r="X2418" s="24">
        <f t="shared" ref="X2418" si="14392">N2418*S2418+P2418*S2421-O2418*T2418-Q2418*T2421</f>
        <v>0.29366345507590619</v>
      </c>
      <c r="Y2418" s="28">
        <f t="shared" ref="Y2418" si="14393">(N2418*T2418+O2418*S2418+P2418*T2421+Q2418*S2421)</f>
        <v>0</v>
      </c>
      <c r="Z2418" s="26">
        <f t="shared" ref="Z2418" si="14394">N2418*U2418+P2418*U2421-O2418*V2418-Q2418*V2421</f>
        <v>0</v>
      </c>
      <c r="AA2418" s="27">
        <f t="shared" ref="AA2418" si="14395">(N2418*V2418+O2418*U2418+P2418*V2421+Q2418*U2421)</f>
        <v>-13.043443591780285</v>
      </c>
      <c r="AB2418" s="8"/>
      <c r="AC2418" s="24">
        <v>1</v>
      </c>
      <c r="AD2418" s="28">
        <v>0</v>
      </c>
      <c r="AE2418" s="26">
        <v>0</v>
      </c>
      <c r="AF2418" s="27">
        <v>0</v>
      </c>
      <c r="AH2418" s="24">
        <f t="shared" ref="AH2418" si="14396">X2418*AC2418+Z2418*AC2421-Y2418*AD2418-AA2418*AD2421</f>
        <v>-1.5515931428335268</v>
      </c>
      <c r="AI2418" s="28">
        <f t="shared" ref="AI2418" si="14397">(X2418*AD2418+Y2418*AC2418+Z2418*AD2421+AA2418*AC2421)</f>
        <v>0</v>
      </c>
      <c r="AJ2418" s="26">
        <f t="shared" ref="AJ2418" si="14398">X2418*AE2418+Z2418*AE2421-Y2418*AF2418-AA2418*AF2421</f>
        <v>0</v>
      </c>
      <c r="AK2418" s="27">
        <f t="shared" ref="AK2418" si="14399">(X2418*AF2418+Y2418*AE2418+Z2418*AF2421+AA2418*AE2421)</f>
        <v>-13.043443591780285</v>
      </c>
      <c r="AL2418" s="8"/>
      <c r="AM2418" s="24">
        <v>1</v>
      </c>
      <c r="AN2418" s="25">
        <v>0</v>
      </c>
      <c r="AO2418" s="26">
        <v>0</v>
      </c>
      <c r="AP2418" s="27">
        <f t="shared" ref="AP2418" si="14400">-1/($AN$8*$B2418)</f>
        <v>-5.3883026415615651</v>
      </c>
      <c r="AR2418" s="24">
        <f t="shared" ref="AR2418" si="14401">AH2418*AM2418+AJ2418*AM2421-AI2418*AN2418-AK2418*AN2421</f>
        <v>-1.5515931428335268</v>
      </c>
      <c r="AS2418" s="28">
        <f t="shared" ref="AS2418" si="14402">(AH2418*AN2418+AI2418*AM2418+AJ2418*AN2421+AK2418*AM2421)</f>
        <v>0</v>
      </c>
      <c r="AT2418" s="26">
        <f t="shared" ref="AT2418" si="14403">AH2418*AO2418+AJ2418*AO2421-AI2418*AP2418-AK2418*AP2421</f>
        <v>0</v>
      </c>
      <c r="AU2418" s="27">
        <f t="shared" ref="AU2418" si="14404">(AH2418*AP2418+AI2418*AO2418+AJ2418*AP2421+AK2418*AO2421)</f>
        <v>-4.6829901616215821</v>
      </c>
      <c r="AV2418" s="8"/>
      <c r="AW2418" s="183">
        <f t="shared" ref="AW2418" si="14405">20*LOG((2*$AR$8)/(($AR$8*AR2418+AT2418+$AR$8*AR2421+AT2421)^2+($AR$8*AS2418+AU2418+$AR$8*AS2421+AU2421)^2)^0.5)</f>
        <v>-8.4545598816156016</v>
      </c>
      <c r="AY2418" s="184">
        <f t="shared" ref="AY2418" si="14406">((AS2418^2+AR2418^2)/(AS2421^2+AR2421^2))^0.5</f>
        <v>7.3581905570370276</v>
      </c>
      <c r="AZ2418" s="9"/>
      <c r="BA2418" s="29"/>
      <c r="BB2418" s="29"/>
      <c r="BC2418" s="29"/>
      <c r="BD2418" s="29"/>
    </row>
    <row r="2419" spans="2:56" ht="18.649999999999999" customHeight="1" thickBot="1">
      <c r="D2419" s="30"/>
      <c r="G2419" s="31"/>
      <c r="I2419" s="30"/>
      <c r="L2419" s="31"/>
      <c r="N2419" s="30"/>
      <c r="Q2419" s="31"/>
      <c r="S2419" s="30"/>
      <c r="V2419" s="31"/>
      <c r="X2419" s="30"/>
      <c r="AA2419" s="31"/>
      <c r="AC2419" s="30"/>
      <c r="AF2419" s="31"/>
      <c r="AH2419" s="30"/>
      <c r="AK2419" s="31"/>
      <c r="AM2419" s="30"/>
      <c r="AP2419" s="31"/>
      <c r="AR2419" s="30"/>
      <c r="AU2419" s="31"/>
      <c r="AY2419" s="185"/>
      <c r="AZ2419" s="9"/>
      <c r="BA2419" s="29"/>
      <c r="BB2419" s="29"/>
      <c r="BC2419" s="29"/>
      <c r="BD2419" s="29"/>
    </row>
    <row r="2420" spans="2:56" ht="18.649999999999999" customHeight="1" thickBot="1">
      <c r="D2420" s="197" t="s">
        <v>96</v>
      </c>
      <c r="E2420" s="198"/>
      <c r="F2420" s="199" t="s">
        <v>97</v>
      </c>
      <c r="G2420" s="200"/>
      <c r="I2420" s="197" t="s">
        <v>98</v>
      </c>
      <c r="J2420" s="198"/>
      <c r="K2420" s="199" t="s">
        <v>99</v>
      </c>
      <c r="L2420" s="200"/>
      <c r="N2420" s="197" t="s">
        <v>1</v>
      </c>
      <c r="O2420" s="198"/>
      <c r="P2420" s="199" t="s">
        <v>2</v>
      </c>
      <c r="Q2420" s="200"/>
      <c r="S2420" s="172" t="s">
        <v>100</v>
      </c>
      <c r="T2420" s="173"/>
      <c r="U2420" s="199" t="s">
        <v>101</v>
      </c>
      <c r="V2420" s="200"/>
      <c r="X2420" s="197" t="s">
        <v>102</v>
      </c>
      <c r="Y2420" s="198"/>
      <c r="Z2420" s="199" t="s">
        <v>103</v>
      </c>
      <c r="AA2420" s="200"/>
      <c r="AB2420" s="4"/>
      <c r="AC2420" s="197" t="s">
        <v>104</v>
      </c>
      <c r="AD2420" s="198"/>
      <c r="AE2420" s="199" t="s">
        <v>105</v>
      </c>
      <c r="AF2420" s="200"/>
      <c r="AH2420" s="172" t="s">
        <v>106</v>
      </c>
      <c r="AI2420" s="173"/>
      <c r="AJ2420" s="199" t="s">
        <v>107</v>
      </c>
      <c r="AK2420" s="200"/>
      <c r="AL2420" s="4"/>
      <c r="AM2420" s="197" t="s">
        <v>108</v>
      </c>
      <c r="AN2420" s="198"/>
      <c r="AO2420" s="199" t="s">
        <v>109</v>
      </c>
      <c r="AP2420" s="200"/>
      <c r="AR2420" s="197" t="s">
        <v>110</v>
      </c>
      <c r="AS2420" s="198"/>
      <c r="AT2420" s="199" t="s">
        <v>111</v>
      </c>
      <c r="AU2420" s="200"/>
      <c r="AV2420" s="4"/>
      <c r="AW2420" s="36" t="s">
        <v>112</v>
      </c>
      <c r="AY2420" s="186" t="s">
        <v>113</v>
      </c>
      <c r="AZ2420" s="9"/>
      <c r="BA2420" s="29"/>
      <c r="BB2420" s="29"/>
      <c r="BC2420" s="29"/>
      <c r="BD2420" s="29"/>
    </row>
    <row r="2421" spans="2:56" ht="18.649999999999999" customHeight="1" thickTop="1" thickBot="1">
      <c r="D2421" s="24">
        <v>0</v>
      </c>
      <c r="E2421" s="28">
        <v>0</v>
      </c>
      <c r="F2421" s="26">
        <v>1</v>
      </c>
      <c r="G2421" s="27">
        <v>0</v>
      </c>
      <c r="I2421" s="24">
        <v>0</v>
      </c>
      <c r="J2421" s="28">
        <f t="shared" ref="J2421" si="14407">IF(0=(1-$J$8*$K$8*$B2418^2),0,-1*(1-$J$8*$K$8*$B2418^2)/($B2418*$K$8))</f>
        <v>-0.13108702163013489</v>
      </c>
      <c r="K2421" s="26">
        <v>1</v>
      </c>
      <c r="L2421" s="27">
        <v>0</v>
      </c>
      <c r="N2421" s="24">
        <f t="shared" ref="N2421" si="14408">D2421*I2418+F2421*I2421-E2421*J2418-G2421*J2421</f>
        <v>0</v>
      </c>
      <c r="O2421" s="28">
        <f t="shared" ref="O2421" si="14409">(D2421*J2418+E2421*I2418+F2421*J2421+G2421*I2421)</f>
        <v>-0.13108702163013489</v>
      </c>
      <c r="P2421" s="26">
        <f t="shared" ref="P2421" si="14410">D2421*K2418+F2421*K2421-E2421*L2418-G2421*L2421</f>
        <v>1</v>
      </c>
      <c r="Q2421" s="27">
        <f t="shared" ref="Q2421" si="14411">(D2421*L2418+E2421*K2418+F2421*L2421+G2421*K2421)</f>
        <v>0</v>
      </c>
      <c r="S2421" s="24">
        <v>0</v>
      </c>
      <c r="T2421" s="28">
        <v>0</v>
      </c>
      <c r="U2421" s="26">
        <v>1</v>
      </c>
      <c r="V2421" s="27">
        <v>0</v>
      </c>
      <c r="X2421" s="24">
        <f t="shared" ref="X2421" si="14412">N2421*S2418+P2421*S2421-O2421*T2418-Q2421*T2421</f>
        <v>0</v>
      </c>
      <c r="Y2421" s="28">
        <f t="shared" ref="Y2421" si="14413">(N2421*T2418+O2421*S2418+P2421*T2421+Q2421*S2421)</f>
        <v>-0.13108702163013489</v>
      </c>
      <c r="Z2421" s="26">
        <f t="shared" ref="Z2421" si="14414">N2421*U2418+P2421*U2421-O2421*V2418-Q2421*V2421</f>
        <v>-2.4171416632814262</v>
      </c>
      <c r="AA2421" s="27">
        <f t="shared" ref="AA2421" si="14415">(N2421*V2418+O2421*U2418+P2421*V2421+Q2421*U2421)</f>
        <v>0</v>
      </c>
      <c r="AB2421" s="8"/>
      <c r="AC2421" s="24">
        <v>0</v>
      </c>
      <c r="AD2421" s="28">
        <f t="shared" ref="AD2421" si="14416">IF(0=(1-$AD$8*$AE$8*$B2418^2),0,-1*(1-$AD$8*$AE$8*$B2418^2)/($B2418*$AD$8))</f>
        <v>-0.1414700485286168</v>
      </c>
      <c r="AE2421" s="26">
        <v>1</v>
      </c>
      <c r="AF2421" s="27">
        <v>0</v>
      </c>
      <c r="AH2421" s="24">
        <f t="shared" ref="AH2421" si="14417">X2421*AC2418+Z2421*AC2421-Y2421*AD2418-AA2421*AD2421</f>
        <v>0</v>
      </c>
      <c r="AI2421" s="28">
        <f t="shared" ref="AI2421" si="14418">(X2421*AD2418+Y2421*AC2418+Z2421*AD2421+AA2421*AC2421)</f>
        <v>0.21086612677482999</v>
      </c>
      <c r="AJ2421" s="26">
        <f t="shared" ref="AJ2421" si="14419">X2421*AE2418+Z2421*AE2421-Y2421*AF2418-AA2421*AF2421</f>
        <v>-2.4171416632814262</v>
      </c>
      <c r="AK2421" s="27">
        <f t="shared" ref="AK2421" si="14420">(X2421*AF2418+Y2421*AE2418+Z2421*AF2421+AA2421*AE2421)</f>
        <v>0</v>
      </c>
      <c r="AL2421" s="8"/>
      <c r="AM2421" s="24">
        <v>0</v>
      </c>
      <c r="AN2421" s="28">
        <v>0</v>
      </c>
      <c r="AO2421" s="26">
        <v>1</v>
      </c>
      <c r="AP2421" s="27">
        <v>0</v>
      </c>
      <c r="AR2421" s="24">
        <f t="shared" ref="AR2421" si="14421">AH2421*AM2418+AJ2421*AM2421-AI2421*AN2418-AK2421*AN2421</f>
        <v>0</v>
      </c>
      <c r="AS2421" s="28">
        <f t="shared" ref="AS2421" si="14422">(AH2421*AN2418+AI2421*AM2418+AJ2421*AN2421+AK2421*AM2421)</f>
        <v>0.21086612677482999</v>
      </c>
      <c r="AT2421" s="26">
        <f t="shared" ref="AT2421" si="14423">AH2421*AO2418+AJ2421*AO2421-AI2421*AP2418-AK2421*AP2421</f>
        <v>-1.280931155364754</v>
      </c>
      <c r="AU2421" s="27">
        <f t="shared" ref="AU2421" si="14424">(AH2421*AP2418+AI2421*AO2418+AJ2421*AP2421+AK2421*AO2421)</f>
        <v>0</v>
      </c>
      <c r="AV2421" s="8"/>
      <c r="AW2421" s="38">
        <f t="shared" ref="AW2421" si="14425">(180/PI())*ATAN(-1*(($AR$8*AS2418+AU2418+$AR$8*AS2421+AU2421)/($AR$8*AR2418+AT2418+$AR$8*AR2421+AT2421)))</f>
        <v>-57.65091905808481</v>
      </c>
      <c r="AY2421" s="187">
        <f t="shared" ref="AY2421" si="14426">20*LOG(((($AR$8*AR2418+AT2418-$AR$8*AR2421-AT2421)^2+($AR$8*AS2418+AU2418-$AR$8*AS2421-AU2421)^2)/(($AR$8*AR2418+AT2418+$AR$8*AR2421+AT2421)^2+($AR$8*AS2418+AU2418+$AR$8*AS2421+AU2421)^2))^0.5)</f>
        <v>-0.6688716027835433</v>
      </c>
      <c r="AZ2421" s="9"/>
      <c r="BA2421" s="29"/>
      <c r="BB2421" s="29"/>
      <c r="BC2421" s="29"/>
      <c r="BD2421" s="29"/>
    </row>
    <row r="2422" spans="2:56" ht="18.649999999999999" customHeight="1">
      <c r="AY2422" s="33"/>
    </row>
    <row r="2423" spans="2:56" ht="18.649999999999999" customHeight="1" thickBot="1">
      <c r="E2423" s="21" t="s">
        <v>68</v>
      </c>
      <c r="J2423" s="21" t="s">
        <v>69</v>
      </c>
      <c r="O2423" s="21" t="s">
        <v>70</v>
      </c>
      <c r="T2423" s="21" t="s">
        <v>71</v>
      </c>
      <c r="Y2423" s="21" t="s">
        <v>72</v>
      </c>
      <c r="AD2423" s="21" t="s">
        <v>73</v>
      </c>
      <c r="AI2423" s="21" t="s">
        <v>74</v>
      </c>
      <c r="AN2423" s="21" t="s">
        <v>75</v>
      </c>
      <c r="AS2423" s="21" t="s">
        <v>76</v>
      </c>
    </row>
    <row r="2424" spans="2:56" ht="18.649999999999999" customHeight="1" thickBot="1">
      <c r="B2424" s="20"/>
      <c r="D2424" s="197" t="s">
        <v>77</v>
      </c>
      <c r="E2424" s="198"/>
      <c r="F2424" s="199" t="s">
        <v>78</v>
      </c>
      <c r="G2424" s="200"/>
      <c r="I2424" s="197" t="s">
        <v>79</v>
      </c>
      <c r="J2424" s="198"/>
      <c r="K2424" s="199" t="s">
        <v>80</v>
      </c>
      <c r="L2424" s="200"/>
      <c r="N2424" s="197" t="s">
        <v>81</v>
      </c>
      <c r="O2424" s="198"/>
      <c r="P2424" s="199" t="s">
        <v>82</v>
      </c>
      <c r="Q2424" s="200"/>
      <c r="S2424" s="197" t="s">
        <v>83</v>
      </c>
      <c r="T2424" s="198"/>
      <c r="U2424" s="199" t="s">
        <v>84</v>
      </c>
      <c r="V2424" s="200"/>
      <c r="X2424" s="197" t="s">
        <v>85</v>
      </c>
      <c r="Y2424" s="198"/>
      <c r="Z2424" s="199" t="s">
        <v>86</v>
      </c>
      <c r="AA2424" s="200"/>
      <c r="AB2424" s="4"/>
      <c r="AC2424" s="197" t="s">
        <v>87</v>
      </c>
      <c r="AD2424" s="198"/>
      <c r="AE2424" s="199" t="s">
        <v>88</v>
      </c>
      <c r="AF2424" s="200"/>
      <c r="AH2424" s="197" t="s">
        <v>89</v>
      </c>
      <c r="AI2424" s="198"/>
      <c r="AJ2424" s="199" t="s">
        <v>90</v>
      </c>
      <c r="AK2424" s="200"/>
      <c r="AL2424" s="4"/>
      <c r="AM2424" s="197" t="s">
        <v>91</v>
      </c>
      <c r="AN2424" s="198"/>
      <c r="AO2424" s="199" t="s">
        <v>92</v>
      </c>
      <c r="AP2424" s="200"/>
      <c r="AR2424" s="197" t="s">
        <v>93</v>
      </c>
      <c r="AS2424" s="198"/>
      <c r="AT2424" s="199" t="s">
        <v>94</v>
      </c>
      <c r="AU2424" s="200"/>
      <c r="AV2424" s="4"/>
      <c r="AW2424" s="181" t="s">
        <v>95</v>
      </c>
      <c r="AY2424" s="182" t="s">
        <v>22</v>
      </c>
      <c r="AZ2424" s="9"/>
      <c r="BA2424" s="29"/>
      <c r="BB2424" s="29"/>
      <c r="BC2424" s="29"/>
      <c r="BD2424" s="29"/>
    </row>
    <row r="2425" spans="2:56" ht="18.649999999999999" customHeight="1" thickTop="1" thickBot="1">
      <c r="B2425" s="39">
        <f t="shared" ref="B2425" si="14427">B2418+$E$5</f>
        <v>1.037199999999985</v>
      </c>
      <c r="D2425" s="24">
        <v>1</v>
      </c>
      <c r="E2425" s="25">
        <v>0</v>
      </c>
      <c r="F2425" s="26">
        <v>0</v>
      </c>
      <c r="G2425" s="27">
        <f t="shared" ref="G2425" si="14428">-1/($E$8*$B2425)</f>
        <v>-5.386224622802767</v>
      </c>
      <c r="I2425" s="24">
        <v>1</v>
      </c>
      <c r="J2425" s="28">
        <v>0</v>
      </c>
      <c r="K2425" s="26">
        <v>0</v>
      </c>
      <c r="L2425" s="27">
        <v>0</v>
      </c>
      <c r="N2425" s="24">
        <f t="shared" ref="N2425" si="14429">D2425*I2425+F2425*I2428-E2425*J2425-G2425*J2428</f>
        <v>0.29846891177768242</v>
      </c>
      <c r="O2425" s="28">
        <f t="shared" ref="O2425" si="14430">(D2425*J2425+E2425*I2425+F2425*J2428+G2425*I2428)</f>
        <v>0</v>
      </c>
      <c r="P2425" s="26">
        <f t="shared" ref="P2425" si="14431">D2425*K2425+F2425*K2428-E2425*L2425-G2425*L2428</f>
        <v>0</v>
      </c>
      <c r="Q2425" s="27">
        <f t="shared" ref="Q2425" si="14432">(D2425*L2425+E2425*K2425+F2425*L2428+G2425*K2428)</f>
        <v>-5.386224622802767</v>
      </c>
      <c r="S2425" s="24">
        <v>1</v>
      </c>
      <c r="T2425" s="25">
        <v>0</v>
      </c>
      <c r="U2425" s="26">
        <v>0</v>
      </c>
      <c r="V2425" s="27">
        <f t="shared" ref="V2425" si="14433">-1/($T$8*$B2425)</f>
        <v>-26.057681283289067</v>
      </c>
      <c r="X2425" s="24">
        <f t="shared" ref="X2425" si="14434">N2425*S2425+P2425*S2428-O2425*T2425-Q2425*T2428</f>
        <v>0.29846891177768242</v>
      </c>
      <c r="Y2425" s="28">
        <f t="shared" ref="Y2425" si="14435">(N2425*T2425+O2425*S2425+P2425*T2428+Q2425*S2428)</f>
        <v>0</v>
      </c>
      <c r="Z2425" s="26">
        <f t="shared" ref="Z2425" si="14436">N2425*U2425+P2425*U2428-O2425*V2425-Q2425*V2428</f>
        <v>0</v>
      </c>
      <c r="AA2425" s="27">
        <f t="shared" ref="AA2425" si="14437">(N2425*V2425+O2425*U2425+P2425*V2428+Q2425*U2428)</f>
        <v>-13.163632398875738</v>
      </c>
      <c r="AB2425" s="8"/>
      <c r="AC2425" s="24">
        <v>1</v>
      </c>
      <c r="AD2425" s="28">
        <v>0</v>
      </c>
      <c r="AE2425" s="26">
        <v>0</v>
      </c>
      <c r="AF2425" s="27">
        <v>0</v>
      </c>
      <c r="AH2425" s="24">
        <f t="shared" ref="AH2425" si="14438">X2425*AC2425+Z2425*AC2428-Y2425*AD2425-AA2425*AD2428</f>
        <v>-1.554291533204976</v>
      </c>
      <c r="AI2425" s="28">
        <f t="shared" ref="AI2425" si="14439">(X2425*AD2425+Y2425*AC2425+Z2425*AD2428+AA2425*AC2428)</f>
        <v>0</v>
      </c>
      <c r="AJ2425" s="26">
        <f t="shared" ref="AJ2425" si="14440">X2425*AE2425+Z2425*AE2428-Y2425*AF2425-AA2425*AF2428</f>
        <v>0</v>
      </c>
      <c r="AK2425" s="27">
        <f t="shared" ref="AK2425" si="14441">(X2425*AF2425+Y2425*AE2425+Z2425*AF2428+AA2425*AE2428)</f>
        <v>-13.163632398875738</v>
      </c>
      <c r="AL2425" s="8"/>
      <c r="AM2425" s="24">
        <v>1</v>
      </c>
      <c r="AN2425" s="25">
        <v>0</v>
      </c>
      <c r="AO2425" s="26">
        <v>0</v>
      </c>
      <c r="AP2425" s="27">
        <f t="shared" ref="AP2425" si="14442">-1/($AN$8*$B2425)</f>
        <v>-5.386224622802767</v>
      </c>
      <c r="AR2425" s="24">
        <f t="shared" ref="AR2425" si="14443">AH2425*AM2425+AJ2425*AM2428-AI2425*AN2425-AK2425*AN2428</f>
        <v>-1.554291533204976</v>
      </c>
      <c r="AS2425" s="28">
        <f t="shared" ref="AS2425" si="14444">(AH2425*AN2425+AI2425*AM2425+AJ2425*AN2428+AK2425*AM2428)</f>
        <v>0</v>
      </c>
      <c r="AT2425" s="26">
        <f t="shared" ref="AT2425" si="14445">AH2425*AO2425+AJ2425*AO2428-AI2425*AP2425-AK2425*AP2428</f>
        <v>0</v>
      </c>
      <c r="AU2425" s="27">
        <f t="shared" ref="AU2425" si="14446">(AH2425*AP2425+AI2425*AO2425+AJ2425*AP2428+AK2425*AO2428)</f>
        <v>-4.7918690717132311</v>
      </c>
      <c r="AV2425" s="8"/>
      <c r="AW2425" s="183">
        <f t="shared" ref="AW2425" si="14447">20*LOG((2*$AR$8)/(($AR$8*AR2425+AT2425+$AR$8*AR2428+AT2428)^2+($AR$8*AS2425+AU2425+$AR$8*AS2428+AU2428)^2)^0.5)</f>
        <v>-8.612432233125034</v>
      </c>
      <c r="AY2425" s="184">
        <f t="shared" ref="AY2425" si="14448">((AS2425^2+AR2425^2)/(AS2428^2+AR2428^2))^0.5</f>
        <v>7.5198682582162757</v>
      </c>
      <c r="AZ2425" s="9"/>
      <c r="BA2425" s="29"/>
      <c r="BB2425" s="29"/>
      <c r="BC2425" s="29"/>
      <c r="BD2425" s="29"/>
    </row>
    <row r="2426" spans="2:56" ht="18.649999999999999" customHeight="1" thickBot="1">
      <c r="D2426" s="30"/>
      <c r="G2426" s="31"/>
      <c r="I2426" s="30"/>
      <c r="L2426" s="31"/>
      <c r="N2426" s="30"/>
      <c r="Q2426" s="31"/>
      <c r="S2426" s="30"/>
      <c r="V2426" s="31"/>
      <c r="X2426" s="30"/>
      <c r="AA2426" s="31"/>
      <c r="AC2426" s="30"/>
      <c r="AF2426" s="31"/>
      <c r="AH2426" s="30"/>
      <c r="AK2426" s="31"/>
      <c r="AM2426" s="30"/>
      <c r="AP2426" s="31"/>
      <c r="AR2426" s="30"/>
      <c r="AU2426" s="31"/>
      <c r="AY2426" s="185"/>
      <c r="AZ2426" s="9"/>
      <c r="BA2426" s="29"/>
      <c r="BB2426" s="29"/>
      <c r="BC2426" s="29"/>
      <c r="BD2426" s="29"/>
    </row>
    <row r="2427" spans="2:56" ht="18.649999999999999" customHeight="1" thickBot="1">
      <c r="D2427" s="197" t="s">
        <v>96</v>
      </c>
      <c r="E2427" s="198"/>
      <c r="F2427" s="199" t="s">
        <v>97</v>
      </c>
      <c r="G2427" s="200"/>
      <c r="I2427" s="197" t="s">
        <v>98</v>
      </c>
      <c r="J2427" s="198"/>
      <c r="K2427" s="199" t="s">
        <v>99</v>
      </c>
      <c r="L2427" s="200"/>
      <c r="N2427" s="197" t="s">
        <v>1</v>
      </c>
      <c r="O2427" s="198"/>
      <c r="P2427" s="199" t="s">
        <v>2</v>
      </c>
      <c r="Q2427" s="200"/>
      <c r="S2427" s="172" t="s">
        <v>100</v>
      </c>
      <c r="T2427" s="173"/>
      <c r="U2427" s="199" t="s">
        <v>101</v>
      </c>
      <c r="V2427" s="200"/>
      <c r="X2427" s="197" t="s">
        <v>102</v>
      </c>
      <c r="Y2427" s="198"/>
      <c r="Z2427" s="199" t="s">
        <v>103</v>
      </c>
      <c r="AA2427" s="200"/>
      <c r="AB2427" s="4"/>
      <c r="AC2427" s="197" t="s">
        <v>104</v>
      </c>
      <c r="AD2427" s="198"/>
      <c r="AE2427" s="199" t="s">
        <v>105</v>
      </c>
      <c r="AF2427" s="200"/>
      <c r="AH2427" s="172" t="s">
        <v>106</v>
      </c>
      <c r="AI2427" s="173"/>
      <c r="AJ2427" s="199" t="s">
        <v>107</v>
      </c>
      <c r="AK2427" s="200"/>
      <c r="AL2427" s="4"/>
      <c r="AM2427" s="197" t="s">
        <v>108</v>
      </c>
      <c r="AN2427" s="198"/>
      <c r="AO2427" s="199" t="s">
        <v>109</v>
      </c>
      <c r="AP2427" s="200"/>
      <c r="AR2427" s="197" t="s">
        <v>110</v>
      </c>
      <c r="AS2427" s="198"/>
      <c r="AT2427" s="199" t="s">
        <v>111</v>
      </c>
      <c r="AU2427" s="200"/>
      <c r="AV2427" s="4"/>
      <c r="AW2427" s="36" t="s">
        <v>112</v>
      </c>
      <c r="AY2427" s="186" t="s">
        <v>113</v>
      </c>
      <c r="AZ2427" s="9"/>
      <c r="BA2427" s="29"/>
      <c r="BB2427" s="29"/>
      <c r="BC2427" s="29"/>
      <c r="BD2427" s="29"/>
    </row>
    <row r="2428" spans="2:56" ht="18.649999999999999" customHeight="1" thickTop="1" thickBot="1">
      <c r="D2428" s="24">
        <v>0</v>
      </c>
      <c r="E2428" s="28">
        <v>0</v>
      </c>
      <c r="F2428" s="26">
        <v>1</v>
      </c>
      <c r="G2428" s="27">
        <v>0</v>
      </c>
      <c r="I2428" s="24">
        <v>0</v>
      </c>
      <c r="J2428" s="28">
        <f t="shared" ref="J2428" si="14449">IF(0=(1-$J$8*$K$8*$B2425^2),0,-1*(1-$J$8*$K$8*$B2425^2)/($B2425*$K$8))</f>
        <v>-0.13024542000204775</v>
      </c>
      <c r="K2428" s="26">
        <v>1</v>
      </c>
      <c r="L2428" s="27">
        <v>0</v>
      </c>
      <c r="N2428" s="24">
        <f t="shared" ref="N2428" si="14450">D2428*I2425+F2428*I2428-E2428*J2425-G2428*J2428</f>
        <v>0</v>
      </c>
      <c r="O2428" s="28">
        <f t="shared" ref="O2428" si="14451">(D2428*J2425+E2428*I2425+F2428*J2428+G2428*I2428)</f>
        <v>-0.13024542000204775</v>
      </c>
      <c r="P2428" s="26">
        <f t="shared" ref="P2428" si="14452">D2428*K2425+F2428*K2428-E2428*L2425-G2428*L2428</f>
        <v>1</v>
      </c>
      <c r="Q2428" s="27">
        <f t="shared" ref="Q2428" si="14453">(D2428*L2425+E2428*K2425+F2428*L2428+G2428*K2428)</f>
        <v>0</v>
      </c>
      <c r="S2428" s="24">
        <v>0</v>
      </c>
      <c r="T2428" s="28">
        <v>0</v>
      </c>
      <c r="U2428" s="26">
        <v>1</v>
      </c>
      <c r="V2428" s="27">
        <v>0</v>
      </c>
      <c r="X2428" s="24">
        <f t="shared" ref="X2428" si="14454">N2428*S2425+P2428*S2428-O2428*T2425-Q2428*T2428</f>
        <v>0</v>
      </c>
      <c r="Y2428" s="28">
        <f t="shared" ref="Y2428" si="14455">(N2428*T2425+O2428*S2425+P2428*T2428+Q2428*S2428)</f>
        <v>-0.13024542000204775</v>
      </c>
      <c r="Z2428" s="26">
        <f t="shared" ref="Z2428" si="14456">N2428*U2425+P2428*U2428-O2428*V2425-Q2428*V2428</f>
        <v>-2.3938936430214834</v>
      </c>
      <c r="AA2428" s="27">
        <f t="shared" ref="AA2428" si="14457">(N2428*V2425+O2428*U2425+P2428*V2428+Q2428*U2428)</f>
        <v>0</v>
      </c>
      <c r="AB2428" s="8"/>
      <c r="AC2428" s="24">
        <v>0</v>
      </c>
      <c r="AD2428" s="28">
        <f t="shared" ref="AD2428" si="14458">IF(0=(1-$AD$8*$AE$8*$B2425^2),0,-1*(1-$AD$8*$AE$8*$B2425^2)/($B2425*$AD$8))</f>
        <v>-0.14074841873743729</v>
      </c>
      <c r="AE2428" s="26">
        <v>1</v>
      </c>
      <c r="AF2428" s="27">
        <v>0</v>
      </c>
      <c r="AH2428" s="24">
        <f t="shared" ref="AH2428" si="14459">X2428*AC2425+Z2428*AC2428-Y2428*AD2425-AA2428*AD2428</f>
        <v>0</v>
      </c>
      <c r="AI2428" s="28">
        <f t="shared" ref="AI2428" si="14460">(X2428*AD2425+Y2428*AC2425+Z2428*AD2428+AA2428*AC2428)</f>
        <v>0.20669132487882924</v>
      </c>
      <c r="AJ2428" s="26">
        <f t="shared" ref="AJ2428" si="14461">X2428*AE2425+Z2428*AE2428-Y2428*AF2425-AA2428*AF2428</f>
        <v>-2.3938936430214834</v>
      </c>
      <c r="AK2428" s="27">
        <f t="shared" ref="AK2428" si="14462">(X2428*AF2425+Y2428*AE2425+Z2428*AF2428+AA2428*AE2428)</f>
        <v>0</v>
      </c>
      <c r="AL2428" s="8"/>
      <c r="AM2428" s="24">
        <v>0</v>
      </c>
      <c r="AN2428" s="28">
        <v>0</v>
      </c>
      <c r="AO2428" s="26">
        <v>1</v>
      </c>
      <c r="AP2428" s="27">
        <v>0</v>
      </c>
      <c r="AR2428" s="24">
        <f t="shared" ref="AR2428" si="14463">AH2428*AM2425+AJ2428*AM2428-AI2428*AN2425-AK2428*AN2428</f>
        <v>0</v>
      </c>
      <c r="AS2428" s="28">
        <f t="shared" ref="AS2428" si="14464">(AH2428*AN2425+AI2428*AM2425+AJ2428*AN2428+AK2428*AM2428)</f>
        <v>0.20669132487882924</v>
      </c>
      <c r="AT2428" s="26">
        <f t="shared" ref="AT2428" si="14465">AH2428*AO2425+AJ2428*AO2428-AI2428*AP2425-AK2428*AP2428</f>
        <v>-1.2806077396394073</v>
      </c>
      <c r="AU2428" s="27">
        <f t="shared" ref="AU2428" si="14466">(AH2428*AP2425+AI2428*AO2425+AJ2428*AP2428+AK2428*AO2428)</f>
        <v>0</v>
      </c>
      <c r="AV2428" s="8"/>
      <c r="AW2428" s="38">
        <f t="shared" ref="AW2428" si="14467">(180/PI())*ATAN(-1*(($AR$8*AS2425+AU2425+$AR$8*AS2428+AU2428)/($AR$8*AR2425+AT2425+$AR$8*AR2428+AT2428)))</f>
        <v>-58.27254797913406</v>
      </c>
      <c r="AY2428" s="187">
        <f t="shared" ref="AY2428" si="14468">20*LOG(((($AR$8*AR2425+AT2425-$AR$8*AR2428-AT2428)^2+($AR$8*AS2425+AU2425-$AR$8*AS2428-AU2428)^2)/(($AR$8*AR2425+AT2425+$AR$8*AR2428+AT2428)^2+($AR$8*AS2425+AU2425+$AR$8*AS2428+AU2428)^2))^0.5)</f>
        <v>-0.64313329480845993</v>
      </c>
      <c r="AZ2428" s="9"/>
      <c r="BA2428" s="29"/>
      <c r="BB2428" s="29"/>
      <c r="BC2428" s="29"/>
      <c r="BD2428" s="29"/>
    </row>
    <row r="2429" spans="2:56" ht="18.649999999999999" customHeight="1">
      <c r="AY2429" s="33"/>
    </row>
    <row r="2430" spans="2:56" ht="18.649999999999999" customHeight="1" thickBot="1">
      <c r="E2430" s="21" t="s">
        <v>68</v>
      </c>
      <c r="J2430" s="21" t="s">
        <v>69</v>
      </c>
      <c r="O2430" s="21" t="s">
        <v>70</v>
      </c>
      <c r="T2430" s="21" t="s">
        <v>71</v>
      </c>
      <c r="Y2430" s="21" t="s">
        <v>72</v>
      </c>
      <c r="AD2430" s="21" t="s">
        <v>73</v>
      </c>
      <c r="AI2430" s="21" t="s">
        <v>74</v>
      </c>
      <c r="AN2430" s="21" t="s">
        <v>75</v>
      </c>
      <c r="AS2430" s="21" t="s">
        <v>76</v>
      </c>
    </row>
    <row r="2431" spans="2:56" ht="18.649999999999999" customHeight="1" thickBot="1">
      <c r="B2431" s="20"/>
      <c r="D2431" s="197" t="s">
        <v>77</v>
      </c>
      <c r="E2431" s="198"/>
      <c r="F2431" s="199" t="s">
        <v>78</v>
      </c>
      <c r="G2431" s="200"/>
      <c r="I2431" s="197" t="s">
        <v>79</v>
      </c>
      <c r="J2431" s="198"/>
      <c r="K2431" s="199" t="s">
        <v>80</v>
      </c>
      <c r="L2431" s="200"/>
      <c r="N2431" s="197" t="s">
        <v>81</v>
      </c>
      <c r="O2431" s="198"/>
      <c r="P2431" s="199" t="s">
        <v>82</v>
      </c>
      <c r="Q2431" s="200"/>
      <c r="S2431" s="197" t="s">
        <v>83</v>
      </c>
      <c r="T2431" s="198"/>
      <c r="U2431" s="199" t="s">
        <v>84</v>
      </c>
      <c r="V2431" s="200"/>
      <c r="X2431" s="197" t="s">
        <v>85</v>
      </c>
      <c r="Y2431" s="198"/>
      <c r="Z2431" s="199" t="s">
        <v>86</v>
      </c>
      <c r="AA2431" s="200"/>
      <c r="AB2431" s="4"/>
      <c r="AC2431" s="197" t="s">
        <v>87</v>
      </c>
      <c r="AD2431" s="198"/>
      <c r="AE2431" s="199" t="s">
        <v>88</v>
      </c>
      <c r="AF2431" s="200"/>
      <c r="AH2431" s="197" t="s">
        <v>89</v>
      </c>
      <c r="AI2431" s="198"/>
      <c r="AJ2431" s="199" t="s">
        <v>90</v>
      </c>
      <c r="AK2431" s="200"/>
      <c r="AL2431" s="4"/>
      <c r="AM2431" s="197" t="s">
        <v>91</v>
      </c>
      <c r="AN2431" s="198"/>
      <c r="AO2431" s="199" t="s">
        <v>92</v>
      </c>
      <c r="AP2431" s="200"/>
      <c r="AR2431" s="197" t="s">
        <v>93</v>
      </c>
      <c r="AS2431" s="198"/>
      <c r="AT2431" s="199" t="s">
        <v>94</v>
      </c>
      <c r="AU2431" s="200"/>
      <c r="AV2431" s="4"/>
      <c r="AW2431" s="181" t="s">
        <v>95</v>
      </c>
      <c r="AY2431" s="182" t="s">
        <v>22</v>
      </c>
      <c r="AZ2431" s="9"/>
      <c r="BA2431" s="29"/>
      <c r="BB2431" s="29"/>
      <c r="BC2431" s="29"/>
      <c r="BD2431" s="29"/>
    </row>
    <row r="2432" spans="2:56" ht="18.649999999999999" customHeight="1" thickTop="1" thickBot="1">
      <c r="B2432" s="39">
        <f t="shared" ref="B2432" si="14469">B2425+$E$5</f>
        <v>1.037599999999985</v>
      </c>
      <c r="D2432" s="24">
        <v>1</v>
      </c>
      <c r="E2432" s="25">
        <v>0</v>
      </c>
      <c r="F2432" s="26">
        <v>0</v>
      </c>
      <c r="G2432" s="27">
        <f t="shared" ref="G2432" si="14470">-1/($E$8*$B2432)</f>
        <v>-5.3841482062172616</v>
      </c>
      <c r="I2432" s="24">
        <v>1</v>
      </c>
      <c r="J2432" s="28">
        <v>0</v>
      </c>
      <c r="K2432" s="26">
        <v>0</v>
      </c>
      <c r="L2432" s="27">
        <v>0</v>
      </c>
      <c r="N2432" s="24">
        <f t="shared" ref="N2432" si="14471">D2432*I2432+F2432*I2435-E2432*J2432-G2432*J2435</f>
        <v>0.30326881196784095</v>
      </c>
      <c r="O2432" s="28">
        <f t="shared" ref="O2432" si="14472">(D2432*J2432+E2432*I2432+F2432*J2435+G2432*I2435)</f>
        <v>0</v>
      </c>
      <c r="P2432" s="26">
        <f t="shared" ref="P2432" si="14473">D2432*K2432+F2432*K2435-E2432*L2432-G2432*L2435</f>
        <v>0</v>
      </c>
      <c r="Q2432" s="27">
        <f t="shared" ref="Q2432" si="14474">(D2432*L2432+E2432*K2432+F2432*L2435+G2432*K2435)</f>
        <v>-5.3841482062172616</v>
      </c>
      <c r="S2432" s="24">
        <v>1</v>
      </c>
      <c r="T2432" s="25">
        <v>0</v>
      </c>
      <c r="U2432" s="26">
        <v>0</v>
      </c>
      <c r="V2432" s="27">
        <f t="shared" ref="V2432" si="14475">-1/($T$8*$B2432)</f>
        <v>-26.047635916564587</v>
      </c>
      <c r="X2432" s="24">
        <f t="shared" ref="X2432" si="14476">N2432*S2432+P2432*S2435-O2432*T2432-Q2432*T2435</f>
        <v>0.30326881196784095</v>
      </c>
      <c r="Y2432" s="28">
        <f t="shared" ref="Y2432" si="14477">(N2432*T2432+O2432*S2432+P2432*T2435+Q2432*S2435)</f>
        <v>0</v>
      </c>
      <c r="Z2432" s="26">
        <f t="shared" ref="Z2432" si="14478">N2432*U2432+P2432*U2435-O2432*V2432-Q2432*V2435</f>
        <v>0</v>
      </c>
      <c r="AA2432" s="27">
        <f t="shared" ref="AA2432" si="14479">(N2432*V2432+O2432*U2432+P2432*V2435+Q2432*U2435)</f>
        <v>-13.283583805204668</v>
      </c>
      <c r="AB2432" s="8"/>
      <c r="AC2432" s="24">
        <v>1</v>
      </c>
      <c r="AD2432" s="28">
        <v>0</v>
      </c>
      <c r="AE2432" s="26">
        <v>0</v>
      </c>
      <c r="AF2432" s="27">
        <v>0</v>
      </c>
      <c r="AH2432" s="24">
        <f t="shared" ref="AH2432" si="14480">X2432*AC2432+Z2432*AC2435-Y2432*AD2432-AA2432*AD2435</f>
        <v>-1.5567927480877843</v>
      </c>
      <c r="AI2432" s="28">
        <f t="shared" ref="AI2432" si="14481">(X2432*AD2432+Y2432*AC2432+Z2432*AD2435+AA2432*AC2435)</f>
        <v>0</v>
      </c>
      <c r="AJ2432" s="26">
        <f t="shared" ref="AJ2432" si="14482">X2432*AE2432+Z2432*AE2435-Y2432*AF2432-AA2432*AF2435</f>
        <v>0</v>
      </c>
      <c r="AK2432" s="27">
        <f t="shared" ref="AK2432" si="14483">(X2432*AF2432+Y2432*AE2432+Z2432*AF2435+AA2432*AE2435)</f>
        <v>-13.283583805204668</v>
      </c>
      <c r="AL2432" s="8"/>
      <c r="AM2432" s="24">
        <v>1</v>
      </c>
      <c r="AN2432" s="25">
        <v>0</v>
      </c>
      <c r="AO2432" s="26">
        <v>0</v>
      </c>
      <c r="AP2432" s="27">
        <f t="shared" ref="AP2432" si="14484">-1/($AN$8*$B2432)</f>
        <v>-5.3841482062172616</v>
      </c>
      <c r="AR2432" s="24">
        <f t="shared" ref="AR2432" si="14485">AH2432*AM2432+AJ2432*AM2435-AI2432*AN2432-AK2432*AN2435</f>
        <v>-1.5567927480877843</v>
      </c>
      <c r="AS2432" s="28">
        <f t="shared" ref="AS2432" si="14486">(AH2432*AN2432+AI2432*AM2432+AJ2432*AN2435+AK2432*AM2435)</f>
        <v>0</v>
      </c>
      <c r="AT2432" s="26">
        <f t="shared" ref="AT2432" si="14487">AH2432*AO2432+AJ2432*AO2435-AI2432*AP2432-AK2432*AP2435</f>
        <v>0</v>
      </c>
      <c r="AU2432" s="27">
        <f t="shared" ref="AU2432" si="14488">(AH2432*AP2432+AI2432*AO2432+AJ2432*AP2435+AK2432*AO2435)</f>
        <v>-4.9015809231357821</v>
      </c>
      <c r="AV2432" s="8"/>
      <c r="AW2432" s="183">
        <f t="shared" ref="AW2432" si="14489">20*LOG((2*$AR$8)/(($AR$8*AR2432+AT2432+$AR$8*AR2435+AT2435)^2+($AR$8*AS2432+AU2432+$AR$8*AS2435+AU2435)^2)^0.5)</f>
        <v>-8.7692125888913814</v>
      </c>
      <c r="AY2432" s="184">
        <f t="shared" ref="AY2432" si="14490">((AS2432^2+AR2432^2)/(AS2435^2+AR2435^2))^0.5</f>
        <v>7.68580807738355</v>
      </c>
      <c r="AZ2432" s="9"/>
      <c r="BA2432" s="29"/>
      <c r="BB2432" s="29"/>
      <c r="BC2432" s="29"/>
      <c r="BD2432" s="29"/>
    </row>
    <row r="2433" spans="2:56" ht="18.649999999999999" customHeight="1" thickBot="1">
      <c r="D2433" s="30"/>
      <c r="G2433" s="31"/>
      <c r="I2433" s="30"/>
      <c r="L2433" s="31"/>
      <c r="N2433" s="30"/>
      <c r="Q2433" s="31"/>
      <c r="S2433" s="30"/>
      <c r="V2433" s="31"/>
      <c r="X2433" s="30"/>
      <c r="AA2433" s="31"/>
      <c r="AC2433" s="30"/>
      <c r="AF2433" s="31"/>
      <c r="AH2433" s="30"/>
      <c r="AK2433" s="31"/>
      <c r="AM2433" s="30"/>
      <c r="AP2433" s="31"/>
      <c r="AR2433" s="30"/>
      <c r="AU2433" s="31"/>
      <c r="AY2433" s="185"/>
      <c r="AZ2433" s="9"/>
      <c r="BA2433" s="29"/>
      <c r="BB2433" s="29"/>
      <c r="BC2433" s="29"/>
      <c r="BD2433" s="29"/>
    </row>
    <row r="2434" spans="2:56" ht="18.649999999999999" customHeight="1" thickBot="1">
      <c r="D2434" s="197" t="s">
        <v>96</v>
      </c>
      <c r="E2434" s="198"/>
      <c r="F2434" s="199" t="s">
        <v>97</v>
      </c>
      <c r="G2434" s="200"/>
      <c r="I2434" s="197" t="s">
        <v>98</v>
      </c>
      <c r="J2434" s="198"/>
      <c r="K2434" s="199" t="s">
        <v>99</v>
      </c>
      <c r="L2434" s="200"/>
      <c r="N2434" s="197" t="s">
        <v>1</v>
      </c>
      <c r="O2434" s="198"/>
      <c r="P2434" s="199" t="s">
        <v>2</v>
      </c>
      <c r="Q2434" s="200"/>
      <c r="S2434" s="172" t="s">
        <v>100</v>
      </c>
      <c r="T2434" s="173"/>
      <c r="U2434" s="199" t="s">
        <v>101</v>
      </c>
      <c r="V2434" s="200"/>
      <c r="X2434" s="197" t="s">
        <v>102</v>
      </c>
      <c r="Y2434" s="198"/>
      <c r="Z2434" s="199" t="s">
        <v>103</v>
      </c>
      <c r="AA2434" s="200"/>
      <c r="AB2434" s="4"/>
      <c r="AC2434" s="197" t="s">
        <v>104</v>
      </c>
      <c r="AD2434" s="198"/>
      <c r="AE2434" s="199" t="s">
        <v>105</v>
      </c>
      <c r="AF2434" s="200"/>
      <c r="AH2434" s="172" t="s">
        <v>106</v>
      </c>
      <c r="AI2434" s="173"/>
      <c r="AJ2434" s="199" t="s">
        <v>107</v>
      </c>
      <c r="AK2434" s="200"/>
      <c r="AL2434" s="4"/>
      <c r="AM2434" s="197" t="s">
        <v>108</v>
      </c>
      <c r="AN2434" s="198"/>
      <c r="AO2434" s="199" t="s">
        <v>109</v>
      </c>
      <c r="AP2434" s="200"/>
      <c r="AR2434" s="197" t="s">
        <v>110</v>
      </c>
      <c r="AS2434" s="198"/>
      <c r="AT2434" s="199" t="s">
        <v>111</v>
      </c>
      <c r="AU2434" s="200"/>
      <c r="AV2434" s="4"/>
      <c r="AW2434" s="36" t="s">
        <v>112</v>
      </c>
      <c r="AY2434" s="186" t="s">
        <v>113</v>
      </c>
      <c r="AZ2434" s="9"/>
      <c r="BA2434" s="29"/>
      <c r="BB2434" s="29"/>
      <c r="BC2434" s="29"/>
      <c r="BD2434" s="29"/>
    </row>
    <row r="2435" spans="2:56" ht="18.649999999999999" customHeight="1" thickTop="1" thickBot="1">
      <c r="D2435" s="24">
        <v>0</v>
      </c>
      <c r="E2435" s="28">
        <v>0</v>
      </c>
      <c r="F2435" s="26">
        <v>1</v>
      </c>
      <c r="G2435" s="27">
        <v>0</v>
      </c>
      <c r="I2435" s="24">
        <v>0</v>
      </c>
      <c r="J2435" s="28">
        <f t="shared" ref="J2435" si="14491">IF(0=(1-$J$8*$K$8*$B2432^2),0,-1*(1-$J$8*$K$8*$B2432^2)/($B2432*$K$8))</f>
        <v>-0.12940416224568624</v>
      </c>
      <c r="K2435" s="26">
        <v>1</v>
      </c>
      <c r="L2435" s="27">
        <v>0</v>
      </c>
      <c r="N2435" s="24">
        <f t="shared" ref="N2435" si="14492">D2435*I2432+F2435*I2435-E2435*J2432-G2435*J2435</f>
        <v>0</v>
      </c>
      <c r="O2435" s="28">
        <f t="shared" ref="O2435" si="14493">(D2435*J2432+E2435*I2432+F2435*J2435+G2435*I2435)</f>
        <v>-0.12940416224568624</v>
      </c>
      <c r="P2435" s="26">
        <f t="shared" ref="P2435" si="14494">D2435*K2432+F2435*K2435-E2435*L2432-G2435*L2435</f>
        <v>1</v>
      </c>
      <c r="Q2435" s="27">
        <f t="shared" ref="Q2435" si="14495">(D2435*L2432+E2435*K2432+F2435*L2435+G2435*K2435)</f>
        <v>0</v>
      </c>
      <c r="S2435" s="24">
        <v>0</v>
      </c>
      <c r="T2435" s="28">
        <v>0</v>
      </c>
      <c r="U2435" s="26">
        <v>1</v>
      </c>
      <c r="V2435" s="27">
        <v>0</v>
      </c>
      <c r="X2435" s="24">
        <f t="shared" ref="X2435" si="14496">N2435*S2432+P2435*S2435-O2435*T2432-Q2435*T2435</f>
        <v>0</v>
      </c>
      <c r="Y2435" s="28">
        <f t="shared" ref="Y2435" si="14497">(N2435*T2432+O2435*S2432+P2435*T2435+Q2435*S2435)</f>
        <v>-0.12940416224568624</v>
      </c>
      <c r="Z2435" s="26">
        <f t="shared" ref="Z2435" si="14498">N2435*U2432+P2435*U2435-O2435*V2432-Q2435*V2435</f>
        <v>-2.370672504263688</v>
      </c>
      <c r="AA2435" s="27">
        <f t="shared" ref="AA2435" si="14499">(N2435*V2432+O2435*U2432+P2435*V2435+Q2435*U2435)</f>
        <v>0</v>
      </c>
      <c r="AB2435" s="8"/>
      <c r="AC2435" s="24">
        <v>0</v>
      </c>
      <c r="AD2435" s="28">
        <f t="shared" ref="AD2435" si="14500">IF(0=(1-$AD$8*$AE$8*$B2432^2),0,-1*(1-$AD$8*$AE$8*$B2432^2)/($B2432*$AD$8))</f>
        <v>-0.14002708812111614</v>
      </c>
      <c r="AE2435" s="26">
        <v>1</v>
      </c>
      <c r="AF2435" s="27">
        <v>0</v>
      </c>
      <c r="AH2435" s="24">
        <f t="shared" ref="AH2435" si="14501">X2435*AC2432+Z2435*AC2435-Y2435*AD2432-AA2435*AD2435</f>
        <v>0</v>
      </c>
      <c r="AI2435" s="28">
        <f t="shared" ref="AI2435" si="14502">(X2435*AD2432+Y2435*AC2432+Z2435*AD2435+AA2435*AC2435)</f>
        <v>0.20255420541515229</v>
      </c>
      <c r="AJ2435" s="26">
        <f t="shared" ref="AJ2435" si="14503">X2435*AE2432+Z2435*AE2435-Y2435*AF2432-AA2435*AF2435</f>
        <v>-2.370672504263688</v>
      </c>
      <c r="AK2435" s="27">
        <f t="shared" ref="AK2435" si="14504">(X2435*AF2432+Y2435*AE2432+Z2435*AF2435+AA2435*AE2435)</f>
        <v>0</v>
      </c>
      <c r="AL2435" s="8"/>
      <c r="AM2435" s="24">
        <v>0</v>
      </c>
      <c r="AN2435" s="28">
        <v>0</v>
      </c>
      <c r="AO2435" s="26">
        <v>1</v>
      </c>
      <c r="AP2435" s="27">
        <v>0</v>
      </c>
      <c r="AR2435" s="24">
        <f t="shared" ref="AR2435" si="14505">AH2435*AM2432+AJ2435*AM2435-AI2435*AN2432-AK2435*AN2435</f>
        <v>0</v>
      </c>
      <c r="AS2435" s="28">
        <f t="shared" ref="AS2435" si="14506">(AH2435*AN2432+AI2435*AM2432+AJ2435*AN2435+AK2435*AM2435)</f>
        <v>0.20255420541515229</v>
      </c>
      <c r="AT2435" s="26">
        <f t="shared" ref="AT2435" si="14507">AH2435*AO2432+AJ2435*AO2435-AI2435*AP2432-AK2435*AP2435</f>
        <v>-1.2800906425159331</v>
      </c>
      <c r="AU2435" s="27">
        <f t="shared" ref="AU2435" si="14508">(AH2435*AP2432+AI2435*AO2432+AJ2435*AP2435+AK2435*AO2435)</f>
        <v>0</v>
      </c>
      <c r="AV2435" s="8"/>
      <c r="AW2435" s="38">
        <f t="shared" ref="AW2435" si="14509">(180/PI())*ATAN(-1*(($AR$8*AS2432+AU2432+$AR$8*AS2435+AU2435)/($AR$8*AR2432+AT2432+$AR$8*AR2435+AT2435)))</f>
        <v>-58.879896176291247</v>
      </c>
      <c r="AY2435" s="187">
        <f t="shared" ref="AY2435" si="14510">20*LOG(((($AR$8*AR2432+AT2432-$AR$8*AR2435-AT2435)^2+($AR$8*AS2432+AU2432-$AR$8*AS2435-AU2435)^2)/(($AR$8*AR2432+AT2432+$AR$8*AR2435+AT2435)^2+($AR$8*AS2432+AU2432+$AR$8*AS2435+AU2435)^2))^0.5)</f>
        <v>-0.61862459317748064</v>
      </c>
      <c r="AZ2435" s="9"/>
      <c r="BA2435" s="29"/>
      <c r="BB2435" s="29"/>
      <c r="BC2435" s="29"/>
      <c r="BD2435" s="29"/>
    </row>
    <row r="2436" spans="2:56" ht="18.649999999999999" customHeight="1">
      <c r="AY2436" s="33"/>
    </row>
    <row r="2437" spans="2:56" ht="18.649999999999999" customHeight="1" thickBot="1">
      <c r="E2437" s="21" t="s">
        <v>68</v>
      </c>
      <c r="J2437" s="21" t="s">
        <v>69</v>
      </c>
      <c r="O2437" s="21" t="s">
        <v>70</v>
      </c>
      <c r="T2437" s="21" t="s">
        <v>71</v>
      </c>
      <c r="Y2437" s="21" t="s">
        <v>72</v>
      </c>
      <c r="AD2437" s="21" t="s">
        <v>73</v>
      </c>
      <c r="AI2437" s="21" t="s">
        <v>74</v>
      </c>
      <c r="AN2437" s="21" t="s">
        <v>75</v>
      </c>
      <c r="AS2437" s="21" t="s">
        <v>76</v>
      </c>
    </row>
    <row r="2438" spans="2:56" ht="18.649999999999999" customHeight="1" thickBot="1">
      <c r="B2438" s="20"/>
      <c r="D2438" s="197" t="s">
        <v>77</v>
      </c>
      <c r="E2438" s="198"/>
      <c r="F2438" s="199" t="s">
        <v>78</v>
      </c>
      <c r="G2438" s="200"/>
      <c r="I2438" s="197" t="s">
        <v>79</v>
      </c>
      <c r="J2438" s="198"/>
      <c r="K2438" s="199" t="s">
        <v>80</v>
      </c>
      <c r="L2438" s="200"/>
      <c r="N2438" s="197" t="s">
        <v>81</v>
      </c>
      <c r="O2438" s="198"/>
      <c r="P2438" s="199" t="s">
        <v>82</v>
      </c>
      <c r="Q2438" s="200"/>
      <c r="S2438" s="197" t="s">
        <v>83</v>
      </c>
      <c r="T2438" s="198"/>
      <c r="U2438" s="199" t="s">
        <v>84</v>
      </c>
      <c r="V2438" s="200"/>
      <c r="X2438" s="197" t="s">
        <v>85</v>
      </c>
      <c r="Y2438" s="198"/>
      <c r="Z2438" s="199" t="s">
        <v>86</v>
      </c>
      <c r="AA2438" s="200"/>
      <c r="AB2438" s="4"/>
      <c r="AC2438" s="197" t="s">
        <v>87</v>
      </c>
      <c r="AD2438" s="198"/>
      <c r="AE2438" s="199" t="s">
        <v>88</v>
      </c>
      <c r="AF2438" s="200"/>
      <c r="AH2438" s="197" t="s">
        <v>89</v>
      </c>
      <c r="AI2438" s="198"/>
      <c r="AJ2438" s="199" t="s">
        <v>90</v>
      </c>
      <c r="AK2438" s="200"/>
      <c r="AL2438" s="4"/>
      <c r="AM2438" s="197" t="s">
        <v>91</v>
      </c>
      <c r="AN2438" s="198"/>
      <c r="AO2438" s="199" t="s">
        <v>92</v>
      </c>
      <c r="AP2438" s="200"/>
      <c r="AR2438" s="197" t="s">
        <v>93</v>
      </c>
      <c r="AS2438" s="198"/>
      <c r="AT2438" s="199" t="s">
        <v>94</v>
      </c>
      <c r="AU2438" s="200"/>
      <c r="AV2438" s="4"/>
      <c r="AW2438" s="181" t="s">
        <v>95</v>
      </c>
      <c r="AY2438" s="182" t="s">
        <v>22</v>
      </c>
      <c r="AZ2438" s="9"/>
      <c r="BA2438" s="29"/>
      <c r="BB2438" s="29"/>
      <c r="BC2438" s="29"/>
      <c r="BD2438" s="29"/>
    </row>
    <row r="2439" spans="2:56" ht="18.649999999999999" customHeight="1" thickTop="1" thickBot="1">
      <c r="B2439" s="39">
        <f t="shared" ref="B2439" si="14511">B2432+$E$5</f>
        <v>1.0379999999999849</v>
      </c>
      <c r="D2439" s="24">
        <v>1</v>
      </c>
      <c r="E2439" s="25">
        <v>0</v>
      </c>
      <c r="F2439" s="26">
        <v>0</v>
      </c>
      <c r="G2439" s="27">
        <f t="shared" ref="G2439" si="14512">-1/($E$8*$B2439)</f>
        <v>-5.3820733899528239</v>
      </c>
      <c r="I2439" s="24">
        <v>1</v>
      </c>
      <c r="J2439" s="28">
        <v>0</v>
      </c>
      <c r="K2439" s="26">
        <v>0</v>
      </c>
      <c r="L2439" s="27">
        <v>0</v>
      </c>
      <c r="N2439" s="24">
        <f t="shared" ref="N2439" si="14513">D2439*I2439+F2439*I2442-E2439*J2439-G2439*J2442</f>
        <v>0.30806316420968261</v>
      </c>
      <c r="O2439" s="28">
        <f t="shared" ref="O2439" si="14514">(D2439*J2439+E2439*I2439+F2439*J2442+G2439*I2442)</f>
        <v>0</v>
      </c>
      <c r="P2439" s="26">
        <f t="shared" ref="P2439" si="14515">D2439*K2439+F2439*K2442-E2439*L2439-G2439*L2442</f>
        <v>0</v>
      </c>
      <c r="Q2439" s="27">
        <f t="shared" ref="Q2439" si="14516">(D2439*L2439+E2439*K2439+F2439*L2442+G2439*K2442)</f>
        <v>-5.3820733899528239</v>
      </c>
      <c r="S2439" s="24">
        <v>1</v>
      </c>
      <c r="T2439" s="25">
        <v>0</v>
      </c>
      <c r="U2439" s="26">
        <v>0</v>
      </c>
      <c r="V2439" s="27">
        <f t="shared" ref="V2439" si="14517">-1/($T$8*$B2439)</f>
        <v>-26.037598291933932</v>
      </c>
      <c r="X2439" s="24">
        <f t="shared" ref="X2439" si="14518">N2439*S2439+P2439*S2442-O2439*T2439-Q2439*T2442</f>
        <v>0.30806316420968261</v>
      </c>
      <c r="Y2439" s="28">
        <f t="shared" ref="Y2439" si="14519">(N2439*T2439+O2439*S2439+P2439*T2442+Q2439*S2442)</f>
        <v>0</v>
      </c>
      <c r="Z2439" s="26">
        <f t="shared" ref="Z2439" si="14520">N2439*U2439+P2439*U2442-O2439*V2439-Q2439*V2442</f>
        <v>0</v>
      </c>
      <c r="AA2439" s="27">
        <f t="shared" ref="AA2439" si="14521">(N2439*V2439+O2439*U2439+P2439*V2442+Q2439*U2442)</f>
        <v>-13.403298308186619</v>
      </c>
      <c r="AB2439" s="8"/>
      <c r="AC2439" s="24">
        <v>1</v>
      </c>
      <c r="AD2439" s="28">
        <v>0</v>
      </c>
      <c r="AE2439" s="26">
        <v>0</v>
      </c>
      <c r="AF2439" s="27">
        <v>0</v>
      </c>
      <c r="AH2439" s="24">
        <f t="shared" ref="AH2439" si="14522">X2439*AC2439+Z2439*AC2442-Y2439*AD2439-AA2439*AD2442</f>
        <v>-1.5590974649691041</v>
      </c>
      <c r="AI2439" s="28">
        <f t="shared" ref="AI2439" si="14523">(X2439*AD2439+Y2439*AC2439+Z2439*AD2442+AA2439*AC2442)</f>
        <v>0</v>
      </c>
      <c r="AJ2439" s="26">
        <f t="shared" ref="AJ2439" si="14524">X2439*AE2439+Z2439*AE2442-Y2439*AF2439-AA2439*AF2442</f>
        <v>0</v>
      </c>
      <c r="AK2439" s="27">
        <f t="shared" ref="AK2439" si="14525">(X2439*AF2439+Y2439*AE2439+Z2439*AF2442+AA2439*AE2442)</f>
        <v>-13.403298308186619</v>
      </c>
      <c r="AL2439" s="8"/>
      <c r="AM2439" s="24">
        <v>1</v>
      </c>
      <c r="AN2439" s="25">
        <v>0</v>
      </c>
      <c r="AO2439" s="26">
        <v>0</v>
      </c>
      <c r="AP2439" s="27">
        <f t="shared" ref="AP2439" si="14526">-1/($AN$8*$B2439)</f>
        <v>-5.3820733899528239</v>
      </c>
      <c r="AR2439" s="24">
        <f t="shared" ref="AR2439" si="14527">AH2439*AM2439+AJ2439*AM2442-AI2439*AN2439-AK2439*AN2442</f>
        <v>-1.5590974649691041</v>
      </c>
      <c r="AS2439" s="28">
        <f t="shared" ref="AS2439" si="14528">(AH2439*AN2439+AI2439*AM2439+AJ2439*AN2442+AK2439*AM2442)</f>
        <v>0</v>
      </c>
      <c r="AT2439" s="26">
        <f t="shared" ref="AT2439" si="14529">AH2439*AO2439+AJ2439*AO2442-AI2439*AP2439-AK2439*AP2442</f>
        <v>0</v>
      </c>
      <c r="AU2439" s="27">
        <f t="shared" ref="AU2439" si="14530">(AH2439*AP2439+AI2439*AO2439+AJ2439*AP2442+AK2439*AO2442)</f>
        <v>-5.0121213296334997</v>
      </c>
      <c r="AV2439" s="8"/>
      <c r="AW2439" s="183">
        <f t="shared" ref="AW2439" si="14531">20*LOG((2*$AR$8)/(($AR$8*AR2439+AT2439+$AR$8*AR2442+AT2442)^2+($AR$8*AS2439+AU2439+$AR$8*AS2442+AU2442)^2)^0.5)</f>
        <v>-8.9248896266429654</v>
      </c>
      <c r="AY2439" s="184">
        <f t="shared" ref="AY2439" si="14532">((AS2439^2+AR2439^2)/(AS2442^2+AR2442^2))^0.5</f>
        <v>7.8561888283217813</v>
      </c>
      <c r="AZ2439" s="9"/>
      <c r="BA2439" s="29"/>
      <c r="BB2439" s="29"/>
      <c r="BC2439" s="29"/>
      <c r="BD2439" s="29"/>
    </row>
    <row r="2440" spans="2:56" ht="18.649999999999999" customHeight="1" thickBot="1">
      <c r="D2440" s="30"/>
      <c r="G2440" s="31"/>
      <c r="I2440" s="30"/>
      <c r="L2440" s="31"/>
      <c r="N2440" s="30"/>
      <c r="Q2440" s="31"/>
      <c r="S2440" s="30"/>
      <c r="V2440" s="31"/>
      <c r="X2440" s="30"/>
      <c r="AA2440" s="31"/>
      <c r="AC2440" s="30"/>
      <c r="AF2440" s="31"/>
      <c r="AH2440" s="30"/>
      <c r="AK2440" s="31"/>
      <c r="AM2440" s="30"/>
      <c r="AP2440" s="31"/>
      <c r="AR2440" s="30"/>
      <c r="AU2440" s="31"/>
      <c r="AY2440" s="185"/>
      <c r="AZ2440" s="9"/>
      <c r="BA2440" s="29"/>
      <c r="BB2440" s="29"/>
      <c r="BC2440" s="29"/>
      <c r="BD2440" s="29"/>
    </row>
    <row r="2441" spans="2:56" ht="18.649999999999999" customHeight="1" thickBot="1">
      <c r="D2441" s="197" t="s">
        <v>96</v>
      </c>
      <c r="E2441" s="198"/>
      <c r="F2441" s="199" t="s">
        <v>97</v>
      </c>
      <c r="G2441" s="200"/>
      <c r="I2441" s="197" t="s">
        <v>98</v>
      </c>
      <c r="J2441" s="198"/>
      <c r="K2441" s="199" t="s">
        <v>99</v>
      </c>
      <c r="L2441" s="200"/>
      <c r="N2441" s="197" t="s">
        <v>1</v>
      </c>
      <c r="O2441" s="198"/>
      <c r="P2441" s="199" t="s">
        <v>2</v>
      </c>
      <c r="Q2441" s="200"/>
      <c r="S2441" s="172" t="s">
        <v>100</v>
      </c>
      <c r="T2441" s="173"/>
      <c r="U2441" s="199" t="s">
        <v>101</v>
      </c>
      <c r="V2441" s="200"/>
      <c r="X2441" s="197" t="s">
        <v>102</v>
      </c>
      <c r="Y2441" s="198"/>
      <c r="Z2441" s="199" t="s">
        <v>103</v>
      </c>
      <c r="AA2441" s="200"/>
      <c r="AB2441" s="4"/>
      <c r="AC2441" s="197" t="s">
        <v>104</v>
      </c>
      <c r="AD2441" s="198"/>
      <c r="AE2441" s="199" t="s">
        <v>105</v>
      </c>
      <c r="AF2441" s="200"/>
      <c r="AH2441" s="172" t="s">
        <v>106</v>
      </c>
      <c r="AI2441" s="173"/>
      <c r="AJ2441" s="199" t="s">
        <v>107</v>
      </c>
      <c r="AK2441" s="200"/>
      <c r="AL2441" s="4"/>
      <c r="AM2441" s="197" t="s">
        <v>108</v>
      </c>
      <c r="AN2441" s="198"/>
      <c r="AO2441" s="199" t="s">
        <v>109</v>
      </c>
      <c r="AP2441" s="200"/>
      <c r="AR2441" s="197" t="s">
        <v>110</v>
      </c>
      <c r="AS2441" s="198"/>
      <c r="AT2441" s="199" t="s">
        <v>111</v>
      </c>
      <c r="AU2441" s="200"/>
      <c r="AV2441" s="4"/>
      <c r="AW2441" s="36" t="s">
        <v>112</v>
      </c>
      <c r="AY2441" s="186" t="s">
        <v>113</v>
      </c>
      <c r="AZ2441" s="9"/>
      <c r="BA2441" s="29"/>
      <c r="BB2441" s="29"/>
      <c r="BC2441" s="29"/>
      <c r="BD2441" s="29"/>
    </row>
    <row r="2442" spans="2:56" ht="18.649999999999999" customHeight="1" thickTop="1" thickBot="1">
      <c r="D2442" s="24">
        <v>0</v>
      </c>
      <c r="E2442" s="28">
        <v>0</v>
      </c>
      <c r="F2442" s="26">
        <v>1</v>
      </c>
      <c r="G2442" s="27">
        <v>0</v>
      </c>
      <c r="I2442" s="24">
        <v>0</v>
      </c>
      <c r="J2442" s="28">
        <f t="shared" ref="J2442" si="14533">IF(0=(1-$J$8*$K$8*$B2439^2),0,-1*(1-$J$8*$K$8*$B2439^2)/($B2439*$K$8))</f>
        <v>-0.12856324796351068</v>
      </c>
      <c r="K2442" s="26">
        <v>1</v>
      </c>
      <c r="L2442" s="27">
        <v>0</v>
      </c>
      <c r="N2442" s="24">
        <f t="shared" ref="N2442" si="14534">D2442*I2439+F2442*I2442-E2442*J2439-G2442*J2442</f>
        <v>0</v>
      </c>
      <c r="O2442" s="28">
        <f t="shared" ref="O2442" si="14535">(D2442*J2439+E2442*I2439+F2442*J2442+G2442*I2442)</f>
        <v>-0.12856324796351068</v>
      </c>
      <c r="P2442" s="26">
        <f t="shared" ref="P2442" si="14536">D2442*K2439+F2442*K2442-E2442*L2439-G2442*L2442</f>
        <v>1</v>
      </c>
      <c r="Q2442" s="27">
        <f t="shared" ref="Q2442" si="14537">(D2442*L2439+E2442*K2439+F2442*L2442+G2442*K2442)</f>
        <v>0</v>
      </c>
      <c r="S2442" s="24">
        <v>0</v>
      </c>
      <c r="T2442" s="28">
        <v>0</v>
      </c>
      <c r="U2442" s="26">
        <v>1</v>
      </c>
      <c r="V2442" s="27">
        <v>0</v>
      </c>
      <c r="X2442" s="24">
        <f t="shared" ref="X2442" si="14538">N2442*S2439+P2442*S2442-O2442*T2439-Q2442*T2442</f>
        <v>0</v>
      </c>
      <c r="Y2442" s="28">
        <f t="shared" ref="Y2442" si="14539">(N2442*T2439+O2442*S2439+P2442*T2442+Q2442*S2442)</f>
        <v>-0.12856324796351068</v>
      </c>
      <c r="Z2442" s="26">
        <f t="shared" ref="Z2442" si="14540">N2442*U2439+P2442*U2442-O2442*V2439-Q2442*V2442</f>
        <v>-2.3474782055801842</v>
      </c>
      <c r="AA2442" s="27">
        <f t="shared" ref="AA2442" si="14541">(N2442*V2439+O2442*U2439+P2442*V2442+Q2442*U2442)</f>
        <v>0</v>
      </c>
      <c r="AB2442" s="8"/>
      <c r="AC2442" s="24">
        <v>0</v>
      </c>
      <c r="AD2442" s="28">
        <f t="shared" ref="AD2442" si="14542">IF(0=(1-$AD$8*$AE$8*$B2439^2),0,-1*(1-$AD$8*$AE$8*$B2439^2)/($B2439*$AD$8))</f>
        <v>-0.13930605633378623</v>
      </c>
      <c r="AE2442" s="26">
        <v>1</v>
      </c>
      <c r="AF2442" s="27">
        <v>0</v>
      </c>
      <c r="AH2442" s="24">
        <f t="shared" ref="AH2442" si="14543">X2442*AC2439+Z2442*AC2442-Y2442*AD2439-AA2442*AD2442</f>
        <v>0</v>
      </c>
      <c r="AI2442" s="28">
        <f t="shared" ref="AI2442" si="14544">(X2442*AD2439+Y2442*AC2439+Z2442*AD2442+AA2442*AC2442)</f>
        <v>0.19845468318537787</v>
      </c>
      <c r="AJ2442" s="26">
        <f t="shared" ref="AJ2442" si="14545">X2442*AE2439+Z2442*AE2442-Y2442*AF2439-AA2442*AF2442</f>
        <v>-2.3474782055801842</v>
      </c>
      <c r="AK2442" s="27">
        <f t="shared" ref="AK2442" si="14546">(X2442*AF2439+Y2442*AE2439+Z2442*AF2442+AA2442*AE2442)</f>
        <v>0</v>
      </c>
      <c r="AL2442" s="8"/>
      <c r="AM2442" s="24">
        <v>0</v>
      </c>
      <c r="AN2442" s="28">
        <v>0</v>
      </c>
      <c r="AO2442" s="26">
        <v>1</v>
      </c>
      <c r="AP2442" s="27">
        <v>0</v>
      </c>
      <c r="AR2442" s="24">
        <f t="shared" ref="AR2442" si="14547">AH2442*AM2439+AJ2442*AM2442-AI2442*AN2439-AK2442*AN2442</f>
        <v>0</v>
      </c>
      <c r="AS2442" s="28">
        <f t="shared" ref="AS2442" si="14548">(AH2442*AN2439+AI2442*AM2439+AJ2442*AN2442+AK2442*AM2442)</f>
        <v>0.19845468318537787</v>
      </c>
      <c r="AT2442" s="26">
        <f t="shared" ref="AT2442" si="14549">AH2442*AO2439+AJ2442*AO2442-AI2442*AP2439-AK2442*AP2442</f>
        <v>-1.2793805360966437</v>
      </c>
      <c r="AU2442" s="27">
        <f t="shared" ref="AU2442" si="14550">(AH2442*AP2439+AI2442*AO2439+AJ2442*AP2442+AK2442*AO2442)</f>
        <v>0</v>
      </c>
      <c r="AV2442" s="8"/>
      <c r="AW2442" s="38">
        <f t="shared" ref="AW2442" si="14551">(180/PI())*ATAN(-1*(($AR$8*AS2439+AU2439+$AR$8*AS2442+AU2442)/($AR$8*AR2439+AT2439+$AR$8*AR2442+AT2442)))</f>
        <v>-59.473394379929786</v>
      </c>
      <c r="AY2442" s="187">
        <f t="shared" ref="AY2442" si="14552">20*LOG(((($AR$8*AR2439+AT2439-$AR$8*AR2442-AT2442)^2+($AR$8*AS2439+AU2439-$AR$8*AS2442-AU2442)^2)/(($AR$8*AR2439+AT2439+$AR$8*AR2442+AT2442)^2+($AR$8*AS2439+AU2439+$AR$8*AS2442+AU2442)^2))^0.5)</f>
        <v>-0.59527726061485198</v>
      </c>
      <c r="AZ2442" s="9"/>
      <c r="BA2442" s="29"/>
      <c r="BB2442" s="29"/>
      <c r="BC2442" s="29"/>
      <c r="BD2442" s="29"/>
    </row>
    <row r="2443" spans="2:56" ht="18.649999999999999" customHeight="1">
      <c r="AY2443" s="33"/>
    </row>
    <row r="2444" spans="2:56" ht="18.649999999999999" customHeight="1" thickBot="1">
      <c r="E2444" s="21" t="s">
        <v>68</v>
      </c>
      <c r="J2444" s="21" t="s">
        <v>69</v>
      </c>
      <c r="O2444" s="21" t="s">
        <v>70</v>
      </c>
      <c r="T2444" s="21" t="s">
        <v>71</v>
      </c>
      <c r="Y2444" s="21" t="s">
        <v>72</v>
      </c>
      <c r="AD2444" s="21" t="s">
        <v>73</v>
      </c>
      <c r="AI2444" s="21" t="s">
        <v>74</v>
      </c>
      <c r="AN2444" s="21" t="s">
        <v>75</v>
      </c>
      <c r="AS2444" s="21" t="s">
        <v>76</v>
      </c>
    </row>
    <row r="2445" spans="2:56" ht="18.649999999999999" customHeight="1" thickBot="1">
      <c r="B2445" s="20"/>
      <c r="D2445" s="197" t="s">
        <v>77</v>
      </c>
      <c r="E2445" s="198"/>
      <c r="F2445" s="199" t="s">
        <v>78</v>
      </c>
      <c r="G2445" s="200"/>
      <c r="I2445" s="197" t="s">
        <v>79</v>
      </c>
      <c r="J2445" s="198"/>
      <c r="K2445" s="199" t="s">
        <v>80</v>
      </c>
      <c r="L2445" s="200"/>
      <c r="N2445" s="197" t="s">
        <v>81</v>
      </c>
      <c r="O2445" s="198"/>
      <c r="P2445" s="199" t="s">
        <v>82</v>
      </c>
      <c r="Q2445" s="200"/>
      <c r="S2445" s="197" t="s">
        <v>83</v>
      </c>
      <c r="T2445" s="198"/>
      <c r="U2445" s="199" t="s">
        <v>84</v>
      </c>
      <c r="V2445" s="200"/>
      <c r="X2445" s="197" t="s">
        <v>85</v>
      </c>
      <c r="Y2445" s="198"/>
      <c r="Z2445" s="199" t="s">
        <v>86</v>
      </c>
      <c r="AA2445" s="200"/>
      <c r="AB2445" s="4"/>
      <c r="AC2445" s="197" t="s">
        <v>87</v>
      </c>
      <c r="AD2445" s="198"/>
      <c r="AE2445" s="199" t="s">
        <v>88</v>
      </c>
      <c r="AF2445" s="200"/>
      <c r="AH2445" s="197" t="s">
        <v>89</v>
      </c>
      <c r="AI2445" s="198"/>
      <c r="AJ2445" s="199" t="s">
        <v>90</v>
      </c>
      <c r="AK2445" s="200"/>
      <c r="AL2445" s="4"/>
      <c r="AM2445" s="197" t="s">
        <v>91</v>
      </c>
      <c r="AN2445" s="198"/>
      <c r="AO2445" s="199" t="s">
        <v>92</v>
      </c>
      <c r="AP2445" s="200"/>
      <c r="AR2445" s="197" t="s">
        <v>93</v>
      </c>
      <c r="AS2445" s="198"/>
      <c r="AT2445" s="199" t="s">
        <v>94</v>
      </c>
      <c r="AU2445" s="200"/>
      <c r="AV2445" s="4"/>
      <c r="AW2445" s="181" t="s">
        <v>95</v>
      </c>
      <c r="AY2445" s="182" t="s">
        <v>22</v>
      </c>
      <c r="AZ2445" s="9"/>
      <c r="BA2445" s="29"/>
      <c r="BB2445" s="29"/>
      <c r="BC2445" s="29"/>
      <c r="BD2445" s="29"/>
    </row>
    <row r="2446" spans="2:56" ht="18.649999999999999" customHeight="1" thickTop="1" thickBot="1">
      <c r="B2446" s="39">
        <f t="shared" ref="B2446" si="14553">B2439+$E$5</f>
        <v>1.0383999999999849</v>
      </c>
      <c r="D2446" s="24">
        <v>1</v>
      </c>
      <c r="E2446" s="25">
        <v>0</v>
      </c>
      <c r="F2446" s="26">
        <v>0</v>
      </c>
      <c r="G2446" s="27">
        <f t="shared" ref="G2446" si="14554">-1/($E$8*$B2446)</f>
        <v>-5.3800001721600843</v>
      </c>
      <c r="I2446" s="24">
        <v>1</v>
      </c>
      <c r="J2446" s="28">
        <v>0</v>
      </c>
      <c r="K2446" s="26">
        <v>0</v>
      </c>
      <c r="L2446" s="27">
        <v>0</v>
      </c>
      <c r="N2446" s="24">
        <f t="shared" ref="N2446" si="14555">D2446*I2446+F2446*I2449-E2446*J2446-G2446*J2449</f>
        <v>0.31285197705001677</v>
      </c>
      <c r="O2446" s="28">
        <f t="shared" ref="O2446" si="14556">(D2446*J2446+E2446*I2446+F2446*J2449+G2446*I2449)</f>
        <v>0</v>
      </c>
      <c r="P2446" s="26">
        <f t="shared" ref="P2446" si="14557">D2446*K2446+F2446*K2449-E2446*L2446-G2446*L2449</f>
        <v>0</v>
      </c>
      <c r="Q2446" s="27">
        <f t="shared" ref="Q2446" si="14558">(D2446*L2446+E2446*K2446+F2446*L2449+G2446*K2449)</f>
        <v>-5.3800001721600843</v>
      </c>
      <c r="S2446" s="24">
        <v>1</v>
      </c>
      <c r="T2446" s="25">
        <v>0</v>
      </c>
      <c r="U2446" s="26">
        <v>0</v>
      </c>
      <c r="V2446" s="27">
        <f t="shared" ref="V2446" si="14559">-1/($T$8*$B2446)</f>
        <v>-26.027568400450139</v>
      </c>
      <c r="X2446" s="24">
        <f t="shared" ref="X2446" si="14560">N2446*S2446+P2446*S2449-O2446*T2446-Q2446*T2449</f>
        <v>0.31285197705001677</v>
      </c>
      <c r="Y2446" s="28">
        <f t="shared" ref="Y2446" si="14561">(N2446*T2446+O2446*S2446+P2446*T2449+Q2446*S2449)</f>
        <v>0</v>
      </c>
      <c r="Z2446" s="26">
        <f t="shared" ref="Z2446" si="14562">N2446*U2446+P2446*U2449-O2446*V2446-Q2446*V2449</f>
        <v>0</v>
      </c>
      <c r="AA2446" s="27">
        <f t="shared" ref="AA2446" si="14563">(N2446*V2446+O2446*U2446+P2446*V2449+Q2446*U2449)</f>
        <v>-13.522776404045453</v>
      </c>
      <c r="AB2446" s="8"/>
      <c r="AC2446" s="24">
        <v>1</v>
      </c>
      <c r="AD2446" s="28">
        <v>0</v>
      </c>
      <c r="AE2446" s="26">
        <v>0</v>
      </c>
      <c r="AF2446" s="27">
        <v>0</v>
      </c>
      <c r="AH2446" s="24">
        <f t="shared" ref="AH2446" si="14564">X2446*AC2446+Z2446*AC2449-Y2446*AD2446-AA2446*AD2449</f>
        <v>-1.5612063591686236</v>
      </c>
      <c r="AI2446" s="28">
        <f t="shared" ref="AI2446" si="14565">(X2446*AD2446+Y2446*AC2446+Z2446*AD2449+AA2446*AC2449)</f>
        <v>0</v>
      </c>
      <c r="AJ2446" s="26">
        <f t="shared" ref="AJ2446" si="14566">X2446*AE2446+Z2446*AE2449-Y2446*AF2446-AA2446*AF2449</f>
        <v>0</v>
      </c>
      <c r="AK2446" s="27">
        <f t="shared" ref="AK2446" si="14567">(X2446*AF2446+Y2446*AE2446+Z2446*AF2449+AA2446*AE2449)</f>
        <v>-13.522776404045453</v>
      </c>
      <c r="AL2446" s="8"/>
      <c r="AM2446" s="24">
        <v>1</v>
      </c>
      <c r="AN2446" s="25">
        <v>0</v>
      </c>
      <c r="AO2446" s="26">
        <v>0</v>
      </c>
      <c r="AP2446" s="27">
        <f t="shared" ref="AP2446" si="14568">-1/($AN$8*$B2446)</f>
        <v>-5.3800001721600843</v>
      </c>
      <c r="AR2446" s="24">
        <f t="shared" ref="AR2446" si="14569">AH2446*AM2446+AJ2446*AM2449-AI2446*AN2446-AK2446*AN2449</f>
        <v>-1.5612063591686236</v>
      </c>
      <c r="AS2446" s="28">
        <f t="shared" ref="AS2446" si="14570">(AH2446*AN2446+AI2446*AM2446+AJ2446*AN2449+AK2446*AM2449)</f>
        <v>0</v>
      </c>
      <c r="AT2446" s="26">
        <f t="shared" ref="AT2446" si="14571">AH2446*AO2446+AJ2446*AO2449-AI2446*AP2446-AK2446*AP2449</f>
        <v>0</v>
      </c>
      <c r="AU2446" s="27">
        <f t="shared" ref="AU2446" si="14572">(AH2446*AP2446+AI2446*AO2446+AJ2446*AP2449+AK2446*AO2449)</f>
        <v>-5.1234859229408407</v>
      </c>
      <c r="AV2446" s="8"/>
      <c r="AW2446" s="183">
        <f t="shared" ref="AW2446" si="14573">20*LOG((2*$AR$8)/(($AR$8*AR2446+AT2446+$AR$8*AR2449+AT2449)^2+($AR$8*AS2446+AU2446+$AR$8*AS2449+AU2449)^2)^0.5)</f>
        <v>-9.0794540849508465</v>
      </c>
      <c r="AY2446" s="184">
        <f t="shared" ref="AY2446" si="14574">((AS2446^2+AR2446^2)/(AS2449^2+AR2449^2))^0.5</f>
        <v>8.0311995994944514</v>
      </c>
      <c r="AZ2446" s="9"/>
      <c r="BA2446" s="29"/>
      <c r="BB2446" s="29"/>
      <c r="BC2446" s="29"/>
      <c r="BD2446" s="29"/>
    </row>
    <row r="2447" spans="2:56" ht="18.649999999999999" customHeight="1" thickBot="1">
      <c r="D2447" s="30"/>
      <c r="G2447" s="31"/>
      <c r="I2447" s="30"/>
      <c r="L2447" s="31"/>
      <c r="N2447" s="30"/>
      <c r="Q2447" s="31"/>
      <c r="S2447" s="30"/>
      <c r="V2447" s="31"/>
      <c r="X2447" s="30"/>
      <c r="AA2447" s="31"/>
      <c r="AC2447" s="30"/>
      <c r="AF2447" s="31"/>
      <c r="AH2447" s="30"/>
      <c r="AK2447" s="31"/>
      <c r="AM2447" s="30"/>
      <c r="AP2447" s="31"/>
      <c r="AR2447" s="30"/>
      <c r="AU2447" s="31"/>
      <c r="AY2447" s="185"/>
      <c r="AZ2447" s="9"/>
      <c r="BA2447" s="29"/>
      <c r="BB2447" s="29"/>
      <c r="BC2447" s="29"/>
      <c r="BD2447" s="29"/>
    </row>
    <row r="2448" spans="2:56" ht="18.649999999999999" customHeight="1" thickBot="1">
      <c r="D2448" s="197" t="s">
        <v>96</v>
      </c>
      <c r="E2448" s="198"/>
      <c r="F2448" s="199" t="s">
        <v>97</v>
      </c>
      <c r="G2448" s="200"/>
      <c r="I2448" s="197" t="s">
        <v>98</v>
      </c>
      <c r="J2448" s="198"/>
      <c r="K2448" s="199" t="s">
        <v>99</v>
      </c>
      <c r="L2448" s="200"/>
      <c r="N2448" s="197" t="s">
        <v>1</v>
      </c>
      <c r="O2448" s="198"/>
      <c r="P2448" s="199" t="s">
        <v>2</v>
      </c>
      <c r="Q2448" s="200"/>
      <c r="S2448" s="172" t="s">
        <v>100</v>
      </c>
      <c r="T2448" s="173"/>
      <c r="U2448" s="199" t="s">
        <v>101</v>
      </c>
      <c r="V2448" s="200"/>
      <c r="X2448" s="197" t="s">
        <v>102</v>
      </c>
      <c r="Y2448" s="198"/>
      <c r="Z2448" s="199" t="s">
        <v>103</v>
      </c>
      <c r="AA2448" s="200"/>
      <c r="AB2448" s="4"/>
      <c r="AC2448" s="197" t="s">
        <v>104</v>
      </c>
      <c r="AD2448" s="198"/>
      <c r="AE2448" s="199" t="s">
        <v>105</v>
      </c>
      <c r="AF2448" s="200"/>
      <c r="AH2448" s="172" t="s">
        <v>106</v>
      </c>
      <c r="AI2448" s="173"/>
      <c r="AJ2448" s="199" t="s">
        <v>107</v>
      </c>
      <c r="AK2448" s="200"/>
      <c r="AL2448" s="4"/>
      <c r="AM2448" s="197" t="s">
        <v>108</v>
      </c>
      <c r="AN2448" s="198"/>
      <c r="AO2448" s="199" t="s">
        <v>109</v>
      </c>
      <c r="AP2448" s="200"/>
      <c r="AR2448" s="197" t="s">
        <v>110</v>
      </c>
      <c r="AS2448" s="198"/>
      <c r="AT2448" s="199" t="s">
        <v>111</v>
      </c>
      <c r="AU2448" s="200"/>
      <c r="AV2448" s="4"/>
      <c r="AW2448" s="36" t="s">
        <v>112</v>
      </c>
      <c r="AY2448" s="186" t="s">
        <v>113</v>
      </c>
      <c r="AZ2448" s="9"/>
      <c r="BA2448" s="29"/>
      <c r="BB2448" s="29"/>
      <c r="BC2448" s="29"/>
      <c r="BD2448" s="29"/>
    </row>
    <row r="2449" spans="2:56" ht="18.649999999999999" customHeight="1" thickTop="1" thickBot="1">
      <c r="D2449" s="24">
        <v>0</v>
      </c>
      <c r="E2449" s="28">
        <v>0</v>
      </c>
      <c r="F2449" s="26">
        <v>1</v>
      </c>
      <c r="G2449" s="27">
        <v>0</v>
      </c>
      <c r="I2449" s="24">
        <v>0</v>
      </c>
      <c r="J2449" s="28">
        <f t="shared" ref="J2449" si="14575">IF(0=(1-$J$8*$K$8*$B2446^2),0,-1*(1-$J$8*$K$8*$B2446^2)/($B2446*$K$8))</f>
        <v>-0.12772267675859414</v>
      </c>
      <c r="K2449" s="26">
        <v>1</v>
      </c>
      <c r="L2449" s="27">
        <v>0</v>
      </c>
      <c r="N2449" s="24">
        <f t="shared" ref="N2449" si="14576">D2449*I2446+F2449*I2449-E2449*J2446-G2449*J2449</f>
        <v>0</v>
      </c>
      <c r="O2449" s="28">
        <f t="shared" ref="O2449" si="14577">(D2449*J2446+E2449*I2446+F2449*J2449+G2449*I2449)</f>
        <v>-0.12772267675859414</v>
      </c>
      <c r="P2449" s="26">
        <f t="shared" ref="P2449" si="14578">D2449*K2446+F2449*K2449-E2449*L2446-G2449*L2449</f>
        <v>1</v>
      </c>
      <c r="Q2449" s="27">
        <f t="shared" ref="Q2449" si="14579">(D2449*L2446+E2449*K2446+F2449*L2449+G2449*K2449)</f>
        <v>0</v>
      </c>
      <c r="S2449" s="24">
        <v>0</v>
      </c>
      <c r="T2449" s="28">
        <v>0</v>
      </c>
      <c r="U2449" s="26">
        <v>1</v>
      </c>
      <c r="V2449" s="27">
        <v>0</v>
      </c>
      <c r="X2449" s="24">
        <f t="shared" ref="X2449" si="14580">N2449*S2446+P2449*S2449-O2449*T2446-Q2449*T2449</f>
        <v>0</v>
      </c>
      <c r="Y2449" s="28">
        <f t="shared" ref="Y2449" si="14581">(N2449*T2446+O2449*S2446+P2449*T2449+Q2449*S2449)</f>
        <v>-0.12772267675859414</v>
      </c>
      <c r="Z2449" s="26">
        <f t="shared" ref="Z2449" si="14582">N2449*U2446+P2449*U2449-O2449*V2446-Q2449*V2449</f>
        <v>-2.3243107056228922</v>
      </c>
      <c r="AA2449" s="27">
        <f t="shared" ref="AA2449" si="14583">(N2449*V2446+O2449*U2446+P2449*V2449+Q2449*U2449)</f>
        <v>0</v>
      </c>
      <c r="AB2449" s="8"/>
      <c r="AC2449" s="24">
        <v>0</v>
      </c>
      <c r="AD2449" s="28">
        <f t="shared" ref="AD2449" si="14584">IF(0=(1-$AD$8*$AE$8*$B2446^2),0,-1*(1-$AD$8*$AE$8*$B2446^2)/($B2446*$AD$8))</f>
        <v>-0.13858532303011384</v>
      </c>
      <c r="AE2449" s="26">
        <v>1</v>
      </c>
      <c r="AF2449" s="27">
        <v>0</v>
      </c>
      <c r="AH2449" s="24">
        <f t="shared" ref="AH2449" si="14585">X2449*AC2446+Z2449*AC2449-Y2449*AD2446-AA2449*AD2449</f>
        <v>0</v>
      </c>
      <c r="AI2449" s="28">
        <f t="shared" ref="AI2449" si="14586">(X2449*AD2446+Y2449*AC2446+Z2449*AD2449+AA2449*AC2449)</f>
        <v>0.19439267320250622</v>
      </c>
      <c r="AJ2449" s="26">
        <f t="shared" ref="AJ2449" si="14587">X2449*AE2446+Z2449*AE2449-Y2449*AF2446-AA2449*AF2449</f>
        <v>-2.3243107056228922</v>
      </c>
      <c r="AK2449" s="27">
        <f t="shared" ref="AK2449" si="14588">(X2449*AF2446+Y2449*AE2446+Z2449*AF2449+AA2449*AE2449)</f>
        <v>0</v>
      </c>
      <c r="AL2449" s="8"/>
      <c r="AM2449" s="24">
        <v>0</v>
      </c>
      <c r="AN2449" s="28">
        <v>0</v>
      </c>
      <c r="AO2449" s="26">
        <v>1</v>
      </c>
      <c r="AP2449" s="27">
        <v>0</v>
      </c>
      <c r="AR2449" s="24">
        <f t="shared" ref="AR2449" si="14589">AH2449*AM2446+AJ2449*AM2449-AI2449*AN2446-AK2449*AN2449</f>
        <v>0</v>
      </c>
      <c r="AS2449" s="28">
        <f t="shared" ref="AS2449" si="14590">(AH2449*AN2446+AI2449*AM2446+AJ2449*AN2449+AK2449*AM2449)</f>
        <v>0.19439267320250622</v>
      </c>
      <c r="AT2449" s="26">
        <f t="shared" ref="AT2449" si="14591">AH2449*AO2446+AJ2449*AO2449-AI2449*AP2446-AK2449*AP2449</f>
        <v>-1.2784780903267496</v>
      </c>
      <c r="AU2449" s="27">
        <f t="shared" ref="AU2449" si="14592">(AH2449*AP2446+AI2449*AO2446+AJ2449*AP2449+AK2449*AO2449)</f>
        <v>0</v>
      </c>
      <c r="AV2449" s="8"/>
      <c r="AW2449" s="38">
        <f t="shared" ref="AW2449" si="14593">(180/PI())*ATAN(-1*(($AR$8*AS2446+AU2446+$AR$8*AS2449+AU2449)/($AR$8*AR2446+AT2446+$AR$8*AR2449+AT2449)))</f>
        <v>-60.053460213608389</v>
      </c>
      <c r="AY2449" s="187">
        <f t="shared" ref="AY2449" si="14594">20*LOG(((($AR$8*AR2446+AT2446-$AR$8*AR2449-AT2449)^2+($AR$8*AS2446+AU2446-$AR$8*AS2449-AU2449)^2)/(($AR$8*AR2446+AT2446+$AR$8*AR2449+AT2449)^2+($AR$8*AS2446+AU2446+$AR$8*AS2449+AU2449)^2))^0.5)</f>
        <v>-0.57302725516641539</v>
      </c>
      <c r="AZ2449" s="9"/>
      <c r="BA2449" s="29"/>
      <c r="BB2449" s="29"/>
      <c r="BC2449" s="29"/>
      <c r="BD2449" s="29"/>
    </row>
    <row r="2450" spans="2:56" ht="18.649999999999999" customHeight="1">
      <c r="AY2450" s="33"/>
    </row>
    <row r="2451" spans="2:56" ht="18.649999999999999" customHeight="1" thickBot="1">
      <c r="E2451" s="21" t="s">
        <v>68</v>
      </c>
      <c r="J2451" s="21" t="s">
        <v>69</v>
      </c>
      <c r="O2451" s="21" t="s">
        <v>70</v>
      </c>
      <c r="T2451" s="21" t="s">
        <v>71</v>
      </c>
      <c r="Y2451" s="21" t="s">
        <v>72</v>
      </c>
      <c r="AD2451" s="21" t="s">
        <v>73</v>
      </c>
      <c r="AI2451" s="21" t="s">
        <v>74</v>
      </c>
      <c r="AN2451" s="21" t="s">
        <v>75</v>
      </c>
      <c r="AS2451" s="21" t="s">
        <v>76</v>
      </c>
    </row>
    <row r="2452" spans="2:56" ht="18.649999999999999" customHeight="1" thickBot="1">
      <c r="B2452" s="20"/>
      <c r="D2452" s="197" t="s">
        <v>77</v>
      </c>
      <c r="E2452" s="198"/>
      <c r="F2452" s="199" t="s">
        <v>78</v>
      </c>
      <c r="G2452" s="200"/>
      <c r="I2452" s="197" t="s">
        <v>79</v>
      </c>
      <c r="J2452" s="198"/>
      <c r="K2452" s="199" t="s">
        <v>80</v>
      </c>
      <c r="L2452" s="200"/>
      <c r="N2452" s="197" t="s">
        <v>81</v>
      </c>
      <c r="O2452" s="198"/>
      <c r="P2452" s="199" t="s">
        <v>82</v>
      </c>
      <c r="Q2452" s="200"/>
      <c r="S2452" s="197" t="s">
        <v>83</v>
      </c>
      <c r="T2452" s="198"/>
      <c r="U2452" s="199" t="s">
        <v>84</v>
      </c>
      <c r="V2452" s="200"/>
      <c r="X2452" s="197" t="s">
        <v>85</v>
      </c>
      <c r="Y2452" s="198"/>
      <c r="Z2452" s="199" t="s">
        <v>86</v>
      </c>
      <c r="AA2452" s="200"/>
      <c r="AB2452" s="4"/>
      <c r="AC2452" s="197" t="s">
        <v>87</v>
      </c>
      <c r="AD2452" s="198"/>
      <c r="AE2452" s="199" t="s">
        <v>88</v>
      </c>
      <c r="AF2452" s="200"/>
      <c r="AH2452" s="197" t="s">
        <v>89</v>
      </c>
      <c r="AI2452" s="198"/>
      <c r="AJ2452" s="199" t="s">
        <v>90</v>
      </c>
      <c r="AK2452" s="200"/>
      <c r="AL2452" s="4"/>
      <c r="AM2452" s="197" t="s">
        <v>91</v>
      </c>
      <c r="AN2452" s="198"/>
      <c r="AO2452" s="199" t="s">
        <v>92</v>
      </c>
      <c r="AP2452" s="200"/>
      <c r="AR2452" s="197" t="s">
        <v>93</v>
      </c>
      <c r="AS2452" s="198"/>
      <c r="AT2452" s="199" t="s">
        <v>94</v>
      </c>
      <c r="AU2452" s="200"/>
      <c r="AV2452" s="4"/>
      <c r="AW2452" s="181" t="s">
        <v>95</v>
      </c>
      <c r="AY2452" s="182" t="s">
        <v>22</v>
      </c>
      <c r="AZ2452" s="9"/>
      <c r="BA2452" s="29"/>
      <c r="BB2452" s="29"/>
      <c r="BC2452" s="29"/>
      <c r="BD2452" s="29"/>
    </row>
    <row r="2453" spans="2:56" ht="18" customHeight="1" thickTop="1" thickBot="1">
      <c r="B2453" s="39">
        <f t="shared" ref="B2453" si="14595">B2446+$E$5</f>
        <v>1.0387999999999848</v>
      </c>
      <c r="D2453" s="24">
        <v>1</v>
      </c>
      <c r="E2453" s="25">
        <v>0</v>
      </c>
      <c r="F2453" s="26">
        <v>0</v>
      </c>
      <c r="G2453" s="27">
        <f t="shared" ref="G2453" si="14596">-1/($E$8*$B2453)</f>
        <v>-5.3779285509925217</v>
      </c>
      <c r="I2453" s="24">
        <v>1</v>
      </c>
      <c r="J2453" s="28">
        <v>0</v>
      </c>
      <c r="K2453" s="26">
        <v>0</v>
      </c>
      <c r="L2453" s="27">
        <v>0</v>
      </c>
      <c r="N2453" s="24">
        <f t="shared" ref="N2453" si="14597">D2453*I2453+F2453*I2456-E2453*J2453-G2453*J2456</f>
        <v>0.31763525901920087</v>
      </c>
      <c r="O2453" s="28">
        <f t="shared" ref="O2453" si="14598">(D2453*J2453+E2453*I2453+F2453*J2456+G2453*I2456)</f>
        <v>0</v>
      </c>
      <c r="P2453" s="26">
        <f t="shared" ref="P2453" si="14599">D2453*K2453+F2453*K2456-E2453*L2453-G2453*L2456</f>
        <v>0</v>
      </c>
      <c r="Q2453" s="27">
        <f t="shared" ref="Q2453" si="14600">(D2453*L2453+E2453*K2453+F2453*L2456+G2453*K2456)</f>
        <v>-5.3779285509925217</v>
      </c>
      <c r="S2453" s="24">
        <v>1</v>
      </c>
      <c r="T2453" s="25">
        <v>0</v>
      </c>
      <c r="U2453" s="26">
        <v>0</v>
      </c>
      <c r="V2453" s="27">
        <f t="shared" ref="V2453" si="14601">-1/($T$8*$B2453)</f>
        <v>-26.017546233180038</v>
      </c>
      <c r="X2453" s="24">
        <f t="shared" ref="X2453" si="14602">N2453*S2453+P2453*S2456-O2453*T2453-Q2453*T2456</f>
        <v>0.31763525901920087</v>
      </c>
      <c r="Y2453" s="28">
        <f t="shared" ref="Y2453" si="14603">(N2453*T2453+O2453*S2453+P2453*T2456+Q2453*S2456)</f>
        <v>0</v>
      </c>
      <c r="Z2453" s="26">
        <f t="shared" ref="Z2453" si="14604">N2453*U2453+P2453*U2456-O2453*V2453-Q2453*V2456</f>
        <v>0</v>
      </c>
      <c r="AA2453" s="27">
        <f t="shared" ref="AA2453" si="14605">(N2453*V2453+O2453*U2453+P2453*V2456+Q2453*U2456)</f>
        <v>-13.642018587812696</v>
      </c>
      <c r="AB2453" s="8"/>
      <c r="AC2453" s="24">
        <v>1</v>
      </c>
      <c r="AD2453" s="28">
        <v>0</v>
      </c>
      <c r="AE2453" s="26">
        <v>0</v>
      </c>
      <c r="AF2453" s="27">
        <v>0</v>
      </c>
      <c r="AH2453" s="24">
        <f t="shared" ref="AH2453" si="14606">X2453*AC2453+Z2453*AC2456-Y2453*AD2453-AA2453*AD2456</f>
        <v>-1.5631201038458922</v>
      </c>
      <c r="AI2453" s="28">
        <f t="shared" ref="AI2453" si="14607">(X2453*AD2453+Y2453*AC2453+Z2453*AD2456+AA2453*AC2456)</f>
        <v>0</v>
      </c>
      <c r="AJ2453" s="26">
        <f t="shared" ref="AJ2453" si="14608">X2453*AE2453+Z2453*AE2456-Y2453*AF2453-AA2453*AF2456</f>
        <v>0</v>
      </c>
      <c r="AK2453" s="27">
        <f t="shared" ref="AK2453" si="14609">(X2453*AF2453+Y2453*AE2453+Z2453*AF2456+AA2453*AE2456)</f>
        <v>-13.642018587812696</v>
      </c>
      <c r="AL2453" s="8"/>
      <c r="AM2453" s="24">
        <v>1</v>
      </c>
      <c r="AN2453" s="25">
        <v>0</v>
      </c>
      <c r="AO2453" s="26">
        <v>0</v>
      </c>
      <c r="AP2453" s="27">
        <f t="shared" ref="AP2453" si="14610">-1/($AN$8*$B2453)</f>
        <v>-5.3779285509925217</v>
      </c>
      <c r="AR2453" s="24">
        <f t="shared" ref="AR2453" si="14611">AH2453*AM2453+AJ2453*AM2456-AI2453*AN2453-AK2453*AN2456</f>
        <v>-1.5631201038458922</v>
      </c>
      <c r="AS2453" s="28">
        <f t="shared" ref="AS2453" si="14612">(AH2453*AN2453+AI2453*AM2453+AJ2453*AN2456+AK2453*AM2456)</f>
        <v>0</v>
      </c>
      <c r="AT2453" s="26">
        <f t="shared" ref="AT2453" si="14613">AH2453*AO2453+AJ2453*AO2456-AI2453*AP2453-AK2453*AP2456</f>
        <v>0</v>
      </c>
      <c r="AU2453" s="27">
        <f t="shared" ref="AU2453" si="14614">(AH2453*AP2453+AI2453*AO2453+AJ2453*AP2456+AK2453*AO2456)</f>
        <v>-5.2356703527094783</v>
      </c>
      <c r="AV2453" s="8"/>
      <c r="AW2453" s="183">
        <f t="shared" ref="AW2453" si="14615">20*LOG((2*$AR$8)/(($AR$8*AR2453+AT2453+$AR$8*AR2456+AT2456)^2+($AR$8*AS2453+AU2453+$AR$8*AS2456+AU2456)^2)^0.5)</f>
        <v>-9.2328985974715074</v>
      </c>
      <c r="AY2453" s="184">
        <f t="shared" ref="AY2453" si="14616">((AS2453^2+AR2453^2)/(AS2456^2+AR2456^2))^0.5</f>
        <v>8.2110405067218597</v>
      </c>
      <c r="AZ2453" s="9"/>
      <c r="BA2453" s="29"/>
      <c r="BB2453" s="29"/>
      <c r="BC2453" s="29"/>
      <c r="BD2453" s="29"/>
    </row>
    <row r="2454" spans="2:56" ht="18.649999999999999" customHeight="1" thickBot="1">
      <c r="D2454" s="30"/>
      <c r="G2454" s="31"/>
      <c r="I2454" s="30"/>
      <c r="L2454" s="31"/>
      <c r="N2454" s="30"/>
      <c r="Q2454" s="31"/>
      <c r="S2454" s="30"/>
      <c r="V2454" s="31"/>
      <c r="X2454" s="30"/>
      <c r="AA2454" s="31"/>
      <c r="AC2454" s="30"/>
      <c r="AF2454" s="31"/>
      <c r="AH2454" s="30"/>
      <c r="AK2454" s="31"/>
      <c r="AM2454" s="30"/>
      <c r="AP2454" s="31"/>
      <c r="AR2454" s="30"/>
      <c r="AU2454" s="31"/>
      <c r="AY2454" s="185"/>
      <c r="AZ2454" s="9"/>
      <c r="BA2454" s="29"/>
      <c r="BB2454" s="29"/>
      <c r="BC2454" s="29"/>
      <c r="BD2454" s="29"/>
    </row>
    <row r="2455" spans="2:56" ht="18.649999999999999" customHeight="1" thickBot="1">
      <c r="D2455" s="197" t="s">
        <v>96</v>
      </c>
      <c r="E2455" s="198"/>
      <c r="F2455" s="199" t="s">
        <v>97</v>
      </c>
      <c r="G2455" s="200"/>
      <c r="I2455" s="197" t="s">
        <v>98</v>
      </c>
      <c r="J2455" s="198"/>
      <c r="K2455" s="199" t="s">
        <v>99</v>
      </c>
      <c r="L2455" s="200"/>
      <c r="N2455" s="197" t="s">
        <v>1</v>
      </c>
      <c r="O2455" s="198"/>
      <c r="P2455" s="199" t="s">
        <v>2</v>
      </c>
      <c r="Q2455" s="200"/>
      <c r="S2455" s="172" t="s">
        <v>100</v>
      </c>
      <c r="T2455" s="173"/>
      <c r="U2455" s="199" t="s">
        <v>101</v>
      </c>
      <c r="V2455" s="200"/>
      <c r="X2455" s="197" t="s">
        <v>102</v>
      </c>
      <c r="Y2455" s="198"/>
      <c r="Z2455" s="199" t="s">
        <v>103</v>
      </c>
      <c r="AA2455" s="200"/>
      <c r="AB2455" s="4"/>
      <c r="AC2455" s="197" t="s">
        <v>104</v>
      </c>
      <c r="AD2455" s="198"/>
      <c r="AE2455" s="199" t="s">
        <v>105</v>
      </c>
      <c r="AF2455" s="200"/>
      <c r="AH2455" s="172" t="s">
        <v>106</v>
      </c>
      <c r="AI2455" s="173"/>
      <c r="AJ2455" s="199" t="s">
        <v>107</v>
      </c>
      <c r="AK2455" s="200"/>
      <c r="AL2455" s="4"/>
      <c r="AM2455" s="197" t="s">
        <v>108</v>
      </c>
      <c r="AN2455" s="198"/>
      <c r="AO2455" s="199" t="s">
        <v>109</v>
      </c>
      <c r="AP2455" s="200"/>
      <c r="AR2455" s="197" t="s">
        <v>110</v>
      </c>
      <c r="AS2455" s="198"/>
      <c r="AT2455" s="199" t="s">
        <v>111</v>
      </c>
      <c r="AU2455" s="200"/>
      <c r="AV2455" s="4"/>
      <c r="AW2455" s="36" t="s">
        <v>112</v>
      </c>
      <c r="AY2455" s="186" t="s">
        <v>113</v>
      </c>
      <c r="AZ2455" s="9"/>
      <c r="BA2455" s="29"/>
      <c r="BB2455" s="29"/>
      <c r="BC2455" s="29"/>
      <c r="BD2455" s="29"/>
    </row>
    <row r="2456" spans="2:56" ht="18.649999999999999" customHeight="1" thickTop="1" thickBot="1">
      <c r="D2456" s="24">
        <v>0</v>
      </c>
      <c r="E2456" s="28">
        <v>0</v>
      </c>
      <c r="F2456" s="26">
        <v>1</v>
      </c>
      <c r="G2456" s="27">
        <v>0</v>
      </c>
      <c r="I2456" s="24">
        <v>0</v>
      </c>
      <c r="J2456" s="28">
        <f t="shared" ref="J2456" si="14617">IF(0=(1-$J$8*$K$8*$B2453^2),0,-1*(1-$J$8*$K$8*$B2453^2)/($B2453*$K$8))</f>
        <v>-0.12688244823462103</v>
      </c>
      <c r="K2456" s="26">
        <v>1</v>
      </c>
      <c r="L2456" s="27">
        <v>0</v>
      </c>
      <c r="N2456" s="24">
        <f t="shared" ref="N2456" si="14618">D2456*I2453+F2456*I2456-E2456*J2453-G2456*J2456</f>
        <v>0</v>
      </c>
      <c r="O2456" s="28">
        <f t="shared" ref="O2456" si="14619">(D2456*J2453+E2456*I2453+F2456*J2456+G2456*I2456)</f>
        <v>-0.12688244823462103</v>
      </c>
      <c r="P2456" s="26">
        <f t="shared" ref="P2456" si="14620">D2456*K2453+F2456*K2456-E2456*L2453-G2456*L2456</f>
        <v>1</v>
      </c>
      <c r="Q2456" s="27">
        <f t="shared" ref="Q2456" si="14621">(D2456*L2453+E2456*K2453+F2456*L2456+G2456*K2456)</f>
        <v>0</v>
      </c>
      <c r="S2456" s="24">
        <v>0</v>
      </c>
      <c r="T2456" s="28">
        <v>0</v>
      </c>
      <c r="U2456" s="26">
        <v>1</v>
      </c>
      <c r="V2456" s="27">
        <v>0</v>
      </c>
      <c r="X2456" s="24">
        <f t="shared" ref="X2456" si="14622">N2456*S2453+P2456*S2456-O2456*T2453-Q2456*T2456</f>
        <v>0</v>
      </c>
      <c r="Y2456" s="28">
        <f t="shared" ref="Y2456" si="14623">(N2456*T2453+O2456*S2453+P2456*T2456+Q2456*S2456)</f>
        <v>-0.12688244823462103</v>
      </c>
      <c r="Z2456" s="26">
        <f t="shared" ref="Z2456" si="14624">N2456*U2453+P2456*U2456-O2456*V2453-Q2456*V2456</f>
        <v>-2.3011699631233253</v>
      </c>
      <c r="AA2456" s="27">
        <f t="shared" ref="AA2456" si="14625">(N2456*V2453+O2456*U2453+P2456*V2456+Q2456*U2456)</f>
        <v>0</v>
      </c>
      <c r="AB2456" s="8"/>
      <c r="AC2456" s="24">
        <v>0</v>
      </c>
      <c r="AD2456" s="28">
        <f t="shared" ref="AD2456" si="14626">IF(0=(1-$AD$8*$AE$8*$B2453^2),0,-1*(1-$AD$8*$AE$8*$B2453^2)/($B2453*$AD$8))</f>
        <v>-0.13786488786529688</v>
      </c>
      <c r="AE2456" s="26">
        <v>1</v>
      </c>
      <c r="AF2456" s="27">
        <v>0</v>
      </c>
      <c r="AH2456" s="24">
        <f t="shared" ref="AH2456" si="14627">X2456*AC2453+Z2456*AC2456-Y2456*AD2453-AA2456*AD2456</f>
        <v>0</v>
      </c>
      <c r="AI2456" s="28">
        <f t="shared" ref="AI2456" si="14628">(X2456*AD2453+Y2456*AC2453+Z2456*AD2456+AA2456*AC2456)</f>
        <v>0.19036809069036559</v>
      </c>
      <c r="AJ2456" s="26">
        <f t="shared" ref="AJ2456" si="14629">X2456*AE2453+Z2456*AE2456-Y2456*AF2453-AA2456*AF2456</f>
        <v>-2.3011699631233253</v>
      </c>
      <c r="AK2456" s="27">
        <f t="shared" ref="AK2456" si="14630">(X2456*AF2453+Y2456*AE2453+Z2456*AF2456+AA2456*AE2456)</f>
        <v>0</v>
      </c>
      <c r="AL2456" s="8"/>
      <c r="AM2456" s="24">
        <v>0</v>
      </c>
      <c r="AN2456" s="28">
        <v>0</v>
      </c>
      <c r="AO2456" s="26">
        <v>1</v>
      </c>
      <c r="AP2456" s="27">
        <v>0</v>
      </c>
      <c r="AR2456" s="24">
        <f t="shared" ref="AR2456" si="14631">AH2456*AM2453+AJ2456*AM2456-AI2456*AN2453-AK2456*AN2456</f>
        <v>0</v>
      </c>
      <c r="AS2456" s="28">
        <f t="shared" ref="AS2456" si="14632">(AH2456*AN2453+AI2456*AM2453+AJ2456*AN2456+AK2456*AM2456)</f>
        <v>0.19036809069036559</v>
      </c>
      <c r="AT2456" s="26">
        <f t="shared" ref="AT2456" si="14633">AH2456*AO2453+AJ2456*AO2456-AI2456*AP2453-AK2456*AP2456</f>
        <v>-1.2773839730016745</v>
      </c>
      <c r="AU2456" s="27">
        <f t="shared" ref="AU2456" si="14634">(AH2456*AP2453+AI2456*AO2453+AJ2456*AP2456+AK2456*AO2456)</f>
        <v>0</v>
      </c>
      <c r="AV2456" s="8"/>
      <c r="AW2456" s="38">
        <f t="shared" ref="AW2456" si="14635">(180/PI())*ATAN(-1*(($AR$8*AS2453+AU2453+$AR$8*AS2456+AU2456)/($AR$8*AR2453+AT2453+$AR$8*AR2456+AT2456)))</f>
        <v>-60.620498368177302</v>
      </c>
      <c r="AY2456" s="187">
        <f t="shared" ref="AY2456" si="14636">20*LOG(((($AR$8*AR2453+AT2453-$AR$8*AR2456-AT2456)^2+($AR$8*AS2453+AU2453-$AR$8*AS2456-AU2456)^2)/(($AR$8*AR2453+AT2453+$AR$8*AR2456+AT2456)^2+($AR$8*AS2453+AU2453+$AR$8*AS2456+AU2456)^2))^0.5)</f>
        <v>-0.55181445646010163</v>
      </c>
      <c r="AZ2456" s="9"/>
      <c r="BA2456" s="29"/>
      <c r="BB2456" s="29"/>
      <c r="BC2456" s="29"/>
      <c r="BD2456" s="29"/>
    </row>
    <row r="2457" spans="2:56" ht="18.649999999999999" customHeight="1">
      <c r="AY2457" s="33"/>
    </row>
    <row r="2458" spans="2:56" ht="18.649999999999999" customHeight="1" thickBot="1">
      <c r="E2458" s="21" t="s">
        <v>68</v>
      </c>
      <c r="J2458" s="21" t="s">
        <v>69</v>
      </c>
      <c r="O2458" s="21" t="s">
        <v>70</v>
      </c>
      <c r="T2458" s="21" t="s">
        <v>71</v>
      </c>
      <c r="Y2458" s="21" t="s">
        <v>72</v>
      </c>
      <c r="AD2458" s="21" t="s">
        <v>73</v>
      </c>
      <c r="AI2458" s="21" t="s">
        <v>74</v>
      </c>
      <c r="AN2458" s="21" t="s">
        <v>75</v>
      </c>
      <c r="AS2458" s="21" t="s">
        <v>76</v>
      </c>
    </row>
    <row r="2459" spans="2:56" ht="18.649999999999999" customHeight="1" thickBot="1">
      <c r="B2459" s="20"/>
      <c r="D2459" s="197" t="s">
        <v>77</v>
      </c>
      <c r="E2459" s="198"/>
      <c r="F2459" s="199" t="s">
        <v>78</v>
      </c>
      <c r="G2459" s="200"/>
      <c r="I2459" s="197" t="s">
        <v>79</v>
      </c>
      <c r="J2459" s="198"/>
      <c r="K2459" s="199" t="s">
        <v>80</v>
      </c>
      <c r="L2459" s="200"/>
      <c r="N2459" s="197" t="s">
        <v>81</v>
      </c>
      <c r="O2459" s="198"/>
      <c r="P2459" s="199" t="s">
        <v>82</v>
      </c>
      <c r="Q2459" s="200"/>
      <c r="S2459" s="197" t="s">
        <v>83</v>
      </c>
      <c r="T2459" s="198"/>
      <c r="U2459" s="199" t="s">
        <v>84</v>
      </c>
      <c r="V2459" s="200"/>
      <c r="X2459" s="197" t="s">
        <v>85</v>
      </c>
      <c r="Y2459" s="198"/>
      <c r="Z2459" s="199" t="s">
        <v>86</v>
      </c>
      <c r="AA2459" s="200"/>
      <c r="AB2459" s="4"/>
      <c r="AC2459" s="197" t="s">
        <v>87</v>
      </c>
      <c r="AD2459" s="198"/>
      <c r="AE2459" s="199" t="s">
        <v>88</v>
      </c>
      <c r="AF2459" s="200"/>
      <c r="AH2459" s="197" t="s">
        <v>89</v>
      </c>
      <c r="AI2459" s="198"/>
      <c r="AJ2459" s="199" t="s">
        <v>90</v>
      </c>
      <c r="AK2459" s="200"/>
      <c r="AL2459" s="4"/>
      <c r="AM2459" s="197" t="s">
        <v>91</v>
      </c>
      <c r="AN2459" s="198"/>
      <c r="AO2459" s="199" t="s">
        <v>92</v>
      </c>
      <c r="AP2459" s="200"/>
      <c r="AR2459" s="197" t="s">
        <v>93</v>
      </c>
      <c r="AS2459" s="198"/>
      <c r="AT2459" s="199" t="s">
        <v>94</v>
      </c>
      <c r="AU2459" s="200"/>
      <c r="AV2459" s="4"/>
      <c r="AW2459" s="181" t="s">
        <v>95</v>
      </c>
      <c r="AY2459" s="182" t="s">
        <v>22</v>
      </c>
      <c r="AZ2459" s="9"/>
      <c r="BA2459" s="29"/>
      <c r="BB2459" s="29"/>
      <c r="BC2459" s="29"/>
      <c r="BD2459" s="29"/>
    </row>
    <row r="2460" spans="2:56" ht="18.649999999999999" customHeight="1" thickTop="1" thickBot="1">
      <c r="B2460" s="39">
        <f t="shared" ref="B2460" si="14637">B2453+$E$5</f>
        <v>1.0391999999999848</v>
      </c>
      <c r="D2460" s="24">
        <v>1</v>
      </c>
      <c r="E2460" s="25">
        <v>0</v>
      </c>
      <c r="F2460" s="26">
        <v>0</v>
      </c>
      <c r="G2460" s="27">
        <f t="shared" ref="G2460" si="14638">-1/($E$8*$B2460)</f>
        <v>-5.3758585246064587</v>
      </c>
      <c r="I2460" s="24">
        <v>1</v>
      </c>
      <c r="J2460" s="28">
        <v>0</v>
      </c>
      <c r="K2460" s="26">
        <v>0</v>
      </c>
      <c r="L2460" s="27">
        <v>0</v>
      </c>
      <c r="N2460" s="24">
        <f t="shared" ref="N2460" si="14639">D2460*I2460+F2460*I2463-E2460*J2460-G2460*J2463</f>
        <v>0.3224130186311801</v>
      </c>
      <c r="O2460" s="28">
        <f t="shared" ref="O2460" si="14640">(D2460*J2460+E2460*I2460+F2460*J2463+G2460*I2463)</f>
        <v>0</v>
      </c>
      <c r="P2460" s="26">
        <f t="shared" ref="P2460" si="14641">D2460*K2460+F2460*K2463-E2460*L2460-G2460*L2463</f>
        <v>0</v>
      </c>
      <c r="Q2460" s="27">
        <f t="shared" ref="Q2460" si="14642">(D2460*L2460+E2460*K2460+F2460*L2463+G2460*K2463)</f>
        <v>-5.3758585246064587</v>
      </c>
      <c r="S2460" s="24">
        <v>1</v>
      </c>
      <c r="T2460" s="25">
        <v>0</v>
      </c>
      <c r="U2460" s="26">
        <v>0</v>
      </c>
      <c r="V2460" s="27">
        <f t="shared" ref="V2460" si="14643">-1/($T$8*$B2460)</f>
        <v>-26.007531781204218</v>
      </c>
      <c r="X2460" s="24">
        <f t="shared" ref="X2460" si="14644">N2460*S2460+P2460*S2463-O2460*T2460-Q2460*T2463</f>
        <v>0.3224130186311801</v>
      </c>
      <c r="Y2460" s="28">
        <f t="shared" ref="Y2460" si="14645">(N2460*T2460+O2460*S2460+P2460*T2463+Q2460*S2463)</f>
        <v>0</v>
      </c>
      <c r="Z2460" s="26">
        <f t="shared" ref="Z2460" si="14646">N2460*U2460+P2460*U2463-O2460*V2460-Q2460*V2463</f>
        <v>0</v>
      </c>
      <c r="AA2460" s="27">
        <f t="shared" ref="AA2460" si="14647">(N2460*V2460+O2460*U2460+P2460*V2463+Q2460*U2463)</f>
        <v>-13.761025353330863</v>
      </c>
      <c r="AB2460" s="8"/>
      <c r="AC2460" s="24">
        <v>1</v>
      </c>
      <c r="AD2460" s="28">
        <v>0</v>
      </c>
      <c r="AE2460" s="26">
        <v>0</v>
      </c>
      <c r="AF2460" s="27">
        <v>0</v>
      </c>
      <c r="AH2460" s="24">
        <f t="shared" ref="AH2460" si="14648">X2460*AC2460+Z2460*AC2463-Y2460*AD2460-AA2460*AD2463</f>
        <v>-1.56483937000763</v>
      </c>
      <c r="AI2460" s="28">
        <f t="shared" ref="AI2460" si="14649">(X2460*AD2460+Y2460*AC2460+Z2460*AD2463+AA2460*AC2463)</f>
        <v>0</v>
      </c>
      <c r="AJ2460" s="26">
        <f t="shared" ref="AJ2460" si="14650">X2460*AE2460+Z2460*AE2463-Y2460*AF2460-AA2460*AF2463</f>
        <v>0</v>
      </c>
      <c r="AK2460" s="27">
        <f t="shared" ref="AK2460" si="14651">(X2460*AF2460+Y2460*AE2460+Z2460*AF2463+AA2460*AE2463)</f>
        <v>-13.761025353330863</v>
      </c>
      <c r="AL2460" s="8"/>
      <c r="AM2460" s="24">
        <v>1</v>
      </c>
      <c r="AN2460" s="25">
        <v>0</v>
      </c>
      <c r="AO2460" s="26">
        <v>0</v>
      </c>
      <c r="AP2460" s="27">
        <f t="shared" ref="AP2460" si="14652">-1/($AN$8*$B2460)</f>
        <v>-5.3758585246064587</v>
      </c>
      <c r="AR2460" s="24">
        <f t="shared" ref="AR2460" si="14653">AH2460*AM2460+AJ2460*AM2463-AI2460*AN2460-AK2460*AN2463</f>
        <v>-1.56483937000763</v>
      </c>
      <c r="AS2460" s="28">
        <f t="shared" ref="AS2460" si="14654">(AH2460*AN2460+AI2460*AM2460+AJ2460*AN2463+AK2460*AM2463)</f>
        <v>0</v>
      </c>
      <c r="AT2460" s="26">
        <f t="shared" ref="AT2460" si="14655">AH2460*AO2460+AJ2460*AO2463-AI2460*AP2460-AK2460*AP2463</f>
        <v>0</v>
      </c>
      <c r="AU2460" s="27">
        <f t="shared" ref="AU2460" si="14656">(AH2460*AP2460+AI2460*AO2460+AJ2460*AP2463+AK2460*AO2463)</f>
        <v>-5.3486702864355458</v>
      </c>
      <c r="AV2460" s="8"/>
      <c r="AW2460" s="183">
        <f t="shared" ref="AW2460" si="14657">20*LOG((2*$AR$8)/(($AR$8*AR2460+AT2460+$AR$8*AR2463+AT2463)^2+($AR$8*AS2460+AU2460+$AR$8*AS2463+AU2463)^2)^0.5)</f>
        <v>-9.3852175383445573</v>
      </c>
      <c r="AY2460" s="184">
        <f t="shared" ref="AY2460" si="14658">((AS2460^2+AR2460^2)/(AS2463^2+AR2463^2))^0.5</f>
        <v>8.39592351314346</v>
      </c>
      <c r="AZ2460" s="9"/>
      <c r="BA2460" s="29"/>
      <c r="BB2460" s="29"/>
      <c r="BC2460" s="29"/>
      <c r="BD2460" s="29"/>
    </row>
    <row r="2461" spans="2:56" ht="18.649999999999999" customHeight="1" thickBot="1">
      <c r="D2461" s="30"/>
      <c r="G2461" s="31"/>
      <c r="I2461" s="30"/>
      <c r="L2461" s="31"/>
      <c r="N2461" s="30"/>
      <c r="Q2461" s="31"/>
      <c r="S2461" s="30"/>
      <c r="V2461" s="31"/>
      <c r="X2461" s="30"/>
      <c r="AA2461" s="31"/>
      <c r="AC2461" s="30"/>
      <c r="AF2461" s="31"/>
      <c r="AH2461" s="30"/>
      <c r="AK2461" s="31"/>
      <c r="AM2461" s="30"/>
      <c r="AP2461" s="31"/>
      <c r="AR2461" s="30"/>
      <c r="AU2461" s="31"/>
      <c r="AY2461" s="185"/>
      <c r="AZ2461" s="9"/>
      <c r="BA2461" s="29"/>
      <c r="BB2461" s="29"/>
      <c r="BC2461" s="29"/>
      <c r="BD2461" s="29"/>
    </row>
    <row r="2462" spans="2:56" ht="18.649999999999999" customHeight="1" thickBot="1">
      <c r="D2462" s="197" t="s">
        <v>96</v>
      </c>
      <c r="E2462" s="198"/>
      <c r="F2462" s="199" t="s">
        <v>97</v>
      </c>
      <c r="G2462" s="200"/>
      <c r="I2462" s="197" t="s">
        <v>98</v>
      </c>
      <c r="J2462" s="198"/>
      <c r="K2462" s="199" t="s">
        <v>99</v>
      </c>
      <c r="L2462" s="200"/>
      <c r="N2462" s="197" t="s">
        <v>1</v>
      </c>
      <c r="O2462" s="198"/>
      <c r="P2462" s="199" t="s">
        <v>2</v>
      </c>
      <c r="Q2462" s="200"/>
      <c r="S2462" s="172" t="s">
        <v>100</v>
      </c>
      <c r="T2462" s="173"/>
      <c r="U2462" s="199" t="s">
        <v>101</v>
      </c>
      <c r="V2462" s="200"/>
      <c r="X2462" s="197" t="s">
        <v>102</v>
      </c>
      <c r="Y2462" s="198"/>
      <c r="Z2462" s="199" t="s">
        <v>103</v>
      </c>
      <c r="AA2462" s="200"/>
      <c r="AB2462" s="4"/>
      <c r="AC2462" s="197" t="s">
        <v>104</v>
      </c>
      <c r="AD2462" s="198"/>
      <c r="AE2462" s="199" t="s">
        <v>105</v>
      </c>
      <c r="AF2462" s="200"/>
      <c r="AH2462" s="172" t="s">
        <v>106</v>
      </c>
      <c r="AI2462" s="173"/>
      <c r="AJ2462" s="199" t="s">
        <v>107</v>
      </c>
      <c r="AK2462" s="200"/>
      <c r="AL2462" s="4"/>
      <c r="AM2462" s="197" t="s">
        <v>108</v>
      </c>
      <c r="AN2462" s="198"/>
      <c r="AO2462" s="199" t="s">
        <v>109</v>
      </c>
      <c r="AP2462" s="200"/>
      <c r="AR2462" s="197" t="s">
        <v>110</v>
      </c>
      <c r="AS2462" s="198"/>
      <c r="AT2462" s="199" t="s">
        <v>111</v>
      </c>
      <c r="AU2462" s="200"/>
      <c r="AV2462" s="4"/>
      <c r="AW2462" s="36" t="s">
        <v>112</v>
      </c>
      <c r="AY2462" s="186" t="s">
        <v>113</v>
      </c>
      <c r="AZ2462" s="9"/>
      <c r="BA2462" s="29"/>
      <c r="BB2462" s="29"/>
      <c r="BC2462" s="29"/>
      <c r="BD2462" s="29"/>
    </row>
    <row r="2463" spans="2:56" ht="18.649999999999999" customHeight="1" thickTop="1" thickBot="1">
      <c r="D2463" s="24">
        <v>0</v>
      </c>
      <c r="E2463" s="28">
        <v>0</v>
      </c>
      <c r="F2463" s="26">
        <v>1</v>
      </c>
      <c r="G2463" s="27">
        <v>0</v>
      </c>
      <c r="I2463" s="24">
        <v>0</v>
      </c>
      <c r="J2463" s="28">
        <f t="shared" ref="J2463" si="14659">IF(0=(1-$J$8*$K$8*$B2460^2),0,-1*(1-$J$8*$K$8*$B2460^2)/($B2460*$K$8))</f>
        <v>-0.12604256199588565</v>
      </c>
      <c r="K2463" s="26">
        <v>1</v>
      </c>
      <c r="L2463" s="27">
        <v>0</v>
      </c>
      <c r="N2463" s="24">
        <f t="shared" ref="N2463" si="14660">D2463*I2460+F2463*I2463-E2463*J2460-G2463*J2463</f>
        <v>0</v>
      </c>
      <c r="O2463" s="28">
        <f t="shared" ref="O2463" si="14661">(D2463*J2460+E2463*I2460+F2463*J2463+G2463*I2463)</f>
        <v>-0.12604256199588565</v>
      </c>
      <c r="P2463" s="26">
        <f t="shared" ref="P2463" si="14662">D2463*K2460+F2463*K2463-E2463*L2460-G2463*L2463</f>
        <v>1</v>
      </c>
      <c r="Q2463" s="27">
        <f t="shared" ref="Q2463" si="14663">(D2463*L2460+E2463*K2460+F2463*L2463+G2463*K2463)</f>
        <v>0</v>
      </c>
      <c r="S2463" s="24">
        <v>0</v>
      </c>
      <c r="T2463" s="28">
        <v>0</v>
      </c>
      <c r="U2463" s="26">
        <v>1</v>
      </c>
      <c r="V2463" s="27">
        <v>0</v>
      </c>
      <c r="X2463" s="24">
        <f t="shared" ref="X2463" si="14664">N2463*S2460+P2463*S2463-O2463*T2460-Q2463*T2463</f>
        <v>0</v>
      </c>
      <c r="Y2463" s="28">
        <f t="shared" ref="Y2463" si="14665">(N2463*T2460+O2463*S2460+P2463*T2463+Q2463*S2463)</f>
        <v>-0.12604256199588565</v>
      </c>
      <c r="Z2463" s="26">
        <f t="shared" ref="Z2463" si="14666">N2463*U2460+P2463*U2463-O2463*V2460-Q2463*V2463</f>
        <v>-2.2780559368923989</v>
      </c>
      <c r="AA2463" s="27">
        <f t="shared" ref="AA2463" si="14667">(N2463*V2460+O2463*U2460+P2463*V2463+Q2463*U2463)</f>
        <v>0</v>
      </c>
      <c r="AB2463" s="8"/>
      <c r="AC2463" s="24">
        <v>0</v>
      </c>
      <c r="AD2463" s="28">
        <f t="shared" ref="AD2463" si="14668">IF(0=(1-$AD$8*$AE$8*$B2460^2),0,-1*(1-$AD$8*$AE$8*$B2460^2)/($B2460*$AD$8))</f>
        <v>-0.13714475049506392</v>
      </c>
      <c r="AE2463" s="26">
        <v>1</v>
      </c>
      <c r="AF2463" s="27">
        <v>0</v>
      </c>
      <c r="AH2463" s="24">
        <f t="shared" ref="AH2463" si="14669">X2463*AC2460+Z2463*AC2463-Y2463*AD2460-AA2463*AD2463</f>
        <v>0</v>
      </c>
      <c r="AI2463" s="28">
        <f t="shared" ref="AI2463" si="14670">(X2463*AD2460+Y2463*AC2460+Z2463*AD2463+AA2463*AC2463)</f>
        <v>0.18638085108302149</v>
      </c>
      <c r="AJ2463" s="26">
        <f t="shared" ref="AJ2463" si="14671">X2463*AE2460+Z2463*AE2463-Y2463*AF2460-AA2463*AF2463</f>
        <v>-2.2780559368923989</v>
      </c>
      <c r="AK2463" s="27">
        <f t="shared" ref="AK2463" si="14672">(X2463*AF2460+Y2463*AE2460+Z2463*AF2463+AA2463*AE2463)</f>
        <v>0</v>
      </c>
      <c r="AL2463" s="8"/>
      <c r="AM2463" s="24">
        <v>0</v>
      </c>
      <c r="AN2463" s="28">
        <v>0</v>
      </c>
      <c r="AO2463" s="26">
        <v>1</v>
      </c>
      <c r="AP2463" s="27">
        <v>0</v>
      </c>
      <c r="AR2463" s="24">
        <f t="shared" ref="AR2463" si="14673">AH2463*AM2460+AJ2463*AM2463-AI2463*AN2460-AK2463*AN2463</f>
        <v>0</v>
      </c>
      <c r="AS2463" s="28">
        <f t="shared" ref="AS2463" si="14674">(AH2463*AN2460+AI2463*AM2460+AJ2463*AN2463+AK2463*AM2463)</f>
        <v>0.18638085108302149</v>
      </c>
      <c r="AT2463" s="26">
        <f t="shared" ref="AT2463" si="14675">AH2463*AO2460+AJ2463*AO2463-AI2463*AP2460-AK2463*AP2463</f>
        <v>-1.2760988497743309</v>
      </c>
      <c r="AU2463" s="27">
        <f t="shared" ref="AU2463" si="14676">(AH2463*AP2460+AI2463*AO2460+AJ2463*AP2463+AK2463*AO2463)</f>
        <v>0</v>
      </c>
      <c r="AV2463" s="8"/>
      <c r="AW2463" s="38">
        <f t="shared" ref="AW2463" si="14677">(180/PI())*ATAN(-1*(($AR$8*AS2460+AU2460+$AR$8*AS2463+AU2463)/($AR$8*AR2460+AT2460+$AR$8*AR2463+AT2463)))</f>
        <v>-61.17490080972842</v>
      </c>
      <c r="AY2463" s="187">
        <f t="shared" ref="AY2463" si="14678">20*LOG(((($AR$8*AR2460+AT2460-$AR$8*AR2463-AT2463)^2+($AR$8*AS2460+AU2460-$AR$8*AS2463-AU2463)^2)/(($AR$8*AR2460+AT2460+$AR$8*AR2463+AT2463)^2+($AR$8*AS2460+AU2460+$AR$8*AS2463+AU2463)^2))^0.5)</f>
        <v>-0.53158240997504791</v>
      </c>
      <c r="AZ2463" s="9"/>
      <c r="BA2463" s="29"/>
      <c r="BB2463" s="29"/>
      <c r="BC2463" s="29"/>
      <c r="BD2463" s="29"/>
    </row>
    <row r="2464" spans="2:56" ht="18.649999999999999" customHeight="1">
      <c r="AY2464" s="33"/>
    </row>
    <row r="2465" spans="2:56" ht="18.649999999999999" customHeight="1" thickBot="1">
      <c r="E2465" s="21" t="s">
        <v>68</v>
      </c>
      <c r="J2465" s="21" t="s">
        <v>69</v>
      </c>
      <c r="O2465" s="21" t="s">
        <v>70</v>
      </c>
      <c r="T2465" s="21" t="s">
        <v>71</v>
      </c>
      <c r="Y2465" s="21" t="s">
        <v>72</v>
      </c>
      <c r="AD2465" s="21" t="s">
        <v>73</v>
      </c>
      <c r="AI2465" s="21" t="s">
        <v>74</v>
      </c>
      <c r="AN2465" s="21" t="s">
        <v>75</v>
      </c>
      <c r="AS2465" s="21" t="s">
        <v>76</v>
      </c>
    </row>
    <row r="2466" spans="2:56" ht="18.649999999999999" customHeight="1" thickBot="1">
      <c r="B2466" s="20"/>
      <c r="D2466" s="197" t="s">
        <v>77</v>
      </c>
      <c r="E2466" s="198"/>
      <c r="F2466" s="199" t="s">
        <v>78</v>
      </c>
      <c r="G2466" s="200"/>
      <c r="I2466" s="197" t="s">
        <v>79</v>
      </c>
      <c r="J2466" s="198"/>
      <c r="K2466" s="199" t="s">
        <v>80</v>
      </c>
      <c r="L2466" s="200"/>
      <c r="N2466" s="197" t="s">
        <v>81</v>
      </c>
      <c r="O2466" s="198"/>
      <c r="P2466" s="199" t="s">
        <v>82</v>
      </c>
      <c r="Q2466" s="200"/>
      <c r="S2466" s="197" t="s">
        <v>83</v>
      </c>
      <c r="T2466" s="198"/>
      <c r="U2466" s="199" t="s">
        <v>84</v>
      </c>
      <c r="V2466" s="200"/>
      <c r="X2466" s="197" t="s">
        <v>85</v>
      </c>
      <c r="Y2466" s="198"/>
      <c r="Z2466" s="199" t="s">
        <v>86</v>
      </c>
      <c r="AA2466" s="200"/>
      <c r="AB2466" s="4"/>
      <c r="AC2466" s="197" t="s">
        <v>87</v>
      </c>
      <c r="AD2466" s="198"/>
      <c r="AE2466" s="199" t="s">
        <v>88</v>
      </c>
      <c r="AF2466" s="200"/>
      <c r="AH2466" s="197" t="s">
        <v>89</v>
      </c>
      <c r="AI2466" s="198"/>
      <c r="AJ2466" s="199" t="s">
        <v>90</v>
      </c>
      <c r="AK2466" s="200"/>
      <c r="AL2466" s="4"/>
      <c r="AM2466" s="197" t="s">
        <v>91</v>
      </c>
      <c r="AN2466" s="198"/>
      <c r="AO2466" s="199" t="s">
        <v>92</v>
      </c>
      <c r="AP2466" s="200"/>
      <c r="AR2466" s="197" t="s">
        <v>93</v>
      </c>
      <c r="AS2466" s="198"/>
      <c r="AT2466" s="199" t="s">
        <v>94</v>
      </c>
      <c r="AU2466" s="200"/>
      <c r="AV2466" s="4"/>
      <c r="AW2466" s="181" t="s">
        <v>95</v>
      </c>
      <c r="AY2466" s="182" t="s">
        <v>22</v>
      </c>
      <c r="AZ2466" s="9"/>
      <c r="BA2466" s="29"/>
      <c r="BB2466" s="29"/>
      <c r="BC2466" s="29"/>
      <c r="BD2466" s="29"/>
    </row>
    <row r="2467" spans="2:56" ht="18.649999999999999" customHeight="1" thickTop="1" thickBot="1">
      <c r="B2467" s="39">
        <f t="shared" ref="B2467" si="14679">B2460+$E$5</f>
        <v>1.0395999999999848</v>
      </c>
      <c r="D2467" s="24">
        <v>1</v>
      </c>
      <c r="E2467" s="25">
        <v>0</v>
      </c>
      <c r="F2467" s="26">
        <v>0</v>
      </c>
      <c r="G2467" s="27">
        <f t="shared" ref="G2467" si="14680">-1/($E$8*$B2467)</f>
        <v>-5.3737900911610543</v>
      </c>
      <c r="I2467" s="24">
        <v>1</v>
      </c>
      <c r="J2467" s="28">
        <v>0</v>
      </c>
      <c r="K2467" s="26">
        <v>0</v>
      </c>
      <c r="L2467" s="27">
        <v>0</v>
      </c>
      <c r="N2467" s="24">
        <f t="shared" ref="N2467" si="14681">D2467*I2467+F2467*I2470-E2467*J2467-G2467*J2470</f>
        <v>0.32718526438352102</v>
      </c>
      <c r="O2467" s="28">
        <f t="shared" ref="O2467" si="14682">(D2467*J2467+E2467*I2467+F2467*J2470+G2467*I2470)</f>
        <v>0</v>
      </c>
      <c r="P2467" s="26">
        <f t="shared" ref="P2467" si="14683">D2467*K2467+F2467*K2470-E2467*L2467-G2467*L2470</f>
        <v>0</v>
      </c>
      <c r="Q2467" s="27">
        <f t="shared" ref="Q2467" si="14684">(D2467*L2467+E2467*K2467+F2467*L2470+G2467*K2470)</f>
        <v>-5.3737900911610543</v>
      </c>
      <c r="S2467" s="24">
        <v>1</v>
      </c>
      <c r="T2467" s="25">
        <v>0</v>
      </c>
      <c r="U2467" s="26">
        <v>0</v>
      </c>
      <c r="V2467" s="27">
        <f t="shared" ref="V2467" si="14685">-1/($T$8*$B2467)</f>
        <v>-25.997525035616992</v>
      </c>
      <c r="X2467" s="24">
        <f t="shared" ref="X2467" si="14686">N2467*S2467+P2467*S2470-O2467*T2467-Q2467*T2470</f>
        <v>0.32718526438352102</v>
      </c>
      <c r="Y2467" s="28">
        <f t="shared" ref="Y2467" si="14687">(N2467*T2467+O2467*S2467+P2467*T2470+Q2467*S2470)</f>
        <v>0</v>
      </c>
      <c r="Z2467" s="26">
        <f t="shared" ref="Z2467" si="14688">N2467*U2467+P2467*U2470-O2467*V2467-Q2467*V2470</f>
        <v>0</v>
      </c>
      <c r="AA2467" s="27">
        <f t="shared" ref="AA2467" si="14689">(N2467*V2467+O2467*U2467+P2467*V2470+Q2467*U2470)</f>
        <v>-13.879797193256607</v>
      </c>
      <c r="AB2467" s="8"/>
      <c r="AC2467" s="24">
        <v>1</v>
      </c>
      <c r="AD2467" s="28">
        <v>0</v>
      </c>
      <c r="AE2467" s="26">
        <v>0</v>
      </c>
      <c r="AF2467" s="27">
        <v>0</v>
      </c>
      <c r="AH2467" s="24">
        <f t="shared" ref="AH2467" si="14690">X2467*AC2467+Z2467*AC2470-Y2467*AD2467-AA2467*AD2470</f>
        <v>-1.5663648265149992</v>
      </c>
      <c r="AI2467" s="28">
        <f t="shared" ref="AI2467" si="14691">(X2467*AD2467+Y2467*AC2467+Z2467*AD2470+AA2467*AC2470)</f>
        <v>0</v>
      </c>
      <c r="AJ2467" s="26">
        <f t="shared" ref="AJ2467" si="14692">X2467*AE2467+Z2467*AE2470-Y2467*AF2467-AA2467*AF2470</f>
        <v>0</v>
      </c>
      <c r="AK2467" s="27">
        <f t="shared" ref="AK2467" si="14693">(X2467*AF2467+Y2467*AE2467+Z2467*AF2470+AA2467*AE2470)</f>
        <v>-13.879797193256607</v>
      </c>
      <c r="AL2467" s="8"/>
      <c r="AM2467" s="24">
        <v>1</v>
      </c>
      <c r="AN2467" s="25">
        <v>0</v>
      </c>
      <c r="AO2467" s="26">
        <v>0</v>
      </c>
      <c r="AP2467" s="27">
        <f t="shared" ref="AP2467" si="14694">-1/($AN$8*$B2467)</f>
        <v>-5.3737900911610543</v>
      </c>
      <c r="AR2467" s="24">
        <f t="shared" ref="AR2467" si="14695">AH2467*AM2467+AJ2467*AM2470-AI2467*AN2467-AK2467*AN2470</f>
        <v>-1.5663648265149992</v>
      </c>
      <c r="AS2467" s="28">
        <f t="shared" ref="AS2467" si="14696">(AH2467*AN2467+AI2467*AM2467+AJ2467*AN2470+AK2467*AM2470)</f>
        <v>0</v>
      </c>
      <c r="AT2467" s="26">
        <f t="shared" ref="AT2467" si="14697">AH2467*AO2467+AJ2467*AO2470-AI2467*AP2467-AK2467*AP2470</f>
        <v>0</v>
      </c>
      <c r="AU2467" s="27">
        <f t="shared" ref="AU2467" si="14698">(AH2467*AP2467+AI2467*AO2467+AJ2467*AP2470+AK2467*AO2470)</f>
        <v>-5.4624814093871006</v>
      </c>
      <c r="AV2467" s="8"/>
      <c r="AW2467" s="183">
        <f t="shared" ref="AW2467" si="14699">20*LOG((2*$AR$8)/(($AR$8*AR2467+AT2467+$AR$8*AR2470+AT2470)^2+($AR$8*AS2467+AU2467+$AR$8*AS2470+AU2470)^2)^0.5)</f>
        <v>-9.5364068781733877</v>
      </c>
      <c r="AY2467" s="184">
        <f t="shared" ref="AY2467" si="14700">((AS2467^2+AR2467^2)/(AS2470^2+AR2470^2))^0.5</f>
        <v>8.5860733235953539</v>
      </c>
      <c r="AZ2467" s="9"/>
      <c r="BA2467" s="29"/>
      <c r="BB2467" s="29"/>
      <c r="BC2467" s="29"/>
      <c r="BD2467" s="29"/>
    </row>
    <row r="2468" spans="2:56" ht="18.649999999999999" customHeight="1" thickBot="1">
      <c r="D2468" s="30"/>
      <c r="G2468" s="31"/>
      <c r="I2468" s="30"/>
      <c r="L2468" s="31"/>
      <c r="N2468" s="30"/>
      <c r="Q2468" s="31"/>
      <c r="S2468" s="30"/>
      <c r="V2468" s="31"/>
      <c r="X2468" s="30"/>
      <c r="AA2468" s="31"/>
      <c r="AC2468" s="30"/>
      <c r="AF2468" s="31"/>
      <c r="AH2468" s="30"/>
      <c r="AK2468" s="31"/>
      <c r="AM2468" s="30"/>
      <c r="AP2468" s="31"/>
      <c r="AR2468" s="30"/>
      <c r="AU2468" s="31"/>
      <c r="AY2468" s="185"/>
      <c r="AZ2468" s="9"/>
      <c r="BA2468" s="29"/>
      <c r="BB2468" s="29"/>
      <c r="BC2468" s="29"/>
      <c r="BD2468" s="29"/>
    </row>
    <row r="2469" spans="2:56" ht="18.649999999999999" customHeight="1" thickBot="1">
      <c r="D2469" s="197" t="s">
        <v>96</v>
      </c>
      <c r="E2469" s="198"/>
      <c r="F2469" s="199" t="s">
        <v>97</v>
      </c>
      <c r="G2469" s="200"/>
      <c r="I2469" s="197" t="s">
        <v>98</v>
      </c>
      <c r="J2469" s="198"/>
      <c r="K2469" s="199" t="s">
        <v>99</v>
      </c>
      <c r="L2469" s="200"/>
      <c r="N2469" s="197" t="s">
        <v>1</v>
      </c>
      <c r="O2469" s="198"/>
      <c r="P2469" s="199" t="s">
        <v>2</v>
      </c>
      <c r="Q2469" s="200"/>
      <c r="S2469" s="172" t="s">
        <v>100</v>
      </c>
      <c r="T2469" s="173"/>
      <c r="U2469" s="199" t="s">
        <v>101</v>
      </c>
      <c r="V2469" s="200"/>
      <c r="X2469" s="197" t="s">
        <v>102</v>
      </c>
      <c r="Y2469" s="198"/>
      <c r="Z2469" s="199" t="s">
        <v>103</v>
      </c>
      <c r="AA2469" s="200"/>
      <c r="AB2469" s="4"/>
      <c r="AC2469" s="197" t="s">
        <v>104</v>
      </c>
      <c r="AD2469" s="198"/>
      <c r="AE2469" s="199" t="s">
        <v>105</v>
      </c>
      <c r="AF2469" s="200"/>
      <c r="AH2469" s="172" t="s">
        <v>106</v>
      </c>
      <c r="AI2469" s="173"/>
      <c r="AJ2469" s="199" t="s">
        <v>107</v>
      </c>
      <c r="AK2469" s="200"/>
      <c r="AL2469" s="4"/>
      <c r="AM2469" s="197" t="s">
        <v>108</v>
      </c>
      <c r="AN2469" s="198"/>
      <c r="AO2469" s="199" t="s">
        <v>109</v>
      </c>
      <c r="AP2469" s="200"/>
      <c r="AR2469" s="197" t="s">
        <v>110</v>
      </c>
      <c r="AS2469" s="198"/>
      <c r="AT2469" s="199" t="s">
        <v>111</v>
      </c>
      <c r="AU2469" s="200"/>
      <c r="AV2469" s="4"/>
      <c r="AW2469" s="36" t="s">
        <v>112</v>
      </c>
      <c r="AY2469" s="186" t="s">
        <v>113</v>
      </c>
      <c r="AZ2469" s="9"/>
      <c r="BA2469" s="29"/>
      <c r="BB2469" s="29"/>
      <c r="BC2469" s="29"/>
      <c r="BD2469" s="29"/>
    </row>
    <row r="2470" spans="2:56" ht="18.649999999999999" customHeight="1" thickTop="1" thickBot="1">
      <c r="D2470" s="24">
        <v>0</v>
      </c>
      <c r="E2470" s="28">
        <v>0</v>
      </c>
      <c r="F2470" s="26">
        <v>1</v>
      </c>
      <c r="G2470" s="27">
        <v>0</v>
      </c>
      <c r="I2470" s="24">
        <v>0</v>
      </c>
      <c r="J2470" s="28">
        <f t="shared" ref="J2470" si="14701">IF(0=(1-$J$8*$K$8*$B2467^2),0,-1*(1-$J$8*$K$8*$B2467^2)/($B2467*$K$8))</f>
        <v>-0.12520301764729175</v>
      </c>
      <c r="K2470" s="26">
        <v>1</v>
      </c>
      <c r="L2470" s="27">
        <v>0</v>
      </c>
      <c r="N2470" s="24">
        <f t="shared" ref="N2470" si="14702">D2470*I2467+F2470*I2470-E2470*J2467-G2470*J2470</f>
        <v>0</v>
      </c>
      <c r="O2470" s="28">
        <f t="shared" ref="O2470" si="14703">(D2470*J2467+E2470*I2467+F2470*J2470+G2470*I2470)</f>
        <v>-0.12520301764729175</v>
      </c>
      <c r="P2470" s="26">
        <f t="shared" ref="P2470" si="14704">D2470*K2467+F2470*K2470-E2470*L2467-G2470*L2470</f>
        <v>1</v>
      </c>
      <c r="Q2470" s="27">
        <f t="shared" ref="Q2470" si="14705">(D2470*L2467+E2470*K2467+F2470*L2470+G2470*K2470)</f>
        <v>0</v>
      </c>
      <c r="S2470" s="24">
        <v>0</v>
      </c>
      <c r="T2470" s="28">
        <v>0</v>
      </c>
      <c r="U2470" s="26">
        <v>1</v>
      </c>
      <c r="V2470" s="27">
        <v>0</v>
      </c>
      <c r="X2470" s="24">
        <f t="shared" ref="X2470" si="14706">N2470*S2467+P2470*S2470-O2470*T2467-Q2470*T2470</f>
        <v>0</v>
      </c>
      <c r="Y2470" s="28">
        <f t="shared" ref="Y2470" si="14707">(N2470*T2467+O2470*S2467+P2470*T2470+Q2470*S2470)</f>
        <v>-0.12520301764729175</v>
      </c>
      <c r="Z2470" s="26">
        <f t="shared" ref="Z2470" si="14708">N2470*U2467+P2470*U2470-O2470*V2467-Q2470*V2470</f>
        <v>-2.2549685858202633</v>
      </c>
      <c r="AA2470" s="27">
        <f t="shared" ref="AA2470" si="14709">(N2470*V2467+O2470*U2467+P2470*V2470+Q2470*U2470)</f>
        <v>0</v>
      </c>
      <c r="AB2470" s="8"/>
      <c r="AC2470" s="24">
        <v>0</v>
      </c>
      <c r="AD2470" s="28">
        <f t="shared" ref="AD2470" si="14710">IF(0=(1-$AD$8*$AE$8*$B2467^2),0,-1*(1-$AD$8*$AE$8*$B2467^2)/($B2467*$AD$8))</f>
        <v>-0.13642491057567374</v>
      </c>
      <c r="AE2470" s="26">
        <v>1</v>
      </c>
      <c r="AF2470" s="27">
        <v>0</v>
      </c>
      <c r="AH2470" s="24">
        <f t="shared" ref="AH2470" si="14711">X2470*AC2467+Z2470*AC2470-Y2470*AD2467-AA2470*AD2470</f>
        <v>0</v>
      </c>
      <c r="AI2470" s="28">
        <f t="shared" ref="AI2470" si="14712">(X2470*AD2467+Y2470*AC2467+Z2470*AD2470+AA2470*AC2470)</f>
        <v>0.18243087002419117</v>
      </c>
      <c r="AJ2470" s="26">
        <f t="shared" ref="AJ2470" si="14713">X2470*AE2467+Z2470*AE2470-Y2470*AF2467-AA2470*AF2470</f>
        <v>-2.2549685858202633</v>
      </c>
      <c r="AK2470" s="27">
        <f t="shared" ref="AK2470" si="14714">(X2470*AF2467+Y2470*AE2467+Z2470*AF2470+AA2470*AE2470)</f>
        <v>0</v>
      </c>
      <c r="AL2470" s="8"/>
      <c r="AM2470" s="24">
        <v>0</v>
      </c>
      <c r="AN2470" s="28">
        <v>0</v>
      </c>
      <c r="AO2470" s="26">
        <v>1</v>
      </c>
      <c r="AP2470" s="27">
        <v>0</v>
      </c>
      <c r="AR2470" s="24">
        <f t="shared" ref="AR2470" si="14715">AH2470*AM2467+AJ2470*AM2470-AI2470*AN2467-AK2470*AN2470</f>
        <v>0</v>
      </c>
      <c r="AS2470" s="28">
        <f t="shared" ref="AS2470" si="14716">(AH2470*AN2467+AI2470*AM2467+AJ2470*AN2470+AK2470*AM2470)</f>
        <v>0.18243087002419117</v>
      </c>
      <c r="AT2470" s="26">
        <f t="shared" ref="AT2470" si="14717">AH2470*AO2467+AJ2470*AO2470-AI2470*AP2467-AK2470*AP2470</f>
        <v>-1.2746233841623744</v>
      </c>
      <c r="AU2470" s="27">
        <f t="shared" ref="AU2470" si="14718">(AH2470*AP2467+AI2470*AO2467+AJ2470*AP2470+AK2470*AO2470)</f>
        <v>0</v>
      </c>
      <c r="AV2470" s="8"/>
      <c r="AW2470" s="38">
        <f t="shared" ref="AW2470" si="14719">(180/PI())*ATAN(-1*(($AR$8*AS2467+AU2467+$AR$8*AS2470+AU2470)/($AR$8*AR2467+AT2467+$AR$8*AR2470+AT2470)))</f>
        <v>-61.717047015445864</v>
      </c>
      <c r="AY2470" s="187">
        <f t="shared" ref="AY2470" si="14720">20*LOG(((($AR$8*AR2467+AT2467-$AR$8*AR2470-AT2470)^2+($AR$8*AS2467+AU2467-$AR$8*AS2470-AU2470)^2)/(($AR$8*AR2467+AT2467+$AR$8*AR2470+AT2470)^2+($AR$8*AS2467+AU2467+$AR$8*AS2470+AU2470)^2))^0.5)</f>
        <v>-0.51227808822632548</v>
      </c>
      <c r="AZ2470" s="9"/>
      <c r="BA2470" s="29"/>
      <c r="BB2470" s="29"/>
      <c r="BC2470" s="29"/>
      <c r="BD2470" s="29"/>
    </row>
    <row r="2471" spans="2:56" ht="18.649999999999999" customHeight="1">
      <c r="AY2471" s="33"/>
    </row>
    <row r="2472" spans="2:56" ht="18.649999999999999" customHeight="1" thickBot="1">
      <c r="E2472" s="21" t="s">
        <v>68</v>
      </c>
      <c r="J2472" s="21" t="s">
        <v>69</v>
      </c>
      <c r="O2472" s="21" t="s">
        <v>70</v>
      </c>
      <c r="T2472" s="21" t="s">
        <v>71</v>
      </c>
      <c r="Y2472" s="21" t="s">
        <v>72</v>
      </c>
      <c r="AD2472" s="21" t="s">
        <v>73</v>
      </c>
      <c r="AI2472" s="21" t="s">
        <v>74</v>
      </c>
      <c r="AN2472" s="21" t="s">
        <v>75</v>
      </c>
      <c r="AS2472" s="21" t="s">
        <v>76</v>
      </c>
    </row>
    <row r="2473" spans="2:56" ht="18.649999999999999" customHeight="1" thickBot="1">
      <c r="B2473" s="20"/>
      <c r="D2473" s="197" t="s">
        <v>77</v>
      </c>
      <c r="E2473" s="198"/>
      <c r="F2473" s="199" t="s">
        <v>78</v>
      </c>
      <c r="G2473" s="200"/>
      <c r="I2473" s="197" t="s">
        <v>79</v>
      </c>
      <c r="J2473" s="198"/>
      <c r="K2473" s="199" t="s">
        <v>80</v>
      </c>
      <c r="L2473" s="200"/>
      <c r="N2473" s="197" t="s">
        <v>81</v>
      </c>
      <c r="O2473" s="198"/>
      <c r="P2473" s="199" t="s">
        <v>82</v>
      </c>
      <c r="Q2473" s="200"/>
      <c r="S2473" s="197" t="s">
        <v>83</v>
      </c>
      <c r="T2473" s="198"/>
      <c r="U2473" s="199" t="s">
        <v>84</v>
      </c>
      <c r="V2473" s="200"/>
      <c r="X2473" s="197" t="s">
        <v>85</v>
      </c>
      <c r="Y2473" s="198"/>
      <c r="Z2473" s="199" t="s">
        <v>86</v>
      </c>
      <c r="AA2473" s="200"/>
      <c r="AB2473" s="4"/>
      <c r="AC2473" s="197" t="s">
        <v>87</v>
      </c>
      <c r="AD2473" s="198"/>
      <c r="AE2473" s="199" t="s">
        <v>88</v>
      </c>
      <c r="AF2473" s="200"/>
      <c r="AH2473" s="197" t="s">
        <v>89</v>
      </c>
      <c r="AI2473" s="198"/>
      <c r="AJ2473" s="199" t="s">
        <v>90</v>
      </c>
      <c r="AK2473" s="200"/>
      <c r="AL2473" s="4"/>
      <c r="AM2473" s="197" t="s">
        <v>91</v>
      </c>
      <c r="AN2473" s="198"/>
      <c r="AO2473" s="199" t="s">
        <v>92</v>
      </c>
      <c r="AP2473" s="200"/>
      <c r="AR2473" s="197" t="s">
        <v>93</v>
      </c>
      <c r="AS2473" s="198"/>
      <c r="AT2473" s="199" t="s">
        <v>94</v>
      </c>
      <c r="AU2473" s="200"/>
      <c r="AV2473" s="4"/>
      <c r="AW2473" s="181" t="s">
        <v>95</v>
      </c>
      <c r="AY2473" s="182" t="s">
        <v>22</v>
      </c>
      <c r="AZ2473" s="9"/>
      <c r="BA2473" s="29"/>
      <c r="BB2473" s="29"/>
      <c r="BC2473" s="29"/>
      <c r="BD2473" s="29"/>
    </row>
    <row r="2474" spans="2:56" ht="18.649999999999999" customHeight="1" thickTop="1" thickBot="1">
      <c r="B2474" s="39">
        <f t="shared" ref="B2474" si="14721">B2467+$E$5</f>
        <v>1.0399999999999847</v>
      </c>
      <c r="D2474" s="24">
        <v>1</v>
      </c>
      <c r="E2474" s="25">
        <v>0</v>
      </c>
      <c r="F2474" s="26">
        <v>0</v>
      </c>
      <c r="G2474" s="27">
        <f t="shared" ref="G2474" si="14722">-1/($E$8*$B2474)</f>
        <v>-5.3717232488183004</v>
      </c>
      <c r="I2474" s="24">
        <v>1</v>
      </c>
      <c r="J2474" s="28">
        <v>0</v>
      </c>
      <c r="K2474" s="26">
        <v>0</v>
      </c>
      <c r="L2474" s="27">
        <v>0</v>
      </c>
      <c r="N2474" s="24">
        <f t="shared" ref="N2474" si="14723">D2474*I2474+F2474*I2477-E2474*J2474-G2474*J2477</f>
        <v>0.33195200475745346</v>
      </c>
      <c r="O2474" s="28">
        <f t="shared" ref="O2474" si="14724">(D2474*J2474+E2474*I2474+F2474*J2477+G2474*I2477)</f>
        <v>0</v>
      </c>
      <c r="P2474" s="26">
        <f t="shared" ref="P2474" si="14725">D2474*K2474+F2474*K2477-E2474*L2474-G2474*L2477</f>
        <v>0</v>
      </c>
      <c r="Q2474" s="27">
        <f t="shared" ref="Q2474" si="14726">(D2474*L2474+E2474*K2474+F2474*L2477+G2474*K2477)</f>
        <v>-5.3717232488183004</v>
      </c>
      <c r="S2474" s="24">
        <v>1</v>
      </c>
      <c r="T2474" s="25">
        <v>0</v>
      </c>
      <c r="U2474" s="26">
        <v>0</v>
      </c>
      <c r="V2474" s="27">
        <f t="shared" ref="V2474" si="14727">-1/($T$8*$B2474)</f>
        <v>-25.987525987526372</v>
      </c>
      <c r="X2474" s="24">
        <f t="shared" ref="X2474" si="14728">N2474*S2474+P2474*S2477-O2474*T2474-Q2474*T2477</f>
        <v>0.33195200475745346</v>
      </c>
      <c r="Y2474" s="28">
        <f t="shared" ref="Y2474" si="14729">(N2474*T2474+O2474*S2474+P2474*T2477+Q2474*S2477)</f>
        <v>0</v>
      </c>
      <c r="Z2474" s="26">
        <f t="shared" ref="Z2474" si="14730">N2474*U2474+P2474*U2477-O2474*V2474-Q2474*V2477</f>
        <v>0</v>
      </c>
      <c r="AA2474" s="27">
        <f t="shared" ref="AA2474" si="14731">(N2474*V2474+O2474*U2474+P2474*V2477+Q2474*U2477)</f>
        <v>-13.998334599064099</v>
      </c>
      <c r="AB2474" s="8"/>
      <c r="AC2474" s="24">
        <v>1</v>
      </c>
      <c r="AD2474" s="28">
        <v>0</v>
      </c>
      <c r="AE2474" s="26">
        <v>0</v>
      </c>
      <c r="AF2474" s="27">
        <v>0</v>
      </c>
      <c r="AH2474" s="24">
        <f t="shared" ref="AH2474" si="14732">X2474*AC2474+Z2474*AC2477-Y2474*AD2474-AA2474*AD2477</f>
        <v>-1.567697140090861</v>
      </c>
      <c r="AI2474" s="28">
        <f t="shared" ref="AI2474" si="14733">(X2474*AD2474+Y2474*AC2474+Z2474*AD2477+AA2474*AC2477)</f>
        <v>0</v>
      </c>
      <c r="AJ2474" s="26">
        <f t="shared" ref="AJ2474" si="14734">X2474*AE2474+Z2474*AE2477-Y2474*AF2474-AA2474*AF2477</f>
        <v>0</v>
      </c>
      <c r="AK2474" s="27">
        <f t="shared" ref="AK2474" si="14735">(X2474*AF2474+Y2474*AE2474+Z2474*AF2477+AA2474*AE2477)</f>
        <v>-13.998334599064099</v>
      </c>
      <c r="AL2474" s="8"/>
      <c r="AM2474" s="24">
        <v>1</v>
      </c>
      <c r="AN2474" s="25">
        <v>0</v>
      </c>
      <c r="AO2474" s="26">
        <v>0</v>
      </c>
      <c r="AP2474" s="27">
        <f t="shared" ref="AP2474" si="14736">-1/($AN$8*$B2474)</f>
        <v>-5.3717232488183004</v>
      </c>
      <c r="AR2474" s="24">
        <f t="shared" ref="AR2474" si="14737">AH2474*AM2474+AJ2474*AM2477-AI2474*AN2474-AK2474*AN2477</f>
        <v>-1.567697140090861</v>
      </c>
      <c r="AS2474" s="28">
        <f t="shared" ref="AS2474" si="14738">(AH2474*AN2474+AI2474*AM2474+AJ2474*AN2477+AK2474*AM2477)</f>
        <v>0</v>
      </c>
      <c r="AT2474" s="26">
        <f t="shared" ref="AT2474" si="14739">AH2474*AO2474+AJ2474*AO2477-AI2474*AP2474-AK2474*AP2477</f>
        <v>0</v>
      </c>
      <c r="AU2474" s="27">
        <f t="shared" ref="AU2474" si="14740">(AH2474*AP2474+AI2474*AO2474+AJ2474*AP2477+AK2474*AO2477)</f>
        <v>-5.5770994245320615</v>
      </c>
      <c r="AV2474" s="8"/>
      <c r="AW2474" s="183">
        <f t="shared" ref="AW2474" si="14741">20*LOG((2*$AR$8)/(($AR$8*AR2474+AT2474+$AR$8*AR2477+AT2477)^2+($AR$8*AS2474+AU2474+$AR$8*AS2477+AU2477)^2)^0.5)</f>
        <v>-9.6864640500173333</v>
      </c>
      <c r="AY2474" s="184">
        <f t="shared" ref="AY2474" si="14742">((AS2474^2+AR2474^2)/(AS2477^2+AR2477^2))^0.5</f>
        <v>8.7817283614095736</v>
      </c>
      <c r="AZ2474" s="9"/>
      <c r="BA2474" s="29"/>
      <c r="BB2474" s="29"/>
      <c r="BC2474" s="29"/>
      <c r="BD2474" s="29"/>
    </row>
    <row r="2475" spans="2:56" ht="18.649999999999999" customHeight="1" thickBot="1">
      <c r="D2475" s="30"/>
      <c r="G2475" s="31"/>
      <c r="I2475" s="30"/>
      <c r="L2475" s="31"/>
      <c r="N2475" s="30"/>
      <c r="Q2475" s="31"/>
      <c r="S2475" s="30"/>
      <c r="V2475" s="31"/>
      <c r="X2475" s="30"/>
      <c r="AA2475" s="31"/>
      <c r="AC2475" s="30"/>
      <c r="AF2475" s="31"/>
      <c r="AH2475" s="30"/>
      <c r="AK2475" s="31"/>
      <c r="AM2475" s="30"/>
      <c r="AP2475" s="31"/>
      <c r="AR2475" s="30"/>
      <c r="AU2475" s="31"/>
      <c r="AY2475" s="185"/>
      <c r="AZ2475" s="9"/>
      <c r="BA2475" s="29"/>
      <c r="BB2475" s="29"/>
      <c r="BC2475" s="29"/>
      <c r="BD2475" s="29"/>
    </row>
    <row r="2476" spans="2:56" ht="18.649999999999999" customHeight="1" thickBot="1">
      <c r="D2476" s="197" t="s">
        <v>96</v>
      </c>
      <c r="E2476" s="198"/>
      <c r="F2476" s="199" t="s">
        <v>97</v>
      </c>
      <c r="G2476" s="200"/>
      <c r="I2476" s="197" t="s">
        <v>98</v>
      </c>
      <c r="J2476" s="198"/>
      <c r="K2476" s="199" t="s">
        <v>99</v>
      </c>
      <c r="L2476" s="200"/>
      <c r="N2476" s="197" t="s">
        <v>1</v>
      </c>
      <c r="O2476" s="198"/>
      <c r="P2476" s="199" t="s">
        <v>2</v>
      </c>
      <c r="Q2476" s="200"/>
      <c r="S2476" s="172" t="s">
        <v>100</v>
      </c>
      <c r="T2476" s="173"/>
      <c r="U2476" s="199" t="s">
        <v>101</v>
      </c>
      <c r="V2476" s="200"/>
      <c r="X2476" s="197" t="s">
        <v>102</v>
      </c>
      <c r="Y2476" s="198"/>
      <c r="Z2476" s="199" t="s">
        <v>103</v>
      </c>
      <c r="AA2476" s="200"/>
      <c r="AB2476" s="4"/>
      <c r="AC2476" s="197" t="s">
        <v>104</v>
      </c>
      <c r="AD2476" s="198"/>
      <c r="AE2476" s="199" t="s">
        <v>105</v>
      </c>
      <c r="AF2476" s="200"/>
      <c r="AH2476" s="172" t="s">
        <v>106</v>
      </c>
      <c r="AI2476" s="173"/>
      <c r="AJ2476" s="199" t="s">
        <v>107</v>
      </c>
      <c r="AK2476" s="200"/>
      <c r="AL2476" s="4"/>
      <c r="AM2476" s="197" t="s">
        <v>108</v>
      </c>
      <c r="AN2476" s="198"/>
      <c r="AO2476" s="199" t="s">
        <v>109</v>
      </c>
      <c r="AP2476" s="200"/>
      <c r="AR2476" s="197" t="s">
        <v>110</v>
      </c>
      <c r="AS2476" s="198"/>
      <c r="AT2476" s="199" t="s">
        <v>111</v>
      </c>
      <c r="AU2476" s="200"/>
      <c r="AV2476" s="4"/>
      <c r="AW2476" s="36" t="s">
        <v>112</v>
      </c>
      <c r="AY2476" s="186" t="s">
        <v>113</v>
      </c>
      <c r="AZ2476" s="9"/>
      <c r="BA2476" s="29"/>
      <c r="BB2476" s="29"/>
      <c r="BC2476" s="29"/>
      <c r="BD2476" s="29"/>
    </row>
    <row r="2477" spans="2:56" ht="18.649999999999999" customHeight="1" thickTop="1" thickBot="1">
      <c r="D2477" s="24">
        <v>0</v>
      </c>
      <c r="E2477" s="28">
        <v>0</v>
      </c>
      <c r="F2477" s="26">
        <v>1</v>
      </c>
      <c r="G2477" s="27">
        <v>0</v>
      </c>
      <c r="I2477" s="24">
        <v>0</v>
      </c>
      <c r="J2477" s="28">
        <f t="shared" ref="J2477" si="14743">IF(0=(1-$J$8*$K$8*$B2474^2),0,-1*(1-$J$8*$K$8*$B2474^2)/($B2474*$K$8))</f>
        <v>-0.12436381479435063</v>
      </c>
      <c r="K2477" s="26">
        <v>1</v>
      </c>
      <c r="L2477" s="27">
        <v>0</v>
      </c>
      <c r="N2477" s="24">
        <f t="shared" ref="N2477" si="14744">D2477*I2474+F2477*I2477-E2477*J2474-G2477*J2477</f>
        <v>0</v>
      </c>
      <c r="O2477" s="28">
        <f t="shared" ref="O2477" si="14745">(D2477*J2474+E2477*I2474+F2477*J2477+G2477*I2477)</f>
        <v>-0.12436381479435063</v>
      </c>
      <c r="P2477" s="26">
        <f t="shared" ref="P2477" si="14746">D2477*K2474+F2477*K2477-E2477*L2474-G2477*L2477</f>
        <v>1</v>
      </c>
      <c r="Q2477" s="27">
        <f t="shared" ref="Q2477" si="14747">(D2477*L2474+E2477*K2474+F2477*L2477+G2477*K2477)</f>
        <v>0</v>
      </c>
      <c r="S2477" s="24">
        <v>0</v>
      </c>
      <c r="T2477" s="28">
        <v>0</v>
      </c>
      <c r="U2477" s="26">
        <v>1</v>
      </c>
      <c r="V2477" s="27">
        <v>0</v>
      </c>
      <c r="X2477" s="24">
        <f t="shared" ref="X2477" si="14748">N2477*S2474+P2477*S2477-O2477*T2474-Q2477*T2477</f>
        <v>0</v>
      </c>
      <c r="Y2477" s="28">
        <f t="shared" ref="Y2477" si="14749">(N2477*T2474+O2477*S2474+P2477*T2477+Q2477*S2477)</f>
        <v>-0.12436381479435063</v>
      </c>
      <c r="Z2477" s="26">
        <f t="shared" ref="Z2477" si="14750">N2477*U2474+P2477*U2477-O2477*V2474-Q2477*V2477</f>
        <v>-2.2319078688761036</v>
      </c>
      <c r="AA2477" s="27">
        <f t="shared" ref="AA2477" si="14751">(N2477*V2474+O2477*U2474+P2477*V2477+Q2477*U2477)</f>
        <v>0</v>
      </c>
      <c r="AB2477" s="8"/>
      <c r="AC2477" s="24">
        <v>0</v>
      </c>
      <c r="AD2477" s="28">
        <f t="shared" ref="AD2477" si="14752">IF(0=(1-$AD$8*$AE$8*$B2474^2),0,-1*(1-$AD$8*$AE$8*$B2474^2)/($B2474*$AD$8))</f>
        <v>-0.13570536776391395</v>
      </c>
      <c r="AE2477" s="26">
        <v>1</v>
      </c>
      <c r="AF2477" s="27">
        <v>0</v>
      </c>
      <c r="AH2477" s="24">
        <f t="shared" ref="AH2477" si="14753">X2477*AC2474+Z2477*AC2477-Y2477*AD2474-AA2477*AD2477</f>
        <v>0</v>
      </c>
      <c r="AI2477" s="28">
        <f t="shared" ref="AI2477" si="14754">(X2477*AD2474+Y2477*AC2474+Z2477*AD2477+AA2477*AC2477)</f>
        <v>0.17851806336665446</v>
      </c>
      <c r="AJ2477" s="26">
        <f t="shared" ref="AJ2477" si="14755">X2477*AE2474+Z2477*AE2477-Y2477*AF2474-AA2477*AF2477</f>
        <v>-2.2319078688761036</v>
      </c>
      <c r="AK2477" s="27">
        <f t="shared" ref="AK2477" si="14756">(X2477*AF2474+Y2477*AE2474+Z2477*AF2477+AA2477*AE2477)</f>
        <v>0</v>
      </c>
      <c r="AL2477" s="8"/>
      <c r="AM2477" s="24">
        <v>0</v>
      </c>
      <c r="AN2477" s="28">
        <v>0</v>
      </c>
      <c r="AO2477" s="26">
        <v>1</v>
      </c>
      <c r="AP2477" s="27">
        <v>0</v>
      </c>
      <c r="AR2477" s="24">
        <f t="shared" ref="AR2477" si="14757">AH2477*AM2474+AJ2477*AM2477-AI2477*AN2474-AK2477*AN2477</f>
        <v>0</v>
      </c>
      <c r="AS2477" s="28">
        <f t="shared" ref="AS2477" si="14758">(AH2477*AN2474+AI2477*AM2474+AJ2477*AN2477+AK2477*AM2477)</f>
        <v>0.17851806336665446</v>
      </c>
      <c r="AT2477" s="26">
        <f t="shared" ref="AT2477" si="14759">AH2477*AO2474+AJ2477*AO2477-AI2477*AP2474-AK2477*AP2477</f>
        <v>-1.2729582375554274</v>
      </c>
      <c r="AU2477" s="27">
        <f t="shared" ref="AU2477" si="14760">(AH2477*AP2474+AI2477*AO2474+AJ2477*AP2477+AK2477*AO2477)</f>
        <v>0</v>
      </c>
      <c r="AV2477" s="8"/>
      <c r="AW2477" s="38">
        <f t="shared" ref="AW2477" si="14761">(180/PI())*ATAN(-1*(($AR$8*AS2474+AU2474+$AR$8*AS2477+AU2477)/($AR$8*AR2474+AT2474+$AR$8*AR2477+AT2477)))</f>
        <v>-62.247304232119752</v>
      </c>
      <c r="AY2477" s="187">
        <f t="shared" ref="AY2477" si="14762">20*LOG(((($AR$8*AR2474+AT2474-$AR$8*AR2477-AT2477)^2+($AR$8*AS2474+AU2474-$AR$8*AS2477-AU2477)^2)/(($AR$8*AR2474+AT2474+$AR$8*AR2477+AT2477)^2+($AR$8*AS2474+AU2474+$AR$8*AS2477+AU2477)^2))^0.5)</f>
        <v>-0.49385166781853512</v>
      </c>
      <c r="AZ2477" s="9"/>
      <c r="BA2477" s="29"/>
      <c r="BB2477" s="29"/>
      <c r="BC2477" s="29"/>
      <c r="BD2477" s="29"/>
    </row>
    <row r="2478" spans="2:56" ht="18.649999999999999" customHeight="1">
      <c r="AY2478" s="33"/>
    </row>
    <row r="2479" spans="2:56" ht="18.649999999999999" customHeight="1" thickBot="1">
      <c r="E2479" s="21" t="s">
        <v>68</v>
      </c>
      <c r="J2479" s="21" t="s">
        <v>69</v>
      </c>
      <c r="O2479" s="21" t="s">
        <v>70</v>
      </c>
      <c r="T2479" s="21" t="s">
        <v>71</v>
      </c>
      <c r="Y2479" s="21" t="s">
        <v>72</v>
      </c>
      <c r="AD2479" s="21" t="s">
        <v>73</v>
      </c>
      <c r="AI2479" s="21" t="s">
        <v>74</v>
      </c>
      <c r="AN2479" s="21" t="s">
        <v>75</v>
      </c>
      <c r="AS2479" s="21" t="s">
        <v>76</v>
      </c>
    </row>
    <row r="2480" spans="2:56" ht="18.649999999999999" customHeight="1" thickBot="1">
      <c r="B2480" s="20"/>
      <c r="D2480" s="197" t="s">
        <v>77</v>
      </c>
      <c r="E2480" s="198"/>
      <c r="F2480" s="199" t="s">
        <v>78</v>
      </c>
      <c r="G2480" s="200"/>
      <c r="I2480" s="197" t="s">
        <v>79</v>
      </c>
      <c r="J2480" s="198"/>
      <c r="K2480" s="199" t="s">
        <v>80</v>
      </c>
      <c r="L2480" s="200"/>
      <c r="N2480" s="197" t="s">
        <v>81</v>
      </c>
      <c r="O2480" s="198"/>
      <c r="P2480" s="199" t="s">
        <v>82</v>
      </c>
      <c r="Q2480" s="200"/>
      <c r="S2480" s="197" t="s">
        <v>83</v>
      </c>
      <c r="T2480" s="198"/>
      <c r="U2480" s="199" t="s">
        <v>84</v>
      </c>
      <c r="V2480" s="200"/>
      <c r="X2480" s="197" t="s">
        <v>85</v>
      </c>
      <c r="Y2480" s="198"/>
      <c r="Z2480" s="199" t="s">
        <v>86</v>
      </c>
      <c r="AA2480" s="200"/>
      <c r="AB2480" s="4"/>
      <c r="AC2480" s="197" t="s">
        <v>87</v>
      </c>
      <c r="AD2480" s="198"/>
      <c r="AE2480" s="199" t="s">
        <v>88</v>
      </c>
      <c r="AF2480" s="200"/>
      <c r="AH2480" s="197" t="s">
        <v>89</v>
      </c>
      <c r="AI2480" s="198"/>
      <c r="AJ2480" s="199" t="s">
        <v>90</v>
      </c>
      <c r="AK2480" s="200"/>
      <c r="AL2480" s="4"/>
      <c r="AM2480" s="197" t="s">
        <v>91</v>
      </c>
      <c r="AN2480" s="198"/>
      <c r="AO2480" s="199" t="s">
        <v>92</v>
      </c>
      <c r="AP2480" s="200"/>
      <c r="AR2480" s="197" t="s">
        <v>93</v>
      </c>
      <c r="AS2480" s="198"/>
      <c r="AT2480" s="199" t="s">
        <v>94</v>
      </c>
      <c r="AU2480" s="200"/>
      <c r="AV2480" s="4"/>
      <c r="AW2480" s="181" t="s">
        <v>95</v>
      </c>
      <c r="AY2480" s="182" t="s">
        <v>22</v>
      </c>
      <c r="AZ2480" s="9"/>
      <c r="BA2480" s="29"/>
      <c r="BB2480" s="29"/>
      <c r="BC2480" s="29"/>
      <c r="BD2480" s="29"/>
    </row>
    <row r="2481" spans="2:56" ht="18.649999999999999" customHeight="1" thickTop="1" thickBot="1">
      <c r="B2481" s="39">
        <f t="shared" ref="B2481" si="14763">B2474+$E$5</f>
        <v>1.0403999999999847</v>
      </c>
      <c r="D2481" s="24">
        <v>1</v>
      </c>
      <c r="E2481" s="25">
        <v>0</v>
      </c>
      <c r="F2481" s="26">
        <v>0</v>
      </c>
      <c r="G2481" s="27">
        <f t="shared" ref="G2481" si="14764">-1/($E$8*$B2481)</f>
        <v>-5.3696579957430144</v>
      </c>
      <c r="I2481" s="24">
        <v>1</v>
      </c>
      <c r="J2481" s="28">
        <v>0</v>
      </c>
      <c r="K2481" s="26">
        <v>0</v>
      </c>
      <c r="L2481" s="27">
        <v>0</v>
      </c>
      <c r="N2481" s="24">
        <f t="shared" ref="N2481" si="14765">D2481*I2481+F2481*I2484-E2481*J2481-G2481*J2484</f>
        <v>0.33671324821790671</v>
      </c>
      <c r="O2481" s="28">
        <f t="shared" ref="O2481" si="14766">(D2481*J2481+E2481*I2481+F2481*J2484+G2481*I2484)</f>
        <v>0</v>
      </c>
      <c r="P2481" s="26">
        <f t="shared" ref="P2481" si="14767">D2481*K2481+F2481*K2484-E2481*L2481-G2481*L2484</f>
        <v>0</v>
      </c>
      <c r="Q2481" s="27">
        <f t="shared" ref="Q2481" si="14768">(D2481*L2481+E2481*K2481+F2481*L2484+G2481*K2484)</f>
        <v>-5.3696579957430144</v>
      </c>
      <c r="S2481" s="24">
        <v>1</v>
      </c>
      <c r="T2481" s="25">
        <v>0</v>
      </c>
      <c r="U2481" s="26">
        <v>0</v>
      </c>
      <c r="V2481" s="27">
        <f t="shared" ref="V2481" si="14769">-1/($T$8*$B2481)</f>
        <v>-25.977534628054041</v>
      </c>
      <c r="X2481" s="24">
        <f t="shared" ref="X2481" si="14770">N2481*S2481+P2481*S2484-O2481*T2481-Q2481*T2484</f>
        <v>0.33671324821790671</v>
      </c>
      <c r="Y2481" s="28">
        <f t="shared" ref="Y2481" si="14771">(N2481*T2481+O2481*S2481+P2481*T2484+Q2481*S2484)</f>
        <v>0</v>
      </c>
      <c r="Z2481" s="26">
        <f t="shared" ref="Z2481" si="14772">N2481*U2481+P2481*U2484-O2481*V2481-Q2481*V2484</f>
        <v>0</v>
      </c>
      <c r="AA2481" s="27">
        <f t="shared" ref="AA2481" si="14773">(N2481*V2481+O2481*U2481+P2481*V2484+Q2481*U2484)</f>
        <v>-14.116638061048242</v>
      </c>
      <c r="AB2481" s="8"/>
      <c r="AC2481" s="24">
        <v>1</v>
      </c>
      <c r="AD2481" s="28">
        <v>0</v>
      </c>
      <c r="AE2481" s="26">
        <v>0</v>
      </c>
      <c r="AF2481" s="27">
        <v>0</v>
      </c>
      <c r="AH2481" s="24">
        <f t="shared" ref="AH2481" si="14774">X2481*AC2481+Z2481*AC2484-Y2481*AD2481-AA2481*AD2484</f>
        <v>-1.568836975326996</v>
      </c>
      <c r="AI2481" s="28">
        <f t="shared" ref="AI2481" si="14775">(X2481*AD2481+Y2481*AC2481+Z2481*AD2484+AA2481*AC2484)</f>
        <v>0</v>
      </c>
      <c r="AJ2481" s="26">
        <f t="shared" ref="AJ2481" si="14776">X2481*AE2481+Z2481*AE2484-Y2481*AF2481-AA2481*AF2484</f>
        <v>0</v>
      </c>
      <c r="AK2481" s="27">
        <f t="shared" ref="AK2481" si="14777">(X2481*AF2481+Y2481*AE2481+Z2481*AF2484+AA2481*AE2484)</f>
        <v>-14.116638061048242</v>
      </c>
      <c r="AL2481" s="8"/>
      <c r="AM2481" s="24">
        <v>1</v>
      </c>
      <c r="AN2481" s="25">
        <v>0</v>
      </c>
      <c r="AO2481" s="26">
        <v>0</v>
      </c>
      <c r="AP2481" s="27">
        <f t="shared" ref="AP2481" si="14778">-1/($AN$8*$B2481)</f>
        <v>-5.3696579957430144</v>
      </c>
      <c r="AR2481" s="24">
        <f t="shared" ref="AR2481" si="14779">AH2481*AM2481+AJ2481*AM2484-AI2481*AN2481-AK2481*AN2484</f>
        <v>-1.568836975326996</v>
      </c>
      <c r="AS2481" s="28">
        <f t="shared" ref="AS2481" si="14780">(AH2481*AN2481+AI2481*AM2481+AJ2481*AN2484+AK2481*AM2484)</f>
        <v>0</v>
      </c>
      <c r="AT2481" s="26">
        <f t="shared" ref="AT2481" si="14781">AH2481*AO2481+AJ2481*AO2484-AI2481*AP2481-AK2481*AP2484</f>
        <v>0</v>
      </c>
      <c r="AU2481" s="27">
        <f t="shared" ref="AU2481" si="14782">(AH2481*AP2481+AI2481*AO2481+AJ2481*AP2484+AK2481*AO2484)</f>
        <v>-5.6925200524663513</v>
      </c>
      <c r="AV2481" s="8"/>
      <c r="AW2481" s="183">
        <f t="shared" ref="AW2481" si="14783">20*LOG((2*$AR$8)/(($AR$8*AR2481+AT2481+$AR$8*AR2484+AT2484)^2+($AR$8*AS2481+AU2481+$AR$8*AS2484+AU2484)^2)^0.5)</f>
        <v>-9.8353878248298017</v>
      </c>
      <c r="AY2481" s="184">
        <f t="shared" ref="AY2481" si="14784">((AS2481^2+AR2481^2)/(AS2484^2+AR2484^2))^0.5</f>
        <v>8.9831418366409324</v>
      </c>
      <c r="AZ2481" s="9"/>
      <c r="BA2481" s="29"/>
      <c r="BB2481" s="29"/>
      <c r="BC2481" s="29"/>
      <c r="BD2481" s="29"/>
    </row>
    <row r="2482" spans="2:56" ht="18.649999999999999" customHeight="1" thickBot="1">
      <c r="D2482" s="30"/>
      <c r="G2482" s="31"/>
      <c r="I2482" s="30"/>
      <c r="L2482" s="31"/>
      <c r="N2482" s="30"/>
      <c r="Q2482" s="31"/>
      <c r="S2482" s="30"/>
      <c r="V2482" s="31"/>
      <c r="X2482" s="30"/>
      <c r="AA2482" s="31"/>
      <c r="AC2482" s="30"/>
      <c r="AF2482" s="31"/>
      <c r="AH2482" s="30"/>
      <c r="AK2482" s="31"/>
      <c r="AM2482" s="30"/>
      <c r="AP2482" s="31"/>
      <c r="AR2482" s="30"/>
      <c r="AU2482" s="31"/>
      <c r="AY2482" s="185"/>
      <c r="AZ2482" s="9"/>
      <c r="BA2482" s="29"/>
      <c r="BB2482" s="29"/>
      <c r="BC2482" s="29"/>
      <c r="BD2482" s="29"/>
    </row>
    <row r="2483" spans="2:56" ht="18.649999999999999" customHeight="1" thickBot="1">
      <c r="D2483" s="197" t="s">
        <v>96</v>
      </c>
      <c r="E2483" s="198"/>
      <c r="F2483" s="199" t="s">
        <v>97</v>
      </c>
      <c r="G2483" s="200"/>
      <c r="I2483" s="197" t="s">
        <v>98</v>
      </c>
      <c r="J2483" s="198"/>
      <c r="K2483" s="199" t="s">
        <v>99</v>
      </c>
      <c r="L2483" s="200"/>
      <c r="N2483" s="197" t="s">
        <v>1</v>
      </c>
      <c r="O2483" s="198"/>
      <c r="P2483" s="199" t="s">
        <v>2</v>
      </c>
      <c r="Q2483" s="200"/>
      <c r="S2483" s="172" t="s">
        <v>100</v>
      </c>
      <c r="T2483" s="173"/>
      <c r="U2483" s="199" t="s">
        <v>101</v>
      </c>
      <c r="V2483" s="200"/>
      <c r="X2483" s="197" t="s">
        <v>102</v>
      </c>
      <c r="Y2483" s="198"/>
      <c r="Z2483" s="199" t="s">
        <v>103</v>
      </c>
      <c r="AA2483" s="200"/>
      <c r="AB2483" s="4"/>
      <c r="AC2483" s="197" t="s">
        <v>104</v>
      </c>
      <c r="AD2483" s="198"/>
      <c r="AE2483" s="199" t="s">
        <v>105</v>
      </c>
      <c r="AF2483" s="200"/>
      <c r="AH2483" s="172" t="s">
        <v>106</v>
      </c>
      <c r="AI2483" s="173"/>
      <c r="AJ2483" s="199" t="s">
        <v>107</v>
      </c>
      <c r="AK2483" s="200"/>
      <c r="AL2483" s="4"/>
      <c r="AM2483" s="197" t="s">
        <v>108</v>
      </c>
      <c r="AN2483" s="198"/>
      <c r="AO2483" s="199" t="s">
        <v>109</v>
      </c>
      <c r="AP2483" s="200"/>
      <c r="AR2483" s="197" t="s">
        <v>110</v>
      </c>
      <c r="AS2483" s="198"/>
      <c r="AT2483" s="199" t="s">
        <v>111</v>
      </c>
      <c r="AU2483" s="200"/>
      <c r="AV2483" s="4"/>
      <c r="AW2483" s="36" t="s">
        <v>112</v>
      </c>
      <c r="AY2483" s="186" t="s">
        <v>113</v>
      </c>
      <c r="AZ2483" s="9"/>
      <c r="BA2483" s="29"/>
      <c r="BB2483" s="29"/>
      <c r="BC2483" s="29"/>
      <c r="BD2483" s="29"/>
    </row>
    <row r="2484" spans="2:56" ht="18.649999999999999" customHeight="1" thickTop="1" thickBot="1">
      <c r="D2484" s="24">
        <v>0</v>
      </c>
      <c r="E2484" s="28">
        <v>0</v>
      </c>
      <c r="F2484" s="26">
        <v>1</v>
      </c>
      <c r="G2484" s="27">
        <v>0</v>
      </c>
      <c r="I2484" s="24">
        <v>0</v>
      </c>
      <c r="J2484" s="28">
        <f t="shared" ref="J2484" si="14785">IF(0=(1-$J$8*$K$8*$B2481^2),0,-1*(1-$J$8*$K$8*$B2481^2)/($B2481*$K$8))</f>
        <v>-0.12352495304318026</v>
      </c>
      <c r="K2484" s="26">
        <v>1</v>
      </c>
      <c r="L2484" s="27">
        <v>0</v>
      </c>
      <c r="N2484" s="24">
        <f t="shared" ref="N2484" si="14786">D2484*I2481+F2484*I2484-E2484*J2481-G2484*J2484</f>
        <v>0</v>
      </c>
      <c r="O2484" s="28">
        <f t="shared" ref="O2484" si="14787">(D2484*J2481+E2484*I2481+F2484*J2484+G2484*I2484)</f>
        <v>-0.12352495304318026</v>
      </c>
      <c r="P2484" s="26">
        <f t="shared" ref="P2484" si="14788">D2484*K2481+F2484*K2484-E2484*L2481-G2484*L2484</f>
        <v>1</v>
      </c>
      <c r="Q2484" s="27">
        <f t="shared" ref="Q2484" si="14789">(D2484*L2481+E2484*K2481+F2484*L2484+G2484*K2484)</f>
        <v>0</v>
      </c>
      <c r="S2484" s="24">
        <v>0</v>
      </c>
      <c r="T2484" s="28">
        <v>0</v>
      </c>
      <c r="U2484" s="26">
        <v>1</v>
      </c>
      <c r="V2484" s="27">
        <v>0</v>
      </c>
      <c r="X2484" s="24">
        <f t="shared" ref="X2484" si="14790">N2484*S2481+P2484*S2484-O2484*T2481-Q2484*T2484</f>
        <v>0</v>
      </c>
      <c r="Y2484" s="28">
        <f t="shared" ref="Y2484" si="14791">(N2484*T2481+O2484*S2481+P2484*T2484+Q2484*S2484)</f>
        <v>-0.12352495304318026</v>
      </c>
      <c r="Z2484" s="26">
        <f t="shared" ref="Z2484" si="14792">N2484*U2481+P2484*U2484-O2484*V2481-Q2484*V2484</f>
        <v>-2.2088737451079647</v>
      </c>
      <c r="AA2484" s="27">
        <f t="shared" ref="AA2484" si="14793">(N2484*V2481+O2484*U2481+P2484*V2484+Q2484*U2484)</f>
        <v>0</v>
      </c>
      <c r="AB2484" s="8"/>
      <c r="AC2484" s="24">
        <v>0</v>
      </c>
      <c r="AD2484" s="28">
        <f t="shared" ref="AD2484" si="14794">IF(0=(1-$AD$8*$AE$8*$B2481^2),0,-1*(1-$AD$8*$AE$8*$B2481^2)/($B2481*$AD$8))</f>
        <v>-0.13498612171709987</v>
      </c>
      <c r="AE2484" s="26">
        <v>1</v>
      </c>
      <c r="AF2484" s="27">
        <v>0</v>
      </c>
      <c r="AH2484" s="24">
        <f t="shared" ref="AH2484" si="14795">X2484*AC2481+Z2484*AC2484-Y2484*AD2481-AA2484*AD2484</f>
        <v>0</v>
      </c>
      <c r="AI2484" s="28">
        <f t="shared" ref="AI2484" si="14796">(X2484*AD2481+Y2484*AC2481+Z2484*AD2484+AA2484*AC2484)</f>
        <v>0.17464234717166968</v>
      </c>
      <c r="AJ2484" s="26">
        <f t="shared" ref="AJ2484" si="14797">X2484*AE2481+Z2484*AE2484-Y2484*AF2481-AA2484*AF2484</f>
        <v>-2.2088737451079647</v>
      </c>
      <c r="AK2484" s="27">
        <f t="shared" ref="AK2484" si="14798">(X2484*AF2481+Y2484*AE2481+Z2484*AF2484+AA2484*AE2484)</f>
        <v>0</v>
      </c>
      <c r="AL2484" s="8"/>
      <c r="AM2484" s="24">
        <v>0</v>
      </c>
      <c r="AN2484" s="28">
        <v>0</v>
      </c>
      <c r="AO2484" s="26">
        <v>1</v>
      </c>
      <c r="AP2484" s="27">
        <v>0</v>
      </c>
      <c r="AR2484" s="24">
        <f t="shared" ref="AR2484" si="14799">AH2484*AM2481+AJ2484*AM2484-AI2484*AN2481-AK2484*AN2484</f>
        <v>0</v>
      </c>
      <c r="AS2484" s="28">
        <f t="shared" ref="AS2484" si="14800">(AH2484*AN2481+AI2484*AM2481+AJ2484*AN2484+AK2484*AM2484)</f>
        <v>0.17464234717166968</v>
      </c>
      <c r="AT2484" s="26">
        <f t="shared" ref="AT2484" si="14801">AH2484*AO2481+AJ2484*AO2484-AI2484*AP2481-AK2484*AP2484</f>
        <v>-1.2711040692222813</v>
      </c>
      <c r="AU2484" s="27">
        <f t="shared" ref="AU2484" si="14802">(AH2484*AP2481+AI2484*AO2481+AJ2484*AP2484+AK2484*AO2484)</f>
        <v>0</v>
      </c>
      <c r="AV2484" s="8"/>
      <c r="AW2484" s="38">
        <f t="shared" ref="AW2484" si="14803">(180/PI())*ATAN(-1*(($AR$8*AS2481+AU2481+$AR$8*AS2484+AU2484)/($AR$8*AR2481+AT2481+$AR$8*AR2484+AT2484)))</f>
        <v>-62.766027752720852</v>
      </c>
      <c r="AY2484" s="187">
        <f t="shared" ref="AY2484" si="14804">20*LOG(((($AR$8*AR2481+AT2481-$AR$8*AR2484-AT2484)^2+($AR$8*AS2481+AU2481-$AR$8*AS2484-AU2484)^2)/(($AR$8*AR2481+AT2481+$AR$8*AR2484+AT2484)^2+($AR$8*AS2481+AU2481+$AR$8*AS2484+AU2484)^2))^0.5)</f>
        <v>-0.47625632136947671</v>
      </c>
      <c r="AZ2484" s="9"/>
      <c r="BA2484" s="29"/>
      <c r="BB2484" s="29"/>
      <c r="BC2484" s="29"/>
      <c r="BD2484" s="29"/>
    </row>
    <row r="2485" spans="2:56" ht="18.649999999999999" customHeight="1">
      <c r="AY2485" s="33"/>
    </row>
    <row r="2486" spans="2:56" ht="18.649999999999999" customHeight="1" thickBot="1">
      <c r="E2486" s="21" t="s">
        <v>68</v>
      </c>
      <c r="J2486" s="21" t="s">
        <v>69</v>
      </c>
      <c r="O2486" s="21" t="s">
        <v>70</v>
      </c>
      <c r="T2486" s="21" t="s">
        <v>71</v>
      </c>
      <c r="Y2486" s="21" t="s">
        <v>72</v>
      </c>
      <c r="AD2486" s="21" t="s">
        <v>73</v>
      </c>
      <c r="AI2486" s="21" t="s">
        <v>74</v>
      </c>
      <c r="AN2486" s="21" t="s">
        <v>75</v>
      </c>
      <c r="AS2486" s="21" t="s">
        <v>76</v>
      </c>
    </row>
    <row r="2487" spans="2:56" ht="18.649999999999999" customHeight="1" thickBot="1">
      <c r="B2487" s="20"/>
      <c r="D2487" s="197" t="s">
        <v>77</v>
      </c>
      <c r="E2487" s="198"/>
      <c r="F2487" s="199" t="s">
        <v>78</v>
      </c>
      <c r="G2487" s="200"/>
      <c r="I2487" s="197" t="s">
        <v>79</v>
      </c>
      <c r="J2487" s="198"/>
      <c r="K2487" s="199" t="s">
        <v>80</v>
      </c>
      <c r="L2487" s="200"/>
      <c r="N2487" s="197" t="s">
        <v>81</v>
      </c>
      <c r="O2487" s="198"/>
      <c r="P2487" s="199" t="s">
        <v>82</v>
      </c>
      <c r="Q2487" s="200"/>
      <c r="S2487" s="197" t="s">
        <v>83</v>
      </c>
      <c r="T2487" s="198"/>
      <c r="U2487" s="199" t="s">
        <v>84</v>
      </c>
      <c r="V2487" s="200"/>
      <c r="X2487" s="197" t="s">
        <v>85</v>
      </c>
      <c r="Y2487" s="198"/>
      <c r="Z2487" s="199" t="s">
        <v>86</v>
      </c>
      <c r="AA2487" s="200"/>
      <c r="AB2487" s="4"/>
      <c r="AC2487" s="197" t="s">
        <v>87</v>
      </c>
      <c r="AD2487" s="198"/>
      <c r="AE2487" s="199" t="s">
        <v>88</v>
      </c>
      <c r="AF2487" s="200"/>
      <c r="AH2487" s="197" t="s">
        <v>89</v>
      </c>
      <c r="AI2487" s="198"/>
      <c r="AJ2487" s="199" t="s">
        <v>90</v>
      </c>
      <c r="AK2487" s="200"/>
      <c r="AL2487" s="4"/>
      <c r="AM2487" s="197" t="s">
        <v>91</v>
      </c>
      <c r="AN2487" s="198"/>
      <c r="AO2487" s="199" t="s">
        <v>92</v>
      </c>
      <c r="AP2487" s="200"/>
      <c r="AR2487" s="197" t="s">
        <v>93</v>
      </c>
      <c r="AS2487" s="198"/>
      <c r="AT2487" s="199" t="s">
        <v>94</v>
      </c>
      <c r="AU2487" s="200"/>
      <c r="AV2487" s="4"/>
      <c r="AW2487" s="181" t="s">
        <v>95</v>
      </c>
      <c r="AY2487" s="182" t="s">
        <v>22</v>
      </c>
      <c r="AZ2487" s="9"/>
      <c r="BA2487" s="29"/>
      <c r="BB2487" s="29"/>
      <c r="BC2487" s="29"/>
      <c r="BD2487" s="29"/>
    </row>
    <row r="2488" spans="2:56" ht="18.649999999999999" customHeight="1" thickTop="1" thickBot="1">
      <c r="B2488" s="39">
        <f t="shared" ref="B2488" si="14805">B2481+$E$5</f>
        <v>1.0407999999999846</v>
      </c>
      <c r="D2488" s="24">
        <v>1</v>
      </c>
      <c r="E2488" s="25">
        <v>0</v>
      </c>
      <c r="F2488" s="26">
        <v>0</v>
      </c>
      <c r="G2488" s="27">
        <f t="shared" ref="G2488" si="14806">-1/($E$8*$B2488)</f>
        <v>-5.367594330102837</v>
      </c>
      <c r="I2488" s="24">
        <v>1</v>
      </c>
      <c r="J2488" s="28">
        <v>0</v>
      </c>
      <c r="K2488" s="26">
        <v>0</v>
      </c>
      <c r="L2488" s="27">
        <v>0</v>
      </c>
      <c r="N2488" s="24">
        <f t="shared" ref="N2488" si="14807">D2488*I2488+F2488*I2491-E2488*J2488-G2488*J2491</f>
        <v>0.34146900321354579</v>
      </c>
      <c r="O2488" s="28">
        <f t="shared" ref="O2488" si="14808">(D2488*J2488+E2488*I2488+F2488*J2491+G2488*I2491)</f>
        <v>0</v>
      </c>
      <c r="P2488" s="26">
        <f t="shared" ref="P2488" si="14809">D2488*K2488+F2488*K2491-E2488*L2488-G2488*L2491</f>
        <v>0</v>
      </c>
      <c r="Q2488" s="27">
        <f t="shared" ref="Q2488" si="14810">(D2488*L2488+E2488*K2488+F2488*L2491+G2488*K2491)</f>
        <v>-5.367594330102837</v>
      </c>
      <c r="S2488" s="24">
        <v>1</v>
      </c>
      <c r="T2488" s="25">
        <v>0</v>
      </c>
      <c r="U2488" s="26">
        <v>0</v>
      </c>
      <c r="V2488" s="27">
        <f t="shared" ref="V2488" si="14811">-1/($T$8*$B2488)</f>
        <v>-25.967550948335347</v>
      </c>
      <c r="X2488" s="24">
        <f t="shared" ref="X2488" si="14812">N2488*S2488+P2488*S2491-O2488*T2488-Q2488*T2491</f>
        <v>0.34146900321354579</v>
      </c>
      <c r="Y2488" s="28">
        <f t="shared" ref="Y2488" si="14813">(N2488*T2488+O2488*S2488+P2488*T2491+Q2488*S2491)</f>
        <v>0</v>
      </c>
      <c r="Z2488" s="26">
        <f t="shared" ref="Z2488" si="14814">N2488*U2488+P2488*U2491-O2488*V2488-Q2488*V2491</f>
        <v>0</v>
      </c>
      <c r="AA2488" s="27">
        <f t="shared" ref="AA2488" si="14815">(N2488*V2488+O2488*U2488+P2488*V2491+Q2488*U2491)</f>
        <v>-14.234708068327873</v>
      </c>
      <c r="AB2488" s="8"/>
      <c r="AC2488" s="24">
        <v>1</v>
      </c>
      <c r="AD2488" s="28">
        <v>0</v>
      </c>
      <c r="AE2488" s="26">
        <v>0</v>
      </c>
      <c r="AF2488" s="27">
        <v>0</v>
      </c>
      <c r="AH2488" s="24">
        <f t="shared" ref="AH2488" si="14816">X2488*AC2488+Z2488*AC2491-Y2488*AD2488-AA2488*AD2491</f>
        <v>-1.5697849946912918</v>
      </c>
      <c r="AI2488" s="28">
        <f t="shared" ref="AI2488" si="14817">(X2488*AD2488+Y2488*AC2488+Z2488*AD2491+AA2488*AC2491)</f>
        <v>0</v>
      </c>
      <c r="AJ2488" s="26">
        <f t="shared" ref="AJ2488" si="14818">X2488*AE2488+Z2488*AE2491-Y2488*AF2488-AA2488*AF2491</f>
        <v>0</v>
      </c>
      <c r="AK2488" s="27">
        <f t="shared" ref="AK2488" si="14819">(X2488*AF2488+Y2488*AE2488+Z2488*AF2491+AA2488*AE2491)</f>
        <v>-14.234708068327873</v>
      </c>
      <c r="AL2488" s="8"/>
      <c r="AM2488" s="24">
        <v>1</v>
      </c>
      <c r="AN2488" s="25">
        <v>0</v>
      </c>
      <c r="AO2488" s="26">
        <v>0</v>
      </c>
      <c r="AP2488" s="27">
        <f t="shared" ref="AP2488" si="14820">-1/($AN$8*$B2488)</f>
        <v>-5.367594330102837</v>
      </c>
      <c r="AR2488" s="24">
        <f t="shared" ref="AR2488" si="14821">AH2488*AM2488+AJ2488*AM2491-AI2488*AN2488-AK2488*AN2491</f>
        <v>-1.5697849946912918</v>
      </c>
      <c r="AS2488" s="28">
        <f t="shared" ref="AS2488" si="14822">(AH2488*AN2488+AI2488*AM2488+AJ2488*AN2491+AK2488*AM2491)</f>
        <v>0</v>
      </c>
      <c r="AT2488" s="26">
        <f t="shared" ref="AT2488" si="14823">AH2488*AO2488+AJ2488*AO2491-AI2488*AP2488-AK2488*AP2491</f>
        <v>0</v>
      </c>
      <c r="AU2488" s="27">
        <f t="shared" ref="AU2488" si="14824">(AH2488*AP2488+AI2488*AO2488+AJ2488*AP2491+AK2488*AO2491)</f>
        <v>-5.8087390313423821</v>
      </c>
      <c r="AV2488" s="8"/>
      <c r="AW2488" s="183">
        <f t="shared" ref="AW2488" si="14825">20*LOG((2*$AR$8)/(($AR$8*AR2488+AT2488+$AR$8*AR2491+AT2491)^2+($AR$8*AS2488+AU2488+$AR$8*AS2491+AU2491)^2)^0.5)</f>
        <v>-9.9831781957890904</v>
      </c>
      <c r="AY2488" s="184">
        <f t="shared" ref="AY2488" si="14826">((AS2488^2+AR2488^2)/(AS2491^2+AR2491^2))^0.5</f>
        <v>9.1905829158706069</v>
      </c>
      <c r="AZ2488" s="9"/>
      <c r="BA2488" s="29"/>
      <c r="BB2488" s="29"/>
      <c r="BC2488" s="29"/>
      <c r="BD2488" s="29"/>
    </row>
    <row r="2489" spans="2:56" ht="18.649999999999999" customHeight="1" thickBot="1">
      <c r="D2489" s="30"/>
      <c r="G2489" s="31"/>
      <c r="I2489" s="30"/>
      <c r="L2489" s="31"/>
      <c r="N2489" s="30"/>
      <c r="Q2489" s="31"/>
      <c r="S2489" s="30"/>
      <c r="V2489" s="31"/>
      <c r="X2489" s="30"/>
      <c r="AA2489" s="31"/>
      <c r="AC2489" s="30"/>
      <c r="AF2489" s="31"/>
      <c r="AH2489" s="30"/>
      <c r="AK2489" s="31"/>
      <c r="AM2489" s="30"/>
      <c r="AP2489" s="31"/>
      <c r="AR2489" s="30"/>
      <c r="AU2489" s="31"/>
      <c r="AY2489" s="185"/>
      <c r="AZ2489" s="9"/>
      <c r="BA2489" s="29"/>
      <c r="BB2489" s="29"/>
      <c r="BC2489" s="29"/>
      <c r="BD2489" s="29"/>
    </row>
    <row r="2490" spans="2:56" ht="18.649999999999999" customHeight="1" thickBot="1">
      <c r="D2490" s="197" t="s">
        <v>96</v>
      </c>
      <c r="E2490" s="198"/>
      <c r="F2490" s="199" t="s">
        <v>97</v>
      </c>
      <c r="G2490" s="200"/>
      <c r="I2490" s="197" t="s">
        <v>98</v>
      </c>
      <c r="J2490" s="198"/>
      <c r="K2490" s="199" t="s">
        <v>99</v>
      </c>
      <c r="L2490" s="200"/>
      <c r="N2490" s="197" t="s">
        <v>1</v>
      </c>
      <c r="O2490" s="198"/>
      <c r="P2490" s="199" t="s">
        <v>2</v>
      </c>
      <c r="Q2490" s="200"/>
      <c r="S2490" s="172" t="s">
        <v>100</v>
      </c>
      <c r="T2490" s="173"/>
      <c r="U2490" s="199" t="s">
        <v>101</v>
      </c>
      <c r="V2490" s="200"/>
      <c r="X2490" s="197" t="s">
        <v>102</v>
      </c>
      <c r="Y2490" s="198"/>
      <c r="Z2490" s="199" t="s">
        <v>103</v>
      </c>
      <c r="AA2490" s="200"/>
      <c r="AB2490" s="4"/>
      <c r="AC2490" s="197" t="s">
        <v>104</v>
      </c>
      <c r="AD2490" s="198"/>
      <c r="AE2490" s="199" t="s">
        <v>105</v>
      </c>
      <c r="AF2490" s="200"/>
      <c r="AH2490" s="172" t="s">
        <v>106</v>
      </c>
      <c r="AI2490" s="173"/>
      <c r="AJ2490" s="199" t="s">
        <v>107</v>
      </c>
      <c r="AK2490" s="200"/>
      <c r="AL2490" s="4"/>
      <c r="AM2490" s="197" t="s">
        <v>108</v>
      </c>
      <c r="AN2490" s="198"/>
      <c r="AO2490" s="199" t="s">
        <v>109</v>
      </c>
      <c r="AP2490" s="200"/>
      <c r="AR2490" s="197" t="s">
        <v>110</v>
      </c>
      <c r="AS2490" s="198"/>
      <c r="AT2490" s="199" t="s">
        <v>111</v>
      </c>
      <c r="AU2490" s="200"/>
      <c r="AV2490" s="4"/>
      <c r="AW2490" s="36" t="s">
        <v>112</v>
      </c>
      <c r="AY2490" s="186" t="s">
        <v>113</v>
      </c>
      <c r="AZ2490" s="9"/>
      <c r="BA2490" s="29"/>
      <c r="BB2490" s="29"/>
      <c r="BC2490" s="29"/>
      <c r="BD2490" s="29"/>
    </row>
    <row r="2491" spans="2:56" ht="18.649999999999999" customHeight="1" thickTop="1" thickBot="1">
      <c r="D2491" s="24">
        <v>0</v>
      </c>
      <c r="E2491" s="28">
        <v>0</v>
      </c>
      <c r="F2491" s="26">
        <v>1</v>
      </c>
      <c r="G2491" s="27">
        <v>0</v>
      </c>
      <c r="I2491" s="24">
        <v>0</v>
      </c>
      <c r="J2491" s="28">
        <f t="shared" ref="J2491" si="14827">IF(0=(1-$J$8*$K$8*$B2488^2),0,-1*(1-$J$8*$K$8*$B2488^2)/($B2488*$K$8))</f>
        <v>-0.1226864320005043</v>
      </c>
      <c r="K2491" s="26">
        <v>1</v>
      </c>
      <c r="L2491" s="27">
        <v>0</v>
      </c>
      <c r="N2491" s="24">
        <f t="shared" ref="N2491" si="14828">D2491*I2488+F2491*I2491-E2491*J2488-G2491*J2491</f>
        <v>0</v>
      </c>
      <c r="O2491" s="28">
        <f t="shared" ref="O2491" si="14829">(D2491*J2488+E2491*I2488+F2491*J2491+G2491*I2491)</f>
        <v>-0.1226864320005043</v>
      </c>
      <c r="P2491" s="26">
        <f t="shared" ref="P2491" si="14830">D2491*K2488+F2491*K2491-E2491*L2488-G2491*L2491</f>
        <v>1</v>
      </c>
      <c r="Q2491" s="27">
        <f t="shared" ref="Q2491" si="14831">(D2491*L2488+E2491*K2488+F2491*L2491+G2491*K2491)</f>
        <v>0</v>
      </c>
      <c r="S2491" s="24">
        <v>0</v>
      </c>
      <c r="T2491" s="28">
        <v>0</v>
      </c>
      <c r="U2491" s="26">
        <v>1</v>
      </c>
      <c r="V2491" s="27">
        <v>0</v>
      </c>
      <c r="X2491" s="24">
        <f t="shared" ref="X2491" si="14832">N2491*S2488+P2491*S2491-O2491*T2488-Q2491*T2491</f>
        <v>0</v>
      </c>
      <c r="Y2491" s="28">
        <f t="shared" ref="Y2491" si="14833">(N2491*T2488+O2491*S2488+P2491*T2491+Q2491*S2491)</f>
        <v>-0.1226864320005043</v>
      </c>
      <c r="Z2491" s="26">
        <f t="shared" ref="Z2491" si="14834">N2491*U2488+P2491*U2491-O2491*V2488-Q2491*V2491</f>
        <v>-2.1858661736425757</v>
      </c>
      <c r="AA2491" s="27">
        <f t="shared" ref="AA2491" si="14835">(N2491*V2488+O2491*U2488+P2491*V2491+Q2491*U2491)</f>
        <v>0</v>
      </c>
      <c r="AB2491" s="8"/>
      <c r="AC2491" s="24">
        <v>0</v>
      </c>
      <c r="AD2491" s="28">
        <f t="shared" ref="AD2491" si="14836">IF(0=(1-$AD$8*$AE$8*$B2488^2),0,-1*(1-$AD$8*$AE$8*$B2488^2)/($B2488*$AD$8))</f>
        <v>-0.13426717209307332</v>
      </c>
      <c r="AE2491" s="26">
        <v>1</v>
      </c>
      <c r="AF2491" s="27">
        <v>0</v>
      </c>
      <c r="AH2491" s="24">
        <f t="shared" ref="AH2491" si="14837">X2491*AC2488+Z2491*AC2491-Y2491*AD2488-AA2491*AD2491</f>
        <v>0</v>
      </c>
      <c r="AI2491" s="28">
        <f t="shared" ref="AI2491" si="14838">(X2491*AD2488+Y2491*AC2488+Z2491*AD2491+AA2491*AC2491)</f>
        <v>0.1708036377083911</v>
      </c>
      <c r="AJ2491" s="26">
        <f t="shared" ref="AJ2491" si="14839">X2491*AE2488+Z2491*AE2491-Y2491*AF2488-AA2491*AF2491</f>
        <v>-2.1858661736425757</v>
      </c>
      <c r="AK2491" s="27">
        <f t="shared" ref="AK2491" si="14840">(X2491*AF2488+Y2491*AE2488+Z2491*AF2491+AA2491*AE2491)</f>
        <v>0</v>
      </c>
      <c r="AL2491" s="8"/>
      <c r="AM2491" s="24">
        <v>0</v>
      </c>
      <c r="AN2491" s="28">
        <v>0</v>
      </c>
      <c r="AO2491" s="26">
        <v>1</v>
      </c>
      <c r="AP2491" s="27">
        <v>0</v>
      </c>
      <c r="AR2491" s="24">
        <f t="shared" ref="AR2491" si="14841">AH2491*AM2488+AJ2491*AM2491-AI2491*AN2488-AK2491*AN2491</f>
        <v>0</v>
      </c>
      <c r="AS2491" s="28">
        <f t="shared" ref="AS2491" si="14842">(AH2491*AN2488+AI2491*AM2488+AJ2491*AN2491+AK2491*AM2491)</f>
        <v>0.1708036377083911</v>
      </c>
      <c r="AT2491" s="26">
        <f t="shared" ref="AT2491" si="14843">AH2491*AO2488+AJ2491*AO2491-AI2491*AP2488-AK2491*AP2491</f>
        <v>-1.2690615363180764</v>
      </c>
      <c r="AU2491" s="27">
        <f t="shared" ref="AU2491" si="14844">(AH2491*AP2488+AI2491*AO2488+AJ2491*AP2491+AK2491*AO2491)</f>
        <v>0</v>
      </c>
      <c r="AV2491" s="8"/>
      <c r="AW2491" s="38">
        <f t="shared" ref="AW2491" si="14845">(180/PI())*ATAN(-1*(($AR$8*AS2488+AU2488+$AR$8*AS2491+AU2491)/($AR$8*AR2488+AT2488+$AR$8*AR2491+AT2491)))</f>
        <v>-63.273561207009699</v>
      </c>
      <c r="AY2491" s="187">
        <f t="shared" ref="AY2491" si="14846">20*LOG(((($AR$8*AR2488+AT2488-$AR$8*AR2491-AT2491)^2+($AR$8*AS2488+AU2488-$AR$8*AS2491-AU2491)^2)/(($AR$8*AR2488+AT2488+$AR$8*AR2491+AT2491)^2+($AR$8*AS2488+AU2488+$AR$8*AS2491+AU2491)^2))^0.5)</f>
        <v>-0.45944802335398516</v>
      </c>
      <c r="AZ2491" s="9"/>
      <c r="BA2491" s="29"/>
      <c r="BB2491" s="29"/>
      <c r="BC2491" s="29"/>
      <c r="BD2491" s="29"/>
    </row>
    <row r="2492" spans="2:56" ht="18.649999999999999" customHeight="1">
      <c r="AY2492" s="33"/>
    </row>
    <row r="2493" spans="2:56" ht="18.649999999999999" customHeight="1" thickBot="1">
      <c r="E2493" s="21" t="s">
        <v>68</v>
      </c>
      <c r="J2493" s="21" t="s">
        <v>69</v>
      </c>
      <c r="O2493" s="21" t="s">
        <v>70</v>
      </c>
      <c r="T2493" s="21" t="s">
        <v>71</v>
      </c>
      <c r="Y2493" s="21" t="s">
        <v>72</v>
      </c>
      <c r="AD2493" s="21" t="s">
        <v>73</v>
      </c>
      <c r="AI2493" s="21" t="s">
        <v>74</v>
      </c>
      <c r="AN2493" s="21" t="s">
        <v>75</v>
      </c>
      <c r="AS2493" s="21" t="s">
        <v>76</v>
      </c>
    </row>
    <row r="2494" spans="2:56" ht="18.649999999999999" customHeight="1" thickBot="1">
      <c r="B2494" s="20"/>
      <c r="D2494" s="197" t="s">
        <v>77</v>
      </c>
      <c r="E2494" s="198"/>
      <c r="F2494" s="199" t="s">
        <v>78</v>
      </c>
      <c r="G2494" s="200"/>
      <c r="I2494" s="197" t="s">
        <v>79</v>
      </c>
      <c r="J2494" s="198"/>
      <c r="K2494" s="199" t="s">
        <v>80</v>
      </c>
      <c r="L2494" s="200"/>
      <c r="N2494" s="197" t="s">
        <v>81</v>
      </c>
      <c r="O2494" s="198"/>
      <c r="P2494" s="199" t="s">
        <v>82</v>
      </c>
      <c r="Q2494" s="200"/>
      <c r="S2494" s="197" t="s">
        <v>83</v>
      </c>
      <c r="T2494" s="198"/>
      <c r="U2494" s="199" t="s">
        <v>84</v>
      </c>
      <c r="V2494" s="200"/>
      <c r="X2494" s="197" t="s">
        <v>85</v>
      </c>
      <c r="Y2494" s="198"/>
      <c r="Z2494" s="199" t="s">
        <v>86</v>
      </c>
      <c r="AA2494" s="200"/>
      <c r="AB2494" s="4"/>
      <c r="AC2494" s="197" t="s">
        <v>87</v>
      </c>
      <c r="AD2494" s="198"/>
      <c r="AE2494" s="199" t="s">
        <v>88</v>
      </c>
      <c r="AF2494" s="200"/>
      <c r="AH2494" s="197" t="s">
        <v>89</v>
      </c>
      <c r="AI2494" s="198"/>
      <c r="AJ2494" s="199" t="s">
        <v>90</v>
      </c>
      <c r="AK2494" s="200"/>
      <c r="AL2494" s="4"/>
      <c r="AM2494" s="197" t="s">
        <v>91</v>
      </c>
      <c r="AN2494" s="198"/>
      <c r="AO2494" s="199" t="s">
        <v>92</v>
      </c>
      <c r="AP2494" s="200"/>
      <c r="AR2494" s="197" t="s">
        <v>93</v>
      </c>
      <c r="AS2494" s="198"/>
      <c r="AT2494" s="199" t="s">
        <v>94</v>
      </c>
      <c r="AU2494" s="200"/>
      <c r="AV2494" s="4"/>
      <c r="AW2494" s="181" t="s">
        <v>95</v>
      </c>
      <c r="AY2494" s="182" t="s">
        <v>22</v>
      </c>
      <c r="AZ2494" s="9"/>
      <c r="BA2494" s="29"/>
      <c r="BB2494" s="29"/>
      <c r="BC2494" s="29"/>
      <c r="BD2494" s="29"/>
    </row>
    <row r="2495" spans="2:56" ht="18.649999999999999" customHeight="1" thickTop="1" thickBot="1">
      <c r="B2495" s="39">
        <f t="shared" ref="B2495" si="14847">B2488+$E$5</f>
        <v>1.0411999999999846</v>
      </c>
      <c r="D2495" s="24">
        <v>1</v>
      </c>
      <c r="E2495" s="25">
        <v>0</v>
      </c>
      <c r="F2495" s="26">
        <v>0</v>
      </c>
      <c r="G2495" s="27">
        <f t="shared" ref="G2495" si="14848">-1/($E$8*$B2495)</f>
        <v>-5.3655322500682221</v>
      </c>
      <c r="I2495" s="24">
        <v>1</v>
      </c>
      <c r="J2495" s="28">
        <v>0</v>
      </c>
      <c r="K2495" s="26">
        <v>0</v>
      </c>
      <c r="L2495" s="27">
        <v>0</v>
      </c>
      <c r="N2495" s="24">
        <f t="shared" ref="N2495" si="14849">D2495*I2495+F2495*I2498-E2495*J2495-G2495*J2498</f>
        <v>0.34621927817681242</v>
      </c>
      <c r="O2495" s="28">
        <f t="shared" ref="O2495" si="14850">(D2495*J2495+E2495*I2495+F2495*J2498+G2495*I2498)</f>
        <v>0</v>
      </c>
      <c r="P2495" s="26">
        <f t="shared" ref="P2495" si="14851">D2495*K2495+F2495*K2498-E2495*L2495-G2495*L2498</f>
        <v>0</v>
      </c>
      <c r="Q2495" s="27">
        <f t="shared" ref="Q2495" si="14852">(D2495*L2495+E2495*K2495+F2495*L2498+G2495*K2498)</f>
        <v>-5.3655322500682221</v>
      </c>
      <c r="S2495" s="24">
        <v>1</v>
      </c>
      <c r="T2495" s="25">
        <v>0</v>
      </c>
      <c r="U2495" s="26">
        <v>0</v>
      </c>
      <c r="V2495" s="27">
        <f t="shared" ref="V2495" si="14853">-1/($T$8*$B2495)</f>
        <v>-25.957574939519237</v>
      </c>
      <c r="X2495" s="24">
        <f t="shared" ref="X2495" si="14854">N2495*S2495+P2495*S2498-O2495*T2495-Q2495*T2498</f>
        <v>0.34621927817681242</v>
      </c>
      <c r="Y2495" s="28">
        <f t="shared" ref="Y2495" si="14855">(N2495*T2495+O2495*S2495+P2495*T2498+Q2495*S2498)</f>
        <v>0</v>
      </c>
      <c r="Z2495" s="26">
        <f t="shared" ref="Z2495" si="14856">N2495*U2495+P2495*U2498-O2495*V2495-Q2495*V2498</f>
        <v>0</v>
      </c>
      <c r="AA2495" s="27">
        <f t="shared" ref="AA2495" si="14857">(N2495*V2495+O2495*U2495+P2495*V2498+Q2495*U2498)</f>
        <v>-14.352545108849087</v>
      </c>
      <c r="AB2495" s="8"/>
      <c r="AC2495" s="24">
        <v>1</v>
      </c>
      <c r="AD2495" s="28">
        <v>0</v>
      </c>
      <c r="AE2495" s="26">
        <v>0</v>
      </c>
      <c r="AF2495" s="27">
        <v>0</v>
      </c>
      <c r="AH2495" s="24">
        <f t="shared" ref="AH2495" si="14858">X2495*AC2495+Z2495*AC2498-Y2495*AD2495-AA2495*AD2498</f>
        <v>-1.5705418585349364</v>
      </c>
      <c r="AI2495" s="28">
        <f t="shared" ref="AI2495" si="14859">(X2495*AD2495+Y2495*AC2495+Z2495*AD2498+AA2495*AC2498)</f>
        <v>0</v>
      </c>
      <c r="AJ2495" s="26">
        <f t="shared" ref="AJ2495" si="14860">X2495*AE2495+Z2495*AE2498-Y2495*AF2495-AA2495*AF2498</f>
        <v>0</v>
      </c>
      <c r="AK2495" s="27">
        <f t="shared" ref="AK2495" si="14861">(X2495*AF2495+Y2495*AE2495+Z2495*AF2498+AA2495*AE2498)</f>
        <v>-14.352545108849087</v>
      </c>
      <c r="AL2495" s="8"/>
      <c r="AM2495" s="24">
        <v>1</v>
      </c>
      <c r="AN2495" s="25">
        <v>0</v>
      </c>
      <c r="AO2495" s="26">
        <v>0</v>
      </c>
      <c r="AP2495" s="27">
        <f t="shared" ref="AP2495" si="14862">-1/($AN$8*$B2495)</f>
        <v>-5.3655322500682221</v>
      </c>
      <c r="AR2495" s="24">
        <f t="shared" ref="AR2495" si="14863">AH2495*AM2495+AJ2495*AM2498-AI2495*AN2495-AK2495*AN2498</f>
        <v>-1.5705418585349364</v>
      </c>
      <c r="AS2495" s="28">
        <f t="shared" ref="AS2495" si="14864">(AH2495*AN2495+AI2495*AM2495+AJ2495*AN2498+AK2495*AM2498)</f>
        <v>0</v>
      </c>
      <c r="AT2495" s="26">
        <f t="shared" ref="AT2495" si="14865">AH2495*AO2495+AJ2495*AO2498-AI2495*AP2495-AK2495*AP2498</f>
        <v>0</v>
      </c>
      <c r="AU2495" s="27">
        <f t="shared" ref="AU2495" si="14866">(AH2495*AP2495+AI2495*AO2495+AJ2495*AP2498+AK2495*AO2498)</f>
        <v>-5.9257521167978027</v>
      </c>
      <c r="AV2495" s="8"/>
      <c r="AW2495" s="183">
        <f t="shared" ref="AW2495" si="14867">20*LOG((2*$AR$8)/(($AR$8*AR2495+AT2495+$AR$8*AR2498+AT2498)^2+($AR$8*AS2495+AU2495+$AR$8*AS2498+AU2498)^2)^0.5)</f>
        <v>-10.129836270983619</v>
      </c>
      <c r="AY2495" s="184">
        <f t="shared" ref="AY2495" si="14868">((AS2495^2+AR2495^2)/(AS2498^2+AR2498^2))^0.5</f>
        <v>9.4043380050444298</v>
      </c>
      <c r="AZ2495" s="9"/>
      <c r="BA2495" s="29"/>
      <c r="BB2495" s="29"/>
      <c r="BC2495" s="29"/>
      <c r="BD2495" s="29"/>
    </row>
    <row r="2496" spans="2:56" ht="18.649999999999999" customHeight="1" thickBot="1">
      <c r="D2496" s="30"/>
      <c r="G2496" s="31"/>
      <c r="I2496" s="30"/>
      <c r="L2496" s="31"/>
      <c r="N2496" s="30"/>
      <c r="Q2496" s="31"/>
      <c r="S2496" s="30"/>
      <c r="V2496" s="31"/>
      <c r="X2496" s="30"/>
      <c r="AA2496" s="31"/>
      <c r="AC2496" s="30"/>
      <c r="AF2496" s="31"/>
      <c r="AH2496" s="30"/>
      <c r="AK2496" s="31"/>
      <c r="AM2496" s="30"/>
      <c r="AP2496" s="31"/>
      <c r="AR2496" s="30"/>
      <c r="AU2496" s="31"/>
      <c r="AY2496" s="185"/>
      <c r="AZ2496" s="9"/>
      <c r="BA2496" s="29"/>
      <c r="BB2496" s="29"/>
      <c r="BC2496" s="29"/>
      <c r="BD2496" s="29"/>
    </row>
    <row r="2497" spans="2:56" ht="18.649999999999999" customHeight="1" thickBot="1">
      <c r="D2497" s="197" t="s">
        <v>96</v>
      </c>
      <c r="E2497" s="198"/>
      <c r="F2497" s="199" t="s">
        <v>97</v>
      </c>
      <c r="G2497" s="200"/>
      <c r="I2497" s="197" t="s">
        <v>98</v>
      </c>
      <c r="J2497" s="198"/>
      <c r="K2497" s="199" t="s">
        <v>99</v>
      </c>
      <c r="L2497" s="200"/>
      <c r="N2497" s="197" t="s">
        <v>1</v>
      </c>
      <c r="O2497" s="198"/>
      <c r="P2497" s="199" t="s">
        <v>2</v>
      </c>
      <c r="Q2497" s="200"/>
      <c r="S2497" s="172" t="s">
        <v>100</v>
      </c>
      <c r="T2497" s="173"/>
      <c r="U2497" s="199" t="s">
        <v>101</v>
      </c>
      <c r="V2497" s="200"/>
      <c r="X2497" s="197" t="s">
        <v>102</v>
      </c>
      <c r="Y2497" s="198"/>
      <c r="Z2497" s="199" t="s">
        <v>103</v>
      </c>
      <c r="AA2497" s="200"/>
      <c r="AB2497" s="4"/>
      <c r="AC2497" s="197" t="s">
        <v>104</v>
      </c>
      <c r="AD2497" s="198"/>
      <c r="AE2497" s="199" t="s">
        <v>105</v>
      </c>
      <c r="AF2497" s="200"/>
      <c r="AH2497" s="172" t="s">
        <v>106</v>
      </c>
      <c r="AI2497" s="173"/>
      <c r="AJ2497" s="199" t="s">
        <v>107</v>
      </c>
      <c r="AK2497" s="200"/>
      <c r="AL2497" s="4"/>
      <c r="AM2497" s="197" t="s">
        <v>108</v>
      </c>
      <c r="AN2497" s="198"/>
      <c r="AO2497" s="199" t="s">
        <v>109</v>
      </c>
      <c r="AP2497" s="200"/>
      <c r="AR2497" s="197" t="s">
        <v>110</v>
      </c>
      <c r="AS2497" s="198"/>
      <c r="AT2497" s="199" t="s">
        <v>111</v>
      </c>
      <c r="AU2497" s="200"/>
      <c r="AV2497" s="4"/>
      <c r="AW2497" s="36" t="s">
        <v>112</v>
      </c>
      <c r="AY2497" s="186" t="s">
        <v>113</v>
      </c>
      <c r="AZ2497" s="9"/>
      <c r="BA2497" s="29"/>
      <c r="BB2497" s="29"/>
      <c r="BC2497" s="29"/>
      <c r="BD2497" s="29"/>
    </row>
    <row r="2498" spans="2:56" ht="18.649999999999999" customHeight="1" thickTop="1" thickBot="1">
      <c r="D2498" s="24">
        <v>0</v>
      </c>
      <c r="E2498" s="28">
        <v>0</v>
      </c>
      <c r="F2498" s="26">
        <v>1</v>
      </c>
      <c r="G2498" s="27">
        <v>0</v>
      </c>
      <c r="I2498" s="24">
        <v>0</v>
      </c>
      <c r="J2498" s="28">
        <f t="shared" ref="J2498" si="14869">IF(0=(1-$J$8*$K$8*$B2495^2),0,-1*(1-$J$8*$K$8*$B2495^2)/($B2495*$K$8))</f>
        <v>-0.12184825127365041</v>
      </c>
      <c r="K2498" s="26">
        <v>1</v>
      </c>
      <c r="L2498" s="27">
        <v>0</v>
      </c>
      <c r="N2498" s="24">
        <f t="shared" ref="N2498" si="14870">D2498*I2495+F2498*I2498-E2498*J2495-G2498*J2498</f>
        <v>0</v>
      </c>
      <c r="O2498" s="28">
        <f t="shared" ref="O2498" si="14871">(D2498*J2495+E2498*I2495+F2498*J2498+G2498*I2498)</f>
        <v>-0.12184825127365041</v>
      </c>
      <c r="P2498" s="26">
        <f t="shared" ref="P2498" si="14872">D2498*K2495+F2498*K2498-E2498*L2495-G2498*L2498</f>
        <v>1</v>
      </c>
      <c r="Q2498" s="27">
        <f t="shared" ref="Q2498" si="14873">(D2498*L2495+E2498*K2495+F2498*L2498+G2498*K2498)</f>
        <v>0</v>
      </c>
      <c r="S2498" s="24">
        <v>0</v>
      </c>
      <c r="T2498" s="28">
        <v>0</v>
      </c>
      <c r="U2498" s="26">
        <v>1</v>
      </c>
      <c r="V2498" s="27">
        <v>0</v>
      </c>
      <c r="X2498" s="24">
        <f t="shared" ref="X2498" si="14874">N2498*S2495+P2498*S2498-O2498*T2495-Q2498*T2498</f>
        <v>0</v>
      </c>
      <c r="Y2498" s="28">
        <f t="shared" ref="Y2498" si="14875">(N2498*T2495+O2498*S2495+P2498*T2498+Q2498*S2498)</f>
        <v>-0.12184825127365041</v>
      </c>
      <c r="Z2498" s="26">
        <f t="shared" ref="Z2498" si="14876">N2498*U2495+P2498*U2498-O2498*V2495-Q2498*V2498</f>
        <v>-2.1628851136851508</v>
      </c>
      <c r="AA2498" s="27">
        <f t="shared" ref="AA2498" si="14877">(N2498*V2495+O2498*U2495+P2498*V2498+Q2498*U2498)</f>
        <v>0</v>
      </c>
      <c r="AB2498" s="8"/>
      <c r="AC2498" s="24">
        <v>0</v>
      </c>
      <c r="AD2498" s="28">
        <f t="shared" ref="AD2498" si="14878">IF(0=(1-$AD$8*$AE$8*$B2495^2),0,-1*(1-$AD$8*$AE$8*$B2495^2)/($B2495*$AD$8))</f>
        <v>-0.13354851855020239</v>
      </c>
      <c r="AE2498" s="26">
        <v>1</v>
      </c>
      <c r="AF2498" s="27">
        <v>0</v>
      </c>
      <c r="AH2498" s="24">
        <f t="shared" ref="AH2498" si="14879">X2498*AC2495+Z2498*AC2498-Y2498*AD2495-AA2498*AD2498</f>
        <v>0</v>
      </c>
      <c r="AI2498" s="28">
        <f t="shared" ref="AI2498" si="14880">(X2498*AD2495+Y2498*AC2495+Z2498*AD2498+AA2498*AC2498)</f>
        <v>0.16700185145328755</v>
      </c>
      <c r="AJ2498" s="26">
        <f t="shared" ref="AJ2498" si="14881">X2498*AE2495+Z2498*AE2498-Y2498*AF2495-AA2498*AF2498</f>
        <v>-2.1628851136851508</v>
      </c>
      <c r="AK2498" s="27">
        <f t="shared" ref="AK2498" si="14882">(X2498*AF2495+Y2498*AE2495+Z2498*AF2498+AA2498*AE2498)</f>
        <v>0</v>
      </c>
      <c r="AL2498" s="8"/>
      <c r="AM2498" s="24">
        <v>0</v>
      </c>
      <c r="AN2498" s="28">
        <v>0</v>
      </c>
      <c r="AO2498" s="26">
        <v>1</v>
      </c>
      <c r="AP2498" s="27">
        <v>0</v>
      </c>
      <c r="AR2498" s="24">
        <f t="shared" ref="AR2498" si="14883">AH2498*AM2495+AJ2498*AM2498-AI2498*AN2495-AK2498*AN2498</f>
        <v>0</v>
      </c>
      <c r="AS2498" s="28">
        <f t="shared" ref="AS2498" si="14884">(AH2498*AN2495+AI2498*AM2495+AJ2498*AN2498+AK2498*AM2498)</f>
        <v>0.16700185145328755</v>
      </c>
      <c r="AT2498" s="26">
        <f t="shared" ref="AT2498" si="14885">AH2498*AO2495+AJ2498*AO2498-AI2498*AP2495-AK2498*AP2498</f>
        <v>-1.2668312938914339</v>
      </c>
      <c r="AU2498" s="27">
        <f t="shared" ref="AU2498" si="14886">(AH2498*AP2495+AI2498*AO2495+AJ2498*AP2498+AK2498*AO2498)</f>
        <v>0</v>
      </c>
      <c r="AV2498" s="8"/>
      <c r="AW2498" s="38">
        <f t="shared" ref="AW2498" si="14887">(180/PI())*ATAN(-1*(($AR$8*AS2495+AU2495+$AR$8*AS2498+AU2498)/($AR$8*AR2495+AT2495+$AR$8*AR2498+AT2498)))</f>
        <v>-63.770236862668078</v>
      </c>
      <c r="AY2498" s="187">
        <f t="shared" ref="AY2498" si="14888">20*LOG(((($AR$8*AR2495+AT2495-$AR$8*AR2498-AT2498)^2+($AR$8*AS2495+AU2495-$AR$8*AS2498-AU2498)^2)/(($AR$8*AR2495+AT2495+$AR$8*AR2498+AT2498)^2+($AR$8*AS2495+AU2495+$AR$8*AS2498+AU2498)^2))^0.5)</f>
        <v>-0.44338536896707181</v>
      </c>
      <c r="AZ2498" s="9"/>
      <c r="BA2498" s="29"/>
      <c r="BB2498" s="29"/>
      <c r="BC2498" s="29"/>
      <c r="BD2498" s="29"/>
    </row>
    <row r="2499" spans="2:56" ht="18.649999999999999" customHeight="1">
      <c r="AY2499" s="33"/>
    </row>
    <row r="2500" spans="2:56" ht="18.649999999999999" customHeight="1" thickBot="1">
      <c r="E2500" s="21" t="s">
        <v>68</v>
      </c>
      <c r="J2500" s="21" t="s">
        <v>69</v>
      </c>
      <c r="O2500" s="21" t="s">
        <v>70</v>
      </c>
      <c r="T2500" s="21" t="s">
        <v>71</v>
      </c>
      <c r="Y2500" s="21" t="s">
        <v>72</v>
      </c>
      <c r="AD2500" s="21" t="s">
        <v>73</v>
      </c>
      <c r="AI2500" s="21" t="s">
        <v>74</v>
      </c>
      <c r="AN2500" s="21" t="s">
        <v>75</v>
      </c>
      <c r="AS2500" s="21" t="s">
        <v>76</v>
      </c>
    </row>
    <row r="2501" spans="2:56" ht="18.649999999999999" customHeight="1" thickBot="1">
      <c r="B2501" s="20"/>
      <c r="D2501" s="197" t="s">
        <v>77</v>
      </c>
      <c r="E2501" s="198"/>
      <c r="F2501" s="199" t="s">
        <v>78</v>
      </c>
      <c r="G2501" s="200"/>
      <c r="I2501" s="197" t="s">
        <v>79</v>
      </c>
      <c r="J2501" s="198"/>
      <c r="K2501" s="199" t="s">
        <v>80</v>
      </c>
      <c r="L2501" s="200"/>
      <c r="N2501" s="197" t="s">
        <v>81</v>
      </c>
      <c r="O2501" s="198"/>
      <c r="P2501" s="199" t="s">
        <v>82</v>
      </c>
      <c r="Q2501" s="200"/>
      <c r="S2501" s="197" t="s">
        <v>83</v>
      </c>
      <c r="T2501" s="198"/>
      <c r="U2501" s="199" t="s">
        <v>84</v>
      </c>
      <c r="V2501" s="200"/>
      <c r="X2501" s="197" t="s">
        <v>85</v>
      </c>
      <c r="Y2501" s="198"/>
      <c r="Z2501" s="199" t="s">
        <v>86</v>
      </c>
      <c r="AA2501" s="200"/>
      <c r="AB2501" s="4"/>
      <c r="AC2501" s="197" t="s">
        <v>87</v>
      </c>
      <c r="AD2501" s="198"/>
      <c r="AE2501" s="199" t="s">
        <v>88</v>
      </c>
      <c r="AF2501" s="200"/>
      <c r="AH2501" s="197" t="s">
        <v>89</v>
      </c>
      <c r="AI2501" s="198"/>
      <c r="AJ2501" s="199" t="s">
        <v>90</v>
      </c>
      <c r="AK2501" s="200"/>
      <c r="AL2501" s="4"/>
      <c r="AM2501" s="197" t="s">
        <v>91</v>
      </c>
      <c r="AN2501" s="198"/>
      <c r="AO2501" s="199" t="s">
        <v>92</v>
      </c>
      <c r="AP2501" s="200"/>
      <c r="AR2501" s="197" t="s">
        <v>93</v>
      </c>
      <c r="AS2501" s="198"/>
      <c r="AT2501" s="199" t="s">
        <v>94</v>
      </c>
      <c r="AU2501" s="200"/>
      <c r="AV2501" s="4"/>
      <c r="AW2501" s="181" t="s">
        <v>95</v>
      </c>
      <c r="AY2501" s="182" t="s">
        <v>22</v>
      </c>
      <c r="AZ2501" s="9"/>
      <c r="BA2501" s="29"/>
      <c r="BB2501" s="29"/>
      <c r="BC2501" s="29"/>
      <c r="BD2501" s="29"/>
    </row>
    <row r="2502" spans="2:56" ht="18.649999999999999" customHeight="1" thickTop="1" thickBot="1">
      <c r="B2502" s="39">
        <f t="shared" ref="B2502" si="14889">B2495+$E$5</f>
        <v>1.0415999999999845</v>
      </c>
      <c r="D2502" s="24">
        <v>1</v>
      </c>
      <c r="E2502" s="25">
        <v>0</v>
      </c>
      <c r="F2502" s="26">
        <v>0</v>
      </c>
      <c r="G2502" s="27">
        <f t="shared" ref="G2502" si="14890">-1/($E$8*$B2502)</f>
        <v>-5.3634717538124352</v>
      </c>
      <c r="I2502" s="24">
        <v>1</v>
      </c>
      <c r="J2502" s="28">
        <v>0</v>
      </c>
      <c r="K2502" s="26">
        <v>0</v>
      </c>
      <c r="L2502" s="27">
        <v>0</v>
      </c>
      <c r="N2502" s="24">
        <f t="shared" ref="N2502" si="14891">D2502*I2502+F2502*I2505-E2502*J2502-G2502*J2505</f>
        <v>0.35096408152395564</v>
      </c>
      <c r="O2502" s="28">
        <f t="shared" ref="O2502" si="14892">(D2502*J2502+E2502*I2502+F2502*J2505+G2502*I2505)</f>
        <v>0</v>
      </c>
      <c r="P2502" s="26">
        <f t="shared" ref="P2502" si="14893">D2502*K2502+F2502*K2505-E2502*L2502-G2502*L2505</f>
        <v>0</v>
      </c>
      <c r="Q2502" s="27">
        <f t="shared" ref="Q2502" si="14894">(D2502*L2502+E2502*K2502+F2502*L2505+G2502*K2505)</f>
        <v>-5.3634717538124352</v>
      </c>
      <c r="S2502" s="24">
        <v>1</v>
      </c>
      <c r="T2502" s="25">
        <v>0</v>
      </c>
      <c r="U2502" s="26">
        <v>0</v>
      </c>
      <c r="V2502" s="27">
        <f t="shared" ref="V2502" si="14895">-1/($T$8*$B2502)</f>
        <v>-25.94760659276827</v>
      </c>
      <c r="X2502" s="24">
        <f t="shared" ref="X2502" si="14896">N2502*S2502+P2502*S2505-O2502*T2502-Q2502*T2505</f>
        <v>0.35096408152395564</v>
      </c>
      <c r="Y2502" s="28">
        <f t="shared" ref="Y2502" si="14897">(N2502*T2502+O2502*S2502+P2502*T2505+Q2502*S2505)</f>
        <v>0</v>
      </c>
      <c r="Z2502" s="26">
        <f t="shared" ref="Z2502" si="14898">N2502*U2502+P2502*U2505-O2502*V2502-Q2502*V2505</f>
        <v>0</v>
      </c>
      <c r="AA2502" s="27">
        <f t="shared" ref="AA2502" si="14899">(N2502*V2502+O2502*U2502+P2502*V2505+Q2502*U2505)</f>
        <v>-14.470149669388288</v>
      </c>
      <c r="AB2502" s="8"/>
      <c r="AC2502" s="24">
        <v>1</v>
      </c>
      <c r="AD2502" s="28">
        <v>0</v>
      </c>
      <c r="AE2502" s="26">
        <v>0</v>
      </c>
      <c r="AF2502" s="27">
        <v>0</v>
      </c>
      <c r="AH2502" s="24">
        <f t="shared" ref="AH2502" si="14900">X2502*AC2502+Z2502*AC2505-Y2502*AD2502-AA2502*AD2505</f>
        <v>-1.5711082250995374</v>
      </c>
      <c r="AI2502" s="28">
        <f t="shared" ref="AI2502" si="14901">(X2502*AD2502+Y2502*AC2502+Z2502*AD2505+AA2502*AC2505)</f>
        <v>0</v>
      </c>
      <c r="AJ2502" s="26">
        <f t="shared" ref="AJ2502" si="14902">X2502*AE2502+Z2502*AE2505-Y2502*AF2502-AA2502*AF2505</f>
        <v>0</v>
      </c>
      <c r="AK2502" s="27">
        <f t="shared" ref="AK2502" si="14903">(X2502*AF2502+Y2502*AE2502+Z2502*AF2505+AA2502*AE2505)</f>
        <v>-14.470149669388288</v>
      </c>
      <c r="AL2502" s="8"/>
      <c r="AM2502" s="24">
        <v>1</v>
      </c>
      <c r="AN2502" s="25">
        <v>0</v>
      </c>
      <c r="AO2502" s="26">
        <v>0</v>
      </c>
      <c r="AP2502" s="27">
        <f t="shared" ref="AP2502" si="14904">-1/($AN$8*$B2502)</f>
        <v>-5.3634717538124352</v>
      </c>
      <c r="AR2502" s="24">
        <f t="shared" ref="AR2502" si="14905">AH2502*AM2502+AJ2502*AM2505-AI2502*AN2502-AK2502*AN2505</f>
        <v>-1.5711082250995374</v>
      </c>
      <c r="AS2502" s="28">
        <f t="shared" ref="AS2502" si="14906">(AH2502*AN2502+AI2502*AM2502+AJ2502*AN2505+AK2502*AM2505)</f>
        <v>0</v>
      </c>
      <c r="AT2502" s="26">
        <f t="shared" ref="AT2502" si="14907">AH2502*AO2502+AJ2502*AO2505-AI2502*AP2502-AK2502*AP2505</f>
        <v>0</v>
      </c>
      <c r="AU2502" s="27">
        <f t="shared" ref="AU2502" si="14908">(AH2502*AP2502+AI2502*AO2502+AJ2502*AP2505+AK2502*AO2505)</f>
        <v>-6.0435550818845307</v>
      </c>
      <c r="AV2502" s="8"/>
      <c r="AW2502" s="183">
        <f t="shared" ref="AW2502" si="14909">20*LOG((2*$AR$8)/(($AR$8*AR2502+AT2502+$AR$8*AR2505+AT2505)^2+($AR$8*AS2502+AU2502+$AR$8*AS2505+AU2505)^2)^0.5)</f>
        <v>-10.275364173931907</v>
      </c>
      <c r="AY2502" s="184">
        <f t="shared" ref="AY2502" si="14910">((AS2502^2+AR2502^2)/(AS2505^2+AR2505^2))^0.5</f>
        <v>9.6247121583044777</v>
      </c>
      <c r="AZ2502" s="9"/>
      <c r="BA2502" s="29"/>
      <c r="BB2502" s="29"/>
      <c r="BC2502" s="29"/>
      <c r="BD2502" s="29"/>
    </row>
    <row r="2503" spans="2:56" ht="18.649999999999999" customHeight="1" thickBot="1">
      <c r="D2503" s="30"/>
      <c r="G2503" s="31"/>
      <c r="I2503" s="30"/>
      <c r="L2503" s="31"/>
      <c r="N2503" s="30"/>
      <c r="Q2503" s="31"/>
      <c r="S2503" s="30"/>
      <c r="V2503" s="31"/>
      <c r="X2503" s="30"/>
      <c r="AA2503" s="31"/>
      <c r="AC2503" s="30"/>
      <c r="AF2503" s="31"/>
      <c r="AH2503" s="30"/>
      <c r="AK2503" s="31"/>
      <c r="AM2503" s="30"/>
      <c r="AP2503" s="31"/>
      <c r="AR2503" s="30"/>
      <c r="AU2503" s="31"/>
      <c r="AY2503" s="185"/>
      <c r="AZ2503" s="9"/>
      <c r="BA2503" s="29"/>
      <c r="BB2503" s="29"/>
      <c r="BC2503" s="29"/>
      <c r="BD2503" s="29"/>
    </row>
    <row r="2504" spans="2:56" ht="18.649999999999999" customHeight="1" thickBot="1">
      <c r="D2504" s="197" t="s">
        <v>96</v>
      </c>
      <c r="E2504" s="198"/>
      <c r="F2504" s="199" t="s">
        <v>97</v>
      </c>
      <c r="G2504" s="200"/>
      <c r="I2504" s="197" t="s">
        <v>98</v>
      </c>
      <c r="J2504" s="198"/>
      <c r="K2504" s="199" t="s">
        <v>99</v>
      </c>
      <c r="L2504" s="200"/>
      <c r="N2504" s="197" t="s">
        <v>1</v>
      </c>
      <c r="O2504" s="198"/>
      <c r="P2504" s="199" t="s">
        <v>2</v>
      </c>
      <c r="Q2504" s="200"/>
      <c r="S2504" s="172" t="s">
        <v>100</v>
      </c>
      <c r="T2504" s="173"/>
      <c r="U2504" s="199" t="s">
        <v>101</v>
      </c>
      <c r="V2504" s="200"/>
      <c r="X2504" s="197" t="s">
        <v>102</v>
      </c>
      <c r="Y2504" s="198"/>
      <c r="Z2504" s="199" t="s">
        <v>103</v>
      </c>
      <c r="AA2504" s="200"/>
      <c r="AB2504" s="4"/>
      <c r="AC2504" s="197" t="s">
        <v>104</v>
      </c>
      <c r="AD2504" s="198"/>
      <c r="AE2504" s="199" t="s">
        <v>105</v>
      </c>
      <c r="AF2504" s="200"/>
      <c r="AH2504" s="172" t="s">
        <v>106</v>
      </c>
      <c r="AI2504" s="173"/>
      <c r="AJ2504" s="199" t="s">
        <v>107</v>
      </c>
      <c r="AK2504" s="200"/>
      <c r="AL2504" s="4"/>
      <c r="AM2504" s="197" t="s">
        <v>108</v>
      </c>
      <c r="AN2504" s="198"/>
      <c r="AO2504" s="199" t="s">
        <v>109</v>
      </c>
      <c r="AP2504" s="200"/>
      <c r="AR2504" s="197" t="s">
        <v>110</v>
      </c>
      <c r="AS2504" s="198"/>
      <c r="AT2504" s="199" t="s">
        <v>111</v>
      </c>
      <c r="AU2504" s="200"/>
      <c r="AV2504" s="4"/>
      <c r="AW2504" s="36" t="s">
        <v>112</v>
      </c>
      <c r="AY2504" s="186" t="s">
        <v>113</v>
      </c>
      <c r="AZ2504" s="9"/>
      <c r="BA2504" s="29"/>
      <c r="BB2504" s="29"/>
      <c r="BC2504" s="29"/>
      <c r="BD2504" s="29"/>
    </row>
    <row r="2505" spans="2:56" ht="18.649999999999999" customHeight="1" thickTop="1" thickBot="1">
      <c r="D2505" s="24">
        <v>0</v>
      </c>
      <c r="E2505" s="28">
        <v>0</v>
      </c>
      <c r="F2505" s="26">
        <v>1</v>
      </c>
      <c r="G2505" s="27">
        <v>0</v>
      </c>
      <c r="I2505" s="24">
        <v>0</v>
      </c>
      <c r="J2505" s="28">
        <f t="shared" ref="J2505" si="14911">IF(0=(1-$J$8*$K$8*$B2502^2),0,-1*(1-$J$8*$K$8*$B2502^2)/($B2502*$K$8))</f>
        <v>-0.12101041047055015</v>
      </c>
      <c r="K2505" s="26">
        <v>1</v>
      </c>
      <c r="L2505" s="27">
        <v>0</v>
      </c>
      <c r="N2505" s="24">
        <f t="shared" ref="N2505" si="14912">D2505*I2502+F2505*I2505-E2505*J2502-G2505*J2505</f>
        <v>0</v>
      </c>
      <c r="O2505" s="28">
        <f t="shared" ref="O2505" si="14913">(D2505*J2502+E2505*I2502+F2505*J2505+G2505*I2505)</f>
        <v>-0.12101041047055015</v>
      </c>
      <c r="P2505" s="26">
        <f t="shared" ref="P2505" si="14914">D2505*K2502+F2505*K2505-E2505*L2502-G2505*L2505</f>
        <v>1</v>
      </c>
      <c r="Q2505" s="27">
        <f t="shared" ref="Q2505" si="14915">(D2505*L2502+E2505*K2502+F2505*L2505+G2505*K2505)</f>
        <v>0</v>
      </c>
      <c r="S2505" s="24">
        <v>0</v>
      </c>
      <c r="T2505" s="28">
        <v>0</v>
      </c>
      <c r="U2505" s="26">
        <v>1</v>
      </c>
      <c r="V2505" s="27">
        <v>0</v>
      </c>
      <c r="X2505" s="24">
        <f t="shared" ref="X2505" si="14916">N2505*S2502+P2505*S2505-O2505*T2502-Q2505*T2505</f>
        <v>0</v>
      </c>
      <c r="Y2505" s="28">
        <f t="shared" ref="Y2505" si="14917">(N2505*T2502+O2505*S2502+P2505*T2505+Q2505*S2505)</f>
        <v>-0.12101041047055015</v>
      </c>
      <c r="Z2505" s="26">
        <f t="shared" ref="Z2505" si="14918">N2505*U2502+P2505*U2505-O2505*V2502-Q2505*V2505</f>
        <v>-2.1399305245192415</v>
      </c>
      <c r="AA2505" s="27">
        <f t="shared" ref="AA2505" si="14919">(N2505*V2502+O2505*U2502+P2505*V2505+Q2505*U2505)</f>
        <v>0</v>
      </c>
      <c r="AB2505" s="8"/>
      <c r="AC2505" s="24">
        <v>0</v>
      </c>
      <c r="AD2505" s="28">
        <f t="shared" ref="AD2505" si="14920">IF(0=(1-$AD$8*$AE$8*$B2502^2),0,-1*(1-$AD$8*$AE$8*$B2502^2)/($B2502*$AD$8))</f>
        <v>-0.13283016074737994</v>
      </c>
      <c r="AE2505" s="26">
        <v>1</v>
      </c>
      <c r="AF2505" s="27">
        <v>0</v>
      </c>
      <c r="AH2505" s="24">
        <f t="shared" ref="AH2505" si="14921">X2505*AC2502+Z2505*AC2505-Y2505*AD2502-AA2505*AD2505</f>
        <v>0</v>
      </c>
      <c r="AI2505" s="28">
        <f t="shared" ref="AI2505" si="14922">(X2505*AD2502+Y2505*AC2502+Z2505*AD2505+AA2505*AC2505)</f>
        <v>0.16323690508956573</v>
      </c>
      <c r="AJ2505" s="26">
        <f t="shared" ref="AJ2505" si="14923">X2505*AE2502+Z2505*AE2505-Y2505*AF2502-AA2505*AF2505</f>
        <v>-2.1399305245192415</v>
      </c>
      <c r="AK2505" s="27">
        <f t="shared" ref="AK2505" si="14924">(X2505*AF2502+Y2505*AE2502+Z2505*AF2505+AA2505*AE2505)</f>
        <v>0</v>
      </c>
      <c r="AL2505" s="8"/>
      <c r="AM2505" s="24">
        <v>0</v>
      </c>
      <c r="AN2505" s="28">
        <v>0</v>
      </c>
      <c r="AO2505" s="26">
        <v>1</v>
      </c>
      <c r="AP2505" s="27">
        <v>0</v>
      </c>
      <c r="AR2505" s="24">
        <f t="shared" ref="AR2505" si="14925">AH2505*AM2502+AJ2505*AM2505-AI2505*AN2502-AK2505*AN2505</f>
        <v>0</v>
      </c>
      <c r="AS2505" s="28">
        <f t="shared" ref="AS2505" si="14926">(AH2505*AN2502+AI2505*AM2502+AJ2505*AN2505+AK2505*AM2505)</f>
        <v>0.16323690508956573</v>
      </c>
      <c r="AT2505" s="26">
        <f t="shared" ref="AT2505" si="14927">AH2505*AO2502+AJ2505*AO2505-AI2505*AP2502-AK2505*AP2505</f>
        <v>-1.2644139948915942</v>
      </c>
      <c r="AU2505" s="27">
        <f t="shared" ref="AU2505" si="14928">(AH2505*AP2502+AI2505*AO2502+AJ2505*AP2505+AK2505*AO2505)</f>
        <v>0</v>
      </c>
      <c r="AV2505" s="8"/>
      <c r="AW2505" s="38">
        <f t="shared" ref="AW2505" si="14929">(180/PI())*ATAN(-1*(($AR$8*AS2502+AU2502+$AR$8*AS2505+AU2505)/($AR$8*AR2502+AT2502+$AR$8*AR2505+AT2505)))</f>
        <v>-64.256375933902447</v>
      </c>
      <c r="AY2505" s="187">
        <f t="shared" ref="AY2505" si="14930">20*LOG(((($AR$8*AR2502+AT2502-$AR$8*AR2505-AT2505)^2+($AR$8*AS2502+AU2502-$AR$8*AS2505-AU2505)^2)/(($AR$8*AR2502+AT2502+$AR$8*AR2505+AT2505)^2+($AR$8*AS2502+AU2502+$AR$8*AS2505+AU2505)^2))^0.5)</f>
        <v>-0.42802940515419075</v>
      </c>
      <c r="AZ2505" s="9"/>
      <c r="BA2505" s="29"/>
      <c r="BB2505" s="29"/>
      <c r="BC2505" s="29"/>
      <c r="BD2505" s="29"/>
    </row>
    <row r="2506" spans="2:56" ht="18.649999999999999" customHeight="1">
      <c r="AY2506" s="33"/>
    </row>
    <row r="2507" spans="2:56" ht="18.649999999999999" customHeight="1" thickBot="1">
      <c r="E2507" s="21" t="s">
        <v>68</v>
      </c>
      <c r="J2507" s="21" t="s">
        <v>69</v>
      </c>
      <c r="O2507" s="21" t="s">
        <v>70</v>
      </c>
      <c r="T2507" s="21" t="s">
        <v>71</v>
      </c>
      <c r="Y2507" s="21" t="s">
        <v>72</v>
      </c>
      <c r="AD2507" s="21" t="s">
        <v>73</v>
      </c>
      <c r="AI2507" s="21" t="s">
        <v>74</v>
      </c>
      <c r="AN2507" s="21" t="s">
        <v>75</v>
      </c>
      <c r="AS2507" s="21" t="s">
        <v>76</v>
      </c>
    </row>
    <row r="2508" spans="2:56" ht="18.649999999999999" customHeight="1" thickBot="1">
      <c r="B2508" s="20"/>
      <c r="D2508" s="197" t="s">
        <v>77</v>
      </c>
      <c r="E2508" s="198"/>
      <c r="F2508" s="199" t="s">
        <v>78</v>
      </c>
      <c r="G2508" s="200"/>
      <c r="I2508" s="197" t="s">
        <v>79</v>
      </c>
      <c r="J2508" s="198"/>
      <c r="K2508" s="199" t="s">
        <v>80</v>
      </c>
      <c r="L2508" s="200"/>
      <c r="N2508" s="197" t="s">
        <v>81</v>
      </c>
      <c r="O2508" s="198"/>
      <c r="P2508" s="199" t="s">
        <v>82</v>
      </c>
      <c r="Q2508" s="200"/>
      <c r="S2508" s="197" t="s">
        <v>83</v>
      </c>
      <c r="T2508" s="198"/>
      <c r="U2508" s="199" t="s">
        <v>84</v>
      </c>
      <c r="V2508" s="200"/>
      <c r="X2508" s="197" t="s">
        <v>85</v>
      </c>
      <c r="Y2508" s="198"/>
      <c r="Z2508" s="199" t="s">
        <v>86</v>
      </c>
      <c r="AA2508" s="200"/>
      <c r="AB2508" s="4"/>
      <c r="AC2508" s="197" t="s">
        <v>87</v>
      </c>
      <c r="AD2508" s="198"/>
      <c r="AE2508" s="199" t="s">
        <v>88</v>
      </c>
      <c r="AF2508" s="200"/>
      <c r="AH2508" s="197" t="s">
        <v>89</v>
      </c>
      <c r="AI2508" s="198"/>
      <c r="AJ2508" s="199" t="s">
        <v>90</v>
      </c>
      <c r="AK2508" s="200"/>
      <c r="AL2508" s="4"/>
      <c r="AM2508" s="197" t="s">
        <v>91</v>
      </c>
      <c r="AN2508" s="198"/>
      <c r="AO2508" s="199" t="s">
        <v>92</v>
      </c>
      <c r="AP2508" s="200"/>
      <c r="AR2508" s="197" t="s">
        <v>93</v>
      </c>
      <c r="AS2508" s="198"/>
      <c r="AT2508" s="199" t="s">
        <v>94</v>
      </c>
      <c r="AU2508" s="200"/>
      <c r="AV2508" s="4"/>
      <c r="AW2508" s="181" t="s">
        <v>95</v>
      </c>
      <c r="AY2508" s="182" t="s">
        <v>22</v>
      </c>
      <c r="AZ2508" s="9"/>
      <c r="BA2508" s="29"/>
      <c r="BB2508" s="29"/>
      <c r="BC2508" s="29"/>
      <c r="BD2508" s="29"/>
    </row>
    <row r="2509" spans="2:56" ht="18.649999999999999" customHeight="1" thickTop="1" thickBot="1">
      <c r="B2509" s="39">
        <f t="shared" ref="B2509" si="14931">B2502+$E$5</f>
        <v>1.0419999999999845</v>
      </c>
      <c r="D2509" s="24">
        <v>1</v>
      </c>
      <c r="E2509" s="25">
        <v>0</v>
      </c>
      <c r="F2509" s="26">
        <v>0</v>
      </c>
      <c r="G2509" s="27">
        <f t="shared" ref="G2509" si="14932">-1/($E$8*$B2509)</f>
        <v>-5.3614128395115479</v>
      </c>
      <c r="I2509" s="24">
        <v>1</v>
      </c>
      <c r="J2509" s="28">
        <v>0</v>
      </c>
      <c r="K2509" s="26">
        <v>0</v>
      </c>
      <c r="L2509" s="27">
        <v>0</v>
      </c>
      <c r="N2509" s="24">
        <f t="shared" ref="N2509" si="14933">D2509*I2509+F2509*I2512-E2509*J2509-G2509*J2512</f>
        <v>0.35570342165507973</v>
      </c>
      <c r="O2509" s="28">
        <f t="shared" ref="O2509" si="14934">(D2509*J2509+E2509*I2509+F2509*J2512+G2509*I2512)</f>
        <v>0</v>
      </c>
      <c r="P2509" s="26">
        <f t="shared" ref="P2509" si="14935">D2509*K2509+F2509*K2512-E2509*L2509-G2509*L2512</f>
        <v>0</v>
      </c>
      <c r="Q2509" s="27">
        <f t="shared" ref="Q2509" si="14936">(D2509*L2509+E2509*K2509+F2509*L2512+G2509*K2512)</f>
        <v>-5.3614128395115479</v>
      </c>
      <c r="S2509" s="24">
        <v>1</v>
      </c>
      <c r="T2509" s="25">
        <v>0</v>
      </c>
      <c r="U2509" s="26">
        <v>0</v>
      </c>
      <c r="V2509" s="27">
        <f t="shared" ref="V2509" si="14937">-1/($T$8*$B2509)</f>
        <v>-25.937645899258573</v>
      </c>
      <c r="X2509" s="24">
        <f t="shared" ref="X2509" si="14938">N2509*S2509+P2509*S2512-O2509*T2509-Q2509*T2512</f>
        <v>0.35570342165507973</v>
      </c>
      <c r="Y2509" s="28">
        <f t="shared" ref="Y2509" si="14939">(N2509*T2509+O2509*S2509+P2509*T2512+Q2509*S2512)</f>
        <v>0</v>
      </c>
      <c r="Z2509" s="26">
        <f t="shared" ref="Z2509" si="14940">N2509*U2509+P2509*U2512-O2509*V2509-Q2509*V2512</f>
        <v>0</v>
      </c>
      <c r="AA2509" s="27">
        <f t="shared" ref="AA2509" si="14941">(N2509*V2509+O2509*U2509+P2509*V2512+Q2509*U2512)</f>
        <v>-14.587522235555669</v>
      </c>
      <c r="AB2509" s="8"/>
      <c r="AC2509" s="24">
        <v>1</v>
      </c>
      <c r="AD2509" s="28">
        <v>0</v>
      </c>
      <c r="AE2509" s="26">
        <v>0</v>
      </c>
      <c r="AF2509" s="27">
        <v>0</v>
      </c>
      <c r="AH2509" s="24">
        <f t="shared" ref="AH2509" si="14942">X2509*AC2509+Z2509*AC2512-Y2509*AD2509-AA2509*AD2512</f>
        <v>-1.5714847505242577</v>
      </c>
      <c r="AI2509" s="28">
        <f t="shared" ref="AI2509" si="14943">(X2509*AD2509+Y2509*AC2509+Z2509*AD2512+AA2509*AC2512)</f>
        <v>0</v>
      </c>
      <c r="AJ2509" s="26">
        <f t="shared" ref="AJ2509" si="14944">X2509*AE2509+Z2509*AE2512-Y2509*AF2509-AA2509*AF2512</f>
        <v>0</v>
      </c>
      <c r="AK2509" s="27">
        <f t="shared" ref="AK2509" si="14945">(X2509*AF2509+Y2509*AE2509+Z2509*AF2512+AA2509*AE2512)</f>
        <v>-14.587522235555669</v>
      </c>
      <c r="AL2509" s="8"/>
      <c r="AM2509" s="24">
        <v>1</v>
      </c>
      <c r="AN2509" s="25">
        <v>0</v>
      </c>
      <c r="AO2509" s="26">
        <v>0</v>
      </c>
      <c r="AP2509" s="27">
        <f t="shared" ref="AP2509" si="14946">-1/($AN$8*$B2509)</f>
        <v>-5.3614128395115479</v>
      </c>
      <c r="AR2509" s="24">
        <f t="shared" ref="AR2509" si="14947">AH2509*AM2509+AJ2509*AM2512-AI2509*AN2509-AK2509*AN2512</f>
        <v>-1.5714847505242577</v>
      </c>
      <c r="AS2509" s="28">
        <f t="shared" ref="AS2509" si="14948">(AH2509*AN2509+AI2509*AM2509+AJ2509*AN2512+AK2509*AM2512)</f>
        <v>0</v>
      </c>
      <c r="AT2509" s="26">
        <f t="shared" ref="AT2509" si="14949">AH2509*AO2509+AJ2509*AO2512-AI2509*AP2509-AK2509*AP2512</f>
        <v>0</v>
      </c>
      <c r="AU2509" s="27">
        <f t="shared" ref="AU2509" si="14950">(AH2509*AP2509+AI2509*AO2509+AJ2509*AP2512+AK2509*AO2512)</f>
        <v>-6.1621437169983118</v>
      </c>
      <c r="AV2509" s="8"/>
      <c r="AW2509" s="183">
        <f t="shared" ref="AW2509" si="14951">20*LOG((2*$AR$8)/(($AR$8*AR2509+AT2509+$AR$8*AR2512+AT2512)^2+($AR$8*AS2509+AU2509+$AR$8*AS2512+AU2512)^2)^0.5)</f>
        <v>-10.419764951438191</v>
      </c>
      <c r="AY2509" s="184">
        <f t="shared" ref="AY2509" si="14952">((AS2509^2+AR2509^2)/(AS2512^2+AR2512^2))^0.5</f>
        <v>9.8520306275011418</v>
      </c>
      <c r="AZ2509" s="9"/>
      <c r="BA2509" s="29"/>
      <c r="BB2509" s="29"/>
      <c r="BC2509" s="29"/>
      <c r="BD2509" s="29"/>
    </row>
    <row r="2510" spans="2:56" ht="18.649999999999999" customHeight="1" thickBot="1">
      <c r="D2510" s="30"/>
      <c r="G2510" s="31"/>
      <c r="I2510" s="30"/>
      <c r="L2510" s="31"/>
      <c r="N2510" s="30"/>
      <c r="Q2510" s="31"/>
      <c r="S2510" s="30"/>
      <c r="V2510" s="31"/>
      <c r="X2510" s="30"/>
      <c r="AA2510" s="31"/>
      <c r="AC2510" s="30"/>
      <c r="AF2510" s="31"/>
      <c r="AH2510" s="30"/>
      <c r="AK2510" s="31"/>
      <c r="AM2510" s="30"/>
      <c r="AP2510" s="31"/>
      <c r="AR2510" s="30"/>
      <c r="AU2510" s="31"/>
      <c r="AY2510" s="185"/>
      <c r="AZ2510" s="9"/>
      <c r="BA2510" s="29"/>
      <c r="BB2510" s="29"/>
      <c r="BC2510" s="29"/>
      <c r="BD2510" s="29"/>
    </row>
    <row r="2511" spans="2:56" ht="18.649999999999999" customHeight="1" thickBot="1">
      <c r="D2511" s="197" t="s">
        <v>96</v>
      </c>
      <c r="E2511" s="198"/>
      <c r="F2511" s="199" t="s">
        <v>97</v>
      </c>
      <c r="G2511" s="200"/>
      <c r="I2511" s="197" t="s">
        <v>98</v>
      </c>
      <c r="J2511" s="198"/>
      <c r="K2511" s="199" t="s">
        <v>99</v>
      </c>
      <c r="L2511" s="200"/>
      <c r="N2511" s="197" t="s">
        <v>1</v>
      </c>
      <c r="O2511" s="198"/>
      <c r="P2511" s="199" t="s">
        <v>2</v>
      </c>
      <c r="Q2511" s="200"/>
      <c r="S2511" s="172" t="s">
        <v>100</v>
      </c>
      <c r="T2511" s="173"/>
      <c r="U2511" s="199" t="s">
        <v>101</v>
      </c>
      <c r="V2511" s="200"/>
      <c r="X2511" s="197" t="s">
        <v>102</v>
      </c>
      <c r="Y2511" s="198"/>
      <c r="Z2511" s="199" t="s">
        <v>103</v>
      </c>
      <c r="AA2511" s="200"/>
      <c r="AB2511" s="4"/>
      <c r="AC2511" s="197" t="s">
        <v>104</v>
      </c>
      <c r="AD2511" s="198"/>
      <c r="AE2511" s="199" t="s">
        <v>105</v>
      </c>
      <c r="AF2511" s="200"/>
      <c r="AH2511" s="172" t="s">
        <v>106</v>
      </c>
      <c r="AI2511" s="173"/>
      <c r="AJ2511" s="199" t="s">
        <v>107</v>
      </c>
      <c r="AK2511" s="200"/>
      <c r="AL2511" s="4"/>
      <c r="AM2511" s="197" t="s">
        <v>108</v>
      </c>
      <c r="AN2511" s="198"/>
      <c r="AO2511" s="199" t="s">
        <v>109</v>
      </c>
      <c r="AP2511" s="200"/>
      <c r="AR2511" s="197" t="s">
        <v>110</v>
      </c>
      <c r="AS2511" s="198"/>
      <c r="AT2511" s="199" t="s">
        <v>111</v>
      </c>
      <c r="AU2511" s="200"/>
      <c r="AV2511" s="4"/>
      <c r="AW2511" s="36" t="s">
        <v>112</v>
      </c>
      <c r="AY2511" s="186" t="s">
        <v>113</v>
      </c>
      <c r="AZ2511" s="9"/>
      <c r="BA2511" s="29"/>
      <c r="BB2511" s="29"/>
      <c r="BC2511" s="29"/>
      <c r="BD2511" s="29"/>
    </row>
    <row r="2512" spans="2:56" ht="18.649999999999999" customHeight="1" thickTop="1" thickBot="1">
      <c r="D2512" s="24">
        <v>0</v>
      </c>
      <c r="E2512" s="28">
        <v>0</v>
      </c>
      <c r="F2512" s="26">
        <v>1</v>
      </c>
      <c r="G2512" s="27">
        <v>0</v>
      </c>
      <c r="I2512" s="24">
        <v>0</v>
      </c>
      <c r="J2512" s="28">
        <f t="shared" ref="J2512" si="14953">IF(0=(1-$J$8*$K$8*$B2509^2),0,-1*(1-$J$8*$K$8*$B2509^2)/($B2509*$K$8))</f>
        <v>-0.12017290919973604</v>
      </c>
      <c r="K2512" s="26">
        <v>1</v>
      </c>
      <c r="L2512" s="27">
        <v>0</v>
      </c>
      <c r="N2512" s="24">
        <f t="shared" ref="N2512" si="14954">D2512*I2509+F2512*I2512-E2512*J2509-G2512*J2512</f>
        <v>0</v>
      </c>
      <c r="O2512" s="28">
        <f t="shared" ref="O2512" si="14955">(D2512*J2509+E2512*I2509+F2512*J2512+G2512*I2512)</f>
        <v>-0.12017290919973604</v>
      </c>
      <c r="P2512" s="26">
        <f t="shared" ref="P2512" si="14956">D2512*K2509+F2512*K2512-E2512*L2509-G2512*L2512</f>
        <v>1</v>
      </c>
      <c r="Q2512" s="27">
        <f t="shared" ref="Q2512" si="14957">(D2512*L2509+E2512*K2509+F2512*L2512+G2512*K2512)</f>
        <v>0</v>
      </c>
      <c r="S2512" s="24">
        <v>0</v>
      </c>
      <c r="T2512" s="28">
        <v>0</v>
      </c>
      <c r="U2512" s="26">
        <v>1</v>
      </c>
      <c r="V2512" s="27">
        <v>0</v>
      </c>
      <c r="X2512" s="24">
        <f t="shared" ref="X2512" si="14958">N2512*S2509+P2512*S2512-O2512*T2509-Q2512*T2512</f>
        <v>0</v>
      </c>
      <c r="Y2512" s="28">
        <f t="shared" ref="Y2512" si="14959">(N2512*T2509+O2512*S2509+P2512*T2512+Q2512*S2512)</f>
        <v>-0.12017290919973604</v>
      </c>
      <c r="Z2512" s="26">
        <f t="shared" ref="Z2512" si="14960">N2512*U2509+P2512*U2512-O2512*V2509-Q2512*V2512</f>
        <v>-2.1170023655065062</v>
      </c>
      <c r="AA2512" s="27">
        <f t="shared" ref="AA2512" si="14961">(N2512*V2509+O2512*U2509+P2512*V2512+Q2512*U2512)</f>
        <v>0</v>
      </c>
      <c r="AB2512" s="8"/>
      <c r="AC2512" s="24">
        <v>0</v>
      </c>
      <c r="AD2512" s="28">
        <f t="shared" ref="AD2512" si="14962">IF(0=(1-$AD$8*$AE$8*$B2509^2),0,-1*(1-$AD$8*$AE$8*$B2509^2)/($B2509*$AD$8))</f>
        <v>-0.13211209834402196</v>
      </c>
      <c r="AE2512" s="26">
        <v>1</v>
      </c>
      <c r="AF2512" s="27">
        <v>0</v>
      </c>
      <c r="AH2512" s="24">
        <f t="shared" ref="AH2512" si="14963">X2512*AC2509+Z2512*AC2512-Y2512*AD2509-AA2512*AD2512</f>
        <v>0</v>
      </c>
      <c r="AI2512" s="28">
        <f t="shared" ref="AI2512" si="14964">(X2512*AD2509+Y2512*AC2509+Z2512*AD2512+AA2512*AC2512)</f>
        <v>0.15950871550658663</v>
      </c>
      <c r="AJ2512" s="26">
        <f t="shared" ref="AJ2512" si="14965">X2512*AE2509+Z2512*AE2512-Y2512*AF2509-AA2512*AF2512</f>
        <v>-2.1170023655065062</v>
      </c>
      <c r="AK2512" s="27">
        <f t="shared" ref="AK2512" si="14966">(X2512*AF2509+Y2512*AE2509+Z2512*AF2512+AA2512*AE2512)</f>
        <v>0</v>
      </c>
      <c r="AL2512" s="8"/>
      <c r="AM2512" s="24">
        <v>0</v>
      </c>
      <c r="AN2512" s="28">
        <v>0</v>
      </c>
      <c r="AO2512" s="26">
        <v>1</v>
      </c>
      <c r="AP2512" s="27">
        <v>0</v>
      </c>
      <c r="AR2512" s="24">
        <f t="shared" ref="AR2512" si="14967">AH2512*AM2509+AJ2512*AM2512-AI2512*AN2509-AK2512*AN2512</f>
        <v>0</v>
      </c>
      <c r="AS2512" s="28">
        <f t="shared" ref="AS2512" si="14968">(AH2512*AN2509+AI2512*AM2509+AJ2512*AN2512+AK2512*AM2512)</f>
        <v>0.15950871550658663</v>
      </c>
      <c r="AT2512" s="26">
        <f t="shared" ref="AT2512" si="14969">AH2512*AO2509+AJ2512*AO2512-AI2512*AP2509-AK2512*AP2512</f>
        <v>-1.261810290175498</v>
      </c>
      <c r="AU2512" s="27">
        <f t="shared" ref="AU2512" si="14970">(AH2512*AP2509+AI2512*AO2509+AJ2512*AP2512+AK2512*AO2512)</f>
        <v>0</v>
      </c>
      <c r="AV2512" s="8"/>
      <c r="AW2512" s="38">
        <f t="shared" ref="AW2512" si="14971">(180/PI())*ATAN(-1*(($AR$8*AS2509+AU2509+$AR$8*AS2512+AU2512)/($AR$8*AR2509+AT2509+$AR$8*AR2512+AT2512)))</f>
        <v>-64.732288894881478</v>
      </c>
      <c r="AY2512" s="187">
        <f t="shared" ref="AY2512" si="14972">20*LOG(((($AR$8*AR2509+AT2509-$AR$8*AR2512-AT2512)^2+($AR$8*AS2509+AU2509-$AR$8*AS2512-AU2512)^2)/(($AR$8*AR2509+AT2509+$AR$8*AR2512+AT2512)^2+($AR$8*AS2509+AU2509+$AR$8*AS2512+AU2512)^2))^0.5)</f>
        <v>-0.41334347300440233</v>
      </c>
      <c r="AZ2512" s="9"/>
      <c r="BA2512" s="29"/>
      <c r="BB2512" s="29"/>
      <c r="BC2512" s="29"/>
      <c r="BD2512" s="29"/>
    </row>
    <row r="2513" spans="2:56" ht="18.649999999999999" customHeight="1">
      <c r="AY2513" s="33"/>
    </row>
    <row r="2514" spans="2:56" ht="18.649999999999999" customHeight="1" thickBot="1">
      <c r="E2514" s="21" t="s">
        <v>68</v>
      </c>
      <c r="J2514" s="21" t="s">
        <v>69</v>
      </c>
      <c r="O2514" s="21" t="s">
        <v>70</v>
      </c>
      <c r="T2514" s="21" t="s">
        <v>71</v>
      </c>
      <c r="Y2514" s="21" t="s">
        <v>72</v>
      </c>
      <c r="AD2514" s="21" t="s">
        <v>73</v>
      </c>
      <c r="AI2514" s="21" t="s">
        <v>74</v>
      </c>
      <c r="AN2514" s="21" t="s">
        <v>75</v>
      </c>
      <c r="AS2514" s="21" t="s">
        <v>76</v>
      </c>
    </row>
    <row r="2515" spans="2:56" ht="18.649999999999999" customHeight="1" thickBot="1">
      <c r="B2515" s="20"/>
      <c r="D2515" s="197" t="s">
        <v>77</v>
      </c>
      <c r="E2515" s="198"/>
      <c r="F2515" s="199" t="s">
        <v>78</v>
      </c>
      <c r="G2515" s="200"/>
      <c r="I2515" s="197" t="s">
        <v>79</v>
      </c>
      <c r="J2515" s="198"/>
      <c r="K2515" s="199" t="s">
        <v>80</v>
      </c>
      <c r="L2515" s="200"/>
      <c r="N2515" s="197" t="s">
        <v>81</v>
      </c>
      <c r="O2515" s="198"/>
      <c r="P2515" s="199" t="s">
        <v>82</v>
      </c>
      <c r="Q2515" s="200"/>
      <c r="S2515" s="197" t="s">
        <v>83</v>
      </c>
      <c r="T2515" s="198"/>
      <c r="U2515" s="199" t="s">
        <v>84</v>
      </c>
      <c r="V2515" s="200"/>
      <c r="X2515" s="197" t="s">
        <v>85</v>
      </c>
      <c r="Y2515" s="198"/>
      <c r="Z2515" s="199" t="s">
        <v>86</v>
      </c>
      <c r="AA2515" s="200"/>
      <c r="AB2515" s="4"/>
      <c r="AC2515" s="197" t="s">
        <v>87</v>
      </c>
      <c r="AD2515" s="198"/>
      <c r="AE2515" s="199" t="s">
        <v>88</v>
      </c>
      <c r="AF2515" s="200"/>
      <c r="AH2515" s="197" t="s">
        <v>89</v>
      </c>
      <c r="AI2515" s="198"/>
      <c r="AJ2515" s="199" t="s">
        <v>90</v>
      </c>
      <c r="AK2515" s="200"/>
      <c r="AL2515" s="4"/>
      <c r="AM2515" s="197" t="s">
        <v>91</v>
      </c>
      <c r="AN2515" s="198"/>
      <c r="AO2515" s="199" t="s">
        <v>92</v>
      </c>
      <c r="AP2515" s="200"/>
      <c r="AR2515" s="197" t="s">
        <v>93</v>
      </c>
      <c r="AS2515" s="198"/>
      <c r="AT2515" s="199" t="s">
        <v>94</v>
      </c>
      <c r="AU2515" s="200"/>
      <c r="AV2515" s="4"/>
      <c r="AW2515" s="181" t="s">
        <v>95</v>
      </c>
      <c r="AY2515" s="182" t="s">
        <v>22</v>
      </c>
      <c r="AZ2515" s="9"/>
      <c r="BA2515" s="29"/>
      <c r="BB2515" s="29"/>
      <c r="BC2515" s="29"/>
      <c r="BD2515" s="29"/>
    </row>
    <row r="2516" spans="2:56" ht="18.649999999999999" customHeight="1" thickTop="1" thickBot="1">
      <c r="B2516" s="39">
        <f t="shared" ref="B2516" si="14973">B2509+$E$5</f>
        <v>1.0423999999999845</v>
      </c>
      <c r="D2516" s="24">
        <v>1</v>
      </c>
      <c r="E2516" s="25">
        <v>0</v>
      </c>
      <c r="F2516" s="26">
        <v>0</v>
      </c>
      <c r="G2516" s="27">
        <f t="shared" ref="G2516" si="14974">-1/($E$8*$B2516)</f>
        <v>-5.3593555053444293</v>
      </c>
      <c r="I2516" s="24">
        <v>1</v>
      </c>
      <c r="J2516" s="28">
        <v>0</v>
      </c>
      <c r="K2516" s="26">
        <v>0</v>
      </c>
      <c r="L2516" s="27">
        <v>0</v>
      </c>
      <c r="N2516" s="24">
        <f t="shared" ref="N2516" si="14975">D2516*I2516+F2516*I2519-E2516*J2516-G2516*J2519</f>
        <v>0.36043730695416953</v>
      </c>
      <c r="O2516" s="28">
        <f t="shared" ref="O2516" si="14976">(D2516*J2516+E2516*I2516+F2516*J2519+G2516*I2519)</f>
        <v>0</v>
      </c>
      <c r="P2516" s="26">
        <f t="shared" ref="P2516" si="14977">D2516*K2516+F2516*K2519-E2516*L2516-G2516*L2519</f>
        <v>0</v>
      </c>
      <c r="Q2516" s="27">
        <f t="shared" ref="Q2516" si="14978">(D2516*L2516+E2516*K2516+F2516*L2519+G2516*K2519)</f>
        <v>-5.3593555053444293</v>
      </c>
      <c r="S2516" s="24">
        <v>1</v>
      </c>
      <c r="T2516" s="25">
        <v>0</v>
      </c>
      <c r="U2516" s="26">
        <v>0</v>
      </c>
      <c r="V2516" s="27">
        <f t="shared" ref="V2516" si="14979">-1/($T$8*$B2516)</f>
        <v>-25.927692850179806</v>
      </c>
      <c r="X2516" s="24">
        <f t="shared" ref="X2516" si="14980">N2516*S2516+P2516*S2519-O2516*T2516-Q2516*T2519</f>
        <v>0.36043730695416953</v>
      </c>
      <c r="Y2516" s="28">
        <f t="shared" ref="Y2516" si="14981">(N2516*T2516+O2516*S2516+P2516*T2519+Q2516*S2519)</f>
        <v>0</v>
      </c>
      <c r="Z2516" s="26">
        <f t="shared" ref="Z2516" si="14982">N2516*U2516+P2516*U2519-O2516*V2516-Q2516*V2519</f>
        <v>0</v>
      </c>
      <c r="AA2516" s="27">
        <f t="shared" ref="AA2516" si="14983">(N2516*V2516+O2516*U2516+P2516*V2519+Q2516*U2519)</f>
        <v>-14.704663291798116</v>
      </c>
      <c r="AB2516" s="8"/>
      <c r="AC2516" s="24">
        <v>1</v>
      </c>
      <c r="AD2516" s="28">
        <v>0</v>
      </c>
      <c r="AE2516" s="26">
        <v>0</v>
      </c>
      <c r="AF2516" s="27">
        <v>0</v>
      </c>
      <c r="AH2516" s="24">
        <f t="shared" ref="AH2516" si="14984">X2516*AC2516+Z2516*AC2519-Y2516*AD2516-AA2516*AD2519</f>
        <v>-1.5716720888529021</v>
      </c>
      <c r="AI2516" s="28">
        <f t="shared" ref="AI2516" si="14985">(X2516*AD2516+Y2516*AC2516+Z2516*AD2519+AA2516*AC2519)</f>
        <v>0</v>
      </c>
      <c r="AJ2516" s="26">
        <f t="shared" ref="AJ2516" si="14986">X2516*AE2516+Z2516*AE2519-Y2516*AF2516-AA2516*AF2519</f>
        <v>0</v>
      </c>
      <c r="AK2516" s="27">
        <f t="shared" ref="AK2516" si="14987">(X2516*AF2516+Y2516*AE2516+Z2516*AF2519+AA2516*AE2519)</f>
        <v>-14.704663291798116</v>
      </c>
      <c r="AL2516" s="8"/>
      <c r="AM2516" s="24">
        <v>1</v>
      </c>
      <c r="AN2516" s="25">
        <v>0</v>
      </c>
      <c r="AO2516" s="26">
        <v>0</v>
      </c>
      <c r="AP2516" s="27">
        <f t="shared" ref="AP2516" si="14988">-1/($AN$8*$B2516)</f>
        <v>-5.3593555053444293</v>
      </c>
      <c r="AR2516" s="24">
        <f t="shared" ref="AR2516" si="14989">AH2516*AM2516+AJ2516*AM2519-AI2516*AN2516-AK2516*AN2519</f>
        <v>-1.5716720888529021</v>
      </c>
      <c r="AS2516" s="28">
        <f t="shared" ref="AS2516" si="14990">(AH2516*AN2516+AI2516*AM2516+AJ2516*AN2519+AK2516*AM2519)</f>
        <v>0</v>
      </c>
      <c r="AT2516" s="26">
        <f t="shared" ref="AT2516" si="14991">AH2516*AO2516+AJ2516*AO2519-AI2516*AP2516-AK2516*AP2519</f>
        <v>0</v>
      </c>
      <c r="AU2516" s="27">
        <f t="shared" ref="AU2516" si="14992">(AH2516*AP2516+AI2516*AO2516+AJ2516*AP2519+AK2516*AO2519)</f>
        <v>-6.2815138298081372</v>
      </c>
      <c r="AV2516" s="8"/>
      <c r="AW2516" s="183">
        <f t="shared" ref="AW2516" si="14993">20*LOG((2*$AR$8)/(($AR$8*AR2516+AT2516+$AR$8*AR2519+AT2519)^2+($AR$8*AS2516+AU2516+$AR$8*AS2519+AU2519)^2)^0.5)</f>
        <v>-10.563042488305301</v>
      </c>
      <c r="AY2516" s="184">
        <f t="shared" ref="AY2516" si="14994">((AS2516^2+AR2516^2)/(AS2519^2+AR2519^2))^0.5</f>
        <v>10.086640569059835</v>
      </c>
      <c r="AZ2516" s="9"/>
      <c r="BA2516" s="29"/>
      <c r="BB2516" s="29"/>
      <c r="BC2516" s="29"/>
      <c r="BD2516" s="29"/>
    </row>
    <row r="2517" spans="2:56" ht="18.649999999999999" customHeight="1" thickBot="1">
      <c r="D2517" s="30"/>
      <c r="G2517" s="31"/>
      <c r="I2517" s="30"/>
      <c r="L2517" s="31"/>
      <c r="N2517" s="30"/>
      <c r="Q2517" s="31"/>
      <c r="S2517" s="30"/>
      <c r="V2517" s="31"/>
      <c r="X2517" s="30"/>
      <c r="AA2517" s="31"/>
      <c r="AC2517" s="30"/>
      <c r="AF2517" s="31"/>
      <c r="AH2517" s="30"/>
      <c r="AK2517" s="31"/>
      <c r="AM2517" s="30"/>
      <c r="AP2517" s="31"/>
      <c r="AR2517" s="30"/>
      <c r="AU2517" s="31"/>
      <c r="AY2517" s="185"/>
      <c r="AZ2517" s="9"/>
      <c r="BA2517" s="29"/>
      <c r="BB2517" s="29"/>
      <c r="BC2517" s="29"/>
      <c r="BD2517" s="29"/>
    </row>
    <row r="2518" spans="2:56" ht="18.649999999999999" customHeight="1" thickBot="1">
      <c r="D2518" s="197" t="s">
        <v>96</v>
      </c>
      <c r="E2518" s="198"/>
      <c r="F2518" s="199" t="s">
        <v>97</v>
      </c>
      <c r="G2518" s="200"/>
      <c r="I2518" s="197" t="s">
        <v>98</v>
      </c>
      <c r="J2518" s="198"/>
      <c r="K2518" s="199" t="s">
        <v>99</v>
      </c>
      <c r="L2518" s="200"/>
      <c r="N2518" s="197" t="s">
        <v>1</v>
      </c>
      <c r="O2518" s="198"/>
      <c r="P2518" s="199" t="s">
        <v>2</v>
      </c>
      <c r="Q2518" s="200"/>
      <c r="S2518" s="172" t="s">
        <v>100</v>
      </c>
      <c r="T2518" s="173"/>
      <c r="U2518" s="199" t="s">
        <v>101</v>
      </c>
      <c r="V2518" s="200"/>
      <c r="X2518" s="197" t="s">
        <v>102</v>
      </c>
      <c r="Y2518" s="198"/>
      <c r="Z2518" s="199" t="s">
        <v>103</v>
      </c>
      <c r="AA2518" s="200"/>
      <c r="AB2518" s="4"/>
      <c r="AC2518" s="197" t="s">
        <v>104</v>
      </c>
      <c r="AD2518" s="198"/>
      <c r="AE2518" s="199" t="s">
        <v>105</v>
      </c>
      <c r="AF2518" s="200"/>
      <c r="AH2518" s="172" t="s">
        <v>106</v>
      </c>
      <c r="AI2518" s="173"/>
      <c r="AJ2518" s="199" t="s">
        <v>107</v>
      </c>
      <c r="AK2518" s="200"/>
      <c r="AL2518" s="4"/>
      <c r="AM2518" s="197" t="s">
        <v>108</v>
      </c>
      <c r="AN2518" s="198"/>
      <c r="AO2518" s="199" t="s">
        <v>109</v>
      </c>
      <c r="AP2518" s="200"/>
      <c r="AR2518" s="197" t="s">
        <v>110</v>
      </c>
      <c r="AS2518" s="198"/>
      <c r="AT2518" s="199" t="s">
        <v>111</v>
      </c>
      <c r="AU2518" s="200"/>
      <c r="AV2518" s="4"/>
      <c r="AW2518" s="36" t="s">
        <v>112</v>
      </c>
      <c r="AY2518" s="186" t="s">
        <v>113</v>
      </c>
      <c r="AZ2518" s="9"/>
      <c r="BA2518" s="29"/>
      <c r="BB2518" s="29"/>
      <c r="BC2518" s="29"/>
      <c r="BD2518" s="29"/>
    </row>
    <row r="2519" spans="2:56" ht="18.649999999999999" customHeight="1" thickTop="1" thickBot="1">
      <c r="D2519" s="24">
        <v>0</v>
      </c>
      <c r="E2519" s="28">
        <v>0</v>
      </c>
      <c r="F2519" s="26">
        <v>1</v>
      </c>
      <c r="G2519" s="27">
        <v>0</v>
      </c>
      <c r="I2519" s="24">
        <v>0</v>
      </c>
      <c r="J2519" s="28">
        <f t="shared" ref="J2519" si="14995">IF(0=(1-$J$8*$K$8*$B2516^2),0,-1*(1-$J$8*$K$8*$B2516^2)/($B2516*$K$8))</f>
        <v>-0.11933574707034252</v>
      </c>
      <c r="K2519" s="26">
        <v>1</v>
      </c>
      <c r="L2519" s="27">
        <v>0</v>
      </c>
      <c r="N2519" s="24">
        <f t="shared" ref="N2519" si="14996">D2519*I2516+F2519*I2519-E2519*J2516-G2519*J2519</f>
        <v>0</v>
      </c>
      <c r="O2519" s="28">
        <f t="shared" ref="O2519" si="14997">(D2519*J2516+E2519*I2516+F2519*J2519+G2519*I2519)</f>
        <v>-0.11933574707034252</v>
      </c>
      <c r="P2519" s="26">
        <f t="shared" ref="P2519" si="14998">D2519*K2516+F2519*K2519-E2519*L2516-G2519*L2519</f>
        <v>1</v>
      </c>
      <c r="Q2519" s="27">
        <f t="shared" ref="Q2519" si="14999">(D2519*L2516+E2519*K2516+F2519*L2519+G2519*K2519)</f>
        <v>0</v>
      </c>
      <c r="S2519" s="24">
        <v>0</v>
      </c>
      <c r="T2519" s="28">
        <v>0</v>
      </c>
      <c r="U2519" s="26">
        <v>1</v>
      </c>
      <c r="V2519" s="27">
        <v>0</v>
      </c>
      <c r="X2519" s="24">
        <f t="shared" ref="X2519" si="15000">N2519*S2516+P2519*S2519-O2519*T2516-Q2519*T2519</f>
        <v>0</v>
      </c>
      <c r="Y2519" s="28">
        <f t="shared" ref="Y2519" si="15001">(N2519*T2516+O2519*S2516+P2519*T2519+Q2519*S2519)</f>
        <v>-0.11933574707034252</v>
      </c>
      <c r="Z2519" s="26">
        <f t="shared" ref="Z2519" si="15002">N2519*U2516+P2519*U2519-O2519*V2516-Q2519*V2519</f>
        <v>-2.0941005960865855</v>
      </c>
      <c r="AA2519" s="27">
        <f t="shared" ref="AA2519" si="15003">(N2519*V2516+O2519*U2516+P2519*V2519+Q2519*U2519)</f>
        <v>0</v>
      </c>
      <c r="AB2519" s="8"/>
      <c r="AC2519" s="24">
        <v>0</v>
      </c>
      <c r="AD2519" s="28">
        <f t="shared" ref="AD2519" si="15004">IF(0=(1-$AD$8*$AE$8*$B2516^2),0,-1*(1-$AD$8*$AE$8*$B2516^2)/($B2516*$AD$8))</f>
        <v>-0.13139433100006803</v>
      </c>
      <c r="AE2519" s="26">
        <v>1</v>
      </c>
      <c r="AF2519" s="27">
        <v>0</v>
      </c>
      <c r="AH2519" s="24">
        <f t="shared" ref="AH2519" si="15005">X2519*AC2516+Z2519*AC2519-Y2519*AD2516-AA2519*AD2519</f>
        <v>0</v>
      </c>
      <c r="AI2519" s="28">
        <f t="shared" ref="AI2519" si="15006">(X2519*AD2516+Y2519*AC2516+Z2519*AD2519+AA2519*AC2519)</f>
        <v>0.15581719979929809</v>
      </c>
      <c r="AJ2519" s="26">
        <f t="shared" ref="AJ2519" si="15007">X2519*AE2516+Z2519*AE2519-Y2519*AF2516-AA2519*AF2519</f>
        <v>-2.0941005960865855</v>
      </c>
      <c r="AK2519" s="27">
        <f t="shared" ref="AK2519" si="15008">(X2519*AF2516+Y2519*AE2516+Z2519*AF2519+AA2519*AE2519)</f>
        <v>0</v>
      </c>
      <c r="AL2519" s="8"/>
      <c r="AM2519" s="24">
        <v>0</v>
      </c>
      <c r="AN2519" s="28">
        <v>0</v>
      </c>
      <c r="AO2519" s="26">
        <v>1</v>
      </c>
      <c r="AP2519" s="27">
        <v>0</v>
      </c>
      <c r="AR2519" s="24">
        <f t="shared" ref="AR2519" si="15009">AH2519*AM2516+AJ2519*AM2519-AI2519*AN2516-AK2519*AN2519</f>
        <v>0</v>
      </c>
      <c r="AS2519" s="28">
        <f t="shared" ref="AS2519" si="15010">(AH2519*AN2516+AI2519*AM2516+AJ2519*AN2519+AK2519*AM2519)</f>
        <v>0.15581719979929809</v>
      </c>
      <c r="AT2519" s="26">
        <f t="shared" ref="AT2519" si="15011">AH2519*AO2516+AJ2519*AO2519-AI2519*AP2516-AK2519*AP2519</f>
        <v>-1.2590208285148643</v>
      </c>
      <c r="AU2519" s="27">
        <f t="shared" ref="AU2519" si="15012">(AH2519*AP2516+AI2519*AO2516+AJ2519*AP2519+AK2519*AO2519)</f>
        <v>0</v>
      </c>
      <c r="AV2519" s="8"/>
      <c r="AW2519" s="38">
        <f t="shared" ref="AW2519" si="15013">(180/PI())*ATAN(-1*(($AR$8*AS2516+AU2516+$AR$8*AS2519+AU2519)/($AR$8*AR2516+AT2516+$AR$8*AR2519+AT2519)))</f>
        <v>-65.198275795732329</v>
      </c>
      <c r="AY2519" s="187">
        <f t="shared" ref="AY2519" si="15014">20*LOG(((($AR$8*AR2516+AT2516-$AR$8*AR2519-AT2519)^2+($AR$8*AS2516+AU2516-$AR$8*AS2519-AU2519)^2)/(($AR$8*AR2516+AT2516+$AR$8*AR2519+AT2519)^2+($AR$8*AS2516+AU2516+$AR$8*AS2519+AU2519)^2))^0.5)</f>
        <v>-0.39929306074894999</v>
      </c>
      <c r="AZ2519" s="9"/>
      <c r="BA2519" s="29"/>
      <c r="BB2519" s="29"/>
      <c r="BC2519" s="29"/>
      <c r="BD2519" s="29"/>
    </row>
    <row r="2520" spans="2:56" ht="18.649999999999999" customHeight="1">
      <c r="AY2520" s="33"/>
    </row>
    <row r="2521" spans="2:56" ht="18.649999999999999" customHeight="1" thickBot="1">
      <c r="E2521" s="21" t="s">
        <v>68</v>
      </c>
      <c r="J2521" s="21" t="s">
        <v>69</v>
      </c>
      <c r="O2521" s="21" t="s">
        <v>70</v>
      </c>
      <c r="T2521" s="21" t="s">
        <v>71</v>
      </c>
      <c r="Y2521" s="21" t="s">
        <v>72</v>
      </c>
      <c r="AD2521" s="21" t="s">
        <v>73</v>
      </c>
      <c r="AI2521" s="21" t="s">
        <v>74</v>
      </c>
      <c r="AN2521" s="21" t="s">
        <v>75</v>
      </c>
      <c r="AS2521" s="21" t="s">
        <v>76</v>
      </c>
    </row>
    <row r="2522" spans="2:56" ht="18.649999999999999" customHeight="1" thickBot="1">
      <c r="B2522" s="20"/>
      <c r="D2522" s="197" t="s">
        <v>77</v>
      </c>
      <c r="E2522" s="198"/>
      <c r="F2522" s="199" t="s">
        <v>78</v>
      </c>
      <c r="G2522" s="200"/>
      <c r="I2522" s="197" t="s">
        <v>79</v>
      </c>
      <c r="J2522" s="198"/>
      <c r="K2522" s="199" t="s">
        <v>80</v>
      </c>
      <c r="L2522" s="200"/>
      <c r="N2522" s="197" t="s">
        <v>81</v>
      </c>
      <c r="O2522" s="198"/>
      <c r="P2522" s="199" t="s">
        <v>82</v>
      </c>
      <c r="Q2522" s="200"/>
      <c r="S2522" s="197" t="s">
        <v>83</v>
      </c>
      <c r="T2522" s="198"/>
      <c r="U2522" s="199" t="s">
        <v>84</v>
      </c>
      <c r="V2522" s="200"/>
      <c r="X2522" s="197" t="s">
        <v>85</v>
      </c>
      <c r="Y2522" s="198"/>
      <c r="Z2522" s="199" t="s">
        <v>86</v>
      </c>
      <c r="AA2522" s="200"/>
      <c r="AB2522" s="4"/>
      <c r="AC2522" s="197" t="s">
        <v>87</v>
      </c>
      <c r="AD2522" s="198"/>
      <c r="AE2522" s="199" t="s">
        <v>88</v>
      </c>
      <c r="AF2522" s="200"/>
      <c r="AH2522" s="197" t="s">
        <v>89</v>
      </c>
      <c r="AI2522" s="198"/>
      <c r="AJ2522" s="199" t="s">
        <v>90</v>
      </c>
      <c r="AK2522" s="200"/>
      <c r="AL2522" s="4"/>
      <c r="AM2522" s="197" t="s">
        <v>91</v>
      </c>
      <c r="AN2522" s="198"/>
      <c r="AO2522" s="199" t="s">
        <v>92</v>
      </c>
      <c r="AP2522" s="200"/>
      <c r="AR2522" s="197" t="s">
        <v>93</v>
      </c>
      <c r="AS2522" s="198"/>
      <c r="AT2522" s="199" t="s">
        <v>94</v>
      </c>
      <c r="AU2522" s="200"/>
      <c r="AV2522" s="4"/>
      <c r="AW2522" s="181" t="s">
        <v>95</v>
      </c>
      <c r="AY2522" s="182" t="s">
        <v>22</v>
      </c>
      <c r="AZ2522" s="9"/>
      <c r="BA2522" s="29"/>
      <c r="BB2522" s="29"/>
      <c r="BC2522" s="29"/>
      <c r="BD2522" s="29"/>
    </row>
    <row r="2523" spans="2:56" ht="18.649999999999999" customHeight="1" thickTop="1" thickBot="1">
      <c r="B2523" s="39">
        <f t="shared" ref="B2523" si="15015">B2516+$E$5</f>
        <v>1.0427999999999844</v>
      </c>
      <c r="D2523" s="24">
        <v>1</v>
      </c>
      <c r="E2523" s="25">
        <v>0</v>
      </c>
      <c r="F2523" s="26">
        <v>0</v>
      </c>
      <c r="G2523" s="27">
        <f t="shared" ref="G2523" si="15016">-1/($E$8*$B2523)</f>
        <v>-5.3572997494927446</v>
      </c>
      <c r="I2523" s="24">
        <v>1</v>
      </c>
      <c r="J2523" s="28">
        <v>0</v>
      </c>
      <c r="K2523" s="26">
        <v>0</v>
      </c>
      <c r="L2523" s="27">
        <v>0</v>
      </c>
      <c r="N2523" s="24">
        <f t="shared" ref="N2523" si="15017">D2523*I2523+F2523*I2526-E2523*J2523-G2523*J2526</f>
        <v>0.3651657457891353</v>
      </c>
      <c r="O2523" s="28">
        <f t="shared" ref="O2523" si="15018">(D2523*J2523+E2523*I2523+F2523*J2526+G2523*I2526)</f>
        <v>0</v>
      </c>
      <c r="P2523" s="26">
        <f t="shared" ref="P2523" si="15019">D2523*K2523+F2523*K2526-E2523*L2523-G2523*L2526</f>
        <v>0</v>
      </c>
      <c r="Q2523" s="27">
        <f t="shared" ref="Q2523" si="15020">(D2523*L2523+E2523*K2523+F2523*L2526+G2523*K2526)</f>
        <v>-5.3572997494927446</v>
      </c>
      <c r="S2523" s="24">
        <v>1</v>
      </c>
      <c r="T2523" s="25">
        <v>0</v>
      </c>
      <c r="U2523" s="26">
        <v>0</v>
      </c>
      <c r="V2523" s="27">
        <f t="shared" ref="V2523" si="15021">-1/($T$8*$B2523)</f>
        <v>-25.917747436735169</v>
      </c>
      <c r="X2523" s="24">
        <f t="shared" ref="X2523" si="15022">N2523*S2523+P2523*S2526-O2523*T2523-Q2523*T2526</f>
        <v>0.3651657457891353</v>
      </c>
      <c r="Y2523" s="28">
        <f t="shared" ref="Y2523" si="15023">(N2523*T2523+O2523*S2523+P2523*T2526+Q2523*S2526)</f>
        <v>0</v>
      </c>
      <c r="Z2523" s="26">
        <f t="shared" ref="Z2523" si="15024">N2523*U2523+P2523*U2526-O2523*V2523-Q2523*V2526</f>
        <v>0</v>
      </c>
      <c r="AA2523" s="27">
        <f t="shared" ref="AA2523" si="15025">(N2523*V2523+O2523*U2523+P2523*V2526+Q2523*U2526)</f>
        <v>-14.821573321402592</v>
      </c>
      <c r="AB2523" s="8"/>
      <c r="AC2523" s="24">
        <v>1</v>
      </c>
      <c r="AD2523" s="28">
        <v>0</v>
      </c>
      <c r="AE2523" s="26">
        <v>0</v>
      </c>
      <c r="AF2523" s="27">
        <v>0</v>
      </c>
      <c r="AH2523" s="24">
        <f t="shared" ref="AH2523" si="15026">X2523*AC2523+Z2523*AC2526-Y2523*AD2523-AA2523*AD2526</f>
        <v>-1.5716708920409832</v>
      </c>
      <c r="AI2523" s="28">
        <f t="shared" ref="AI2523" si="15027">(X2523*AD2523+Y2523*AC2523+Z2523*AD2526+AA2523*AC2526)</f>
        <v>0</v>
      </c>
      <c r="AJ2523" s="26">
        <f t="shared" ref="AJ2523" si="15028">X2523*AE2523+Z2523*AE2526-Y2523*AF2523-AA2523*AF2526</f>
        <v>0</v>
      </c>
      <c r="AK2523" s="27">
        <f t="shared" ref="AK2523" si="15029">(X2523*AF2523+Y2523*AE2523+Z2523*AF2526+AA2523*AE2526)</f>
        <v>-14.821573321402592</v>
      </c>
      <c r="AL2523" s="8"/>
      <c r="AM2523" s="24">
        <v>1</v>
      </c>
      <c r="AN2523" s="25">
        <v>0</v>
      </c>
      <c r="AO2523" s="26">
        <v>0</v>
      </c>
      <c r="AP2523" s="27">
        <f t="shared" ref="AP2523" si="15030">-1/($AN$8*$B2523)</f>
        <v>-5.3572997494927446</v>
      </c>
      <c r="AR2523" s="24">
        <f t="shared" ref="AR2523" si="15031">AH2523*AM2523+AJ2523*AM2526-AI2523*AN2523-AK2523*AN2526</f>
        <v>-1.5716708920409832</v>
      </c>
      <c r="AS2523" s="28">
        <f t="shared" ref="AS2523" si="15032">(AH2523*AN2523+AI2523*AM2523+AJ2523*AN2526+AK2523*AM2526)</f>
        <v>0</v>
      </c>
      <c r="AT2523" s="26">
        <f t="shared" ref="AT2523" si="15033">AH2523*AO2523+AJ2523*AO2526-AI2523*AP2523-AK2523*AP2526</f>
        <v>0</v>
      </c>
      <c r="AU2523" s="27">
        <f t="shared" ref="AU2523" si="15034">(AH2523*AP2523+AI2523*AO2523+AJ2523*AP2526+AK2523*AO2526)</f>
        <v>-6.4016612451863946</v>
      </c>
      <c r="AV2523" s="8"/>
      <c r="AW2523" s="183">
        <f t="shared" ref="AW2523" si="15035">20*LOG((2*$AR$8)/(($AR$8*AR2523+AT2523+$AR$8*AR2526+AT2526)^2+($AR$8*AS2523+AU2523+$AR$8*AS2526+AU2526)^2)^0.5)</f>
        <v>-10.705201428451023</v>
      </c>
      <c r="AY2523" s="184">
        <f t="shared" ref="AY2523" si="15036">((AS2523^2+AR2523^2)/(AS2526^2+AR2526^2))^0.5</f>
        <v>10.328912927178516</v>
      </c>
      <c r="AZ2523" s="9"/>
      <c r="BA2523" s="29"/>
      <c r="BB2523" s="29"/>
      <c r="BC2523" s="29"/>
      <c r="BD2523" s="29"/>
    </row>
    <row r="2524" spans="2:56" ht="18.649999999999999" customHeight="1" thickBot="1">
      <c r="D2524" s="30"/>
      <c r="G2524" s="31"/>
      <c r="I2524" s="30"/>
      <c r="L2524" s="31"/>
      <c r="N2524" s="30"/>
      <c r="Q2524" s="31"/>
      <c r="S2524" s="30"/>
      <c r="V2524" s="31"/>
      <c r="X2524" s="30"/>
      <c r="AA2524" s="31"/>
      <c r="AC2524" s="30"/>
      <c r="AF2524" s="31"/>
      <c r="AH2524" s="30"/>
      <c r="AK2524" s="31"/>
      <c r="AM2524" s="30"/>
      <c r="AP2524" s="31"/>
      <c r="AR2524" s="30"/>
      <c r="AU2524" s="31"/>
      <c r="AY2524" s="185"/>
      <c r="AZ2524" s="9"/>
      <c r="BA2524" s="29"/>
      <c r="BB2524" s="29"/>
      <c r="BC2524" s="29"/>
      <c r="BD2524" s="29"/>
    </row>
    <row r="2525" spans="2:56" ht="18.649999999999999" customHeight="1" thickBot="1">
      <c r="D2525" s="197" t="s">
        <v>96</v>
      </c>
      <c r="E2525" s="198"/>
      <c r="F2525" s="199" t="s">
        <v>97</v>
      </c>
      <c r="G2525" s="200"/>
      <c r="I2525" s="197" t="s">
        <v>98</v>
      </c>
      <c r="J2525" s="198"/>
      <c r="K2525" s="199" t="s">
        <v>99</v>
      </c>
      <c r="L2525" s="200"/>
      <c r="N2525" s="197" t="s">
        <v>1</v>
      </c>
      <c r="O2525" s="198"/>
      <c r="P2525" s="199" t="s">
        <v>2</v>
      </c>
      <c r="Q2525" s="200"/>
      <c r="S2525" s="172" t="s">
        <v>100</v>
      </c>
      <c r="T2525" s="173"/>
      <c r="U2525" s="199" t="s">
        <v>101</v>
      </c>
      <c r="V2525" s="200"/>
      <c r="X2525" s="197" t="s">
        <v>102</v>
      </c>
      <c r="Y2525" s="198"/>
      <c r="Z2525" s="199" t="s">
        <v>103</v>
      </c>
      <c r="AA2525" s="200"/>
      <c r="AB2525" s="4"/>
      <c r="AC2525" s="197" t="s">
        <v>104</v>
      </c>
      <c r="AD2525" s="198"/>
      <c r="AE2525" s="199" t="s">
        <v>105</v>
      </c>
      <c r="AF2525" s="200"/>
      <c r="AH2525" s="172" t="s">
        <v>106</v>
      </c>
      <c r="AI2525" s="173"/>
      <c r="AJ2525" s="199" t="s">
        <v>107</v>
      </c>
      <c r="AK2525" s="200"/>
      <c r="AL2525" s="4"/>
      <c r="AM2525" s="197" t="s">
        <v>108</v>
      </c>
      <c r="AN2525" s="198"/>
      <c r="AO2525" s="199" t="s">
        <v>109</v>
      </c>
      <c r="AP2525" s="200"/>
      <c r="AR2525" s="197" t="s">
        <v>110</v>
      </c>
      <c r="AS2525" s="198"/>
      <c r="AT2525" s="199" t="s">
        <v>111</v>
      </c>
      <c r="AU2525" s="200"/>
      <c r="AV2525" s="4"/>
      <c r="AW2525" s="36" t="s">
        <v>112</v>
      </c>
      <c r="AY2525" s="186" t="s">
        <v>113</v>
      </c>
      <c r="AZ2525" s="9"/>
      <c r="BA2525" s="29"/>
      <c r="BB2525" s="29"/>
      <c r="BC2525" s="29"/>
      <c r="BD2525" s="29"/>
    </row>
    <row r="2526" spans="2:56" ht="18.649999999999999" customHeight="1" thickTop="1" thickBot="1">
      <c r="D2526" s="24">
        <v>0</v>
      </c>
      <c r="E2526" s="28">
        <v>0</v>
      </c>
      <c r="F2526" s="26">
        <v>1</v>
      </c>
      <c r="G2526" s="27">
        <v>0</v>
      </c>
      <c r="I2526" s="24">
        <v>0</v>
      </c>
      <c r="J2526" s="28">
        <f t="shared" ref="J2526" si="15037">IF(0=(1-$J$8*$K$8*$B2523^2),0,-1*(1-$J$8*$K$8*$B2523^2)/($B2523*$K$8))</f>
        <v>-0.11849892369210327</v>
      </c>
      <c r="K2526" s="26">
        <v>1</v>
      </c>
      <c r="L2526" s="27">
        <v>0</v>
      </c>
      <c r="N2526" s="24">
        <f t="shared" ref="N2526" si="15038">D2526*I2523+F2526*I2526-E2526*J2523-G2526*J2526</f>
        <v>0</v>
      </c>
      <c r="O2526" s="28">
        <f t="shared" ref="O2526" si="15039">(D2526*J2523+E2526*I2523+F2526*J2526+G2526*I2526)</f>
        <v>-0.11849892369210327</v>
      </c>
      <c r="P2526" s="26">
        <f t="shared" ref="P2526" si="15040">D2526*K2523+F2526*K2526-E2526*L2523-G2526*L2526</f>
        <v>1</v>
      </c>
      <c r="Q2526" s="27">
        <f t="shared" ref="Q2526" si="15041">(D2526*L2523+E2526*K2523+F2526*L2526+G2526*K2526)</f>
        <v>0</v>
      </c>
      <c r="S2526" s="24">
        <v>0</v>
      </c>
      <c r="T2526" s="28">
        <v>0</v>
      </c>
      <c r="U2526" s="26">
        <v>1</v>
      </c>
      <c r="V2526" s="27">
        <v>0</v>
      </c>
      <c r="X2526" s="24">
        <f t="shared" ref="X2526" si="15042">N2526*S2523+P2526*S2526-O2526*T2523-Q2526*T2526</f>
        <v>0</v>
      </c>
      <c r="Y2526" s="28">
        <f t="shared" ref="Y2526" si="15043">(N2526*T2523+O2526*S2523+P2526*T2526+Q2526*S2526)</f>
        <v>-0.11849892369210327</v>
      </c>
      <c r="Z2526" s="26">
        <f t="shared" ref="Z2526" si="15044">N2526*U2523+P2526*U2526-O2526*V2523-Q2526*V2526</f>
        <v>-2.071225175776886</v>
      </c>
      <c r="AA2526" s="27">
        <f t="shared" ref="AA2526" si="15045">(N2526*V2523+O2526*U2523+P2526*V2526+Q2526*U2526)</f>
        <v>0</v>
      </c>
      <c r="AB2526" s="8"/>
      <c r="AC2526" s="24">
        <v>0</v>
      </c>
      <c r="AD2526" s="28">
        <f t="shared" ref="AD2526" si="15046">IF(0=(1-$AD$8*$AE$8*$B2523^2),0,-1*(1-$AD$8*$AE$8*$B2523^2)/($B2523*$AD$8))</f>
        <v>-0.13067685837597923</v>
      </c>
      <c r="AE2526" s="26">
        <v>1</v>
      </c>
      <c r="AF2526" s="27">
        <v>0</v>
      </c>
      <c r="AH2526" s="24">
        <f t="shared" ref="AH2526" si="15047">X2526*AC2523+Z2526*AC2526-Y2526*AD2523-AA2526*AD2526</f>
        <v>0</v>
      </c>
      <c r="AI2526" s="28">
        <f t="shared" ref="AI2526" si="15048">(X2526*AD2523+Y2526*AC2523+Z2526*AD2526+AA2526*AC2526)</f>
        <v>0.15216227526765555</v>
      </c>
      <c r="AJ2526" s="26">
        <f t="shared" ref="AJ2526" si="15049">X2526*AE2523+Z2526*AE2526-Y2526*AF2523-AA2526*AF2526</f>
        <v>-2.071225175776886</v>
      </c>
      <c r="AK2526" s="27">
        <f t="shared" ref="AK2526" si="15050">(X2526*AF2523+Y2526*AE2523+Z2526*AF2526+AA2526*AE2526)</f>
        <v>0</v>
      </c>
      <c r="AL2526" s="8"/>
      <c r="AM2526" s="24">
        <v>0</v>
      </c>
      <c r="AN2526" s="28">
        <v>0</v>
      </c>
      <c r="AO2526" s="26">
        <v>1</v>
      </c>
      <c r="AP2526" s="27">
        <v>0</v>
      </c>
      <c r="AR2526" s="24">
        <f t="shared" ref="AR2526" si="15051">AH2526*AM2523+AJ2526*AM2526-AI2526*AN2523-AK2526*AN2526</f>
        <v>0</v>
      </c>
      <c r="AS2526" s="28">
        <f t="shared" ref="AS2526" si="15052">(AH2526*AN2523+AI2526*AM2523+AJ2526*AN2526+AK2526*AM2526)</f>
        <v>0.15216227526765555</v>
      </c>
      <c r="AT2526" s="26">
        <f t="shared" ref="AT2526" si="15053">AH2526*AO2523+AJ2526*AO2526-AI2526*AP2523-AK2526*AP2526</f>
        <v>-1.2560462566032289</v>
      </c>
      <c r="AU2526" s="27">
        <f t="shared" ref="AU2526" si="15054">(AH2526*AP2523+AI2526*AO2523+AJ2526*AP2526+AK2526*AO2526)</f>
        <v>0</v>
      </c>
      <c r="AV2526" s="8"/>
      <c r="AW2526" s="38">
        <f t="shared" ref="AW2526" si="15055">(180/PI())*ATAN(-1*(($AR$8*AS2523+AU2523+$AR$8*AS2526+AU2526)/($AR$8*AR2523+AT2523+$AR$8*AR2526+AT2526)))</f>
        <v>-65.654626579152634</v>
      </c>
      <c r="AY2526" s="187">
        <f t="shared" ref="AY2526" si="15056">20*LOG(((($AR$8*AR2523+AT2523-$AR$8*AR2526-AT2526)^2+($AR$8*AS2523+AU2523-$AR$8*AS2526-AU2526)^2)/(($AR$8*AR2523+AT2523+$AR$8*AR2526+AT2526)^2+($AR$8*AS2523+AU2523+$AR$8*AS2526+AU2526)^2))^0.5)</f>
        <v>-0.38584566665292519</v>
      </c>
      <c r="AZ2526" s="9"/>
      <c r="BA2526" s="29"/>
      <c r="BB2526" s="29"/>
      <c r="BC2526" s="29"/>
      <c r="BD2526" s="29"/>
    </row>
    <row r="2527" spans="2:56" ht="18.649999999999999" customHeight="1">
      <c r="AY2527" s="33"/>
    </row>
    <row r="2528" spans="2:56" ht="18.649999999999999" customHeight="1" thickBot="1">
      <c r="E2528" s="21" t="s">
        <v>68</v>
      </c>
      <c r="J2528" s="21" t="s">
        <v>69</v>
      </c>
      <c r="O2528" s="21" t="s">
        <v>70</v>
      </c>
      <c r="T2528" s="21" t="s">
        <v>71</v>
      </c>
      <c r="Y2528" s="21" t="s">
        <v>72</v>
      </c>
      <c r="AD2528" s="21" t="s">
        <v>73</v>
      </c>
      <c r="AI2528" s="21" t="s">
        <v>74</v>
      </c>
      <c r="AN2528" s="21" t="s">
        <v>75</v>
      </c>
      <c r="AS2528" s="21" t="s">
        <v>76</v>
      </c>
    </row>
    <row r="2529" spans="2:56" ht="18.649999999999999" customHeight="1" thickBot="1">
      <c r="B2529" s="20"/>
      <c r="D2529" s="197" t="s">
        <v>77</v>
      </c>
      <c r="E2529" s="198"/>
      <c r="F2529" s="199" t="s">
        <v>78</v>
      </c>
      <c r="G2529" s="200"/>
      <c r="I2529" s="197" t="s">
        <v>79</v>
      </c>
      <c r="J2529" s="198"/>
      <c r="K2529" s="199" t="s">
        <v>80</v>
      </c>
      <c r="L2529" s="200"/>
      <c r="N2529" s="197" t="s">
        <v>81</v>
      </c>
      <c r="O2529" s="198"/>
      <c r="P2529" s="199" t="s">
        <v>82</v>
      </c>
      <c r="Q2529" s="200"/>
      <c r="S2529" s="197" t="s">
        <v>83</v>
      </c>
      <c r="T2529" s="198"/>
      <c r="U2529" s="199" t="s">
        <v>84</v>
      </c>
      <c r="V2529" s="200"/>
      <c r="X2529" s="197" t="s">
        <v>85</v>
      </c>
      <c r="Y2529" s="198"/>
      <c r="Z2529" s="199" t="s">
        <v>86</v>
      </c>
      <c r="AA2529" s="200"/>
      <c r="AB2529" s="4"/>
      <c r="AC2529" s="197" t="s">
        <v>87</v>
      </c>
      <c r="AD2529" s="198"/>
      <c r="AE2529" s="199" t="s">
        <v>88</v>
      </c>
      <c r="AF2529" s="200"/>
      <c r="AH2529" s="197" t="s">
        <v>89</v>
      </c>
      <c r="AI2529" s="198"/>
      <c r="AJ2529" s="199" t="s">
        <v>90</v>
      </c>
      <c r="AK2529" s="200"/>
      <c r="AL2529" s="4"/>
      <c r="AM2529" s="197" t="s">
        <v>91</v>
      </c>
      <c r="AN2529" s="198"/>
      <c r="AO2529" s="199" t="s">
        <v>92</v>
      </c>
      <c r="AP2529" s="200"/>
      <c r="AR2529" s="197" t="s">
        <v>93</v>
      </c>
      <c r="AS2529" s="198"/>
      <c r="AT2529" s="199" t="s">
        <v>94</v>
      </c>
      <c r="AU2529" s="200"/>
      <c r="AV2529" s="4"/>
      <c r="AW2529" s="181" t="s">
        <v>95</v>
      </c>
      <c r="AY2529" s="182" t="s">
        <v>22</v>
      </c>
      <c r="AZ2529" s="9"/>
      <c r="BA2529" s="29"/>
      <c r="BB2529" s="29"/>
      <c r="BC2529" s="29"/>
      <c r="BD2529" s="29"/>
    </row>
    <row r="2530" spans="2:56" ht="18.649999999999999" customHeight="1" thickTop="1" thickBot="1">
      <c r="B2530" s="39">
        <f t="shared" ref="B2530" si="15057">B2523+$E$5</f>
        <v>1.0431999999999844</v>
      </c>
      <c r="D2530" s="24">
        <v>1</v>
      </c>
      <c r="E2530" s="25">
        <v>0</v>
      </c>
      <c r="F2530" s="26">
        <v>0</v>
      </c>
      <c r="G2530" s="27">
        <f t="shared" ref="G2530" si="15058">-1/($E$8*$B2530)</f>
        <v>-5.3552455701409443</v>
      </c>
      <c r="I2530" s="24">
        <v>1</v>
      </c>
      <c r="J2530" s="28">
        <v>0</v>
      </c>
      <c r="K2530" s="26">
        <v>0</v>
      </c>
      <c r="L2530" s="27">
        <v>0</v>
      </c>
      <c r="N2530" s="24">
        <f t="shared" ref="N2530" si="15059">D2530*I2530+F2530*I2533-E2530*J2530-G2530*J2533</f>
        <v>0.36988874651185089</v>
      </c>
      <c r="O2530" s="28">
        <f t="shared" ref="O2530" si="15060">(D2530*J2530+E2530*I2530+F2530*J2533+G2530*I2533)</f>
        <v>0</v>
      </c>
      <c r="P2530" s="26">
        <f t="shared" ref="P2530" si="15061">D2530*K2530+F2530*K2533-E2530*L2530-G2530*L2533</f>
        <v>0</v>
      </c>
      <c r="Q2530" s="27">
        <f t="shared" ref="Q2530" si="15062">(D2530*L2530+E2530*K2530+F2530*L2533+G2530*K2533)</f>
        <v>-5.3552455701409443</v>
      </c>
      <c r="S2530" s="24">
        <v>1</v>
      </c>
      <c r="T2530" s="25">
        <v>0</v>
      </c>
      <c r="U2530" s="26">
        <v>0</v>
      </c>
      <c r="V2530" s="27">
        <f t="shared" ref="V2530" si="15063">-1/($T$8*$B2530)</f>
        <v>-25.907809650141328</v>
      </c>
      <c r="X2530" s="24">
        <f t="shared" ref="X2530" si="15064">N2530*S2530+P2530*S2533-O2530*T2530-Q2530*T2533</f>
        <v>0.36988874651185089</v>
      </c>
      <c r="Y2530" s="28">
        <f t="shared" ref="Y2530" si="15065">(N2530*T2530+O2530*S2530+P2530*T2533+Q2530*S2533)</f>
        <v>0</v>
      </c>
      <c r="Z2530" s="26">
        <f t="shared" ref="Z2530" si="15066">N2530*U2530+P2530*U2533-O2530*V2530-Q2530*V2533</f>
        <v>0</v>
      </c>
      <c r="AA2530" s="27">
        <f t="shared" ref="AA2530" si="15067">(N2530*V2530+O2530*U2530+P2530*V2533+Q2530*U2533)</f>
        <v>-14.938252806499355</v>
      </c>
      <c r="AB2530" s="8"/>
      <c r="AC2530" s="24">
        <v>1</v>
      </c>
      <c r="AD2530" s="28">
        <v>0</v>
      </c>
      <c r="AE2530" s="26">
        <v>0</v>
      </c>
      <c r="AF2530" s="27">
        <v>0</v>
      </c>
      <c r="AH2530" s="24">
        <f t="shared" ref="AH2530" si="15068">X2530*AC2530+Z2530*AC2533-Y2530*AD2530-AA2530*AD2533</f>
        <v>-1.5714818099627643</v>
      </c>
      <c r="AI2530" s="28">
        <f t="shared" ref="AI2530" si="15069">(X2530*AD2530+Y2530*AC2530+Z2530*AD2533+AA2530*AC2533)</f>
        <v>0</v>
      </c>
      <c r="AJ2530" s="26">
        <f t="shared" ref="AJ2530" si="15070">X2530*AE2530+Z2530*AE2533-Y2530*AF2530-AA2530*AF2533</f>
        <v>0</v>
      </c>
      <c r="AK2530" s="27">
        <f t="shared" ref="AK2530" si="15071">(X2530*AF2530+Y2530*AE2530+Z2530*AF2533+AA2530*AE2533)</f>
        <v>-14.938252806499355</v>
      </c>
      <c r="AL2530" s="8"/>
      <c r="AM2530" s="24">
        <v>1</v>
      </c>
      <c r="AN2530" s="25">
        <v>0</v>
      </c>
      <c r="AO2530" s="26">
        <v>0</v>
      </c>
      <c r="AP2530" s="27">
        <f t="shared" ref="AP2530" si="15072">-1/($AN$8*$B2530)</f>
        <v>-5.3552455701409443</v>
      </c>
      <c r="AR2530" s="24">
        <f t="shared" ref="AR2530" si="15073">AH2530*AM2530+AJ2530*AM2533-AI2530*AN2530-AK2530*AN2533</f>
        <v>-1.5714818099627643</v>
      </c>
      <c r="AS2530" s="28">
        <f t="shared" ref="AS2530" si="15074">(AH2530*AN2530+AI2530*AM2530+AJ2530*AN2533+AK2530*AM2533)</f>
        <v>0</v>
      </c>
      <c r="AT2530" s="26">
        <f t="shared" ref="AT2530" si="15075">AH2530*AO2530+AJ2530*AO2533-AI2530*AP2530-AK2530*AP2533</f>
        <v>0</v>
      </c>
      <c r="AU2530" s="27">
        <f t="shared" ref="AU2530" si="15076">(AH2530*AP2530+AI2530*AO2530+AJ2530*AP2533+AK2530*AO2533)</f>
        <v>-6.5225818051391879</v>
      </c>
      <c r="AV2530" s="8"/>
      <c r="AW2530" s="183">
        <f t="shared" ref="AW2530" si="15077">20*LOG((2*$AR$8)/(($AR$8*AR2530+AT2530+$AR$8*AR2533+AT2533)^2+($AR$8*AS2530+AU2530+$AR$8*AS2533+AU2533)^2)^0.5)</f>
        <v>-10.846247101995417</v>
      </c>
      <c r="AY2530" s="184">
        <f t="shared" ref="AY2530" si="15078">((AS2530^2+AR2530^2)/(AS2533^2+AR2533^2))^0.5</f>
        <v>10.579244514990533</v>
      </c>
      <c r="AZ2530" s="9"/>
      <c r="BA2530" s="29"/>
      <c r="BB2530" s="29"/>
      <c r="BC2530" s="29"/>
      <c r="BD2530" s="29"/>
    </row>
    <row r="2531" spans="2:56" ht="18.649999999999999" customHeight="1" thickBot="1">
      <c r="D2531" s="30"/>
      <c r="G2531" s="31"/>
      <c r="I2531" s="30"/>
      <c r="L2531" s="31"/>
      <c r="N2531" s="30"/>
      <c r="Q2531" s="31"/>
      <c r="S2531" s="30"/>
      <c r="V2531" s="31"/>
      <c r="X2531" s="30"/>
      <c r="AA2531" s="31"/>
      <c r="AC2531" s="30"/>
      <c r="AF2531" s="31"/>
      <c r="AH2531" s="30"/>
      <c r="AK2531" s="31"/>
      <c r="AM2531" s="30"/>
      <c r="AP2531" s="31"/>
      <c r="AR2531" s="30"/>
      <c r="AU2531" s="31"/>
      <c r="AY2531" s="185"/>
      <c r="AZ2531" s="9"/>
      <c r="BA2531" s="29"/>
      <c r="BB2531" s="29"/>
      <c r="BC2531" s="29"/>
      <c r="BD2531" s="29"/>
    </row>
    <row r="2532" spans="2:56" ht="18.649999999999999" customHeight="1" thickBot="1">
      <c r="D2532" s="197" t="s">
        <v>96</v>
      </c>
      <c r="E2532" s="198"/>
      <c r="F2532" s="199" t="s">
        <v>97</v>
      </c>
      <c r="G2532" s="200"/>
      <c r="I2532" s="197" t="s">
        <v>98</v>
      </c>
      <c r="J2532" s="198"/>
      <c r="K2532" s="199" t="s">
        <v>99</v>
      </c>
      <c r="L2532" s="200"/>
      <c r="N2532" s="197" t="s">
        <v>1</v>
      </c>
      <c r="O2532" s="198"/>
      <c r="P2532" s="199" t="s">
        <v>2</v>
      </c>
      <c r="Q2532" s="200"/>
      <c r="S2532" s="172" t="s">
        <v>100</v>
      </c>
      <c r="T2532" s="173"/>
      <c r="U2532" s="199" t="s">
        <v>101</v>
      </c>
      <c r="V2532" s="200"/>
      <c r="X2532" s="197" t="s">
        <v>102</v>
      </c>
      <c r="Y2532" s="198"/>
      <c r="Z2532" s="199" t="s">
        <v>103</v>
      </c>
      <c r="AA2532" s="200"/>
      <c r="AB2532" s="4"/>
      <c r="AC2532" s="197" t="s">
        <v>104</v>
      </c>
      <c r="AD2532" s="198"/>
      <c r="AE2532" s="199" t="s">
        <v>105</v>
      </c>
      <c r="AF2532" s="200"/>
      <c r="AH2532" s="172" t="s">
        <v>106</v>
      </c>
      <c r="AI2532" s="173"/>
      <c r="AJ2532" s="199" t="s">
        <v>107</v>
      </c>
      <c r="AK2532" s="200"/>
      <c r="AL2532" s="4"/>
      <c r="AM2532" s="197" t="s">
        <v>108</v>
      </c>
      <c r="AN2532" s="198"/>
      <c r="AO2532" s="199" t="s">
        <v>109</v>
      </c>
      <c r="AP2532" s="200"/>
      <c r="AR2532" s="197" t="s">
        <v>110</v>
      </c>
      <c r="AS2532" s="198"/>
      <c r="AT2532" s="199" t="s">
        <v>111</v>
      </c>
      <c r="AU2532" s="200"/>
      <c r="AV2532" s="4"/>
      <c r="AW2532" s="36" t="s">
        <v>112</v>
      </c>
      <c r="AY2532" s="186" t="s">
        <v>113</v>
      </c>
      <c r="AZ2532" s="9"/>
      <c r="BA2532" s="29"/>
      <c r="BB2532" s="29"/>
      <c r="BC2532" s="29"/>
      <c r="BD2532" s="29"/>
    </row>
    <row r="2533" spans="2:56" ht="18.649999999999999" customHeight="1" thickTop="1" thickBot="1">
      <c r="D2533" s="24">
        <v>0</v>
      </c>
      <c r="E2533" s="28">
        <v>0</v>
      </c>
      <c r="F2533" s="26">
        <v>1</v>
      </c>
      <c r="G2533" s="27">
        <v>0</v>
      </c>
      <c r="I2533" s="24">
        <v>0</v>
      </c>
      <c r="J2533" s="28">
        <f t="shared" ref="J2533" si="15079">IF(0=(1-$J$8*$K$8*$B2530^2),0,-1*(1-$J$8*$K$8*$B2530^2)/($B2530*$K$8))</f>
        <v>-0.1176624386753501</v>
      </c>
      <c r="K2533" s="26">
        <v>1</v>
      </c>
      <c r="L2533" s="27">
        <v>0</v>
      </c>
      <c r="N2533" s="24">
        <f t="shared" ref="N2533" si="15080">D2533*I2530+F2533*I2533-E2533*J2530-G2533*J2533</f>
        <v>0</v>
      </c>
      <c r="O2533" s="28">
        <f t="shared" ref="O2533" si="15081">(D2533*J2530+E2533*I2530+F2533*J2533+G2533*I2533)</f>
        <v>-0.1176624386753501</v>
      </c>
      <c r="P2533" s="26">
        <f t="shared" ref="P2533" si="15082">D2533*K2530+F2533*K2533-E2533*L2530-G2533*L2533</f>
        <v>1</v>
      </c>
      <c r="Q2533" s="27">
        <f t="shared" ref="Q2533" si="15083">(D2533*L2530+E2533*K2530+F2533*L2533+G2533*K2533)</f>
        <v>0</v>
      </c>
      <c r="S2533" s="24">
        <v>0</v>
      </c>
      <c r="T2533" s="28">
        <v>0</v>
      </c>
      <c r="U2533" s="26">
        <v>1</v>
      </c>
      <c r="V2533" s="27">
        <v>0</v>
      </c>
      <c r="X2533" s="24">
        <f t="shared" ref="X2533" si="15084">N2533*S2530+P2533*S2533-O2533*T2530-Q2533*T2533</f>
        <v>0</v>
      </c>
      <c r="Y2533" s="28">
        <f t="shared" ref="Y2533" si="15085">(N2533*T2530+O2533*S2530+P2533*T2533+Q2533*S2533)</f>
        <v>-0.1176624386753501</v>
      </c>
      <c r="Z2533" s="26">
        <f t="shared" ref="Z2533" si="15086">N2533*U2530+P2533*U2533-O2533*V2530-Q2533*V2533</f>
        <v>-2.0483760641723978</v>
      </c>
      <c r="AA2533" s="27">
        <f t="shared" ref="AA2533" si="15087">(N2533*V2530+O2533*U2530+P2533*V2533+Q2533*U2533)</f>
        <v>0</v>
      </c>
      <c r="AB2533" s="8"/>
      <c r="AC2533" s="24">
        <v>0</v>
      </c>
      <c r="AD2533" s="28">
        <f t="shared" ref="AD2533" si="15088">IF(0=(1-$AD$8*$AE$8*$B2530^2),0,-1*(1-$AD$8*$AE$8*$B2530^2)/($B2530*$AD$8))</f>
        <v>-0.1299596801327369</v>
      </c>
      <c r="AE2533" s="26">
        <v>1</v>
      </c>
      <c r="AF2533" s="27">
        <v>0</v>
      </c>
      <c r="AH2533" s="24">
        <f t="shared" ref="AH2533" si="15089">X2533*AC2530+Z2533*AC2533-Y2533*AD2530-AA2533*AD2533</f>
        <v>0</v>
      </c>
      <c r="AI2533" s="28">
        <f t="shared" ref="AI2533" si="15090">(X2533*AD2530+Y2533*AC2530+Z2533*AD2533+AA2533*AC2533)</f>
        <v>0.14854385941604931</v>
      </c>
      <c r="AJ2533" s="26">
        <f t="shared" ref="AJ2533" si="15091">X2533*AE2530+Z2533*AE2533-Y2533*AF2530-AA2533*AF2533</f>
        <v>-2.0483760641723978</v>
      </c>
      <c r="AK2533" s="27">
        <f t="shared" ref="AK2533" si="15092">(X2533*AF2530+Y2533*AE2530+Z2533*AF2533+AA2533*AE2533)</f>
        <v>0</v>
      </c>
      <c r="AL2533" s="8"/>
      <c r="AM2533" s="24">
        <v>0</v>
      </c>
      <c r="AN2533" s="28">
        <v>0</v>
      </c>
      <c r="AO2533" s="26">
        <v>1</v>
      </c>
      <c r="AP2533" s="27">
        <v>0</v>
      </c>
      <c r="AR2533" s="24">
        <f t="shared" ref="AR2533" si="15093">AH2533*AM2530+AJ2533*AM2533-AI2533*AN2530-AK2533*AN2533</f>
        <v>0</v>
      </c>
      <c r="AS2533" s="28">
        <f t="shared" ref="AS2533" si="15094">(AH2533*AN2530+AI2533*AM2530+AJ2533*AN2533+AK2533*AM2533)</f>
        <v>0.14854385941604931</v>
      </c>
      <c r="AT2533" s="26">
        <f t="shared" ref="AT2533" si="15095">AH2533*AO2530+AJ2533*AO2533-AI2533*AP2530-AK2533*AP2533</f>
        <v>-1.2528872190629605</v>
      </c>
      <c r="AU2533" s="27">
        <f t="shared" ref="AU2533" si="15096">(AH2533*AP2530+AI2533*AO2530+AJ2533*AP2533+AK2533*AO2533)</f>
        <v>0</v>
      </c>
      <c r="AV2533" s="8"/>
      <c r="AW2533" s="38">
        <f t="shared" ref="AW2533" si="15097">(180/PI())*ATAN(-1*(($AR$8*AS2530+AU2530+$AR$8*AS2533+AU2533)/($AR$8*AR2530+AT2530+$AR$8*AR2533+AT2533)))</f>
        <v>-66.101621395976537</v>
      </c>
      <c r="AY2533" s="187">
        <f t="shared" ref="AY2533" si="15098">20*LOG(((($AR$8*AR2530+AT2530-$AR$8*AR2533-AT2533)^2+($AR$8*AS2530+AU2530-$AR$8*AS2533-AU2533)^2)/(($AR$8*AR2530+AT2530+$AR$8*AR2533+AT2533)^2+($AR$8*AS2530+AU2530+$AR$8*AS2533+AU2533)^2))^0.5)</f>
        <v>-0.37297067113149862</v>
      </c>
      <c r="AZ2533" s="9"/>
      <c r="BA2533" s="29"/>
      <c r="BB2533" s="29"/>
      <c r="BC2533" s="29"/>
      <c r="BD2533" s="29"/>
    </row>
    <row r="2534" spans="2:56" ht="18.649999999999999" customHeight="1">
      <c r="AY2534" s="33"/>
    </row>
    <row r="2535" spans="2:56" ht="18.649999999999999" customHeight="1" thickBot="1">
      <c r="E2535" s="21" t="s">
        <v>68</v>
      </c>
      <c r="J2535" s="21" t="s">
        <v>69</v>
      </c>
      <c r="O2535" s="21" t="s">
        <v>70</v>
      </c>
      <c r="T2535" s="21" t="s">
        <v>71</v>
      </c>
      <c r="Y2535" s="21" t="s">
        <v>72</v>
      </c>
      <c r="AD2535" s="21" t="s">
        <v>73</v>
      </c>
      <c r="AI2535" s="21" t="s">
        <v>74</v>
      </c>
      <c r="AN2535" s="21" t="s">
        <v>75</v>
      </c>
      <c r="AS2535" s="21" t="s">
        <v>76</v>
      </c>
    </row>
    <row r="2536" spans="2:56" ht="18.649999999999999" customHeight="1" thickBot="1">
      <c r="B2536" s="20"/>
      <c r="D2536" s="197" t="s">
        <v>77</v>
      </c>
      <c r="E2536" s="198"/>
      <c r="F2536" s="199" t="s">
        <v>78</v>
      </c>
      <c r="G2536" s="200"/>
      <c r="I2536" s="197" t="s">
        <v>79</v>
      </c>
      <c r="J2536" s="198"/>
      <c r="K2536" s="199" t="s">
        <v>80</v>
      </c>
      <c r="L2536" s="200"/>
      <c r="N2536" s="197" t="s">
        <v>81</v>
      </c>
      <c r="O2536" s="198"/>
      <c r="P2536" s="199" t="s">
        <v>82</v>
      </c>
      <c r="Q2536" s="200"/>
      <c r="S2536" s="197" t="s">
        <v>83</v>
      </c>
      <c r="T2536" s="198"/>
      <c r="U2536" s="199" t="s">
        <v>84</v>
      </c>
      <c r="V2536" s="200"/>
      <c r="X2536" s="197" t="s">
        <v>85</v>
      </c>
      <c r="Y2536" s="198"/>
      <c r="Z2536" s="199" t="s">
        <v>86</v>
      </c>
      <c r="AA2536" s="200"/>
      <c r="AB2536" s="4"/>
      <c r="AC2536" s="197" t="s">
        <v>87</v>
      </c>
      <c r="AD2536" s="198"/>
      <c r="AE2536" s="199" t="s">
        <v>88</v>
      </c>
      <c r="AF2536" s="200"/>
      <c r="AH2536" s="197" t="s">
        <v>89</v>
      </c>
      <c r="AI2536" s="198"/>
      <c r="AJ2536" s="199" t="s">
        <v>90</v>
      </c>
      <c r="AK2536" s="200"/>
      <c r="AL2536" s="4"/>
      <c r="AM2536" s="197" t="s">
        <v>91</v>
      </c>
      <c r="AN2536" s="198"/>
      <c r="AO2536" s="199" t="s">
        <v>92</v>
      </c>
      <c r="AP2536" s="200"/>
      <c r="AR2536" s="197" t="s">
        <v>93</v>
      </c>
      <c r="AS2536" s="198"/>
      <c r="AT2536" s="199" t="s">
        <v>94</v>
      </c>
      <c r="AU2536" s="200"/>
      <c r="AV2536" s="4"/>
      <c r="AW2536" s="181" t="s">
        <v>95</v>
      </c>
      <c r="AY2536" s="182" t="s">
        <v>22</v>
      </c>
      <c r="AZ2536" s="9"/>
      <c r="BA2536" s="29"/>
      <c r="BB2536" s="29"/>
      <c r="BC2536" s="29"/>
      <c r="BD2536" s="29"/>
    </row>
    <row r="2537" spans="2:56" ht="18.649999999999999" customHeight="1" thickTop="1" thickBot="1">
      <c r="B2537" s="39">
        <f t="shared" ref="B2537" si="15099">B2530+$E$5</f>
        <v>1.0435999999999843</v>
      </c>
      <c r="D2537" s="24">
        <v>1</v>
      </c>
      <c r="E2537" s="25">
        <v>0</v>
      </c>
      <c r="F2537" s="26">
        <v>0</v>
      </c>
      <c r="G2537" s="27">
        <f t="shared" ref="G2537" si="15100">-1/($E$8*$B2537)</f>
        <v>-5.3531929654762687</v>
      </c>
      <c r="I2537" s="24">
        <v>1</v>
      </c>
      <c r="J2537" s="28">
        <v>0</v>
      </c>
      <c r="K2537" s="26">
        <v>0</v>
      </c>
      <c r="L2537" s="27">
        <v>0</v>
      </c>
      <c r="N2537" s="24">
        <f t="shared" ref="N2537" si="15101">D2537*I2537+F2537*I2540-E2537*J2537-G2537*J2540</f>
        <v>0.37460631745818052</v>
      </c>
      <c r="O2537" s="28">
        <f t="shared" ref="O2537" si="15102">(D2537*J2537+E2537*I2537+F2537*J2540+G2537*I2540)</f>
        <v>0</v>
      </c>
      <c r="P2537" s="26">
        <f t="shared" ref="P2537" si="15103">D2537*K2537+F2537*K2540-E2537*L2537-G2537*L2540</f>
        <v>0</v>
      </c>
      <c r="Q2537" s="27">
        <f t="shared" ref="Q2537" si="15104">(D2537*L2537+E2537*K2537+F2537*L2540+G2537*K2540)</f>
        <v>-5.3531929654762687</v>
      </c>
      <c r="S2537" s="24">
        <v>1</v>
      </c>
      <c r="T2537" s="25">
        <v>0</v>
      </c>
      <c r="U2537" s="26">
        <v>0</v>
      </c>
      <c r="V2537" s="27">
        <f t="shared" ref="V2537" si="15105">-1/($T$8*$B2537)</f>
        <v>-25.897879481628436</v>
      </c>
      <c r="X2537" s="24">
        <f t="shared" ref="X2537" si="15106">N2537*S2537+P2537*S2540-O2537*T2537-Q2537*T2540</f>
        <v>0.37460631745818052</v>
      </c>
      <c r="Y2537" s="28">
        <f t="shared" ref="Y2537" si="15107">(N2537*T2537+O2537*S2537+P2537*T2540+Q2537*S2540)</f>
        <v>0</v>
      </c>
      <c r="Z2537" s="26">
        <f t="shared" ref="Z2537" si="15108">N2537*U2537+P2537*U2540-O2537*V2537-Q2537*V2540</f>
        <v>0</v>
      </c>
      <c r="AA2537" s="27">
        <f t="shared" ref="AA2537" si="15109">(N2537*V2537+O2537*U2537+P2537*V2540+Q2537*U2540)</f>
        <v>-15.054702228064869</v>
      </c>
      <c r="AB2537" s="8"/>
      <c r="AC2537" s="24">
        <v>1</v>
      </c>
      <c r="AD2537" s="28">
        <v>0</v>
      </c>
      <c r="AE2537" s="26">
        <v>0</v>
      </c>
      <c r="AF2537" s="27">
        <v>0</v>
      </c>
      <c r="AH2537" s="24">
        <f t="shared" ref="AH2537" si="15110">X2537*AC2537+Z2537*AC2540-Y2537*AD2537-AA2537*AD2540</f>
        <v>-1.5711054904182684</v>
      </c>
      <c r="AI2537" s="28">
        <f t="shared" ref="AI2537" si="15111">(X2537*AD2537+Y2537*AC2537+Z2537*AD2540+AA2537*AC2540)</f>
        <v>0</v>
      </c>
      <c r="AJ2537" s="26">
        <f t="shared" ref="AJ2537" si="15112">X2537*AE2537+Z2537*AE2540-Y2537*AF2537-AA2537*AF2540</f>
        <v>0</v>
      </c>
      <c r="AK2537" s="27">
        <f t="shared" ref="AK2537" si="15113">(X2537*AF2537+Y2537*AE2537+Z2537*AF2540+AA2537*AE2540)</f>
        <v>-15.054702228064869</v>
      </c>
      <c r="AL2537" s="8"/>
      <c r="AM2537" s="24">
        <v>1</v>
      </c>
      <c r="AN2537" s="25">
        <v>0</v>
      </c>
      <c r="AO2537" s="26">
        <v>0</v>
      </c>
      <c r="AP2537" s="27">
        <f t="shared" ref="AP2537" si="15114">-1/($AN$8*$B2537)</f>
        <v>-5.3531929654762687</v>
      </c>
      <c r="AR2537" s="24">
        <f t="shared" ref="AR2537" si="15115">AH2537*AM2537+AJ2537*AM2540-AI2537*AN2537-AK2537*AN2540</f>
        <v>-1.5711054904182684</v>
      </c>
      <c r="AS2537" s="28">
        <f t="shared" ref="AS2537" si="15116">(AH2537*AN2537+AI2537*AM2537+AJ2537*AN2540+AK2537*AM2540)</f>
        <v>0</v>
      </c>
      <c r="AT2537" s="26">
        <f t="shared" ref="AT2537" si="15117">AH2537*AO2537+AJ2537*AO2540-AI2537*AP2537-AK2537*AP2540</f>
        <v>0</v>
      </c>
      <c r="AU2537" s="27">
        <f t="shared" ref="AU2537" si="15118">(AH2537*AP2537+AI2537*AO2537+AJ2537*AP2540+AK2537*AO2540)</f>
        <v>-6.6442713687366517</v>
      </c>
      <c r="AV2537" s="8"/>
      <c r="AW2537" s="183">
        <f t="shared" ref="AW2537" si="15119">20*LOG((2*$AR$8)/(($AR$8*AR2537+AT2537+$AR$8*AR2540+AT2540)^2+($AR$8*AS2537+AU2537+$AR$8*AS2540+AU2540)^2)^0.5)</f>
        <v>-10.986185457910393</v>
      </c>
      <c r="AY2537" s="184">
        <f t="shared" ref="AY2537" si="15120">((AS2537^2+AR2537^2)/(AS2540^2+AR2540^2))^0.5</f>
        <v>10.838060318416609</v>
      </c>
      <c r="AZ2537" s="9"/>
      <c r="BA2537" s="29"/>
      <c r="BB2537" s="29"/>
      <c r="BC2537" s="29"/>
      <c r="BD2537" s="29"/>
    </row>
    <row r="2538" spans="2:56" ht="18.649999999999999" customHeight="1" thickBot="1">
      <c r="D2538" s="30"/>
      <c r="G2538" s="31"/>
      <c r="I2538" s="30"/>
      <c r="L2538" s="31"/>
      <c r="N2538" s="30"/>
      <c r="Q2538" s="31"/>
      <c r="S2538" s="30"/>
      <c r="V2538" s="31"/>
      <c r="X2538" s="30"/>
      <c r="AA2538" s="31"/>
      <c r="AC2538" s="30"/>
      <c r="AF2538" s="31"/>
      <c r="AH2538" s="30"/>
      <c r="AK2538" s="31"/>
      <c r="AM2538" s="30"/>
      <c r="AP2538" s="31"/>
      <c r="AR2538" s="30"/>
      <c r="AU2538" s="31"/>
      <c r="AY2538" s="185"/>
      <c r="AZ2538" s="9"/>
      <c r="BA2538" s="29"/>
      <c r="BB2538" s="29"/>
      <c r="BC2538" s="29"/>
      <c r="BD2538" s="29"/>
    </row>
    <row r="2539" spans="2:56" ht="18.649999999999999" customHeight="1" thickBot="1">
      <c r="D2539" s="197" t="s">
        <v>96</v>
      </c>
      <c r="E2539" s="198"/>
      <c r="F2539" s="199" t="s">
        <v>97</v>
      </c>
      <c r="G2539" s="200"/>
      <c r="I2539" s="197" t="s">
        <v>98</v>
      </c>
      <c r="J2539" s="198"/>
      <c r="K2539" s="199" t="s">
        <v>99</v>
      </c>
      <c r="L2539" s="200"/>
      <c r="N2539" s="197" t="s">
        <v>1</v>
      </c>
      <c r="O2539" s="198"/>
      <c r="P2539" s="199" t="s">
        <v>2</v>
      </c>
      <c r="Q2539" s="200"/>
      <c r="S2539" s="172" t="s">
        <v>100</v>
      </c>
      <c r="T2539" s="173"/>
      <c r="U2539" s="199" t="s">
        <v>101</v>
      </c>
      <c r="V2539" s="200"/>
      <c r="X2539" s="197" t="s">
        <v>102</v>
      </c>
      <c r="Y2539" s="198"/>
      <c r="Z2539" s="199" t="s">
        <v>103</v>
      </c>
      <c r="AA2539" s="200"/>
      <c r="AB2539" s="4"/>
      <c r="AC2539" s="197" t="s">
        <v>104</v>
      </c>
      <c r="AD2539" s="198"/>
      <c r="AE2539" s="199" t="s">
        <v>105</v>
      </c>
      <c r="AF2539" s="200"/>
      <c r="AH2539" s="172" t="s">
        <v>106</v>
      </c>
      <c r="AI2539" s="173"/>
      <c r="AJ2539" s="199" t="s">
        <v>107</v>
      </c>
      <c r="AK2539" s="200"/>
      <c r="AL2539" s="4"/>
      <c r="AM2539" s="197" t="s">
        <v>108</v>
      </c>
      <c r="AN2539" s="198"/>
      <c r="AO2539" s="199" t="s">
        <v>109</v>
      </c>
      <c r="AP2539" s="200"/>
      <c r="AR2539" s="197" t="s">
        <v>110</v>
      </c>
      <c r="AS2539" s="198"/>
      <c r="AT2539" s="199" t="s">
        <v>111</v>
      </c>
      <c r="AU2539" s="200"/>
      <c r="AV2539" s="4"/>
      <c r="AW2539" s="36" t="s">
        <v>112</v>
      </c>
      <c r="AY2539" s="186" t="s">
        <v>113</v>
      </c>
      <c r="AZ2539" s="9"/>
      <c r="BA2539" s="29"/>
      <c r="BB2539" s="29"/>
      <c r="BC2539" s="29"/>
      <c r="BD2539" s="29"/>
    </row>
    <row r="2540" spans="2:56" ht="18.649999999999999" customHeight="1" thickTop="1" thickBot="1">
      <c r="D2540" s="24">
        <v>0</v>
      </c>
      <c r="E2540" s="28">
        <v>0</v>
      </c>
      <c r="F2540" s="26">
        <v>1</v>
      </c>
      <c r="G2540" s="27">
        <v>0</v>
      </c>
      <c r="I2540" s="24">
        <v>0</v>
      </c>
      <c r="J2540" s="28">
        <f t="shared" ref="J2540" si="15121">IF(0=(1-$J$8*$K$8*$B2537^2),0,-1*(1-$J$8*$K$8*$B2537^2)/($B2537*$K$8))</f>
        <v>-0.1168262916310133</v>
      </c>
      <c r="K2540" s="26">
        <v>1</v>
      </c>
      <c r="L2540" s="27">
        <v>0</v>
      </c>
      <c r="N2540" s="24">
        <f t="shared" ref="N2540" si="15122">D2540*I2537+F2540*I2540-E2540*J2537-G2540*J2540</f>
        <v>0</v>
      </c>
      <c r="O2540" s="28">
        <f t="shared" ref="O2540" si="15123">(D2540*J2537+E2540*I2537+F2540*J2540+G2540*I2540)</f>
        <v>-0.1168262916310133</v>
      </c>
      <c r="P2540" s="26">
        <f t="shared" ref="P2540" si="15124">D2540*K2537+F2540*K2540-E2540*L2537-G2540*L2540</f>
        <v>1</v>
      </c>
      <c r="Q2540" s="27">
        <f t="shared" ref="Q2540" si="15125">(D2540*L2537+E2540*K2537+F2540*L2540+G2540*K2540)</f>
        <v>0</v>
      </c>
      <c r="S2540" s="24">
        <v>0</v>
      </c>
      <c r="T2540" s="28">
        <v>0</v>
      </c>
      <c r="U2540" s="26">
        <v>1</v>
      </c>
      <c r="V2540" s="27">
        <v>0</v>
      </c>
      <c r="X2540" s="24">
        <f t="shared" ref="X2540" si="15126">N2540*S2537+P2540*S2540-O2540*T2537-Q2540*T2540</f>
        <v>0</v>
      </c>
      <c r="Y2540" s="28">
        <f t="shared" ref="Y2540" si="15127">(N2540*T2537+O2540*S2537+P2540*T2540+Q2540*S2540)</f>
        <v>-0.1168262916310133</v>
      </c>
      <c r="Z2540" s="26">
        <f t="shared" ref="Z2540" si="15128">N2540*U2537+P2540*U2540-O2540*V2537-Q2540*V2540</f>
        <v>-2.0255532209455591</v>
      </c>
      <c r="AA2540" s="27">
        <f t="shared" ref="AA2540" si="15129">(N2540*V2537+O2540*U2537+P2540*V2540+Q2540*U2540)</f>
        <v>0</v>
      </c>
      <c r="AB2540" s="8"/>
      <c r="AC2540" s="24">
        <v>0</v>
      </c>
      <c r="AD2540" s="28">
        <f t="shared" ref="AD2540" si="15130">IF(0=(1-$AD$8*$AE$8*$B2537^2),0,-1*(1-$AD$8*$AE$8*$B2537^2)/($B2537*$AD$8))</f>
        <v>-0.12924279593184293</v>
      </c>
      <c r="AE2540" s="26">
        <v>1</v>
      </c>
      <c r="AF2540" s="27">
        <v>0</v>
      </c>
      <c r="AH2540" s="24">
        <f t="shared" ref="AH2540" si="15131">X2540*AC2537+Z2540*AC2540-Y2540*AD2537-AA2540*AD2540</f>
        <v>0</v>
      </c>
      <c r="AI2540" s="28">
        <f t="shared" ref="AI2540" si="15132">(X2540*AD2537+Y2540*AC2537+Z2540*AD2540+AA2540*AC2540)</f>
        <v>0.14496186995274077</v>
      </c>
      <c r="AJ2540" s="26">
        <f t="shared" ref="AJ2540" si="15133">X2540*AE2537+Z2540*AE2540-Y2540*AF2537-AA2540*AF2540</f>
        <v>-2.0255532209455591</v>
      </c>
      <c r="AK2540" s="27">
        <f t="shared" ref="AK2540" si="15134">(X2540*AF2537+Y2540*AE2537+Z2540*AF2540+AA2540*AE2540)</f>
        <v>0</v>
      </c>
      <c r="AL2540" s="8"/>
      <c r="AM2540" s="24">
        <v>0</v>
      </c>
      <c r="AN2540" s="28">
        <v>0</v>
      </c>
      <c r="AO2540" s="26">
        <v>1</v>
      </c>
      <c r="AP2540" s="27">
        <v>0</v>
      </c>
      <c r="AR2540" s="24">
        <f t="shared" ref="AR2540" si="15135">AH2540*AM2537+AJ2540*AM2540-AI2540*AN2537-AK2540*AN2540</f>
        <v>0</v>
      </c>
      <c r="AS2540" s="28">
        <f t="shared" ref="AS2540" si="15136">(AH2540*AN2537+AI2540*AM2537+AJ2540*AN2540+AK2540*AM2540)</f>
        <v>0.14496186995274077</v>
      </c>
      <c r="AT2540" s="26">
        <f t="shared" ref="AT2540" si="15137">AH2540*AO2537+AJ2540*AO2540-AI2540*AP2537-AK2540*AP2540</f>
        <v>-1.2495443584522614</v>
      </c>
      <c r="AU2540" s="27">
        <f t="shared" ref="AU2540" si="15138">(AH2540*AP2537+AI2540*AO2537+AJ2540*AP2540+AK2540*AO2540)</f>
        <v>0</v>
      </c>
      <c r="AV2540" s="8"/>
      <c r="AW2540" s="38">
        <f t="shared" ref="AW2540" si="15139">(180/PI())*ATAN(-1*(($AR$8*AS2537+AU2537+$AR$8*AS2540+AU2540)/($AR$8*AR2537+AT2537+$AR$8*AR2540+AT2540)))</f>
        <v>-66.539530918290467</v>
      </c>
      <c r="AY2540" s="187">
        <f t="shared" ref="AY2540" si="15140">20*LOG(((($AR$8*AR2537+AT2537-$AR$8*AR2540-AT2540)^2+($AR$8*AS2537+AU2537-$AR$8*AS2540-AU2540)^2)/(($AR$8*AR2537+AT2537+$AR$8*AR2540+AT2540)^2+($AR$8*AS2537+AU2537+$AR$8*AS2540+AU2540)^2))^0.5)</f>
        <v>-0.36063921746399802</v>
      </c>
      <c r="AZ2540" s="9"/>
      <c r="BA2540" s="29"/>
      <c r="BB2540" s="29"/>
      <c r="BC2540" s="29"/>
      <c r="BD2540" s="29"/>
    </row>
    <row r="2541" spans="2:56" ht="18.649999999999999" customHeight="1">
      <c r="AY2541" s="33"/>
    </row>
    <row r="2542" spans="2:56" ht="18.649999999999999" customHeight="1" thickBot="1">
      <c r="E2542" s="21" t="s">
        <v>68</v>
      </c>
      <c r="J2542" s="21" t="s">
        <v>69</v>
      </c>
      <c r="O2542" s="21" t="s">
        <v>70</v>
      </c>
      <c r="T2542" s="21" t="s">
        <v>71</v>
      </c>
      <c r="Y2542" s="21" t="s">
        <v>72</v>
      </c>
      <c r="AD2542" s="21" t="s">
        <v>73</v>
      </c>
      <c r="AI2542" s="21" t="s">
        <v>74</v>
      </c>
      <c r="AN2542" s="21" t="s">
        <v>75</v>
      </c>
      <c r="AS2542" s="21" t="s">
        <v>76</v>
      </c>
    </row>
    <row r="2543" spans="2:56" ht="18.649999999999999" customHeight="1" thickBot="1">
      <c r="B2543" s="20"/>
      <c r="D2543" s="197" t="s">
        <v>77</v>
      </c>
      <c r="E2543" s="198"/>
      <c r="F2543" s="199" t="s">
        <v>78</v>
      </c>
      <c r="G2543" s="200"/>
      <c r="I2543" s="197" t="s">
        <v>79</v>
      </c>
      <c r="J2543" s="198"/>
      <c r="K2543" s="199" t="s">
        <v>80</v>
      </c>
      <c r="L2543" s="200"/>
      <c r="N2543" s="197" t="s">
        <v>81</v>
      </c>
      <c r="O2543" s="198"/>
      <c r="P2543" s="199" t="s">
        <v>82</v>
      </c>
      <c r="Q2543" s="200"/>
      <c r="S2543" s="197" t="s">
        <v>83</v>
      </c>
      <c r="T2543" s="198"/>
      <c r="U2543" s="199" t="s">
        <v>84</v>
      </c>
      <c r="V2543" s="200"/>
      <c r="X2543" s="197" t="s">
        <v>85</v>
      </c>
      <c r="Y2543" s="198"/>
      <c r="Z2543" s="199" t="s">
        <v>86</v>
      </c>
      <c r="AA2543" s="200"/>
      <c r="AB2543" s="4"/>
      <c r="AC2543" s="197" t="s">
        <v>87</v>
      </c>
      <c r="AD2543" s="198"/>
      <c r="AE2543" s="199" t="s">
        <v>88</v>
      </c>
      <c r="AF2543" s="200"/>
      <c r="AH2543" s="197" t="s">
        <v>89</v>
      </c>
      <c r="AI2543" s="198"/>
      <c r="AJ2543" s="199" t="s">
        <v>90</v>
      </c>
      <c r="AK2543" s="200"/>
      <c r="AL2543" s="4"/>
      <c r="AM2543" s="197" t="s">
        <v>91</v>
      </c>
      <c r="AN2543" s="198"/>
      <c r="AO2543" s="199" t="s">
        <v>92</v>
      </c>
      <c r="AP2543" s="200"/>
      <c r="AR2543" s="197" t="s">
        <v>93</v>
      </c>
      <c r="AS2543" s="198"/>
      <c r="AT2543" s="199" t="s">
        <v>94</v>
      </c>
      <c r="AU2543" s="200"/>
      <c r="AV2543" s="4"/>
      <c r="AW2543" s="181" t="s">
        <v>95</v>
      </c>
      <c r="AY2543" s="182" t="s">
        <v>22</v>
      </c>
      <c r="AZ2543" s="9"/>
      <c r="BA2543" s="29"/>
      <c r="BB2543" s="29"/>
      <c r="BC2543" s="29"/>
      <c r="BD2543" s="29"/>
    </row>
    <row r="2544" spans="2:56" ht="18.649999999999999" customHeight="1" thickTop="1" thickBot="1">
      <c r="B2544" s="39">
        <f t="shared" ref="B2544" si="15141">B2537+$E$5</f>
        <v>1.0439999999999843</v>
      </c>
      <c r="D2544" s="24">
        <v>1</v>
      </c>
      <c r="E2544" s="25">
        <v>0</v>
      </c>
      <c r="F2544" s="26">
        <v>0</v>
      </c>
      <c r="G2544" s="27">
        <f t="shared" ref="G2544" si="15142">-1/($E$8*$B2544)</f>
        <v>-5.35114193368873</v>
      </c>
      <c r="I2544" s="24">
        <v>1</v>
      </c>
      <c r="J2544" s="28">
        <v>0</v>
      </c>
      <c r="K2544" s="26">
        <v>0</v>
      </c>
      <c r="L2544" s="27">
        <v>0</v>
      </c>
      <c r="N2544" s="24">
        <f t="shared" ref="N2544" si="15143">D2544*I2544+F2544*I2547-E2544*J2544-G2544*J2547</f>
        <v>0.3793184669480294</v>
      </c>
      <c r="O2544" s="28">
        <f t="shared" ref="O2544" si="15144">(D2544*J2544+E2544*I2544+F2544*J2547+G2544*I2547)</f>
        <v>0</v>
      </c>
      <c r="P2544" s="26">
        <f t="shared" ref="P2544" si="15145">D2544*K2544+F2544*K2547-E2544*L2544-G2544*L2547</f>
        <v>0</v>
      </c>
      <c r="Q2544" s="27">
        <f t="shared" ref="Q2544" si="15146">(D2544*L2544+E2544*K2544+F2544*L2547+G2544*K2547)</f>
        <v>-5.35114193368873</v>
      </c>
      <c r="S2544" s="24">
        <v>1</v>
      </c>
      <c r="T2544" s="25">
        <v>0</v>
      </c>
      <c r="U2544" s="26">
        <v>0</v>
      </c>
      <c r="V2544" s="27">
        <f t="shared" ref="V2544" si="15147">-1/($T$8*$B2544)</f>
        <v>-25.887956922440075</v>
      </c>
      <c r="X2544" s="24">
        <f t="shared" ref="X2544" si="15148">N2544*S2544+P2544*S2547-O2544*T2544-Q2544*T2547</f>
        <v>0.3793184669480294</v>
      </c>
      <c r="Y2544" s="28">
        <f t="shared" ref="Y2544" si="15149">(N2544*T2544+O2544*S2544+P2544*T2547+Q2544*S2547)</f>
        <v>0</v>
      </c>
      <c r="Z2544" s="26">
        <f t="shared" ref="Z2544" si="15150">N2544*U2544+P2544*U2547-O2544*V2544-Q2544*V2547</f>
        <v>0</v>
      </c>
      <c r="AA2544" s="27">
        <f t="shared" ref="AA2544" si="15151">(N2544*V2544+O2544*U2544+P2544*V2547+Q2544*U2547)</f>
        <v>-15.170922065925325</v>
      </c>
      <c r="AB2544" s="8"/>
      <c r="AC2544" s="24">
        <v>1</v>
      </c>
      <c r="AD2544" s="28">
        <v>0</v>
      </c>
      <c r="AE2544" s="26">
        <v>0</v>
      </c>
      <c r="AF2544" s="27">
        <v>0</v>
      </c>
      <c r="AH2544" s="24">
        <f t="shared" ref="AH2544" si="15152">X2544*AC2544+Z2544*AC2547-Y2544*AD2544-AA2544*AD2547</f>
        <v>-1.5705425791402783</v>
      </c>
      <c r="AI2544" s="28">
        <f t="shared" ref="AI2544" si="15153">(X2544*AD2544+Y2544*AC2544+Z2544*AD2547+AA2544*AC2547)</f>
        <v>0</v>
      </c>
      <c r="AJ2544" s="26">
        <f t="shared" ref="AJ2544" si="15154">X2544*AE2544+Z2544*AE2547-Y2544*AF2544-AA2544*AF2547</f>
        <v>0</v>
      </c>
      <c r="AK2544" s="27">
        <f t="shared" ref="AK2544" si="15155">(X2544*AF2544+Y2544*AE2544+Z2544*AF2547+AA2544*AE2547)</f>
        <v>-15.170922065925325</v>
      </c>
      <c r="AL2544" s="8"/>
      <c r="AM2544" s="24">
        <v>1</v>
      </c>
      <c r="AN2544" s="25">
        <v>0</v>
      </c>
      <c r="AO2544" s="26">
        <v>0</v>
      </c>
      <c r="AP2544" s="27">
        <f t="shared" ref="AP2544" si="15156">-1/($AN$8*$B2544)</f>
        <v>-5.35114193368873</v>
      </c>
      <c r="AR2544" s="24">
        <f t="shared" ref="AR2544" si="15157">AH2544*AM2544+AJ2544*AM2547-AI2544*AN2544-AK2544*AN2547</f>
        <v>-1.5705425791402783</v>
      </c>
      <c r="AS2544" s="28">
        <f t="shared" ref="AS2544" si="15158">(AH2544*AN2544+AI2544*AM2544+AJ2544*AN2547+AK2544*AM2547)</f>
        <v>0</v>
      </c>
      <c r="AT2544" s="26">
        <f t="shared" ref="AT2544" si="15159">AH2544*AO2544+AJ2544*AO2547-AI2544*AP2544-AK2544*AP2547</f>
        <v>0</v>
      </c>
      <c r="AU2544" s="27">
        <f t="shared" ref="AU2544" si="15160">(AH2544*AP2544+AI2544*AO2544+AJ2544*AP2547+AK2544*AO2547)</f>
        <v>-6.7667258120441307</v>
      </c>
      <c r="AV2544" s="8"/>
      <c r="AW2544" s="183">
        <f t="shared" ref="AW2544" si="15161">20*LOG((2*$AR$8)/(($AR$8*AR2544+AT2544+$AR$8*AR2547+AT2547)^2+($AR$8*AS2544+AU2544+$AR$8*AS2547+AU2547)^2)^0.5)</f>
        <v>-11.125023001846861</v>
      </c>
      <c r="AY2544" s="184">
        <f t="shared" ref="AY2544" si="15162">((AS2544^2+AR2544^2)/(AS2547^2+AR2547^2))^0.5</f>
        <v>11.105816051025451</v>
      </c>
      <c r="AZ2544" s="9"/>
      <c r="BA2544" s="29"/>
      <c r="BB2544" s="29"/>
      <c r="BC2544" s="29"/>
      <c r="BD2544" s="29"/>
    </row>
    <row r="2545" spans="2:56" ht="18.649999999999999" customHeight="1" thickBot="1">
      <c r="D2545" s="30"/>
      <c r="G2545" s="31"/>
      <c r="I2545" s="30"/>
      <c r="L2545" s="31"/>
      <c r="N2545" s="30"/>
      <c r="Q2545" s="31"/>
      <c r="S2545" s="30"/>
      <c r="V2545" s="31"/>
      <c r="X2545" s="30"/>
      <c r="AA2545" s="31"/>
      <c r="AC2545" s="30"/>
      <c r="AF2545" s="31"/>
      <c r="AH2545" s="30"/>
      <c r="AK2545" s="31"/>
      <c r="AM2545" s="30"/>
      <c r="AP2545" s="31"/>
      <c r="AR2545" s="30"/>
      <c r="AU2545" s="31"/>
      <c r="AY2545" s="185"/>
      <c r="AZ2545" s="9"/>
      <c r="BA2545" s="29"/>
      <c r="BB2545" s="29"/>
      <c r="BC2545" s="29"/>
      <c r="BD2545" s="29"/>
    </row>
    <row r="2546" spans="2:56" ht="18.649999999999999" customHeight="1" thickBot="1">
      <c r="D2546" s="197" t="s">
        <v>96</v>
      </c>
      <c r="E2546" s="198"/>
      <c r="F2546" s="199" t="s">
        <v>97</v>
      </c>
      <c r="G2546" s="200"/>
      <c r="I2546" s="197" t="s">
        <v>98</v>
      </c>
      <c r="J2546" s="198"/>
      <c r="K2546" s="199" t="s">
        <v>99</v>
      </c>
      <c r="L2546" s="200"/>
      <c r="N2546" s="197" t="s">
        <v>1</v>
      </c>
      <c r="O2546" s="198"/>
      <c r="P2546" s="199" t="s">
        <v>2</v>
      </c>
      <c r="Q2546" s="200"/>
      <c r="S2546" s="172" t="s">
        <v>100</v>
      </c>
      <c r="T2546" s="173"/>
      <c r="U2546" s="199" t="s">
        <v>101</v>
      </c>
      <c r="V2546" s="200"/>
      <c r="X2546" s="197" t="s">
        <v>102</v>
      </c>
      <c r="Y2546" s="198"/>
      <c r="Z2546" s="199" t="s">
        <v>103</v>
      </c>
      <c r="AA2546" s="200"/>
      <c r="AB2546" s="4"/>
      <c r="AC2546" s="197" t="s">
        <v>104</v>
      </c>
      <c r="AD2546" s="198"/>
      <c r="AE2546" s="199" t="s">
        <v>105</v>
      </c>
      <c r="AF2546" s="200"/>
      <c r="AH2546" s="172" t="s">
        <v>106</v>
      </c>
      <c r="AI2546" s="173"/>
      <c r="AJ2546" s="199" t="s">
        <v>107</v>
      </c>
      <c r="AK2546" s="200"/>
      <c r="AL2546" s="4"/>
      <c r="AM2546" s="197" t="s">
        <v>108</v>
      </c>
      <c r="AN2546" s="198"/>
      <c r="AO2546" s="199" t="s">
        <v>109</v>
      </c>
      <c r="AP2546" s="200"/>
      <c r="AR2546" s="197" t="s">
        <v>110</v>
      </c>
      <c r="AS2546" s="198"/>
      <c r="AT2546" s="199" t="s">
        <v>111</v>
      </c>
      <c r="AU2546" s="200"/>
      <c r="AV2546" s="4"/>
      <c r="AW2546" s="36" t="s">
        <v>112</v>
      </c>
      <c r="AY2546" s="186" t="s">
        <v>113</v>
      </c>
      <c r="AZ2546" s="9"/>
      <c r="BA2546" s="29"/>
      <c r="BB2546" s="29"/>
      <c r="BC2546" s="29"/>
      <c r="BD2546" s="29"/>
    </row>
    <row r="2547" spans="2:56" ht="18.649999999999999" customHeight="1" thickTop="1" thickBot="1">
      <c r="D2547" s="24">
        <v>0</v>
      </c>
      <c r="E2547" s="28">
        <v>0</v>
      </c>
      <c r="F2547" s="26">
        <v>1</v>
      </c>
      <c r="G2547" s="27">
        <v>0</v>
      </c>
      <c r="I2547" s="24">
        <v>0</v>
      </c>
      <c r="J2547" s="28">
        <f t="shared" ref="J2547" si="15163">IF(0=(1-$J$8*$K$8*$B2544^2),0,-1*(1-$J$8*$K$8*$B2544^2)/($B2544*$K$8))</f>
        <v>-0.1159904821706183</v>
      </c>
      <c r="K2547" s="26">
        <v>1</v>
      </c>
      <c r="L2547" s="27">
        <v>0</v>
      </c>
      <c r="N2547" s="24">
        <f t="shared" ref="N2547" si="15164">D2547*I2544+F2547*I2547-E2547*J2544-G2547*J2547</f>
        <v>0</v>
      </c>
      <c r="O2547" s="28">
        <f t="shared" ref="O2547" si="15165">(D2547*J2544+E2547*I2544+F2547*J2547+G2547*I2547)</f>
        <v>-0.1159904821706183</v>
      </c>
      <c r="P2547" s="26">
        <f t="shared" ref="P2547" si="15166">D2547*K2544+F2547*K2547-E2547*L2544-G2547*L2547</f>
        <v>1</v>
      </c>
      <c r="Q2547" s="27">
        <f t="shared" ref="Q2547" si="15167">(D2547*L2544+E2547*K2544+F2547*L2547+G2547*K2547)</f>
        <v>0</v>
      </c>
      <c r="S2547" s="24">
        <v>0</v>
      </c>
      <c r="T2547" s="28">
        <v>0</v>
      </c>
      <c r="U2547" s="26">
        <v>1</v>
      </c>
      <c r="V2547" s="27">
        <v>0</v>
      </c>
      <c r="X2547" s="24">
        <f t="shared" ref="X2547" si="15168">N2547*S2544+P2547*S2547-O2547*T2544-Q2547*T2547</f>
        <v>0</v>
      </c>
      <c r="Y2547" s="28">
        <f t="shared" ref="Y2547" si="15169">(N2547*T2544+O2547*S2544+P2547*T2547+Q2547*S2547)</f>
        <v>-0.1159904821706183</v>
      </c>
      <c r="Z2547" s="26">
        <f t="shared" ref="Z2547" si="15170">N2547*U2544+P2547*U2547-O2547*V2544-Q2547*V2547</f>
        <v>-2.0027566058460202</v>
      </c>
      <c r="AA2547" s="27">
        <f t="shared" ref="AA2547" si="15171">(N2547*V2544+O2547*U2544+P2547*V2547+Q2547*U2547)</f>
        <v>0</v>
      </c>
      <c r="AB2547" s="8"/>
      <c r="AC2547" s="24">
        <v>0</v>
      </c>
      <c r="AD2547" s="28">
        <f t="shared" ref="AD2547" si="15172">IF(0=(1-$AD$8*$AE$8*$B2544^2),0,-1*(1-$AD$8*$AE$8*$B2544^2)/($B2544*$AD$8))</f>
        <v>-0.12852620543531737</v>
      </c>
      <c r="AE2547" s="26">
        <v>1</v>
      </c>
      <c r="AF2547" s="27">
        <v>0</v>
      </c>
      <c r="AH2547" s="24">
        <f t="shared" ref="AH2547" si="15173">X2547*AC2544+Z2547*AC2547-Y2547*AD2544-AA2547*AD2547</f>
        <v>0</v>
      </c>
      <c r="AI2547" s="28">
        <f t="shared" ref="AI2547" si="15174">(X2547*AD2544+Y2547*AC2544+Z2547*AD2547+AA2547*AC2547)</f>
        <v>0.14141622478928623</v>
      </c>
      <c r="AJ2547" s="26">
        <f t="shared" ref="AJ2547" si="15175">X2547*AE2544+Z2547*AE2547-Y2547*AF2544-AA2547*AF2547</f>
        <v>-2.0027566058460202</v>
      </c>
      <c r="AK2547" s="27">
        <f t="shared" ref="AK2547" si="15176">(X2547*AF2544+Y2547*AE2544+Z2547*AF2547+AA2547*AE2547)</f>
        <v>0</v>
      </c>
      <c r="AL2547" s="8"/>
      <c r="AM2547" s="24">
        <v>0</v>
      </c>
      <c r="AN2547" s="28">
        <v>0</v>
      </c>
      <c r="AO2547" s="26">
        <v>1</v>
      </c>
      <c r="AP2547" s="27">
        <v>0</v>
      </c>
      <c r="AR2547" s="24">
        <f t="shared" ref="AR2547" si="15177">AH2547*AM2544+AJ2547*AM2547-AI2547*AN2544-AK2547*AN2547</f>
        <v>0</v>
      </c>
      <c r="AS2547" s="28">
        <f t="shared" ref="AS2547" si="15178">(AH2547*AN2544+AI2547*AM2544+AJ2547*AN2547+AK2547*AM2547)</f>
        <v>0.14141622478928623</v>
      </c>
      <c r="AT2547" s="26">
        <f t="shared" ref="AT2547" si="15179">AH2547*AO2544+AJ2547*AO2547-AI2547*AP2544-AK2547*AP2547</f>
        <v>-1.2460183152721189</v>
      </c>
      <c r="AU2547" s="27">
        <f t="shared" ref="AU2547" si="15180">(AH2547*AP2544+AI2547*AO2544+AJ2547*AP2547+AK2547*AO2547)</f>
        <v>0</v>
      </c>
      <c r="AV2547" s="8"/>
      <c r="AW2547" s="38">
        <f t="shared" ref="AW2547" si="15181">(180/PI())*ATAN(-1*(($AR$8*AS2544+AU2544+$AR$8*AS2547+AU2547)/($AR$8*AR2544+AT2544+$AR$8*AR2547+AT2547)))</f>
        <v>-66.968616648921724</v>
      </c>
      <c r="AY2547" s="187">
        <f t="shared" ref="AY2547" si="15182">20*LOG(((($AR$8*AR2544+AT2544-$AR$8*AR2547-AT2547)^2+($AR$8*AS2544+AU2544-$AR$8*AS2547-AU2547)^2)/(($AR$8*AR2544+AT2544+$AR$8*AR2547+AT2547)^2+($AR$8*AS2544+AU2544+$AR$8*AS2547+AU2547)^2))^0.5)</f>
        <v>-0.34882410051895213</v>
      </c>
      <c r="AZ2547" s="9"/>
      <c r="BA2547" s="29"/>
      <c r="BB2547" s="29"/>
      <c r="BC2547" s="29"/>
      <c r="BD2547" s="29"/>
    </row>
    <row r="2548" spans="2:56" ht="18.649999999999999" customHeight="1">
      <c r="AY2548" s="33"/>
    </row>
    <row r="2549" spans="2:56" ht="18.649999999999999" customHeight="1" thickBot="1">
      <c r="E2549" s="21" t="s">
        <v>68</v>
      </c>
      <c r="J2549" s="21" t="s">
        <v>69</v>
      </c>
      <c r="O2549" s="21" t="s">
        <v>70</v>
      </c>
      <c r="T2549" s="21" t="s">
        <v>71</v>
      </c>
      <c r="Y2549" s="21" t="s">
        <v>72</v>
      </c>
      <c r="AD2549" s="21" t="s">
        <v>73</v>
      </c>
      <c r="AI2549" s="21" t="s">
        <v>74</v>
      </c>
      <c r="AN2549" s="21" t="s">
        <v>75</v>
      </c>
      <c r="AS2549" s="21" t="s">
        <v>76</v>
      </c>
    </row>
    <row r="2550" spans="2:56" ht="18.649999999999999" customHeight="1" thickBot="1">
      <c r="B2550" s="20"/>
      <c r="D2550" s="197" t="s">
        <v>77</v>
      </c>
      <c r="E2550" s="198"/>
      <c r="F2550" s="199" t="s">
        <v>78</v>
      </c>
      <c r="G2550" s="200"/>
      <c r="I2550" s="197" t="s">
        <v>79</v>
      </c>
      <c r="J2550" s="198"/>
      <c r="K2550" s="199" t="s">
        <v>80</v>
      </c>
      <c r="L2550" s="200"/>
      <c r="N2550" s="197" t="s">
        <v>81</v>
      </c>
      <c r="O2550" s="198"/>
      <c r="P2550" s="199" t="s">
        <v>82</v>
      </c>
      <c r="Q2550" s="200"/>
      <c r="S2550" s="197" t="s">
        <v>83</v>
      </c>
      <c r="T2550" s="198"/>
      <c r="U2550" s="199" t="s">
        <v>84</v>
      </c>
      <c r="V2550" s="200"/>
      <c r="X2550" s="197" t="s">
        <v>85</v>
      </c>
      <c r="Y2550" s="198"/>
      <c r="Z2550" s="199" t="s">
        <v>86</v>
      </c>
      <c r="AA2550" s="200"/>
      <c r="AB2550" s="4"/>
      <c r="AC2550" s="197" t="s">
        <v>87</v>
      </c>
      <c r="AD2550" s="198"/>
      <c r="AE2550" s="199" t="s">
        <v>88</v>
      </c>
      <c r="AF2550" s="200"/>
      <c r="AH2550" s="197" t="s">
        <v>89</v>
      </c>
      <c r="AI2550" s="198"/>
      <c r="AJ2550" s="199" t="s">
        <v>90</v>
      </c>
      <c r="AK2550" s="200"/>
      <c r="AL2550" s="4"/>
      <c r="AM2550" s="197" t="s">
        <v>91</v>
      </c>
      <c r="AN2550" s="198"/>
      <c r="AO2550" s="199" t="s">
        <v>92</v>
      </c>
      <c r="AP2550" s="200"/>
      <c r="AR2550" s="197" t="s">
        <v>93</v>
      </c>
      <c r="AS2550" s="198"/>
      <c r="AT2550" s="199" t="s">
        <v>94</v>
      </c>
      <c r="AU2550" s="200"/>
      <c r="AV2550" s="4"/>
      <c r="AW2550" s="181" t="s">
        <v>95</v>
      </c>
      <c r="AY2550" s="182" t="s">
        <v>22</v>
      </c>
      <c r="AZ2550" s="9"/>
      <c r="BA2550" s="29"/>
      <c r="BB2550" s="29"/>
      <c r="BC2550" s="29"/>
      <c r="BD2550" s="29"/>
    </row>
    <row r="2551" spans="2:56" ht="18.649999999999999" customHeight="1" thickTop="1" thickBot="1">
      <c r="B2551" s="39">
        <f t="shared" ref="B2551" si="15183">B2544+$E$5</f>
        <v>1.0443999999999842</v>
      </c>
      <c r="D2551" s="24">
        <v>1</v>
      </c>
      <c r="E2551" s="25">
        <v>0</v>
      </c>
      <c r="F2551" s="26">
        <v>0</v>
      </c>
      <c r="G2551" s="27">
        <f t="shared" ref="G2551" si="15184">-1/($E$8*$B2551)</f>
        <v>-5.3490924729711171</v>
      </c>
      <c r="I2551" s="24">
        <v>1</v>
      </c>
      <c r="J2551" s="28">
        <v>0</v>
      </c>
      <c r="K2551" s="26">
        <v>0</v>
      </c>
      <c r="L2551" s="27">
        <v>0</v>
      </c>
      <c r="N2551" s="24">
        <f t="shared" ref="N2551" si="15185">D2551*I2551+F2551*I2554-E2551*J2551-G2551*J2554</f>
        <v>0.38402520328536871</v>
      </c>
      <c r="O2551" s="28">
        <f t="shared" ref="O2551" si="15186">(D2551*J2551+E2551*I2551+F2551*J2554+G2551*I2554)</f>
        <v>0</v>
      </c>
      <c r="P2551" s="26">
        <f t="shared" ref="P2551" si="15187">D2551*K2551+F2551*K2554-E2551*L2551-G2551*L2554</f>
        <v>0</v>
      </c>
      <c r="Q2551" s="27">
        <f t="shared" ref="Q2551" si="15188">(D2551*L2551+E2551*K2551+F2551*L2554+G2551*K2554)</f>
        <v>-5.3490924729711171</v>
      </c>
      <c r="S2551" s="24">
        <v>1</v>
      </c>
      <c r="T2551" s="25">
        <v>0</v>
      </c>
      <c r="U2551" s="26">
        <v>0</v>
      </c>
      <c r="V2551" s="27">
        <f t="shared" ref="V2551" si="15189">-1/($T$8*$B2551)</f>
        <v>-25.87804196383324</v>
      </c>
      <c r="X2551" s="24">
        <f t="shared" ref="X2551" si="15190">N2551*S2551+P2551*S2554-O2551*T2551-Q2551*T2554</f>
        <v>0.38402520328536871</v>
      </c>
      <c r="Y2551" s="28">
        <f t="shared" ref="Y2551" si="15191">(N2551*T2551+O2551*S2551+P2551*T2554+Q2551*S2554)</f>
        <v>0</v>
      </c>
      <c r="Z2551" s="26">
        <f t="shared" ref="Z2551" si="15192">N2551*U2551+P2551*U2554-O2551*V2551-Q2551*V2554</f>
        <v>0</v>
      </c>
      <c r="AA2551" s="27">
        <f t="shared" ref="AA2551" si="15193">(N2551*V2551+O2551*U2551+P2551*V2554+Q2551*U2554)</f>
        <v>-15.286912798759479</v>
      </c>
      <c r="AB2551" s="8"/>
      <c r="AC2551" s="24">
        <v>1</v>
      </c>
      <c r="AD2551" s="28">
        <v>0</v>
      </c>
      <c r="AE2551" s="26">
        <v>0</v>
      </c>
      <c r="AF2551" s="27">
        <v>0</v>
      </c>
      <c r="AH2551" s="24">
        <f t="shared" ref="AH2551" si="15194">X2551*AC2551+Z2551*AC2554-Y2551*AD2551-AA2551*AD2554</f>
        <v>-1.5697937198012863</v>
      </c>
      <c r="AI2551" s="28">
        <f t="shared" ref="AI2551" si="15195">(X2551*AD2551+Y2551*AC2551+Z2551*AD2554+AA2551*AC2554)</f>
        <v>0</v>
      </c>
      <c r="AJ2551" s="26">
        <f t="shared" ref="AJ2551" si="15196">X2551*AE2551+Z2551*AE2554-Y2551*AF2551-AA2551*AF2554</f>
        <v>0</v>
      </c>
      <c r="AK2551" s="27">
        <f t="shared" ref="AK2551" si="15197">(X2551*AF2551+Y2551*AE2551+Z2551*AF2554+AA2551*AE2554)</f>
        <v>-15.286912798759479</v>
      </c>
      <c r="AL2551" s="8"/>
      <c r="AM2551" s="24">
        <v>1</v>
      </c>
      <c r="AN2551" s="25">
        <v>0</v>
      </c>
      <c r="AO2551" s="26">
        <v>0</v>
      </c>
      <c r="AP2551" s="27">
        <f t="shared" ref="AP2551" si="15198">-1/($AN$8*$B2551)</f>
        <v>-5.3490924729711171</v>
      </c>
      <c r="AR2551" s="24">
        <f t="shared" ref="AR2551" si="15199">AH2551*AM2551+AJ2551*AM2554-AI2551*AN2551-AK2551*AN2554</f>
        <v>-1.5697937198012863</v>
      </c>
      <c r="AS2551" s="28">
        <f t="shared" ref="AS2551" si="15200">(AH2551*AN2551+AI2551*AM2551+AJ2551*AN2554+AK2551*AM2554)</f>
        <v>0</v>
      </c>
      <c r="AT2551" s="26">
        <f t="shared" ref="AT2551" si="15201">AH2551*AO2551+AJ2551*AO2554-AI2551*AP2551-AK2551*AP2554</f>
        <v>0</v>
      </c>
      <c r="AU2551" s="27">
        <f t="shared" ref="AU2551" si="15202">(AH2551*AP2551+AI2551*AO2551+AJ2551*AP2554+AK2551*AO2554)</f>
        <v>-6.8899410280530873</v>
      </c>
      <c r="AV2551" s="8"/>
      <c r="AW2551" s="183">
        <f t="shared" ref="AW2551" si="15203">20*LOG((2*$AR$8)/(($AR$8*AR2551+AT2551+$AR$8*AR2554+AT2554)^2+($AR$8*AS2551+AU2551+$AR$8*AS2554+AU2554)^2)^0.5)</f>
        <v>-11.262766738775072</v>
      </c>
      <c r="AY2551" s="184">
        <f t="shared" ref="AY2551" si="15204">((AS2551^2+AR2551^2)/(AS2554^2+AR2554^2))^0.5</f>
        <v>11.383000992410787</v>
      </c>
      <c r="AZ2551" s="9"/>
      <c r="BA2551" s="29"/>
      <c r="BB2551" s="29"/>
      <c r="BC2551" s="29"/>
      <c r="BD2551" s="29"/>
    </row>
    <row r="2552" spans="2:56" ht="18.649999999999999" customHeight="1" thickBot="1">
      <c r="D2552" s="30"/>
      <c r="G2552" s="31"/>
      <c r="I2552" s="30"/>
      <c r="L2552" s="31"/>
      <c r="N2552" s="30"/>
      <c r="Q2552" s="31"/>
      <c r="S2552" s="30"/>
      <c r="V2552" s="31"/>
      <c r="X2552" s="30"/>
      <c r="AA2552" s="31"/>
      <c r="AC2552" s="30"/>
      <c r="AF2552" s="31"/>
      <c r="AH2552" s="30"/>
      <c r="AK2552" s="31"/>
      <c r="AM2552" s="30"/>
      <c r="AP2552" s="31"/>
      <c r="AR2552" s="30"/>
      <c r="AU2552" s="31"/>
      <c r="AY2552" s="185"/>
      <c r="AZ2552" s="9"/>
      <c r="BA2552" s="29"/>
      <c r="BB2552" s="29"/>
      <c r="BC2552" s="29"/>
      <c r="BD2552" s="29"/>
    </row>
    <row r="2553" spans="2:56" ht="18.649999999999999" customHeight="1" thickBot="1">
      <c r="D2553" s="197" t="s">
        <v>96</v>
      </c>
      <c r="E2553" s="198"/>
      <c r="F2553" s="199" t="s">
        <v>97</v>
      </c>
      <c r="G2553" s="200"/>
      <c r="I2553" s="197" t="s">
        <v>98</v>
      </c>
      <c r="J2553" s="198"/>
      <c r="K2553" s="199" t="s">
        <v>99</v>
      </c>
      <c r="L2553" s="200"/>
      <c r="N2553" s="197" t="s">
        <v>1</v>
      </c>
      <c r="O2553" s="198"/>
      <c r="P2553" s="199" t="s">
        <v>2</v>
      </c>
      <c r="Q2553" s="200"/>
      <c r="S2553" s="172" t="s">
        <v>100</v>
      </c>
      <c r="T2553" s="173"/>
      <c r="U2553" s="199" t="s">
        <v>101</v>
      </c>
      <c r="V2553" s="200"/>
      <c r="X2553" s="197" t="s">
        <v>102</v>
      </c>
      <c r="Y2553" s="198"/>
      <c r="Z2553" s="199" t="s">
        <v>103</v>
      </c>
      <c r="AA2553" s="200"/>
      <c r="AB2553" s="4"/>
      <c r="AC2553" s="197" t="s">
        <v>104</v>
      </c>
      <c r="AD2553" s="198"/>
      <c r="AE2553" s="199" t="s">
        <v>105</v>
      </c>
      <c r="AF2553" s="200"/>
      <c r="AH2553" s="172" t="s">
        <v>106</v>
      </c>
      <c r="AI2553" s="173"/>
      <c r="AJ2553" s="199" t="s">
        <v>107</v>
      </c>
      <c r="AK2553" s="200"/>
      <c r="AL2553" s="4"/>
      <c r="AM2553" s="197" t="s">
        <v>108</v>
      </c>
      <c r="AN2553" s="198"/>
      <c r="AO2553" s="199" t="s">
        <v>109</v>
      </c>
      <c r="AP2553" s="200"/>
      <c r="AR2553" s="197" t="s">
        <v>110</v>
      </c>
      <c r="AS2553" s="198"/>
      <c r="AT2553" s="199" t="s">
        <v>111</v>
      </c>
      <c r="AU2553" s="200"/>
      <c r="AV2553" s="4"/>
      <c r="AW2553" s="36" t="s">
        <v>112</v>
      </c>
      <c r="AY2553" s="186" t="s">
        <v>113</v>
      </c>
      <c r="AZ2553" s="9"/>
      <c r="BA2553" s="29"/>
      <c r="BB2553" s="29"/>
      <c r="BC2553" s="29"/>
      <c r="BD2553" s="29"/>
    </row>
    <row r="2554" spans="2:56" ht="18.649999999999999" customHeight="1" thickTop="1" thickBot="1">
      <c r="D2554" s="24">
        <v>0</v>
      </c>
      <c r="E2554" s="28">
        <v>0</v>
      </c>
      <c r="F2554" s="26">
        <v>1</v>
      </c>
      <c r="G2554" s="27">
        <v>0</v>
      </c>
      <c r="I2554" s="24">
        <v>0</v>
      </c>
      <c r="J2554" s="28">
        <f t="shared" ref="J2554" si="15205">IF(0=(1-$J$8*$K$8*$B2551^2),0,-1*(1-$J$8*$K$8*$B2551^2)/($B2551*$K$8))</f>
        <v>-0.11515500990628645</v>
      </c>
      <c r="K2554" s="26">
        <v>1</v>
      </c>
      <c r="L2554" s="27">
        <v>0</v>
      </c>
      <c r="N2554" s="24">
        <f t="shared" ref="N2554" si="15206">D2554*I2551+F2554*I2554-E2554*J2551-G2554*J2554</f>
        <v>0</v>
      </c>
      <c r="O2554" s="28">
        <f t="shared" ref="O2554" si="15207">(D2554*J2551+E2554*I2551+F2554*J2554+G2554*I2554)</f>
        <v>-0.11515500990628645</v>
      </c>
      <c r="P2554" s="26">
        <f t="shared" ref="P2554" si="15208">D2554*K2551+F2554*K2554-E2554*L2551-G2554*L2554</f>
        <v>1</v>
      </c>
      <c r="Q2554" s="27">
        <f t="shared" ref="Q2554" si="15209">(D2554*L2551+E2554*K2551+F2554*L2554+G2554*K2554)</f>
        <v>0</v>
      </c>
      <c r="S2554" s="24">
        <v>0</v>
      </c>
      <c r="T2554" s="28">
        <v>0</v>
      </c>
      <c r="U2554" s="26">
        <v>1</v>
      </c>
      <c r="V2554" s="27">
        <v>0</v>
      </c>
      <c r="X2554" s="24">
        <f t="shared" ref="X2554" si="15210">N2554*S2551+P2554*S2554-O2554*T2551-Q2554*T2554</f>
        <v>0</v>
      </c>
      <c r="Y2554" s="28">
        <f t="shared" ref="Y2554" si="15211">(N2554*T2551+O2554*S2551+P2554*T2554+Q2554*S2554)</f>
        <v>-0.11515500990628645</v>
      </c>
      <c r="Z2554" s="26">
        <f t="shared" ref="Z2554" si="15212">N2554*U2551+P2554*U2554-O2554*V2551-Q2554*V2554</f>
        <v>-1.9799861787005133</v>
      </c>
      <c r="AA2554" s="27">
        <f t="shared" ref="AA2554" si="15213">(N2554*V2551+O2554*U2551+P2554*V2554+Q2554*U2554)</f>
        <v>0</v>
      </c>
      <c r="AB2554" s="8"/>
      <c r="AC2554" s="24">
        <v>0</v>
      </c>
      <c r="AD2554" s="28">
        <f t="shared" ref="AD2554" si="15214">IF(0=(1-$AD$8*$AE$8*$B2551^2),0,-1*(1-$AD$8*$AE$8*$B2551^2)/($B2551*$AD$8))</f>
        <v>-0.12780990830569833</v>
      </c>
      <c r="AE2554" s="26">
        <v>1</v>
      </c>
      <c r="AF2554" s="27">
        <v>0</v>
      </c>
      <c r="AH2554" s="24">
        <f t="shared" ref="AH2554" si="15215">X2554*AC2551+Z2554*AC2554-Y2554*AD2551-AA2554*AD2554</f>
        <v>0</v>
      </c>
      <c r="AI2554" s="28">
        <f t="shared" ref="AI2554" si="15216">(X2554*AD2551+Y2554*AC2551+Z2554*AD2554+AA2554*AC2554)</f>
        <v>0.13790684203997616</v>
      </c>
      <c r="AJ2554" s="26">
        <f t="shared" ref="AJ2554" si="15217">X2554*AE2551+Z2554*AE2554-Y2554*AF2551-AA2554*AF2554</f>
        <v>-1.9799861787005133</v>
      </c>
      <c r="AK2554" s="27">
        <f t="shared" ref="AK2554" si="15218">(X2554*AF2551+Y2554*AE2551+Z2554*AF2554+AA2554*AE2554)</f>
        <v>0</v>
      </c>
      <c r="AL2554" s="8"/>
      <c r="AM2554" s="24">
        <v>0</v>
      </c>
      <c r="AN2554" s="28">
        <v>0</v>
      </c>
      <c r="AO2554" s="26">
        <v>1</v>
      </c>
      <c r="AP2554" s="27">
        <v>0</v>
      </c>
      <c r="AR2554" s="24">
        <f t="shared" ref="AR2554" si="15219">AH2554*AM2551+AJ2554*AM2554-AI2554*AN2551-AK2554*AN2554</f>
        <v>0</v>
      </c>
      <c r="AS2554" s="28">
        <f t="shared" ref="AS2554" si="15220">(AH2554*AN2551+AI2554*AM2551+AJ2554*AN2554+AK2554*AM2554)</f>
        <v>0.13790684203997616</v>
      </c>
      <c r="AT2554" s="26">
        <f t="shared" ref="AT2554" si="15221">AH2554*AO2551+AJ2554*AO2554-AI2554*AP2551-AK2554*AP2554</f>
        <v>-1.24230972797326</v>
      </c>
      <c r="AU2554" s="27">
        <f t="shared" ref="AU2554" si="15222">(AH2554*AP2551+AI2554*AO2551+AJ2554*AP2554+AK2554*AO2554)</f>
        <v>0</v>
      </c>
      <c r="AV2554" s="8"/>
      <c r="AW2554" s="38">
        <f t="shared" ref="AW2554" si="15223">(180/PI())*ATAN(-1*(($AR$8*AS2551+AU2551+$AR$8*AS2554+AU2554)/($AR$8*AR2551+AT2551+$AR$8*AR2554+AT2554)))</f>
        <v>-67.389131226313395</v>
      </c>
      <c r="AY2554" s="187">
        <f t="shared" ref="AY2554" si="15224">20*LOG(((($AR$8*AR2551+AT2551-$AR$8*AR2554-AT2554)^2+($AR$8*AS2551+AU2551-$AR$8*AS2554-AU2554)^2)/(($AR$8*AR2551+AT2551+$AR$8*AR2554+AT2554)^2+($AR$8*AS2551+AU2551+$AR$8*AS2554+AU2554)^2))^0.5)</f>
        <v>-0.33749966294151251</v>
      </c>
      <c r="AZ2554" s="9"/>
      <c r="BA2554" s="29"/>
      <c r="BB2554" s="29"/>
      <c r="BC2554" s="29"/>
      <c r="BD2554" s="29"/>
    </row>
    <row r="2555" spans="2:56" ht="18.649999999999999" customHeight="1">
      <c r="AY2555" s="33"/>
    </row>
    <row r="2556" spans="2:56" ht="18.649999999999999" customHeight="1" thickBot="1">
      <c r="E2556" s="21" t="s">
        <v>68</v>
      </c>
      <c r="J2556" s="21" t="s">
        <v>69</v>
      </c>
      <c r="O2556" s="21" t="s">
        <v>70</v>
      </c>
      <c r="T2556" s="21" t="s">
        <v>71</v>
      </c>
      <c r="Y2556" s="21" t="s">
        <v>72</v>
      </c>
      <c r="AD2556" s="21" t="s">
        <v>73</v>
      </c>
      <c r="AI2556" s="21" t="s">
        <v>74</v>
      </c>
      <c r="AN2556" s="21" t="s">
        <v>75</v>
      </c>
      <c r="AS2556" s="21" t="s">
        <v>76</v>
      </c>
    </row>
    <row r="2557" spans="2:56" ht="18.649999999999999" customHeight="1" thickBot="1">
      <c r="B2557" s="20"/>
      <c r="D2557" s="197" t="s">
        <v>77</v>
      </c>
      <c r="E2557" s="198"/>
      <c r="F2557" s="199" t="s">
        <v>78</v>
      </c>
      <c r="G2557" s="200"/>
      <c r="I2557" s="197" t="s">
        <v>79</v>
      </c>
      <c r="J2557" s="198"/>
      <c r="K2557" s="199" t="s">
        <v>80</v>
      </c>
      <c r="L2557" s="200"/>
      <c r="N2557" s="197" t="s">
        <v>81</v>
      </c>
      <c r="O2557" s="198"/>
      <c r="P2557" s="199" t="s">
        <v>82</v>
      </c>
      <c r="Q2557" s="200"/>
      <c r="S2557" s="197" t="s">
        <v>83</v>
      </c>
      <c r="T2557" s="198"/>
      <c r="U2557" s="199" t="s">
        <v>84</v>
      </c>
      <c r="V2557" s="200"/>
      <c r="X2557" s="197" t="s">
        <v>85</v>
      </c>
      <c r="Y2557" s="198"/>
      <c r="Z2557" s="199" t="s">
        <v>86</v>
      </c>
      <c r="AA2557" s="200"/>
      <c r="AB2557" s="4"/>
      <c r="AC2557" s="197" t="s">
        <v>87</v>
      </c>
      <c r="AD2557" s="198"/>
      <c r="AE2557" s="199" t="s">
        <v>88</v>
      </c>
      <c r="AF2557" s="200"/>
      <c r="AH2557" s="197" t="s">
        <v>89</v>
      </c>
      <c r="AI2557" s="198"/>
      <c r="AJ2557" s="199" t="s">
        <v>90</v>
      </c>
      <c r="AK2557" s="200"/>
      <c r="AL2557" s="4"/>
      <c r="AM2557" s="197" t="s">
        <v>91</v>
      </c>
      <c r="AN2557" s="198"/>
      <c r="AO2557" s="199" t="s">
        <v>92</v>
      </c>
      <c r="AP2557" s="200"/>
      <c r="AR2557" s="197" t="s">
        <v>93</v>
      </c>
      <c r="AS2557" s="198"/>
      <c r="AT2557" s="199" t="s">
        <v>94</v>
      </c>
      <c r="AU2557" s="200"/>
      <c r="AV2557" s="4"/>
      <c r="AW2557" s="181" t="s">
        <v>95</v>
      </c>
      <c r="AY2557" s="182" t="s">
        <v>22</v>
      </c>
      <c r="AZ2557" s="9"/>
      <c r="BA2557" s="29"/>
      <c r="BB2557" s="29"/>
      <c r="BC2557" s="29"/>
      <c r="BD2557" s="29"/>
    </row>
    <row r="2558" spans="2:56" ht="18.649999999999999" customHeight="1" thickTop="1" thickBot="1">
      <c r="B2558" s="39">
        <f t="shared" ref="B2558" si="15225">B2551+$E$5</f>
        <v>1.0447999999999842</v>
      </c>
      <c r="D2558" s="24">
        <v>1</v>
      </c>
      <c r="E2558" s="25">
        <v>0</v>
      </c>
      <c r="F2558" s="26">
        <v>0</v>
      </c>
      <c r="G2558" s="27">
        <f t="shared" ref="G2558" si="15226">-1/($E$8*$B2558)</f>
        <v>-5.3470445815189835</v>
      </c>
      <c r="I2558" s="24">
        <v>1</v>
      </c>
      <c r="J2558" s="28">
        <v>0</v>
      </c>
      <c r="K2558" s="26">
        <v>0</v>
      </c>
      <c r="L2558" s="27">
        <v>0</v>
      </c>
      <c r="N2558" s="24">
        <f t="shared" ref="N2558" si="15227">D2558*I2558+F2558*I2561-E2558*J2558-G2558*J2561</f>
        <v>0.38872653475827823</v>
      </c>
      <c r="O2558" s="28">
        <f t="shared" ref="O2558" si="15228">(D2558*J2558+E2558*I2558+F2558*J2561+G2558*I2561)</f>
        <v>0</v>
      </c>
      <c r="P2558" s="26">
        <f t="shared" ref="P2558" si="15229">D2558*K2558+F2558*K2561-E2558*L2558-G2558*L2561</f>
        <v>0</v>
      </c>
      <c r="Q2558" s="27">
        <f t="shared" ref="Q2558" si="15230">(D2558*L2558+E2558*K2558+F2558*L2561+G2558*K2561)</f>
        <v>-5.3470445815189835</v>
      </c>
      <c r="S2558" s="24">
        <v>1</v>
      </c>
      <c r="T2558" s="25">
        <v>0</v>
      </c>
      <c r="U2558" s="26">
        <v>0</v>
      </c>
      <c r="V2558" s="27">
        <f t="shared" ref="V2558" si="15231">-1/($T$8*$B2558)</f>
        <v>-25.868134597078331</v>
      </c>
      <c r="X2558" s="24">
        <f t="shared" ref="X2558" si="15232">N2558*S2558+P2558*S2561-O2558*T2558-Q2558*T2561</f>
        <v>0.38872653475827823</v>
      </c>
      <c r="Y2558" s="28">
        <f t="shared" ref="Y2558" si="15233">(N2558*T2558+O2558*S2558+P2558*T2561+Q2558*S2561)</f>
        <v>0</v>
      </c>
      <c r="Z2558" s="26">
        <f t="shared" ref="Z2558" si="15234">N2558*U2558+P2558*U2561-O2558*V2558-Q2558*V2561</f>
        <v>0</v>
      </c>
      <c r="AA2558" s="27">
        <f t="shared" ref="AA2558" si="15235">(N2558*V2558+O2558*U2558+P2558*V2561+Q2558*U2561)</f>
        <v>-15.402674904101975</v>
      </c>
      <c r="AB2558" s="8"/>
      <c r="AC2558" s="24">
        <v>1</v>
      </c>
      <c r="AD2558" s="28">
        <v>0</v>
      </c>
      <c r="AE2558" s="26">
        <v>0</v>
      </c>
      <c r="AF2558" s="27">
        <v>0</v>
      </c>
      <c r="AH2558" s="24">
        <f t="shared" ref="AH2558" si="15236">X2558*AC2558+Z2558*AC2561-Y2558*AD2558-AA2558*AD2561</f>
        <v>-1.5688595540204486</v>
      </c>
      <c r="AI2558" s="28">
        <f t="shared" ref="AI2558" si="15237">(X2558*AD2558+Y2558*AC2558+Z2558*AD2561+AA2558*AC2561)</f>
        <v>0</v>
      </c>
      <c r="AJ2558" s="26">
        <f t="shared" ref="AJ2558" si="15238">X2558*AE2558+Z2558*AE2561-Y2558*AF2558-AA2558*AF2561</f>
        <v>0</v>
      </c>
      <c r="AK2558" s="27">
        <f t="shared" ref="AK2558" si="15239">(X2558*AF2558+Y2558*AE2558+Z2558*AF2561+AA2558*AE2561)</f>
        <v>-15.402674904101975</v>
      </c>
      <c r="AL2558" s="8"/>
      <c r="AM2558" s="24">
        <v>1</v>
      </c>
      <c r="AN2558" s="25">
        <v>0</v>
      </c>
      <c r="AO2558" s="26">
        <v>0</v>
      </c>
      <c r="AP2558" s="27">
        <f t="shared" ref="AP2558" si="15240">-1/($AN$8*$B2558)</f>
        <v>-5.3470445815189835</v>
      </c>
      <c r="AR2558" s="24">
        <f t="shared" ref="AR2558" si="15241">AH2558*AM2558+AJ2558*AM2561-AI2558*AN2558-AK2558*AN2561</f>
        <v>-1.5688595540204486</v>
      </c>
      <c r="AS2558" s="28">
        <f t="shared" ref="AS2558" si="15242">(AH2558*AN2558+AI2558*AM2558+AJ2558*AN2561+AK2558*AM2561)</f>
        <v>0</v>
      </c>
      <c r="AT2558" s="26">
        <f t="shared" ref="AT2558" si="15243">AH2558*AO2558+AJ2558*AO2561-AI2558*AP2558-AK2558*AP2561</f>
        <v>0</v>
      </c>
      <c r="AU2558" s="27">
        <f t="shared" ref="AU2558" si="15244">(AH2558*AP2558+AI2558*AO2558+AJ2558*AP2561+AK2558*AO2561)</f>
        <v>-7.0139129266126456</v>
      </c>
      <c r="AV2558" s="8"/>
      <c r="AW2558" s="183">
        <f t="shared" ref="AW2558" si="15245">20*LOG((2*$AR$8)/(($AR$8*AR2558+AT2558+$AR$8*AR2561+AT2561)^2+($AR$8*AS2558+AU2558+$AR$8*AS2561+AU2561)^2)^0.5)</f>
        <v>-11.399424120098043</v>
      </c>
      <c r="AY2558" s="184">
        <f t="shared" ref="AY2558" si="15246">((AS2558^2+AR2558^2)/(AS2561^2+AR2561^2))^0.5</f>
        <v>11.670141147500294</v>
      </c>
      <c r="AZ2558" s="9"/>
      <c r="BA2558" s="29"/>
      <c r="BB2558" s="29"/>
      <c r="BC2558" s="29"/>
      <c r="BD2558" s="29"/>
    </row>
    <row r="2559" spans="2:56" ht="18.649999999999999" customHeight="1" thickBot="1">
      <c r="D2559" s="30"/>
      <c r="G2559" s="31"/>
      <c r="I2559" s="30"/>
      <c r="L2559" s="31"/>
      <c r="N2559" s="30"/>
      <c r="Q2559" s="31"/>
      <c r="S2559" s="30"/>
      <c r="V2559" s="31"/>
      <c r="X2559" s="30"/>
      <c r="AA2559" s="31"/>
      <c r="AC2559" s="30"/>
      <c r="AF2559" s="31"/>
      <c r="AH2559" s="30"/>
      <c r="AK2559" s="31"/>
      <c r="AM2559" s="30"/>
      <c r="AP2559" s="31"/>
      <c r="AR2559" s="30"/>
      <c r="AU2559" s="31"/>
      <c r="AY2559" s="185"/>
      <c r="AZ2559" s="9"/>
      <c r="BA2559" s="29"/>
      <c r="BB2559" s="29"/>
      <c r="BC2559" s="29"/>
      <c r="BD2559" s="29"/>
    </row>
    <row r="2560" spans="2:56" ht="18.649999999999999" customHeight="1" thickBot="1">
      <c r="D2560" s="197" t="s">
        <v>96</v>
      </c>
      <c r="E2560" s="198"/>
      <c r="F2560" s="199" t="s">
        <v>97</v>
      </c>
      <c r="G2560" s="200"/>
      <c r="I2560" s="197" t="s">
        <v>98</v>
      </c>
      <c r="J2560" s="198"/>
      <c r="K2560" s="199" t="s">
        <v>99</v>
      </c>
      <c r="L2560" s="200"/>
      <c r="N2560" s="197" t="s">
        <v>1</v>
      </c>
      <c r="O2560" s="198"/>
      <c r="P2560" s="199" t="s">
        <v>2</v>
      </c>
      <c r="Q2560" s="200"/>
      <c r="S2560" s="172" t="s">
        <v>100</v>
      </c>
      <c r="T2560" s="173"/>
      <c r="U2560" s="199" t="s">
        <v>101</v>
      </c>
      <c r="V2560" s="200"/>
      <c r="X2560" s="197" t="s">
        <v>102</v>
      </c>
      <c r="Y2560" s="198"/>
      <c r="Z2560" s="199" t="s">
        <v>103</v>
      </c>
      <c r="AA2560" s="200"/>
      <c r="AB2560" s="4"/>
      <c r="AC2560" s="197" t="s">
        <v>104</v>
      </c>
      <c r="AD2560" s="198"/>
      <c r="AE2560" s="199" t="s">
        <v>105</v>
      </c>
      <c r="AF2560" s="200"/>
      <c r="AH2560" s="172" t="s">
        <v>106</v>
      </c>
      <c r="AI2560" s="173"/>
      <c r="AJ2560" s="199" t="s">
        <v>107</v>
      </c>
      <c r="AK2560" s="200"/>
      <c r="AL2560" s="4"/>
      <c r="AM2560" s="197" t="s">
        <v>108</v>
      </c>
      <c r="AN2560" s="198"/>
      <c r="AO2560" s="199" t="s">
        <v>109</v>
      </c>
      <c r="AP2560" s="200"/>
      <c r="AR2560" s="197" t="s">
        <v>110</v>
      </c>
      <c r="AS2560" s="198"/>
      <c r="AT2560" s="199" t="s">
        <v>111</v>
      </c>
      <c r="AU2560" s="200"/>
      <c r="AV2560" s="4"/>
      <c r="AW2560" s="36" t="s">
        <v>112</v>
      </c>
      <c r="AY2560" s="186" t="s">
        <v>113</v>
      </c>
      <c r="AZ2560" s="9"/>
      <c r="BA2560" s="29"/>
      <c r="BB2560" s="29"/>
      <c r="BC2560" s="29"/>
      <c r="BD2560" s="29"/>
    </row>
    <row r="2561" spans="2:56" ht="18.649999999999999" customHeight="1" thickTop="1" thickBot="1">
      <c r="D2561" s="24">
        <v>0</v>
      </c>
      <c r="E2561" s="28">
        <v>0</v>
      </c>
      <c r="F2561" s="26">
        <v>1</v>
      </c>
      <c r="G2561" s="27">
        <v>0</v>
      </c>
      <c r="I2561" s="24">
        <v>0</v>
      </c>
      <c r="J2561" s="28">
        <f t="shared" ref="J2561" si="15247">IF(0=(1-$J$8*$K$8*$B2558^2),0,-1*(1-$J$8*$K$8*$B2558^2)/($B2558*$K$8))</f>
        <v>-0.11431987445073288</v>
      </c>
      <c r="K2561" s="26">
        <v>1</v>
      </c>
      <c r="L2561" s="27">
        <v>0</v>
      </c>
      <c r="N2561" s="24">
        <f t="shared" ref="N2561" si="15248">D2561*I2558+F2561*I2561-E2561*J2558-G2561*J2561</f>
        <v>0</v>
      </c>
      <c r="O2561" s="28">
        <f t="shared" ref="O2561" si="15249">(D2561*J2558+E2561*I2558+F2561*J2561+G2561*I2561)</f>
        <v>-0.11431987445073288</v>
      </c>
      <c r="P2561" s="26">
        <f t="shared" ref="P2561" si="15250">D2561*K2558+F2561*K2561-E2561*L2558-G2561*L2561</f>
        <v>1</v>
      </c>
      <c r="Q2561" s="27">
        <f t="shared" ref="Q2561" si="15251">(D2561*L2558+E2561*K2558+F2561*L2561+G2561*K2561)</f>
        <v>0</v>
      </c>
      <c r="S2561" s="24">
        <v>0</v>
      </c>
      <c r="T2561" s="28">
        <v>0</v>
      </c>
      <c r="U2561" s="26">
        <v>1</v>
      </c>
      <c r="V2561" s="27">
        <v>0</v>
      </c>
      <c r="X2561" s="24">
        <f t="shared" ref="X2561" si="15252">N2561*S2558+P2561*S2561-O2561*T2558-Q2561*T2561</f>
        <v>0</v>
      </c>
      <c r="Y2561" s="28">
        <f t="shared" ref="Y2561" si="15253">(N2561*T2558+O2561*S2558+P2561*T2561+Q2561*S2561)</f>
        <v>-0.11431987445073288</v>
      </c>
      <c r="Z2561" s="26">
        <f t="shared" ref="Z2561" si="15254">N2561*U2558+P2561*U2561-O2561*V2558-Q2561*V2561</f>
        <v>-1.9572418994126544</v>
      </c>
      <c r="AA2561" s="27">
        <f t="shared" ref="AA2561" si="15255">(N2561*V2558+O2561*U2558+P2561*V2561+Q2561*U2561)</f>
        <v>0</v>
      </c>
      <c r="AB2561" s="8"/>
      <c r="AC2561" s="24">
        <v>0</v>
      </c>
      <c r="AD2561" s="28">
        <f t="shared" ref="AD2561" si="15256">IF(0=(1-$AD$8*$AE$8*$B2558^2),0,-1*(1-$AD$8*$AE$8*$B2558^2)/($B2558*$AD$8))</f>
        <v>-0.12709390420604091</v>
      </c>
      <c r="AE2561" s="26">
        <v>1</v>
      </c>
      <c r="AF2561" s="27">
        <v>0</v>
      </c>
      <c r="AH2561" s="24">
        <f t="shared" ref="AH2561" si="15257">X2561*AC2558+Z2561*AC2561-Y2561*AD2558-AA2561*AD2561</f>
        <v>0</v>
      </c>
      <c r="AI2561" s="28">
        <f t="shared" ref="AI2561" si="15258">(X2561*AD2558+Y2561*AC2558+Z2561*AD2561+AA2561*AC2561)</f>
        <v>0.13443364002126856</v>
      </c>
      <c r="AJ2561" s="26">
        <f t="shared" ref="AJ2561" si="15259">X2561*AE2558+Z2561*AE2561-Y2561*AF2558-AA2561*AF2561</f>
        <v>-1.9572418994126544</v>
      </c>
      <c r="AK2561" s="27">
        <f t="shared" ref="AK2561" si="15260">(X2561*AF2558+Y2561*AE2558+Z2561*AF2561+AA2561*AE2561)</f>
        <v>0</v>
      </c>
      <c r="AL2561" s="8"/>
      <c r="AM2561" s="24">
        <v>0</v>
      </c>
      <c r="AN2561" s="28">
        <v>0</v>
      </c>
      <c r="AO2561" s="26">
        <v>1</v>
      </c>
      <c r="AP2561" s="27">
        <v>0</v>
      </c>
      <c r="AR2561" s="24">
        <f t="shared" ref="AR2561" si="15261">AH2561*AM2558+AJ2561*AM2561-AI2561*AN2558-AK2561*AN2561</f>
        <v>0</v>
      </c>
      <c r="AS2561" s="28">
        <f t="shared" ref="AS2561" si="15262">(AH2561*AN2558+AI2561*AM2558+AJ2561*AN2561+AK2561*AM2561)</f>
        <v>0.13443364002126856</v>
      </c>
      <c r="AT2561" s="26">
        <f t="shared" ref="AT2561" si="15263">AH2561*AO2558+AJ2561*AO2561-AI2561*AP2558-AK2561*AP2561</f>
        <v>-1.2384192329630568</v>
      </c>
      <c r="AU2561" s="27">
        <f t="shared" ref="AU2561" si="15264">(AH2561*AP2558+AI2561*AO2558+AJ2561*AP2561+AK2561*AO2561)</f>
        <v>0</v>
      </c>
      <c r="AV2561" s="8"/>
      <c r="AW2561" s="38">
        <f t="shared" ref="AW2561" si="15265">(180/PI())*ATAN(-1*(($AR$8*AS2558+AU2558+$AR$8*AS2561+AU2561)/($AR$8*AR2558+AT2558+$AR$8*AR2561+AT2561)))</f>
        <v>-67.80131872397935</v>
      </c>
      <c r="AY2561" s="187">
        <f t="shared" ref="AY2561" si="15266">20*LOG(((($AR$8*AR2558+AT2558-$AR$8*AR2561-AT2561)^2+($AR$8*AS2558+AU2558-$AR$8*AS2561-AU2561)^2)/(($AR$8*AR2558+AT2558+$AR$8*AR2561+AT2561)^2+($AR$8*AS2558+AU2558+$AR$8*AS2561+AU2561)^2))^0.5)</f>
        <v>-0.3266416982904618</v>
      </c>
      <c r="AZ2561" s="9"/>
      <c r="BA2561" s="29"/>
      <c r="BB2561" s="29"/>
      <c r="BC2561" s="29"/>
      <c r="BD2561" s="29"/>
    </row>
    <row r="2562" spans="2:56" ht="18.649999999999999" customHeight="1">
      <c r="AY2562" s="33"/>
    </row>
    <row r="2563" spans="2:56" ht="18.649999999999999" customHeight="1" thickBot="1">
      <c r="E2563" s="21" t="s">
        <v>68</v>
      </c>
      <c r="J2563" s="21" t="s">
        <v>69</v>
      </c>
      <c r="O2563" s="21" t="s">
        <v>70</v>
      </c>
      <c r="T2563" s="21" t="s">
        <v>71</v>
      </c>
      <c r="Y2563" s="21" t="s">
        <v>72</v>
      </c>
      <c r="AD2563" s="21" t="s">
        <v>73</v>
      </c>
      <c r="AI2563" s="21" t="s">
        <v>74</v>
      </c>
      <c r="AN2563" s="21" t="s">
        <v>75</v>
      </c>
      <c r="AS2563" s="21" t="s">
        <v>76</v>
      </c>
    </row>
    <row r="2564" spans="2:56" ht="18.649999999999999" customHeight="1" thickBot="1">
      <c r="B2564" s="20"/>
      <c r="D2564" s="197" t="s">
        <v>77</v>
      </c>
      <c r="E2564" s="198"/>
      <c r="F2564" s="199" t="s">
        <v>78</v>
      </c>
      <c r="G2564" s="200"/>
      <c r="I2564" s="197" t="s">
        <v>79</v>
      </c>
      <c r="J2564" s="198"/>
      <c r="K2564" s="199" t="s">
        <v>80</v>
      </c>
      <c r="L2564" s="200"/>
      <c r="N2564" s="197" t="s">
        <v>81</v>
      </c>
      <c r="O2564" s="198"/>
      <c r="P2564" s="199" t="s">
        <v>82</v>
      </c>
      <c r="Q2564" s="200"/>
      <c r="S2564" s="197" t="s">
        <v>83</v>
      </c>
      <c r="T2564" s="198"/>
      <c r="U2564" s="199" t="s">
        <v>84</v>
      </c>
      <c r="V2564" s="200"/>
      <c r="X2564" s="197" t="s">
        <v>85</v>
      </c>
      <c r="Y2564" s="198"/>
      <c r="Z2564" s="199" t="s">
        <v>86</v>
      </c>
      <c r="AA2564" s="200"/>
      <c r="AB2564" s="4"/>
      <c r="AC2564" s="197" t="s">
        <v>87</v>
      </c>
      <c r="AD2564" s="198"/>
      <c r="AE2564" s="199" t="s">
        <v>88</v>
      </c>
      <c r="AF2564" s="200"/>
      <c r="AH2564" s="197" t="s">
        <v>89</v>
      </c>
      <c r="AI2564" s="198"/>
      <c r="AJ2564" s="199" t="s">
        <v>90</v>
      </c>
      <c r="AK2564" s="200"/>
      <c r="AL2564" s="4"/>
      <c r="AM2564" s="197" t="s">
        <v>91</v>
      </c>
      <c r="AN2564" s="198"/>
      <c r="AO2564" s="199" t="s">
        <v>92</v>
      </c>
      <c r="AP2564" s="200"/>
      <c r="AR2564" s="197" t="s">
        <v>93</v>
      </c>
      <c r="AS2564" s="198"/>
      <c r="AT2564" s="199" t="s">
        <v>94</v>
      </c>
      <c r="AU2564" s="200"/>
      <c r="AV2564" s="4"/>
      <c r="AW2564" s="181" t="s">
        <v>95</v>
      </c>
      <c r="AY2564" s="182" t="s">
        <v>22</v>
      </c>
      <c r="AZ2564" s="9"/>
      <c r="BA2564" s="29"/>
      <c r="BB2564" s="29"/>
      <c r="BC2564" s="29"/>
      <c r="BD2564" s="29"/>
    </row>
    <row r="2565" spans="2:56" ht="18.649999999999999" customHeight="1" thickTop="1" thickBot="1">
      <c r="B2565" s="39">
        <f t="shared" ref="B2565" si="15267">B2558+$E$5</f>
        <v>1.0451999999999841</v>
      </c>
      <c r="D2565" s="24">
        <v>1</v>
      </c>
      <c r="E2565" s="25">
        <v>0</v>
      </c>
      <c r="F2565" s="26">
        <v>0</v>
      </c>
      <c r="G2565" s="27">
        <f t="shared" ref="G2565" si="15268">-1/($E$8*$B2565)</f>
        <v>-5.3449982575306496</v>
      </c>
      <c r="I2565" s="24">
        <v>1</v>
      </c>
      <c r="J2565" s="28">
        <v>0</v>
      </c>
      <c r="K2565" s="26">
        <v>0</v>
      </c>
      <c r="L2565" s="27">
        <v>0</v>
      </c>
      <c r="N2565" s="24">
        <f t="shared" ref="N2565" si="15269">D2565*I2565+F2565*I2568-E2565*J2565-G2565*J2568</f>
        <v>0.39342246963898286</v>
      </c>
      <c r="O2565" s="28">
        <f t="shared" ref="O2565" si="15270">(D2565*J2565+E2565*I2565+F2565*J2568+G2565*I2568)</f>
        <v>0</v>
      </c>
      <c r="P2565" s="26">
        <f t="shared" ref="P2565" si="15271">D2565*K2565+F2565*K2568-E2565*L2565-G2565*L2568</f>
        <v>0</v>
      </c>
      <c r="Q2565" s="27">
        <f t="shared" ref="Q2565" si="15272">(D2565*L2565+E2565*K2565+F2565*L2568+G2565*K2568)</f>
        <v>-5.3449982575306496</v>
      </c>
      <c r="S2565" s="24">
        <v>1</v>
      </c>
      <c r="T2565" s="25">
        <v>0</v>
      </c>
      <c r="U2565" s="26">
        <v>0</v>
      </c>
      <c r="V2565" s="27">
        <f t="shared" ref="V2565" si="15273">-1/($T$8*$B2565)</f>
        <v>-25.858234813459088</v>
      </c>
      <c r="X2565" s="24">
        <f t="shared" ref="X2565" si="15274">N2565*S2565+P2565*S2568-O2565*T2565-Q2565*T2568</f>
        <v>0.39342246963898286</v>
      </c>
      <c r="Y2565" s="28">
        <f t="shared" ref="Y2565" si="15275">(N2565*T2565+O2565*S2565+P2565*T2568+Q2565*S2568)</f>
        <v>0</v>
      </c>
      <c r="Z2565" s="26">
        <f t="shared" ref="Z2565" si="15276">N2565*U2565+P2565*U2568-O2565*V2565-Q2565*V2568</f>
        <v>0</v>
      </c>
      <c r="AA2565" s="27">
        <f t="shared" ref="AA2565" si="15277">(N2565*V2565+O2565*U2565+P2565*V2568+Q2565*U2568)</f>
        <v>-15.518208858346448</v>
      </c>
      <c r="AB2565" s="8"/>
      <c r="AC2565" s="24">
        <v>1</v>
      </c>
      <c r="AD2565" s="28">
        <v>0</v>
      </c>
      <c r="AE2565" s="26">
        <v>0</v>
      </c>
      <c r="AF2565" s="27">
        <v>0</v>
      </c>
      <c r="AH2565" s="24">
        <f t="shared" ref="AH2565" si="15278">X2565*AC2565+Z2565*AC2568-Y2565*AD2565-AA2565*AD2568</f>
        <v>-1.5677407213704782</v>
      </c>
      <c r="AI2565" s="28">
        <f t="shared" ref="AI2565" si="15279">(X2565*AD2565+Y2565*AC2565+Z2565*AD2568+AA2565*AC2568)</f>
        <v>0</v>
      </c>
      <c r="AJ2565" s="26">
        <f t="shared" ref="AJ2565" si="15280">X2565*AE2565+Z2565*AE2568-Y2565*AF2565-AA2565*AF2568</f>
        <v>0</v>
      </c>
      <c r="AK2565" s="27">
        <f t="shared" ref="AK2565" si="15281">(X2565*AF2565+Y2565*AE2565+Z2565*AF2568+AA2565*AE2568)</f>
        <v>-15.518208858346448</v>
      </c>
      <c r="AL2565" s="8"/>
      <c r="AM2565" s="24">
        <v>1</v>
      </c>
      <c r="AN2565" s="25">
        <v>0</v>
      </c>
      <c r="AO2565" s="26">
        <v>0</v>
      </c>
      <c r="AP2565" s="27">
        <f t="shared" ref="AP2565" si="15282">-1/($AN$8*$B2565)</f>
        <v>-5.3449982575306496</v>
      </c>
      <c r="AR2565" s="24">
        <f t="shared" ref="AR2565" si="15283">AH2565*AM2565+AJ2565*AM2568-AI2565*AN2565-AK2565*AN2568</f>
        <v>-1.5677407213704782</v>
      </c>
      <c r="AS2565" s="28">
        <f t="shared" ref="AS2565" si="15284">(AH2565*AN2565+AI2565*AM2565+AJ2565*AN2568+AK2565*AM2568)</f>
        <v>0</v>
      </c>
      <c r="AT2565" s="26">
        <f t="shared" ref="AT2565" si="15285">AH2565*AO2565+AJ2565*AO2568-AI2565*AP2565-AK2565*AP2568</f>
        <v>0</v>
      </c>
      <c r="AU2565" s="27">
        <f t="shared" ref="AU2565" si="15286">(AH2565*AP2565+AI2565*AO2565+AJ2565*AP2568+AK2565*AO2568)</f>
        <v>-7.1386374343613976</v>
      </c>
      <c r="AV2565" s="8"/>
      <c r="AW2565" s="183">
        <f t="shared" ref="AW2565" si="15287">20*LOG((2*$AR$8)/(($AR$8*AR2565+AT2565+$AR$8*AR2568+AT2568)^2+($AR$8*AS2565+AU2565+$AR$8*AS2568+AU2568)^2)^0.5)</f>
        <v>-11.53500299491764</v>
      </c>
      <c r="AY2565" s="184">
        <f t="shared" ref="AY2565" si="15288">((AS2565^2+AR2565^2)/(AS2568^2+AR2568^2))^0.5</f>
        <v>11.96780276996093</v>
      </c>
      <c r="AZ2565" s="9"/>
      <c r="BA2565" s="29"/>
      <c r="BB2565" s="29"/>
      <c r="BC2565" s="29"/>
      <c r="BD2565" s="29"/>
    </row>
    <row r="2566" spans="2:56" ht="18.649999999999999" customHeight="1" thickBot="1">
      <c r="D2566" s="30"/>
      <c r="G2566" s="31"/>
      <c r="I2566" s="30"/>
      <c r="L2566" s="31"/>
      <c r="N2566" s="30"/>
      <c r="Q2566" s="31"/>
      <c r="S2566" s="30"/>
      <c r="V2566" s="31"/>
      <c r="X2566" s="30"/>
      <c r="AA2566" s="31"/>
      <c r="AC2566" s="30"/>
      <c r="AF2566" s="31"/>
      <c r="AH2566" s="30"/>
      <c r="AK2566" s="31"/>
      <c r="AM2566" s="30"/>
      <c r="AP2566" s="31"/>
      <c r="AR2566" s="30"/>
      <c r="AU2566" s="31"/>
      <c r="AY2566" s="185"/>
      <c r="AZ2566" s="9"/>
      <c r="BA2566" s="29"/>
      <c r="BB2566" s="29"/>
      <c r="BC2566" s="29"/>
      <c r="BD2566" s="29"/>
    </row>
    <row r="2567" spans="2:56" ht="18.649999999999999" customHeight="1" thickBot="1">
      <c r="D2567" s="197" t="s">
        <v>96</v>
      </c>
      <c r="E2567" s="198"/>
      <c r="F2567" s="199" t="s">
        <v>97</v>
      </c>
      <c r="G2567" s="200"/>
      <c r="I2567" s="197" t="s">
        <v>98</v>
      </c>
      <c r="J2567" s="198"/>
      <c r="K2567" s="199" t="s">
        <v>99</v>
      </c>
      <c r="L2567" s="200"/>
      <c r="N2567" s="197" t="s">
        <v>1</v>
      </c>
      <c r="O2567" s="198"/>
      <c r="P2567" s="199" t="s">
        <v>2</v>
      </c>
      <c r="Q2567" s="200"/>
      <c r="S2567" s="172" t="s">
        <v>100</v>
      </c>
      <c r="T2567" s="173"/>
      <c r="U2567" s="199" t="s">
        <v>101</v>
      </c>
      <c r="V2567" s="200"/>
      <c r="X2567" s="197" t="s">
        <v>102</v>
      </c>
      <c r="Y2567" s="198"/>
      <c r="Z2567" s="199" t="s">
        <v>103</v>
      </c>
      <c r="AA2567" s="200"/>
      <c r="AB2567" s="4"/>
      <c r="AC2567" s="197" t="s">
        <v>104</v>
      </c>
      <c r="AD2567" s="198"/>
      <c r="AE2567" s="199" t="s">
        <v>105</v>
      </c>
      <c r="AF2567" s="200"/>
      <c r="AH2567" s="172" t="s">
        <v>106</v>
      </c>
      <c r="AI2567" s="173"/>
      <c r="AJ2567" s="199" t="s">
        <v>107</v>
      </c>
      <c r="AK2567" s="200"/>
      <c r="AL2567" s="4"/>
      <c r="AM2567" s="197" t="s">
        <v>108</v>
      </c>
      <c r="AN2567" s="198"/>
      <c r="AO2567" s="199" t="s">
        <v>109</v>
      </c>
      <c r="AP2567" s="200"/>
      <c r="AR2567" s="197" t="s">
        <v>110</v>
      </c>
      <c r="AS2567" s="198"/>
      <c r="AT2567" s="199" t="s">
        <v>111</v>
      </c>
      <c r="AU2567" s="200"/>
      <c r="AV2567" s="4"/>
      <c r="AW2567" s="36" t="s">
        <v>112</v>
      </c>
      <c r="AY2567" s="186" t="s">
        <v>113</v>
      </c>
      <c r="AZ2567" s="9"/>
      <c r="BA2567" s="29"/>
      <c r="BB2567" s="29"/>
      <c r="BC2567" s="29"/>
      <c r="BD2567" s="29"/>
    </row>
    <row r="2568" spans="2:56" ht="18.649999999999999" customHeight="1" thickTop="1" thickBot="1">
      <c r="D2568" s="24">
        <v>0</v>
      </c>
      <c r="E2568" s="28">
        <v>0</v>
      </c>
      <c r="F2568" s="26">
        <v>1</v>
      </c>
      <c r="G2568" s="27">
        <v>0</v>
      </c>
      <c r="I2568" s="24">
        <v>0</v>
      </c>
      <c r="J2568" s="28">
        <f t="shared" ref="J2568" si="15289">IF(0=(1-$J$8*$K$8*$B2565^2),0,-1*(1-$J$8*$K$8*$B2565^2)/($B2565*$K$8))</f>
        <v>-0.11348507541726525</v>
      </c>
      <c r="K2568" s="26">
        <v>1</v>
      </c>
      <c r="L2568" s="27">
        <v>0</v>
      </c>
      <c r="N2568" s="24">
        <f t="shared" ref="N2568" si="15290">D2568*I2565+F2568*I2568-E2568*J2565-G2568*J2568</f>
        <v>0</v>
      </c>
      <c r="O2568" s="28">
        <f t="shared" ref="O2568" si="15291">(D2568*J2565+E2568*I2565+F2568*J2568+G2568*I2568)</f>
        <v>-0.11348507541726525</v>
      </c>
      <c r="P2568" s="26">
        <f t="shared" ref="P2568" si="15292">D2568*K2565+F2568*K2568-E2568*L2565-G2568*L2568</f>
        <v>1</v>
      </c>
      <c r="Q2568" s="27">
        <f t="shared" ref="Q2568" si="15293">(D2568*L2565+E2568*K2565+F2568*L2568+G2568*K2568)</f>
        <v>0</v>
      </c>
      <c r="S2568" s="24">
        <v>0</v>
      </c>
      <c r="T2568" s="28">
        <v>0</v>
      </c>
      <c r="U2568" s="26">
        <v>1</v>
      </c>
      <c r="V2568" s="27">
        <v>0</v>
      </c>
      <c r="X2568" s="24">
        <f t="shared" ref="X2568" si="15294">N2568*S2565+P2568*S2568-O2568*T2565-Q2568*T2568</f>
        <v>0</v>
      </c>
      <c r="Y2568" s="28">
        <f t="shared" ref="Y2568" si="15295">(N2568*T2565+O2568*S2565+P2568*T2568+Q2568*S2568)</f>
        <v>-0.11348507541726525</v>
      </c>
      <c r="Z2568" s="26">
        <f t="shared" ref="Z2568" si="15296">N2568*U2565+P2568*U2568-O2568*V2565-Q2568*V2568</f>
        <v>-1.9345237279627585</v>
      </c>
      <c r="AA2568" s="27">
        <f t="shared" ref="AA2568" si="15297">(N2568*V2565+O2568*U2565+P2568*V2568+Q2568*U2568)</f>
        <v>0</v>
      </c>
      <c r="AB2568" s="8"/>
      <c r="AC2568" s="24">
        <v>0</v>
      </c>
      <c r="AD2568" s="28">
        <f t="shared" ref="AD2568" si="15298">IF(0=(1-$AD$8*$AE$8*$B2565^2),0,-1*(1-$AD$8*$AE$8*$B2565^2)/($B2565*$AD$8))</f>
        <v>-0.1263781927999153</v>
      </c>
      <c r="AE2568" s="26">
        <v>1</v>
      </c>
      <c r="AF2568" s="27">
        <v>0</v>
      </c>
      <c r="AH2568" s="24">
        <f t="shared" ref="AH2568" si="15299">X2568*AC2565+Z2568*AC2568-Y2568*AD2565-AA2568*AD2568</f>
        <v>0</v>
      </c>
      <c r="AI2568" s="28">
        <f t="shared" ref="AI2568" si="15300">(X2568*AD2565+Y2568*AC2565+Z2568*AD2568+AA2568*AC2568)</f>
        <v>0.13099653725122312</v>
      </c>
      <c r="AJ2568" s="26">
        <f t="shared" ref="AJ2568" si="15301">X2568*AE2565+Z2568*AE2568-Y2568*AF2565-AA2568*AF2568</f>
        <v>-1.9345237279627585</v>
      </c>
      <c r="AK2568" s="27">
        <f t="shared" ref="AK2568" si="15302">(X2568*AF2565+Y2568*AE2565+Z2568*AF2568+AA2568*AE2568)</f>
        <v>0</v>
      </c>
      <c r="AL2568" s="8"/>
      <c r="AM2568" s="24">
        <v>0</v>
      </c>
      <c r="AN2568" s="28">
        <v>0</v>
      </c>
      <c r="AO2568" s="26">
        <v>1</v>
      </c>
      <c r="AP2568" s="27">
        <v>0</v>
      </c>
      <c r="AR2568" s="24">
        <f t="shared" ref="AR2568" si="15303">AH2568*AM2565+AJ2568*AM2568-AI2568*AN2565-AK2568*AN2568</f>
        <v>0</v>
      </c>
      <c r="AS2568" s="28">
        <f t="shared" ref="AS2568" si="15304">(AH2568*AN2565+AI2568*AM2565+AJ2568*AN2568+AK2568*AM2568)</f>
        <v>0.13099653725122312</v>
      </c>
      <c r="AT2568" s="26">
        <f t="shared" ref="AT2568" si="15305">AH2568*AO2565+AJ2568*AO2568-AI2568*AP2565-AK2568*AP2568</f>
        <v>-1.234347464612422</v>
      </c>
      <c r="AU2568" s="27">
        <f t="shared" ref="AU2568" si="15306">(AH2568*AP2565+AI2568*AO2565+AJ2568*AP2568+AK2568*AO2568)</f>
        <v>0</v>
      </c>
      <c r="AV2568" s="8"/>
      <c r="AW2568" s="38">
        <f t="shared" ref="AW2568" si="15307">(180/PI())*ATAN(-1*(($AR$8*AS2565+AU2565+$AR$8*AS2568+AU2568)/($AR$8*AR2565+AT2565+$AR$8*AR2568+AT2568)))</f>
        <v>-68.205414943879802</v>
      </c>
      <c r="AY2568" s="187">
        <f t="shared" ref="AY2568" si="15308">20*LOG(((($AR$8*AR2565+AT2565-$AR$8*AR2568-AT2568)^2+($AR$8*AS2565+AU2565-$AR$8*AS2568-AU2568)^2)/(($AR$8*AR2565+AT2565+$AR$8*AR2568+AT2568)^2+($AR$8*AS2565+AU2565+$AR$8*AS2568+AU2568)^2))^0.5)</f>
        <v>-0.31622736064629153</v>
      </c>
      <c r="AZ2568" s="9"/>
      <c r="BA2568" s="29"/>
      <c r="BB2568" s="29"/>
      <c r="BC2568" s="29"/>
      <c r="BD2568" s="29"/>
    </row>
    <row r="2569" spans="2:56" ht="18.649999999999999" customHeight="1">
      <c r="AY2569" s="33"/>
    </row>
    <row r="2570" spans="2:56" ht="18.649999999999999" customHeight="1" thickBot="1">
      <c r="E2570" s="21" t="s">
        <v>68</v>
      </c>
      <c r="J2570" s="21" t="s">
        <v>69</v>
      </c>
      <c r="O2570" s="21" t="s">
        <v>70</v>
      </c>
      <c r="T2570" s="21" t="s">
        <v>71</v>
      </c>
      <c r="Y2570" s="21" t="s">
        <v>72</v>
      </c>
      <c r="AD2570" s="21" t="s">
        <v>73</v>
      </c>
      <c r="AI2570" s="21" t="s">
        <v>74</v>
      </c>
      <c r="AN2570" s="21" t="s">
        <v>75</v>
      </c>
      <c r="AS2570" s="21" t="s">
        <v>76</v>
      </c>
    </row>
    <row r="2571" spans="2:56" ht="18.649999999999999" customHeight="1" thickBot="1">
      <c r="B2571" s="20"/>
      <c r="D2571" s="197" t="s">
        <v>77</v>
      </c>
      <c r="E2571" s="198"/>
      <c r="F2571" s="199" t="s">
        <v>78</v>
      </c>
      <c r="G2571" s="200"/>
      <c r="I2571" s="197" t="s">
        <v>79</v>
      </c>
      <c r="J2571" s="198"/>
      <c r="K2571" s="199" t="s">
        <v>80</v>
      </c>
      <c r="L2571" s="200"/>
      <c r="N2571" s="197" t="s">
        <v>81</v>
      </c>
      <c r="O2571" s="198"/>
      <c r="P2571" s="199" t="s">
        <v>82</v>
      </c>
      <c r="Q2571" s="200"/>
      <c r="S2571" s="197" t="s">
        <v>83</v>
      </c>
      <c r="T2571" s="198"/>
      <c r="U2571" s="199" t="s">
        <v>84</v>
      </c>
      <c r="V2571" s="200"/>
      <c r="X2571" s="197" t="s">
        <v>85</v>
      </c>
      <c r="Y2571" s="198"/>
      <c r="Z2571" s="199" t="s">
        <v>86</v>
      </c>
      <c r="AA2571" s="200"/>
      <c r="AB2571" s="4"/>
      <c r="AC2571" s="197" t="s">
        <v>87</v>
      </c>
      <c r="AD2571" s="198"/>
      <c r="AE2571" s="199" t="s">
        <v>88</v>
      </c>
      <c r="AF2571" s="200"/>
      <c r="AH2571" s="197" t="s">
        <v>89</v>
      </c>
      <c r="AI2571" s="198"/>
      <c r="AJ2571" s="199" t="s">
        <v>90</v>
      </c>
      <c r="AK2571" s="200"/>
      <c r="AL2571" s="4"/>
      <c r="AM2571" s="197" t="s">
        <v>91</v>
      </c>
      <c r="AN2571" s="198"/>
      <c r="AO2571" s="199" t="s">
        <v>92</v>
      </c>
      <c r="AP2571" s="200"/>
      <c r="AR2571" s="197" t="s">
        <v>93</v>
      </c>
      <c r="AS2571" s="198"/>
      <c r="AT2571" s="199" t="s">
        <v>94</v>
      </c>
      <c r="AU2571" s="200"/>
      <c r="AV2571" s="4"/>
      <c r="AW2571" s="181" t="s">
        <v>95</v>
      </c>
      <c r="AY2571" s="182" t="s">
        <v>22</v>
      </c>
      <c r="AZ2571" s="9"/>
      <c r="BA2571" s="29"/>
      <c r="BB2571" s="29"/>
      <c r="BC2571" s="29"/>
      <c r="BD2571" s="29"/>
    </row>
    <row r="2572" spans="2:56" ht="18.649999999999999" customHeight="1" thickTop="1" thickBot="1">
      <c r="B2572" s="39">
        <f t="shared" ref="B2572" si="15309">B2565+$E$5</f>
        <v>1.0455999999999841</v>
      </c>
      <c r="D2572" s="24">
        <v>1</v>
      </c>
      <c r="E2572" s="25">
        <v>0</v>
      </c>
      <c r="F2572" s="26">
        <v>0</v>
      </c>
      <c r="G2572" s="27">
        <f t="shared" ref="G2572" si="15310">-1/($E$8*$B2572)</f>
        <v>-5.3429534992071872</v>
      </c>
      <c r="I2572" s="24">
        <v>1</v>
      </c>
      <c r="J2572" s="28">
        <v>0</v>
      </c>
      <c r="K2572" s="26">
        <v>0</v>
      </c>
      <c r="L2572" s="27">
        <v>0</v>
      </c>
      <c r="N2572" s="24">
        <f t="shared" ref="N2572" si="15311">D2572*I2572+F2572*I2575-E2572*J2572-G2572*J2575</f>
        <v>0.3981130161838845</v>
      </c>
      <c r="O2572" s="28">
        <f t="shared" ref="O2572" si="15312">(D2572*J2572+E2572*I2572+F2572*J2575+G2572*I2575)</f>
        <v>0</v>
      </c>
      <c r="P2572" s="26">
        <f t="shared" ref="P2572" si="15313">D2572*K2572+F2572*K2575-E2572*L2572-G2572*L2575</f>
        <v>0</v>
      </c>
      <c r="Q2572" s="27">
        <f t="shared" ref="Q2572" si="15314">(D2572*L2572+E2572*K2572+F2572*L2575+G2572*K2575)</f>
        <v>-5.3429534992071872</v>
      </c>
      <c r="S2572" s="24">
        <v>1</v>
      </c>
      <c r="T2572" s="25">
        <v>0</v>
      </c>
      <c r="U2572" s="26">
        <v>0</v>
      </c>
      <c r="V2572" s="27">
        <f t="shared" ref="V2572" si="15315">-1/($T$8*$B2572)</f>
        <v>-25.848342604272609</v>
      </c>
      <c r="X2572" s="24">
        <f t="shared" ref="X2572" si="15316">N2572*S2572+P2572*S2575-O2572*T2572-Q2572*T2575</f>
        <v>0.3981130161838845</v>
      </c>
      <c r="Y2572" s="28">
        <f t="shared" ref="Y2572" si="15317">(N2572*T2572+O2572*S2572+P2572*T2575+Q2572*S2575)</f>
        <v>0</v>
      </c>
      <c r="Z2572" s="26">
        <f t="shared" ref="Z2572" si="15318">N2572*U2572+P2572*U2575-O2572*V2572-Q2572*V2575</f>
        <v>0</v>
      </c>
      <c r="AA2572" s="27">
        <f t="shared" ref="AA2572" si="15319">(N2572*V2572+O2572*U2572+P2572*V2575+Q2572*U2575)</f>
        <v>-15.63351513674856</v>
      </c>
      <c r="AB2572" s="8"/>
      <c r="AC2572" s="24">
        <v>1</v>
      </c>
      <c r="AD2572" s="28">
        <v>0</v>
      </c>
      <c r="AE2572" s="26">
        <v>0</v>
      </c>
      <c r="AF2572" s="27">
        <v>0</v>
      </c>
      <c r="AH2572" s="24">
        <f t="shared" ref="AH2572" si="15320">X2572*AC2572+Z2572*AC2575-Y2572*AD2572-AA2572*AD2575</f>
        <v>-1.5664378593845538</v>
      </c>
      <c r="AI2572" s="28">
        <f t="shared" ref="AI2572" si="15321">(X2572*AD2572+Y2572*AC2572+Z2572*AD2575+AA2572*AC2575)</f>
        <v>0</v>
      </c>
      <c r="AJ2572" s="26">
        <f t="shared" ref="AJ2572" si="15322">X2572*AE2572+Z2572*AE2575-Y2572*AF2572-AA2572*AF2575</f>
        <v>0</v>
      </c>
      <c r="AK2572" s="27">
        <f t="shared" ref="AK2572" si="15323">(X2572*AF2572+Y2572*AE2572+Z2572*AF2575+AA2572*AE2575)</f>
        <v>-15.63351513674856</v>
      </c>
      <c r="AL2572" s="8"/>
      <c r="AM2572" s="24">
        <v>1</v>
      </c>
      <c r="AN2572" s="25">
        <v>0</v>
      </c>
      <c r="AO2572" s="26">
        <v>0</v>
      </c>
      <c r="AP2572" s="27">
        <f t="shared" ref="AP2572" si="15324">-1/($AN$8*$B2572)</f>
        <v>-5.3429534992071872</v>
      </c>
      <c r="AR2572" s="24">
        <f t="shared" ref="AR2572" si="15325">AH2572*AM2572+AJ2572*AM2575-AI2572*AN2572-AK2572*AN2575</f>
        <v>-1.5664378593845538</v>
      </c>
      <c r="AS2572" s="28">
        <f t="shared" ref="AS2572" si="15326">(AH2572*AN2572+AI2572*AM2572+AJ2572*AN2575+AK2572*AM2575)</f>
        <v>0</v>
      </c>
      <c r="AT2572" s="26">
        <f t="shared" ref="AT2572" si="15327">AH2572*AO2572+AJ2572*AO2575-AI2572*AP2572-AK2572*AP2575</f>
        <v>0</v>
      </c>
      <c r="AU2572" s="27">
        <f t="shared" ref="AU2572" si="15328">(AH2572*AP2572+AI2572*AO2572+AJ2572*AP2575+AK2572*AO2575)</f>
        <v>-7.2641104946592421</v>
      </c>
      <c r="AV2572" s="8"/>
      <c r="AW2572" s="183">
        <f t="shared" ref="AW2572" si="15329">20*LOG((2*$AR$8)/(($AR$8*AR2572+AT2572+$AR$8*AR2575+AT2575)^2+($AR$8*AS2572+AU2572+$AR$8*AS2575+AU2575)^2)^0.5)</f>
        <v>-11.669511565153503</v>
      </c>
      <c r="AY2572" s="184">
        <f t="shared" ref="AY2572" si="15330">((AS2572^2+AR2572^2)/(AS2575^2+AR2575^2))^0.5</f>
        <v>12.276596299631603</v>
      </c>
      <c r="AZ2572" s="9"/>
      <c r="BA2572" s="29"/>
      <c r="BB2572" s="29"/>
      <c r="BC2572" s="29"/>
      <c r="BD2572" s="29"/>
    </row>
    <row r="2573" spans="2:56" ht="18.649999999999999" customHeight="1" thickBot="1">
      <c r="D2573" s="30"/>
      <c r="G2573" s="31"/>
      <c r="I2573" s="30"/>
      <c r="L2573" s="31"/>
      <c r="N2573" s="30"/>
      <c r="Q2573" s="31"/>
      <c r="S2573" s="30"/>
      <c r="V2573" s="31"/>
      <c r="X2573" s="30"/>
      <c r="AA2573" s="31"/>
      <c r="AC2573" s="30"/>
      <c r="AF2573" s="31"/>
      <c r="AH2573" s="30"/>
      <c r="AK2573" s="31"/>
      <c r="AM2573" s="30"/>
      <c r="AP2573" s="31"/>
      <c r="AR2573" s="30"/>
      <c r="AU2573" s="31"/>
      <c r="AY2573" s="185"/>
      <c r="AZ2573" s="9"/>
      <c r="BA2573" s="29"/>
      <c r="BB2573" s="29"/>
      <c r="BC2573" s="29"/>
      <c r="BD2573" s="29"/>
    </row>
    <row r="2574" spans="2:56" ht="18.649999999999999" customHeight="1" thickBot="1">
      <c r="D2574" s="197" t="s">
        <v>96</v>
      </c>
      <c r="E2574" s="198"/>
      <c r="F2574" s="199" t="s">
        <v>97</v>
      </c>
      <c r="G2574" s="200"/>
      <c r="I2574" s="197" t="s">
        <v>98</v>
      </c>
      <c r="J2574" s="198"/>
      <c r="K2574" s="199" t="s">
        <v>99</v>
      </c>
      <c r="L2574" s="200"/>
      <c r="N2574" s="197" t="s">
        <v>1</v>
      </c>
      <c r="O2574" s="198"/>
      <c r="P2574" s="199" t="s">
        <v>2</v>
      </c>
      <c r="Q2574" s="200"/>
      <c r="S2574" s="172" t="s">
        <v>100</v>
      </c>
      <c r="T2574" s="173"/>
      <c r="U2574" s="199" t="s">
        <v>101</v>
      </c>
      <c r="V2574" s="200"/>
      <c r="X2574" s="197" t="s">
        <v>102</v>
      </c>
      <c r="Y2574" s="198"/>
      <c r="Z2574" s="199" t="s">
        <v>103</v>
      </c>
      <c r="AA2574" s="200"/>
      <c r="AB2574" s="4"/>
      <c r="AC2574" s="197" t="s">
        <v>104</v>
      </c>
      <c r="AD2574" s="198"/>
      <c r="AE2574" s="199" t="s">
        <v>105</v>
      </c>
      <c r="AF2574" s="200"/>
      <c r="AH2574" s="172" t="s">
        <v>106</v>
      </c>
      <c r="AI2574" s="173"/>
      <c r="AJ2574" s="199" t="s">
        <v>107</v>
      </c>
      <c r="AK2574" s="200"/>
      <c r="AL2574" s="4"/>
      <c r="AM2574" s="197" t="s">
        <v>108</v>
      </c>
      <c r="AN2574" s="198"/>
      <c r="AO2574" s="199" t="s">
        <v>109</v>
      </c>
      <c r="AP2574" s="200"/>
      <c r="AR2574" s="197" t="s">
        <v>110</v>
      </c>
      <c r="AS2574" s="198"/>
      <c r="AT2574" s="199" t="s">
        <v>111</v>
      </c>
      <c r="AU2574" s="200"/>
      <c r="AV2574" s="4"/>
      <c r="AW2574" s="36" t="s">
        <v>112</v>
      </c>
      <c r="AY2574" s="186" t="s">
        <v>113</v>
      </c>
      <c r="AZ2574" s="9"/>
      <c r="BA2574" s="29"/>
      <c r="BB2574" s="29"/>
      <c r="BC2574" s="29"/>
      <c r="BD2574" s="29"/>
    </row>
    <row r="2575" spans="2:56" ht="18.649999999999999" customHeight="1" thickTop="1" thickBot="1">
      <c r="D2575" s="24">
        <v>0</v>
      </c>
      <c r="E2575" s="28">
        <v>0</v>
      </c>
      <c r="F2575" s="26">
        <v>1</v>
      </c>
      <c r="G2575" s="27">
        <v>0</v>
      </c>
      <c r="I2575" s="24">
        <v>0</v>
      </c>
      <c r="J2575" s="28">
        <f t="shared" ref="J2575" si="15331">IF(0=(1-$J$8*$K$8*$B2572^2),0,-1*(1-$J$8*$K$8*$B2572^2)/($B2572*$K$8))</f>
        <v>-0.11265061241978362</v>
      </c>
      <c r="K2575" s="26">
        <v>1</v>
      </c>
      <c r="L2575" s="27">
        <v>0</v>
      </c>
      <c r="N2575" s="24">
        <f t="shared" ref="N2575" si="15332">D2575*I2572+F2575*I2575-E2575*J2572-G2575*J2575</f>
        <v>0</v>
      </c>
      <c r="O2575" s="28">
        <f t="shared" ref="O2575" si="15333">(D2575*J2572+E2575*I2572+F2575*J2575+G2575*I2575)</f>
        <v>-0.11265061241978362</v>
      </c>
      <c r="P2575" s="26">
        <f t="shared" ref="P2575" si="15334">D2575*K2572+F2575*K2575-E2575*L2572-G2575*L2575</f>
        <v>1</v>
      </c>
      <c r="Q2575" s="27">
        <f t="shared" ref="Q2575" si="15335">(D2575*L2572+E2575*K2572+F2575*L2575+G2575*K2575)</f>
        <v>0</v>
      </c>
      <c r="S2575" s="24">
        <v>0</v>
      </c>
      <c r="T2575" s="28">
        <v>0</v>
      </c>
      <c r="U2575" s="26">
        <v>1</v>
      </c>
      <c r="V2575" s="27">
        <v>0</v>
      </c>
      <c r="X2575" s="24">
        <f t="shared" ref="X2575" si="15336">N2575*S2572+P2575*S2575-O2575*T2572-Q2575*T2575</f>
        <v>0</v>
      </c>
      <c r="Y2575" s="28">
        <f t="shared" ref="Y2575" si="15337">(N2575*T2572+O2575*S2572+P2575*T2575+Q2575*S2575)</f>
        <v>-0.11265061241978362</v>
      </c>
      <c r="Z2575" s="26">
        <f t="shared" ref="Z2575" si="15338">N2575*U2572+P2575*U2575-O2575*V2572-Q2575*V2575</f>
        <v>-1.9118316244076943</v>
      </c>
      <c r="AA2575" s="27">
        <f t="shared" ref="AA2575" si="15339">(N2575*V2572+O2575*U2572+P2575*V2575+Q2575*U2575)</f>
        <v>0</v>
      </c>
      <c r="AB2575" s="8"/>
      <c r="AC2575" s="24">
        <v>0</v>
      </c>
      <c r="AD2575" s="28">
        <f t="shared" ref="AD2575" si="15340">IF(0=(1-$AD$8*$AE$8*$B2572^2),0,-1*(1-$AD$8*$AE$8*$B2572^2)/($B2572*$AD$8))</f>
        <v>-0.12566277375140747</v>
      </c>
      <c r="AE2575" s="26">
        <v>1</v>
      </c>
      <c r="AF2575" s="27">
        <v>0</v>
      </c>
      <c r="AH2575" s="24">
        <f t="shared" ref="AH2575" si="15341">X2575*AC2572+Z2575*AC2575-Y2575*AD2572-AA2575*AD2575</f>
        <v>0</v>
      </c>
      <c r="AI2575" s="28">
        <f t="shared" ref="AI2575" si="15342">(X2575*AD2572+Y2575*AC2572+Z2575*AD2575+AA2575*AC2575)</f>
        <v>0.12759545244894627</v>
      </c>
      <c r="AJ2575" s="26">
        <f t="shared" ref="AJ2575" si="15343">X2575*AE2572+Z2575*AE2575-Y2575*AF2572-AA2575*AF2575</f>
        <v>-1.9118316244076943</v>
      </c>
      <c r="AK2575" s="27">
        <f t="shared" ref="AK2575" si="15344">(X2575*AF2572+Y2575*AE2572+Z2575*AF2575+AA2575*AE2575)</f>
        <v>0</v>
      </c>
      <c r="AL2575" s="8"/>
      <c r="AM2575" s="24">
        <v>0</v>
      </c>
      <c r="AN2575" s="28">
        <v>0</v>
      </c>
      <c r="AO2575" s="26">
        <v>1</v>
      </c>
      <c r="AP2575" s="27">
        <v>0</v>
      </c>
      <c r="AR2575" s="24">
        <f t="shared" ref="AR2575" si="15345">AH2575*AM2572+AJ2575*AM2575-AI2575*AN2572-AK2575*AN2575</f>
        <v>0</v>
      </c>
      <c r="AS2575" s="28">
        <f t="shared" ref="AS2575" si="15346">(AH2575*AN2572+AI2575*AM2572+AJ2575*AN2575+AK2575*AM2575)</f>
        <v>0.12759545244894627</v>
      </c>
      <c r="AT2575" s="26">
        <f t="shared" ref="AT2575" si="15347">AH2575*AO2572+AJ2575*AO2575-AI2575*AP2572-AK2575*AP2575</f>
        <v>-1.2300950552626726</v>
      </c>
      <c r="AU2575" s="27">
        <f t="shared" ref="AU2575" si="15348">(AH2575*AP2572+AI2575*AO2572+AJ2575*AP2575+AK2575*AO2575)</f>
        <v>0</v>
      </c>
      <c r="AV2575" s="8"/>
      <c r="AW2575" s="38">
        <f t="shared" ref="AW2575" si="15349">(180/PI())*ATAN(-1*(($AR$8*AS2572+AU2572+$AR$8*AS2575+AU2575)/($AR$8*AR2572+AT2572+$AR$8*AR2575+AT2575)))</f>
        <v>-68.601647703190736</v>
      </c>
      <c r="AY2575" s="187">
        <f t="shared" ref="AY2575" si="15350">20*LOG(((($AR$8*AR2572+AT2572-$AR$8*AR2575-AT2575)^2+($AR$8*AS2572+AU2572-$AR$8*AS2575-AU2575)^2)/(($AR$8*AR2572+AT2572+$AR$8*AR2575+AT2575)^2+($AR$8*AS2572+AU2572+$AR$8*AS2575+AU2575)^2))^0.5)</f>
        <v>-0.30623508024401586</v>
      </c>
      <c r="AZ2575" s="9"/>
      <c r="BA2575" s="29"/>
      <c r="BB2575" s="29"/>
      <c r="BC2575" s="29"/>
      <c r="BD2575" s="29"/>
    </row>
    <row r="2576" spans="2:56" ht="18.649999999999999" customHeight="1">
      <c r="AY2576" s="33"/>
    </row>
    <row r="2577" spans="2:56" ht="18.649999999999999" customHeight="1" thickBot="1">
      <c r="E2577" s="21" t="s">
        <v>68</v>
      </c>
      <c r="J2577" s="21" t="s">
        <v>69</v>
      </c>
      <c r="O2577" s="21" t="s">
        <v>70</v>
      </c>
      <c r="T2577" s="21" t="s">
        <v>71</v>
      </c>
      <c r="Y2577" s="21" t="s">
        <v>72</v>
      </c>
      <c r="AD2577" s="21" t="s">
        <v>73</v>
      </c>
      <c r="AI2577" s="21" t="s">
        <v>74</v>
      </c>
      <c r="AN2577" s="21" t="s">
        <v>75</v>
      </c>
      <c r="AS2577" s="21" t="s">
        <v>76</v>
      </c>
    </row>
    <row r="2578" spans="2:56" ht="18.649999999999999" customHeight="1" thickBot="1">
      <c r="B2578" s="20"/>
      <c r="D2578" s="197" t="s">
        <v>77</v>
      </c>
      <c r="E2578" s="198"/>
      <c r="F2578" s="199" t="s">
        <v>78</v>
      </c>
      <c r="G2578" s="200"/>
      <c r="I2578" s="197" t="s">
        <v>79</v>
      </c>
      <c r="J2578" s="198"/>
      <c r="K2578" s="199" t="s">
        <v>80</v>
      </c>
      <c r="L2578" s="200"/>
      <c r="N2578" s="197" t="s">
        <v>81</v>
      </c>
      <c r="O2578" s="198"/>
      <c r="P2578" s="199" t="s">
        <v>82</v>
      </c>
      <c r="Q2578" s="200"/>
      <c r="S2578" s="197" t="s">
        <v>83</v>
      </c>
      <c r="T2578" s="198"/>
      <c r="U2578" s="199" t="s">
        <v>84</v>
      </c>
      <c r="V2578" s="200"/>
      <c r="X2578" s="197" t="s">
        <v>85</v>
      </c>
      <c r="Y2578" s="198"/>
      <c r="Z2578" s="199" t="s">
        <v>86</v>
      </c>
      <c r="AA2578" s="200"/>
      <c r="AB2578" s="4"/>
      <c r="AC2578" s="197" t="s">
        <v>87</v>
      </c>
      <c r="AD2578" s="198"/>
      <c r="AE2578" s="199" t="s">
        <v>88</v>
      </c>
      <c r="AF2578" s="200"/>
      <c r="AH2578" s="197" t="s">
        <v>89</v>
      </c>
      <c r="AI2578" s="198"/>
      <c r="AJ2578" s="199" t="s">
        <v>90</v>
      </c>
      <c r="AK2578" s="200"/>
      <c r="AL2578" s="4"/>
      <c r="AM2578" s="197" t="s">
        <v>91</v>
      </c>
      <c r="AN2578" s="198"/>
      <c r="AO2578" s="199" t="s">
        <v>92</v>
      </c>
      <c r="AP2578" s="200"/>
      <c r="AR2578" s="197" t="s">
        <v>93</v>
      </c>
      <c r="AS2578" s="198"/>
      <c r="AT2578" s="199" t="s">
        <v>94</v>
      </c>
      <c r="AU2578" s="200"/>
      <c r="AV2578" s="4"/>
      <c r="AW2578" s="181" t="s">
        <v>95</v>
      </c>
      <c r="AY2578" s="182" t="s">
        <v>22</v>
      </c>
      <c r="AZ2578" s="9"/>
      <c r="BA2578" s="29"/>
      <c r="BB2578" s="29"/>
      <c r="BC2578" s="29"/>
      <c r="BD2578" s="29"/>
    </row>
    <row r="2579" spans="2:56" ht="18.649999999999999" customHeight="1" thickTop="1" thickBot="1">
      <c r="B2579" s="39">
        <f t="shared" ref="B2579" si="15351">B2572+$E$5</f>
        <v>1.0459999999999841</v>
      </c>
      <c r="D2579" s="24">
        <v>1</v>
      </c>
      <c r="E2579" s="25">
        <v>0</v>
      </c>
      <c r="F2579" s="26">
        <v>0</v>
      </c>
      <c r="G2579" s="27">
        <f t="shared" ref="G2579" si="15352">-1/($E$8*$B2579)</f>
        <v>-5.3409103047524242</v>
      </c>
      <c r="I2579" s="24">
        <v>1</v>
      </c>
      <c r="J2579" s="28">
        <v>0</v>
      </c>
      <c r="K2579" s="26">
        <v>0</v>
      </c>
      <c r="L2579" s="27">
        <v>0</v>
      </c>
      <c r="N2579" s="24">
        <f t="shared" ref="N2579" si="15353">D2579*I2579+F2579*I2582-E2579*J2579-G2579*J2582</f>
        <v>0.40279818263360312</v>
      </c>
      <c r="O2579" s="28">
        <f t="shared" ref="O2579" si="15354">(D2579*J2579+E2579*I2579+F2579*J2582+G2579*I2582)</f>
        <v>0</v>
      </c>
      <c r="P2579" s="26">
        <f t="shared" ref="P2579" si="15355">D2579*K2579+F2579*K2582-E2579*L2579-G2579*L2582</f>
        <v>0</v>
      </c>
      <c r="Q2579" s="27">
        <f t="shared" ref="Q2579" si="15356">(D2579*L2579+E2579*K2579+F2579*L2582+G2579*K2582)</f>
        <v>-5.3409103047524242</v>
      </c>
      <c r="S2579" s="24">
        <v>1</v>
      </c>
      <c r="T2579" s="25">
        <v>0</v>
      </c>
      <c r="U2579" s="26">
        <v>0</v>
      </c>
      <c r="V2579" s="27">
        <f t="shared" ref="V2579" si="15357">-1/($T$8*$B2579)</f>
        <v>-25.838457960829292</v>
      </c>
      <c r="X2579" s="24">
        <f t="shared" ref="X2579" si="15358">N2579*S2579+P2579*S2582-O2579*T2579-Q2579*T2582</f>
        <v>0.40279818263360312</v>
      </c>
      <c r="Y2579" s="28">
        <f t="shared" ref="Y2579" si="15359">(N2579*T2579+O2579*S2579+P2579*T2582+Q2579*S2582)</f>
        <v>0</v>
      </c>
      <c r="Z2579" s="26">
        <f t="shared" ref="Z2579" si="15360">N2579*U2579+P2579*U2582-O2579*V2579-Q2579*V2582</f>
        <v>0</v>
      </c>
      <c r="AA2579" s="27">
        <f t="shared" ref="AA2579" si="15361">(N2579*V2579+O2579*U2579+P2579*V2582+Q2579*U2582)</f>
        <v>-15.748594213429218</v>
      </c>
      <c r="AB2579" s="8"/>
      <c r="AC2579" s="24">
        <v>1</v>
      </c>
      <c r="AD2579" s="28">
        <v>0</v>
      </c>
      <c r="AE2579" s="26">
        <v>0</v>
      </c>
      <c r="AF2579" s="27">
        <v>0</v>
      </c>
      <c r="AH2579" s="24">
        <f t="shared" ref="AH2579" si="15362">X2579*AC2579+Z2579*AC2582-Y2579*AD2579-AA2579*AD2582</f>
        <v>-1.5649516035631648</v>
      </c>
      <c r="AI2579" s="28">
        <f t="shared" ref="AI2579" si="15363">(X2579*AD2579+Y2579*AC2579+Z2579*AD2582+AA2579*AC2582)</f>
        <v>0</v>
      </c>
      <c r="AJ2579" s="26">
        <f t="shared" ref="AJ2579" si="15364">X2579*AE2579+Z2579*AE2582-Y2579*AF2579-AA2579*AF2582</f>
        <v>0</v>
      </c>
      <c r="AK2579" s="27">
        <f t="shared" ref="AK2579" si="15365">(X2579*AF2579+Y2579*AE2579+Z2579*AF2582+AA2579*AE2582)</f>
        <v>-15.748594213429218</v>
      </c>
      <c r="AL2579" s="8"/>
      <c r="AM2579" s="24">
        <v>1</v>
      </c>
      <c r="AN2579" s="25">
        <v>0</v>
      </c>
      <c r="AO2579" s="26">
        <v>0</v>
      </c>
      <c r="AP2579" s="27">
        <f t="shared" ref="AP2579" si="15366">-1/($AN$8*$B2579)</f>
        <v>-5.3409103047524242</v>
      </c>
      <c r="AR2579" s="24">
        <f t="shared" ref="AR2579" si="15367">AH2579*AM2579+AJ2579*AM2582-AI2579*AN2579-AK2579*AN2582</f>
        <v>-1.5649516035631648</v>
      </c>
      <c r="AS2579" s="28">
        <f t="shared" ref="AS2579" si="15368">(AH2579*AN2579+AI2579*AM2579+AJ2579*AN2582+AK2579*AM2582)</f>
        <v>0</v>
      </c>
      <c r="AT2579" s="26">
        <f t="shared" ref="AT2579" si="15369">AH2579*AO2579+AJ2579*AO2582-AI2579*AP2579-AK2579*AP2582</f>
        <v>0</v>
      </c>
      <c r="AU2579" s="27">
        <f t="shared" ref="AU2579" si="15370">(AH2579*AP2579+AI2579*AO2579+AJ2579*AP2582+AK2579*AO2582)</f>
        <v>-7.3903280675198815</v>
      </c>
      <c r="AV2579" s="8"/>
      <c r="AW2579" s="183">
        <f t="shared" ref="AW2579" si="15371">20*LOG((2*$AR$8)/(($AR$8*AR2579+AT2579+$AR$8*AR2582+AT2582)^2+($AR$8*AS2579+AU2579+$AR$8*AS2582+AU2582)^2)^0.5)</f>
        <v>-11.802958344235376</v>
      </c>
      <c r="AY2579" s="184">
        <f t="shared" ref="AY2579" si="15372">((AS2579^2+AR2579^2)/(AS2582^2+AR2582^2))^0.5</f>
        <v>12.59718077189887</v>
      </c>
      <c r="AZ2579" s="9"/>
      <c r="BA2579" s="29"/>
      <c r="BB2579" s="29"/>
      <c r="BC2579" s="29"/>
      <c r="BD2579" s="29"/>
    </row>
    <row r="2580" spans="2:56" ht="18.649999999999999" customHeight="1" thickBot="1">
      <c r="D2580" s="30"/>
      <c r="G2580" s="31"/>
      <c r="I2580" s="30"/>
      <c r="L2580" s="31"/>
      <c r="N2580" s="30"/>
      <c r="Q2580" s="31"/>
      <c r="S2580" s="30"/>
      <c r="V2580" s="31"/>
      <c r="X2580" s="30"/>
      <c r="AA2580" s="31"/>
      <c r="AC2580" s="30"/>
      <c r="AF2580" s="31"/>
      <c r="AH2580" s="30"/>
      <c r="AK2580" s="31"/>
      <c r="AM2580" s="30"/>
      <c r="AP2580" s="31"/>
      <c r="AR2580" s="30"/>
      <c r="AU2580" s="31"/>
      <c r="AY2580" s="185"/>
      <c r="AZ2580" s="9"/>
      <c r="BA2580" s="29"/>
      <c r="BB2580" s="29"/>
      <c r="BC2580" s="29"/>
      <c r="BD2580" s="29"/>
    </row>
    <row r="2581" spans="2:56" ht="18.649999999999999" customHeight="1" thickBot="1">
      <c r="D2581" s="197" t="s">
        <v>96</v>
      </c>
      <c r="E2581" s="198"/>
      <c r="F2581" s="199" t="s">
        <v>97</v>
      </c>
      <c r="G2581" s="200"/>
      <c r="I2581" s="197" t="s">
        <v>98</v>
      </c>
      <c r="J2581" s="198"/>
      <c r="K2581" s="199" t="s">
        <v>99</v>
      </c>
      <c r="L2581" s="200"/>
      <c r="N2581" s="197" t="s">
        <v>1</v>
      </c>
      <c r="O2581" s="198"/>
      <c r="P2581" s="199" t="s">
        <v>2</v>
      </c>
      <c r="Q2581" s="200"/>
      <c r="S2581" s="172" t="s">
        <v>100</v>
      </c>
      <c r="T2581" s="173"/>
      <c r="U2581" s="199" t="s">
        <v>101</v>
      </c>
      <c r="V2581" s="200"/>
      <c r="X2581" s="197" t="s">
        <v>102</v>
      </c>
      <c r="Y2581" s="198"/>
      <c r="Z2581" s="199" t="s">
        <v>103</v>
      </c>
      <c r="AA2581" s="200"/>
      <c r="AB2581" s="4"/>
      <c r="AC2581" s="197" t="s">
        <v>104</v>
      </c>
      <c r="AD2581" s="198"/>
      <c r="AE2581" s="199" t="s">
        <v>105</v>
      </c>
      <c r="AF2581" s="200"/>
      <c r="AH2581" s="172" t="s">
        <v>106</v>
      </c>
      <c r="AI2581" s="173"/>
      <c r="AJ2581" s="199" t="s">
        <v>107</v>
      </c>
      <c r="AK2581" s="200"/>
      <c r="AL2581" s="4"/>
      <c r="AM2581" s="197" t="s">
        <v>108</v>
      </c>
      <c r="AN2581" s="198"/>
      <c r="AO2581" s="199" t="s">
        <v>109</v>
      </c>
      <c r="AP2581" s="200"/>
      <c r="AR2581" s="197" t="s">
        <v>110</v>
      </c>
      <c r="AS2581" s="198"/>
      <c r="AT2581" s="199" t="s">
        <v>111</v>
      </c>
      <c r="AU2581" s="200"/>
      <c r="AV2581" s="4"/>
      <c r="AW2581" s="36" t="s">
        <v>112</v>
      </c>
      <c r="AY2581" s="186" t="s">
        <v>113</v>
      </c>
      <c r="AZ2581" s="9"/>
      <c r="BA2581" s="29"/>
      <c r="BB2581" s="29"/>
      <c r="BC2581" s="29"/>
      <c r="BD2581" s="29"/>
    </row>
    <row r="2582" spans="2:56" ht="18.649999999999999" customHeight="1" thickTop="1" thickBot="1">
      <c r="D2582" s="24">
        <v>0</v>
      </c>
      <c r="E2582" s="28">
        <v>0</v>
      </c>
      <c r="F2582" s="26">
        <v>1</v>
      </c>
      <c r="G2582" s="27">
        <v>0</v>
      </c>
      <c r="I2582" s="24">
        <v>0</v>
      </c>
      <c r="J2582" s="28">
        <f t="shared" ref="J2582" si="15373">IF(0=(1-$J$8*$K$8*$B2579^2),0,-1*(1-$J$8*$K$8*$B2579^2)/($B2579*$K$8))</f>
        <v>-0.11181648507277824</v>
      </c>
      <c r="K2582" s="26">
        <v>1</v>
      </c>
      <c r="L2582" s="27">
        <v>0</v>
      </c>
      <c r="N2582" s="24">
        <f t="shared" ref="N2582" si="15374">D2582*I2579+F2582*I2582-E2582*J2579-G2582*J2582</f>
        <v>0</v>
      </c>
      <c r="O2582" s="28">
        <f t="shared" ref="O2582" si="15375">(D2582*J2579+E2582*I2579+F2582*J2582+G2582*I2582)</f>
        <v>-0.11181648507277824</v>
      </c>
      <c r="P2582" s="26">
        <f t="shared" ref="P2582" si="15376">D2582*K2579+F2582*K2582-E2582*L2579-G2582*L2582</f>
        <v>1</v>
      </c>
      <c r="Q2582" s="27">
        <f t="shared" ref="Q2582" si="15377">(D2582*L2579+E2582*K2579+F2582*L2582+G2582*K2582)</f>
        <v>0</v>
      </c>
      <c r="S2582" s="24">
        <v>0</v>
      </c>
      <c r="T2582" s="28">
        <v>0</v>
      </c>
      <c r="U2582" s="26">
        <v>1</v>
      </c>
      <c r="V2582" s="27">
        <v>0</v>
      </c>
      <c r="X2582" s="24">
        <f t="shared" ref="X2582" si="15378">N2582*S2579+P2582*S2582-O2582*T2579-Q2582*T2582</f>
        <v>0</v>
      </c>
      <c r="Y2582" s="28">
        <f t="shared" ref="Y2582" si="15379">(N2582*T2579+O2582*S2579+P2582*T2582+Q2582*S2582)</f>
        <v>-0.11181648507277824</v>
      </c>
      <c r="Z2582" s="26">
        <f t="shared" ref="Z2582" si="15380">N2582*U2579+P2582*U2582-O2582*V2579-Q2582*V2582</f>
        <v>-1.8891655488806762</v>
      </c>
      <c r="AA2582" s="27">
        <f t="shared" ref="AA2582" si="15381">(N2582*V2579+O2582*U2579+P2582*V2582+Q2582*U2582)</f>
        <v>0</v>
      </c>
      <c r="AB2582" s="8"/>
      <c r="AC2582" s="24">
        <v>0</v>
      </c>
      <c r="AD2582" s="28">
        <f t="shared" ref="AD2582" si="15382">IF(0=(1-$AD$8*$AE$8*$B2579^2),0,-1*(1-$AD$8*$AE$8*$B2579^2)/($B2579*$AD$8))</f>
        <v>-0.1249476467251165</v>
      </c>
      <c r="AE2582" s="26">
        <v>1</v>
      </c>
      <c r="AF2582" s="27">
        <v>0</v>
      </c>
      <c r="AH2582" s="24">
        <f t="shared" ref="AH2582" si="15383">X2582*AC2579+Z2582*AC2582-Y2582*AD2579-AA2582*AD2582</f>
        <v>0</v>
      </c>
      <c r="AI2582" s="28">
        <f t="shared" ref="AI2582" si="15384">(X2582*AD2579+Y2582*AC2579+Z2582*AD2582+AA2582*AC2582)</f>
        <v>0.12423030453402532</v>
      </c>
      <c r="AJ2582" s="26">
        <f t="shared" ref="AJ2582" si="15385">X2582*AE2579+Z2582*AE2582-Y2582*AF2579-AA2582*AF2582</f>
        <v>-1.8891655488806762</v>
      </c>
      <c r="AK2582" s="27">
        <f t="shared" ref="AK2582" si="15386">(X2582*AF2579+Y2582*AE2579+Z2582*AF2582+AA2582*AE2582)</f>
        <v>0</v>
      </c>
      <c r="AL2582" s="8"/>
      <c r="AM2582" s="24">
        <v>0</v>
      </c>
      <c r="AN2582" s="28">
        <v>0</v>
      </c>
      <c r="AO2582" s="26">
        <v>1</v>
      </c>
      <c r="AP2582" s="27">
        <v>0</v>
      </c>
      <c r="AR2582" s="24">
        <f t="shared" ref="AR2582" si="15387">AH2582*AM2579+AJ2582*AM2582-AI2582*AN2579-AK2582*AN2582</f>
        <v>0</v>
      </c>
      <c r="AS2582" s="28">
        <f t="shared" ref="AS2582" si="15388">(AH2582*AN2579+AI2582*AM2579+AJ2582*AN2582+AK2582*AM2582)</f>
        <v>0.12423030453402532</v>
      </c>
      <c r="AT2582" s="26">
        <f t="shared" ref="AT2582" si="15389">AH2582*AO2579+AJ2582*AO2582-AI2582*AP2579-AK2582*AP2582</f>
        <v>-1.2256626352323685</v>
      </c>
      <c r="AU2582" s="27">
        <f t="shared" ref="AU2582" si="15390">(AH2582*AP2579+AI2582*AO2579+AJ2582*AP2582+AK2582*AO2582)</f>
        <v>0</v>
      </c>
      <c r="AV2582" s="8"/>
      <c r="AW2582" s="38">
        <f t="shared" ref="AW2582" si="15391">(180/PI())*ATAN(-1*(($AR$8*AS2579+AU2579+$AR$8*AS2582+AU2582)/($AR$8*AR2579+AT2579+$AR$8*AR2582+AT2582)))</f>
        <v>-68.990237114057678</v>
      </c>
      <c r="AY2582" s="187">
        <f t="shared" ref="AY2582" si="15392">20*LOG(((($AR$8*AR2579+AT2579-$AR$8*AR2582-AT2582)^2+($AR$8*AS2579+AU2579-$AR$8*AS2582-AU2582)^2)/(($AR$8*AR2579+AT2579+$AR$8*AR2582+AT2582)^2+($AR$8*AS2579+AU2579+$AR$8*AS2582+AU2582)^2))^0.5)</f>
        <v>-0.29664448471459204</v>
      </c>
      <c r="AZ2582" s="9"/>
      <c r="BA2582" s="29"/>
      <c r="BB2582" s="29"/>
      <c r="BC2582" s="29"/>
      <c r="BD2582" s="29"/>
    </row>
    <row r="2583" spans="2:56" ht="18.649999999999999" customHeight="1">
      <c r="AY2583" s="33"/>
    </row>
    <row r="2584" spans="2:56" ht="18.649999999999999" customHeight="1" thickBot="1">
      <c r="E2584" s="21" t="s">
        <v>68</v>
      </c>
      <c r="J2584" s="21" t="s">
        <v>69</v>
      </c>
      <c r="O2584" s="21" t="s">
        <v>70</v>
      </c>
      <c r="T2584" s="21" t="s">
        <v>71</v>
      </c>
      <c r="Y2584" s="21" t="s">
        <v>72</v>
      </c>
      <c r="AD2584" s="21" t="s">
        <v>73</v>
      </c>
      <c r="AI2584" s="21" t="s">
        <v>74</v>
      </c>
      <c r="AN2584" s="21" t="s">
        <v>75</v>
      </c>
      <c r="AS2584" s="21" t="s">
        <v>76</v>
      </c>
    </row>
    <row r="2585" spans="2:56" ht="18.649999999999999" customHeight="1" thickBot="1">
      <c r="B2585" s="20"/>
      <c r="D2585" s="197" t="s">
        <v>77</v>
      </c>
      <c r="E2585" s="198"/>
      <c r="F2585" s="199" t="s">
        <v>78</v>
      </c>
      <c r="G2585" s="200"/>
      <c r="I2585" s="197" t="s">
        <v>79</v>
      </c>
      <c r="J2585" s="198"/>
      <c r="K2585" s="199" t="s">
        <v>80</v>
      </c>
      <c r="L2585" s="200"/>
      <c r="N2585" s="197" t="s">
        <v>81</v>
      </c>
      <c r="O2585" s="198"/>
      <c r="P2585" s="199" t="s">
        <v>82</v>
      </c>
      <c r="Q2585" s="200"/>
      <c r="S2585" s="197" t="s">
        <v>83</v>
      </c>
      <c r="T2585" s="198"/>
      <c r="U2585" s="199" t="s">
        <v>84</v>
      </c>
      <c r="V2585" s="200"/>
      <c r="X2585" s="197" t="s">
        <v>85</v>
      </c>
      <c r="Y2585" s="198"/>
      <c r="Z2585" s="199" t="s">
        <v>86</v>
      </c>
      <c r="AA2585" s="200"/>
      <c r="AB2585" s="4"/>
      <c r="AC2585" s="197" t="s">
        <v>87</v>
      </c>
      <c r="AD2585" s="198"/>
      <c r="AE2585" s="199" t="s">
        <v>88</v>
      </c>
      <c r="AF2585" s="200"/>
      <c r="AH2585" s="197" t="s">
        <v>89</v>
      </c>
      <c r="AI2585" s="198"/>
      <c r="AJ2585" s="199" t="s">
        <v>90</v>
      </c>
      <c r="AK2585" s="200"/>
      <c r="AL2585" s="4"/>
      <c r="AM2585" s="197" t="s">
        <v>91</v>
      </c>
      <c r="AN2585" s="198"/>
      <c r="AO2585" s="199" t="s">
        <v>92</v>
      </c>
      <c r="AP2585" s="200"/>
      <c r="AR2585" s="197" t="s">
        <v>93</v>
      </c>
      <c r="AS2585" s="198"/>
      <c r="AT2585" s="199" t="s">
        <v>94</v>
      </c>
      <c r="AU2585" s="200"/>
      <c r="AV2585" s="4"/>
      <c r="AW2585" s="181" t="s">
        <v>95</v>
      </c>
      <c r="AY2585" s="182" t="s">
        <v>22</v>
      </c>
      <c r="AZ2585" s="9"/>
      <c r="BA2585" s="29"/>
      <c r="BB2585" s="29"/>
      <c r="BC2585" s="29"/>
      <c r="BD2585" s="29"/>
    </row>
    <row r="2586" spans="2:56" ht="18.649999999999999" customHeight="1" thickTop="1" thickBot="1">
      <c r="B2586" s="39">
        <f t="shared" ref="B2586" si="15393">B2579+$E$5</f>
        <v>1.046399999999984</v>
      </c>
      <c r="D2586" s="24">
        <v>1</v>
      </c>
      <c r="E2586" s="25">
        <v>0</v>
      </c>
      <c r="F2586" s="26">
        <v>0</v>
      </c>
      <c r="G2586" s="27">
        <f t="shared" ref="G2586" si="15394">-1/($E$8*$B2586)</f>
        <v>-5.3388686723729313</v>
      </c>
      <c r="I2586" s="24">
        <v>1</v>
      </c>
      <c r="J2586" s="28">
        <v>0</v>
      </c>
      <c r="K2586" s="26">
        <v>0</v>
      </c>
      <c r="L2586" s="27">
        <v>0</v>
      </c>
      <c r="N2586" s="24">
        <f t="shared" ref="N2586" si="15395">D2586*I2586+F2586*I2589-E2586*J2586-G2586*J2589</f>
        <v>0.40747797721301415</v>
      </c>
      <c r="O2586" s="28">
        <f t="shared" ref="O2586" si="15396">(D2586*J2586+E2586*I2586+F2586*J2589+G2586*I2589)</f>
        <v>0</v>
      </c>
      <c r="P2586" s="26">
        <f t="shared" ref="P2586" si="15397">D2586*K2586+F2586*K2589-E2586*L2586-G2586*L2589</f>
        <v>0</v>
      </c>
      <c r="Q2586" s="27">
        <f t="shared" ref="Q2586" si="15398">(D2586*L2586+E2586*K2586+F2586*L2589+G2586*K2589)</f>
        <v>-5.3388686723729313</v>
      </c>
      <c r="S2586" s="24">
        <v>1</v>
      </c>
      <c r="T2586" s="25">
        <v>0</v>
      </c>
      <c r="U2586" s="26">
        <v>0</v>
      </c>
      <c r="V2586" s="27">
        <f t="shared" ref="V2586" si="15399">-1/($T$8*$B2586)</f>
        <v>-25.828580874452829</v>
      </c>
      <c r="X2586" s="24">
        <f t="shared" ref="X2586" si="15400">N2586*S2586+P2586*S2589-O2586*T2586-Q2586*T2589</f>
        <v>0.40747797721301415</v>
      </c>
      <c r="Y2586" s="28">
        <f t="shared" ref="Y2586" si="15401">(N2586*T2586+O2586*S2586+P2586*T2589+Q2586*S2589)</f>
        <v>0</v>
      </c>
      <c r="Z2586" s="26">
        <f t="shared" ref="Z2586" si="15402">N2586*U2586+P2586*U2589-O2586*V2586-Q2586*V2589</f>
        <v>0</v>
      </c>
      <c r="AA2586" s="27">
        <f t="shared" ref="AA2586" si="15403">(N2586*V2586+O2586*U2586+P2586*V2589+Q2586*U2589)</f>
        <v>-15.863446561377714</v>
      </c>
      <c r="AB2586" s="8"/>
      <c r="AC2586" s="24">
        <v>1</v>
      </c>
      <c r="AD2586" s="28">
        <v>0</v>
      </c>
      <c r="AE2586" s="26">
        <v>0</v>
      </c>
      <c r="AF2586" s="27">
        <v>0</v>
      </c>
      <c r="AH2586" s="24">
        <f t="shared" ref="AH2586" si="15404">X2586*AC2586+Z2586*AC2589-Y2586*AD2586-AA2586*AD2589</f>
        <v>-1.563282587380961</v>
      </c>
      <c r="AI2586" s="28">
        <f t="shared" ref="AI2586" si="15405">(X2586*AD2586+Y2586*AC2586+Z2586*AD2589+AA2586*AC2589)</f>
        <v>0</v>
      </c>
      <c r="AJ2586" s="26">
        <f t="shared" ref="AJ2586" si="15406">X2586*AE2586+Z2586*AE2589-Y2586*AF2586-AA2586*AF2589</f>
        <v>0</v>
      </c>
      <c r="AK2586" s="27">
        <f t="shared" ref="AK2586" si="15407">(X2586*AF2586+Y2586*AE2586+Z2586*AF2589+AA2586*AE2589)</f>
        <v>-15.863446561377714</v>
      </c>
      <c r="AL2586" s="8"/>
      <c r="AM2586" s="24">
        <v>1</v>
      </c>
      <c r="AN2586" s="25">
        <v>0</v>
      </c>
      <c r="AO2586" s="26">
        <v>0</v>
      </c>
      <c r="AP2586" s="27">
        <f t="shared" ref="AP2586" si="15408">-1/($AN$8*$B2586)</f>
        <v>-5.3388686723729313</v>
      </c>
      <c r="AR2586" s="24">
        <f t="shared" ref="AR2586" si="15409">AH2586*AM2586+AJ2586*AM2589-AI2586*AN2586-AK2586*AN2589</f>
        <v>-1.563282587380961</v>
      </c>
      <c r="AS2586" s="28">
        <f t="shared" ref="AS2586" si="15410">(AH2586*AN2586+AI2586*AM2586+AJ2586*AN2589+AK2586*AM2589)</f>
        <v>0</v>
      </c>
      <c r="AT2586" s="26">
        <f t="shared" ref="AT2586" si="15411">AH2586*AO2586+AJ2586*AO2589-AI2586*AP2586-AK2586*AP2589</f>
        <v>0</v>
      </c>
      <c r="AU2586" s="27">
        <f t="shared" ref="AU2586" si="15412">(AH2586*AP2586+AI2586*AO2586+AJ2586*AP2589+AK2586*AO2589)</f>
        <v>-7.5172861295434021</v>
      </c>
      <c r="AV2586" s="8"/>
      <c r="AW2586" s="183">
        <f t="shared" ref="AW2586" si="15413">20*LOG((2*$AR$8)/(($AR$8*AR2586+AT2586+$AR$8*AR2589+AT2589)^2+($AR$8*AS2586+AU2586+$AR$8*AS2589+AU2589)^2)^0.5)</f>
        <v>-11.935352119106664</v>
      </c>
      <c r="AY2586" s="184">
        <f t="shared" ref="AY2586" si="15414">((AS2586^2+AR2586^2)/(AS2589^2+AR2589^2))^0.5</f>
        <v>12.930268766376978</v>
      </c>
      <c r="AZ2586" s="9"/>
      <c r="BA2586" s="29"/>
      <c r="BB2586" s="29"/>
      <c r="BC2586" s="29"/>
      <c r="BD2586" s="29"/>
    </row>
    <row r="2587" spans="2:56" ht="18.649999999999999" customHeight="1" thickBot="1">
      <c r="D2587" s="30"/>
      <c r="G2587" s="31"/>
      <c r="I2587" s="30"/>
      <c r="L2587" s="31"/>
      <c r="N2587" s="30"/>
      <c r="Q2587" s="31"/>
      <c r="S2587" s="30"/>
      <c r="V2587" s="31"/>
      <c r="X2587" s="30"/>
      <c r="AA2587" s="31"/>
      <c r="AC2587" s="30"/>
      <c r="AF2587" s="31"/>
      <c r="AH2587" s="30"/>
      <c r="AK2587" s="31"/>
      <c r="AM2587" s="30"/>
      <c r="AP2587" s="31"/>
      <c r="AR2587" s="30"/>
      <c r="AU2587" s="31"/>
      <c r="AY2587" s="185"/>
      <c r="AZ2587" s="9"/>
      <c r="BA2587" s="29"/>
      <c r="BB2587" s="29"/>
      <c r="BC2587" s="29"/>
      <c r="BD2587" s="29"/>
    </row>
    <row r="2588" spans="2:56" ht="18.649999999999999" customHeight="1" thickBot="1">
      <c r="D2588" s="197" t="s">
        <v>96</v>
      </c>
      <c r="E2588" s="198"/>
      <c r="F2588" s="199" t="s">
        <v>97</v>
      </c>
      <c r="G2588" s="200"/>
      <c r="I2588" s="197" t="s">
        <v>98</v>
      </c>
      <c r="J2588" s="198"/>
      <c r="K2588" s="199" t="s">
        <v>99</v>
      </c>
      <c r="L2588" s="200"/>
      <c r="N2588" s="197" t="s">
        <v>1</v>
      </c>
      <c r="O2588" s="198"/>
      <c r="P2588" s="199" t="s">
        <v>2</v>
      </c>
      <c r="Q2588" s="200"/>
      <c r="S2588" s="172" t="s">
        <v>100</v>
      </c>
      <c r="T2588" s="173"/>
      <c r="U2588" s="199" t="s">
        <v>101</v>
      </c>
      <c r="V2588" s="200"/>
      <c r="X2588" s="197" t="s">
        <v>102</v>
      </c>
      <c r="Y2588" s="198"/>
      <c r="Z2588" s="199" t="s">
        <v>103</v>
      </c>
      <c r="AA2588" s="200"/>
      <c r="AB2588" s="4"/>
      <c r="AC2588" s="197" t="s">
        <v>104</v>
      </c>
      <c r="AD2588" s="198"/>
      <c r="AE2588" s="199" t="s">
        <v>105</v>
      </c>
      <c r="AF2588" s="200"/>
      <c r="AH2588" s="172" t="s">
        <v>106</v>
      </c>
      <c r="AI2588" s="173"/>
      <c r="AJ2588" s="199" t="s">
        <v>107</v>
      </c>
      <c r="AK2588" s="200"/>
      <c r="AL2588" s="4"/>
      <c r="AM2588" s="197" t="s">
        <v>108</v>
      </c>
      <c r="AN2588" s="198"/>
      <c r="AO2588" s="199" t="s">
        <v>109</v>
      </c>
      <c r="AP2588" s="200"/>
      <c r="AR2588" s="197" t="s">
        <v>110</v>
      </c>
      <c r="AS2588" s="198"/>
      <c r="AT2588" s="199" t="s">
        <v>111</v>
      </c>
      <c r="AU2588" s="200"/>
      <c r="AV2588" s="4"/>
      <c r="AW2588" s="36" t="s">
        <v>112</v>
      </c>
      <c r="AY2588" s="186" t="s">
        <v>113</v>
      </c>
      <c r="AZ2588" s="9"/>
      <c r="BA2588" s="29"/>
      <c r="BB2588" s="29"/>
      <c r="BC2588" s="29"/>
      <c r="BD2588" s="29"/>
    </row>
    <row r="2589" spans="2:56" ht="18.649999999999999" customHeight="1" thickTop="1" thickBot="1">
      <c r="D2589" s="24">
        <v>0</v>
      </c>
      <c r="E2589" s="28">
        <v>0</v>
      </c>
      <c r="F2589" s="26">
        <v>1</v>
      </c>
      <c r="G2589" s="27">
        <v>0</v>
      </c>
      <c r="I2589" s="24">
        <v>0</v>
      </c>
      <c r="J2589" s="28">
        <f t="shared" ref="J2589" si="15415">IF(0=(1-$J$8*$K$8*$B2586^2),0,-1*(1-$J$8*$K$8*$B2586^2)/($B2586*$K$8))</f>
        <v>-0.11098269299132835</v>
      </c>
      <c r="K2589" s="26">
        <v>1</v>
      </c>
      <c r="L2589" s="27">
        <v>0</v>
      </c>
      <c r="N2589" s="24">
        <f t="shared" ref="N2589" si="15416">D2589*I2586+F2589*I2589-E2589*J2586-G2589*J2589</f>
        <v>0</v>
      </c>
      <c r="O2589" s="28">
        <f t="shared" ref="O2589" si="15417">(D2589*J2586+E2589*I2586+F2589*J2589+G2589*I2589)</f>
        <v>-0.11098269299132835</v>
      </c>
      <c r="P2589" s="26">
        <f t="shared" ref="P2589" si="15418">D2589*K2586+F2589*K2589-E2589*L2586-G2589*L2589</f>
        <v>1</v>
      </c>
      <c r="Q2589" s="27">
        <f t="shared" ref="Q2589" si="15419">(D2589*L2586+E2589*K2586+F2589*L2589+G2589*K2589)</f>
        <v>0</v>
      </c>
      <c r="S2589" s="24">
        <v>0</v>
      </c>
      <c r="T2589" s="28">
        <v>0</v>
      </c>
      <c r="U2589" s="26">
        <v>1</v>
      </c>
      <c r="V2589" s="27">
        <v>0</v>
      </c>
      <c r="X2589" s="24">
        <f t="shared" ref="X2589" si="15420">N2589*S2586+P2589*S2589-O2589*T2586-Q2589*T2589</f>
        <v>0</v>
      </c>
      <c r="Y2589" s="28">
        <f t="shared" ref="Y2589" si="15421">(N2589*T2586+O2589*S2586+P2589*T2589+Q2589*S2589)</f>
        <v>-0.11098269299132835</v>
      </c>
      <c r="Z2589" s="26">
        <f t="shared" ref="Z2589" si="15422">N2589*U2586+P2589*U2589-O2589*V2586-Q2589*V2589</f>
        <v>-1.8665254615910936</v>
      </c>
      <c r="AA2589" s="27">
        <f t="shared" ref="AA2589" si="15423">(N2589*V2586+O2589*U2586+P2589*V2589+Q2589*U2589)</f>
        <v>0</v>
      </c>
      <c r="AB2589" s="8"/>
      <c r="AC2589" s="24">
        <v>0</v>
      </c>
      <c r="AD2589" s="28">
        <f t="shared" ref="AD2589" si="15424">IF(0=(1-$AD$8*$AE$8*$B2586^2),0,-1*(1-$AD$8*$AE$8*$B2586^2)/($B2586*$AD$8))</f>
        <v>-0.12423281138615427</v>
      </c>
      <c r="AE2589" s="26">
        <v>1</v>
      </c>
      <c r="AF2589" s="27">
        <v>0</v>
      </c>
      <c r="AH2589" s="24">
        <f t="shared" ref="AH2589" si="15425">X2589*AC2586+Z2589*AC2589-Y2589*AD2586-AA2589*AD2589</f>
        <v>0</v>
      </c>
      <c r="AI2589" s="28">
        <f t="shared" ref="AI2589" si="15426">(X2589*AD2586+Y2589*AC2586+Z2589*AD2589+AA2589*AC2589)</f>
        <v>0.12090101262597253</v>
      </c>
      <c r="AJ2589" s="26">
        <f t="shared" ref="AJ2589" si="15427">X2589*AE2586+Z2589*AE2589-Y2589*AF2586-AA2589*AF2589</f>
        <v>-1.8665254615910936</v>
      </c>
      <c r="AK2589" s="27">
        <f t="shared" ref="AK2589" si="15428">(X2589*AF2586+Y2589*AE2586+Z2589*AF2589+AA2589*AE2589)</f>
        <v>0</v>
      </c>
      <c r="AL2589" s="8"/>
      <c r="AM2589" s="24">
        <v>0</v>
      </c>
      <c r="AN2589" s="28">
        <v>0</v>
      </c>
      <c r="AO2589" s="26">
        <v>1</v>
      </c>
      <c r="AP2589" s="27">
        <v>0</v>
      </c>
      <c r="AR2589" s="24">
        <f t="shared" ref="AR2589" si="15429">AH2589*AM2586+AJ2589*AM2589-AI2589*AN2586-AK2589*AN2589</f>
        <v>0</v>
      </c>
      <c r="AS2589" s="28">
        <f t="shared" ref="AS2589" si="15430">(AH2589*AN2586+AI2589*AM2586+AJ2589*AN2589+AK2589*AM2589)</f>
        <v>0.12090101262597253</v>
      </c>
      <c r="AT2589" s="26">
        <f t="shared" ref="AT2589" si="15431">AH2589*AO2586+AJ2589*AO2589-AI2589*AP2586-AK2589*AP2589</f>
        <v>-1.2210508328241247</v>
      </c>
      <c r="AU2589" s="27">
        <f t="shared" ref="AU2589" si="15432">(AH2589*AP2586+AI2589*AO2586+AJ2589*AP2589+AK2589*AO2589)</f>
        <v>0</v>
      </c>
      <c r="AV2589" s="8"/>
      <c r="AW2589" s="38">
        <f t="shared" ref="AW2589" si="15433">(180/PI())*ATAN(-1*(($AR$8*AS2586+AU2586+$AR$8*AS2589+AU2589)/($AR$8*AR2586+AT2586+$AR$8*AR2589+AT2589)))</f>
        <v>-69.37139585602057</v>
      </c>
      <c r="AY2589" s="187">
        <f t="shared" ref="AY2589" si="15434">20*LOG(((($AR$8*AR2586+AT2586-$AR$8*AR2589-AT2589)^2+($AR$8*AS2586+AU2586-$AR$8*AS2589-AU2589)^2)/(($AR$8*AR2586+AT2586+$AR$8*AR2589+AT2589)^2+($AR$8*AS2586+AU2586+$AR$8*AS2589+AU2589)^2))^0.5)</f>
        <v>-0.28743632554735465</v>
      </c>
      <c r="AZ2589" s="9"/>
      <c r="BA2589" s="29"/>
      <c r="BB2589" s="29"/>
      <c r="BC2589" s="29"/>
      <c r="BD2589" s="29"/>
    </row>
    <row r="2590" spans="2:56" ht="18.649999999999999" customHeight="1">
      <c r="AY2590" s="33"/>
    </row>
    <row r="2591" spans="2:56" ht="18.649999999999999" customHeight="1" thickBot="1">
      <c r="E2591" s="21" t="s">
        <v>68</v>
      </c>
      <c r="J2591" s="21" t="s">
        <v>69</v>
      </c>
      <c r="O2591" s="21" t="s">
        <v>70</v>
      </c>
      <c r="T2591" s="21" t="s">
        <v>71</v>
      </c>
      <c r="Y2591" s="21" t="s">
        <v>72</v>
      </c>
      <c r="AD2591" s="21" t="s">
        <v>73</v>
      </c>
      <c r="AI2591" s="21" t="s">
        <v>74</v>
      </c>
      <c r="AN2591" s="21" t="s">
        <v>75</v>
      </c>
      <c r="AS2591" s="21" t="s">
        <v>76</v>
      </c>
    </row>
    <row r="2592" spans="2:56" ht="18.649999999999999" customHeight="1" thickBot="1">
      <c r="B2592" s="20"/>
      <c r="D2592" s="197" t="s">
        <v>77</v>
      </c>
      <c r="E2592" s="198"/>
      <c r="F2592" s="199" t="s">
        <v>78</v>
      </c>
      <c r="G2592" s="200"/>
      <c r="I2592" s="197" t="s">
        <v>79</v>
      </c>
      <c r="J2592" s="198"/>
      <c r="K2592" s="199" t="s">
        <v>80</v>
      </c>
      <c r="L2592" s="200"/>
      <c r="N2592" s="197" t="s">
        <v>81</v>
      </c>
      <c r="O2592" s="198"/>
      <c r="P2592" s="199" t="s">
        <v>82</v>
      </c>
      <c r="Q2592" s="200"/>
      <c r="S2592" s="197" t="s">
        <v>83</v>
      </c>
      <c r="T2592" s="198"/>
      <c r="U2592" s="199" t="s">
        <v>84</v>
      </c>
      <c r="V2592" s="200"/>
      <c r="X2592" s="197" t="s">
        <v>85</v>
      </c>
      <c r="Y2592" s="198"/>
      <c r="Z2592" s="199" t="s">
        <v>86</v>
      </c>
      <c r="AA2592" s="200"/>
      <c r="AB2592" s="4"/>
      <c r="AC2592" s="197" t="s">
        <v>87</v>
      </c>
      <c r="AD2592" s="198"/>
      <c r="AE2592" s="199" t="s">
        <v>88</v>
      </c>
      <c r="AF2592" s="200"/>
      <c r="AH2592" s="197" t="s">
        <v>89</v>
      </c>
      <c r="AI2592" s="198"/>
      <c r="AJ2592" s="199" t="s">
        <v>90</v>
      </c>
      <c r="AK2592" s="200"/>
      <c r="AL2592" s="4"/>
      <c r="AM2592" s="197" t="s">
        <v>91</v>
      </c>
      <c r="AN2592" s="198"/>
      <c r="AO2592" s="199" t="s">
        <v>92</v>
      </c>
      <c r="AP2592" s="200"/>
      <c r="AR2592" s="197" t="s">
        <v>93</v>
      </c>
      <c r="AS2592" s="198"/>
      <c r="AT2592" s="199" t="s">
        <v>94</v>
      </c>
      <c r="AU2592" s="200"/>
      <c r="AV2592" s="4"/>
      <c r="AW2592" s="181" t="s">
        <v>95</v>
      </c>
      <c r="AY2592" s="182" t="s">
        <v>22</v>
      </c>
      <c r="AZ2592" s="9"/>
      <c r="BA2592" s="29"/>
      <c r="BB2592" s="29"/>
      <c r="BC2592" s="29"/>
      <c r="BD2592" s="29"/>
    </row>
    <row r="2593" spans="2:56" ht="18.649999999999999" customHeight="1" thickTop="1" thickBot="1">
      <c r="B2593" s="39">
        <f t="shared" ref="B2593" si="15435">B2586+$E$5</f>
        <v>1.046799999999984</v>
      </c>
      <c r="D2593" s="24">
        <v>1</v>
      </c>
      <c r="E2593" s="25">
        <v>0</v>
      </c>
      <c r="F2593" s="26">
        <v>0</v>
      </c>
      <c r="G2593" s="27">
        <f t="shared" ref="G2593" si="15436">-1/($E$8*$B2593)</f>
        <v>-5.3368286002780234</v>
      </c>
      <c r="I2593" s="24">
        <v>1</v>
      </c>
      <c r="J2593" s="28">
        <v>0</v>
      </c>
      <c r="K2593" s="26">
        <v>0</v>
      </c>
      <c r="L2593" s="27">
        <v>0</v>
      </c>
      <c r="N2593" s="24">
        <f t="shared" ref="N2593" si="15437">D2593*I2593+F2593*I2596-E2593*J2593-G2593*J2596</f>
        <v>0.41215240813127563</v>
      </c>
      <c r="O2593" s="28">
        <f t="shared" ref="O2593" si="15438">(D2593*J2593+E2593*I2593+F2593*J2596+G2593*I2596)</f>
        <v>0</v>
      </c>
      <c r="P2593" s="26">
        <f t="shared" ref="P2593" si="15439">D2593*K2593+F2593*K2596-E2593*L2593-G2593*L2596</f>
        <v>0</v>
      </c>
      <c r="Q2593" s="27">
        <f t="shared" ref="Q2593" si="15440">(D2593*L2593+E2593*K2593+F2593*L2596+G2593*K2596)</f>
        <v>-5.3368286002780234</v>
      </c>
      <c r="S2593" s="24">
        <v>1</v>
      </c>
      <c r="T2593" s="25">
        <v>0</v>
      </c>
      <c r="U2593" s="26">
        <v>0</v>
      </c>
      <c r="V2593" s="27">
        <f t="shared" ref="V2593" si="15441">-1/($T$8*$B2593)</f>
        <v>-25.818711336480167</v>
      </c>
      <c r="X2593" s="24">
        <f t="shared" ref="X2593" si="15442">N2593*S2593+P2593*S2596-O2593*T2593-Q2593*T2596</f>
        <v>0.41215240813127563</v>
      </c>
      <c r="Y2593" s="28">
        <f t="shared" ref="Y2593" si="15443">(N2593*T2593+O2593*S2593+P2593*T2596+Q2593*S2596)</f>
        <v>0</v>
      </c>
      <c r="Z2593" s="26">
        <f t="shared" ref="Z2593" si="15444">N2593*U2593+P2593*U2596-O2593*V2593-Q2593*V2596</f>
        <v>0</v>
      </c>
      <c r="AA2593" s="27">
        <f t="shared" ref="AA2593" si="15445">(N2593*V2593+O2593*U2593+P2593*V2596+Q2593*U2596)</f>
        <v>-15.978072652454589</v>
      </c>
      <c r="AB2593" s="8"/>
      <c r="AC2593" s="24">
        <v>1</v>
      </c>
      <c r="AD2593" s="28">
        <v>0</v>
      </c>
      <c r="AE2593" s="26">
        <v>0</v>
      </c>
      <c r="AF2593" s="27">
        <v>0</v>
      </c>
      <c r="AH2593" s="24">
        <f t="shared" ref="AH2593" si="15446">X2593*AC2593+Z2593*AC2596-Y2593*AD2593-AA2593*AD2596</f>
        <v>-1.5614314422935558</v>
      </c>
      <c r="AI2593" s="28">
        <f t="shared" ref="AI2593" si="15447">(X2593*AD2593+Y2593*AC2593+Z2593*AD2596+AA2593*AC2596)</f>
        <v>0</v>
      </c>
      <c r="AJ2593" s="26">
        <f t="shared" ref="AJ2593" si="15448">X2593*AE2593+Z2593*AE2596-Y2593*AF2593-AA2593*AF2596</f>
        <v>0</v>
      </c>
      <c r="AK2593" s="27">
        <f t="shared" ref="AK2593" si="15449">(X2593*AF2593+Y2593*AE2593+Z2593*AF2596+AA2593*AE2596)</f>
        <v>-15.978072652454589</v>
      </c>
      <c r="AL2593" s="8"/>
      <c r="AM2593" s="24">
        <v>1</v>
      </c>
      <c r="AN2593" s="25">
        <v>0</v>
      </c>
      <c r="AO2593" s="26">
        <v>0</v>
      </c>
      <c r="AP2593" s="27">
        <f t="shared" ref="AP2593" si="15450">-1/($AN$8*$B2593)</f>
        <v>-5.3368286002780234</v>
      </c>
      <c r="AR2593" s="24">
        <f t="shared" ref="AR2593" si="15451">AH2593*AM2593+AJ2593*AM2596-AI2593*AN2593-AK2593*AN2596</f>
        <v>-1.5614314422935558</v>
      </c>
      <c r="AS2593" s="28">
        <f t="shared" ref="AS2593" si="15452">(AH2593*AN2593+AI2593*AM2593+AJ2593*AN2596+AK2593*AM2596)</f>
        <v>0</v>
      </c>
      <c r="AT2593" s="26">
        <f t="shared" ref="AT2593" si="15453">AH2593*AO2593+AJ2593*AO2596-AI2593*AP2593-AK2593*AP2596</f>
        <v>0</v>
      </c>
      <c r="AU2593" s="27">
        <f t="shared" ref="AU2593" si="15454">(AH2593*AP2593+AI2593*AO2593+AJ2593*AP2596+AK2593*AO2596)</f>
        <v>-7.6449806738489769</v>
      </c>
      <c r="AV2593" s="8"/>
      <c r="AW2593" s="183">
        <f t="shared" ref="AW2593" si="15455">20*LOG((2*$AR$8)/(($AR$8*AR2593+AT2593+$AR$8*AR2596+AT2596)^2+($AR$8*AS2593+AU2593+$AR$8*AS2596+AU2596)^2)^0.5)</f>
        <v>-12.066701915295345</v>
      </c>
      <c r="AY2593" s="184">
        <f t="shared" ref="AY2593" si="15456">((AS2593^2+AR2593^2)/(AS2596^2+AR2596^2))^0.5</f>
        <v>13.276631973473235</v>
      </c>
      <c r="AZ2593" s="9"/>
      <c r="BA2593" s="29"/>
      <c r="BB2593" s="29"/>
      <c r="BC2593" s="29"/>
      <c r="BD2593" s="29"/>
    </row>
    <row r="2594" spans="2:56" ht="18.649999999999999" customHeight="1" thickBot="1">
      <c r="D2594" s="30"/>
      <c r="G2594" s="31"/>
      <c r="I2594" s="30"/>
      <c r="L2594" s="31"/>
      <c r="N2594" s="30"/>
      <c r="Q2594" s="31"/>
      <c r="S2594" s="30"/>
      <c r="V2594" s="31"/>
      <c r="X2594" s="30"/>
      <c r="AA2594" s="31"/>
      <c r="AC2594" s="30"/>
      <c r="AF2594" s="31"/>
      <c r="AH2594" s="30"/>
      <c r="AK2594" s="31"/>
      <c r="AM2594" s="30"/>
      <c r="AP2594" s="31"/>
      <c r="AR2594" s="30"/>
      <c r="AU2594" s="31"/>
      <c r="AY2594" s="185"/>
      <c r="AZ2594" s="9"/>
      <c r="BA2594" s="29"/>
      <c r="BB2594" s="29"/>
      <c r="BC2594" s="29"/>
      <c r="BD2594" s="29"/>
    </row>
    <row r="2595" spans="2:56" ht="18.649999999999999" customHeight="1" thickBot="1">
      <c r="D2595" s="197" t="s">
        <v>96</v>
      </c>
      <c r="E2595" s="198"/>
      <c r="F2595" s="199" t="s">
        <v>97</v>
      </c>
      <c r="G2595" s="200"/>
      <c r="I2595" s="197" t="s">
        <v>98</v>
      </c>
      <c r="J2595" s="198"/>
      <c r="K2595" s="199" t="s">
        <v>99</v>
      </c>
      <c r="L2595" s="200"/>
      <c r="N2595" s="197" t="s">
        <v>1</v>
      </c>
      <c r="O2595" s="198"/>
      <c r="P2595" s="199" t="s">
        <v>2</v>
      </c>
      <c r="Q2595" s="200"/>
      <c r="S2595" s="172" t="s">
        <v>100</v>
      </c>
      <c r="T2595" s="173"/>
      <c r="U2595" s="199" t="s">
        <v>101</v>
      </c>
      <c r="V2595" s="200"/>
      <c r="X2595" s="197" t="s">
        <v>102</v>
      </c>
      <c r="Y2595" s="198"/>
      <c r="Z2595" s="199" t="s">
        <v>103</v>
      </c>
      <c r="AA2595" s="200"/>
      <c r="AB2595" s="4"/>
      <c r="AC2595" s="197" t="s">
        <v>104</v>
      </c>
      <c r="AD2595" s="198"/>
      <c r="AE2595" s="199" t="s">
        <v>105</v>
      </c>
      <c r="AF2595" s="200"/>
      <c r="AH2595" s="172" t="s">
        <v>106</v>
      </c>
      <c r="AI2595" s="173"/>
      <c r="AJ2595" s="199" t="s">
        <v>107</v>
      </c>
      <c r="AK2595" s="200"/>
      <c r="AL2595" s="4"/>
      <c r="AM2595" s="197" t="s">
        <v>108</v>
      </c>
      <c r="AN2595" s="198"/>
      <c r="AO2595" s="199" t="s">
        <v>109</v>
      </c>
      <c r="AP2595" s="200"/>
      <c r="AR2595" s="197" t="s">
        <v>110</v>
      </c>
      <c r="AS2595" s="198"/>
      <c r="AT2595" s="199" t="s">
        <v>111</v>
      </c>
      <c r="AU2595" s="200"/>
      <c r="AV2595" s="4"/>
      <c r="AW2595" s="36" t="s">
        <v>112</v>
      </c>
      <c r="AY2595" s="186" t="s">
        <v>113</v>
      </c>
      <c r="AZ2595" s="9"/>
      <c r="BA2595" s="29"/>
      <c r="BB2595" s="29"/>
      <c r="BC2595" s="29"/>
      <c r="BD2595" s="29"/>
    </row>
    <row r="2596" spans="2:56" ht="18.649999999999999" customHeight="1" thickTop="1" thickBot="1">
      <c r="D2596" s="24">
        <v>0</v>
      </c>
      <c r="E2596" s="28">
        <v>0</v>
      </c>
      <c r="F2596" s="26">
        <v>1</v>
      </c>
      <c r="G2596" s="27">
        <v>0</v>
      </c>
      <c r="I2596" s="24">
        <v>0</v>
      </c>
      <c r="J2596" s="28">
        <f t="shared" ref="J2596" si="15457">IF(0=(1-$J$8*$K$8*$B2593^2),0,-1*(1-$J$8*$K$8*$B2593^2)/($B2593*$K$8))</f>
        <v>-0.11014923579110265</v>
      </c>
      <c r="K2596" s="26">
        <v>1</v>
      </c>
      <c r="L2596" s="27">
        <v>0</v>
      </c>
      <c r="N2596" s="24">
        <f t="shared" ref="N2596" si="15458">D2596*I2593+F2596*I2596-E2596*J2593-G2596*J2596</f>
        <v>0</v>
      </c>
      <c r="O2596" s="28">
        <f t="shared" ref="O2596" si="15459">(D2596*J2593+E2596*I2593+F2596*J2596+G2596*I2596)</f>
        <v>-0.11014923579110265</v>
      </c>
      <c r="P2596" s="26">
        <f t="shared" ref="P2596" si="15460">D2596*K2593+F2596*K2596-E2596*L2593-G2596*L2596</f>
        <v>1</v>
      </c>
      <c r="Q2596" s="27">
        <f t="shared" ref="Q2596" si="15461">(D2596*L2593+E2596*K2593+F2596*L2596+G2596*K2596)</f>
        <v>0</v>
      </c>
      <c r="S2596" s="24">
        <v>0</v>
      </c>
      <c r="T2596" s="28">
        <v>0</v>
      </c>
      <c r="U2596" s="26">
        <v>1</v>
      </c>
      <c r="V2596" s="27">
        <v>0</v>
      </c>
      <c r="X2596" s="24">
        <f t="shared" ref="X2596" si="15462">N2596*S2593+P2596*S2596-O2596*T2593-Q2596*T2596</f>
        <v>0</v>
      </c>
      <c r="Y2596" s="28">
        <f t="shared" ref="Y2596" si="15463">(N2596*T2593+O2596*S2593+P2596*T2596+Q2596*S2596)</f>
        <v>-0.11014923579110265</v>
      </c>
      <c r="Z2596" s="26">
        <f t="shared" ref="Z2596" si="15464">N2596*U2593+P2596*U2596-O2596*V2593-Q2596*V2596</f>
        <v>-1.8439113228243689</v>
      </c>
      <c r="AA2596" s="27">
        <f t="shared" ref="AA2596" si="15465">(N2596*V2593+O2596*U2593+P2596*V2596+Q2596*U2596)</f>
        <v>0</v>
      </c>
      <c r="AB2596" s="8"/>
      <c r="AC2596" s="24">
        <v>0</v>
      </c>
      <c r="AD2596" s="28">
        <f t="shared" ref="AD2596" si="15466">IF(0=(1-$AD$8*$AE$8*$B2593^2),0,-1*(1-$AD$8*$AE$8*$B2593^2)/($B2593*$AD$8))</f>
        <v>-0.1235182674001451</v>
      </c>
      <c r="AE2596" s="26">
        <v>1</v>
      </c>
      <c r="AF2596" s="27">
        <v>0</v>
      </c>
      <c r="AH2596" s="24">
        <f t="shared" ref="AH2596" si="15467">X2596*AC2593+Z2596*AC2596-Y2596*AD2593-AA2596*AD2596</f>
        <v>0</v>
      </c>
      <c r="AI2596" s="28">
        <f t="shared" ref="AI2596" si="15468">(X2596*AD2593+Y2596*AC2593+Z2596*AD2596+AA2596*AC2596)</f>
        <v>0.117607496043673</v>
      </c>
      <c r="AJ2596" s="26">
        <f t="shared" ref="AJ2596" si="15469">X2596*AE2593+Z2596*AE2596-Y2596*AF2593-AA2596*AF2596</f>
        <v>-1.8439113228243689</v>
      </c>
      <c r="AK2596" s="27">
        <f t="shared" ref="AK2596" si="15470">(X2596*AF2593+Y2596*AE2593+Z2596*AF2596+AA2596*AE2596)</f>
        <v>0</v>
      </c>
      <c r="AL2596" s="8"/>
      <c r="AM2596" s="24">
        <v>0</v>
      </c>
      <c r="AN2596" s="28">
        <v>0</v>
      </c>
      <c r="AO2596" s="26">
        <v>1</v>
      </c>
      <c r="AP2596" s="27">
        <v>0</v>
      </c>
      <c r="AR2596" s="24">
        <f t="shared" ref="AR2596" si="15471">AH2596*AM2593+AJ2596*AM2596-AI2596*AN2593-AK2596*AN2596</f>
        <v>0</v>
      </c>
      <c r="AS2596" s="28">
        <f t="shared" ref="AS2596" si="15472">(AH2596*AN2593+AI2596*AM2593+AJ2596*AN2596+AK2596*AM2596)</f>
        <v>0.117607496043673</v>
      </c>
      <c r="AT2596" s="26">
        <f t="shared" ref="AT2596" si="15473">AH2596*AO2593+AJ2596*AO2596-AI2596*AP2593-AK2596*AP2596</f>
        <v>-1.2162602743314102</v>
      </c>
      <c r="AU2596" s="27">
        <f t="shared" ref="AU2596" si="15474">(AH2596*AP2593+AI2596*AO2593+AJ2596*AP2596+AK2596*AO2596)</f>
        <v>0</v>
      </c>
      <c r="AV2596" s="8"/>
      <c r="AW2596" s="38">
        <f t="shared" ref="AW2596" si="15475">(180/PI())*ATAN(-1*(($AR$8*AS2593+AU2593+$AR$8*AS2596+AU2596)/($AR$8*AR2593+AT2593+$AR$8*AR2596+AT2596)))</f>
        <v>-69.745329440884106</v>
      </c>
      <c r="AY2596" s="187">
        <f t="shared" ref="AY2596" si="15476">20*LOG(((($AR$8*AR2593+AT2593-$AR$8*AR2596-AT2596)^2+($AR$8*AS2593+AU2593-$AR$8*AS2596-AU2596)^2)/(($AR$8*AR2593+AT2593+$AR$8*AR2596+AT2596)^2+($AR$8*AS2593+AU2593+$AR$8*AS2596+AU2596)^2))^0.5)</f>
        <v>-0.27859240941261193</v>
      </c>
      <c r="AZ2596" s="9"/>
      <c r="BA2596" s="29"/>
      <c r="BB2596" s="29"/>
      <c r="BC2596" s="29"/>
      <c r="BD2596" s="29"/>
    </row>
    <row r="2597" spans="2:56" ht="18.649999999999999" customHeight="1">
      <c r="AY2597" s="33"/>
    </row>
    <row r="2598" spans="2:56" ht="18.649999999999999" customHeight="1" thickBot="1">
      <c r="E2598" s="21" t="s">
        <v>68</v>
      </c>
      <c r="J2598" s="21" t="s">
        <v>69</v>
      </c>
      <c r="O2598" s="21" t="s">
        <v>70</v>
      </c>
      <c r="T2598" s="21" t="s">
        <v>71</v>
      </c>
      <c r="Y2598" s="21" t="s">
        <v>72</v>
      </c>
      <c r="AD2598" s="21" t="s">
        <v>73</v>
      </c>
      <c r="AI2598" s="21" t="s">
        <v>74</v>
      </c>
      <c r="AN2598" s="21" t="s">
        <v>75</v>
      </c>
      <c r="AS2598" s="21" t="s">
        <v>76</v>
      </c>
    </row>
    <row r="2599" spans="2:56" ht="18.649999999999999" customHeight="1" thickBot="1">
      <c r="B2599" s="20"/>
      <c r="D2599" s="197" t="s">
        <v>77</v>
      </c>
      <c r="E2599" s="198"/>
      <c r="F2599" s="199" t="s">
        <v>78</v>
      </c>
      <c r="G2599" s="200"/>
      <c r="I2599" s="197" t="s">
        <v>79</v>
      </c>
      <c r="J2599" s="198"/>
      <c r="K2599" s="199" t="s">
        <v>80</v>
      </c>
      <c r="L2599" s="200"/>
      <c r="N2599" s="197" t="s">
        <v>81</v>
      </c>
      <c r="O2599" s="198"/>
      <c r="P2599" s="199" t="s">
        <v>82</v>
      </c>
      <c r="Q2599" s="200"/>
      <c r="S2599" s="197" t="s">
        <v>83</v>
      </c>
      <c r="T2599" s="198"/>
      <c r="U2599" s="199" t="s">
        <v>84</v>
      </c>
      <c r="V2599" s="200"/>
      <c r="X2599" s="197" t="s">
        <v>85</v>
      </c>
      <c r="Y2599" s="198"/>
      <c r="Z2599" s="199" t="s">
        <v>86</v>
      </c>
      <c r="AA2599" s="200"/>
      <c r="AB2599" s="4"/>
      <c r="AC2599" s="197" t="s">
        <v>87</v>
      </c>
      <c r="AD2599" s="198"/>
      <c r="AE2599" s="199" t="s">
        <v>88</v>
      </c>
      <c r="AF2599" s="200"/>
      <c r="AH2599" s="197" t="s">
        <v>89</v>
      </c>
      <c r="AI2599" s="198"/>
      <c r="AJ2599" s="199" t="s">
        <v>90</v>
      </c>
      <c r="AK2599" s="200"/>
      <c r="AL2599" s="4"/>
      <c r="AM2599" s="197" t="s">
        <v>91</v>
      </c>
      <c r="AN2599" s="198"/>
      <c r="AO2599" s="199" t="s">
        <v>92</v>
      </c>
      <c r="AP2599" s="200"/>
      <c r="AR2599" s="197" t="s">
        <v>93</v>
      </c>
      <c r="AS2599" s="198"/>
      <c r="AT2599" s="199" t="s">
        <v>94</v>
      </c>
      <c r="AU2599" s="200"/>
      <c r="AV2599" s="4"/>
      <c r="AW2599" s="181" t="s">
        <v>95</v>
      </c>
      <c r="AY2599" s="182" t="s">
        <v>22</v>
      </c>
      <c r="AZ2599" s="9"/>
      <c r="BA2599" s="29"/>
      <c r="BB2599" s="29"/>
      <c r="BC2599" s="29"/>
      <c r="BD2599" s="29"/>
    </row>
    <row r="2600" spans="2:56" ht="18.649999999999999" customHeight="1" thickTop="1" thickBot="1">
      <c r="B2600" s="39">
        <f t="shared" ref="B2600" si="15477">B2593+$E$5</f>
        <v>1.0471999999999839</v>
      </c>
      <c r="D2600" s="24">
        <v>1</v>
      </c>
      <c r="E2600" s="25">
        <v>0</v>
      </c>
      <c r="F2600" s="26">
        <v>0</v>
      </c>
      <c r="G2600" s="27">
        <f t="shared" ref="G2600" si="15478">-1/($E$8*$B2600)</f>
        <v>-5.3347900866797513</v>
      </c>
      <c r="I2600" s="24">
        <v>1</v>
      </c>
      <c r="J2600" s="28">
        <v>0</v>
      </c>
      <c r="K2600" s="26">
        <v>0</v>
      </c>
      <c r="L2600" s="27">
        <v>0</v>
      </c>
      <c r="N2600" s="24">
        <f t="shared" ref="N2600" si="15479">D2600*I2600+F2600*I2603-E2600*J2600-G2600*J2603</f>
        <v>0.41682148358187632</v>
      </c>
      <c r="O2600" s="28">
        <f t="shared" ref="O2600" si="15480">(D2600*J2600+E2600*I2600+F2600*J2603+G2600*I2603)</f>
        <v>0</v>
      </c>
      <c r="P2600" s="26">
        <f t="shared" ref="P2600" si="15481">D2600*K2600+F2600*K2603-E2600*L2600-G2600*L2603</f>
        <v>0</v>
      </c>
      <c r="Q2600" s="27">
        <f t="shared" ref="Q2600" si="15482">(D2600*L2600+E2600*K2600+F2600*L2603+G2600*K2603)</f>
        <v>-5.3347900866797513</v>
      </c>
      <c r="S2600" s="24">
        <v>1</v>
      </c>
      <c r="T2600" s="25">
        <v>0</v>
      </c>
      <c r="U2600" s="26">
        <v>0</v>
      </c>
      <c r="V2600" s="27">
        <f t="shared" ref="V2600" si="15483">-1/($T$8*$B2600)</f>
        <v>-25.808849338261499</v>
      </c>
      <c r="X2600" s="24">
        <f t="shared" ref="X2600" si="15484">N2600*S2600+P2600*S2603-O2600*T2600-Q2600*T2603</f>
        <v>0.41682148358187632</v>
      </c>
      <c r="Y2600" s="28">
        <f t="shared" ref="Y2600" si="15485">(N2600*T2600+O2600*S2600+P2600*T2603+Q2600*S2603)</f>
        <v>0</v>
      </c>
      <c r="Z2600" s="26">
        <f t="shared" ref="Z2600" si="15486">N2600*U2600+P2600*U2603-O2600*V2600-Q2600*V2603</f>
        <v>0</v>
      </c>
      <c r="AA2600" s="27">
        <f t="shared" ref="AA2600" si="15487">(N2600*V2600+O2600*U2600+P2600*V2603+Q2600*U2603)</f>
        <v>-16.092472957395039</v>
      </c>
      <c r="AB2600" s="8"/>
      <c r="AC2600" s="24">
        <v>1</v>
      </c>
      <c r="AD2600" s="28">
        <v>0</v>
      </c>
      <c r="AE2600" s="26">
        <v>0</v>
      </c>
      <c r="AF2600" s="27">
        <v>0</v>
      </c>
      <c r="AH2600" s="24">
        <f t="shared" ref="AH2600" si="15488">X2600*AC2600+Z2600*AC2603-Y2600*AD2600-AA2600*AD2603</f>
        <v>-1.5593987977443291</v>
      </c>
      <c r="AI2600" s="28">
        <f t="shared" ref="AI2600" si="15489">(X2600*AD2600+Y2600*AC2600+Z2600*AD2603+AA2600*AC2603)</f>
        <v>0</v>
      </c>
      <c r="AJ2600" s="26">
        <f t="shared" ref="AJ2600" si="15490">X2600*AE2600+Z2600*AE2603-Y2600*AF2600-AA2600*AF2603</f>
        <v>0</v>
      </c>
      <c r="AK2600" s="27">
        <f t="shared" ref="AK2600" si="15491">(X2600*AF2600+Y2600*AE2600+Z2600*AF2603+AA2600*AE2603)</f>
        <v>-16.092472957395039</v>
      </c>
      <c r="AL2600" s="8"/>
      <c r="AM2600" s="24">
        <v>1</v>
      </c>
      <c r="AN2600" s="25">
        <v>0</v>
      </c>
      <c r="AO2600" s="26">
        <v>0</v>
      </c>
      <c r="AP2600" s="27">
        <f t="shared" ref="AP2600" si="15492">-1/($AN$8*$B2600)</f>
        <v>-5.3347900866797513</v>
      </c>
      <c r="AR2600" s="24">
        <f t="shared" ref="AR2600" si="15493">AH2600*AM2600+AJ2600*AM2603-AI2600*AN2600-AK2600*AN2603</f>
        <v>-1.5593987977443291</v>
      </c>
      <c r="AS2600" s="28">
        <f t="shared" ref="AS2600" si="15494">(AH2600*AN2600+AI2600*AM2600+AJ2600*AN2603+AK2600*AM2603)</f>
        <v>0</v>
      </c>
      <c r="AT2600" s="26">
        <f t="shared" ref="AT2600" si="15495">AH2600*AO2600+AJ2600*AO2603-AI2600*AP2600-AK2600*AP2603</f>
        <v>0</v>
      </c>
      <c r="AU2600" s="27">
        <f t="shared" ref="AU2600" si="15496">(AH2600*AP2600+AI2600*AO2600+AJ2600*AP2603+AK2600*AO2603)</f>
        <v>-7.7734077100082697</v>
      </c>
      <c r="AV2600" s="8"/>
      <c r="AW2600" s="183">
        <f t="shared" ref="AW2600" si="15497">20*LOG((2*$AR$8)/(($AR$8*AR2600+AT2600+$AR$8*AR2603+AT2603)^2+($AR$8*AS2600+AU2600+$AR$8*AS2603+AU2603)^2)^0.5)</f>
        <v>-12.197016964825632</v>
      </c>
      <c r="AY2600" s="184">
        <f t="shared" ref="AY2600" si="15498">((AS2600^2+AR2600^2)/(AS2603^2+AR2603^2))^0.5</f>
        <v>13.637107470786503</v>
      </c>
      <c r="AZ2600" s="9"/>
      <c r="BA2600" s="29"/>
      <c r="BB2600" s="29"/>
      <c r="BC2600" s="29"/>
      <c r="BD2600" s="29"/>
    </row>
    <row r="2601" spans="2:56" ht="18.649999999999999" customHeight="1" thickBot="1">
      <c r="D2601" s="30"/>
      <c r="G2601" s="31"/>
      <c r="I2601" s="30"/>
      <c r="L2601" s="31"/>
      <c r="N2601" s="30"/>
      <c r="Q2601" s="31"/>
      <c r="S2601" s="30"/>
      <c r="V2601" s="31"/>
      <c r="X2601" s="30"/>
      <c r="AA2601" s="31"/>
      <c r="AC2601" s="30"/>
      <c r="AF2601" s="31"/>
      <c r="AH2601" s="30"/>
      <c r="AK2601" s="31"/>
      <c r="AM2601" s="30"/>
      <c r="AP2601" s="31"/>
      <c r="AR2601" s="30"/>
      <c r="AU2601" s="31"/>
      <c r="AY2601" s="185"/>
      <c r="AZ2601" s="9"/>
      <c r="BA2601" s="29"/>
      <c r="BB2601" s="29"/>
      <c r="BC2601" s="29"/>
      <c r="BD2601" s="29"/>
    </row>
    <row r="2602" spans="2:56" ht="18.649999999999999" customHeight="1" thickBot="1">
      <c r="D2602" s="197" t="s">
        <v>96</v>
      </c>
      <c r="E2602" s="198"/>
      <c r="F2602" s="199" t="s">
        <v>97</v>
      </c>
      <c r="G2602" s="200"/>
      <c r="I2602" s="197" t="s">
        <v>98</v>
      </c>
      <c r="J2602" s="198"/>
      <c r="K2602" s="199" t="s">
        <v>99</v>
      </c>
      <c r="L2602" s="200"/>
      <c r="N2602" s="197" t="s">
        <v>1</v>
      </c>
      <c r="O2602" s="198"/>
      <c r="P2602" s="199" t="s">
        <v>2</v>
      </c>
      <c r="Q2602" s="200"/>
      <c r="S2602" s="172" t="s">
        <v>100</v>
      </c>
      <c r="T2602" s="173"/>
      <c r="U2602" s="199" t="s">
        <v>101</v>
      </c>
      <c r="V2602" s="200"/>
      <c r="X2602" s="197" t="s">
        <v>102</v>
      </c>
      <c r="Y2602" s="198"/>
      <c r="Z2602" s="199" t="s">
        <v>103</v>
      </c>
      <c r="AA2602" s="200"/>
      <c r="AB2602" s="4"/>
      <c r="AC2602" s="197" t="s">
        <v>104</v>
      </c>
      <c r="AD2602" s="198"/>
      <c r="AE2602" s="199" t="s">
        <v>105</v>
      </c>
      <c r="AF2602" s="200"/>
      <c r="AH2602" s="172" t="s">
        <v>106</v>
      </c>
      <c r="AI2602" s="173"/>
      <c r="AJ2602" s="199" t="s">
        <v>107</v>
      </c>
      <c r="AK2602" s="200"/>
      <c r="AL2602" s="4"/>
      <c r="AM2602" s="197" t="s">
        <v>108</v>
      </c>
      <c r="AN2602" s="198"/>
      <c r="AO2602" s="199" t="s">
        <v>109</v>
      </c>
      <c r="AP2602" s="200"/>
      <c r="AR2602" s="197" t="s">
        <v>110</v>
      </c>
      <c r="AS2602" s="198"/>
      <c r="AT2602" s="199" t="s">
        <v>111</v>
      </c>
      <c r="AU2602" s="200"/>
      <c r="AV2602" s="4"/>
      <c r="AW2602" s="36" t="s">
        <v>112</v>
      </c>
      <c r="AY2602" s="186" t="s">
        <v>113</v>
      </c>
      <c r="AZ2602" s="9"/>
      <c r="BA2602" s="29"/>
      <c r="BB2602" s="29"/>
      <c r="BC2602" s="29"/>
      <c r="BD2602" s="29"/>
    </row>
    <row r="2603" spans="2:56" ht="18.649999999999999" customHeight="1" thickTop="1" thickBot="1">
      <c r="D2603" s="24">
        <v>0</v>
      </c>
      <c r="E2603" s="28">
        <v>0</v>
      </c>
      <c r="F2603" s="26">
        <v>1</v>
      </c>
      <c r="G2603" s="27">
        <v>0</v>
      </c>
      <c r="I2603" s="24">
        <v>0</v>
      </c>
      <c r="J2603" s="28">
        <f t="shared" ref="J2603" si="15499">IF(0=(1-$J$8*$K$8*$B2600^2),0,-1*(1-$J$8*$K$8*$B2600^2)/($B2600*$K$8))</f>
        <v>-0.10931611308835591</v>
      </c>
      <c r="K2603" s="26">
        <v>1</v>
      </c>
      <c r="L2603" s="27">
        <v>0</v>
      </c>
      <c r="N2603" s="24">
        <f t="shared" ref="N2603" si="15500">D2603*I2600+F2603*I2603-E2603*J2600-G2603*J2603</f>
        <v>0</v>
      </c>
      <c r="O2603" s="28">
        <f t="shared" ref="O2603" si="15501">(D2603*J2600+E2603*I2600+F2603*J2603+G2603*I2603)</f>
        <v>-0.10931611308835591</v>
      </c>
      <c r="P2603" s="26">
        <f t="shared" ref="P2603" si="15502">D2603*K2600+F2603*K2603-E2603*L2600-G2603*L2603</f>
        <v>1</v>
      </c>
      <c r="Q2603" s="27">
        <f t="shared" ref="Q2603" si="15503">(D2603*L2600+E2603*K2600+F2603*L2603+G2603*K2603)</f>
        <v>0</v>
      </c>
      <c r="S2603" s="24">
        <v>0</v>
      </c>
      <c r="T2603" s="28">
        <v>0</v>
      </c>
      <c r="U2603" s="26">
        <v>1</v>
      </c>
      <c r="V2603" s="27">
        <v>0</v>
      </c>
      <c r="X2603" s="24">
        <f t="shared" ref="X2603" si="15504">N2603*S2600+P2603*S2603-O2603*T2600-Q2603*T2603</f>
        <v>0</v>
      </c>
      <c r="Y2603" s="28">
        <f t="shared" ref="Y2603" si="15505">(N2603*T2600+O2603*S2600+P2603*T2603+Q2603*S2603)</f>
        <v>-0.10931611308835591</v>
      </c>
      <c r="Z2603" s="26">
        <f t="shared" ref="Z2603" si="15506">N2603*U2600+P2603*U2603-O2603*V2600-Q2603*V2603</f>
        <v>-1.8213230929417339</v>
      </c>
      <c r="AA2603" s="27">
        <f t="shared" ref="AA2603" si="15507">(N2603*V2600+O2603*U2600+P2603*V2603+Q2603*U2603)</f>
        <v>0</v>
      </c>
      <c r="AB2603" s="8"/>
      <c r="AC2603" s="24">
        <v>0</v>
      </c>
      <c r="AD2603" s="28">
        <f t="shared" ref="AD2603" si="15508">IF(0=(1-$AD$8*$AE$8*$B2600^2),0,-1*(1-$AD$8*$AE$8*$B2600^2)/($B2600*$AD$8))</f>
        <v>-0.12280401443322389</v>
      </c>
      <c r="AE2603" s="26">
        <v>1</v>
      </c>
      <c r="AF2603" s="27">
        <v>0</v>
      </c>
      <c r="AH2603" s="24">
        <f t="shared" ref="AH2603" si="15509">X2603*AC2600+Z2603*AC2603-Y2603*AD2600-AA2603*AD2603</f>
        <v>0</v>
      </c>
      <c r="AI2603" s="28">
        <f t="shared" ref="AI2603" si="15510">(X2603*AD2600+Y2603*AC2600+Z2603*AD2603+AA2603*AC2603)</f>
        <v>0.11434967430482475</v>
      </c>
      <c r="AJ2603" s="26">
        <f t="shared" ref="AJ2603" si="15511">X2603*AE2600+Z2603*AE2603-Y2603*AF2600-AA2603*AF2603</f>
        <v>-1.8213230929417339</v>
      </c>
      <c r="AK2603" s="27">
        <f t="shared" ref="AK2603" si="15512">(X2603*AF2600+Y2603*AE2600+Z2603*AF2603+AA2603*AE2603)</f>
        <v>0</v>
      </c>
      <c r="AL2603" s="8"/>
      <c r="AM2603" s="24">
        <v>0</v>
      </c>
      <c r="AN2603" s="28">
        <v>0</v>
      </c>
      <c r="AO2603" s="26">
        <v>1</v>
      </c>
      <c r="AP2603" s="27">
        <v>0</v>
      </c>
      <c r="AR2603" s="24">
        <f t="shared" ref="AR2603" si="15513">AH2603*AM2600+AJ2603*AM2603-AI2603*AN2600-AK2603*AN2603</f>
        <v>0</v>
      </c>
      <c r="AS2603" s="28">
        <f t="shared" ref="AS2603" si="15514">(AH2603*AN2600+AI2603*AM2600+AJ2603*AN2603+AK2603*AM2603)</f>
        <v>0.11434967430482475</v>
      </c>
      <c r="AT2603" s="26">
        <f t="shared" ref="AT2603" si="15515">AH2603*AO2600+AJ2603*AO2603-AI2603*AP2600-AK2603*AP2603</f>
        <v>-1.2112915840452967</v>
      </c>
      <c r="AU2603" s="27">
        <f t="shared" ref="AU2603" si="15516">(AH2603*AP2600+AI2603*AO2600+AJ2603*AP2603+AK2603*AO2603)</f>
        <v>0</v>
      </c>
      <c r="AV2603" s="8"/>
      <c r="AW2603" s="38">
        <f t="shared" ref="AW2603" si="15517">(180/PI())*ATAN(-1*(($AR$8*AS2600+AU2600+$AR$8*AS2603+AU2603)/($AR$8*AR2600+AT2600+$AR$8*AR2603+AT2603)))</f>
        <v>-70.112236469883626</v>
      </c>
      <c r="AY2603" s="187">
        <f t="shared" ref="AY2603" si="15518">20*LOG(((($AR$8*AR2600+AT2600-$AR$8*AR2603-AT2603)^2+($AR$8*AS2600+AU2600-$AR$8*AS2603-AU2603)^2)/(($AR$8*AR2600+AT2600+$AR$8*AR2603+AT2603)^2+($AR$8*AS2600+AU2600+$AR$8*AS2603+AU2603)^2))^0.5)</f>
        <v>-0.27009553400843428</v>
      </c>
      <c r="AZ2603" s="9"/>
      <c r="BA2603" s="29"/>
      <c r="BB2603" s="29"/>
      <c r="BC2603" s="29"/>
      <c r="BD2603" s="29"/>
    </row>
    <row r="2604" spans="2:56" ht="18.649999999999999" customHeight="1">
      <c r="AY2604" s="33"/>
    </row>
    <row r="2605" spans="2:56" ht="18.649999999999999" customHeight="1" thickBot="1">
      <c r="E2605" s="21" t="s">
        <v>68</v>
      </c>
      <c r="J2605" s="21" t="s">
        <v>69</v>
      </c>
      <c r="O2605" s="21" t="s">
        <v>70</v>
      </c>
      <c r="T2605" s="21" t="s">
        <v>71</v>
      </c>
      <c r="Y2605" s="21" t="s">
        <v>72</v>
      </c>
      <c r="AD2605" s="21" t="s">
        <v>73</v>
      </c>
      <c r="AI2605" s="21" t="s">
        <v>74</v>
      </c>
      <c r="AN2605" s="21" t="s">
        <v>75</v>
      </c>
      <c r="AS2605" s="21" t="s">
        <v>76</v>
      </c>
    </row>
    <row r="2606" spans="2:56" ht="18.649999999999999" customHeight="1" thickBot="1">
      <c r="B2606" s="20"/>
      <c r="D2606" s="197" t="s">
        <v>77</v>
      </c>
      <c r="E2606" s="198"/>
      <c r="F2606" s="199" t="s">
        <v>78</v>
      </c>
      <c r="G2606" s="200"/>
      <c r="I2606" s="197" t="s">
        <v>79</v>
      </c>
      <c r="J2606" s="198"/>
      <c r="K2606" s="199" t="s">
        <v>80</v>
      </c>
      <c r="L2606" s="200"/>
      <c r="N2606" s="197" t="s">
        <v>81</v>
      </c>
      <c r="O2606" s="198"/>
      <c r="P2606" s="199" t="s">
        <v>82</v>
      </c>
      <c r="Q2606" s="200"/>
      <c r="S2606" s="197" t="s">
        <v>83</v>
      </c>
      <c r="T2606" s="198"/>
      <c r="U2606" s="199" t="s">
        <v>84</v>
      </c>
      <c r="V2606" s="200"/>
      <c r="X2606" s="197" t="s">
        <v>85</v>
      </c>
      <c r="Y2606" s="198"/>
      <c r="Z2606" s="199" t="s">
        <v>86</v>
      </c>
      <c r="AA2606" s="200"/>
      <c r="AB2606" s="4"/>
      <c r="AC2606" s="197" t="s">
        <v>87</v>
      </c>
      <c r="AD2606" s="198"/>
      <c r="AE2606" s="199" t="s">
        <v>88</v>
      </c>
      <c r="AF2606" s="200"/>
      <c r="AH2606" s="197" t="s">
        <v>89</v>
      </c>
      <c r="AI2606" s="198"/>
      <c r="AJ2606" s="199" t="s">
        <v>90</v>
      </c>
      <c r="AK2606" s="200"/>
      <c r="AL2606" s="4"/>
      <c r="AM2606" s="197" t="s">
        <v>91</v>
      </c>
      <c r="AN2606" s="198"/>
      <c r="AO2606" s="199" t="s">
        <v>92</v>
      </c>
      <c r="AP2606" s="200"/>
      <c r="AR2606" s="197" t="s">
        <v>93</v>
      </c>
      <c r="AS2606" s="198"/>
      <c r="AT2606" s="199" t="s">
        <v>94</v>
      </c>
      <c r="AU2606" s="200"/>
      <c r="AV2606" s="4"/>
      <c r="AW2606" s="181" t="s">
        <v>95</v>
      </c>
      <c r="AY2606" s="182" t="s">
        <v>22</v>
      </c>
      <c r="AZ2606" s="9"/>
      <c r="BA2606" s="29"/>
      <c r="BB2606" s="29"/>
      <c r="BC2606" s="29"/>
      <c r="BD2606" s="29"/>
    </row>
    <row r="2607" spans="2:56" ht="18.649999999999999" customHeight="1" thickTop="1" thickBot="1">
      <c r="B2607" s="39">
        <f t="shared" ref="B2607" si="15519">B2600+$E$5</f>
        <v>1.0475999999999839</v>
      </c>
      <c r="D2607" s="24">
        <v>1</v>
      </c>
      <c r="E2607" s="25">
        <v>0</v>
      </c>
      <c r="F2607" s="26">
        <v>0</v>
      </c>
      <c r="G2607" s="27">
        <f t="shared" ref="G2607" si="15520">-1/($E$8*$B2607)</f>
        <v>-5.3327531297928941</v>
      </c>
      <c r="I2607" s="24">
        <v>1</v>
      </c>
      <c r="J2607" s="28">
        <v>0</v>
      </c>
      <c r="K2607" s="26">
        <v>0</v>
      </c>
      <c r="L2607" s="27">
        <v>0</v>
      </c>
      <c r="N2607" s="24">
        <f t="shared" ref="N2607" si="15521">D2607*I2607+F2607*I2610-E2607*J2607-G2607*J2610</f>
        <v>0.42148521174266151</v>
      </c>
      <c r="O2607" s="28">
        <f t="shared" ref="O2607" si="15522">(D2607*J2607+E2607*I2607+F2607*J2610+G2607*I2610)</f>
        <v>0</v>
      </c>
      <c r="P2607" s="26">
        <f t="shared" ref="P2607" si="15523">D2607*K2607+F2607*K2610-E2607*L2607-G2607*L2610</f>
        <v>0</v>
      </c>
      <c r="Q2607" s="27">
        <f t="shared" ref="Q2607" si="15524">(D2607*L2607+E2607*K2607+F2607*L2610+G2607*K2610)</f>
        <v>-5.3327531297928941</v>
      </c>
      <c r="S2607" s="24">
        <v>1</v>
      </c>
      <c r="T2607" s="25">
        <v>0</v>
      </c>
      <c r="U2607" s="26">
        <v>0</v>
      </c>
      <c r="V2607" s="27">
        <f t="shared" ref="V2607" si="15525">-1/($T$8*$B2607)</f>
        <v>-25.798994871160218</v>
      </c>
      <c r="X2607" s="24">
        <f t="shared" ref="X2607" si="15526">N2607*S2607+P2607*S2610-O2607*T2607-Q2607*T2610</f>
        <v>0.42148521174266151</v>
      </c>
      <c r="Y2607" s="28">
        <f t="shared" ref="Y2607" si="15527">(N2607*T2607+O2607*S2607+P2607*T2610+Q2607*S2610)</f>
        <v>0</v>
      </c>
      <c r="Z2607" s="26">
        <f t="shared" ref="Z2607" si="15528">N2607*U2607+P2607*U2610-O2607*V2607-Q2607*V2610</f>
        <v>0</v>
      </c>
      <c r="AA2607" s="27">
        <f t="shared" ref="AA2607" si="15529">(N2607*V2607+O2607*U2607+P2607*V2610+Q2607*U2610)</f>
        <v>-16.206647945811696</v>
      </c>
      <c r="AB2607" s="8"/>
      <c r="AC2607" s="24">
        <v>1</v>
      </c>
      <c r="AD2607" s="28">
        <v>0</v>
      </c>
      <c r="AE2607" s="26">
        <v>0</v>
      </c>
      <c r="AF2607" s="27">
        <v>0</v>
      </c>
      <c r="AH2607" s="24">
        <f t="shared" ref="AH2607" si="15530">X2607*AC2607+Z2607*AC2610-Y2607*AD2607-AA2607*AD2610</f>
        <v>-1.5571852811711622</v>
      </c>
      <c r="AI2607" s="28">
        <f t="shared" ref="AI2607" si="15531">(X2607*AD2607+Y2607*AC2607+Z2607*AD2610+AA2607*AC2610)</f>
        <v>0</v>
      </c>
      <c r="AJ2607" s="26">
        <f t="shared" ref="AJ2607" si="15532">X2607*AE2607+Z2607*AE2610-Y2607*AF2607-AA2607*AF2610</f>
        <v>0</v>
      </c>
      <c r="AK2607" s="27">
        <f t="shared" ref="AK2607" si="15533">(X2607*AF2607+Y2607*AE2607+Z2607*AF2610+AA2607*AE2610)</f>
        <v>-16.206647945811696</v>
      </c>
      <c r="AL2607" s="8"/>
      <c r="AM2607" s="24">
        <v>1</v>
      </c>
      <c r="AN2607" s="25">
        <v>0</v>
      </c>
      <c r="AO2607" s="26">
        <v>0</v>
      </c>
      <c r="AP2607" s="27">
        <f t="shared" ref="AP2607" si="15534">-1/($AN$8*$B2607)</f>
        <v>-5.3327531297928941</v>
      </c>
      <c r="AR2607" s="24">
        <f t="shared" ref="AR2607" si="15535">AH2607*AM2607+AJ2607*AM2610-AI2607*AN2607-AK2607*AN2610</f>
        <v>-1.5571852811711622</v>
      </c>
      <c r="AS2607" s="28">
        <f t="shared" ref="AS2607" si="15536">(AH2607*AN2607+AI2607*AM2607+AJ2607*AN2610+AK2607*AM2610)</f>
        <v>0</v>
      </c>
      <c r="AT2607" s="26">
        <f t="shared" ref="AT2607" si="15537">AH2607*AO2607+AJ2607*AO2610-AI2607*AP2607-AK2607*AP2610</f>
        <v>0</v>
      </c>
      <c r="AU2607" s="27">
        <f t="shared" ref="AU2607" si="15538">(AH2607*AP2607+AI2607*AO2607+AJ2607*AP2610+AK2607*AO2610)</f>
        <v>-7.9025632639787524</v>
      </c>
      <c r="AV2607" s="8"/>
      <c r="AW2607" s="183">
        <f t="shared" ref="AW2607" si="15539">20*LOG((2*$AR$8)/(($AR$8*AR2607+AT2607+$AR$8*AR2610+AT2610)^2+($AR$8*AS2607+AU2607+$AR$8*AS2610+AU2610)^2)^0.5)</f>
        <v>-12.326306676757934</v>
      </c>
      <c r="AY2607" s="184">
        <f t="shared" ref="AY2607" si="15540">((AS2607^2+AR2607^2)/(AS2610^2+AR2610^2))^0.5</f>
        <v>14.012604817260268</v>
      </c>
      <c r="AZ2607" s="9"/>
      <c r="BA2607" s="29"/>
      <c r="BB2607" s="29"/>
      <c r="BC2607" s="29"/>
      <c r="BD2607" s="29"/>
    </row>
    <row r="2608" spans="2:56" ht="18.649999999999999" customHeight="1" thickBot="1">
      <c r="D2608" s="30"/>
      <c r="G2608" s="31"/>
      <c r="I2608" s="30"/>
      <c r="L2608" s="31"/>
      <c r="N2608" s="30"/>
      <c r="Q2608" s="31"/>
      <c r="S2608" s="30"/>
      <c r="V2608" s="31"/>
      <c r="X2608" s="30"/>
      <c r="AA2608" s="31"/>
      <c r="AC2608" s="30"/>
      <c r="AF2608" s="31"/>
      <c r="AH2608" s="30"/>
      <c r="AK2608" s="31"/>
      <c r="AM2608" s="30"/>
      <c r="AP2608" s="31"/>
      <c r="AR2608" s="30"/>
      <c r="AU2608" s="31"/>
      <c r="AY2608" s="185"/>
      <c r="AZ2608" s="9"/>
      <c r="BA2608" s="29"/>
      <c r="BB2608" s="29"/>
      <c r="BC2608" s="29"/>
      <c r="BD2608" s="29"/>
    </row>
    <row r="2609" spans="2:56" ht="18.649999999999999" customHeight="1" thickBot="1">
      <c r="D2609" s="197" t="s">
        <v>96</v>
      </c>
      <c r="E2609" s="198"/>
      <c r="F2609" s="199" t="s">
        <v>97</v>
      </c>
      <c r="G2609" s="200"/>
      <c r="I2609" s="197" t="s">
        <v>98</v>
      </c>
      <c r="J2609" s="198"/>
      <c r="K2609" s="199" t="s">
        <v>99</v>
      </c>
      <c r="L2609" s="200"/>
      <c r="N2609" s="197" t="s">
        <v>1</v>
      </c>
      <c r="O2609" s="198"/>
      <c r="P2609" s="199" t="s">
        <v>2</v>
      </c>
      <c r="Q2609" s="200"/>
      <c r="S2609" s="172" t="s">
        <v>100</v>
      </c>
      <c r="T2609" s="173"/>
      <c r="U2609" s="199" t="s">
        <v>101</v>
      </c>
      <c r="V2609" s="200"/>
      <c r="X2609" s="197" t="s">
        <v>102</v>
      </c>
      <c r="Y2609" s="198"/>
      <c r="Z2609" s="199" t="s">
        <v>103</v>
      </c>
      <c r="AA2609" s="200"/>
      <c r="AB2609" s="4"/>
      <c r="AC2609" s="197" t="s">
        <v>104</v>
      </c>
      <c r="AD2609" s="198"/>
      <c r="AE2609" s="199" t="s">
        <v>105</v>
      </c>
      <c r="AF2609" s="200"/>
      <c r="AH2609" s="172" t="s">
        <v>106</v>
      </c>
      <c r="AI2609" s="173"/>
      <c r="AJ2609" s="199" t="s">
        <v>107</v>
      </c>
      <c r="AK2609" s="200"/>
      <c r="AL2609" s="4"/>
      <c r="AM2609" s="197" t="s">
        <v>108</v>
      </c>
      <c r="AN2609" s="198"/>
      <c r="AO2609" s="199" t="s">
        <v>109</v>
      </c>
      <c r="AP2609" s="200"/>
      <c r="AR2609" s="197" t="s">
        <v>110</v>
      </c>
      <c r="AS2609" s="198"/>
      <c r="AT2609" s="199" t="s">
        <v>111</v>
      </c>
      <c r="AU2609" s="200"/>
      <c r="AV2609" s="4"/>
      <c r="AW2609" s="36" t="s">
        <v>112</v>
      </c>
      <c r="AY2609" s="186" t="s">
        <v>113</v>
      </c>
      <c r="AZ2609" s="9"/>
      <c r="BA2609" s="29"/>
      <c r="BB2609" s="29"/>
      <c r="BC2609" s="29"/>
      <c r="BD2609" s="29"/>
    </row>
    <row r="2610" spans="2:56" ht="18.649999999999999" customHeight="1" thickTop="1" thickBot="1">
      <c r="D2610" s="24">
        <v>0</v>
      </c>
      <c r="E2610" s="28">
        <v>0</v>
      </c>
      <c r="F2610" s="26">
        <v>1</v>
      </c>
      <c r="G2610" s="27">
        <v>0</v>
      </c>
      <c r="I2610" s="24">
        <v>0</v>
      </c>
      <c r="J2610" s="28">
        <f t="shared" ref="J2610" si="15541">IF(0=(1-$J$8*$K$8*$B2607^2),0,-1*(1-$J$8*$K$8*$B2607^2)/($B2607*$K$8))</f>
        <v>-0.10848332449992974</v>
      </c>
      <c r="K2610" s="26">
        <v>1</v>
      </c>
      <c r="L2610" s="27">
        <v>0</v>
      </c>
      <c r="N2610" s="24">
        <f t="shared" ref="N2610" si="15542">D2610*I2607+F2610*I2610-E2610*J2607-G2610*J2610</f>
        <v>0</v>
      </c>
      <c r="O2610" s="28">
        <f t="shared" ref="O2610" si="15543">(D2610*J2607+E2610*I2607+F2610*J2610+G2610*I2610)</f>
        <v>-0.10848332449992974</v>
      </c>
      <c r="P2610" s="26">
        <f t="shared" ref="P2610" si="15544">D2610*K2607+F2610*K2610-E2610*L2607-G2610*L2610</f>
        <v>1</v>
      </c>
      <c r="Q2610" s="27">
        <f t="shared" ref="Q2610" si="15545">(D2610*L2607+E2610*K2607+F2610*L2610+G2610*K2610)</f>
        <v>0</v>
      </c>
      <c r="S2610" s="24">
        <v>0</v>
      </c>
      <c r="T2610" s="28">
        <v>0</v>
      </c>
      <c r="U2610" s="26">
        <v>1</v>
      </c>
      <c r="V2610" s="27">
        <v>0</v>
      </c>
      <c r="X2610" s="24">
        <f t="shared" ref="X2610" si="15546">N2610*S2607+P2610*S2610-O2610*T2607-Q2610*T2610</f>
        <v>0</v>
      </c>
      <c r="Y2610" s="28">
        <f t="shared" ref="Y2610" si="15547">(N2610*T2607+O2610*S2607+P2610*T2610+Q2610*S2610)</f>
        <v>-0.10848332449992974</v>
      </c>
      <c r="Z2610" s="26">
        <f t="shared" ref="Z2610" si="15548">N2610*U2607+P2610*U2610-O2610*V2607-Q2610*V2610</f>
        <v>-1.7987607323800971</v>
      </c>
      <c r="AA2610" s="27">
        <f t="shared" ref="AA2610" si="15549">(N2610*V2607+O2610*U2607+P2610*V2610+Q2610*U2610)</f>
        <v>0</v>
      </c>
      <c r="AB2610" s="8"/>
      <c r="AC2610" s="24">
        <v>0</v>
      </c>
      <c r="AD2610" s="28">
        <f t="shared" ref="AD2610" si="15550">IF(0=(1-$AD$8*$AE$8*$B2607^2),0,-1*(1-$AD$8*$AE$8*$B2607^2)/($B2607*$AD$8))</f>
        <v>-0.12209005215203518</v>
      </c>
      <c r="AE2610" s="26">
        <v>1</v>
      </c>
      <c r="AF2610" s="27">
        <v>0</v>
      </c>
      <c r="AH2610" s="24">
        <f t="shared" ref="AH2610" si="15551">X2610*AC2607+Z2610*AC2610-Y2610*AD2607-AA2610*AD2610</f>
        <v>0</v>
      </c>
      <c r="AI2610" s="28">
        <f t="shared" ref="AI2610" si="15552">(X2610*AD2607+Y2610*AC2607+Z2610*AD2610+AA2610*AC2610)</f>
        <v>0.1111274671253893</v>
      </c>
      <c r="AJ2610" s="26">
        <f t="shared" ref="AJ2610" si="15553">X2610*AE2607+Z2610*AE2610-Y2610*AF2607-AA2610*AF2610</f>
        <v>-1.7987607323800971</v>
      </c>
      <c r="AK2610" s="27">
        <f t="shared" ref="AK2610" si="15554">(X2610*AF2607+Y2610*AE2607+Z2610*AF2610+AA2610*AE2610)</f>
        <v>0</v>
      </c>
      <c r="AL2610" s="8"/>
      <c r="AM2610" s="24">
        <v>0</v>
      </c>
      <c r="AN2610" s="28">
        <v>0</v>
      </c>
      <c r="AO2610" s="26">
        <v>1</v>
      </c>
      <c r="AP2610" s="27">
        <v>0</v>
      </c>
      <c r="AR2610" s="24">
        <f t="shared" ref="AR2610" si="15555">AH2610*AM2607+AJ2610*AM2610-AI2610*AN2607-AK2610*AN2610</f>
        <v>0</v>
      </c>
      <c r="AS2610" s="28">
        <f t="shared" ref="AS2610" si="15556">(AH2610*AN2607+AI2610*AM2607+AJ2610*AN2610+AK2610*AM2610)</f>
        <v>0.1111274671253893</v>
      </c>
      <c r="AT2610" s="26">
        <f t="shared" ref="AT2610" si="15557">AH2610*AO2607+AJ2610*AO2610-AI2610*AP2607-AK2610*AP2610</f>
        <v>-1.2061453842612204</v>
      </c>
      <c r="AU2610" s="27">
        <f t="shared" ref="AU2610" si="15558">(AH2610*AP2607+AI2610*AO2607+AJ2610*AP2610+AK2610*AO2610)</f>
        <v>0</v>
      </c>
      <c r="AV2610" s="8"/>
      <c r="AW2610" s="38">
        <f t="shared" ref="AW2610" si="15559">(180/PI())*ATAN(-1*(($AR$8*AS2607+AU2607+$AR$8*AS2610+AU2610)/($AR$8*AR2607+AT2607+$AR$8*AR2610+AT2610)))</f>
        <v>-70.472308883056456</v>
      </c>
      <c r="AY2610" s="187">
        <f t="shared" ref="AY2610" si="15560">20*LOG(((($AR$8*AR2607+AT2607-$AR$8*AR2610-AT2610)^2+($AR$8*AS2607+AU2607-$AR$8*AS2610-AU2610)^2)/(($AR$8*AR2607+AT2607+$AR$8*AR2610+AT2610)^2+($AR$8*AS2607+AU2607+$AR$8*AS2610+AU2610)^2))^0.5)</f>
        <v>-0.26192942811919828</v>
      </c>
      <c r="AZ2610" s="9"/>
      <c r="BA2610" s="29"/>
      <c r="BB2610" s="29"/>
      <c r="BC2610" s="29"/>
      <c r="BD2610" s="29"/>
    </row>
    <row r="2611" spans="2:56" ht="18.649999999999999" customHeight="1">
      <c r="AY2611" s="33"/>
    </row>
    <row r="2612" spans="2:56" ht="18.649999999999999" customHeight="1" thickBot="1">
      <c r="E2612" s="21" t="s">
        <v>68</v>
      </c>
      <c r="J2612" s="21" t="s">
        <v>69</v>
      </c>
      <c r="O2612" s="21" t="s">
        <v>70</v>
      </c>
      <c r="T2612" s="21" t="s">
        <v>71</v>
      </c>
      <c r="Y2612" s="21" t="s">
        <v>72</v>
      </c>
      <c r="AD2612" s="21" t="s">
        <v>73</v>
      </c>
      <c r="AI2612" s="21" t="s">
        <v>74</v>
      </c>
      <c r="AN2612" s="21" t="s">
        <v>75</v>
      </c>
      <c r="AS2612" s="21" t="s">
        <v>76</v>
      </c>
    </row>
    <row r="2613" spans="2:56" ht="18.649999999999999" customHeight="1" thickBot="1">
      <c r="B2613" s="20"/>
      <c r="D2613" s="197" t="s">
        <v>77</v>
      </c>
      <c r="E2613" s="198"/>
      <c r="F2613" s="199" t="s">
        <v>78</v>
      </c>
      <c r="G2613" s="200"/>
      <c r="I2613" s="197" t="s">
        <v>79</v>
      </c>
      <c r="J2613" s="198"/>
      <c r="K2613" s="199" t="s">
        <v>80</v>
      </c>
      <c r="L2613" s="200"/>
      <c r="N2613" s="197" t="s">
        <v>81</v>
      </c>
      <c r="O2613" s="198"/>
      <c r="P2613" s="199" t="s">
        <v>82</v>
      </c>
      <c r="Q2613" s="200"/>
      <c r="S2613" s="197" t="s">
        <v>83</v>
      </c>
      <c r="T2613" s="198"/>
      <c r="U2613" s="199" t="s">
        <v>84</v>
      </c>
      <c r="V2613" s="200"/>
      <c r="X2613" s="197" t="s">
        <v>85</v>
      </c>
      <c r="Y2613" s="198"/>
      <c r="Z2613" s="199" t="s">
        <v>86</v>
      </c>
      <c r="AA2613" s="200"/>
      <c r="AB2613" s="4"/>
      <c r="AC2613" s="197" t="s">
        <v>87</v>
      </c>
      <c r="AD2613" s="198"/>
      <c r="AE2613" s="199" t="s">
        <v>88</v>
      </c>
      <c r="AF2613" s="200"/>
      <c r="AH2613" s="197" t="s">
        <v>89</v>
      </c>
      <c r="AI2613" s="198"/>
      <c r="AJ2613" s="199" t="s">
        <v>90</v>
      </c>
      <c r="AK2613" s="200"/>
      <c r="AL2613" s="4"/>
      <c r="AM2613" s="197" t="s">
        <v>91</v>
      </c>
      <c r="AN2613" s="198"/>
      <c r="AO2613" s="199" t="s">
        <v>92</v>
      </c>
      <c r="AP2613" s="200"/>
      <c r="AR2613" s="197" t="s">
        <v>93</v>
      </c>
      <c r="AS2613" s="198"/>
      <c r="AT2613" s="199" t="s">
        <v>94</v>
      </c>
      <c r="AU2613" s="200"/>
      <c r="AV2613" s="4"/>
      <c r="AW2613" s="181" t="s">
        <v>95</v>
      </c>
      <c r="AY2613" s="182" t="s">
        <v>22</v>
      </c>
      <c r="AZ2613" s="9"/>
      <c r="BA2613" s="29"/>
      <c r="BB2613" s="29"/>
      <c r="BC2613" s="29"/>
      <c r="BD2613" s="29"/>
    </row>
    <row r="2614" spans="2:56" ht="18.649999999999999" customHeight="1" thickTop="1" thickBot="1">
      <c r="B2614" s="39">
        <f t="shared" ref="B2614" si="15561">B2607+$E$5</f>
        <v>1.0479999999999838</v>
      </c>
      <c r="D2614" s="24">
        <v>1</v>
      </c>
      <c r="E2614" s="25">
        <v>0</v>
      </c>
      <c r="F2614" s="26">
        <v>0</v>
      </c>
      <c r="G2614" s="27">
        <f t="shared" ref="G2614" si="15562">-1/($E$8*$B2614)</f>
        <v>-5.3307177278349585</v>
      </c>
      <c r="I2614" s="24">
        <v>1</v>
      </c>
      <c r="J2614" s="28">
        <v>0</v>
      </c>
      <c r="K2614" s="26">
        <v>0</v>
      </c>
      <c r="L2614" s="27">
        <v>0</v>
      </c>
      <c r="N2614" s="24">
        <f t="shared" ref="N2614" si="15563">D2614*I2614+F2614*I2617-E2614*J2614-G2614*J2617</f>
        <v>0.42614360077587488</v>
      </c>
      <c r="O2614" s="28">
        <f t="shared" ref="O2614" si="15564">(D2614*J2614+E2614*I2614+F2614*J2617+G2614*I2617)</f>
        <v>0</v>
      </c>
      <c r="P2614" s="26">
        <f t="shared" ref="P2614" si="15565">D2614*K2614+F2614*K2617-E2614*L2614-G2614*L2617</f>
        <v>0</v>
      </c>
      <c r="Q2614" s="27">
        <f t="shared" ref="Q2614" si="15566">(D2614*L2614+E2614*K2614+F2614*L2617+G2614*K2617)</f>
        <v>-5.3307177278349585</v>
      </c>
      <c r="S2614" s="24">
        <v>1</v>
      </c>
      <c r="T2614" s="25">
        <v>0</v>
      </c>
      <c r="U2614" s="26">
        <v>0</v>
      </c>
      <c r="V2614" s="27">
        <f t="shared" ref="V2614" si="15567">-1/($T$8*$B2614)</f>
        <v>-25.789147926552904</v>
      </c>
      <c r="X2614" s="24">
        <f t="shared" ref="X2614" si="15568">N2614*S2614+P2614*S2617-O2614*T2614-Q2614*T2617</f>
        <v>0.42614360077587488</v>
      </c>
      <c r="Y2614" s="28">
        <f t="shared" ref="Y2614" si="15569">(N2614*T2614+O2614*S2614+P2614*T2617+Q2614*S2617)</f>
        <v>0</v>
      </c>
      <c r="Z2614" s="26">
        <f t="shared" ref="Z2614" si="15570">N2614*U2614+P2614*U2617-O2614*V2614-Q2614*V2617</f>
        <v>0</v>
      </c>
      <c r="AA2614" s="27">
        <f t="shared" ref="AA2614" si="15571">(N2614*V2614+O2614*U2614+P2614*V2617+Q2614*U2617)</f>
        <v>-16.320598086197901</v>
      </c>
      <c r="AB2614" s="8"/>
      <c r="AC2614" s="24">
        <v>1</v>
      </c>
      <c r="AD2614" s="28">
        <v>0</v>
      </c>
      <c r="AE2614" s="26">
        <v>0</v>
      </c>
      <c r="AF2614" s="27">
        <v>0</v>
      </c>
      <c r="AH2614" s="24">
        <f t="shared" ref="AH2614" si="15572">X2614*AC2614+Z2614*AC2617-Y2614*AD2614-AA2614*AD2617</f>
        <v>-1.5547915180132095</v>
      </c>
      <c r="AI2614" s="28">
        <f t="shared" ref="AI2614" si="15573">(X2614*AD2614+Y2614*AC2614+Z2614*AD2617+AA2614*AC2617)</f>
        <v>0</v>
      </c>
      <c r="AJ2614" s="26">
        <f t="shared" ref="AJ2614" si="15574">X2614*AE2614+Z2614*AE2617-Y2614*AF2614-AA2614*AF2617</f>
        <v>0</v>
      </c>
      <c r="AK2614" s="27">
        <f t="shared" ref="AK2614" si="15575">(X2614*AF2614+Y2614*AE2614+Z2614*AF2617+AA2614*AE2617)</f>
        <v>-16.320598086197901</v>
      </c>
      <c r="AL2614" s="8"/>
      <c r="AM2614" s="24">
        <v>1</v>
      </c>
      <c r="AN2614" s="25">
        <v>0</v>
      </c>
      <c r="AO2614" s="26">
        <v>0</v>
      </c>
      <c r="AP2614" s="27">
        <f t="shared" ref="AP2614" si="15576">-1/($AN$8*$B2614)</f>
        <v>-5.3307177278349585</v>
      </c>
      <c r="AR2614" s="24">
        <f t="shared" ref="AR2614" si="15577">AH2614*AM2614+AJ2614*AM2617-AI2614*AN2614-AK2614*AN2617</f>
        <v>-1.5547915180132095</v>
      </c>
      <c r="AS2614" s="28">
        <f t="shared" ref="AS2614" si="15578">(AH2614*AN2614+AI2614*AM2614+AJ2614*AN2617+AK2614*AM2617)</f>
        <v>0</v>
      </c>
      <c r="AT2614" s="26">
        <f t="shared" ref="AT2614" si="15579">AH2614*AO2614+AJ2614*AO2617-AI2614*AP2614-AK2614*AP2617</f>
        <v>0</v>
      </c>
      <c r="AU2614" s="27">
        <f t="shared" ref="AU2614" si="15580">(AH2614*AP2614+AI2614*AO2614+AJ2614*AP2617+AK2614*AO2617)</f>
        <v>-8.032443378037458</v>
      </c>
      <c r="AV2614" s="8"/>
      <c r="AW2614" s="183">
        <f t="shared" ref="AW2614" si="15581">20*LOG((2*$AR$8)/(($AR$8*AR2614+AT2614+$AR$8*AR2617+AT2617)^2+($AR$8*AS2614+AU2614+$AR$8*AS2617+AU2617)^2)^0.5)</f>
        <v>-12.454580610161017</v>
      </c>
      <c r="AY2614" s="184">
        <f t="shared" ref="AY2614" si="15582">((AS2614^2+AR2614^2)/(AS2617^2+AR2617^2))^0.5</f>
        <v>14.404114092187406</v>
      </c>
      <c r="AZ2614" s="9"/>
      <c r="BA2614" s="29"/>
      <c r="BB2614" s="29"/>
      <c r="BC2614" s="29"/>
      <c r="BD2614" s="29"/>
    </row>
    <row r="2615" spans="2:56" ht="18.649999999999999" customHeight="1" thickBot="1">
      <c r="D2615" s="30"/>
      <c r="G2615" s="31"/>
      <c r="I2615" s="30"/>
      <c r="L2615" s="31"/>
      <c r="N2615" s="30"/>
      <c r="Q2615" s="31"/>
      <c r="S2615" s="30"/>
      <c r="V2615" s="31"/>
      <c r="X2615" s="30"/>
      <c r="AA2615" s="31"/>
      <c r="AC2615" s="30"/>
      <c r="AF2615" s="31"/>
      <c r="AH2615" s="30"/>
      <c r="AK2615" s="31"/>
      <c r="AM2615" s="30"/>
      <c r="AP2615" s="31"/>
      <c r="AR2615" s="30"/>
      <c r="AU2615" s="31"/>
      <c r="AY2615" s="185"/>
      <c r="AZ2615" s="9"/>
      <c r="BA2615" s="29"/>
      <c r="BB2615" s="29"/>
      <c r="BC2615" s="29"/>
      <c r="BD2615" s="29"/>
    </row>
    <row r="2616" spans="2:56" ht="18.649999999999999" customHeight="1" thickBot="1">
      <c r="D2616" s="197" t="s">
        <v>96</v>
      </c>
      <c r="E2616" s="198"/>
      <c r="F2616" s="199" t="s">
        <v>97</v>
      </c>
      <c r="G2616" s="200"/>
      <c r="I2616" s="197" t="s">
        <v>98</v>
      </c>
      <c r="J2616" s="198"/>
      <c r="K2616" s="199" t="s">
        <v>99</v>
      </c>
      <c r="L2616" s="200"/>
      <c r="N2616" s="197" t="s">
        <v>1</v>
      </c>
      <c r="O2616" s="198"/>
      <c r="P2616" s="199" t="s">
        <v>2</v>
      </c>
      <c r="Q2616" s="200"/>
      <c r="S2616" s="172" t="s">
        <v>100</v>
      </c>
      <c r="T2616" s="173"/>
      <c r="U2616" s="199" t="s">
        <v>101</v>
      </c>
      <c r="V2616" s="200"/>
      <c r="X2616" s="197" t="s">
        <v>102</v>
      </c>
      <c r="Y2616" s="198"/>
      <c r="Z2616" s="199" t="s">
        <v>103</v>
      </c>
      <c r="AA2616" s="200"/>
      <c r="AB2616" s="4"/>
      <c r="AC2616" s="197" t="s">
        <v>104</v>
      </c>
      <c r="AD2616" s="198"/>
      <c r="AE2616" s="199" t="s">
        <v>105</v>
      </c>
      <c r="AF2616" s="200"/>
      <c r="AH2616" s="172" t="s">
        <v>106</v>
      </c>
      <c r="AI2616" s="173"/>
      <c r="AJ2616" s="199" t="s">
        <v>107</v>
      </c>
      <c r="AK2616" s="200"/>
      <c r="AL2616" s="4"/>
      <c r="AM2616" s="197" t="s">
        <v>108</v>
      </c>
      <c r="AN2616" s="198"/>
      <c r="AO2616" s="199" t="s">
        <v>109</v>
      </c>
      <c r="AP2616" s="200"/>
      <c r="AR2616" s="197" t="s">
        <v>110</v>
      </c>
      <c r="AS2616" s="198"/>
      <c r="AT2616" s="199" t="s">
        <v>111</v>
      </c>
      <c r="AU2616" s="200"/>
      <c r="AV2616" s="4"/>
      <c r="AW2616" s="36" t="s">
        <v>112</v>
      </c>
      <c r="AY2616" s="186" t="s">
        <v>113</v>
      </c>
      <c r="AZ2616" s="9"/>
      <c r="BA2616" s="29"/>
      <c r="BB2616" s="29"/>
      <c r="BC2616" s="29"/>
      <c r="BD2616" s="29"/>
    </row>
    <row r="2617" spans="2:56" ht="18.649999999999999" customHeight="1" thickTop="1" thickBot="1">
      <c r="D2617" s="24">
        <v>0</v>
      </c>
      <c r="E2617" s="28">
        <v>0</v>
      </c>
      <c r="F2617" s="26">
        <v>1</v>
      </c>
      <c r="G2617" s="27">
        <v>0</v>
      </c>
      <c r="I2617" s="24">
        <v>0</v>
      </c>
      <c r="J2617" s="28">
        <f t="shared" ref="J2617" si="15583">IF(0=(1-$J$8*$K$8*$B2614^2),0,-1*(1-$J$8*$K$8*$B2614^2)/($B2614*$K$8))</f>
        <v>-0.10765086964325041</v>
      </c>
      <c r="K2617" s="26">
        <v>1</v>
      </c>
      <c r="L2617" s="27">
        <v>0</v>
      </c>
      <c r="N2617" s="24">
        <f t="shared" ref="N2617" si="15584">D2617*I2614+F2617*I2617-E2617*J2614-G2617*J2617</f>
        <v>0</v>
      </c>
      <c r="O2617" s="28">
        <f t="shared" ref="O2617" si="15585">(D2617*J2614+E2617*I2614+F2617*J2617+G2617*I2617)</f>
        <v>-0.10765086964325041</v>
      </c>
      <c r="P2617" s="26">
        <f t="shared" ref="P2617" si="15586">D2617*K2614+F2617*K2617-E2617*L2614-G2617*L2617</f>
        <v>1</v>
      </c>
      <c r="Q2617" s="27">
        <f t="shared" ref="Q2617" si="15587">(D2617*L2614+E2617*K2614+F2617*L2617+G2617*K2617)</f>
        <v>0</v>
      </c>
      <c r="S2617" s="24">
        <v>0</v>
      </c>
      <c r="T2617" s="28">
        <v>0</v>
      </c>
      <c r="U2617" s="26">
        <v>1</v>
      </c>
      <c r="V2617" s="27">
        <v>0</v>
      </c>
      <c r="X2617" s="24">
        <f t="shared" ref="X2617" si="15588">N2617*S2614+P2617*S2617-O2617*T2614-Q2617*T2617</f>
        <v>0</v>
      </c>
      <c r="Y2617" s="28">
        <f t="shared" ref="Y2617" si="15589">(N2617*T2614+O2617*S2614+P2617*T2617+Q2617*S2617)</f>
        <v>-0.10765086964325041</v>
      </c>
      <c r="Z2617" s="26">
        <f t="shared" ref="Z2617" si="15590">N2617*U2614+P2617*U2617-O2617*V2614-Q2617*V2617</f>
        <v>-1.7762242016518481</v>
      </c>
      <c r="AA2617" s="27">
        <f t="shared" ref="AA2617" si="15591">(N2617*V2614+O2617*U2614+P2617*V2617+Q2617*U2617)</f>
        <v>0</v>
      </c>
      <c r="AB2617" s="8"/>
      <c r="AC2617" s="24">
        <v>0</v>
      </c>
      <c r="AD2617" s="28">
        <f t="shared" ref="AD2617" si="15592">IF(0=(1-$AD$8*$AE$8*$B2614^2),0,-1*(1-$AD$8*$AE$8*$B2614^2)/($B2614*$AD$8))</f>
        <v>-0.12137638022373294</v>
      </c>
      <c r="AE2617" s="26">
        <v>1</v>
      </c>
      <c r="AF2617" s="27">
        <v>0</v>
      </c>
      <c r="AH2617" s="24">
        <f t="shared" ref="AH2617" si="15593">X2617*AC2614+Z2617*AC2617-Y2617*AD2614-AA2617*AD2617</f>
        <v>0</v>
      </c>
      <c r="AI2617" s="28">
        <f t="shared" ref="AI2617" si="15594">(X2617*AD2614+Y2617*AC2614+Z2617*AD2617+AA2617*AC2617)</f>
        <v>0.10794079441904081</v>
      </c>
      <c r="AJ2617" s="26">
        <f t="shared" ref="AJ2617" si="15595">X2617*AE2614+Z2617*AE2617-Y2617*AF2614-AA2617*AF2617</f>
        <v>-1.7762242016518481</v>
      </c>
      <c r="AK2617" s="27">
        <f t="shared" ref="AK2617" si="15596">(X2617*AF2614+Y2617*AE2614+Z2617*AF2617+AA2617*AE2617)</f>
        <v>0</v>
      </c>
      <c r="AL2617" s="8"/>
      <c r="AM2617" s="24">
        <v>0</v>
      </c>
      <c r="AN2617" s="28">
        <v>0</v>
      </c>
      <c r="AO2617" s="26">
        <v>1</v>
      </c>
      <c r="AP2617" s="27">
        <v>0</v>
      </c>
      <c r="AR2617" s="24">
        <f t="shared" ref="AR2617" si="15597">AH2617*AM2614+AJ2617*AM2617-AI2617*AN2614-AK2617*AN2617</f>
        <v>0</v>
      </c>
      <c r="AS2617" s="28">
        <f t="shared" ref="AS2617" si="15598">(AH2617*AN2614+AI2617*AM2614+AJ2617*AN2617+AK2617*AM2617)</f>
        <v>0.10794079441904081</v>
      </c>
      <c r="AT2617" s="26">
        <f t="shared" ref="AT2617" si="15599">AH2617*AO2614+AJ2617*AO2617-AI2617*AP2614-AK2617*AP2617</f>
        <v>-1.2008222952856786</v>
      </c>
      <c r="AU2617" s="27">
        <f t="shared" ref="AU2617" si="15600">(AH2617*AP2614+AI2617*AO2614+AJ2617*AP2617+AK2617*AO2617)</f>
        <v>0</v>
      </c>
      <c r="AV2617" s="8"/>
      <c r="AW2617" s="38">
        <f t="shared" ref="AW2617" si="15601">(180/PI())*ATAN(-1*(($AR$8*AS2614+AU2614+$AR$8*AS2617+AU2617)/($AR$8*AR2614+AT2614+$AR$8*AR2617+AT2617)))</f>
        <v>-70.825732200786192</v>
      </c>
      <c r="AY2617" s="187">
        <f t="shared" ref="AY2617" si="15602">20*LOG(((($AR$8*AR2614+AT2614-$AR$8*AR2617-AT2617)^2+($AR$8*AS2614+AU2614-$AR$8*AS2617-AU2617)^2)/(($AR$8*AR2614+AT2614+$AR$8*AR2617+AT2617)^2+($AR$8*AS2614+AU2614+$AR$8*AS2617+AU2617)^2))^0.5)</f>
        <v>-0.25407869559520785</v>
      </c>
      <c r="AZ2617" s="9"/>
      <c r="BA2617" s="29"/>
      <c r="BB2617" s="29"/>
      <c r="BC2617" s="29"/>
      <c r="BD2617" s="29"/>
    </row>
    <row r="2618" spans="2:56" ht="18.649999999999999" customHeight="1">
      <c r="AY2618" s="33"/>
    </row>
    <row r="2619" spans="2:56" ht="18.649999999999999" customHeight="1" thickBot="1">
      <c r="E2619" s="21" t="s">
        <v>68</v>
      </c>
      <c r="J2619" s="21" t="s">
        <v>69</v>
      </c>
      <c r="O2619" s="21" t="s">
        <v>70</v>
      </c>
      <c r="T2619" s="21" t="s">
        <v>71</v>
      </c>
      <c r="Y2619" s="21" t="s">
        <v>72</v>
      </c>
      <c r="AD2619" s="21" t="s">
        <v>73</v>
      </c>
      <c r="AI2619" s="21" t="s">
        <v>74</v>
      </c>
      <c r="AN2619" s="21" t="s">
        <v>75</v>
      </c>
      <c r="AS2619" s="21" t="s">
        <v>76</v>
      </c>
    </row>
    <row r="2620" spans="2:56" ht="18.649999999999999" customHeight="1" thickBot="1">
      <c r="B2620" s="20"/>
      <c r="D2620" s="197" t="s">
        <v>77</v>
      </c>
      <c r="E2620" s="198"/>
      <c r="F2620" s="199" t="s">
        <v>78</v>
      </c>
      <c r="G2620" s="200"/>
      <c r="I2620" s="197" t="s">
        <v>79</v>
      </c>
      <c r="J2620" s="198"/>
      <c r="K2620" s="199" t="s">
        <v>80</v>
      </c>
      <c r="L2620" s="200"/>
      <c r="N2620" s="197" t="s">
        <v>81</v>
      </c>
      <c r="O2620" s="198"/>
      <c r="P2620" s="199" t="s">
        <v>82</v>
      </c>
      <c r="Q2620" s="200"/>
      <c r="S2620" s="197" t="s">
        <v>83</v>
      </c>
      <c r="T2620" s="198"/>
      <c r="U2620" s="199" t="s">
        <v>84</v>
      </c>
      <c r="V2620" s="200"/>
      <c r="X2620" s="197" t="s">
        <v>85</v>
      </c>
      <c r="Y2620" s="198"/>
      <c r="Z2620" s="199" t="s">
        <v>86</v>
      </c>
      <c r="AA2620" s="200"/>
      <c r="AB2620" s="4"/>
      <c r="AC2620" s="197" t="s">
        <v>87</v>
      </c>
      <c r="AD2620" s="198"/>
      <c r="AE2620" s="199" t="s">
        <v>88</v>
      </c>
      <c r="AF2620" s="200"/>
      <c r="AH2620" s="197" t="s">
        <v>89</v>
      </c>
      <c r="AI2620" s="198"/>
      <c r="AJ2620" s="199" t="s">
        <v>90</v>
      </c>
      <c r="AK2620" s="200"/>
      <c r="AL2620" s="4"/>
      <c r="AM2620" s="197" t="s">
        <v>91</v>
      </c>
      <c r="AN2620" s="198"/>
      <c r="AO2620" s="199" t="s">
        <v>92</v>
      </c>
      <c r="AP2620" s="200"/>
      <c r="AR2620" s="197" t="s">
        <v>93</v>
      </c>
      <c r="AS2620" s="198"/>
      <c r="AT2620" s="199" t="s">
        <v>94</v>
      </c>
      <c r="AU2620" s="200"/>
      <c r="AV2620" s="4"/>
      <c r="AW2620" s="181" t="s">
        <v>95</v>
      </c>
      <c r="AY2620" s="182" t="s">
        <v>22</v>
      </c>
      <c r="AZ2620" s="9"/>
      <c r="BA2620" s="29"/>
      <c r="BB2620" s="29"/>
      <c r="BC2620" s="29"/>
      <c r="BD2620" s="29"/>
    </row>
    <row r="2621" spans="2:56" ht="18.649999999999999" customHeight="1" thickTop="1" thickBot="1">
      <c r="B2621" s="39">
        <f t="shared" ref="B2621" si="15603">B2614+$E$5</f>
        <v>1.0483999999999838</v>
      </c>
      <c r="D2621" s="24">
        <v>1</v>
      </c>
      <c r="E2621" s="25">
        <v>0</v>
      </c>
      <c r="F2621" s="26">
        <v>0</v>
      </c>
      <c r="G2621" s="27">
        <f t="shared" ref="G2621" si="15604">-1/($E$8*$B2621)</f>
        <v>-5.328683879026169</v>
      </c>
      <c r="I2621" s="24">
        <v>1</v>
      </c>
      <c r="J2621" s="28">
        <v>0</v>
      </c>
      <c r="K2621" s="26">
        <v>0</v>
      </c>
      <c r="L2621" s="27">
        <v>0</v>
      </c>
      <c r="N2621" s="24">
        <f t="shared" ref="N2621" si="15605">D2621*I2621+F2621*I2624-E2621*J2621-G2621*J2624</f>
        <v>0.43079665882819107</v>
      </c>
      <c r="O2621" s="28">
        <f t="shared" ref="O2621" si="15606">(D2621*J2621+E2621*I2621+F2621*J2624+G2621*I2624)</f>
        <v>0</v>
      </c>
      <c r="P2621" s="26">
        <f t="shared" ref="P2621" si="15607">D2621*K2621+F2621*K2624-E2621*L2621-G2621*L2624</f>
        <v>0</v>
      </c>
      <c r="Q2621" s="27">
        <f t="shared" ref="Q2621" si="15608">(D2621*L2621+E2621*K2621+F2621*L2624+G2621*K2624)</f>
        <v>-5.328683879026169</v>
      </c>
      <c r="S2621" s="24">
        <v>1</v>
      </c>
      <c r="T2621" s="25">
        <v>0</v>
      </c>
      <c r="U2621" s="26">
        <v>0</v>
      </c>
      <c r="V2621" s="27">
        <f t="shared" ref="V2621" si="15609">-1/($T$8*$B2621)</f>
        <v>-25.779308495829309</v>
      </c>
      <c r="X2621" s="24">
        <f t="shared" ref="X2621" si="15610">N2621*S2621+P2621*S2624-O2621*T2621-Q2621*T2624</f>
        <v>0.43079665882819107</v>
      </c>
      <c r="Y2621" s="28">
        <f t="shared" ref="Y2621" si="15611">(N2621*T2621+O2621*S2621+P2621*T2624+Q2621*S2624)</f>
        <v>0</v>
      </c>
      <c r="Z2621" s="26">
        <f t="shared" ref="Z2621" si="15612">N2621*U2621+P2621*U2624-O2621*V2621-Q2621*V2624</f>
        <v>0</v>
      </c>
      <c r="AA2621" s="27">
        <f t="shared" ref="AA2621" si="15613">(N2621*V2621+O2621*U2621+P2621*V2624+Q2621*U2624)</f>
        <v>-16.434323845930635</v>
      </c>
      <c r="AB2621" s="8"/>
      <c r="AC2621" s="24">
        <v>1</v>
      </c>
      <c r="AD2621" s="28">
        <v>0</v>
      </c>
      <c r="AE2621" s="26">
        <v>0</v>
      </c>
      <c r="AF2621" s="27">
        <v>0</v>
      </c>
      <c r="AH2621" s="24">
        <f t="shared" ref="AH2621" si="15614">X2621*AC2621+Z2621*AC2624-Y2621*AD2621-AA2621*AD2624</f>
        <v>-1.5522181317175874</v>
      </c>
      <c r="AI2621" s="28">
        <f t="shared" ref="AI2621" si="15615">(X2621*AD2621+Y2621*AC2621+Z2621*AD2624+AA2621*AC2624)</f>
        <v>0</v>
      </c>
      <c r="AJ2621" s="26">
        <f t="shared" ref="AJ2621" si="15616">X2621*AE2621+Z2621*AE2624-Y2621*AF2621-AA2621*AF2624</f>
        <v>0</v>
      </c>
      <c r="AK2621" s="27">
        <f t="shared" ref="AK2621" si="15617">(X2621*AF2621+Y2621*AE2621+Z2621*AF2624+AA2621*AE2624)</f>
        <v>-16.434323845930635</v>
      </c>
      <c r="AL2621" s="8"/>
      <c r="AM2621" s="24">
        <v>1</v>
      </c>
      <c r="AN2621" s="25">
        <v>0</v>
      </c>
      <c r="AO2621" s="26">
        <v>0</v>
      </c>
      <c r="AP2621" s="27">
        <f t="shared" ref="AP2621" si="15618">-1/($AN$8*$B2621)</f>
        <v>-5.328683879026169</v>
      </c>
      <c r="AR2621" s="24">
        <f t="shared" ref="AR2621" si="15619">AH2621*AM2621+AJ2621*AM2624-AI2621*AN2621-AK2621*AN2624</f>
        <v>-1.5522181317175874</v>
      </c>
      <c r="AS2621" s="28">
        <f t="shared" ref="AS2621" si="15620">(AH2621*AN2621+AI2621*AM2621+AJ2621*AN2624+AK2621*AM2624)</f>
        <v>0</v>
      </c>
      <c r="AT2621" s="26">
        <f t="shared" ref="AT2621" si="15621">AH2621*AO2621+AJ2621*AO2624-AI2621*AP2621-AK2621*AP2624</f>
        <v>0</v>
      </c>
      <c r="AU2621" s="27">
        <f t="shared" ref="AU2621" si="15622">(AH2621*AP2621+AI2621*AO2621+AJ2621*AP2624+AK2621*AO2624)</f>
        <v>-8.163044110715008</v>
      </c>
      <c r="AV2621" s="8"/>
      <c r="AW2621" s="183">
        <f t="shared" ref="AW2621" si="15623">20*LOG((2*$AR$8)/(($AR$8*AR2621+AT2621+$AR$8*AR2624+AT2624)^2+($AR$8*AS2621+AU2621+$AR$8*AS2624+AU2624)^2)^0.5)</f>
        <v>-12.581848449333355</v>
      </c>
      <c r="AY2621" s="184">
        <f t="shared" ref="AY2621" si="15624">((AS2621^2+AR2621^2)/(AS2624^2+AR2624^2))^0.5</f>
        <v>14.812715029249608</v>
      </c>
      <c r="AZ2621" s="9"/>
      <c r="BA2621" s="29"/>
      <c r="BB2621" s="29"/>
      <c r="BC2621" s="29"/>
      <c r="BD2621" s="29"/>
    </row>
    <row r="2622" spans="2:56" ht="18.649999999999999" customHeight="1" thickBot="1">
      <c r="D2622" s="30"/>
      <c r="G2622" s="31"/>
      <c r="I2622" s="30"/>
      <c r="L2622" s="31"/>
      <c r="N2622" s="30"/>
      <c r="Q2622" s="31"/>
      <c r="S2622" s="30"/>
      <c r="V2622" s="31"/>
      <c r="X2622" s="30"/>
      <c r="AA2622" s="31"/>
      <c r="AC2622" s="30"/>
      <c r="AF2622" s="31"/>
      <c r="AH2622" s="30"/>
      <c r="AK2622" s="31"/>
      <c r="AM2622" s="30"/>
      <c r="AP2622" s="31"/>
      <c r="AR2622" s="30"/>
      <c r="AU2622" s="31"/>
      <c r="AY2622" s="185"/>
      <c r="AZ2622" s="9"/>
      <c r="BA2622" s="29"/>
      <c r="BB2622" s="29"/>
      <c r="BC2622" s="29"/>
      <c r="BD2622" s="29"/>
    </row>
    <row r="2623" spans="2:56" ht="18.649999999999999" customHeight="1" thickBot="1">
      <c r="D2623" s="197" t="s">
        <v>96</v>
      </c>
      <c r="E2623" s="198"/>
      <c r="F2623" s="199" t="s">
        <v>97</v>
      </c>
      <c r="G2623" s="200"/>
      <c r="I2623" s="197" t="s">
        <v>98</v>
      </c>
      <c r="J2623" s="198"/>
      <c r="K2623" s="199" t="s">
        <v>99</v>
      </c>
      <c r="L2623" s="200"/>
      <c r="N2623" s="197" t="s">
        <v>1</v>
      </c>
      <c r="O2623" s="198"/>
      <c r="P2623" s="199" t="s">
        <v>2</v>
      </c>
      <c r="Q2623" s="200"/>
      <c r="S2623" s="172" t="s">
        <v>100</v>
      </c>
      <c r="T2623" s="173"/>
      <c r="U2623" s="199" t="s">
        <v>101</v>
      </c>
      <c r="V2623" s="200"/>
      <c r="X2623" s="197" t="s">
        <v>102</v>
      </c>
      <c r="Y2623" s="198"/>
      <c r="Z2623" s="199" t="s">
        <v>103</v>
      </c>
      <c r="AA2623" s="200"/>
      <c r="AB2623" s="4"/>
      <c r="AC2623" s="197" t="s">
        <v>104</v>
      </c>
      <c r="AD2623" s="198"/>
      <c r="AE2623" s="199" t="s">
        <v>105</v>
      </c>
      <c r="AF2623" s="200"/>
      <c r="AH2623" s="172" t="s">
        <v>106</v>
      </c>
      <c r="AI2623" s="173"/>
      <c r="AJ2623" s="199" t="s">
        <v>107</v>
      </c>
      <c r="AK2623" s="200"/>
      <c r="AL2623" s="4"/>
      <c r="AM2623" s="197" t="s">
        <v>108</v>
      </c>
      <c r="AN2623" s="198"/>
      <c r="AO2623" s="199" t="s">
        <v>109</v>
      </c>
      <c r="AP2623" s="200"/>
      <c r="AR2623" s="197" t="s">
        <v>110</v>
      </c>
      <c r="AS2623" s="198"/>
      <c r="AT2623" s="199" t="s">
        <v>111</v>
      </c>
      <c r="AU2623" s="200"/>
      <c r="AV2623" s="4"/>
      <c r="AW2623" s="36" t="s">
        <v>112</v>
      </c>
      <c r="AY2623" s="186" t="s">
        <v>113</v>
      </c>
      <c r="AZ2623" s="9"/>
      <c r="BA2623" s="29"/>
      <c r="BB2623" s="29"/>
      <c r="BC2623" s="29"/>
      <c r="BD2623" s="29"/>
    </row>
    <row r="2624" spans="2:56" ht="18.649999999999999" customHeight="1" thickTop="1" thickBot="1">
      <c r="D2624" s="24">
        <v>0</v>
      </c>
      <c r="E2624" s="28">
        <v>0</v>
      </c>
      <c r="F2624" s="26">
        <v>1</v>
      </c>
      <c r="G2624" s="27">
        <v>0</v>
      </c>
      <c r="I2624" s="24">
        <v>0</v>
      </c>
      <c r="J2624" s="28">
        <f t="shared" ref="J2624" si="15625">IF(0=(1-$J$8*$K$8*$B2621^2),0,-1*(1-$J$8*$K$8*$B2621^2)/($B2621*$K$8))</f>
        <v>-0.10681874813632823</v>
      </c>
      <c r="K2624" s="26">
        <v>1</v>
      </c>
      <c r="L2624" s="27">
        <v>0</v>
      </c>
      <c r="N2624" s="24">
        <f t="shared" ref="N2624" si="15626">D2624*I2621+F2624*I2624-E2624*J2621-G2624*J2624</f>
        <v>0</v>
      </c>
      <c r="O2624" s="28">
        <f t="shared" ref="O2624" si="15627">(D2624*J2621+E2624*I2621+F2624*J2624+G2624*I2624)</f>
        <v>-0.10681874813632823</v>
      </c>
      <c r="P2624" s="26">
        <f t="shared" ref="P2624" si="15628">D2624*K2621+F2624*K2624-E2624*L2621-G2624*L2624</f>
        <v>1</v>
      </c>
      <c r="Q2624" s="27">
        <f t="shared" ref="Q2624" si="15629">(D2624*L2621+E2624*K2621+F2624*L2624+G2624*K2624)</f>
        <v>0</v>
      </c>
      <c r="S2624" s="24">
        <v>0</v>
      </c>
      <c r="T2624" s="28">
        <v>0</v>
      </c>
      <c r="U2624" s="26">
        <v>1</v>
      </c>
      <c r="V2624" s="27">
        <v>0</v>
      </c>
      <c r="X2624" s="24">
        <f t="shared" ref="X2624" si="15630">N2624*S2621+P2624*S2624-O2624*T2621-Q2624*T2624</f>
        <v>0</v>
      </c>
      <c r="Y2624" s="28">
        <f t="shared" ref="Y2624" si="15631">(N2624*T2621+O2624*S2621+P2624*T2624+Q2624*S2624)</f>
        <v>-0.10681874813632823</v>
      </c>
      <c r="Z2624" s="26">
        <f t="shared" ref="Z2624" si="15632">N2624*U2621+P2624*U2624-O2624*V2621-Q2624*V2624</f>
        <v>-1.7537134613446974</v>
      </c>
      <c r="AA2624" s="27">
        <f t="shared" ref="AA2624" si="15633">(N2624*V2621+O2624*U2621+P2624*V2624+Q2624*U2624)</f>
        <v>0</v>
      </c>
      <c r="AB2624" s="8"/>
      <c r="AC2624" s="24">
        <v>0</v>
      </c>
      <c r="AD2624" s="28">
        <f t="shared" ref="AD2624" si="15634">IF(0=(1-$AD$8*$AE$8*$B2621^2),0,-1*(1-$AD$8*$AE$8*$B2621^2)/($B2621*$AD$8))</f>
        <v>-0.12066299831597881</v>
      </c>
      <c r="AE2624" s="26">
        <v>1</v>
      </c>
      <c r="AF2624" s="27">
        <v>0</v>
      </c>
      <c r="AH2624" s="24">
        <f t="shared" ref="AH2624" si="15635">X2624*AC2621+Z2624*AC2624-Y2624*AD2621-AA2624*AD2624</f>
        <v>0</v>
      </c>
      <c r="AI2624" s="28">
        <f t="shared" ref="AI2624" si="15636">(X2624*AD2621+Y2624*AC2621+Z2624*AD2624+AA2624*AC2624)</f>
        <v>0.10478957629661635</v>
      </c>
      <c r="AJ2624" s="26">
        <f t="shared" ref="AJ2624" si="15637">X2624*AE2621+Z2624*AE2624-Y2624*AF2621-AA2624*AF2624</f>
        <v>-1.7537134613446974</v>
      </c>
      <c r="AK2624" s="27">
        <f t="shared" ref="AK2624" si="15638">(X2624*AF2621+Y2624*AE2621+Z2624*AF2624+AA2624*AE2624)</f>
        <v>0</v>
      </c>
      <c r="AL2624" s="8"/>
      <c r="AM2624" s="24">
        <v>0</v>
      </c>
      <c r="AN2624" s="28">
        <v>0</v>
      </c>
      <c r="AO2624" s="26">
        <v>1</v>
      </c>
      <c r="AP2624" s="27">
        <v>0</v>
      </c>
      <c r="AR2624" s="24">
        <f t="shared" ref="AR2624" si="15639">AH2624*AM2621+AJ2624*AM2624-AI2624*AN2621-AK2624*AN2624</f>
        <v>0</v>
      </c>
      <c r="AS2624" s="28">
        <f t="shared" ref="AS2624" si="15640">(AH2624*AN2621+AI2624*AM2621+AJ2624*AN2624+AK2624*AM2624)</f>
        <v>0.10478957629661635</v>
      </c>
      <c r="AT2624" s="26">
        <f t="shared" ref="AT2624" si="15641">AH2624*AO2621+AJ2624*AO2624-AI2624*AP2621-AK2624*AP2624</f>
        <v>-1.1953229354429351</v>
      </c>
      <c r="AU2624" s="27">
        <f t="shared" ref="AU2624" si="15642">(AH2624*AP2621+AI2624*AO2621+AJ2624*AP2624+AK2624*AO2624)</f>
        <v>0</v>
      </c>
      <c r="AV2624" s="8"/>
      <c r="AW2624" s="38">
        <f t="shared" ref="AW2624" si="15643">(180/PI())*ATAN(-1*(($AR$8*AS2621+AU2621+$AR$8*AS2624+AU2624)/($AR$8*AR2621+AT2621+$AR$8*AR2624+AT2624)))</f>
        <v>-71.172685757532037</v>
      </c>
      <c r="AY2624" s="187">
        <f t="shared" ref="AY2624" si="15644">20*LOG(((($AR$8*AR2621+AT2621-$AR$8*AR2624-AT2624)^2+($AR$8*AS2621+AU2621-$AR$8*AS2624-AU2624)^2)/(($AR$8*AR2621+AT2621+$AR$8*AR2624+AT2624)^2+($AR$8*AS2621+AU2621+$AR$8*AS2624+AU2624)^2))^0.5)</f>
        <v>-0.24652876298315091</v>
      </c>
      <c r="AZ2624" s="9"/>
      <c r="BA2624" s="29"/>
      <c r="BB2624" s="29"/>
      <c r="BC2624" s="29"/>
      <c r="BD2624" s="29"/>
    </row>
    <row r="2625" spans="2:56" ht="18.649999999999999" customHeight="1">
      <c r="AY2625" s="33"/>
    </row>
    <row r="2626" spans="2:56" ht="18.649999999999999" customHeight="1" thickBot="1">
      <c r="E2626" s="21" t="s">
        <v>68</v>
      </c>
      <c r="J2626" s="21" t="s">
        <v>69</v>
      </c>
      <c r="O2626" s="21" t="s">
        <v>70</v>
      </c>
      <c r="T2626" s="21" t="s">
        <v>71</v>
      </c>
      <c r="Y2626" s="21" t="s">
        <v>72</v>
      </c>
      <c r="AD2626" s="21" t="s">
        <v>73</v>
      </c>
      <c r="AI2626" s="21" t="s">
        <v>74</v>
      </c>
      <c r="AN2626" s="21" t="s">
        <v>75</v>
      </c>
      <c r="AS2626" s="21" t="s">
        <v>76</v>
      </c>
    </row>
    <row r="2627" spans="2:56" ht="18.649999999999999" customHeight="1" thickBot="1">
      <c r="B2627" s="20"/>
      <c r="D2627" s="197" t="s">
        <v>77</v>
      </c>
      <c r="E2627" s="198"/>
      <c r="F2627" s="199" t="s">
        <v>78</v>
      </c>
      <c r="G2627" s="200"/>
      <c r="I2627" s="197" t="s">
        <v>79</v>
      </c>
      <c r="J2627" s="198"/>
      <c r="K2627" s="199" t="s">
        <v>80</v>
      </c>
      <c r="L2627" s="200"/>
      <c r="N2627" s="197" t="s">
        <v>81</v>
      </c>
      <c r="O2627" s="198"/>
      <c r="P2627" s="199" t="s">
        <v>82</v>
      </c>
      <c r="Q2627" s="200"/>
      <c r="S2627" s="197" t="s">
        <v>83</v>
      </c>
      <c r="T2627" s="198"/>
      <c r="U2627" s="199" t="s">
        <v>84</v>
      </c>
      <c r="V2627" s="200"/>
      <c r="X2627" s="197" t="s">
        <v>85</v>
      </c>
      <c r="Y2627" s="198"/>
      <c r="Z2627" s="199" t="s">
        <v>86</v>
      </c>
      <c r="AA2627" s="200"/>
      <c r="AB2627" s="4"/>
      <c r="AC2627" s="197" t="s">
        <v>87</v>
      </c>
      <c r="AD2627" s="198"/>
      <c r="AE2627" s="199" t="s">
        <v>88</v>
      </c>
      <c r="AF2627" s="200"/>
      <c r="AH2627" s="197" t="s">
        <v>89</v>
      </c>
      <c r="AI2627" s="198"/>
      <c r="AJ2627" s="199" t="s">
        <v>90</v>
      </c>
      <c r="AK2627" s="200"/>
      <c r="AL2627" s="4"/>
      <c r="AM2627" s="197" t="s">
        <v>91</v>
      </c>
      <c r="AN2627" s="198"/>
      <c r="AO2627" s="199" t="s">
        <v>92</v>
      </c>
      <c r="AP2627" s="200"/>
      <c r="AR2627" s="197" t="s">
        <v>93</v>
      </c>
      <c r="AS2627" s="198"/>
      <c r="AT2627" s="199" t="s">
        <v>94</v>
      </c>
      <c r="AU2627" s="200"/>
      <c r="AV2627" s="4"/>
      <c r="AW2627" s="181" t="s">
        <v>95</v>
      </c>
      <c r="AY2627" s="182" t="s">
        <v>22</v>
      </c>
      <c r="AZ2627" s="9"/>
      <c r="BA2627" s="29"/>
      <c r="BB2627" s="29"/>
      <c r="BC2627" s="29"/>
      <c r="BD2627" s="29"/>
    </row>
    <row r="2628" spans="2:56" ht="18.649999999999999" customHeight="1" thickTop="1" thickBot="1">
      <c r="B2628" s="39">
        <f t="shared" ref="B2628" si="15645">B2621+$E$5</f>
        <v>1.0487999999999837</v>
      </c>
      <c r="D2628" s="24">
        <v>1</v>
      </c>
      <c r="E2628" s="25">
        <v>0</v>
      </c>
      <c r="F2628" s="26">
        <v>0</v>
      </c>
      <c r="G2628" s="27">
        <f t="shared" ref="G2628" si="15646">-1/($E$8*$B2628)</f>
        <v>-5.3266515815894708</v>
      </c>
      <c r="I2628" s="24">
        <v>1</v>
      </c>
      <c r="J2628" s="28">
        <v>0</v>
      </c>
      <c r="K2628" s="26">
        <v>0</v>
      </c>
      <c r="L2628" s="27">
        <v>0</v>
      </c>
      <c r="N2628" s="24">
        <f t="shared" ref="N2628" si="15647">D2628*I2628+F2628*I2631-E2628*J2628-G2628*J2631</f>
        <v>0.43544439403075286</v>
      </c>
      <c r="O2628" s="28">
        <f t="shared" ref="O2628" si="15648">(D2628*J2628+E2628*I2628+F2628*J2631+G2628*I2631)</f>
        <v>0</v>
      </c>
      <c r="P2628" s="26">
        <f t="shared" ref="P2628" si="15649">D2628*K2628+F2628*K2631-E2628*L2628-G2628*L2631</f>
        <v>0</v>
      </c>
      <c r="Q2628" s="27">
        <f t="shared" ref="Q2628" si="15650">(D2628*L2628+E2628*K2628+F2628*L2631+G2628*K2631)</f>
        <v>-5.3266515815894708</v>
      </c>
      <c r="S2628" s="24">
        <v>1</v>
      </c>
      <c r="T2628" s="25">
        <v>0</v>
      </c>
      <c r="U2628" s="26">
        <v>0</v>
      </c>
      <c r="V2628" s="27">
        <f t="shared" ref="V2628" si="15651">-1/($T$8*$B2628)</f>
        <v>-25.7694765703923</v>
      </c>
      <c r="X2628" s="24">
        <f t="shared" ref="X2628" si="15652">N2628*S2628+P2628*S2631-O2628*T2628-Q2628*T2631</f>
        <v>0.43544439403075286</v>
      </c>
      <c r="Y2628" s="28">
        <f t="shared" ref="Y2628" si="15653">(N2628*T2628+O2628*S2628+P2628*T2631+Q2628*S2631)</f>
        <v>0</v>
      </c>
      <c r="Z2628" s="26">
        <f t="shared" ref="Z2628" si="15654">N2628*U2628+P2628*U2631-O2628*V2628-Q2628*V2631</f>
        <v>0</v>
      </c>
      <c r="AA2628" s="27">
        <f t="shared" ref="AA2628" si="15655">(N2628*V2628+O2628*U2628+P2628*V2631+Q2628*U2631)</f>
        <v>-16.54782569127363</v>
      </c>
      <c r="AB2628" s="8"/>
      <c r="AC2628" s="24">
        <v>1</v>
      </c>
      <c r="AD2628" s="28">
        <v>0</v>
      </c>
      <c r="AE2628" s="26">
        <v>0</v>
      </c>
      <c r="AF2628" s="27">
        <v>0</v>
      </c>
      <c r="AH2628" s="24">
        <f t="shared" ref="AH2628" si="15656">X2628*AC2628+Z2628*AC2631-Y2628*AD2628-AA2628*AD2631</f>
        <v>-1.5494657437460768</v>
      </c>
      <c r="AI2628" s="28">
        <f t="shared" ref="AI2628" si="15657">(X2628*AD2628+Y2628*AC2628+Z2628*AD2631+AA2628*AC2631)</f>
        <v>0</v>
      </c>
      <c r="AJ2628" s="26">
        <f t="shared" ref="AJ2628" si="15658">X2628*AE2628+Z2628*AE2631-Y2628*AF2628-AA2628*AF2631</f>
        <v>0</v>
      </c>
      <c r="AK2628" s="27">
        <f t="shared" ref="AK2628" si="15659">(X2628*AF2628+Y2628*AE2628+Z2628*AF2631+AA2628*AE2631)</f>
        <v>-16.54782569127363</v>
      </c>
      <c r="AL2628" s="8"/>
      <c r="AM2628" s="24">
        <v>1</v>
      </c>
      <c r="AN2628" s="25">
        <v>0</v>
      </c>
      <c r="AO2628" s="26">
        <v>0</v>
      </c>
      <c r="AP2628" s="27">
        <f t="shared" ref="AP2628" si="15660">-1/($AN$8*$B2628)</f>
        <v>-5.3266515815894708</v>
      </c>
      <c r="AR2628" s="24">
        <f t="shared" ref="AR2628" si="15661">AH2628*AM2628+AJ2628*AM2631-AI2628*AN2628-AK2628*AN2631</f>
        <v>-1.5494657437460768</v>
      </c>
      <c r="AS2628" s="28">
        <f t="shared" ref="AS2628" si="15662">(AH2628*AN2628+AI2628*AM2628+AJ2628*AN2631+AK2628*AM2631)</f>
        <v>0</v>
      </c>
      <c r="AT2628" s="26">
        <f t="shared" ref="AT2628" si="15663">AH2628*AO2628+AJ2628*AO2631-AI2628*AP2628-AK2628*AP2631</f>
        <v>0</v>
      </c>
      <c r="AU2628" s="27">
        <f t="shared" ref="AU2628" si="15664">(AH2628*AP2628+AI2628*AO2628+AJ2628*AP2631+AK2628*AO2631)</f>
        <v>-8.294361536729884</v>
      </c>
      <c r="AV2628" s="8"/>
      <c r="AW2628" s="183">
        <f t="shared" ref="AW2628" si="15665">20*LOG((2*$AR$8)/(($AR$8*AR2628+AT2628+$AR$8*AR2631+AT2631)^2+($AR$8*AS2628+AU2628+$AR$8*AS2631+AU2631)^2)^0.5)</f>
        <v>-12.708119981103856</v>
      </c>
      <c r="AY2628" s="184">
        <f t="shared" ref="AY2628" si="15666">((AS2628^2+AR2628^2)/(AS2631^2+AR2631^2))^0.5</f>
        <v>15.239587423694173</v>
      </c>
      <c r="AZ2628" s="9"/>
      <c r="BA2628" s="29"/>
      <c r="BB2628" s="29"/>
      <c r="BC2628" s="29"/>
      <c r="BD2628" s="29"/>
    </row>
    <row r="2629" spans="2:56" ht="18.649999999999999" customHeight="1" thickBot="1">
      <c r="D2629" s="30"/>
      <c r="G2629" s="31"/>
      <c r="I2629" s="30"/>
      <c r="L2629" s="31"/>
      <c r="N2629" s="30"/>
      <c r="Q2629" s="31"/>
      <c r="S2629" s="30"/>
      <c r="V2629" s="31"/>
      <c r="X2629" s="30"/>
      <c r="AA2629" s="31"/>
      <c r="AC2629" s="30"/>
      <c r="AF2629" s="31"/>
      <c r="AH2629" s="30"/>
      <c r="AK2629" s="31"/>
      <c r="AM2629" s="30"/>
      <c r="AP2629" s="31"/>
      <c r="AR2629" s="30"/>
      <c r="AU2629" s="31"/>
      <c r="AY2629" s="185"/>
      <c r="AZ2629" s="9"/>
      <c r="BA2629" s="29"/>
      <c r="BB2629" s="29"/>
      <c r="BC2629" s="29"/>
      <c r="BD2629" s="29"/>
    </row>
    <row r="2630" spans="2:56" ht="18.649999999999999" customHeight="1" thickBot="1">
      <c r="D2630" s="197" t="s">
        <v>96</v>
      </c>
      <c r="E2630" s="198"/>
      <c r="F2630" s="199" t="s">
        <v>97</v>
      </c>
      <c r="G2630" s="200"/>
      <c r="I2630" s="197" t="s">
        <v>98</v>
      </c>
      <c r="J2630" s="198"/>
      <c r="K2630" s="199" t="s">
        <v>99</v>
      </c>
      <c r="L2630" s="200"/>
      <c r="N2630" s="197" t="s">
        <v>1</v>
      </c>
      <c r="O2630" s="198"/>
      <c r="P2630" s="199" t="s">
        <v>2</v>
      </c>
      <c r="Q2630" s="200"/>
      <c r="S2630" s="172" t="s">
        <v>100</v>
      </c>
      <c r="T2630" s="173"/>
      <c r="U2630" s="199" t="s">
        <v>101</v>
      </c>
      <c r="V2630" s="200"/>
      <c r="X2630" s="197" t="s">
        <v>102</v>
      </c>
      <c r="Y2630" s="198"/>
      <c r="Z2630" s="199" t="s">
        <v>103</v>
      </c>
      <c r="AA2630" s="200"/>
      <c r="AB2630" s="4"/>
      <c r="AC2630" s="197" t="s">
        <v>104</v>
      </c>
      <c r="AD2630" s="198"/>
      <c r="AE2630" s="199" t="s">
        <v>105</v>
      </c>
      <c r="AF2630" s="200"/>
      <c r="AH2630" s="172" t="s">
        <v>106</v>
      </c>
      <c r="AI2630" s="173"/>
      <c r="AJ2630" s="199" t="s">
        <v>107</v>
      </c>
      <c r="AK2630" s="200"/>
      <c r="AL2630" s="4"/>
      <c r="AM2630" s="197" t="s">
        <v>108</v>
      </c>
      <c r="AN2630" s="198"/>
      <c r="AO2630" s="199" t="s">
        <v>109</v>
      </c>
      <c r="AP2630" s="200"/>
      <c r="AR2630" s="197" t="s">
        <v>110</v>
      </c>
      <c r="AS2630" s="198"/>
      <c r="AT2630" s="199" t="s">
        <v>111</v>
      </c>
      <c r="AU2630" s="200"/>
      <c r="AV2630" s="4"/>
      <c r="AW2630" s="36" t="s">
        <v>112</v>
      </c>
      <c r="AY2630" s="186" t="s">
        <v>113</v>
      </c>
      <c r="AZ2630" s="9"/>
      <c r="BA2630" s="29"/>
      <c r="BB2630" s="29"/>
      <c r="BC2630" s="29"/>
      <c r="BD2630" s="29"/>
    </row>
    <row r="2631" spans="2:56" ht="18.649999999999999" customHeight="1" thickTop="1" thickBot="1">
      <c r="D2631" s="24">
        <v>0</v>
      </c>
      <c r="E2631" s="28">
        <v>0</v>
      </c>
      <c r="F2631" s="26">
        <v>1</v>
      </c>
      <c r="G2631" s="27">
        <v>0</v>
      </c>
      <c r="I2631" s="24">
        <v>0</v>
      </c>
      <c r="J2631" s="28">
        <f t="shared" ref="J2631" si="15667">IF(0=(1-$J$8*$K$8*$B2628^2),0,-1*(1-$J$8*$K$8*$B2628^2)/($B2628*$K$8))</f>
        <v>-0.10598695959775614</v>
      </c>
      <c r="K2631" s="26">
        <v>1</v>
      </c>
      <c r="L2631" s="27">
        <v>0</v>
      </c>
      <c r="N2631" s="24">
        <f t="shared" ref="N2631" si="15668">D2631*I2628+F2631*I2631-E2631*J2628-G2631*J2631</f>
        <v>0</v>
      </c>
      <c r="O2631" s="28">
        <f t="shared" ref="O2631" si="15669">(D2631*J2628+E2631*I2628+F2631*J2631+G2631*I2631)</f>
        <v>-0.10598695959775614</v>
      </c>
      <c r="P2631" s="26">
        <f t="shared" ref="P2631" si="15670">D2631*K2628+F2631*K2631-E2631*L2628-G2631*L2631</f>
        <v>1</v>
      </c>
      <c r="Q2631" s="27">
        <f t="shared" ref="Q2631" si="15671">(D2631*L2628+E2631*K2628+F2631*L2631+G2631*K2631)</f>
        <v>0</v>
      </c>
      <c r="S2631" s="24">
        <v>0</v>
      </c>
      <c r="T2631" s="28">
        <v>0</v>
      </c>
      <c r="U2631" s="26">
        <v>1</v>
      </c>
      <c r="V2631" s="27">
        <v>0</v>
      </c>
      <c r="X2631" s="24">
        <f t="shared" ref="X2631" si="15672">N2631*S2628+P2631*S2631-O2631*T2628-Q2631*T2631</f>
        <v>0</v>
      </c>
      <c r="Y2631" s="28">
        <f t="shared" ref="Y2631" si="15673">(N2631*T2628+O2631*S2628+P2631*T2631+Q2631*S2631)</f>
        <v>-0.10598695959775614</v>
      </c>
      <c r="Z2631" s="26">
        <f t="shared" ref="Z2631" si="15674">N2631*U2628+P2631*U2631-O2631*V2628-Q2631*V2631</f>
        <v>-1.7312284721214923</v>
      </c>
      <c r="AA2631" s="27">
        <f t="shared" ref="AA2631" si="15675">(N2631*V2628+O2631*U2628+P2631*V2631+Q2631*U2631)</f>
        <v>0</v>
      </c>
      <c r="AB2631" s="8"/>
      <c r="AC2631" s="24">
        <v>0</v>
      </c>
      <c r="AD2631" s="28">
        <f t="shared" ref="AD2631" si="15676">IF(0=(1-$AD$8*$AE$8*$B2628^2),0,-1*(1-$AD$8*$AE$8*$B2628^2)/($B2628*$AD$8))</f>
        <v>-0.1199499060969416</v>
      </c>
      <c r="AE2631" s="26">
        <v>1</v>
      </c>
      <c r="AF2631" s="27">
        <v>0</v>
      </c>
      <c r="AH2631" s="24">
        <f t="shared" ref="AH2631" si="15677">X2631*AC2628+Z2631*AC2631-Y2631*AD2628-AA2631*AD2631</f>
        <v>0</v>
      </c>
      <c r="AI2631" s="28">
        <f t="shared" ref="AI2631" si="15678">(X2631*AD2628+Y2631*AC2628+Z2631*AD2631+AA2631*AC2631)</f>
        <v>0.10167373306556854</v>
      </c>
      <c r="AJ2631" s="26">
        <f t="shared" ref="AJ2631" si="15679">X2631*AE2628+Z2631*AE2631-Y2631*AF2628-AA2631*AF2631</f>
        <v>-1.7312284721214923</v>
      </c>
      <c r="AK2631" s="27">
        <f t="shared" ref="AK2631" si="15680">(X2631*AF2628+Y2631*AE2628+Z2631*AF2631+AA2631*AE2631)</f>
        <v>0</v>
      </c>
      <c r="AL2631" s="8"/>
      <c r="AM2631" s="24">
        <v>0</v>
      </c>
      <c r="AN2631" s="28">
        <v>0</v>
      </c>
      <c r="AO2631" s="26">
        <v>1</v>
      </c>
      <c r="AP2631" s="27">
        <v>0</v>
      </c>
      <c r="AR2631" s="24">
        <f t="shared" ref="AR2631" si="15681">AH2631*AM2628+AJ2631*AM2631-AI2631*AN2628-AK2631*AN2631</f>
        <v>0</v>
      </c>
      <c r="AS2631" s="28">
        <f t="shared" ref="AS2631" si="15682">(AH2631*AN2628+AI2631*AM2628+AJ2631*AN2631+AK2631*AM2631)</f>
        <v>0.10167373306556854</v>
      </c>
      <c r="AT2631" s="26">
        <f t="shared" ref="AT2631" si="15683">AH2631*AO2628+AJ2631*AO2631-AI2631*AP2628-AK2631*AP2631</f>
        <v>-1.1896479210816762</v>
      </c>
      <c r="AU2631" s="27">
        <f t="shared" ref="AU2631" si="15684">(AH2631*AP2628+AI2631*AO2628+AJ2631*AP2631+AK2631*AO2631)</f>
        <v>0</v>
      </c>
      <c r="AV2631" s="8"/>
      <c r="AW2631" s="38">
        <f t="shared" ref="AW2631" si="15685">(180/PI())*ATAN(-1*(($AR$8*AS2628+AU2628+$AR$8*AS2631+AU2631)/($AR$8*AR2628+AT2628+$AR$8*AR2631+AT2631)))</f>
        <v>-71.513342927794028</v>
      </c>
      <c r="AY2631" s="187">
        <f t="shared" ref="AY2631" si="15686">20*LOG(((($AR$8*AR2628+AT2628-$AR$8*AR2631-AT2631)^2+($AR$8*AS2628+AU2628-$AR$8*AS2631-AU2631)^2)/(($AR$8*AR2628+AT2628+$AR$8*AR2631+AT2631)^2+($AR$8*AS2628+AU2628+$AR$8*AS2631+AU2631)^2))^0.5)</f>
        <v>-0.23926583055616218</v>
      </c>
      <c r="AZ2631" s="9"/>
      <c r="BA2631" s="29"/>
      <c r="BB2631" s="29"/>
      <c r="BC2631" s="29"/>
      <c r="BD2631" s="29"/>
    </row>
    <row r="2632" spans="2:56" ht="18.649999999999999" customHeight="1">
      <c r="AY2632" s="33"/>
    </row>
    <row r="2633" spans="2:56" ht="18.649999999999999" customHeight="1" thickBot="1">
      <c r="E2633" s="21" t="s">
        <v>68</v>
      </c>
      <c r="J2633" s="21" t="s">
        <v>69</v>
      </c>
      <c r="O2633" s="21" t="s">
        <v>70</v>
      </c>
      <c r="T2633" s="21" t="s">
        <v>71</v>
      </c>
      <c r="Y2633" s="21" t="s">
        <v>72</v>
      </c>
      <c r="AD2633" s="21" t="s">
        <v>73</v>
      </c>
      <c r="AI2633" s="21" t="s">
        <v>74</v>
      </c>
      <c r="AN2633" s="21" t="s">
        <v>75</v>
      </c>
      <c r="AS2633" s="21" t="s">
        <v>76</v>
      </c>
    </row>
    <row r="2634" spans="2:56" ht="18.649999999999999" customHeight="1" thickBot="1">
      <c r="B2634" s="20"/>
      <c r="D2634" s="197" t="s">
        <v>77</v>
      </c>
      <c r="E2634" s="198"/>
      <c r="F2634" s="199" t="s">
        <v>78</v>
      </c>
      <c r="G2634" s="200"/>
      <c r="I2634" s="197" t="s">
        <v>79</v>
      </c>
      <c r="J2634" s="198"/>
      <c r="K2634" s="199" t="s">
        <v>80</v>
      </c>
      <c r="L2634" s="200"/>
      <c r="N2634" s="197" t="s">
        <v>81</v>
      </c>
      <c r="O2634" s="198"/>
      <c r="P2634" s="199" t="s">
        <v>82</v>
      </c>
      <c r="Q2634" s="200"/>
      <c r="S2634" s="197" t="s">
        <v>83</v>
      </c>
      <c r="T2634" s="198"/>
      <c r="U2634" s="199" t="s">
        <v>84</v>
      </c>
      <c r="V2634" s="200"/>
      <c r="X2634" s="197" t="s">
        <v>85</v>
      </c>
      <c r="Y2634" s="198"/>
      <c r="Z2634" s="199" t="s">
        <v>86</v>
      </c>
      <c r="AA2634" s="200"/>
      <c r="AB2634" s="4"/>
      <c r="AC2634" s="197" t="s">
        <v>87</v>
      </c>
      <c r="AD2634" s="198"/>
      <c r="AE2634" s="199" t="s">
        <v>88</v>
      </c>
      <c r="AF2634" s="200"/>
      <c r="AH2634" s="197" t="s">
        <v>89</v>
      </c>
      <c r="AI2634" s="198"/>
      <c r="AJ2634" s="199" t="s">
        <v>90</v>
      </c>
      <c r="AK2634" s="200"/>
      <c r="AL2634" s="4"/>
      <c r="AM2634" s="197" t="s">
        <v>91</v>
      </c>
      <c r="AN2634" s="198"/>
      <c r="AO2634" s="199" t="s">
        <v>92</v>
      </c>
      <c r="AP2634" s="200"/>
      <c r="AR2634" s="197" t="s">
        <v>93</v>
      </c>
      <c r="AS2634" s="198"/>
      <c r="AT2634" s="199" t="s">
        <v>94</v>
      </c>
      <c r="AU2634" s="200"/>
      <c r="AV2634" s="4"/>
      <c r="AW2634" s="181" t="s">
        <v>95</v>
      </c>
      <c r="AY2634" s="182" t="s">
        <v>22</v>
      </c>
      <c r="AZ2634" s="9"/>
      <c r="BA2634" s="29"/>
      <c r="BB2634" s="29"/>
      <c r="BC2634" s="29"/>
      <c r="BD2634" s="29"/>
    </row>
    <row r="2635" spans="2:56" ht="18.649999999999999" customHeight="1" thickTop="1" thickBot="1">
      <c r="B2635" s="39">
        <f t="shared" ref="B2635" si="15687">B2628+$E$5</f>
        <v>1.0491999999999837</v>
      </c>
      <c r="D2635" s="24">
        <v>1</v>
      </c>
      <c r="E2635" s="25">
        <v>0</v>
      </c>
      <c r="F2635" s="26">
        <v>0</v>
      </c>
      <c r="G2635" s="27">
        <f t="shared" ref="G2635" si="15688">-1/($E$8*$B2635)</f>
        <v>-5.3246208337505117</v>
      </c>
      <c r="I2635" s="24">
        <v>1</v>
      </c>
      <c r="J2635" s="28">
        <v>0</v>
      </c>
      <c r="K2635" s="26">
        <v>0</v>
      </c>
      <c r="L2635" s="27">
        <v>0</v>
      </c>
      <c r="N2635" s="24">
        <f t="shared" ref="N2635" si="15689">D2635*I2635+F2635*I2638-E2635*J2635-G2635*J2638</f>
        <v>0.44008681449920739</v>
      </c>
      <c r="O2635" s="28">
        <f t="shared" ref="O2635" si="15690">(D2635*J2635+E2635*I2635+F2635*J2638+G2635*I2638)</f>
        <v>0</v>
      </c>
      <c r="P2635" s="26">
        <f t="shared" ref="P2635" si="15691">D2635*K2635+F2635*K2638-E2635*L2635-G2635*L2638</f>
        <v>0</v>
      </c>
      <c r="Q2635" s="27">
        <f t="shared" ref="Q2635" si="15692">(D2635*L2635+E2635*K2635+F2635*L2638+G2635*K2638)</f>
        <v>-5.3246208337505117</v>
      </c>
      <c r="S2635" s="24">
        <v>1</v>
      </c>
      <c r="T2635" s="25">
        <v>0</v>
      </c>
      <c r="U2635" s="26">
        <v>0</v>
      </c>
      <c r="V2635" s="27">
        <f t="shared" ref="V2635" si="15693">-1/($T$8*$B2635)</f>
        <v>-25.759652141657881</v>
      </c>
      <c r="X2635" s="24">
        <f t="shared" ref="X2635" si="15694">N2635*S2635+P2635*S2638-O2635*T2635-Q2635*T2638</f>
        <v>0.44008681449920739</v>
      </c>
      <c r="Y2635" s="28">
        <f t="shared" ref="Y2635" si="15695">(N2635*T2635+O2635*S2635+P2635*T2638+Q2635*S2638)</f>
        <v>0</v>
      </c>
      <c r="Z2635" s="26">
        <f t="shared" ref="Z2635" si="15696">N2635*U2635+P2635*U2638-O2635*V2635-Q2635*V2638</f>
        <v>0</v>
      </c>
      <c r="AA2635" s="27">
        <f t="shared" ref="AA2635" si="15697">(N2635*V2635+O2635*U2635+P2635*V2638+Q2635*U2638)</f>
        <v>-16.661104087380416</v>
      </c>
      <c r="AB2635" s="8"/>
      <c r="AC2635" s="24">
        <v>1</v>
      </c>
      <c r="AD2635" s="28">
        <v>0</v>
      </c>
      <c r="AE2635" s="26">
        <v>0</v>
      </c>
      <c r="AF2635" s="27">
        <v>0</v>
      </c>
      <c r="AH2635" s="24">
        <f t="shared" ref="AH2635" si="15698">X2635*AC2635+Z2635*AC2638-Y2635*AD2635-AA2635*AD2638</f>
        <v>-1.5465349735817799</v>
      </c>
      <c r="AI2635" s="28">
        <f t="shared" ref="AI2635" si="15699">(X2635*AD2635+Y2635*AC2635+Z2635*AD2638+AA2635*AC2638)</f>
        <v>0</v>
      </c>
      <c r="AJ2635" s="26">
        <f t="shared" ref="AJ2635" si="15700">X2635*AE2635+Z2635*AE2638-Y2635*AF2635-AA2635*AF2638</f>
        <v>0</v>
      </c>
      <c r="AK2635" s="27">
        <f t="shared" ref="AK2635" si="15701">(X2635*AF2635+Y2635*AE2635+Z2635*AF2638+AA2635*AE2638)</f>
        <v>-16.661104087380416</v>
      </c>
      <c r="AL2635" s="8"/>
      <c r="AM2635" s="24">
        <v>1</v>
      </c>
      <c r="AN2635" s="25">
        <v>0</v>
      </c>
      <c r="AO2635" s="26">
        <v>0</v>
      </c>
      <c r="AP2635" s="27">
        <f t="shared" ref="AP2635" si="15702">-1/($AN$8*$B2635)</f>
        <v>-5.3246208337505117</v>
      </c>
      <c r="AR2635" s="24">
        <f t="shared" ref="AR2635" si="15703">AH2635*AM2635+AJ2635*AM2638-AI2635*AN2635-AK2635*AN2638</f>
        <v>-1.5465349735817799</v>
      </c>
      <c r="AS2635" s="28">
        <f t="shared" ref="AS2635" si="15704">(AH2635*AN2635+AI2635*AM2635+AJ2635*AN2638+AK2635*AM2638)</f>
        <v>0</v>
      </c>
      <c r="AT2635" s="26">
        <f t="shared" ref="AT2635" si="15705">AH2635*AO2635+AJ2635*AO2638-AI2635*AP2635-AK2635*AP2638</f>
        <v>0</v>
      </c>
      <c r="AU2635" s="27">
        <f t="shared" ref="AU2635" si="15706">(AH2635*AP2635+AI2635*AO2635+AJ2635*AP2638+AK2635*AO2638)</f>
        <v>-8.4263917469230734</v>
      </c>
      <c r="AV2635" s="8"/>
      <c r="AW2635" s="183">
        <f t="shared" ref="AW2635" si="15707">20*LOG((2*$AR$8)/(($AR$8*AR2635+AT2635+$AR$8*AR2638+AT2638)^2+($AR$8*AS2635+AU2635+$AR$8*AS2638+AU2638)^2)^0.5)</f>
        <v>-12.833405074054479</v>
      </c>
      <c r="AY2635" s="184">
        <f t="shared" ref="AY2635" si="15708">((AS2635^2+AR2635^2)/(AS2638^2+AR2638^2))^0.5</f>
        <v>15.686023024645195</v>
      </c>
      <c r="AZ2635" s="9"/>
      <c r="BA2635" s="29"/>
      <c r="BB2635" s="29"/>
      <c r="BC2635" s="29"/>
      <c r="BD2635" s="29"/>
    </row>
    <row r="2636" spans="2:56" ht="18.649999999999999" customHeight="1" thickBot="1">
      <c r="D2636" s="30"/>
      <c r="G2636" s="31"/>
      <c r="I2636" s="30"/>
      <c r="L2636" s="31"/>
      <c r="N2636" s="30"/>
      <c r="Q2636" s="31"/>
      <c r="S2636" s="30"/>
      <c r="V2636" s="31"/>
      <c r="X2636" s="30"/>
      <c r="AA2636" s="31"/>
      <c r="AC2636" s="30"/>
      <c r="AF2636" s="31"/>
      <c r="AH2636" s="30"/>
      <c r="AK2636" s="31"/>
      <c r="AM2636" s="30"/>
      <c r="AP2636" s="31"/>
      <c r="AR2636" s="30"/>
      <c r="AU2636" s="31"/>
      <c r="AY2636" s="185"/>
      <c r="AZ2636" s="9"/>
      <c r="BA2636" s="29"/>
      <c r="BB2636" s="29"/>
      <c r="BC2636" s="29"/>
      <c r="BD2636" s="29"/>
    </row>
    <row r="2637" spans="2:56" ht="18.649999999999999" customHeight="1" thickBot="1">
      <c r="D2637" s="197" t="s">
        <v>96</v>
      </c>
      <c r="E2637" s="198"/>
      <c r="F2637" s="199" t="s">
        <v>97</v>
      </c>
      <c r="G2637" s="200"/>
      <c r="I2637" s="197" t="s">
        <v>98</v>
      </c>
      <c r="J2637" s="198"/>
      <c r="K2637" s="199" t="s">
        <v>99</v>
      </c>
      <c r="L2637" s="200"/>
      <c r="N2637" s="197" t="s">
        <v>1</v>
      </c>
      <c r="O2637" s="198"/>
      <c r="P2637" s="199" t="s">
        <v>2</v>
      </c>
      <c r="Q2637" s="200"/>
      <c r="S2637" s="172" t="s">
        <v>100</v>
      </c>
      <c r="T2637" s="173"/>
      <c r="U2637" s="199" t="s">
        <v>101</v>
      </c>
      <c r="V2637" s="200"/>
      <c r="X2637" s="197" t="s">
        <v>102</v>
      </c>
      <c r="Y2637" s="198"/>
      <c r="Z2637" s="199" t="s">
        <v>103</v>
      </c>
      <c r="AA2637" s="200"/>
      <c r="AB2637" s="4"/>
      <c r="AC2637" s="197" t="s">
        <v>104</v>
      </c>
      <c r="AD2637" s="198"/>
      <c r="AE2637" s="199" t="s">
        <v>105</v>
      </c>
      <c r="AF2637" s="200"/>
      <c r="AH2637" s="172" t="s">
        <v>106</v>
      </c>
      <c r="AI2637" s="173"/>
      <c r="AJ2637" s="199" t="s">
        <v>107</v>
      </c>
      <c r="AK2637" s="200"/>
      <c r="AL2637" s="4"/>
      <c r="AM2637" s="197" t="s">
        <v>108</v>
      </c>
      <c r="AN2637" s="198"/>
      <c r="AO2637" s="199" t="s">
        <v>109</v>
      </c>
      <c r="AP2637" s="200"/>
      <c r="AR2637" s="197" t="s">
        <v>110</v>
      </c>
      <c r="AS2637" s="198"/>
      <c r="AT2637" s="199" t="s">
        <v>111</v>
      </c>
      <c r="AU2637" s="200"/>
      <c r="AV2637" s="4"/>
      <c r="AW2637" s="36" t="s">
        <v>112</v>
      </c>
      <c r="AY2637" s="186" t="s">
        <v>113</v>
      </c>
      <c r="AZ2637" s="9"/>
      <c r="BA2637" s="29"/>
      <c r="BB2637" s="29"/>
      <c r="BC2637" s="29"/>
      <c r="BD2637" s="29"/>
    </row>
    <row r="2638" spans="2:56" ht="18.649999999999999" customHeight="1" thickTop="1" thickBot="1">
      <c r="D2638" s="24">
        <v>0</v>
      </c>
      <c r="E2638" s="28">
        <v>0</v>
      </c>
      <c r="F2638" s="26">
        <v>1</v>
      </c>
      <c r="G2638" s="27">
        <v>0</v>
      </c>
      <c r="I2638" s="24">
        <v>0</v>
      </c>
      <c r="J2638" s="28">
        <f t="shared" ref="J2638" si="15709">IF(0=(1-$J$8*$K$8*$B2635^2),0,-1*(1-$J$8*$K$8*$B2635^2)/($B2635*$K$8))</f>
        <v>-0.10515550364670861</v>
      </c>
      <c r="K2638" s="26">
        <v>1</v>
      </c>
      <c r="L2638" s="27">
        <v>0</v>
      </c>
      <c r="N2638" s="24">
        <f t="shared" ref="N2638" si="15710">D2638*I2635+F2638*I2638-E2638*J2635-G2638*J2638</f>
        <v>0</v>
      </c>
      <c r="O2638" s="28">
        <f t="shared" ref="O2638" si="15711">(D2638*J2635+E2638*I2635+F2638*J2638+G2638*I2638)</f>
        <v>-0.10515550364670861</v>
      </c>
      <c r="P2638" s="26">
        <f t="shared" ref="P2638" si="15712">D2638*K2635+F2638*K2638-E2638*L2635-G2638*L2638</f>
        <v>1</v>
      </c>
      <c r="Q2638" s="27">
        <f t="shared" ref="Q2638" si="15713">(D2638*L2635+E2638*K2635+F2638*L2638+G2638*K2638)</f>
        <v>0</v>
      </c>
      <c r="S2638" s="24">
        <v>0</v>
      </c>
      <c r="T2638" s="28">
        <v>0</v>
      </c>
      <c r="U2638" s="26">
        <v>1</v>
      </c>
      <c r="V2638" s="27">
        <v>0</v>
      </c>
      <c r="X2638" s="24">
        <f t="shared" ref="X2638" si="15714">N2638*S2635+P2638*S2638-O2638*T2635-Q2638*T2638</f>
        <v>0</v>
      </c>
      <c r="Y2638" s="28">
        <f t="shared" ref="Y2638" si="15715">(N2638*T2635+O2638*S2635+P2638*T2638+Q2638*S2638)</f>
        <v>-0.10515550364670861</v>
      </c>
      <c r="Z2638" s="26">
        <f t="shared" ref="Z2638" si="15716">N2638*U2635+P2638*U2638-O2638*V2635-Q2638*V2638</f>
        <v>-1.7087691947200505</v>
      </c>
      <c r="AA2638" s="27">
        <f t="shared" ref="AA2638" si="15717">(N2638*V2635+O2638*U2635+P2638*V2638+Q2638*U2638)</f>
        <v>0</v>
      </c>
      <c r="AB2638" s="8"/>
      <c r="AC2638" s="24">
        <v>0</v>
      </c>
      <c r="AD2638" s="28">
        <f t="shared" ref="AD2638" si="15718">IF(0=(1-$AD$8*$AE$8*$B2635^2),0,-1*(1-$AD$8*$AE$8*$B2635^2)/($B2635*$AD$8))</f>
        <v>-0.11923710323529579</v>
      </c>
      <c r="AE2638" s="26">
        <v>1</v>
      </c>
      <c r="AF2638" s="27">
        <v>0</v>
      </c>
      <c r="AH2638" s="24">
        <f t="shared" ref="AH2638" si="15719">X2638*AC2635+Z2638*AC2638-Y2638*AD2635-AA2638*AD2638</f>
        <v>0</v>
      </c>
      <c r="AI2638" s="28">
        <f t="shared" ref="AI2638" si="15720">(X2638*AD2635+Y2638*AC2635+Z2638*AD2638+AA2638*AC2638)</f>
        <v>9.8593185229419317E-2</v>
      </c>
      <c r="AJ2638" s="26">
        <f t="shared" ref="AJ2638" si="15721">X2638*AE2635+Z2638*AE2638-Y2638*AF2635-AA2638*AF2638</f>
        <v>-1.7087691947200505</v>
      </c>
      <c r="AK2638" s="27">
        <f t="shared" ref="AK2638" si="15722">(X2638*AF2635+Y2638*AE2635+Z2638*AF2638+AA2638*AE2638)</f>
        <v>0</v>
      </c>
      <c r="AL2638" s="8"/>
      <c r="AM2638" s="24">
        <v>0</v>
      </c>
      <c r="AN2638" s="28">
        <v>0</v>
      </c>
      <c r="AO2638" s="26">
        <v>1</v>
      </c>
      <c r="AP2638" s="27">
        <v>0</v>
      </c>
      <c r="AR2638" s="24">
        <f t="shared" ref="AR2638" si="15723">AH2638*AM2635+AJ2638*AM2638-AI2638*AN2635-AK2638*AN2638</f>
        <v>0</v>
      </c>
      <c r="AS2638" s="28">
        <f t="shared" ref="AS2638" si="15724">(AH2638*AN2635+AI2638*AM2635+AJ2638*AN2638+AK2638*AM2638)</f>
        <v>9.8593185229419317E-2</v>
      </c>
      <c r="AT2638" s="26">
        <f t="shared" ref="AT2638" si="15725">AH2638*AO2635+AJ2638*AO2638-AI2638*AP2635-AK2638*AP2638</f>
        <v>-1.1837978665816613</v>
      </c>
      <c r="AU2638" s="27">
        <f t="shared" ref="AU2638" si="15726">(AH2638*AP2635+AI2638*AO2635+AJ2638*AP2638+AK2638*AO2638)</f>
        <v>0</v>
      </c>
      <c r="AV2638" s="8"/>
      <c r="AW2638" s="38">
        <f t="shared" ref="AW2638" si="15727">(180/PI())*ATAN(-1*(($AR$8*AS2635+AU2635+$AR$8*AS2638+AU2638)/($AR$8*AR2635+AT2635+$AR$8*AR2638+AT2638)))</f>
        <v>-71.847871344398428</v>
      </c>
      <c r="AY2638" s="187">
        <f t="shared" ref="AY2638" si="15728">20*LOG(((($AR$8*AR2635+AT2635-$AR$8*AR2638-AT2638)^2+($AR$8*AS2635+AU2635-$AR$8*AS2638-AU2638)^2)/(($AR$8*AR2635+AT2635+$AR$8*AR2638+AT2638)^2+($AR$8*AS2635+AU2635+$AR$8*AS2638+AU2638)^2))^0.5)</f>
        <v>-0.23227682650995232</v>
      </c>
      <c r="AZ2638" s="9"/>
      <c r="BA2638" s="29"/>
      <c r="BB2638" s="29"/>
      <c r="BC2638" s="29"/>
      <c r="BD2638" s="29"/>
    </row>
    <row r="2639" spans="2:56" ht="18.649999999999999" customHeight="1">
      <c r="AY2639" s="33"/>
    </row>
    <row r="2640" spans="2:56" ht="18.649999999999999" customHeight="1" thickBot="1">
      <c r="E2640" s="21" t="s">
        <v>68</v>
      </c>
      <c r="J2640" s="21" t="s">
        <v>69</v>
      </c>
      <c r="O2640" s="21" t="s">
        <v>70</v>
      </c>
      <c r="T2640" s="21" t="s">
        <v>71</v>
      </c>
      <c r="Y2640" s="21" t="s">
        <v>72</v>
      </c>
      <c r="AD2640" s="21" t="s">
        <v>73</v>
      </c>
      <c r="AI2640" s="21" t="s">
        <v>74</v>
      </c>
      <c r="AN2640" s="21" t="s">
        <v>75</v>
      </c>
      <c r="AS2640" s="21" t="s">
        <v>76</v>
      </c>
    </row>
    <row r="2641" spans="2:56" ht="18.649999999999999" customHeight="1" thickBot="1">
      <c r="B2641" s="20"/>
      <c r="D2641" s="197" t="s">
        <v>77</v>
      </c>
      <c r="E2641" s="198"/>
      <c r="F2641" s="199" t="s">
        <v>78</v>
      </c>
      <c r="G2641" s="200"/>
      <c r="I2641" s="197" t="s">
        <v>79</v>
      </c>
      <c r="J2641" s="198"/>
      <c r="K2641" s="199" t="s">
        <v>80</v>
      </c>
      <c r="L2641" s="200"/>
      <c r="N2641" s="197" t="s">
        <v>81</v>
      </c>
      <c r="O2641" s="198"/>
      <c r="P2641" s="199" t="s">
        <v>82</v>
      </c>
      <c r="Q2641" s="200"/>
      <c r="S2641" s="197" t="s">
        <v>83</v>
      </c>
      <c r="T2641" s="198"/>
      <c r="U2641" s="199" t="s">
        <v>84</v>
      </c>
      <c r="V2641" s="200"/>
      <c r="X2641" s="197" t="s">
        <v>85</v>
      </c>
      <c r="Y2641" s="198"/>
      <c r="Z2641" s="199" t="s">
        <v>86</v>
      </c>
      <c r="AA2641" s="200"/>
      <c r="AB2641" s="4"/>
      <c r="AC2641" s="197" t="s">
        <v>87</v>
      </c>
      <c r="AD2641" s="198"/>
      <c r="AE2641" s="199" t="s">
        <v>88</v>
      </c>
      <c r="AF2641" s="200"/>
      <c r="AH2641" s="197" t="s">
        <v>89</v>
      </c>
      <c r="AI2641" s="198"/>
      <c r="AJ2641" s="199" t="s">
        <v>90</v>
      </c>
      <c r="AK2641" s="200"/>
      <c r="AL2641" s="4"/>
      <c r="AM2641" s="197" t="s">
        <v>91</v>
      </c>
      <c r="AN2641" s="198"/>
      <c r="AO2641" s="199" t="s">
        <v>92</v>
      </c>
      <c r="AP2641" s="200"/>
      <c r="AR2641" s="197" t="s">
        <v>93</v>
      </c>
      <c r="AS2641" s="198"/>
      <c r="AT2641" s="199" t="s">
        <v>94</v>
      </c>
      <c r="AU2641" s="200"/>
      <c r="AV2641" s="4"/>
      <c r="AW2641" s="181" t="s">
        <v>95</v>
      </c>
      <c r="AY2641" s="182" t="s">
        <v>22</v>
      </c>
      <c r="AZ2641" s="9"/>
      <c r="BA2641" s="29"/>
      <c r="BB2641" s="29"/>
      <c r="BC2641" s="29"/>
      <c r="BD2641" s="29"/>
    </row>
    <row r="2642" spans="2:56" ht="18.649999999999999" customHeight="1" thickTop="1" thickBot="1">
      <c r="B2642" s="39">
        <f t="shared" ref="B2642" si="15729">B2635+$E$5</f>
        <v>1.0495999999999837</v>
      </c>
      <c r="D2642" s="24">
        <v>1</v>
      </c>
      <c r="E2642" s="25">
        <v>0</v>
      </c>
      <c r="F2642" s="26">
        <v>0</v>
      </c>
      <c r="G2642" s="27">
        <f t="shared" ref="G2642" si="15730">-1/($E$8*$B2642)</f>
        <v>-5.32259163373765</v>
      </c>
      <c r="I2642" s="24">
        <v>1</v>
      </c>
      <c r="J2642" s="28">
        <v>0</v>
      </c>
      <c r="K2642" s="26">
        <v>0</v>
      </c>
      <c r="L2642" s="27">
        <v>0</v>
      </c>
      <c r="N2642" s="24">
        <f t="shared" ref="N2642" si="15731">D2642*I2642+F2642*I2645-E2642*J2642-G2642*J2645</f>
        <v>0.44472392833373775</v>
      </c>
      <c r="O2642" s="28">
        <f t="shared" ref="O2642" si="15732">(D2642*J2642+E2642*I2642+F2642*J2645+G2642*I2645)</f>
        <v>0</v>
      </c>
      <c r="P2642" s="26">
        <f t="shared" ref="P2642" si="15733">D2642*K2642+F2642*K2645-E2642*L2642-G2642*L2645</f>
        <v>0</v>
      </c>
      <c r="Q2642" s="27">
        <f t="shared" ref="Q2642" si="15734">(D2642*L2642+E2642*K2642+F2642*L2645+G2642*K2645)</f>
        <v>-5.32259163373765</v>
      </c>
      <c r="S2642" s="24">
        <v>1</v>
      </c>
      <c r="T2642" s="25">
        <v>0</v>
      </c>
      <c r="U2642" s="26">
        <v>0</v>
      </c>
      <c r="V2642" s="27">
        <f t="shared" ref="V2642" si="15735">-1/($T$8*$B2642)</f>
        <v>-25.749835201055113</v>
      </c>
      <c r="X2642" s="24">
        <f t="shared" ref="X2642" si="15736">N2642*S2642+P2642*S2645-O2642*T2642-Q2642*T2645</f>
        <v>0.44472392833373775</v>
      </c>
      <c r="Y2642" s="28">
        <f t="shared" ref="Y2642" si="15737">(N2642*T2642+O2642*S2642+P2642*T2645+Q2642*S2645)</f>
        <v>0</v>
      </c>
      <c r="Z2642" s="26">
        <f t="shared" ref="Z2642" si="15738">N2642*U2642+P2642*U2645-O2642*V2642-Q2642*V2645</f>
        <v>0</v>
      </c>
      <c r="AA2642" s="27">
        <f t="shared" ref="AA2642" si="15739">(N2642*V2642+O2642*U2642+P2642*V2645+Q2642*U2645)</f>
        <v>-16.774159498297241</v>
      </c>
      <c r="AB2642" s="8"/>
      <c r="AC2642" s="24">
        <v>1</v>
      </c>
      <c r="AD2642" s="28">
        <v>0</v>
      </c>
      <c r="AE2642" s="26">
        <v>0</v>
      </c>
      <c r="AF2642" s="27">
        <v>0</v>
      </c>
      <c r="AH2642" s="24">
        <f t="shared" ref="AH2642" si="15740">X2642*AC2642+Z2642*AC2645-Y2642*AD2642-AA2642*AD2645</f>
        <v>-1.5434264387357692</v>
      </c>
      <c r="AI2642" s="28">
        <f t="shared" ref="AI2642" si="15741">(X2642*AD2642+Y2642*AC2642+Z2642*AD2645+AA2642*AC2645)</f>
        <v>0</v>
      </c>
      <c r="AJ2642" s="26">
        <f t="shared" ref="AJ2642" si="15742">X2642*AE2642+Z2642*AE2645-Y2642*AF2642-AA2642*AF2645</f>
        <v>0</v>
      </c>
      <c r="AK2642" s="27">
        <f t="shared" ref="AK2642" si="15743">(X2642*AF2642+Y2642*AE2642+Z2642*AF2645+AA2642*AE2645)</f>
        <v>-16.774159498297241</v>
      </c>
      <c r="AL2642" s="8"/>
      <c r="AM2642" s="24">
        <v>1</v>
      </c>
      <c r="AN2642" s="25">
        <v>0</v>
      </c>
      <c r="AO2642" s="26">
        <v>0</v>
      </c>
      <c r="AP2642" s="27">
        <f t="shared" ref="AP2642" si="15744">-1/($AN$8*$B2642)</f>
        <v>-5.32259163373765</v>
      </c>
      <c r="AR2642" s="24">
        <f t="shared" ref="AR2642" si="15745">AH2642*AM2642+AJ2642*AM2645-AI2642*AN2642-AK2642*AN2645</f>
        <v>-1.5434264387357692</v>
      </c>
      <c r="AS2642" s="28">
        <f t="shared" ref="AS2642" si="15746">(AH2642*AN2642+AI2642*AM2642+AJ2642*AN2645+AK2642*AM2645)</f>
        <v>0</v>
      </c>
      <c r="AT2642" s="26">
        <f t="shared" ref="AT2642" si="15747">AH2642*AO2642+AJ2642*AO2645-AI2642*AP2642-AK2642*AP2645</f>
        <v>0</v>
      </c>
      <c r="AU2642" s="27">
        <f t="shared" ref="AU2642" si="15748">(AH2642*AP2642+AI2642*AO2642+AJ2642*AP2645+AK2642*AO2645)</f>
        <v>-8.5591308481927406</v>
      </c>
      <c r="AV2642" s="8"/>
      <c r="AW2642" s="183">
        <f t="shared" ref="AW2642" si="15749">20*LOG((2*$AR$8)/(($AR$8*AR2642+AT2642+$AR$8*AR2645+AT2645)^2+($AR$8*AS2642+AU2642+$AR$8*AS2645+AU2645)^2)^0.5)</f>
        <v>-12.957713659518289</v>
      </c>
      <c r="AY2642" s="184">
        <f t="shared" ref="AY2642" si="15750">((AS2642^2+AR2642^2)/(AS2645^2+AR2645^2))^0.5</f>
        <v>16.153439165875515</v>
      </c>
      <c r="AZ2642" s="9"/>
      <c r="BA2642" s="29"/>
      <c r="BB2642" s="29"/>
      <c r="BC2642" s="29"/>
      <c r="BD2642" s="29"/>
    </row>
    <row r="2643" spans="2:56" ht="18.649999999999999" customHeight="1" thickBot="1">
      <c r="D2643" s="30"/>
      <c r="G2643" s="31"/>
      <c r="I2643" s="30"/>
      <c r="L2643" s="31"/>
      <c r="N2643" s="30"/>
      <c r="Q2643" s="31"/>
      <c r="S2643" s="30"/>
      <c r="V2643" s="31"/>
      <c r="X2643" s="30"/>
      <c r="AA2643" s="31"/>
      <c r="AC2643" s="30"/>
      <c r="AF2643" s="31"/>
      <c r="AH2643" s="30"/>
      <c r="AK2643" s="31"/>
      <c r="AM2643" s="30"/>
      <c r="AP2643" s="31"/>
      <c r="AR2643" s="30"/>
      <c r="AU2643" s="31"/>
      <c r="AY2643" s="185"/>
      <c r="AZ2643" s="9"/>
      <c r="BA2643" s="29"/>
      <c r="BB2643" s="29"/>
      <c r="BC2643" s="29"/>
      <c r="BD2643" s="29"/>
    </row>
    <row r="2644" spans="2:56" ht="18.649999999999999" customHeight="1" thickBot="1">
      <c r="D2644" s="197" t="s">
        <v>96</v>
      </c>
      <c r="E2644" s="198"/>
      <c r="F2644" s="199" t="s">
        <v>97</v>
      </c>
      <c r="G2644" s="200"/>
      <c r="I2644" s="197" t="s">
        <v>98</v>
      </c>
      <c r="J2644" s="198"/>
      <c r="K2644" s="199" t="s">
        <v>99</v>
      </c>
      <c r="L2644" s="200"/>
      <c r="N2644" s="197" t="s">
        <v>1</v>
      </c>
      <c r="O2644" s="198"/>
      <c r="P2644" s="199" t="s">
        <v>2</v>
      </c>
      <c r="Q2644" s="200"/>
      <c r="S2644" s="172" t="s">
        <v>100</v>
      </c>
      <c r="T2644" s="173"/>
      <c r="U2644" s="199" t="s">
        <v>101</v>
      </c>
      <c r="V2644" s="200"/>
      <c r="X2644" s="197" t="s">
        <v>102</v>
      </c>
      <c r="Y2644" s="198"/>
      <c r="Z2644" s="199" t="s">
        <v>103</v>
      </c>
      <c r="AA2644" s="200"/>
      <c r="AB2644" s="4"/>
      <c r="AC2644" s="197" t="s">
        <v>104</v>
      </c>
      <c r="AD2644" s="198"/>
      <c r="AE2644" s="199" t="s">
        <v>105</v>
      </c>
      <c r="AF2644" s="200"/>
      <c r="AH2644" s="172" t="s">
        <v>106</v>
      </c>
      <c r="AI2644" s="173"/>
      <c r="AJ2644" s="199" t="s">
        <v>107</v>
      </c>
      <c r="AK2644" s="200"/>
      <c r="AL2644" s="4"/>
      <c r="AM2644" s="197" t="s">
        <v>108</v>
      </c>
      <c r="AN2644" s="198"/>
      <c r="AO2644" s="199" t="s">
        <v>109</v>
      </c>
      <c r="AP2644" s="200"/>
      <c r="AR2644" s="197" t="s">
        <v>110</v>
      </c>
      <c r="AS2644" s="198"/>
      <c r="AT2644" s="199" t="s">
        <v>111</v>
      </c>
      <c r="AU2644" s="200"/>
      <c r="AV2644" s="4"/>
      <c r="AW2644" s="36" t="s">
        <v>112</v>
      </c>
      <c r="AY2644" s="186" t="s">
        <v>113</v>
      </c>
      <c r="AZ2644" s="9"/>
      <c r="BA2644" s="29"/>
      <c r="BB2644" s="29"/>
      <c r="BC2644" s="29"/>
      <c r="BD2644" s="29"/>
    </row>
    <row r="2645" spans="2:56" ht="18.649999999999999" customHeight="1" thickTop="1" thickBot="1">
      <c r="D2645" s="24">
        <v>0</v>
      </c>
      <c r="E2645" s="28">
        <v>0</v>
      </c>
      <c r="F2645" s="26">
        <v>1</v>
      </c>
      <c r="G2645" s="27">
        <v>0</v>
      </c>
      <c r="I2645" s="24">
        <v>0</v>
      </c>
      <c r="J2645" s="28">
        <f t="shared" ref="J2645" si="15751">IF(0=(1-$J$8*$K$8*$B2642^2),0,-1*(1-$J$8*$K$8*$B2642^2)/($B2642*$K$8))</f>
        <v>-0.10432437990294105</v>
      </c>
      <c r="K2645" s="26">
        <v>1</v>
      </c>
      <c r="L2645" s="27">
        <v>0</v>
      </c>
      <c r="N2645" s="24">
        <f t="shared" ref="N2645" si="15752">D2645*I2642+F2645*I2645-E2645*J2642-G2645*J2645</f>
        <v>0</v>
      </c>
      <c r="O2645" s="28">
        <f t="shared" ref="O2645" si="15753">(D2645*J2642+E2645*I2642+F2645*J2645+G2645*I2645)</f>
        <v>-0.10432437990294105</v>
      </c>
      <c r="P2645" s="26">
        <f t="shared" ref="P2645" si="15754">D2645*K2642+F2645*K2645-E2645*L2642-G2645*L2645</f>
        <v>1</v>
      </c>
      <c r="Q2645" s="27">
        <f t="shared" ref="Q2645" si="15755">(D2645*L2642+E2645*K2642+F2645*L2645+G2645*K2645)</f>
        <v>0</v>
      </c>
      <c r="S2645" s="24">
        <v>0</v>
      </c>
      <c r="T2645" s="28">
        <v>0</v>
      </c>
      <c r="U2645" s="26">
        <v>1</v>
      </c>
      <c r="V2645" s="27">
        <v>0</v>
      </c>
      <c r="X2645" s="24">
        <f t="shared" ref="X2645" si="15756">N2645*S2642+P2645*S2645-O2645*T2642-Q2645*T2645</f>
        <v>0</v>
      </c>
      <c r="Y2645" s="28">
        <f t="shared" ref="Y2645" si="15757">(N2645*T2642+O2645*S2642+P2645*T2645+Q2645*S2645)</f>
        <v>-0.10432437990294105</v>
      </c>
      <c r="Z2645" s="26">
        <f t="shared" ref="Z2645" si="15758">N2645*U2642+P2645*U2645-O2645*V2642-Q2645*V2645</f>
        <v>-1.6863355899529981</v>
      </c>
      <c r="AA2645" s="27">
        <f t="shared" ref="AA2645" si="15759">(N2645*V2642+O2645*U2642+P2645*V2645+Q2645*U2645)</f>
        <v>0</v>
      </c>
      <c r="AB2645" s="8"/>
      <c r="AC2645" s="24">
        <v>0</v>
      </c>
      <c r="AD2645" s="28">
        <f t="shared" ref="AD2645" si="15760">IF(0=(1-$AD$8*$AE$8*$B2642^2),0,-1*(1-$AD$8*$AE$8*$B2642^2)/($B2642*$AD$8))</f>
        <v>-0.11852458940022155</v>
      </c>
      <c r="AE2645" s="26">
        <v>1</v>
      </c>
      <c r="AF2645" s="27">
        <v>0</v>
      </c>
      <c r="AH2645" s="24">
        <f t="shared" ref="AH2645" si="15761">X2645*AC2642+Z2645*AC2645-Y2645*AD2642-AA2645*AD2645</f>
        <v>0</v>
      </c>
      <c r="AI2645" s="28">
        <f t="shared" ref="AI2645" si="15762">(X2645*AD2642+Y2645*AC2642+Z2645*AD2645+AA2645*AC2645)</f>
        <v>9.554785348721842E-2</v>
      </c>
      <c r="AJ2645" s="26">
        <f t="shared" ref="AJ2645" si="15763">X2645*AE2642+Z2645*AE2645-Y2645*AF2642-AA2645*AF2645</f>
        <v>-1.6863355899529981</v>
      </c>
      <c r="AK2645" s="27">
        <f t="shared" ref="AK2645" si="15764">(X2645*AF2642+Y2645*AE2642+Z2645*AF2645+AA2645*AE2645)</f>
        <v>0</v>
      </c>
      <c r="AL2645" s="8"/>
      <c r="AM2645" s="24">
        <v>0</v>
      </c>
      <c r="AN2645" s="28">
        <v>0</v>
      </c>
      <c r="AO2645" s="26">
        <v>1</v>
      </c>
      <c r="AP2645" s="27">
        <v>0</v>
      </c>
      <c r="AR2645" s="24">
        <f t="shared" ref="AR2645" si="15765">AH2645*AM2642+AJ2645*AM2645-AI2645*AN2642-AK2645*AN2645</f>
        <v>0</v>
      </c>
      <c r="AS2645" s="28">
        <f t="shared" ref="AS2645" si="15766">(AH2645*AN2642+AI2645*AM2642+AJ2645*AN2645+AK2645*AM2645)</f>
        <v>9.554785348721842E-2</v>
      </c>
      <c r="AT2645" s="26">
        <f t="shared" ref="AT2645" si="15767">AH2645*AO2642+AJ2645*AO2645-AI2645*AP2642-AK2645*AP2645</f>
        <v>-1.1777733843603386</v>
      </c>
      <c r="AU2645" s="27">
        <f t="shared" ref="AU2645" si="15768">(AH2645*AP2642+AI2645*AO2642+AJ2645*AP2645+AK2645*AO2645)</f>
        <v>0</v>
      </c>
      <c r="AV2645" s="8"/>
      <c r="AW2645" s="38">
        <f t="shared" ref="AW2645" si="15769">(180/PI())*ATAN(-1*(($AR$8*AS2642+AU2642+$AR$8*AS2645+AU2645)/($AR$8*AR2642+AT2642+$AR$8*AR2645+AT2645)))</f>
        <v>-72.176433109213093</v>
      </c>
      <c r="AY2645" s="187">
        <f t="shared" ref="AY2645" si="15770">20*LOG(((($AR$8*AR2642+AT2642-$AR$8*AR2645-AT2645)^2+($AR$8*AS2642+AU2642-$AR$8*AS2645-AU2645)^2)/(($AR$8*AR2642+AT2642+$AR$8*AR2645+AT2645)^2+($AR$8*AS2642+AU2642+$AR$8*AS2645+AU2645)^2))^0.5)</f>
        <v>-0.22554936410798498</v>
      </c>
      <c r="AZ2645" s="9"/>
      <c r="BA2645" s="29"/>
      <c r="BB2645" s="29"/>
      <c r="BC2645" s="29"/>
      <c r="BD2645" s="29"/>
    </row>
    <row r="2646" spans="2:56" ht="18.649999999999999" customHeight="1">
      <c r="AY2646" s="33"/>
    </row>
    <row r="2647" spans="2:56" ht="18.649999999999999" customHeight="1" thickBot="1">
      <c r="E2647" s="21" t="s">
        <v>68</v>
      </c>
      <c r="J2647" s="21" t="s">
        <v>69</v>
      </c>
      <c r="O2647" s="21" t="s">
        <v>70</v>
      </c>
      <c r="T2647" s="21" t="s">
        <v>71</v>
      </c>
      <c r="Y2647" s="21" t="s">
        <v>72</v>
      </c>
      <c r="AD2647" s="21" t="s">
        <v>73</v>
      </c>
      <c r="AI2647" s="21" t="s">
        <v>74</v>
      </c>
      <c r="AN2647" s="21" t="s">
        <v>75</v>
      </c>
      <c r="AS2647" s="21" t="s">
        <v>76</v>
      </c>
    </row>
    <row r="2648" spans="2:56" ht="18.649999999999999" customHeight="1" thickBot="1">
      <c r="B2648" s="20"/>
      <c r="D2648" s="197" t="s">
        <v>77</v>
      </c>
      <c r="E2648" s="198"/>
      <c r="F2648" s="199" t="s">
        <v>78</v>
      </c>
      <c r="G2648" s="200"/>
      <c r="I2648" s="197" t="s">
        <v>79</v>
      </c>
      <c r="J2648" s="198"/>
      <c r="K2648" s="199" t="s">
        <v>80</v>
      </c>
      <c r="L2648" s="200"/>
      <c r="N2648" s="197" t="s">
        <v>81</v>
      </c>
      <c r="O2648" s="198"/>
      <c r="P2648" s="199" t="s">
        <v>82</v>
      </c>
      <c r="Q2648" s="200"/>
      <c r="S2648" s="197" t="s">
        <v>83</v>
      </c>
      <c r="T2648" s="198"/>
      <c r="U2648" s="199" t="s">
        <v>84</v>
      </c>
      <c r="V2648" s="200"/>
      <c r="X2648" s="197" t="s">
        <v>85</v>
      </c>
      <c r="Y2648" s="198"/>
      <c r="Z2648" s="199" t="s">
        <v>86</v>
      </c>
      <c r="AA2648" s="200"/>
      <c r="AB2648" s="4"/>
      <c r="AC2648" s="197" t="s">
        <v>87</v>
      </c>
      <c r="AD2648" s="198"/>
      <c r="AE2648" s="199" t="s">
        <v>88</v>
      </c>
      <c r="AF2648" s="200"/>
      <c r="AH2648" s="197" t="s">
        <v>89</v>
      </c>
      <c r="AI2648" s="198"/>
      <c r="AJ2648" s="199" t="s">
        <v>90</v>
      </c>
      <c r="AK2648" s="200"/>
      <c r="AL2648" s="4"/>
      <c r="AM2648" s="197" t="s">
        <v>91</v>
      </c>
      <c r="AN2648" s="198"/>
      <c r="AO2648" s="199" t="s">
        <v>92</v>
      </c>
      <c r="AP2648" s="200"/>
      <c r="AR2648" s="197" t="s">
        <v>93</v>
      </c>
      <c r="AS2648" s="198"/>
      <c r="AT2648" s="199" t="s">
        <v>94</v>
      </c>
      <c r="AU2648" s="200"/>
      <c r="AV2648" s="4"/>
      <c r="AW2648" s="181" t="s">
        <v>95</v>
      </c>
      <c r="AY2648" s="182" t="s">
        <v>22</v>
      </c>
      <c r="AZ2648" s="9"/>
      <c r="BA2648" s="29"/>
      <c r="BB2648" s="29"/>
      <c r="BC2648" s="29"/>
      <c r="BD2648" s="29"/>
    </row>
    <row r="2649" spans="2:56" ht="18.649999999999999" customHeight="1" thickTop="1" thickBot="1">
      <c r="B2649" s="39">
        <f t="shared" ref="B2649" si="15771">B2642+$E$5</f>
        <v>1.0499999999999836</v>
      </c>
      <c r="D2649" s="24">
        <v>1</v>
      </c>
      <c r="E2649" s="25">
        <v>0</v>
      </c>
      <c r="F2649" s="26">
        <v>0</v>
      </c>
      <c r="G2649" s="27">
        <f t="shared" ref="G2649" si="15772">-1/($E$8*$B2649)</f>
        <v>-5.32056397978194</v>
      </c>
      <c r="I2649" s="24">
        <v>1</v>
      </c>
      <c r="J2649" s="28">
        <v>0</v>
      </c>
      <c r="K2649" s="26">
        <v>0</v>
      </c>
      <c r="L2649" s="27">
        <v>0</v>
      </c>
      <c r="N2649" s="24">
        <f t="shared" ref="N2649" si="15773">D2649*I2649+F2649*I2652-E2649*J2649-G2649*J2652</f>
        <v>0.44935574361910513</v>
      </c>
      <c r="O2649" s="28">
        <f t="shared" ref="O2649" si="15774">(D2649*J2649+E2649*I2649+F2649*J2652+G2649*I2652)</f>
        <v>0</v>
      </c>
      <c r="P2649" s="26">
        <f t="shared" ref="P2649" si="15775">D2649*K2649+F2649*K2652-E2649*L2649-G2649*L2652</f>
        <v>0</v>
      </c>
      <c r="Q2649" s="27">
        <f t="shared" ref="Q2649" si="15776">(D2649*L2649+E2649*K2649+F2649*L2652+G2649*K2652)</f>
        <v>-5.32056397978194</v>
      </c>
      <c r="S2649" s="24">
        <v>1</v>
      </c>
      <c r="T2649" s="25">
        <v>0</v>
      </c>
      <c r="U2649" s="26">
        <v>0</v>
      </c>
      <c r="V2649" s="27">
        <f t="shared" ref="V2649" si="15777">-1/($T$8*$B2649)</f>
        <v>-25.740025740026145</v>
      </c>
      <c r="X2649" s="24">
        <f t="shared" ref="X2649" si="15778">N2649*S2649+P2649*S2652-O2649*T2649-Q2649*T2652</f>
        <v>0.44935574361910513</v>
      </c>
      <c r="Y2649" s="28">
        <f t="shared" ref="Y2649" si="15779">(N2649*T2649+O2649*S2649+P2649*T2652+Q2649*S2652)</f>
        <v>0</v>
      </c>
      <c r="Z2649" s="26">
        <f t="shared" ref="Z2649" si="15780">N2649*U2649+P2649*U2652-O2649*V2649-Q2649*V2652</f>
        <v>0</v>
      </c>
      <c r="AA2649" s="27">
        <f t="shared" ref="AA2649" si="15781">(N2649*V2649+O2649*U2649+P2649*V2652+Q2649*U2652)</f>
        <v>-16.886992386966295</v>
      </c>
      <c r="AB2649" s="8"/>
      <c r="AC2649" s="24">
        <v>1</v>
      </c>
      <c r="AD2649" s="28">
        <v>0</v>
      </c>
      <c r="AE2649" s="26">
        <v>0</v>
      </c>
      <c r="AF2649" s="27">
        <v>0</v>
      </c>
      <c r="AH2649" s="24">
        <f t="shared" ref="AH2649" si="15782">X2649*AC2649+Z2649*AC2652-Y2649*AD2649-AA2649*AD2652</f>
        <v>-1.5401407547536965</v>
      </c>
      <c r="AI2649" s="28">
        <f t="shared" ref="AI2649" si="15783">(X2649*AD2649+Y2649*AC2649+Z2649*AD2652+AA2649*AC2652)</f>
        <v>0</v>
      </c>
      <c r="AJ2649" s="26">
        <f t="shared" ref="AJ2649" si="15784">X2649*AE2649+Z2649*AE2652-Y2649*AF2649-AA2649*AF2652</f>
        <v>0</v>
      </c>
      <c r="AK2649" s="27">
        <f t="shared" ref="AK2649" si="15785">(X2649*AF2649+Y2649*AE2649+Z2649*AF2652+AA2649*AE2652)</f>
        <v>-16.886992386966295</v>
      </c>
      <c r="AL2649" s="8"/>
      <c r="AM2649" s="24">
        <v>1</v>
      </c>
      <c r="AN2649" s="25">
        <v>0</v>
      </c>
      <c r="AO2649" s="26">
        <v>0</v>
      </c>
      <c r="AP2649" s="27">
        <f t="shared" ref="AP2649" si="15786">-1/($AN$8*$B2649)</f>
        <v>-5.32056397978194</v>
      </c>
      <c r="AR2649" s="24">
        <f t="shared" ref="AR2649" si="15787">AH2649*AM2649+AJ2649*AM2652-AI2649*AN2649-AK2649*AN2652</f>
        <v>-1.5401407547536965</v>
      </c>
      <c r="AS2649" s="28">
        <f t="shared" ref="AS2649" si="15788">(AH2649*AN2649+AI2649*AM2649+AJ2649*AN2652+AK2649*AM2652)</f>
        <v>0</v>
      </c>
      <c r="AT2649" s="26">
        <f t="shared" ref="AT2649" si="15789">AH2649*AO2649+AJ2649*AO2652-AI2649*AP2649-AK2649*AP2652</f>
        <v>0</v>
      </c>
      <c r="AU2649" s="27">
        <f t="shared" ref="AU2649" si="15790">(AH2649*AP2649+AI2649*AO2649+AJ2649*AP2652+AK2649*AO2652)</f>
        <v>-8.6925749634296068</v>
      </c>
      <c r="AV2649" s="8"/>
      <c r="AW2649" s="183">
        <f t="shared" ref="AW2649" si="15791">20*LOG((2*$AR$8)/(($AR$8*AR2649+AT2649+$AR$8*AR2652+AT2652)^2+($AR$8*AS2649+AU2649+$AR$8*AS2652+AU2652)^2)^0.5)</f>
        <v>-13.081055714218028</v>
      </c>
      <c r="AY2649" s="184">
        <f t="shared" ref="AY2649" si="15792">((AS2649^2+AR2649^2)/(AS2652^2+AR2652^2))^0.5</f>
        <v>16.643394438987663</v>
      </c>
      <c r="AZ2649" s="9"/>
      <c r="BA2649" s="29"/>
      <c r="BB2649" s="29"/>
      <c r="BC2649" s="29"/>
      <c r="BD2649" s="29"/>
    </row>
    <row r="2650" spans="2:56" ht="18.649999999999999" customHeight="1" thickBot="1">
      <c r="D2650" s="30"/>
      <c r="G2650" s="31"/>
      <c r="I2650" s="30"/>
      <c r="L2650" s="31"/>
      <c r="N2650" s="30"/>
      <c r="Q2650" s="31"/>
      <c r="S2650" s="30"/>
      <c r="V2650" s="31"/>
      <c r="X2650" s="30"/>
      <c r="AA2650" s="31"/>
      <c r="AC2650" s="30"/>
      <c r="AF2650" s="31"/>
      <c r="AH2650" s="30"/>
      <c r="AK2650" s="31"/>
      <c r="AM2650" s="30"/>
      <c r="AP2650" s="31"/>
      <c r="AR2650" s="30"/>
      <c r="AU2650" s="31"/>
      <c r="AY2650" s="185"/>
      <c r="AZ2650" s="9"/>
      <c r="BA2650" s="29"/>
      <c r="BB2650" s="29"/>
      <c r="BC2650" s="29"/>
      <c r="BD2650" s="29"/>
    </row>
    <row r="2651" spans="2:56" ht="18.649999999999999" customHeight="1" thickBot="1">
      <c r="D2651" s="197" t="s">
        <v>96</v>
      </c>
      <c r="E2651" s="198"/>
      <c r="F2651" s="199" t="s">
        <v>97</v>
      </c>
      <c r="G2651" s="200"/>
      <c r="I2651" s="197" t="s">
        <v>98</v>
      </c>
      <c r="J2651" s="198"/>
      <c r="K2651" s="199" t="s">
        <v>99</v>
      </c>
      <c r="L2651" s="200"/>
      <c r="N2651" s="197" t="s">
        <v>1</v>
      </c>
      <c r="O2651" s="198"/>
      <c r="P2651" s="199" t="s">
        <v>2</v>
      </c>
      <c r="Q2651" s="200"/>
      <c r="S2651" s="172" t="s">
        <v>100</v>
      </c>
      <c r="T2651" s="173"/>
      <c r="U2651" s="199" t="s">
        <v>101</v>
      </c>
      <c r="V2651" s="200"/>
      <c r="X2651" s="197" t="s">
        <v>102</v>
      </c>
      <c r="Y2651" s="198"/>
      <c r="Z2651" s="199" t="s">
        <v>103</v>
      </c>
      <c r="AA2651" s="200"/>
      <c r="AB2651" s="4"/>
      <c r="AC2651" s="197" t="s">
        <v>104</v>
      </c>
      <c r="AD2651" s="198"/>
      <c r="AE2651" s="199" t="s">
        <v>105</v>
      </c>
      <c r="AF2651" s="200"/>
      <c r="AH2651" s="172" t="s">
        <v>106</v>
      </c>
      <c r="AI2651" s="173"/>
      <c r="AJ2651" s="199" t="s">
        <v>107</v>
      </c>
      <c r="AK2651" s="200"/>
      <c r="AL2651" s="4"/>
      <c r="AM2651" s="197" t="s">
        <v>108</v>
      </c>
      <c r="AN2651" s="198"/>
      <c r="AO2651" s="199" t="s">
        <v>109</v>
      </c>
      <c r="AP2651" s="200"/>
      <c r="AR2651" s="197" t="s">
        <v>110</v>
      </c>
      <c r="AS2651" s="198"/>
      <c r="AT2651" s="199" t="s">
        <v>111</v>
      </c>
      <c r="AU2651" s="200"/>
      <c r="AV2651" s="4"/>
      <c r="AW2651" s="36" t="s">
        <v>112</v>
      </c>
      <c r="AY2651" s="186" t="s">
        <v>113</v>
      </c>
      <c r="AZ2651" s="9"/>
      <c r="BA2651" s="29"/>
      <c r="BB2651" s="29"/>
      <c r="BC2651" s="29"/>
      <c r="BD2651" s="29"/>
    </row>
    <row r="2652" spans="2:56" ht="18.649999999999999" customHeight="1" thickTop="1" thickBot="1">
      <c r="D2652" s="24">
        <v>0</v>
      </c>
      <c r="E2652" s="28">
        <v>0</v>
      </c>
      <c r="F2652" s="26">
        <v>1</v>
      </c>
      <c r="G2652" s="27">
        <v>0</v>
      </c>
      <c r="I2652" s="24">
        <v>0</v>
      </c>
      <c r="J2652" s="28">
        <f t="shared" ref="J2652" si="15793">IF(0=(1-$J$8*$K$8*$B2649^2),0,-1*(1-$J$8*$K$8*$B2649^2)/($B2649*$K$8))</f>
        <v>-0.10349358798678757</v>
      </c>
      <c r="K2652" s="26">
        <v>1</v>
      </c>
      <c r="L2652" s="27">
        <v>0</v>
      </c>
      <c r="N2652" s="24">
        <f t="shared" ref="N2652" si="15794">D2652*I2649+F2652*I2652-E2652*J2649-G2652*J2652</f>
        <v>0</v>
      </c>
      <c r="O2652" s="28">
        <f t="shared" ref="O2652" si="15795">(D2652*J2649+E2652*I2649+F2652*J2652+G2652*I2652)</f>
        <v>-0.10349358798678757</v>
      </c>
      <c r="P2652" s="26">
        <f t="shared" ref="P2652" si="15796">D2652*K2649+F2652*K2652-E2652*L2649-G2652*L2652</f>
        <v>1</v>
      </c>
      <c r="Q2652" s="27">
        <f t="shared" ref="Q2652" si="15797">(D2652*L2649+E2652*K2649+F2652*L2652+G2652*K2652)</f>
        <v>0</v>
      </c>
      <c r="S2652" s="24">
        <v>0</v>
      </c>
      <c r="T2652" s="28">
        <v>0</v>
      </c>
      <c r="U2652" s="26">
        <v>1</v>
      </c>
      <c r="V2652" s="27">
        <v>0</v>
      </c>
      <c r="X2652" s="24">
        <f t="shared" ref="X2652" si="15798">N2652*S2649+P2652*S2652-O2652*T2649-Q2652*T2652</f>
        <v>0</v>
      </c>
      <c r="Y2652" s="28">
        <f t="shared" ref="Y2652" si="15799">(N2652*T2649+O2652*S2649+P2652*T2652+Q2652*S2652)</f>
        <v>-0.10349358798678757</v>
      </c>
      <c r="Z2652" s="26">
        <f t="shared" ref="Z2652" si="15800">N2652*U2649+P2652*U2652-O2652*V2649-Q2652*V2652</f>
        <v>-1.6639276187075724</v>
      </c>
      <c r="AA2652" s="27">
        <f t="shared" ref="AA2652" si="15801">(N2652*V2649+O2652*U2649+P2652*V2652+Q2652*U2652)</f>
        <v>0</v>
      </c>
      <c r="AB2652" s="8"/>
      <c r="AC2652" s="24">
        <v>0</v>
      </c>
      <c r="AD2652" s="28">
        <f t="shared" ref="AD2652" si="15802">IF(0=(1-$AD$8*$AE$8*$B2649^2),0,-1*(1-$AD$8*$AE$8*$B2649^2)/($B2649*$AD$8))</f>
        <v>-0.11781236426140236</v>
      </c>
      <c r="AE2652" s="26">
        <v>1</v>
      </c>
      <c r="AF2652" s="27">
        <v>0</v>
      </c>
      <c r="AH2652" s="24">
        <f t="shared" ref="AH2652" si="15803">X2652*AC2649+Z2652*AC2652-Y2652*AD2649-AA2652*AD2652</f>
        <v>0</v>
      </c>
      <c r="AI2652" s="28">
        <f t="shared" ref="AI2652" si="15804">(X2652*AD2649+Y2652*AC2649+Z2652*AD2652+AA2652*AC2652)</f>
        <v>9.2537658732996769E-2</v>
      </c>
      <c r="AJ2652" s="26">
        <f t="shared" ref="AJ2652" si="15805">X2652*AE2649+Z2652*AE2652-Y2652*AF2649-AA2652*AF2652</f>
        <v>-1.6639276187075724</v>
      </c>
      <c r="AK2652" s="27">
        <f t="shared" ref="AK2652" si="15806">(X2652*AF2649+Y2652*AE2649+Z2652*AF2652+AA2652*AE2652)</f>
        <v>0</v>
      </c>
      <c r="AL2652" s="8"/>
      <c r="AM2652" s="24">
        <v>0</v>
      </c>
      <c r="AN2652" s="28">
        <v>0</v>
      </c>
      <c r="AO2652" s="26">
        <v>1</v>
      </c>
      <c r="AP2652" s="27">
        <v>0</v>
      </c>
      <c r="AR2652" s="24">
        <f t="shared" ref="AR2652" si="15807">AH2652*AM2649+AJ2652*AM2652-AI2652*AN2649-AK2652*AN2652</f>
        <v>0</v>
      </c>
      <c r="AS2652" s="28">
        <f t="shared" ref="AS2652" si="15808">(AH2652*AN2649+AI2652*AM2649+AJ2652*AN2652+AK2652*AM2652)</f>
        <v>9.2537658732996769E-2</v>
      </c>
      <c r="AT2652" s="26">
        <f t="shared" ref="AT2652" si="15809">AH2652*AO2649+AJ2652*AO2652-AI2652*AP2649-AK2652*AP2652</f>
        <v>-1.1715750848794362</v>
      </c>
      <c r="AU2652" s="27">
        <f t="shared" ref="AU2652" si="15810">(AH2652*AP2649+AI2652*AO2649+AJ2652*AP2652+AK2652*AO2652)</f>
        <v>0</v>
      </c>
      <c r="AV2652" s="8"/>
      <c r="AW2652" s="38">
        <f t="shared" ref="AW2652" si="15811">(180/PI())*ATAN(-1*(($AR$8*AS2649+AU2649+$AR$8*AS2652+AU2652)/($AR$8*AR2649+AT2649+$AR$8*AR2652+AT2652)))</f>
        <v>-72.4991849964278</v>
      </c>
      <c r="AY2652" s="187">
        <f t="shared" ref="AY2652" si="15812">20*LOG(((($AR$8*AR2649+AT2649-$AR$8*AR2652-AT2652)^2+($AR$8*AS2649+AU2649-$AR$8*AS2652-AU2652)^2)/(($AR$8*AR2649+AT2649+$AR$8*AR2652+AT2652)^2+($AR$8*AS2649+AU2649+$AR$8*AS2652+AU2652)^2))^0.5)</f>
        <v>-0.2190717015740517</v>
      </c>
      <c r="AZ2652" s="9"/>
      <c r="BA2652" s="29"/>
      <c r="BB2652" s="29"/>
      <c r="BC2652" s="29"/>
      <c r="BD2652" s="29"/>
    </row>
    <row r="2653" spans="2:56" ht="18.649999999999999" customHeight="1">
      <c r="AY2653" s="33"/>
    </row>
    <row r="2654" spans="2:56" ht="18.649999999999999" customHeight="1" thickBot="1">
      <c r="E2654" s="21" t="s">
        <v>68</v>
      </c>
      <c r="J2654" s="21" t="s">
        <v>69</v>
      </c>
      <c r="O2654" s="21" t="s">
        <v>70</v>
      </c>
      <c r="T2654" s="21" t="s">
        <v>71</v>
      </c>
      <c r="Y2654" s="21" t="s">
        <v>72</v>
      </c>
      <c r="AD2654" s="21" t="s">
        <v>73</v>
      </c>
      <c r="AI2654" s="21" t="s">
        <v>74</v>
      </c>
      <c r="AN2654" s="21" t="s">
        <v>75</v>
      </c>
      <c r="AS2654" s="21" t="s">
        <v>76</v>
      </c>
    </row>
    <row r="2655" spans="2:56" ht="18.649999999999999" customHeight="1" thickBot="1">
      <c r="B2655" s="20"/>
      <c r="D2655" s="197" t="s">
        <v>77</v>
      </c>
      <c r="E2655" s="198"/>
      <c r="F2655" s="199" t="s">
        <v>78</v>
      </c>
      <c r="G2655" s="200"/>
      <c r="I2655" s="197" t="s">
        <v>79</v>
      </c>
      <c r="J2655" s="198"/>
      <c r="K2655" s="199" t="s">
        <v>80</v>
      </c>
      <c r="L2655" s="200"/>
      <c r="N2655" s="197" t="s">
        <v>81</v>
      </c>
      <c r="O2655" s="198"/>
      <c r="P2655" s="199" t="s">
        <v>82</v>
      </c>
      <c r="Q2655" s="200"/>
      <c r="S2655" s="197" t="s">
        <v>83</v>
      </c>
      <c r="T2655" s="198"/>
      <c r="U2655" s="199" t="s">
        <v>84</v>
      </c>
      <c r="V2655" s="200"/>
      <c r="X2655" s="197" t="s">
        <v>85</v>
      </c>
      <c r="Y2655" s="198"/>
      <c r="Z2655" s="199" t="s">
        <v>86</v>
      </c>
      <c r="AA2655" s="200"/>
      <c r="AB2655" s="4"/>
      <c r="AC2655" s="197" t="s">
        <v>87</v>
      </c>
      <c r="AD2655" s="198"/>
      <c r="AE2655" s="199" t="s">
        <v>88</v>
      </c>
      <c r="AF2655" s="200"/>
      <c r="AH2655" s="197" t="s">
        <v>89</v>
      </c>
      <c r="AI2655" s="198"/>
      <c r="AJ2655" s="199" t="s">
        <v>90</v>
      </c>
      <c r="AK2655" s="200"/>
      <c r="AL2655" s="4"/>
      <c r="AM2655" s="197" t="s">
        <v>91</v>
      </c>
      <c r="AN2655" s="198"/>
      <c r="AO2655" s="199" t="s">
        <v>92</v>
      </c>
      <c r="AP2655" s="200"/>
      <c r="AR2655" s="197" t="s">
        <v>93</v>
      </c>
      <c r="AS2655" s="198"/>
      <c r="AT2655" s="199" t="s">
        <v>94</v>
      </c>
      <c r="AU2655" s="200"/>
      <c r="AV2655" s="4"/>
      <c r="AW2655" s="181" t="s">
        <v>95</v>
      </c>
      <c r="AY2655" s="182" t="s">
        <v>22</v>
      </c>
      <c r="AZ2655" s="9"/>
      <c r="BA2655" s="29"/>
      <c r="BB2655" s="29"/>
      <c r="BC2655" s="29"/>
      <c r="BD2655" s="29"/>
    </row>
    <row r="2656" spans="2:56" ht="18.649999999999999" customHeight="1" thickTop="1" thickBot="1">
      <c r="B2656" s="39">
        <f t="shared" ref="B2656" si="15813">B2649+$E$5</f>
        <v>1.0503999999999836</v>
      </c>
      <c r="D2656" s="24">
        <v>1</v>
      </c>
      <c r="E2656" s="25">
        <v>0</v>
      </c>
      <c r="F2656" s="26">
        <v>0</v>
      </c>
      <c r="G2656" s="27">
        <f t="shared" ref="G2656" si="15814">-1/($E$8*$B2656)</f>
        <v>-5.318537870117134</v>
      </c>
      <c r="I2656" s="24">
        <v>1</v>
      </c>
      <c r="J2656" s="28">
        <v>0</v>
      </c>
      <c r="K2656" s="26">
        <v>0</v>
      </c>
      <c r="L2656" s="27">
        <v>0</v>
      </c>
      <c r="N2656" s="24">
        <f t="shared" ref="N2656" si="15815">D2656*I2656+F2656*I2659-E2656*J2656-G2656*J2659</f>
        <v>0.45398226842467615</v>
      </c>
      <c r="O2656" s="28">
        <f t="shared" ref="O2656" si="15816">(D2656*J2656+E2656*I2656+F2656*J2659+G2656*I2659)</f>
        <v>0</v>
      </c>
      <c r="P2656" s="26">
        <f t="shared" ref="P2656" si="15817">D2656*K2656+F2656*K2659-E2656*L2656-G2656*L2659</f>
        <v>0</v>
      </c>
      <c r="Q2656" s="27">
        <f t="shared" ref="Q2656" si="15818">(D2656*L2656+E2656*K2656+F2656*L2659+G2656*K2659)</f>
        <v>-5.318537870117134</v>
      </c>
      <c r="S2656" s="24">
        <v>1</v>
      </c>
      <c r="T2656" s="25">
        <v>0</v>
      </c>
      <c r="U2656" s="26">
        <v>0</v>
      </c>
      <c r="V2656" s="27">
        <f t="shared" ref="V2656" si="15819">-1/($T$8*$B2656)</f>
        <v>-25.730223750026134</v>
      </c>
      <c r="X2656" s="24">
        <f t="shared" ref="X2656" si="15820">N2656*S2656+P2656*S2659-O2656*T2656-Q2656*T2659</f>
        <v>0.45398226842467615</v>
      </c>
      <c r="Y2656" s="28">
        <f t="shared" ref="Y2656" si="15821">(N2656*T2656+O2656*S2656+P2656*T2659+Q2656*S2659)</f>
        <v>0</v>
      </c>
      <c r="Z2656" s="26">
        <f t="shared" ref="Z2656" si="15822">N2656*U2656+P2656*U2659-O2656*V2656-Q2656*V2659</f>
        <v>0</v>
      </c>
      <c r="AA2656" s="27">
        <f t="shared" ref="AA2656" si="15823">(N2656*V2656+O2656*U2656+P2656*V2659+Q2656*U2659)</f>
        <v>-16.999603215228476</v>
      </c>
      <c r="AB2656" s="8"/>
      <c r="AC2656" s="24">
        <v>1</v>
      </c>
      <c r="AD2656" s="28">
        <v>0</v>
      </c>
      <c r="AE2656" s="26">
        <v>0</v>
      </c>
      <c r="AF2656" s="27">
        <v>0</v>
      </c>
      <c r="AH2656" s="24">
        <f t="shared" ref="AH2656" si="15824">X2656*AC2656+Z2656*AC2659-Y2656*AD2656-AA2656*AD2659</f>
        <v>-1.5366785352223948</v>
      </c>
      <c r="AI2656" s="28">
        <f t="shared" ref="AI2656" si="15825">(X2656*AD2656+Y2656*AC2656+Z2656*AD2659+AA2656*AC2659)</f>
        <v>0</v>
      </c>
      <c r="AJ2656" s="26">
        <f t="shared" ref="AJ2656" si="15826">X2656*AE2656+Z2656*AE2659-Y2656*AF2656-AA2656*AF2659</f>
        <v>0</v>
      </c>
      <c r="AK2656" s="27">
        <f t="shared" ref="AK2656" si="15827">(X2656*AF2656+Y2656*AE2656+Z2656*AF2659+AA2656*AE2659)</f>
        <v>-16.999603215228476</v>
      </c>
      <c r="AL2656" s="8"/>
      <c r="AM2656" s="24">
        <v>1</v>
      </c>
      <c r="AN2656" s="25">
        <v>0</v>
      </c>
      <c r="AO2656" s="26">
        <v>0</v>
      </c>
      <c r="AP2656" s="27">
        <f t="shared" ref="AP2656" si="15828">-1/($AN$8*$B2656)</f>
        <v>-5.318537870117134</v>
      </c>
      <c r="AR2656" s="24">
        <f t="shared" ref="AR2656" si="15829">AH2656*AM2656+AJ2656*AM2659-AI2656*AN2656-AK2656*AN2659</f>
        <v>-1.5366785352223948</v>
      </c>
      <c r="AS2656" s="28">
        <f t="shared" ref="AS2656" si="15830">(AH2656*AN2656+AI2656*AM2656+AJ2656*AN2659+AK2656*AM2659)</f>
        <v>0</v>
      </c>
      <c r="AT2656" s="26">
        <f t="shared" ref="AT2656" si="15831">AH2656*AO2656+AJ2656*AO2659-AI2656*AP2656-AK2656*AP2659</f>
        <v>0</v>
      </c>
      <c r="AU2656" s="27">
        <f t="shared" ref="AU2656" si="15832">(AH2656*AP2656+AI2656*AO2656+AJ2656*AP2659+AK2656*AO2659)</f>
        <v>-8.8267202314520432</v>
      </c>
      <c r="AV2656" s="8"/>
      <c r="AW2656" s="183">
        <f t="shared" ref="AW2656" si="15833">20*LOG((2*$AR$8)/(($AR$8*AR2656+AT2656+$AR$8*AR2659+AT2659)^2+($AR$8*AS2656+AU2656+$AR$8*AS2659+AU2659)^2)^0.5)</f>
        <v>-13.203441244418668</v>
      </c>
      <c r="AY2656" s="184">
        <f t="shared" ref="AY2656" si="15834">((AS2656^2+AR2656^2)/(AS2659^2+AR2659^2))^0.5</f>
        <v>17.157606775239753</v>
      </c>
      <c r="AZ2656" s="9"/>
      <c r="BA2656" s="29"/>
      <c r="BB2656" s="29"/>
      <c r="BC2656" s="29"/>
      <c r="BD2656" s="29"/>
    </row>
    <row r="2657" spans="1:56" ht="18.649999999999999" customHeight="1" thickBot="1">
      <c r="D2657" s="30"/>
      <c r="G2657" s="31"/>
      <c r="I2657" s="30"/>
      <c r="L2657" s="31"/>
      <c r="N2657" s="30"/>
      <c r="Q2657" s="31"/>
      <c r="S2657" s="30"/>
      <c r="V2657" s="31"/>
      <c r="X2657" s="30"/>
      <c r="AA2657" s="31"/>
      <c r="AC2657" s="30"/>
      <c r="AF2657" s="31"/>
      <c r="AH2657" s="30"/>
      <c r="AK2657" s="31"/>
      <c r="AM2657" s="30"/>
      <c r="AP2657" s="31"/>
      <c r="AR2657" s="30"/>
      <c r="AU2657" s="31"/>
      <c r="AY2657" s="185"/>
      <c r="AZ2657" s="9"/>
      <c r="BA2657" s="29"/>
      <c r="BB2657" s="29"/>
      <c r="BC2657" s="29"/>
      <c r="BD2657" s="29"/>
    </row>
    <row r="2658" spans="1:56" ht="18.649999999999999" customHeight="1" thickBot="1">
      <c r="D2658" s="197" t="s">
        <v>96</v>
      </c>
      <c r="E2658" s="198"/>
      <c r="F2658" s="199" t="s">
        <v>97</v>
      </c>
      <c r="G2658" s="200"/>
      <c r="I2658" s="197" t="s">
        <v>98</v>
      </c>
      <c r="J2658" s="198"/>
      <c r="K2658" s="199" t="s">
        <v>99</v>
      </c>
      <c r="L2658" s="200"/>
      <c r="N2658" s="197" t="s">
        <v>1</v>
      </c>
      <c r="O2658" s="198"/>
      <c r="P2658" s="199" t="s">
        <v>2</v>
      </c>
      <c r="Q2658" s="200"/>
      <c r="S2658" s="172" t="s">
        <v>100</v>
      </c>
      <c r="T2658" s="173"/>
      <c r="U2658" s="199" t="s">
        <v>101</v>
      </c>
      <c r="V2658" s="200"/>
      <c r="X2658" s="197" t="s">
        <v>102</v>
      </c>
      <c r="Y2658" s="198"/>
      <c r="Z2658" s="199" t="s">
        <v>103</v>
      </c>
      <c r="AA2658" s="200"/>
      <c r="AB2658" s="4"/>
      <c r="AC2658" s="197" t="s">
        <v>104</v>
      </c>
      <c r="AD2658" s="198"/>
      <c r="AE2658" s="199" t="s">
        <v>105</v>
      </c>
      <c r="AF2658" s="200"/>
      <c r="AH2658" s="172" t="s">
        <v>106</v>
      </c>
      <c r="AI2658" s="173"/>
      <c r="AJ2658" s="199" t="s">
        <v>107</v>
      </c>
      <c r="AK2658" s="200"/>
      <c r="AL2658" s="4"/>
      <c r="AM2658" s="197" t="s">
        <v>108</v>
      </c>
      <c r="AN2658" s="198"/>
      <c r="AO2658" s="199" t="s">
        <v>109</v>
      </c>
      <c r="AP2658" s="200"/>
      <c r="AR2658" s="197" t="s">
        <v>110</v>
      </c>
      <c r="AS2658" s="198"/>
      <c r="AT2658" s="199" t="s">
        <v>111</v>
      </c>
      <c r="AU2658" s="200"/>
      <c r="AV2658" s="4"/>
      <c r="AW2658" s="36" t="s">
        <v>112</v>
      </c>
      <c r="AY2658" s="186" t="s">
        <v>113</v>
      </c>
      <c r="AZ2658" s="9"/>
      <c r="BA2658" s="29"/>
      <c r="BB2658" s="29"/>
      <c r="BC2658" s="29"/>
      <c r="BD2658" s="29"/>
    </row>
    <row r="2659" spans="1:56" ht="18.649999999999999" customHeight="1" thickTop="1" thickBot="1">
      <c r="D2659" s="24">
        <v>0</v>
      </c>
      <c r="E2659" s="28">
        <v>0</v>
      </c>
      <c r="F2659" s="26">
        <v>1</v>
      </c>
      <c r="G2659" s="27">
        <v>0</v>
      </c>
      <c r="I2659" s="24">
        <v>0</v>
      </c>
      <c r="J2659" s="28">
        <f t="shared" ref="J2659" si="15835">IF(0=(1-$J$8*$K$8*$B2656^2),0,-1*(1-$J$8*$K$8*$B2656^2)/($B2656*$K$8))</f>
        <v>-0.10266312751916129</v>
      </c>
      <c r="K2659" s="26">
        <v>1</v>
      </c>
      <c r="L2659" s="27">
        <v>0</v>
      </c>
      <c r="N2659" s="24">
        <f t="shared" ref="N2659" si="15836">D2659*I2656+F2659*I2659-E2659*J2656-G2659*J2659</f>
        <v>0</v>
      </c>
      <c r="O2659" s="28">
        <f t="shared" ref="O2659" si="15837">(D2659*J2656+E2659*I2656+F2659*J2659+G2659*I2659)</f>
        <v>-0.10266312751916129</v>
      </c>
      <c r="P2659" s="26">
        <f t="shared" ref="P2659" si="15838">D2659*K2656+F2659*K2659-E2659*L2656-G2659*L2659</f>
        <v>1</v>
      </c>
      <c r="Q2659" s="27">
        <f t="shared" ref="Q2659" si="15839">(D2659*L2656+E2659*K2656+F2659*L2659+G2659*K2659)</f>
        <v>0</v>
      </c>
      <c r="S2659" s="24">
        <v>0</v>
      </c>
      <c r="T2659" s="28">
        <v>0</v>
      </c>
      <c r="U2659" s="26">
        <v>1</v>
      </c>
      <c r="V2659" s="27">
        <v>0</v>
      </c>
      <c r="X2659" s="24">
        <f t="shared" ref="X2659" si="15840">N2659*S2656+P2659*S2659-O2659*T2656-Q2659*T2659</f>
        <v>0</v>
      </c>
      <c r="Y2659" s="28">
        <f t="shared" ref="Y2659" si="15841">(N2659*T2656+O2659*S2656+P2659*T2659+Q2659*S2659)</f>
        <v>-0.10266312751916129</v>
      </c>
      <c r="Z2659" s="26">
        <f t="shared" ref="Z2659" si="15842">N2659*U2656+P2659*U2659-O2659*V2656-Q2659*V2659</f>
        <v>-1.6415452419454852</v>
      </c>
      <c r="AA2659" s="27">
        <f t="shared" ref="AA2659" si="15843">(N2659*V2656+O2659*U2656+P2659*V2659+Q2659*U2659)</f>
        <v>0</v>
      </c>
      <c r="AB2659" s="8"/>
      <c r="AC2659" s="24">
        <v>0</v>
      </c>
      <c r="AD2659" s="28">
        <f t="shared" ref="AD2659" si="15844">IF(0=(1-$AD$8*$AE$8*$B2656^2),0,-1*(1-$AD$8*$AE$8*$B2656^2)/($B2656*$AD$8))</f>
        <v>-0.11710042748902574</v>
      </c>
      <c r="AE2659" s="26">
        <v>1</v>
      </c>
      <c r="AF2659" s="27">
        <v>0</v>
      </c>
      <c r="AH2659" s="24">
        <f t="shared" ref="AH2659" si="15845">X2659*AC2656+Z2659*AC2659-Y2659*AD2656-AA2659*AD2659</f>
        <v>0</v>
      </c>
      <c r="AI2659" s="28">
        <f t="shared" ref="AI2659" si="15846">(X2659*AD2656+Y2659*AC2656+Z2659*AD2659+AA2659*AC2659)</f>
        <v>8.9562522055231214E-2</v>
      </c>
      <c r="AJ2659" s="26">
        <f t="shared" ref="AJ2659" si="15847">X2659*AE2656+Z2659*AE2659-Y2659*AF2656-AA2659*AF2659</f>
        <v>-1.6415452419454852</v>
      </c>
      <c r="AK2659" s="27">
        <f t="shared" ref="AK2659" si="15848">(X2659*AF2656+Y2659*AE2656+Z2659*AF2659+AA2659*AE2659)</f>
        <v>0</v>
      </c>
      <c r="AL2659" s="8"/>
      <c r="AM2659" s="24">
        <v>0</v>
      </c>
      <c r="AN2659" s="28">
        <v>0</v>
      </c>
      <c r="AO2659" s="26">
        <v>1</v>
      </c>
      <c r="AP2659" s="27">
        <v>0</v>
      </c>
      <c r="AR2659" s="24">
        <f t="shared" ref="AR2659" si="15849">AH2659*AM2656+AJ2659*AM2659-AI2659*AN2656-AK2659*AN2659</f>
        <v>0</v>
      </c>
      <c r="AS2659" s="28">
        <f t="shared" ref="AS2659" si="15850">(AH2659*AN2656+AI2659*AM2656+AJ2659*AN2659+AK2659*AM2659)</f>
        <v>8.9562522055231214E-2</v>
      </c>
      <c r="AT2659" s="26">
        <f t="shared" ref="AT2659" si="15851">AH2659*AO2656+AJ2659*AO2659-AI2659*AP2656-AK2659*AP2659</f>
        <v>-1.165203576651537</v>
      </c>
      <c r="AU2659" s="27">
        <f t="shared" ref="AU2659" si="15852">(AH2659*AP2656+AI2659*AO2656+AJ2659*AP2659+AK2659*AO2659)</f>
        <v>0</v>
      </c>
      <c r="AV2659" s="8"/>
      <c r="AW2659" s="38">
        <f t="shared" ref="AW2659" si="15853">(180/PI())*ATAN(-1*(($AR$8*AS2656+AU2656+$AR$8*AS2659+AU2659)/($AR$8*AR2656+AT2656+$AR$8*AR2659+AT2659)))</f>
        <v>-72.81627864854805</v>
      </c>
      <c r="AY2659" s="187">
        <f t="shared" ref="AY2659" si="15854">20*LOG(((($AR$8*AR2656+AT2656-$AR$8*AR2659-AT2659)^2+($AR$8*AS2656+AU2656-$AR$8*AS2659-AU2659)^2)/(($AR$8*AR2656+AT2656+$AR$8*AR2659+AT2659)^2+($AR$8*AS2656+AU2656+$AR$8*AS2659+AU2659)^2))^0.5)</f>
        <v>-0.21283270454476844</v>
      </c>
      <c r="AZ2659" s="9"/>
      <c r="BA2659" s="29"/>
      <c r="BB2659" s="29"/>
      <c r="BC2659" s="29"/>
      <c r="BD2659" s="29"/>
    </row>
    <row r="2660" spans="1:56" ht="18.649999999999999" customHeight="1">
      <c r="AY2660" s="33"/>
    </row>
    <row r="2661" spans="1:56" ht="18.649999999999999" customHeight="1" thickBot="1">
      <c r="A2661">
        <v>0</v>
      </c>
      <c r="E2661" s="21" t="s">
        <v>68</v>
      </c>
      <c r="J2661" s="21" t="s">
        <v>69</v>
      </c>
      <c r="O2661" s="21" t="s">
        <v>70</v>
      </c>
      <c r="T2661" s="21" t="s">
        <v>71</v>
      </c>
      <c r="Y2661" s="21" t="s">
        <v>72</v>
      </c>
      <c r="AD2661" s="21" t="s">
        <v>73</v>
      </c>
      <c r="AI2661" s="21" t="s">
        <v>74</v>
      </c>
      <c r="AN2661" s="21" t="s">
        <v>75</v>
      </c>
      <c r="AS2661" s="21" t="s">
        <v>76</v>
      </c>
    </row>
    <row r="2662" spans="1:56" ht="18.649999999999999" customHeight="1" thickBot="1">
      <c r="B2662" s="20"/>
      <c r="D2662" s="197" t="s">
        <v>77</v>
      </c>
      <c r="E2662" s="198"/>
      <c r="F2662" s="199" t="s">
        <v>78</v>
      </c>
      <c r="G2662" s="200"/>
      <c r="I2662" s="197" t="s">
        <v>79</v>
      </c>
      <c r="J2662" s="198"/>
      <c r="K2662" s="199" t="s">
        <v>80</v>
      </c>
      <c r="L2662" s="200"/>
      <c r="N2662" s="197" t="s">
        <v>81</v>
      </c>
      <c r="O2662" s="198"/>
      <c r="P2662" s="199" t="s">
        <v>82</v>
      </c>
      <c r="Q2662" s="200"/>
      <c r="S2662" s="197" t="s">
        <v>83</v>
      </c>
      <c r="T2662" s="198"/>
      <c r="U2662" s="199" t="s">
        <v>84</v>
      </c>
      <c r="V2662" s="200"/>
      <c r="X2662" s="197" t="s">
        <v>85</v>
      </c>
      <c r="Y2662" s="198"/>
      <c r="Z2662" s="199" t="s">
        <v>86</v>
      </c>
      <c r="AA2662" s="200"/>
      <c r="AB2662" s="4"/>
      <c r="AC2662" s="197" t="s">
        <v>87</v>
      </c>
      <c r="AD2662" s="198"/>
      <c r="AE2662" s="199" t="s">
        <v>88</v>
      </c>
      <c r="AF2662" s="200"/>
      <c r="AH2662" s="197" t="s">
        <v>89</v>
      </c>
      <c r="AI2662" s="198"/>
      <c r="AJ2662" s="199" t="s">
        <v>90</v>
      </c>
      <c r="AK2662" s="200"/>
      <c r="AL2662" s="4"/>
      <c r="AM2662" s="197" t="s">
        <v>91</v>
      </c>
      <c r="AN2662" s="198"/>
      <c r="AO2662" s="199" t="s">
        <v>92</v>
      </c>
      <c r="AP2662" s="200"/>
      <c r="AR2662" s="197" t="s">
        <v>93</v>
      </c>
      <c r="AS2662" s="198"/>
      <c r="AT2662" s="199" t="s">
        <v>94</v>
      </c>
      <c r="AU2662" s="200"/>
      <c r="AV2662" s="4"/>
      <c r="AW2662" s="181" t="s">
        <v>95</v>
      </c>
      <c r="AY2662" s="182" t="s">
        <v>22</v>
      </c>
      <c r="AZ2662" s="9"/>
      <c r="BA2662" s="29"/>
      <c r="BB2662" s="29"/>
      <c r="BC2662" s="29"/>
      <c r="BD2662" s="29"/>
    </row>
    <row r="2663" spans="1:56" ht="18.649999999999999" customHeight="1" thickTop="1" thickBot="1">
      <c r="B2663" s="39">
        <f t="shared" ref="B2663" si="15855">B2656+$E$5</f>
        <v>1.0507999999999835</v>
      </c>
      <c r="D2663" s="24">
        <v>1</v>
      </c>
      <c r="E2663" s="25">
        <v>0</v>
      </c>
      <c r="F2663" s="26">
        <v>0</v>
      </c>
      <c r="G2663" s="27">
        <f t="shared" ref="G2663" si="15856">-1/($E$8*$B2663)</f>
        <v>-5.3165133029796703</v>
      </c>
      <c r="I2663" s="24">
        <v>1</v>
      </c>
      <c r="J2663" s="28">
        <v>0</v>
      </c>
      <c r="K2663" s="26">
        <v>0</v>
      </c>
      <c r="L2663" s="27">
        <v>0</v>
      </c>
      <c r="N2663" s="24">
        <f t="shared" ref="N2663" si="15857">D2663*I2663+F2663*I2666-E2663*J2663-G2663*J2666</f>
        <v>0.45860351080446349</v>
      </c>
      <c r="O2663" s="28">
        <f t="shared" ref="O2663" si="15858">(D2663*J2663+E2663*I2663+F2663*J2666+G2663*I2666)</f>
        <v>0</v>
      </c>
      <c r="P2663" s="26">
        <f t="shared" ref="P2663" si="15859">D2663*K2663+F2663*K2666-E2663*L2663-G2663*L2666</f>
        <v>0</v>
      </c>
      <c r="Q2663" s="27">
        <f t="shared" ref="Q2663" si="15860">(D2663*L2663+E2663*K2663+F2663*L2666+G2663*K2666)</f>
        <v>-5.3165133029796703</v>
      </c>
      <c r="S2663" s="24">
        <v>1</v>
      </c>
      <c r="T2663" s="25">
        <v>0</v>
      </c>
      <c r="U2663" s="26">
        <v>0</v>
      </c>
      <c r="V2663" s="27">
        <f t="shared" ref="V2663" si="15861">-1/($T$8*$B2663)</f>
        <v>-25.720429222523268</v>
      </c>
      <c r="X2663" s="24">
        <f t="shared" ref="X2663" si="15862">N2663*S2663+P2663*S2666-O2663*T2663-Q2663*T2666</f>
        <v>0.45860351080446349</v>
      </c>
      <c r="Y2663" s="28">
        <f t="shared" ref="Y2663" si="15863">(N2663*T2663+O2663*S2663+P2663*T2666+Q2663*S2666)</f>
        <v>0</v>
      </c>
      <c r="Z2663" s="26">
        <f t="shared" ref="Z2663" si="15864">N2663*U2663+P2663*U2666-O2663*V2663-Q2663*V2666</f>
        <v>0</v>
      </c>
      <c r="AA2663" s="27">
        <f t="shared" ref="AA2663" si="15865">(N2663*V2663+O2663*U2663+P2663*V2666+Q2663*U2666)</f>
        <v>-17.111992443826558</v>
      </c>
      <c r="AB2663" s="8"/>
      <c r="AC2663" s="24">
        <v>1</v>
      </c>
      <c r="AD2663" s="28">
        <v>0</v>
      </c>
      <c r="AE2663" s="26">
        <v>0</v>
      </c>
      <c r="AF2663" s="27">
        <v>0</v>
      </c>
      <c r="AH2663" s="24">
        <f t="shared" ref="AH2663" si="15866">X2663*AC2663+Z2663*AC2666-Y2663*AD2663-AA2663*AD2666</f>
        <v>-1.5330403917764328</v>
      </c>
      <c r="AI2663" s="28">
        <f t="shared" ref="AI2663" si="15867">(X2663*AD2663+Y2663*AC2663+Z2663*AD2666+AA2663*AC2666)</f>
        <v>0</v>
      </c>
      <c r="AJ2663" s="26">
        <f t="shared" ref="AJ2663" si="15868">X2663*AE2663+Z2663*AE2666-Y2663*AF2663-AA2663*AF2666</f>
        <v>0</v>
      </c>
      <c r="AK2663" s="27">
        <f t="shared" ref="AK2663" si="15869">(X2663*AF2663+Y2663*AE2663+Z2663*AF2666+AA2663*AE2666)</f>
        <v>-17.111992443826558</v>
      </c>
      <c r="AL2663" s="8"/>
      <c r="AM2663" s="24">
        <v>1</v>
      </c>
      <c r="AN2663" s="25">
        <v>0</v>
      </c>
      <c r="AO2663" s="26">
        <v>0</v>
      </c>
      <c r="AP2663" s="27">
        <f t="shared" ref="AP2663" si="15870">-1/($AN$8*$B2663)</f>
        <v>-5.3165133029796703</v>
      </c>
      <c r="AR2663" s="24">
        <f t="shared" ref="AR2663" si="15871">AH2663*AM2663+AJ2663*AM2666-AI2663*AN2663-AK2663*AN2666</f>
        <v>-1.5330403917764328</v>
      </c>
      <c r="AS2663" s="28">
        <f t="shared" ref="AS2663" si="15872">(AH2663*AN2663+AI2663*AM2663+AJ2663*AN2666+AK2663*AM2666)</f>
        <v>0</v>
      </c>
      <c r="AT2663" s="26">
        <f t="shared" ref="AT2663" si="15873">AH2663*AO2663+AJ2663*AO2666-AI2663*AP2663-AK2663*AP2666</f>
        <v>0</v>
      </c>
      <c r="AU2663" s="27">
        <f t="shared" ref="AU2663" si="15874">(AH2663*AP2663+AI2663*AO2663+AJ2663*AP2666+AK2663*AO2666)</f>
        <v>-8.9615628069419877</v>
      </c>
      <c r="AV2663" s="8"/>
      <c r="AW2663" s="183">
        <f t="shared" ref="AW2663" si="15875">20*LOG((2*$AR$8)/(($AR$8*AR2663+AT2663+$AR$8*AR2666+AT2666)^2+($AR$8*AS2663+AU2663+$AR$8*AS2666+AU2666)^2)^0.5)</f>
        <v>-13.324880271478591</v>
      </c>
      <c r="AY2663" s="184">
        <f t="shared" ref="AY2663" si="15876">((AS2663^2+AR2663^2)/(AS2666^2+AR2666^2))^0.5</f>
        <v>17.697974379288347</v>
      </c>
      <c r="AZ2663" s="9"/>
      <c r="BA2663" s="29"/>
      <c r="BB2663" s="29"/>
      <c r="BC2663" s="29"/>
      <c r="BD2663" s="29"/>
    </row>
    <row r="2664" spans="1:56" ht="18.649999999999999" customHeight="1" thickBot="1">
      <c r="D2664" s="30"/>
      <c r="G2664" s="31"/>
      <c r="I2664" s="30"/>
      <c r="L2664" s="31"/>
      <c r="N2664" s="30"/>
      <c r="Q2664" s="31"/>
      <c r="S2664" s="30"/>
      <c r="V2664" s="31"/>
      <c r="X2664" s="30"/>
      <c r="AA2664" s="31"/>
      <c r="AC2664" s="30"/>
      <c r="AF2664" s="31"/>
      <c r="AH2664" s="30"/>
      <c r="AK2664" s="31"/>
      <c r="AM2664" s="30"/>
      <c r="AP2664" s="31"/>
      <c r="AR2664" s="30"/>
      <c r="AU2664" s="31"/>
      <c r="AY2664" s="185"/>
      <c r="AZ2664" s="9"/>
      <c r="BA2664" s="29"/>
      <c r="BB2664" s="29"/>
      <c r="BC2664" s="29"/>
      <c r="BD2664" s="29"/>
    </row>
    <row r="2665" spans="1:56" ht="18.649999999999999" customHeight="1" thickBot="1">
      <c r="D2665" s="197" t="s">
        <v>96</v>
      </c>
      <c r="E2665" s="198"/>
      <c r="F2665" s="199" t="s">
        <v>97</v>
      </c>
      <c r="G2665" s="200"/>
      <c r="I2665" s="197" t="s">
        <v>98</v>
      </c>
      <c r="J2665" s="198"/>
      <c r="K2665" s="199" t="s">
        <v>99</v>
      </c>
      <c r="L2665" s="200"/>
      <c r="N2665" s="197" t="s">
        <v>1</v>
      </c>
      <c r="O2665" s="198"/>
      <c r="P2665" s="199" t="s">
        <v>2</v>
      </c>
      <c r="Q2665" s="200"/>
      <c r="S2665" s="172" t="s">
        <v>100</v>
      </c>
      <c r="T2665" s="173"/>
      <c r="U2665" s="199" t="s">
        <v>101</v>
      </c>
      <c r="V2665" s="200"/>
      <c r="X2665" s="197" t="s">
        <v>102</v>
      </c>
      <c r="Y2665" s="198"/>
      <c r="Z2665" s="199" t="s">
        <v>103</v>
      </c>
      <c r="AA2665" s="200"/>
      <c r="AB2665" s="4"/>
      <c r="AC2665" s="197" t="s">
        <v>104</v>
      </c>
      <c r="AD2665" s="198"/>
      <c r="AE2665" s="199" t="s">
        <v>105</v>
      </c>
      <c r="AF2665" s="200"/>
      <c r="AH2665" s="172" t="s">
        <v>106</v>
      </c>
      <c r="AI2665" s="173"/>
      <c r="AJ2665" s="199" t="s">
        <v>107</v>
      </c>
      <c r="AK2665" s="200"/>
      <c r="AL2665" s="4"/>
      <c r="AM2665" s="197" t="s">
        <v>108</v>
      </c>
      <c r="AN2665" s="198"/>
      <c r="AO2665" s="199" t="s">
        <v>109</v>
      </c>
      <c r="AP2665" s="200"/>
      <c r="AR2665" s="197" t="s">
        <v>110</v>
      </c>
      <c r="AS2665" s="198"/>
      <c r="AT2665" s="199" t="s">
        <v>111</v>
      </c>
      <c r="AU2665" s="200"/>
      <c r="AV2665" s="4"/>
      <c r="AW2665" s="36" t="s">
        <v>112</v>
      </c>
      <c r="AY2665" s="186" t="s">
        <v>113</v>
      </c>
      <c r="AZ2665" s="9"/>
      <c r="BA2665" s="29"/>
      <c r="BB2665" s="29"/>
      <c r="BC2665" s="29"/>
      <c r="BD2665" s="29"/>
    </row>
    <row r="2666" spans="1:56" ht="18.649999999999999" customHeight="1" thickTop="1" thickBot="1">
      <c r="D2666" s="24">
        <v>0</v>
      </c>
      <c r="E2666" s="28">
        <v>0</v>
      </c>
      <c r="F2666" s="26">
        <v>1</v>
      </c>
      <c r="G2666" s="27">
        <v>0</v>
      </c>
      <c r="I2666" s="24">
        <v>0</v>
      </c>
      <c r="J2666" s="28">
        <f t="shared" ref="J2666" si="15877">IF(0=(1-$J$8*$K$8*$B2663^2),0,-1*(1-$J$8*$K$8*$B2663^2)/($B2663*$K$8))</f>
        <v>-0.10183299812155229</v>
      </c>
      <c r="K2666" s="26">
        <v>1</v>
      </c>
      <c r="L2666" s="27">
        <v>0</v>
      </c>
      <c r="N2666" s="24">
        <f t="shared" ref="N2666" si="15878">D2666*I2663+F2666*I2666-E2666*J2663-G2666*J2666</f>
        <v>0</v>
      </c>
      <c r="O2666" s="28">
        <f t="shared" ref="O2666" si="15879">(D2666*J2663+E2666*I2663+F2666*J2666+G2666*I2666)</f>
        <v>-0.10183299812155229</v>
      </c>
      <c r="P2666" s="26">
        <f t="shared" ref="P2666" si="15880">D2666*K2663+F2666*K2666-E2666*L2663-G2666*L2666</f>
        <v>1</v>
      </c>
      <c r="Q2666" s="27">
        <f t="shared" ref="Q2666" si="15881">(D2666*L2663+E2666*K2663+F2666*L2666+G2666*K2666)</f>
        <v>0</v>
      </c>
      <c r="S2666" s="24">
        <v>0</v>
      </c>
      <c r="T2666" s="28">
        <v>0</v>
      </c>
      <c r="U2666" s="26">
        <v>1</v>
      </c>
      <c r="V2666" s="27">
        <v>0</v>
      </c>
      <c r="X2666" s="24">
        <f t="shared" ref="X2666" si="15882">N2666*S2663+P2666*S2666-O2666*T2663-Q2666*T2666</f>
        <v>0</v>
      </c>
      <c r="Y2666" s="28">
        <f t="shared" ref="Y2666" si="15883">(N2666*T2663+O2666*S2663+P2666*T2666+Q2666*S2666)</f>
        <v>-0.10183299812155229</v>
      </c>
      <c r="Z2666" s="26">
        <f t="shared" ref="Z2666" si="15884">N2666*U2663+P2666*U2666-O2666*V2663-Q2666*V2666</f>
        <v>-1.6191884207027307</v>
      </c>
      <c r="AA2666" s="27">
        <f t="shared" ref="AA2666" si="15885">(N2666*V2663+O2666*U2663+P2666*V2666+Q2666*U2666)</f>
        <v>0</v>
      </c>
      <c r="AB2666" s="8"/>
      <c r="AC2666" s="24">
        <v>0</v>
      </c>
      <c r="AD2666" s="28">
        <f t="shared" ref="AD2666" si="15886">IF(0=(1-$AD$8*$AE$8*$B2663^2),0,-1*(1-$AD$8*$AE$8*$B2663^2)/($B2663*$AD$8))</f>
        <v>-0.11638877875378069</v>
      </c>
      <c r="AE2666" s="26">
        <v>1</v>
      </c>
      <c r="AF2666" s="27">
        <v>0</v>
      </c>
      <c r="AH2666" s="24">
        <f t="shared" ref="AH2666" si="15887">X2666*AC2663+Z2666*AC2666-Y2666*AD2663-AA2666*AD2666</f>
        <v>0</v>
      </c>
      <c r="AI2666" s="28">
        <f t="shared" ref="AI2666" si="15888">(X2666*AD2663+Y2666*AC2663+Z2666*AD2666+AA2666*AC2666)</f>
        <v>8.6622364736301402E-2</v>
      </c>
      <c r="AJ2666" s="26">
        <f t="shared" ref="AJ2666" si="15889">X2666*AE2663+Z2666*AE2666-Y2666*AF2663-AA2666*AF2666</f>
        <v>-1.6191884207027307</v>
      </c>
      <c r="AK2666" s="27">
        <f t="shared" ref="AK2666" si="15890">(X2666*AF2663+Y2666*AE2663+Z2666*AF2666+AA2666*AE2666)</f>
        <v>0</v>
      </c>
      <c r="AL2666" s="8"/>
      <c r="AM2666" s="24">
        <v>0</v>
      </c>
      <c r="AN2666" s="28">
        <v>0</v>
      </c>
      <c r="AO2666" s="26">
        <v>1</v>
      </c>
      <c r="AP2666" s="27">
        <v>0</v>
      </c>
      <c r="AR2666" s="24">
        <f t="shared" ref="AR2666" si="15891">AH2666*AM2663+AJ2666*AM2666-AI2666*AN2663-AK2666*AN2666</f>
        <v>0</v>
      </c>
      <c r="AS2666" s="28">
        <f t="shared" ref="AS2666" si="15892">(AH2666*AN2663+AI2666*AM2663+AJ2666*AN2666+AK2666*AM2666)</f>
        <v>8.6622364736301402E-2</v>
      </c>
      <c r="AT2666" s="26">
        <f t="shared" ref="AT2666" si="15893">AH2666*AO2663+AJ2666*AO2666-AI2666*AP2663-AK2666*AP2666</f>
        <v>-1.1586594662466272</v>
      </c>
      <c r="AU2666" s="27">
        <f t="shared" ref="AU2666" si="15894">(AH2666*AP2663+AI2666*AO2663+AJ2666*AP2666+AK2666*AO2666)</f>
        <v>0</v>
      </c>
      <c r="AV2666" s="8"/>
      <c r="AW2666" s="38">
        <f t="shared" ref="AW2666" si="15895">(180/PI())*ATAN(-1*(($AR$8*AS2663+AU2663+$AR$8*AS2666+AU2666)/($AR$8*AR2663+AT2663+$AR$8*AR2666+AT2666)))</f>
        <v>-73.127860765270924</v>
      </c>
      <c r="AY2666" s="187">
        <f t="shared" ref="AY2666" si="15896">20*LOG(((($AR$8*AR2663+AT2663-$AR$8*AR2666-AT2666)^2+($AR$8*AS2663+AU2663-$AR$8*AS2666-AU2666)^2)/(($AR$8*AR2663+AT2663+$AR$8*AR2666+AT2666)^2+($AR$8*AS2663+AU2663+$AR$8*AS2666+AU2666)^2))^0.5)</f>
        <v>-0.20682181090788837</v>
      </c>
      <c r="AZ2666" s="9"/>
      <c r="BA2666" s="29"/>
      <c r="BB2666" s="29"/>
      <c r="BC2666" s="29"/>
      <c r="BD2666" s="29"/>
    </row>
    <row r="2667" spans="1:56" ht="18.649999999999999" customHeight="1">
      <c r="AY2667" s="33"/>
    </row>
    <row r="2668" spans="1:56" ht="18.649999999999999" customHeight="1" thickBot="1">
      <c r="E2668" s="21" t="s">
        <v>68</v>
      </c>
      <c r="J2668" s="21" t="s">
        <v>69</v>
      </c>
      <c r="O2668" s="21" t="s">
        <v>70</v>
      </c>
      <c r="T2668" s="21" t="s">
        <v>71</v>
      </c>
      <c r="Y2668" s="21" t="s">
        <v>72</v>
      </c>
      <c r="AD2668" s="21" t="s">
        <v>73</v>
      </c>
      <c r="AI2668" s="21" t="s">
        <v>74</v>
      </c>
      <c r="AN2668" s="21" t="s">
        <v>75</v>
      </c>
      <c r="AS2668" s="21" t="s">
        <v>76</v>
      </c>
    </row>
    <row r="2669" spans="1:56" ht="18.649999999999999" customHeight="1" thickBot="1">
      <c r="B2669" s="20"/>
      <c r="D2669" s="197" t="s">
        <v>77</v>
      </c>
      <c r="E2669" s="198"/>
      <c r="F2669" s="199" t="s">
        <v>78</v>
      </c>
      <c r="G2669" s="200"/>
      <c r="I2669" s="197" t="s">
        <v>79</v>
      </c>
      <c r="J2669" s="198"/>
      <c r="K2669" s="199" t="s">
        <v>80</v>
      </c>
      <c r="L2669" s="200"/>
      <c r="N2669" s="197" t="s">
        <v>81</v>
      </c>
      <c r="O2669" s="198"/>
      <c r="P2669" s="199" t="s">
        <v>82</v>
      </c>
      <c r="Q2669" s="200"/>
      <c r="S2669" s="197" t="s">
        <v>83</v>
      </c>
      <c r="T2669" s="198"/>
      <c r="U2669" s="199" t="s">
        <v>84</v>
      </c>
      <c r="V2669" s="200"/>
      <c r="X2669" s="197" t="s">
        <v>85</v>
      </c>
      <c r="Y2669" s="198"/>
      <c r="Z2669" s="199" t="s">
        <v>86</v>
      </c>
      <c r="AA2669" s="200"/>
      <c r="AB2669" s="4"/>
      <c r="AC2669" s="197" t="s">
        <v>87</v>
      </c>
      <c r="AD2669" s="198"/>
      <c r="AE2669" s="199" t="s">
        <v>88</v>
      </c>
      <c r="AF2669" s="200"/>
      <c r="AH2669" s="197" t="s">
        <v>89</v>
      </c>
      <c r="AI2669" s="198"/>
      <c r="AJ2669" s="199" t="s">
        <v>90</v>
      </c>
      <c r="AK2669" s="200"/>
      <c r="AL2669" s="4"/>
      <c r="AM2669" s="197" t="s">
        <v>91</v>
      </c>
      <c r="AN2669" s="198"/>
      <c r="AO2669" s="199" t="s">
        <v>92</v>
      </c>
      <c r="AP2669" s="200"/>
      <c r="AR2669" s="197" t="s">
        <v>93</v>
      </c>
      <c r="AS2669" s="198"/>
      <c r="AT2669" s="199" t="s">
        <v>94</v>
      </c>
      <c r="AU2669" s="200"/>
      <c r="AV2669" s="4"/>
      <c r="AW2669" s="181" t="s">
        <v>95</v>
      </c>
      <c r="AY2669" s="182" t="s">
        <v>22</v>
      </c>
      <c r="AZ2669" s="9"/>
      <c r="BA2669" s="29"/>
      <c r="BB2669" s="29"/>
      <c r="BC2669" s="29"/>
      <c r="BD2669" s="29"/>
    </row>
    <row r="2670" spans="1:56" ht="18" customHeight="1" thickTop="1" thickBot="1">
      <c r="B2670" s="39">
        <f t="shared" ref="B2670" si="15897">B2663+$E$5</f>
        <v>1.0511999999999835</v>
      </c>
      <c r="D2670" s="24">
        <v>1</v>
      </c>
      <c r="E2670" s="25">
        <v>0</v>
      </c>
      <c r="F2670" s="26">
        <v>0</v>
      </c>
      <c r="G2670" s="27">
        <f t="shared" ref="G2670" si="15898">-1/($E$8*$B2670)</f>
        <v>-5.3144902766086739</v>
      </c>
      <c r="I2670" s="24">
        <v>1</v>
      </c>
      <c r="J2670" s="28">
        <v>0</v>
      </c>
      <c r="K2670" s="26">
        <v>0</v>
      </c>
      <c r="L2670" s="27">
        <v>0</v>
      </c>
      <c r="N2670" s="24">
        <f t="shared" ref="N2670" si="15899">D2670*I2670+F2670*I2673-E2670*J2670-G2670*J2673</f>
        <v>0.46321947879715886</v>
      </c>
      <c r="O2670" s="28">
        <f t="shared" ref="O2670" si="15900">(D2670*J2670+E2670*I2670+F2670*J2673+G2670*I2673)</f>
        <v>0</v>
      </c>
      <c r="P2670" s="26">
        <f t="shared" ref="P2670" si="15901">D2670*K2670+F2670*K2673-E2670*L2670-G2670*L2673</f>
        <v>0</v>
      </c>
      <c r="Q2670" s="27">
        <f t="shared" ref="Q2670" si="15902">(D2670*L2670+E2670*K2670+F2670*L2673+G2670*K2673)</f>
        <v>-5.3144902766086739</v>
      </c>
      <c r="S2670" s="24">
        <v>1</v>
      </c>
      <c r="T2670" s="25">
        <v>0</v>
      </c>
      <c r="U2670" s="26">
        <v>0</v>
      </c>
      <c r="V2670" s="27">
        <f t="shared" ref="V2670" si="15903">-1/($T$8*$B2670)</f>
        <v>-25.710642148998719</v>
      </c>
      <c r="X2670" s="24">
        <f t="shared" ref="X2670" si="15904">N2670*S2670+P2670*S2673-O2670*T2670-Q2670*T2673</f>
        <v>0.46321947879715886</v>
      </c>
      <c r="Y2670" s="28">
        <f t="shared" ref="Y2670" si="15905">(N2670*T2670+O2670*S2670+P2670*T2673+Q2670*S2673)</f>
        <v>0</v>
      </c>
      <c r="Z2670" s="26">
        <f t="shared" ref="Z2670" si="15906">N2670*U2670+P2670*U2673-O2670*V2670-Q2670*V2673</f>
        <v>0</v>
      </c>
      <c r="AA2670" s="27">
        <f t="shared" ref="AA2670" si="15907">(N2670*V2670+O2670*U2670+P2670*V2673+Q2670*U2673)</f>
        <v>-17.224160532408124</v>
      </c>
      <c r="AB2670" s="8"/>
      <c r="AC2670" s="24">
        <v>1</v>
      </c>
      <c r="AD2670" s="28">
        <v>0</v>
      </c>
      <c r="AE2670" s="26">
        <v>0</v>
      </c>
      <c r="AF2670" s="27">
        <v>0</v>
      </c>
      <c r="AH2670" s="24">
        <f t="shared" ref="AH2670" si="15908">X2670*AC2670+Z2670*AC2673-Y2670*AD2670-AA2670*AD2673</f>
        <v>-1.5292269341046736</v>
      </c>
      <c r="AI2670" s="28">
        <f t="shared" ref="AI2670" si="15909">(X2670*AD2670+Y2670*AC2670+Z2670*AD2673+AA2670*AC2673)</f>
        <v>0</v>
      </c>
      <c r="AJ2670" s="26">
        <f t="shared" ref="AJ2670" si="15910">X2670*AE2670+Z2670*AE2673-Y2670*AF2670-AA2670*AF2673</f>
        <v>0</v>
      </c>
      <c r="AK2670" s="27">
        <f t="shared" ref="AK2670" si="15911">(X2670*AF2670+Y2670*AE2670+Z2670*AF2673+AA2670*AE2673)</f>
        <v>-17.224160532408124</v>
      </c>
      <c r="AL2670" s="8"/>
      <c r="AM2670" s="24">
        <v>1</v>
      </c>
      <c r="AN2670" s="25">
        <v>0</v>
      </c>
      <c r="AO2670" s="26">
        <v>0</v>
      </c>
      <c r="AP2670" s="27">
        <f t="shared" ref="AP2670" si="15912">-1/($AN$8*$B2670)</f>
        <v>-5.3144902766086739</v>
      </c>
      <c r="AR2670" s="24">
        <f t="shared" ref="AR2670" si="15913">AH2670*AM2670+AJ2670*AM2673-AI2670*AN2670-AK2670*AN2673</f>
        <v>-1.5292269341046736</v>
      </c>
      <c r="AS2670" s="28">
        <f t="shared" ref="AS2670" si="15914">(AH2670*AN2670+AI2670*AM2670+AJ2670*AN2673+AK2670*AM2673)</f>
        <v>0</v>
      </c>
      <c r="AT2670" s="26">
        <f t="shared" ref="AT2670" si="15915">AH2670*AO2670+AJ2670*AO2673-AI2670*AP2670-AK2670*AP2673</f>
        <v>0</v>
      </c>
      <c r="AU2670" s="27">
        <f t="shared" ref="AU2670" si="15916">(AH2670*AP2670+AI2670*AO2670+AJ2670*AP2673+AK2670*AO2673)</f>
        <v>-9.0970988603807434</v>
      </c>
      <c r="AV2670" s="8"/>
      <c r="AW2670" s="183">
        <f t="shared" ref="AW2670" si="15917">20*LOG((2*$AR$8)/(($AR$8*AR2670+AT2670+$AR$8*AR2673+AT2673)^2+($AR$8*AS2670+AU2670+$AR$8*AS2673+AU2673)^2)^0.5)</f>
        <v>-13.445382818690829</v>
      </c>
      <c r="AY2670" s="184">
        <f t="shared" ref="AY2670" si="15918">((AS2670^2+AR2670^2)/(AS2673^2+AR2673^2))^0.5</f>
        <v>18.266600053866163</v>
      </c>
      <c r="AZ2670" s="9"/>
      <c r="BA2670" s="29"/>
      <c r="BB2670" s="29"/>
      <c r="BC2670" s="29"/>
      <c r="BD2670" s="29"/>
    </row>
    <row r="2671" spans="1:56" ht="18.649999999999999" customHeight="1" thickBot="1">
      <c r="D2671" s="30"/>
      <c r="G2671" s="31"/>
      <c r="I2671" s="30"/>
      <c r="L2671" s="31"/>
      <c r="N2671" s="30"/>
      <c r="Q2671" s="31"/>
      <c r="S2671" s="30"/>
      <c r="V2671" s="31"/>
      <c r="X2671" s="30"/>
      <c r="AA2671" s="31"/>
      <c r="AC2671" s="30"/>
      <c r="AF2671" s="31"/>
      <c r="AH2671" s="30"/>
      <c r="AK2671" s="31"/>
      <c r="AM2671" s="30"/>
      <c r="AP2671" s="31"/>
      <c r="AR2671" s="30"/>
      <c r="AU2671" s="31"/>
      <c r="AY2671" s="185"/>
      <c r="AZ2671" s="9"/>
      <c r="BA2671" s="29"/>
      <c r="BB2671" s="29"/>
      <c r="BC2671" s="29"/>
      <c r="BD2671" s="29"/>
    </row>
    <row r="2672" spans="1:56" ht="18.649999999999999" customHeight="1" thickBot="1">
      <c r="D2672" s="197" t="s">
        <v>96</v>
      </c>
      <c r="E2672" s="198"/>
      <c r="F2672" s="199" t="s">
        <v>97</v>
      </c>
      <c r="G2672" s="200"/>
      <c r="I2672" s="197" t="s">
        <v>98</v>
      </c>
      <c r="J2672" s="198"/>
      <c r="K2672" s="199" t="s">
        <v>99</v>
      </c>
      <c r="L2672" s="200"/>
      <c r="N2672" s="197" t="s">
        <v>1</v>
      </c>
      <c r="O2672" s="198"/>
      <c r="P2672" s="199" t="s">
        <v>2</v>
      </c>
      <c r="Q2672" s="200"/>
      <c r="S2672" s="172" t="s">
        <v>100</v>
      </c>
      <c r="T2672" s="173"/>
      <c r="U2672" s="199" t="s">
        <v>101</v>
      </c>
      <c r="V2672" s="200"/>
      <c r="X2672" s="197" t="s">
        <v>102</v>
      </c>
      <c r="Y2672" s="198"/>
      <c r="Z2672" s="199" t="s">
        <v>103</v>
      </c>
      <c r="AA2672" s="200"/>
      <c r="AB2672" s="4"/>
      <c r="AC2672" s="197" t="s">
        <v>104</v>
      </c>
      <c r="AD2672" s="198"/>
      <c r="AE2672" s="199" t="s">
        <v>105</v>
      </c>
      <c r="AF2672" s="200"/>
      <c r="AH2672" s="172" t="s">
        <v>106</v>
      </c>
      <c r="AI2672" s="173"/>
      <c r="AJ2672" s="199" t="s">
        <v>107</v>
      </c>
      <c r="AK2672" s="200"/>
      <c r="AL2672" s="4"/>
      <c r="AM2672" s="197" t="s">
        <v>108</v>
      </c>
      <c r="AN2672" s="198"/>
      <c r="AO2672" s="199" t="s">
        <v>109</v>
      </c>
      <c r="AP2672" s="200"/>
      <c r="AR2672" s="197" t="s">
        <v>110</v>
      </c>
      <c r="AS2672" s="198"/>
      <c r="AT2672" s="199" t="s">
        <v>111</v>
      </c>
      <c r="AU2672" s="200"/>
      <c r="AV2672" s="4"/>
      <c r="AW2672" s="36" t="s">
        <v>112</v>
      </c>
      <c r="AY2672" s="186" t="s">
        <v>113</v>
      </c>
      <c r="AZ2672" s="9"/>
      <c r="BA2672" s="29"/>
      <c r="BB2672" s="29"/>
      <c r="BC2672" s="29"/>
      <c r="BD2672" s="29"/>
    </row>
    <row r="2673" spans="2:56" ht="18.649999999999999" customHeight="1" thickTop="1" thickBot="1">
      <c r="D2673" s="24">
        <v>0</v>
      </c>
      <c r="E2673" s="28">
        <v>0</v>
      </c>
      <c r="F2673" s="26">
        <v>1</v>
      </c>
      <c r="G2673" s="27">
        <v>0</v>
      </c>
      <c r="I2673" s="24">
        <v>0</v>
      </c>
      <c r="J2673" s="28">
        <f t="shared" ref="J2673" si="15919">IF(0=(1-$J$8*$K$8*$B2670^2),0,-1*(1-$J$8*$K$8*$B2670^2)/($B2670*$K$8))</f>
        <v>-0.10100319941602676</v>
      </c>
      <c r="K2673" s="26">
        <v>1</v>
      </c>
      <c r="L2673" s="27">
        <v>0</v>
      </c>
      <c r="N2673" s="24">
        <f t="shared" ref="N2673" si="15920">D2673*I2670+F2673*I2673-E2673*J2670-G2673*J2673</f>
        <v>0</v>
      </c>
      <c r="O2673" s="28">
        <f t="shared" ref="O2673" si="15921">(D2673*J2670+E2673*I2670+F2673*J2673+G2673*I2673)</f>
        <v>-0.10100319941602676</v>
      </c>
      <c r="P2673" s="26">
        <f t="shared" ref="P2673" si="15922">D2673*K2670+F2673*K2673-E2673*L2670-G2673*L2673</f>
        <v>1</v>
      </c>
      <c r="Q2673" s="27">
        <f t="shared" ref="Q2673" si="15923">(D2673*L2670+E2673*K2670+F2673*L2673+G2673*K2673)</f>
        <v>0</v>
      </c>
      <c r="S2673" s="24">
        <v>0</v>
      </c>
      <c r="T2673" s="28">
        <v>0</v>
      </c>
      <c r="U2673" s="26">
        <v>1</v>
      </c>
      <c r="V2673" s="27">
        <v>0</v>
      </c>
      <c r="X2673" s="24">
        <f t="shared" ref="X2673" si="15924">N2673*S2670+P2673*S2673-O2673*T2670-Q2673*T2673</f>
        <v>0</v>
      </c>
      <c r="Y2673" s="28">
        <f t="shared" ref="Y2673" si="15925">(N2673*T2670+O2673*S2670+P2673*T2673+Q2673*S2673)</f>
        <v>-0.10100319941602676</v>
      </c>
      <c r="Z2673" s="26">
        <f t="shared" ref="Z2673" si="15926">N2673*U2670+P2673*U2673-O2673*V2670-Q2673*V2673</f>
        <v>-1.5968571160894203</v>
      </c>
      <c r="AA2673" s="27">
        <f t="shared" ref="AA2673" si="15927">(N2673*V2670+O2673*U2670+P2673*V2673+Q2673*U2673)</f>
        <v>0</v>
      </c>
      <c r="AB2673" s="8"/>
      <c r="AC2673" s="24">
        <v>0</v>
      </c>
      <c r="AD2673" s="28">
        <f t="shared" ref="AD2673" si="15928">IF(0=(1-$AD$8*$AE$8*$B2670^2),0,-1*(1-$AD$8*$AE$8*$B2670^2)/($B2670*$AD$8))</f>
        <v>-0.11567741772685783</v>
      </c>
      <c r="AE2673" s="26">
        <v>1</v>
      </c>
      <c r="AF2673" s="27">
        <v>0</v>
      </c>
      <c r="AH2673" s="24">
        <f t="shared" ref="AH2673" si="15929">X2673*AC2670+Z2673*AC2673-Y2673*AD2670-AA2673*AD2673</f>
        <v>0</v>
      </c>
      <c r="AI2673" s="28">
        <f t="shared" ref="AI2673" si="15930">(X2673*AD2670+Y2673*AC2670+Z2673*AD2673+AA2673*AC2673)</f>
        <v>8.3717108251954608E-2</v>
      </c>
      <c r="AJ2673" s="26">
        <f t="shared" ref="AJ2673" si="15931">X2673*AE2670+Z2673*AE2673-Y2673*AF2670-AA2673*AF2673</f>
        <v>-1.5968571160894203</v>
      </c>
      <c r="AK2673" s="27">
        <f t="shared" ref="AK2673" si="15932">(X2673*AF2670+Y2673*AE2670+Z2673*AF2673+AA2673*AE2673)</f>
        <v>0</v>
      </c>
      <c r="AL2673" s="8"/>
      <c r="AM2673" s="24">
        <v>0</v>
      </c>
      <c r="AN2673" s="28">
        <v>0</v>
      </c>
      <c r="AO2673" s="26">
        <v>1</v>
      </c>
      <c r="AP2673" s="27">
        <v>0</v>
      </c>
      <c r="AR2673" s="24">
        <f t="shared" ref="AR2673" si="15933">AH2673*AM2670+AJ2673*AM2673-AI2673*AN2670-AK2673*AN2673</f>
        <v>0</v>
      </c>
      <c r="AS2673" s="28">
        <f t="shared" ref="AS2673" si="15934">(AH2673*AN2670+AI2673*AM2670+AJ2673*AN2673+AK2673*AM2673)</f>
        <v>8.3717108251954608E-2</v>
      </c>
      <c r="AT2673" s="26">
        <f t="shared" ref="AT2673" si="15935">AH2673*AO2670+AJ2673*AO2673-AI2673*AP2670-AK2673*AP2673</f>
        <v>-1.1519433582986118</v>
      </c>
      <c r="AU2673" s="27">
        <f t="shared" ref="AU2673" si="15936">(AH2673*AP2670+AI2673*AO2670+AJ2673*AP2673+AK2673*AO2673)</f>
        <v>0</v>
      </c>
      <c r="AV2673" s="8"/>
      <c r="AW2673" s="38">
        <f t="shared" ref="AW2673" si="15937">(180/PI())*ATAN(-1*(($AR$8*AS2670+AU2670+$AR$8*AS2673+AU2673)/($AR$8*AR2670+AT2670+$AR$8*AR2673+AT2673)))</f>
        <v>-73.434073285417412</v>
      </c>
      <c r="AY2673" s="187">
        <f t="shared" ref="AY2673" si="15938">20*LOG(((($AR$8*AR2670+AT2670-$AR$8*AR2673-AT2673)^2+($AR$8*AS2670+AU2670-$AR$8*AS2673-AU2673)^2)/(($AR$8*AR2670+AT2670+$AR$8*AR2673+AT2673)^2+($AR$8*AS2670+AU2670+$AR$8*AS2673+AU2673)^2))^0.5)</f>
        <v>-0.20102899786459907</v>
      </c>
      <c r="AZ2673" s="9"/>
      <c r="BA2673" s="29"/>
      <c r="BB2673" s="29"/>
      <c r="BC2673" s="29"/>
      <c r="BD2673" s="29"/>
    </row>
    <row r="2674" spans="2:56" ht="18.649999999999999" customHeight="1">
      <c r="AY2674" s="33"/>
    </row>
    <row r="2675" spans="2:56" ht="18.649999999999999" customHeight="1" thickBot="1">
      <c r="E2675" s="21" t="s">
        <v>68</v>
      </c>
      <c r="J2675" s="21" t="s">
        <v>69</v>
      </c>
      <c r="O2675" s="21" t="s">
        <v>70</v>
      </c>
      <c r="T2675" s="21" t="s">
        <v>71</v>
      </c>
      <c r="Y2675" s="21" t="s">
        <v>72</v>
      </c>
      <c r="AD2675" s="21" t="s">
        <v>73</v>
      </c>
      <c r="AI2675" s="21" t="s">
        <v>74</v>
      </c>
      <c r="AN2675" s="21" t="s">
        <v>75</v>
      </c>
      <c r="AS2675" s="21" t="s">
        <v>76</v>
      </c>
    </row>
    <row r="2676" spans="2:56" ht="18.649999999999999" customHeight="1" thickBot="1">
      <c r="B2676" s="20"/>
      <c r="D2676" s="197" t="s">
        <v>77</v>
      </c>
      <c r="E2676" s="198"/>
      <c r="F2676" s="199" t="s">
        <v>78</v>
      </c>
      <c r="G2676" s="200"/>
      <c r="I2676" s="197" t="s">
        <v>79</v>
      </c>
      <c r="J2676" s="198"/>
      <c r="K2676" s="199" t="s">
        <v>80</v>
      </c>
      <c r="L2676" s="200"/>
      <c r="N2676" s="197" t="s">
        <v>81</v>
      </c>
      <c r="O2676" s="198"/>
      <c r="P2676" s="199" t="s">
        <v>82</v>
      </c>
      <c r="Q2676" s="200"/>
      <c r="S2676" s="197" t="s">
        <v>83</v>
      </c>
      <c r="T2676" s="198"/>
      <c r="U2676" s="199" t="s">
        <v>84</v>
      </c>
      <c r="V2676" s="200"/>
      <c r="X2676" s="197" t="s">
        <v>85</v>
      </c>
      <c r="Y2676" s="198"/>
      <c r="Z2676" s="199" t="s">
        <v>86</v>
      </c>
      <c r="AA2676" s="200"/>
      <c r="AB2676" s="4"/>
      <c r="AC2676" s="197" t="s">
        <v>87</v>
      </c>
      <c r="AD2676" s="198"/>
      <c r="AE2676" s="199" t="s">
        <v>88</v>
      </c>
      <c r="AF2676" s="200"/>
      <c r="AH2676" s="197" t="s">
        <v>89</v>
      </c>
      <c r="AI2676" s="198"/>
      <c r="AJ2676" s="199" t="s">
        <v>90</v>
      </c>
      <c r="AK2676" s="200"/>
      <c r="AL2676" s="4"/>
      <c r="AM2676" s="197" t="s">
        <v>91</v>
      </c>
      <c r="AN2676" s="198"/>
      <c r="AO2676" s="199" t="s">
        <v>92</v>
      </c>
      <c r="AP2676" s="200"/>
      <c r="AR2676" s="197" t="s">
        <v>93</v>
      </c>
      <c r="AS2676" s="198"/>
      <c r="AT2676" s="199" t="s">
        <v>94</v>
      </c>
      <c r="AU2676" s="200"/>
      <c r="AV2676" s="4"/>
      <c r="AW2676" s="181" t="s">
        <v>95</v>
      </c>
      <c r="AY2676" s="182" t="s">
        <v>22</v>
      </c>
      <c r="AZ2676" s="9"/>
      <c r="BA2676" s="29"/>
      <c r="BB2676" s="29"/>
      <c r="BC2676" s="29"/>
      <c r="BD2676" s="29"/>
    </row>
    <row r="2677" spans="2:56" ht="18.649999999999999" customHeight="1" thickTop="1" thickBot="1">
      <c r="B2677" s="39">
        <f t="shared" ref="B2677" si="15939">B2670+$E$5</f>
        <v>1.0515999999999834</v>
      </c>
      <c r="D2677" s="24">
        <v>1</v>
      </c>
      <c r="E2677" s="25">
        <v>0</v>
      </c>
      <c r="F2677" s="26">
        <v>0</v>
      </c>
      <c r="G2677" s="27">
        <f t="shared" ref="G2677" si="15940">-1/($E$8*$B2677)</f>
        <v>-5.3124687892459468</v>
      </c>
      <c r="I2677" s="24">
        <v>1</v>
      </c>
      <c r="J2677" s="28">
        <v>0</v>
      </c>
      <c r="K2677" s="26">
        <v>0</v>
      </c>
      <c r="L2677" s="27">
        <v>0</v>
      </c>
      <c r="N2677" s="24">
        <f t="shared" ref="N2677" si="15941">D2677*I2677+F2677*I2680-E2677*J2677-G2677*J2680</f>
        <v>0.46783018042617031</v>
      </c>
      <c r="O2677" s="28">
        <f t="shared" ref="O2677" si="15942">(D2677*J2677+E2677*I2677+F2677*J2680+G2677*I2680)</f>
        <v>0</v>
      </c>
      <c r="P2677" s="26">
        <f t="shared" ref="P2677" si="15943">D2677*K2677+F2677*K2680-E2677*L2677-G2677*L2680</f>
        <v>0</v>
      </c>
      <c r="Q2677" s="27">
        <f t="shared" ref="Q2677" si="15944">(D2677*L2677+E2677*K2677+F2677*L2680+G2677*K2680)</f>
        <v>-5.3124687892459468</v>
      </c>
      <c r="S2677" s="24">
        <v>1</v>
      </c>
      <c r="T2677" s="25">
        <v>0</v>
      </c>
      <c r="U2677" s="26">
        <v>0</v>
      </c>
      <c r="V2677" s="27">
        <f t="shared" ref="V2677" si="15945">-1/($T$8*$B2677)</f>
        <v>-25.700862520946608</v>
      </c>
      <c r="X2677" s="24">
        <f t="shared" ref="X2677" si="15946">N2677*S2677+P2677*S2680-O2677*T2677-Q2677*T2680</f>
        <v>0.46783018042617031</v>
      </c>
      <c r="Y2677" s="28">
        <f t="shared" ref="Y2677" si="15947">(N2677*T2677+O2677*S2677+P2677*T2680+Q2677*S2680)</f>
        <v>0</v>
      </c>
      <c r="Z2677" s="26">
        <f t="shared" ref="Z2677" si="15948">N2677*U2677+P2677*U2680-O2677*V2677-Q2677*V2680</f>
        <v>0</v>
      </c>
      <c r="AA2677" s="27">
        <f t="shared" ref="AA2677" si="15949">(N2677*V2677+O2677*U2677+P2677*V2680+Q2677*U2680)</f>
        <v>-17.336107939528596</v>
      </c>
      <c r="AB2677" s="8"/>
      <c r="AC2677" s="24">
        <v>1</v>
      </c>
      <c r="AD2677" s="28">
        <v>0</v>
      </c>
      <c r="AE2677" s="26">
        <v>0</v>
      </c>
      <c r="AF2677" s="27">
        <v>0</v>
      </c>
      <c r="AH2677" s="24">
        <f t="shared" ref="AH2677" si="15950">X2677*AC2677+Z2677*AC2680-Y2677*AD2677-AA2677*AD2680</f>
        <v>-1.5252387699567853</v>
      </c>
      <c r="AI2677" s="28">
        <f t="shared" ref="AI2677" si="15951">(X2677*AD2677+Y2677*AC2677+Z2677*AD2680+AA2677*AC2680)</f>
        <v>0</v>
      </c>
      <c r="AJ2677" s="26">
        <f t="shared" ref="AJ2677" si="15952">X2677*AE2677+Z2677*AE2680-Y2677*AF2677-AA2677*AF2680</f>
        <v>0</v>
      </c>
      <c r="AK2677" s="27">
        <f t="shared" ref="AK2677" si="15953">(X2677*AF2677+Y2677*AE2677+Z2677*AF2680+AA2677*AE2680)</f>
        <v>-17.336107939528596</v>
      </c>
      <c r="AL2677" s="8"/>
      <c r="AM2677" s="24">
        <v>1</v>
      </c>
      <c r="AN2677" s="25">
        <v>0</v>
      </c>
      <c r="AO2677" s="26">
        <v>0</v>
      </c>
      <c r="AP2677" s="27">
        <f t="shared" ref="AP2677" si="15954">-1/($AN$8*$B2677)</f>
        <v>-5.3124687892459468</v>
      </c>
      <c r="AR2677" s="24">
        <f t="shared" ref="AR2677" si="15955">AH2677*AM2677+AJ2677*AM2680-AI2677*AN2677-AK2677*AN2680</f>
        <v>-1.5252387699567853</v>
      </c>
      <c r="AS2677" s="28">
        <f t="shared" ref="AS2677" si="15956">(AH2677*AN2677+AI2677*AM2677+AJ2677*AN2680+AK2677*AM2680)</f>
        <v>0</v>
      </c>
      <c r="AT2677" s="26">
        <f t="shared" ref="AT2677" si="15957">AH2677*AO2677+AJ2677*AO2680-AI2677*AP2677-AK2677*AP2680</f>
        <v>0</v>
      </c>
      <c r="AU2677" s="27">
        <f t="shared" ref="AU2677" si="15958">(AH2677*AP2677+AI2677*AO2677+AJ2677*AP2680+AK2677*AO2680)</f>
        <v>-9.2333245779852948</v>
      </c>
      <c r="AV2677" s="8"/>
      <c r="AW2677" s="183">
        <f t="shared" ref="AW2677" si="15959">20*LOG((2*$AR$8)/(($AR$8*AR2677+AT2677+$AR$8*AR2680+AT2680)^2+($AR$8*AS2677+AU2677+$AR$8*AS2680+AU2680)^2)^0.5)</f>
        <v>-13.564958899315059</v>
      </c>
      <c r="AY2677" s="184">
        <f t="shared" ref="AY2677" si="15960">((AS2677^2+AR2677^2)/(AS2680^2+AR2680^2))^0.5</f>
        <v>18.865819574080621</v>
      </c>
      <c r="AZ2677" s="9"/>
      <c r="BA2677" s="29"/>
      <c r="BB2677" s="29"/>
      <c r="BC2677" s="29"/>
      <c r="BD2677" s="29"/>
    </row>
    <row r="2678" spans="2:56" ht="18.649999999999999" customHeight="1" thickBot="1">
      <c r="D2678" s="30"/>
      <c r="G2678" s="31"/>
      <c r="I2678" s="30"/>
      <c r="L2678" s="31"/>
      <c r="N2678" s="30"/>
      <c r="Q2678" s="31"/>
      <c r="S2678" s="30"/>
      <c r="V2678" s="31"/>
      <c r="X2678" s="30"/>
      <c r="AA2678" s="31"/>
      <c r="AC2678" s="30"/>
      <c r="AF2678" s="31"/>
      <c r="AH2678" s="30"/>
      <c r="AK2678" s="31"/>
      <c r="AM2678" s="30"/>
      <c r="AP2678" s="31"/>
      <c r="AR2678" s="30"/>
      <c r="AU2678" s="31"/>
      <c r="AY2678" s="185"/>
      <c r="AZ2678" s="9"/>
      <c r="BA2678" s="29"/>
      <c r="BB2678" s="29"/>
      <c r="BC2678" s="29"/>
      <c r="BD2678" s="29"/>
    </row>
    <row r="2679" spans="2:56" ht="18.649999999999999" customHeight="1" thickBot="1">
      <c r="D2679" s="197" t="s">
        <v>96</v>
      </c>
      <c r="E2679" s="198"/>
      <c r="F2679" s="199" t="s">
        <v>97</v>
      </c>
      <c r="G2679" s="200"/>
      <c r="I2679" s="197" t="s">
        <v>98</v>
      </c>
      <c r="J2679" s="198"/>
      <c r="K2679" s="199" t="s">
        <v>99</v>
      </c>
      <c r="L2679" s="200"/>
      <c r="N2679" s="197" t="s">
        <v>1</v>
      </c>
      <c r="O2679" s="198"/>
      <c r="P2679" s="199" t="s">
        <v>2</v>
      </c>
      <c r="Q2679" s="200"/>
      <c r="S2679" s="172" t="s">
        <v>100</v>
      </c>
      <c r="T2679" s="173"/>
      <c r="U2679" s="199" t="s">
        <v>101</v>
      </c>
      <c r="V2679" s="200"/>
      <c r="X2679" s="197" t="s">
        <v>102</v>
      </c>
      <c r="Y2679" s="198"/>
      <c r="Z2679" s="199" t="s">
        <v>103</v>
      </c>
      <c r="AA2679" s="200"/>
      <c r="AB2679" s="4"/>
      <c r="AC2679" s="197" t="s">
        <v>104</v>
      </c>
      <c r="AD2679" s="198"/>
      <c r="AE2679" s="199" t="s">
        <v>105</v>
      </c>
      <c r="AF2679" s="200"/>
      <c r="AH2679" s="172" t="s">
        <v>106</v>
      </c>
      <c r="AI2679" s="173"/>
      <c r="AJ2679" s="199" t="s">
        <v>107</v>
      </c>
      <c r="AK2679" s="200"/>
      <c r="AL2679" s="4"/>
      <c r="AM2679" s="197" t="s">
        <v>108</v>
      </c>
      <c r="AN2679" s="198"/>
      <c r="AO2679" s="199" t="s">
        <v>109</v>
      </c>
      <c r="AP2679" s="200"/>
      <c r="AR2679" s="197" t="s">
        <v>110</v>
      </c>
      <c r="AS2679" s="198"/>
      <c r="AT2679" s="199" t="s">
        <v>111</v>
      </c>
      <c r="AU2679" s="200"/>
      <c r="AV2679" s="4"/>
      <c r="AW2679" s="36" t="s">
        <v>112</v>
      </c>
      <c r="AY2679" s="186" t="s">
        <v>113</v>
      </c>
      <c r="AZ2679" s="9"/>
      <c r="BA2679" s="29"/>
      <c r="BB2679" s="29"/>
      <c r="BC2679" s="29"/>
      <c r="BD2679" s="29"/>
    </row>
    <row r="2680" spans="2:56" ht="18.649999999999999" customHeight="1" thickTop="1" thickBot="1">
      <c r="D2680" s="24">
        <v>0</v>
      </c>
      <c r="E2680" s="28">
        <v>0</v>
      </c>
      <c r="F2680" s="26">
        <v>1</v>
      </c>
      <c r="G2680" s="27">
        <v>0</v>
      </c>
      <c r="I2680" s="24">
        <v>0</v>
      </c>
      <c r="J2680" s="28">
        <f t="shared" ref="J2680" si="15961">IF(0=(1-$J$8*$K$8*$B2677^2),0,-1*(1-$J$8*$K$8*$B2677^2)/($B2677*$K$8))</f>
        <v>-0.10017373102522566</v>
      </c>
      <c r="K2680" s="26">
        <v>1</v>
      </c>
      <c r="L2680" s="27">
        <v>0</v>
      </c>
      <c r="N2680" s="24">
        <f t="shared" ref="N2680" si="15962">D2680*I2677+F2680*I2680-E2680*J2677-G2680*J2680</f>
        <v>0</v>
      </c>
      <c r="O2680" s="28">
        <f t="shared" ref="O2680" si="15963">(D2680*J2677+E2680*I2677+F2680*J2680+G2680*I2680)</f>
        <v>-0.10017373102522566</v>
      </c>
      <c r="P2680" s="26">
        <f t="shared" ref="P2680" si="15964">D2680*K2677+F2680*K2680-E2680*L2677-G2680*L2680</f>
        <v>1</v>
      </c>
      <c r="Q2680" s="27">
        <f t="shared" ref="Q2680" si="15965">(D2680*L2677+E2680*K2677+F2680*L2680+G2680*K2680)</f>
        <v>0</v>
      </c>
      <c r="S2680" s="24">
        <v>0</v>
      </c>
      <c r="T2680" s="28">
        <v>0</v>
      </c>
      <c r="U2680" s="26">
        <v>1</v>
      </c>
      <c r="V2680" s="27">
        <v>0</v>
      </c>
      <c r="X2680" s="24">
        <f t="shared" ref="X2680" si="15966">N2680*S2677+P2680*S2680-O2680*T2677-Q2680*T2680</f>
        <v>0</v>
      </c>
      <c r="Y2680" s="28">
        <f t="shared" ref="Y2680" si="15967">(N2680*T2677+O2680*S2677+P2680*T2680+Q2680*S2680)</f>
        <v>-0.10017373102522566</v>
      </c>
      <c r="Z2680" s="26">
        <f t="shared" ref="Z2680" si="15968">N2680*U2677+P2680*U2680-O2680*V2677-Q2680*V2680</f>
        <v>-1.5745512892896083</v>
      </c>
      <c r="AA2680" s="27">
        <f t="shared" ref="AA2680" si="15969">(N2680*V2677+O2680*U2677+P2680*V2680+Q2680*U2680)</f>
        <v>0</v>
      </c>
      <c r="AB2680" s="8"/>
      <c r="AC2680" s="24">
        <v>0</v>
      </c>
      <c r="AD2680" s="28">
        <f t="shared" ref="AD2680" si="15970">IF(0=(1-$AD$8*$AE$8*$B2677^2),0,-1*(1-$AD$8*$AE$8*$B2677^2)/($B2677*$AD$8))</f>
        <v>-0.11496634407994759</v>
      </c>
      <c r="AE2680" s="26">
        <v>1</v>
      </c>
      <c r="AF2680" s="27">
        <v>0</v>
      </c>
      <c r="AH2680" s="24">
        <f t="shared" ref="AH2680" si="15971">X2680*AC2677+Z2680*AC2680-Y2680*AD2677-AA2680*AD2680</f>
        <v>0</v>
      </c>
      <c r="AI2680" s="28">
        <f t="shared" ref="AI2680" si="15972">(X2680*AD2677+Y2680*AC2677+Z2680*AD2680+AA2680*AC2680)</f>
        <v>8.084667427076854E-2</v>
      </c>
      <c r="AJ2680" s="26">
        <f t="shared" ref="AJ2680" si="15973">X2680*AE2677+Z2680*AE2680-Y2680*AF2677-AA2680*AF2680</f>
        <v>-1.5745512892896083</v>
      </c>
      <c r="AK2680" s="27">
        <f t="shared" ref="AK2680" si="15974">(X2680*AF2677+Y2680*AE2677+Z2680*AF2680+AA2680*AE2680)</f>
        <v>0</v>
      </c>
      <c r="AL2680" s="8"/>
      <c r="AM2680" s="24">
        <v>0</v>
      </c>
      <c r="AN2680" s="28">
        <v>0</v>
      </c>
      <c r="AO2680" s="26">
        <v>1</v>
      </c>
      <c r="AP2680" s="27">
        <v>0</v>
      </c>
      <c r="AR2680" s="24">
        <f t="shared" ref="AR2680" si="15975">AH2680*AM2677+AJ2680*AM2680-AI2680*AN2677-AK2680*AN2680</f>
        <v>0</v>
      </c>
      <c r="AS2680" s="28">
        <f t="shared" ref="AS2680" si="15976">(AH2680*AN2677+AI2680*AM2677+AJ2680*AN2680+AK2680*AM2680)</f>
        <v>8.084667427076854E-2</v>
      </c>
      <c r="AT2680" s="26">
        <f t="shared" ref="AT2680" si="15977">AH2680*AO2677+AJ2680*AO2680-AI2680*AP2677-AK2680*AP2680</f>
        <v>-1.1450558555118171</v>
      </c>
      <c r="AU2680" s="27">
        <f t="shared" ref="AU2680" si="15978">(AH2680*AP2677+AI2680*AO2677+AJ2680*AP2680+AK2680*AO2680)</f>
        <v>0</v>
      </c>
      <c r="AV2680" s="8"/>
      <c r="AW2680" s="38">
        <f t="shared" ref="AW2680" si="15979">(180/PI())*ATAN(-1*(($AR$8*AS2677+AU2677+$AR$8*AS2680+AU2680)/($AR$8*AR2677+AT2677+$AR$8*AR2680+AT2680)))</f>
        <v>-73.735053562108433</v>
      </c>
      <c r="AY2680" s="187">
        <f t="shared" ref="AY2680" si="15980">20*LOG(((($AR$8*AR2677+AT2677-$AR$8*AR2680-AT2680)^2+($AR$8*AS2677+AU2677-$AR$8*AS2680-AU2680)^2)/(($AR$8*AR2677+AT2677+$AR$8*AR2680+AT2680)^2+($AR$8*AS2677+AU2677+$AR$8*AS2680+AU2680)^2))^0.5)</f>
        <v>-0.19544475106539724</v>
      </c>
      <c r="AZ2680" s="9"/>
      <c r="BA2680" s="29"/>
      <c r="BB2680" s="29"/>
      <c r="BC2680" s="29"/>
      <c r="BD2680" s="29"/>
    </row>
    <row r="2681" spans="2:56" ht="18.649999999999999" customHeight="1">
      <c r="AY2681" s="33"/>
    </row>
    <row r="2682" spans="2:56" ht="18.649999999999999" customHeight="1" thickBot="1">
      <c r="E2682" s="21" t="s">
        <v>68</v>
      </c>
      <c r="J2682" s="21" t="s">
        <v>69</v>
      </c>
      <c r="O2682" s="21" t="s">
        <v>70</v>
      </c>
      <c r="T2682" s="21" t="s">
        <v>71</v>
      </c>
      <c r="Y2682" s="21" t="s">
        <v>72</v>
      </c>
      <c r="AD2682" s="21" t="s">
        <v>73</v>
      </c>
      <c r="AI2682" s="21" t="s">
        <v>74</v>
      </c>
      <c r="AN2682" s="21" t="s">
        <v>75</v>
      </c>
      <c r="AS2682" s="21" t="s">
        <v>76</v>
      </c>
    </row>
    <row r="2683" spans="2:56" ht="18.649999999999999" customHeight="1" thickBot="1">
      <c r="B2683" s="20"/>
      <c r="D2683" s="197" t="s">
        <v>77</v>
      </c>
      <c r="E2683" s="198"/>
      <c r="F2683" s="199" t="s">
        <v>78</v>
      </c>
      <c r="G2683" s="200"/>
      <c r="I2683" s="197" t="s">
        <v>79</v>
      </c>
      <c r="J2683" s="198"/>
      <c r="K2683" s="199" t="s">
        <v>80</v>
      </c>
      <c r="L2683" s="200"/>
      <c r="N2683" s="197" t="s">
        <v>81</v>
      </c>
      <c r="O2683" s="198"/>
      <c r="P2683" s="199" t="s">
        <v>82</v>
      </c>
      <c r="Q2683" s="200"/>
      <c r="S2683" s="197" t="s">
        <v>83</v>
      </c>
      <c r="T2683" s="198"/>
      <c r="U2683" s="199" t="s">
        <v>84</v>
      </c>
      <c r="V2683" s="200"/>
      <c r="X2683" s="197" t="s">
        <v>85</v>
      </c>
      <c r="Y2683" s="198"/>
      <c r="Z2683" s="199" t="s">
        <v>86</v>
      </c>
      <c r="AA2683" s="200"/>
      <c r="AB2683" s="4"/>
      <c r="AC2683" s="197" t="s">
        <v>87</v>
      </c>
      <c r="AD2683" s="198"/>
      <c r="AE2683" s="199" t="s">
        <v>88</v>
      </c>
      <c r="AF2683" s="200"/>
      <c r="AH2683" s="197" t="s">
        <v>89</v>
      </c>
      <c r="AI2683" s="198"/>
      <c r="AJ2683" s="199" t="s">
        <v>90</v>
      </c>
      <c r="AK2683" s="200"/>
      <c r="AL2683" s="4"/>
      <c r="AM2683" s="197" t="s">
        <v>91</v>
      </c>
      <c r="AN2683" s="198"/>
      <c r="AO2683" s="199" t="s">
        <v>92</v>
      </c>
      <c r="AP2683" s="200"/>
      <c r="AR2683" s="197" t="s">
        <v>93</v>
      </c>
      <c r="AS2683" s="198"/>
      <c r="AT2683" s="199" t="s">
        <v>94</v>
      </c>
      <c r="AU2683" s="200"/>
      <c r="AV2683" s="4"/>
      <c r="AW2683" s="181" t="s">
        <v>95</v>
      </c>
      <c r="AY2683" s="182" t="s">
        <v>22</v>
      </c>
      <c r="AZ2683" s="9"/>
      <c r="BA2683" s="29"/>
      <c r="BB2683" s="29"/>
      <c r="BC2683" s="29"/>
      <c r="BD2683" s="29"/>
    </row>
    <row r="2684" spans="2:56" ht="18.649999999999999" customHeight="1" thickTop="1" thickBot="1">
      <c r="B2684" s="39">
        <f t="shared" ref="B2684" si="15981">B2677+$E$5</f>
        <v>1.0519999999999834</v>
      </c>
      <c r="D2684" s="24">
        <v>1</v>
      </c>
      <c r="E2684" s="25">
        <v>0</v>
      </c>
      <c r="F2684" s="26">
        <v>0</v>
      </c>
      <c r="G2684" s="27">
        <f t="shared" ref="G2684" si="15982">-1/($E$8*$B2684)</f>
        <v>-5.3104488391359679</v>
      </c>
      <c r="I2684" s="24">
        <v>1</v>
      </c>
      <c r="J2684" s="28">
        <v>0</v>
      </c>
      <c r="K2684" s="26">
        <v>0</v>
      </c>
      <c r="L2684" s="27">
        <v>0</v>
      </c>
      <c r="N2684" s="24">
        <f t="shared" ref="N2684" si="15983">D2684*I2684+F2684*I2687-E2684*J2684-G2684*J2687</f>
        <v>0.47243562369965131</v>
      </c>
      <c r="O2684" s="28">
        <f t="shared" ref="O2684" si="15984">(D2684*J2684+E2684*I2684+F2684*J2687+G2684*I2687)</f>
        <v>0</v>
      </c>
      <c r="P2684" s="26">
        <f t="shared" ref="P2684" si="15985">D2684*K2684+F2684*K2687-E2684*L2684-G2684*L2687</f>
        <v>0</v>
      </c>
      <c r="Q2684" s="27">
        <f t="shared" ref="Q2684" si="15986">(D2684*L2684+E2684*K2684+F2684*L2687+G2684*K2687)</f>
        <v>-5.3104488391359679</v>
      </c>
      <c r="S2684" s="24">
        <v>1</v>
      </c>
      <c r="T2684" s="25">
        <v>0</v>
      </c>
      <c r="U2684" s="26">
        <v>0</v>
      </c>
      <c r="V2684" s="27">
        <f t="shared" ref="V2684" si="15987">-1/($T$8*$B2684)</f>
        <v>-25.691090329874008</v>
      </c>
      <c r="X2684" s="24">
        <f t="shared" ref="X2684" si="15988">N2684*S2684+P2684*S2687-O2684*T2684-Q2684*T2687</f>
        <v>0.47243562369965131</v>
      </c>
      <c r="Y2684" s="28">
        <f t="shared" ref="Y2684" si="15989">(N2684*T2684+O2684*S2684+P2684*T2687+Q2684*S2687)</f>
        <v>0</v>
      </c>
      <c r="Z2684" s="26">
        <f t="shared" ref="Z2684" si="15990">N2684*U2684+P2684*U2687-O2684*V2684-Q2684*V2687</f>
        <v>0</v>
      </c>
      <c r="AA2684" s="27">
        <f t="shared" ref="AA2684" si="15991">(N2684*V2684+O2684*U2684+P2684*V2687+Q2684*U2687)</f>
        <v>-17.447835122654077</v>
      </c>
      <c r="AB2684" s="8"/>
      <c r="AC2684" s="24">
        <v>1</v>
      </c>
      <c r="AD2684" s="28">
        <v>0</v>
      </c>
      <c r="AE2684" s="26">
        <v>0</v>
      </c>
      <c r="AF2684" s="27">
        <v>0</v>
      </c>
      <c r="AH2684" s="24">
        <f t="shared" ref="AH2684" si="15992">X2684*AC2684+Z2684*AC2687-Y2684*AD2684-AA2684*AD2687</f>
        <v>-1.5210765051497486</v>
      </c>
      <c r="AI2684" s="28">
        <f t="shared" ref="AI2684" si="15993">(X2684*AD2684+Y2684*AC2684+Z2684*AD2687+AA2684*AC2687)</f>
        <v>0</v>
      </c>
      <c r="AJ2684" s="26">
        <f t="shared" ref="AJ2684" si="15994">X2684*AE2684+Z2684*AE2687-Y2684*AF2684-AA2684*AF2687</f>
        <v>0</v>
      </c>
      <c r="AK2684" s="27">
        <f t="shared" ref="AK2684" si="15995">(X2684*AF2684+Y2684*AE2684+Z2684*AF2687+AA2684*AE2687)</f>
        <v>-17.447835122654077</v>
      </c>
      <c r="AL2684" s="8"/>
      <c r="AM2684" s="24">
        <v>1</v>
      </c>
      <c r="AN2684" s="25">
        <v>0</v>
      </c>
      <c r="AO2684" s="26">
        <v>0</v>
      </c>
      <c r="AP2684" s="27">
        <f t="shared" ref="AP2684" si="15996">-1/($AN$8*$B2684)</f>
        <v>-5.3104488391359679</v>
      </c>
      <c r="AR2684" s="24">
        <f t="shared" ref="AR2684" si="15997">AH2684*AM2684+AJ2684*AM2687-AI2684*AN2684-AK2684*AN2687</f>
        <v>-1.5210765051497486</v>
      </c>
      <c r="AS2684" s="28">
        <f t="shared" ref="AS2684" si="15998">(AH2684*AN2684+AI2684*AM2684+AJ2684*AN2687+AK2684*AM2687)</f>
        <v>0</v>
      </c>
      <c r="AT2684" s="26">
        <f t="shared" ref="AT2684" si="15999">AH2684*AO2684+AJ2684*AO2687-AI2684*AP2684-AK2684*AP2687</f>
        <v>0</v>
      </c>
      <c r="AU2684" s="27">
        <f t="shared" ref="AU2684" si="16000">(AH2684*AP2684+AI2684*AO2684+AJ2684*AP2687+AK2684*AO2687)</f>
        <v>-9.3702361616446002</v>
      </c>
      <c r="AV2684" s="8"/>
      <c r="AW2684" s="183">
        <f t="shared" ref="AW2684" si="16001">20*LOG((2*$AR$8)/(($AR$8*AR2684+AT2684+$AR$8*AR2687+AT2687)^2+($AR$8*AS2684+AU2684+$AR$8*AS2687+AU2687)^2)^0.5)</f>
        <v>-13.683618505707633</v>
      </c>
      <c r="AY2684" s="184">
        <f t="shared" ref="AY2684" si="16002">((AS2684^2+AR2684^2)/(AS2687^2+AR2687^2))^0.5</f>
        <v>19.498234920422128</v>
      </c>
      <c r="AZ2684" s="9"/>
      <c r="BA2684" s="29"/>
      <c r="BB2684" s="29"/>
      <c r="BC2684" s="29"/>
      <c r="BD2684" s="29"/>
    </row>
    <row r="2685" spans="2:56" ht="18.649999999999999" customHeight="1" thickBot="1">
      <c r="D2685" s="30"/>
      <c r="G2685" s="31"/>
      <c r="I2685" s="30"/>
      <c r="L2685" s="31"/>
      <c r="N2685" s="30"/>
      <c r="Q2685" s="31"/>
      <c r="S2685" s="30"/>
      <c r="V2685" s="31"/>
      <c r="X2685" s="30"/>
      <c r="AA2685" s="31"/>
      <c r="AC2685" s="30"/>
      <c r="AF2685" s="31"/>
      <c r="AH2685" s="30"/>
      <c r="AK2685" s="31"/>
      <c r="AM2685" s="30"/>
      <c r="AP2685" s="31"/>
      <c r="AR2685" s="30"/>
      <c r="AU2685" s="31"/>
      <c r="AY2685" s="185"/>
      <c r="AZ2685" s="9"/>
      <c r="BA2685" s="29"/>
      <c r="BB2685" s="29"/>
      <c r="BC2685" s="29"/>
      <c r="BD2685" s="29"/>
    </row>
    <row r="2686" spans="2:56" ht="18.649999999999999" customHeight="1" thickBot="1">
      <c r="D2686" s="197" t="s">
        <v>96</v>
      </c>
      <c r="E2686" s="198"/>
      <c r="F2686" s="199" t="s">
        <v>97</v>
      </c>
      <c r="G2686" s="200"/>
      <c r="I2686" s="197" t="s">
        <v>98</v>
      </c>
      <c r="J2686" s="198"/>
      <c r="K2686" s="199" t="s">
        <v>99</v>
      </c>
      <c r="L2686" s="200"/>
      <c r="N2686" s="197" t="s">
        <v>1</v>
      </c>
      <c r="O2686" s="198"/>
      <c r="P2686" s="199" t="s">
        <v>2</v>
      </c>
      <c r="Q2686" s="200"/>
      <c r="S2686" s="172" t="s">
        <v>100</v>
      </c>
      <c r="T2686" s="173"/>
      <c r="U2686" s="199" t="s">
        <v>101</v>
      </c>
      <c r="V2686" s="200"/>
      <c r="X2686" s="197" t="s">
        <v>102</v>
      </c>
      <c r="Y2686" s="198"/>
      <c r="Z2686" s="199" t="s">
        <v>103</v>
      </c>
      <c r="AA2686" s="200"/>
      <c r="AB2686" s="4"/>
      <c r="AC2686" s="197" t="s">
        <v>104</v>
      </c>
      <c r="AD2686" s="198"/>
      <c r="AE2686" s="199" t="s">
        <v>105</v>
      </c>
      <c r="AF2686" s="200"/>
      <c r="AH2686" s="172" t="s">
        <v>106</v>
      </c>
      <c r="AI2686" s="173"/>
      <c r="AJ2686" s="199" t="s">
        <v>107</v>
      </c>
      <c r="AK2686" s="200"/>
      <c r="AL2686" s="4"/>
      <c r="AM2686" s="197" t="s">
        <v>108</v>
      </c>
      <c r="AN2686" s="198"/>
      <c r="AO2686" s="199" t="s">
        <v>109</v>
      </c>
      <c r="AP2686" s="200"/>
      <c r="AR2686" s="197" t="s">
        <v>110</v>
      </c>
      <c r="AS2686" s="198"/>
      <c r="AT2686" s="199" t="s">
        <v>111</v>
      </c>
      <c r="AU2686" s="200"/>
      <c r="AV2686" s="4"/>
      <c r="AW2686" s="36" t="s">
        <v>112</v>
      </c>
      <c r="AY2686" s="186" t="s">
        <v>113</v>
      </c>
      <c r="AZ2686" s="9"/>
      <c r="BA2686" s="29"/>
      <c r="BB2686" s="29"/>
      <c r="BC2686" s="29"/>
      <c r="BD2686" s="29"/>
    </row>
    <row r="2687" spans="2:56" ht="18.649999999999999" customHeight="1" thickTop="1" thickBot="1">
      <c r="D2687" s="24">
        <v>0</v>
      </c>
      <c r="E2687" s="28">
        <v>0</v>
      </c>
      <c r="F2687" s="26">
        <v>1</v>
      </c>
      <c r="G2687" s="27">
        <v>0</v>
      </c>
      <c r="I2687" s="24">
        <v>0</v>
      </c>
      <c r="J2687" s="28">
        <f t="shared" ref="J2687" si="16003">IF(0=(1-$J$8*$K$8*$B2684^2),0,-1*(1-$J$8*$K$8*$B2684^2)/($B2684*$K$8))</f>
        <v>-9.9344592572364485E-2</v>
      </c>
      <c r="K2687" s="26">
        <v>1</v>
      </c>
      <c r="L2687" s="27">
        <v>0</v>
      </c>
      <c r="N2687" s="24">
        <f t="shared" ref="N2687" si="16004">D2687*I2684+F2687*I2687-E2687*J2684-G2687*J2687</f>
        <v>0</v>
      </c>
      <c r="O2687" s="28">
        <f t="shared" ref="O2687" si="16005">(D2687*J2684+E2687*I2684+F2687*J2687+G2687*I2687)</f>
        <v>-9.9344592572364485E-2</v>
      </c>
      <c r="P2687" s="26">
        <f t="shared" ref="P2687" si="16006">D2687*K2684+F2687*K2687-E2687*L2684-G2687*L2687</f>
        <v>1</v>
      </c>
      <c r="Q2687" s="27">
        <f t="shared" ref="Q2687" si="16007">(D2687*L2684+E2687*K2684+F2687*L2687+G2687*K2687)</f>
        <v>0</v>
      </c>
      <c r="S2687" s="24">
        <v>0</v>
      </c>
      <c r="T2687" s="28">
        <v>0</v>
      </c>
      <c r="U2687" s="26">
        <v>1</v>
      </c>
      <c r="V2687" s="27">
        <v>0</v>
      </c>
      <c r="X2687" s="24">
        <f t="shared" ref="X2687" si="16008">N2687*S2684+P2687*S2687-O2687*T2684-Q2687*T2687</f>
        <v>0</v>
      </c>
      <c r="Y2687" s="28">
        <f t="shared" ref="Y2687" si="16009">(N2687*T2684+O2687*S2684+P2687*T2687+Q2687*S2687)</f>
        <v>-9.9344592572364485E-2</v>
      </c>
      <c r="Z2687" s="26">
        <f t="shared" ref="Z2687" si="16010">N2687*U2684+P2687*U2687-O2687*V2684-Q2687*V2687</f>
        <v>-1.5522709015611462</v>
      </c>
      <c r="AA2687" s="27">
        <f t="shared" ref="AA2687" si="16011">(N2687*V2684+O2687*U2684+P2687*V2687+Q2687*U2687)</f>
        <v>0</v>
      </c>
      <c r="AB2687" s="8"/>
      <c r="AC2687" s="24">
        <v>0</v>
      </c>
      <c r="AD2687" s="28">
        <f t="shared" ref="AD2687" si="16012">IF(0=(1-$AD$8*$AE$8*$B2684^2),0,-1*(1-$AD$8*$AE$8*$B2684^2)/($B2684*$AD$8))</f>
        <v>-0.11425555748524042</v>
      </c>
      <c r="AE2687" s="26">
        <v>1</v>
      </c>
      <c r="AF2687" s="27">
        <v>0</v>
      </c>
      <c r="AH2687" s="24">
        <f t="shared" ref="AH2687" si="16013">X2687*AC2684+Z2687*AC2687-Y2687*AD2684-AA2687*AD2687</f>
        <v>0</v>
      </c>
      <c r="AI2687" s="28">
        <f t="shared" ref="AI2687" si="16014">(X2687*AD2684+Y2687*AC2684+Z2687*AD2687+AA2687*AC2687)</f>
        <v>7.8010984653621038E-2</v>
      </c>
      <c r="AJ2687" s="26">
        <f t="shared" ref="AJ2687" si="16015">X2687*AE2684+Z2687*AE2687-Y2687*AF2684-AA2687*AF2687</f>
        <v>-1.5522709015611462</v>
      </c>
      <c r="AK2687" s="27">
        <f t="shared" ref="AK2687" si="16016">(X2687*AF2684+Y2687*AE2684+Z2687*AF2687+AA2687*AE2687)</f>
        <v>0</v>
      </c>
      <c r="AL2687" s="8"/>
      <c r="AM2687" s="24">
        <v>0</v>
      </c>
      <c r="AN2687" s="28">
        <v>0</v>
      </c>
      <c r="AO2687" s="26">
        <v>1</v>
      </c>
      <c r="AP2687" s="27">
        <v>0</v>
      </c>
      <c r="AR2687" s="24">
        <f t="shared" ref="AR2687" si="16017">AH2687*AM2684+AJ2687*AM2687-AI2687*AN2684-AK2687*AN2687</f>
        <v>0</v>
      </c>
      <c r="AS2687" s="28">
        <f t="shared" ref="AS2687" si="16018">(AH2687*AN2684+AI2687*AM2684+AJ2687*AN2687+AK2687*AM2687)</f>
        <v>7.8010984653621038E-2</v>
      </c>
      <c r="AT2687" s="26">
        <f t="shared" ref="AT2687" si="16019">AH2687*AO2684+AJ2687*AO2687-AI2687*AP2684-AK2687*AP2687</f>
        <v>-1.1379975586674707</v>
      </c>
      <c r="AU2687" s="27">
        <f t="shared" ref="AU2687" si="16020">(AH2687*AP2684+AI2687*AO2684+AJ2687*AP2687+AK2687*AO2687)</f>
        <v>0</v>
      </c>
      <c r="AV2687" s="8"/>
      <c r="AW2687" s="38">
        <f t="shared" ref="AW2687" si="16021">(180/PI())*ATAN(-1*(($AR$8*AS2684+AU2684+$AR$8*AS2687+AU2687)/($AR$8*AR2684+AT2684+$AR$8*AR2687+AT2687)))</f>
        <v>-74.030934531374982</v>
      </c>
      <c r="AY2687" s="187">
        <f t="shared" ref="AY2687" si="16022">20*LOG(((($AR$8*AR2684+AT2684-$AR$8*AR2687-AT2687)^2+($AR$8*AS2684+AU2684-$AR$8*AS2687-AU2687)^2)/(($AR$8*AR2684+AT2684+$AR$8*AR2687+AT2687)^2+($AR$8*AS2684+AU2684+$AR$8*AS2687+AU2687)^2))^0.5)</f>
        <v>-0.19006003567979959</v>
      </c>
      <c r="AZ2687" s="9"/>
      <c r="BA2687" s="29"/>
      <c r="BB2687" s="29"/>
      <c r="BC2687" s="29"/>
      <c r="BD2687" s="29"/>
    </row>
    <row r="2688" spans="2:56" ht="18.649999999999999" customHeight="1">
      <c r="AY2688" s="33"/>
    </row>
    <row r="2689" spans="2:56" ht="18.649999999999999" customHeight="1" thickBot="1">
      <c r="E2689" s="21" t="s">
        <v>68</v>
      </c>
      <c r="J2689" s="21" t="s">
        <v>69</v>
      </c>
      <c r="O2689" s="21" t="s">
        <v>70</v>
      </c>
      <c r="T2689" s="21" t="s">
        <v>71</v>
      </c>
      <c r="Y2689" s="21" t="s">
        <v>72</v>
      </c>
      <c r="AD2689" s="21" t="s">
        <v>73</v>
      </c>
      <c r="AI2689" s="21" t="s">
        <v>74</v>
      </c>
      <c r="AN2689" s="21" t="s">
        <v>75</v>
      </c>
      <c r="AS2689" s="21" t="s">
        <v>76</v>
      </c>
    </row>
    <row r="2690" spans="2:56" ht="18.649999999999999" customHeight="1" thickBot="1">
      <c r="B2690" s="20"/>
      <c r="D2690" s="197" t="s">
        <v>77</v>
      </c>
      <c r="E2690" s="198"/>
      <c r="F2690" s="199" t="s">
        <v>78</v>
      </c>
      <c r="G2690" s="200"/>
      <c r="I2690" s="197" t="s">
        <v>79</v>
      </c>
      <c r="J2690" s="198"/>
      <c r="K2690" s="199" t="s">
        <v>80</v>
      </c>
      <c r="L2690" s="200"/>
      <c r="N2690" s="197" t="s">
        <v>81</v>
      </c>
      <c r="O2690" s="198"/>
      <c r="P2690" s="199" t="s">
        <v>82</v>
      </c>
      <c r="Q2690" s="200"/>
      <c r="S2690" s="197" t="s">
        <v>83</v>
      </c>
      <c r="T2690" s="198"/>
      <c r="U2690" s="199" t="s">
        <v>84</v>
      </c>
      <c r="V2690" s="200"/>
      <c r="X2690" s="197" t="s">
        <v>85</v>
      </c>
      <c r="Y2690" s="198"/>
      <c r="Z2690" s="199" t="s">
        <v>86</v>
      </c>
      <c r="AA2690" s="200"/>
      <c r="AB2690" s="4"/>
      <c r="AC2690" s="197" t="s">
        <v>87</v>
      </c>
      <c r="AD2690" s="198"/>
      <c r="AE2690" s="199" t="s">
        <v>88</v>
      </c>
      <c r="AF2690" s="200"/>
      <c r="AH2690" s="197" t="s">
        <v>89</v>
      </c>
      <c r="AI2690" s="198"/>
      <c r="AJ2690" s="199" t="s">
        <v>90</v>
      </c>
      <c r="AK2690" s="200"/>
      <c r="AL2690" s="4"/>
      <c r="AM2690" s="197" t="s">
        <v>91</v>
      </c>
      <c r="AN2690" s="198"/>
      <c r="AO2690" s="199" t="s">
        <v>92</v>
      </c>
      <c r="AP2690" s="200"/>
      <c r="AR2690" s="197" t="s">
        <v>93</v>
      </c>
      <c r="AS2690" s="198"/>
      <c r="AT2690" s="199" t="s">
        <v>94</v>
      </c>
      <c r="AU2690" s="200"/>
      <c r="AV2690" s="4"/>
      <c r="AW2690" s="181" t="s">
        <v>95</v>
      </c>
      <c r="AY2690" s="182" t="s">
        <v>22</v>
      </c>
      <c r="AZ2690" s="9"/>
      <c r="BA2690" s="29"/>
      <c r="BB2690" s="29"/>
      <c r="BC2690" s="29"/>
      <c r="BD2690" s="29"/>
    </row>
    <row r="2691" spans="2:56" ht="18.649999999999999" customHeight="1" thickTop="1" thickBot="1">
      <c r="B2691" s="39">
        <f t="shared" ref="B2691" si="16023">B2684+$E$5</f>
        <v>1.0523999999999833</v>
      </c>
      <c r="D2691" s="24">
        <v>1</v>
      </c>
      <c r="E2691" s="25">
        <v>0</v>
      </c>
      <c r="F2691" s="26">
        <v>0</v>
      </c>
      <c r="G2691" s="27">
        <f t="shared" ref="G2691" si="16024">-1/($E$8*$B2691)</f>
        <v>-5.3084304245258824</v>
      </c>
      <c r="I2691" s="24">
        <v>1</v>
      </c>
      <c r="J2691" s="28">
        <v>0</v>
      </c>
      <c r="K2691" s="26">
        <v>0</v>
      </c>
      <c r="L2691" s="27">
        <v>0</v>
      </c>
      <c r="N2691" s="24">
        <f t="shared" ref="N2691" si="16025">D2691*I2691+F2691*I2694-E2691*J2691-G2691*J2694</f>
        <v>0.47703581661054284</v>
      </c>
      <c r="O2691" s="28">
        <f t="shared" ref="O2691" si="16026">(D2691*J2691+E2691*I2691+F2691*J2694+G2691*I2694)</f>
        <v>0</v>
      </c>
      <c r="P2691" s="26">
        <f t="shared" ref="P2691" si="16027">D2691*K2691+F2691*K2694-E2691*L2691-G2691*L2694</f>
        <v>0</v>
      </c>
      <c r="Q2691" s="27">
        <f t="shared" ref="Q2691" si="16028">(D2691*L2691+E2691*K2691+F2691*L2694+G2691*K2694)</f>
        <v>-5.3084304245258824</v>
      </c>
      <c r="S2691" s="24">
        <v>1</v>
      </c>
      <c r="T2691" s="25">
        <v>0</v>
      </c>
      <c r="U2691" s="26">
        <v>0</v>
      </c>
      <c r="V2691" s="27">
        <f t="shared" ref="V2691" si="16029">-1/($T$8*$B2691)</f>
        <v>-25.681325567300888</v>
      </c>
      <c r="X2691" s="24">
        <f t="shared" ref="X2691" si="16030">N2691*S2691+P2691*S2694-O2691*T2691-Q2691*T2694</f>
        <v>0.47703581661054284</v>
      </c>
      <c r="Y2691" s="28">
        <f t="shared" ref="Y2691" si="16031">(N2691*T2691+O2691*S2691+P2691*T2694+Q2691*S2694)</f>
        <v>0</v>
      </c>
      <c r="Z2691" s="26">
        <f t="shared" ref="Z2691" si="16032">N2691*U2691+P2691*U2694-O2691*V2691-Q2691*V2694</f>
        <v>0</v>
      </c>
      <c r="AA2691" s="27">
        <f t="shared" ref="AA2691" si="16033">(N2691*V2691+O2691*U2691+P2691*V2694+Q2691*U2694)</f>
        <v>-17.559342538164472</v>
      </c>
      <c r="AB2691" s="8"/>
      <c r="AC2691" s="24">
        <v>1</v>
      </c>
      <c r="AD2691" s="28">
        <v>0</v>
      </c>
      <c r="AE2691" s="26">
        <v>0</v>
      </c>
      <c r="AF2691" s="27">
        <v>0</v>
      </c>
      <c r="AH2691" s="24">
        <f t="shared" ref="AH2691" si="16034">X2691*AC2691+Z2691*AC2694-Y2691*AD2691-AA2691*AD2694</f>
        <v>-1.5167407435743214</v>
      </c>
      <c r="AI2691" s="28">
        <f t="shared" ref="AI2691" si="16035">(X2691*AD2691+Y2691*AC2691+Z2691*AD2694+AA2691*AC2694)</f>
        <v>0</v>
      </c>
      <c r="AJ2691" s="26">
        <f t="shared" ref="AJ2691" si="16036">X2691*AE2691+Z2691*AE2694-Y2691*AF2691-AA2691*AF2694</f>
        <v>0</v>
      </c>
      <c r="AK2691" s="27">
        <f t="shared" ref="AK2691" si="16037">(X2691*AF2691+Y2691*AE2691+Z2691*AF2694+AA2691*AE2694)</f>
        <v>-17.559342538164472</v>
      </c>
      <c r="AL2691" s="8"/>
      <c r="AM2691" s="24">
        <v>1</v>
      </c>
      <c r="AN2691" s="25">
        <v>0</v>
      </c>
      <c r="AO2691" s="26">
        <v>0</v>
      </c>
      <c r="AP2691" s="27">
        <f t="shared" ref="AP2691" si="16038">-1/($AN$8*$B2691)</f>
        <v>-5.3084304245258824</v>
      </c>
      <c r="AR2691" s="24">
        <f t="shared" ref="AR2691" si="16039">AH2691*AM2691+AJ2691*AM2694-AI2691*AN2691-AK2691*AN2694</f>
        <v>-1.5167407435743214</v>
      </c>
      <c r="AS2691" s="28">
        <f t="shared" ref="AS2691" si="16040">(AH2691*AN2691+AI2691*AM2691+AJ2691*AN2694+AK2691*AM2694)</f>
        <v>0</v>
      </c>
      <c r="AT2691" s="26">
        <f t="shared" ref="AT2691" si="16041">AH2691*AO2691+AJ2691*AO2694-AI2691*AP2691-AK2691*AP2694</f>
        <v>0</v>
      </c>
      <c r="AU2691" s="27">
        <f t="shared" ref="AU2691" si="16042">(AH2691*AP2691+AI2691*AO2691+AJ2691*AP2694+AK2691*AO2694)</f>
        <v>-9.5078298288565346</v>
      </c>
      <c r="AV2691" s="8"/>
      <c r="AW2691" s="183">
        <f t="shared" ref="AW2691" si="16043">20*LOG((2*$AR$8)/(($AR$8*AR2691+AT2691+$AR$8*AR2694+AT2694)^2+($AR$8*AS2691+AU2691+$AR$8*AS2694+AU2694)^2)^0.5)</f>
        <v>-13.801371599464737</v>
      </c>
      <c r="AY2691" s="184">
        <f t="shared" ref="AY2691" si="16044">((AS2691^2+AR2691^2)/(AS2694^2+AR2694^2))^0.5</f>
        <v>20.166753369752243</v>
      </c>
      <c r="AZ2691" s="9"/>
      <c r="BA2691" s="29"/>
      <c r="BB2691" s="29"/>
      <c r="BC2691" s="29"/>
      <c r="BD2691" s="29"/>
    </row>
    <row r="2692" spans="2:56" ht="18.649999999999999" customHeight="1" thickBot="1">
      <c r="D2692" s="30"/>
      <c r="G2692" s="31"/>
      <c r="I2692" s="30"/>
      <c r="L2692" s="31"/>
      <c r="N2692" s="30"/>
      <c r="Q2692" s="31"/>
      <c r="S2692" s="30"/>
      <c r="V2692" s="31"/>
      <c r="X2692" s="30"/>
      <c r="AA2692" s="31"/>
      <c r="AC2692" s="30"/>
      <c r="AF2692" s="31"/>
      <c r="AH2692" s="30"/>
      <c r="AK2692" s="31"/>
      <c r="AM2692" s="30"/>
      <c r="AP2692" s="31"/>
      <c r="AR2692" s="30"/>
      <c r="AU2692" s="31"/>
      <c r="AY2692" s="185"/>
      <c r="AZ2692" s="9"/>
      <c r="BA2692" s="29"/>
      <c r="BB2692" s="29"/>
      <c r="BC2692" s="29"/>
      <c r="BD2692" s="29"/>
    </row>
    <row r="2693" spans="2:56" ht="18.649999999999999" customHeight="1" thickBot="1">
      <c r="D2693" s="197" t="s">
        <v>96</v>
      </c>
      <c r="E2693" s="198"/>
      <c r="F2693" s="199" t="s">
        <v>97</v>
      </c>
      <c r="G2693" s="200"/>
      <c r="I2693" s="197" t="s">
        <v>98</v>
      </c>
      <c r="J2693" s="198"/>
      <c r="K2693" s="199" t="s">
        <v>99</v>
      </c>
      <c r="L2693" s="200"/>
      <c r="N2693" s="197" t="s">
        <v>1</v>
      </c>
      <c r="O2693" s="198"/>
      <c r="P2693" s="199" t="s">
        <v>2</v>
      </c>
      <c r="Q2693" s="200"/>
      <c r="S2693" s="172" t="s">
        <v>100</v>
      </c>
      <c r="T2693" s="173"/>
      <c r="U2693" s="199" t="s">
        <v>101</v>
      </c>
      <c r="V2693" s="200"/>
      <c r="X2693" s="197" t="s">
        <v>102</v>
      </c>
      <c r="Y2693" s="198"/>
      <c r="Z2693" s="199" t="s">
        <v>103</v>
      </c>
      <c r="AA2693" s="200"/>
      <c r="AB2693" s="4"/>
      <c r="AC2693" s="197" t="s">
        <v>104</v>
      </c>
      <c r="AD2693" s="198"/>
      <c r="AE2693" s="199" t="s">
        <v>105</v>
      </c>
      <c r="AF2693" s="200"/>
      <c r="AH2693" s="172" t="s">
        <v>106</v>
      </c>
      <c r="AI2693" s="173"/>
      <c r="AJ2693" s="199" t="s">
        <v>107</v>
      </c>
      <c r="AK2693" s="200"/>
      <c r="AL2693" s="4"/>
      <c r="AM2693" s="197" t="s">
        <v>108</v>
      </c>
      <c r="AN2693" s="198"/>
      <c r="AO2693" s="199" t="s">
        <v>109</v>
      </c>
      <c r="AP2693" s="200"/>
      <c r="AR2693" s="197" t="s">
        <v>110</v>
      </c>
      <c r="AS2693" s="198"/>
      <c r="AT2693" s="199" t="s">
        <v>111</v>
      </c>
      <c r="AU2693" s="200"/>
      <c r="AV2693" s="4"/>
      <c r="AW2693" s="36" t="s">
        <v>112</v>
      </c>
      <c r="AY2693" s="186" t="s">
        <v>113</v>
      </c>
      <c r="AZ2693" s="9"/>
      <c r="BA2693" s="29"/>
      <c r="BB2693" s="29"/>
      <c r="BC2693" s="29"/>
      <c r="BD2693" s="29"/>
    </row>
    <row r="2694" spans="2:56" ht="18.649999999999999" customHeight="1" thickTop="1" thickBot="1">
      <c r="D2694" s="24">
        <v>0</v>
      </c>
      <c r="E2694" s="28">
        <v>0</v>
      </c>
      <c r="F2694" s="26">
        <v>1</v>
      </c>
      <c r="G2694" s="27">
        <v>0</v>
      </c>
      <c r="I2694" s="24">
        <v>0</v>
      </c>
      <c r="J2694" s="28">
        <f t="shared" ref="J2694" si="16045">IF(0=(1-$J$8*$K$8*$B2691^2),0,-1*(1-$J$8*$K$8*$B2691^2)/($B2691*$K$8))</f>
        <v>-9.8515783681231012E-2</v>
      </c>
      <c r="K2694" s="26">
        <v>1</v>
      </c>
      <c r="L2694" s="27">
        <v>0</v>
      </c>
      <c r="N2694" s="24">
        <f t="shared" ref="N2694" si="16046">D2694*I2691+F2694*I2694-E2694*J2691-G2694*J2694</f>
        <v>0</v>
      </c>
      <c r="O2694" s="28">
        <f t="shared" ref="O2694" si="16047">(D2694*J2691+E2694*I2691+F2694*J2694+G2694*I2694)</f>
        <v>-9.8515783681231012E-2</v>
      </c>
      <c r="P2694" s="26">
        <f t="shared" ref="P2694" si="16048">D2694*K2691+F2694*K2694-E2694*L2691-G2694*L2694</f>
        <v>1</v>
      </c>
      <c r="Q2694" s="27">
        <f t="shared" ref="Q2694" si="16049">(D2694*L2691+E2694*K2691+F2694*L2694+G2694*K2694)</f>
        <v>0</v>
      </c>
      <c r="S2694" s="24">
        <v>0</v>
      </c>
      <c r="T2694" s="28">
        <v>0</v>
      </c>
      <c r="U2694" s="26">
        <v>1</v>
      </c>
      <c r="V2694" s="27">
        <v>0</v>
      </c>
      <c r="X2694" s="24">
        <f t="shared" ref="X2694" si="16050">N2694*S2691+P2694*S2694-O2694*T2691-Q2694*T2694</f>
        <v>0</v>
      </c>
      <c r="Y2694" s="28">
        <f t="shared" ref="Y2694" si="16051">(N2694*T2691+O2694*S2691+P2694*T2694+Q2694*S2694)</f>
        <v>-9.8515783681231012E-2</v>
      </c>
      <c r="Z2694" s="26">
        <f t="shared" ref="Z2694" si="16052">N2694*U2691+P2694*U2694-O2694*V2691-Q2694*V2694</f>
        <v>-1.5300159142354817</v>
      </c>
      <c r="AA2694" s="27">
        <f t="shared" ref="AA2694" si="16053">(N2694*V2691+O2694*U2691+P2694*V2694+Q2694*U2694)</f>
        <v>0</v>
      </c>
      <c r="AB2694" s="8"/>
      <c r="AC2694" s="24">
        <v>0</v>
      </c>
      <c r="AD2694" s="28">
        <f t="shared" ref="AD2694" si="16054">IF(0=(1-$AD$8*$AE$8*$B2691^2),0,-1*(1-$AD$8*$AE$8*$B2691^2)/($B2691*$AD$8))</f>
        <v>-0.11354505761542479</v>
      </c>
      <c r="AE2694" s="26">
        <v>1</v>
      </c>
      <c r="AF2694" s="27">
        <v>0</v>
      </c>
      <c r="AH2694" s="24">
        <f t="shared" ref="AH2694" si="16055">X2694*AC2691+Z2694*AC2694-Y2694*AD2691-AA2694*AD2694</f>
        <v>0</v>
      </c>
      <c r="AI2694" s="28">
        <f t="shared" ref="AI2694" si="16056">(X2694*AD2691+Y2694*AC2691+Z2694*AD2694+AA2694*AC2694)</f>
        <v>7.520996145315359E-2</v>
      </c>
      <c r="AJ2694" s="26">
        <f t="shared" ref="AJ2694" si="16057">X2694*AE2691+Z2694*AE2694-Y2694*AF2691-AA2694*AF2694</f>
        <v>-1.5300159142354817</v>
      </c>
      <c r="AK2694" s="27">
        <f t="shared" ref="AK2694" si="16058">(X2694*AF2691+Y2694*AE2691+Z2694*AF2694+AA2694*AE2694)</f>
        <v>0</v>
      </c>
      <c r="AL2694" s="8"/>
      <c r="AM2694" s="24">
        <v>0</v>
      </c>
      <c r="AN2694" s="28">
        <v>0</v>
      </c>
      <c r="AO2694" s="26">
        <v>1</v>
      </c>
      <c r="AP2694" s="27">
        <v>0</v>
      </c>
      <c r="AR2694" s="24">
        <f t="shared" ref="AR2694" si="16059">AH2694*AM2691+AJ2694*AM2694-AI2694*AN2691-AK2694*AN2694</f>
        <v>0</v>
      </c>
      <c r="AS2694" s="28">
        <f t="shared" ref="AS2694" si="16060">(AH2694*AN2691+AI2694*AM2691+AJ2694*AN2694+AK2694*AM2694)</f>
        <v>7.520996145315359E-2</v>
      </c>
      <c r="AT2694" s="26">
        <f t="shared" ref="AT2694" si="16061">AH2694*AO2691+AJ2694*AO2694-AI2694*AP2691-AK2694*AP2694</f>
        <v>-1.1307690666301422</v>
      </c>
      <c r="AU2694" s="27">
        <f t="shared" ref="AU2694" si="16062">(AH2694*AP2691+AI2694*AO2691+AJ2694*AP2694+AK2694*AO2694)</f>
        <v>0</v>
      </c>
      <c r="AV2694" s="8"/>
      <c r="AW2694" s="38">
        <f t="shared" ref="AW2694" si="16063">(180/PI())*ATAN(-1*(($AR$8*AS2691+AU2691+$AR$8*AS2694+AU2694)/($AR$8*AR2691+AT2691+$AR$8*AR2694+AT2694)))</f>
        <v>-74.321844874399872</v>
      </c>
      <c r="AY2694" s="187">
        <f t="shared" ref="AY2694" si="16064">20*LOG(((($AR$8*AR2691+AT2691-$AR$8*AR2694-AT2694)^2+($AR$8*AS2691+AU2691-$AR$8*AS2694-AU2694)^2)/(($AR$8*AR2691+AT2691+$AR$8*AR2694+AT2694)^2+($AR$8*AS2691+AU2691+$AR$8*AS2694+AU2694)^2))^0.5)</f>
        <v>-0.18486626926998989</v>
      </c>
      <c r="AZ2694" s="9"/>
      <c r="BA2694" s="29"/>
      <c r="BB2694" s="29"/>
      <c r="BC2694" s="29"/>
      <c r="BD2694" s="29"/>
    </row>
    <row r="2695" spans="2:56" ht="18.649999999999999" customHeight="1">
      <c r="AY2695" s="33"/>
    </row>
    <row r="2696" spans="2:56" ht="18.649999999999999" customHeight="1" thickBot="1">
      <c r="E2696" s="21" t="s">
        <v>68</v>
      </c>
      <c r="J2696" s="21" t="s">
        <v>69</v>
      </c>
      <c r="O2696" s="21" t="s">
        <v>70</v>
      </c>
      <c r="T2696" s="21" t="s">
        <v>71</v>
      </c>
      <c r="Y2696" s="21" t="s">
        <v>72</v>
      </c>
      <c r="AD2696" s="21" t="s">
        <v>73</v>
      </c>
      <c r="AI2696" s="21" t="s">
        <v>74</v>
      </c>
      <c r="AN2696" s="21" t="s">
        <v>75</v>
      </c>
      <c r="AS2696" s="21" t="s">
        <v>76</v>
      </c>
    </row>
    <row r="2697" spans="2:56" ht="18.649999999999999" customHeight="1" thickBot="1">
      <c r="B2697" s="20"/>
      <c r="D2697" s="197" t="s">
        <v>77</v>
      </c>
      <c r="E2697" s="198"/>
      <c r="F2697" s="199" t="s">
        <v>78</v>
      </c>
      <c r="G2697" s="200"/>
      <c r="I2697" s="197" t="s">
        <v>79</v>
      </c>
      <c r="J2697" s="198"/>
      <c r="K2697" s="199" t="s">
        <v>80</v>
      </c>
      <c r="L2697" s="200"/>
      <c r="N2697" s="197" t="s">
        <v>81</v>
      </c>
      <c r="O2697" s="198"/>
      <c r="P2697" s="199" t="s">
        <v>82</v>
      </c>
      <c r="Q2697" s="200"/>
      <c r="S2697" s="197" t="s">
        <v>83</v>
      </c>
      <c r="T2697" s="198"/>
      <c r="U2697" s="199" t="s">
        <v>84</v>
      </c>
      <c r="V2697" s="200"/>
      <c r="X2697" s="197" t="s">
        <v>85</v>
      </c>
      <c r="Y2697" s="198"/>
      <c r="Z2697" s="199" t="s">
        <v>86</v>
      </c>
      <c r="AA2697" s="200"/>
      <c r="AB2697" s="4"/>
      <c r="AC2697" s="197" t="s">
        <v>87</v>
      </c>
      <c r="AD2697" s="198"/>
      <c r="AE2697" s="199" t="s">
        <v>88</v>
      </c>
      <c r="AF2697" s="200"/>
      <c r="AH2697" s="197" t="s">
        <v>89</v>
      </c>
      <c r="AI2697" s="198"/>
      <c r="AJ2697" s="199" t="s">
        <v>90</v>
      </c>
      <c r="AK2697" s="200"/>
      <c r="AL2697" s="4"/>
      <c r="AM2697" s="197" t="s">
        <v>91</v>
      </c>
      <c r="AN2697" s="198"/>
      <c r="AO2697" s="199" t="s">
        <v>92</v>
      </c>
      <c r="AP2697" s="200"/>
      <c r="AR2697" s="197" t="s">
        <v>93</v>
      </c>
      <c r="AS2697" s="198"/>
      <c r="AT2697" s="199" t="s">
        <v>94</v>
      </c>
      <c r="AU2697" s="200"/>
      <c r="AV2697" s="4"/>
      <c r="AW2697" s="181" t="s">
        <v>95</v>
      </c>
      <c r="AY2697" s="182" t="s">
        <v>22</v>
      </c>
      <c r="AZ2697" s="9"/>
      <c r="BA2697" s="29"/>
      <c r="BB2697" s="29"/>
      <c r="BC2697" s="29"/>
      <c r="BD2697" s="29"/>
    </row>
    <row r="2698" spans="2:56" ht="18.649999999999999" customHeight="1" thickTop="1" thickBot="1">
      <c r="B2698" s="39">
        <f t="shared" ref="B2698" si="16065">B2691+$E$5</f>
        <v>1.0527999999999833</v>
      </c>
      <c r="D2698" s="24">
        <v>1</v>
      </c>
      <c r="E2698" s="25">
        <v>0</v>
      </c>
      <c r="F2698" s="26">
        <v>0</v>
      </c>
      <c r="G2698" s="27">
        <f t="shared" ref="G2698" si="16066">-1/($E$8*$B2698)</f>
        <v>-5.3064135436655002</v>
      </c>
      <c r="I2698" s="24">
        <v>1</v>
      </c>
      <c r="J2698" s="28">
        <v>0</v>
      </c>
      <c r="K2698" s="26">
        <v>0</v>
      </c>
      <c r="L2698" s="27">
        <v>0</v>
      </c>
      <c r="N2698" s="24">
        <f t="shared" ref="N2698" si="16067">D2698*I2698+F2698*I2701-E2698*J2698-G2698*J2701</f>
        <v>0.48163076713660347</v>
      </c>
      <c r="O2698" s="28">
        <f t="shared" ref="O2698" si="16068">(D2698*J2698+E2698*I2698+F2698*J2701+G2698*I2701)</f>
        <v>0</v>
      </c>
      <c r="P2698" s="26">
        <f t="shared" ref="P2698" si="16069">D2698*K2698+F2698*K2701-E2698*L2698-G2698*L2701</f>
        <v>0</v>
      </c>
      <c r="Q2698" s="27">
        <f t="shared" ref="Q2698" si="16070">(D2698*L2698+E2698*K2698+F2698*L2701+G2698*K2701)</f>
        <v>-5.3064135436655002</v>
      </c>
      <c r="S2698" s="24">
        <v>1</v>
      </c>
      <c r="T2698" s="25">
        <v>0</v>
      </c>
      <c r="U2698" s="26">
        <v>0</v>
      </c>
      <c r="V2698" s="27">
        <f t="shared" ref="V2698" si="16071">-1/($T$8*$B2698)</f>
        <v>-25.671568224760122</v>
      </c>
      <c r="X2698" s="24">
        <f t="shared" ref="X2698" si="16072">N2698*S2698+P2698*S2701-O2698*T2698-Q2698*T2701</f>
        <v>0.48163076713660347</v>
      </c>
      <c r="Y2698" s="28">
        <f t="shared" ref="Y2698" si="16073">(N2698*T2698+O2698*S2698+P2698*T2701+Q2698*S2701)</f>
        <v>0</v>
      </c>
      <c r="Z2698" s="26">
        <f t="shared" ref="Z2698" si="16074">N2698*U2698+P2698*U2701-O2698*V2698-Q2698*V2701</f>
        <v>0</v>
      </c>
      <c r="AA2698" s="27">
        <f t="shared" ref="AA2698" si="16075">(N2698*V2698+O2698*U2698+P2698*V2701+Q2698*U2701)</f>
        <v>-17.670630641356372</v>
      </c>
      <c r="AB2698" s="8"/>
      <c r="AC2698" s="24">
        <v>1</v>
      </c>
      <c r="AD2698" s="28">
        <v>0</v>
      </c>
      <c r="AE2698" s="26">
        <v>0</v>
      </c>
      <c r="AF2698" s="27">
        <v>0</v>
      </c>
      <c r="AH2698" s="24">
        <f t="shared" ref="AH2698" si="16076">X2698*AC2698+Z2698*AC2701-Y2698*AD2698-AA2698*AD2701</f>
        <v>-1.5122320872014914</v>
      </c>
      <c r="AI2698" s="28">
        <f t="shared" ref="AI2698" si="16077">(X2698*AD2698+Y2698*AC2698+Z2698*AD2701+AA2698*AC2701)</f>
        <v>0</v>
      </c>
      <c r="AJ2698" s="26">
        <f t="shared" ref="AJ2698" si="16078">X2698*AE2698+Z2698*AE2701-Y2698*AF2698-AA2698*AF2701</f>
        <v>0</v>
      </c>
      <c r="AK2698" s="27">
        <f t="shared" ref="AK2698" si="16079">(X2698*AF2698+Y2698*AE2698+Z2698*AF2701+AA2698*AE2701)</f>
        <v>-17.670630641356372</v>
      </c>
      <c r="AL2698" s="8"/>
      <c r="AM2698" s="24">
        <v>1</v>
      </c>
      <c r="AN2698" s="25">
        <v>0</v>
      </c>
      <c r="AO2698" s="26">
        <v>0</v>
      </c>
      <c r="AP2698" s="27">
        <f t="shared" ref="AP2698" si="16080">-1/($AN$8*$B2698)</f>
        <v>-5.3064135436655002</v>
      </c>
      <c r="AR2698" s="24">
        <f t="shared" ref="AR2698" si="16081">AH2698*AM2698+AJ2698*AM2701-AI2698*AN2698-AK2698*AN2701</f>
        <v>-1.5122320872014914</v>
      </c>
      <c r="AS2698" s="28">
        <f t="shared" ref="AS2698" si="16082">(AH2698*AN2698+AI2698*AM2698+AJ2698*AN2701+AK2698*AM2701)</f>
        <v>0</v>
      </c>
      <c r="AT2698" s="26">
        <f t="shared" ref="AT2698" si="16083">AH2698*AO2698+AJ2698*AO2701-AI2698*AP2698-AK2698*AP2701</f>
        <v>0</v>
      </c>
      <c r="AU2698" s="27">
        <f t="shared" ref="AU2698" si="16084">(AH2698*AP2698+AI2698*AO2698+AJ2698*AP2701+AK2698*AO2701)</f>
        <v>-9.6461018126648295</v>
      </c>
      <c r="AV2698" s="8"/>
      <c r="AW2698" s="183">
        <f t="shared" ref="AW2698" si="16085">20*LOG((2*$AR$8)/(($AR$8*AR2698+AT2698+$AR$8*AR2701+AT2701)^2+($AR$8*AS2698+AU2698+$AR$8*AS2701+AU2701)^2)^0.5)</f>
        <v>-13.918228102499038</v>
      </c>
      <c r="AY2698" s="184">
        <f t="shared" ref="AY2698" si="16086">((AS2698^2+AR2698^2)/(AS2701^2+AR2701^2))^0.5</f>
        <v>20.874633685526028</v>
      </c>
      <c r="AZ2698" s="9"/>
      <c r="BA2698" s="29"/>
      <c r="BB2698" s="29"/>
      <c r="BC2698" s="29"/>
      <c r="BD2698" s="29"/>
    </row>
    <row r="2699" spans="2:56" ht="18.649999999999999" customHeight="1" thickBot="1">
      <c r="D2699" s="30"/>
      <c r="G2699" s="31"/>
      <c r="I2699" s="30"/>
      <c r="L2699" s="31"/>
      <c r="N2699" s="30"/>
      <c r="Q2699" s="31"/>
      <c r="S2699" s="30"/>
      <c r="V2699" s="31"/>
      <c r="X2699" s="30"/>
      <c r="AA2699" s="31"/>
      <c r="AC2699" s="30"/>
      <c r="AF2699" s="31"/>
      <c r="AH2699" s="30"/>
      <c r="AK2699" s="31"/>
      <c r="AM2699" s="30"/>
      <c r="AP2699" s="31"/>
      <c r="AR2699" s="30"/>
      <c r="AU2699" s="31"/>
      <c r="AY2699" s="185"/>
      <c r="AZ2699" s="9"/>
      <c r="BA2699" s="29"/>
      <c r="BB2699" s="29"/>
      <c r="BC2699" s="29"/>
      <c r="BD2699" s="29"/>
    </row>
    <row r="2700" spans="2:56" ht="18.649999999999999" customHeight="1" thickBot="1">
      <c r="D2700" s="197" t="s">
        <v>96</v>
      </c>
      <c r="E2700" s="198"/>
      <c r="F2700" s="199" t="s">
        <v>97</v>
      </c>
      <c r="G2700" s="200"/>
      <c r="I2700" s="197" t="s">
        <v>98</v>
      </c>
      <c r="J2700" s="198"/>
      <c r="K2700" s="199" t="s">
        <v>99</v>
      </c>
      <c r="L2700" s="200"/>
      <c r="N2700" s="197" t="s">
        <v>1</v>
      </c>
      <c r="O2700" s="198"/>
      <c r="P2700" s="199" t="s">
        <v>2</v>
      </c>
      <c r="Q2700" s="200"/>
      <c r="S2700" s="172" t="s">
        <v>100</v>
      </c>
      <c r="T2700" s="173"/>
      <c r="U2700" s="199" t="s">
        <v>101</v>
      </c>
      <c r="V2700" s="200"/>
      <c r="X2700" s="197" t="s">
        <v>102</v>
      </c>
      <c r="Y2700" s="198"/>
      <c r="Z2700" s="199" t="s">
        <v>103</v>
      </c>
      <c r="AA2700" s="200"/>
      <c r="AB2700" s="4"/>
      <c r="AC2700" s="197" t="s">
        <v>104</v>
      </c>
      <c r="AD2700" s="198"/>
      <c r="AE2700" s="199" t="s">
        <v>105</v>
      </c>
      <c r="AF2700" s="200"/>
      <c r="AH2700" s="172" t="s">
        <v>106</v>
      </c>
      <c r="AI2700" s="173"/>
      <c r="AJ2700" s="199" t="s">
        <v>107</v>
      </c>
      <c r="AK2700" s="200"/>
      <c r="AL2700" s="4"/>
      <c r="AM2700" s="197" t="s">
        <v>108</v>
      </c>
      <c r="AN2700" s="198"/>
      <c r="AO2700" s="199" t="s">
        <v>109</v>
      </c>
      <c r="AP2700" s="200"/>
      <c r="AR2700" s="197" t="s">
        <v>110</v>
      </c>
      <c r="AS2700" s="198"/>
      <c r="AT2700" s="199" t="s">
        <v>111</v>
      </c>
      <c r="AU2700" s="200"/>
      <c r="AV2700" s="4"/>
      <c r="AW2700" s="36" t="s">
        <v>112</v>
      </c>
      <c r="AY2700" s="186" t="s">
        <v>113</v>
      </c>
      <c r="AZ2700" s="9"/>
      <c r="BA2700" s="29"/>
      <c r="BB2700" s="29"/>
      <c r="BC2700" s="29"/>
      <c r="BD2700" s="29"/>
    </row>
    <row r="2701" spans="2:56" ht="18.649999999999999" customHeight="1" thickTop="1" thickBot="1">
      <c r="D2701" s="24">
        <v>0</v>
      </c>
      <c r="E2701" s="28">
        <v>0</v>
      </c>
      <c r="F2701" s="26">
        <v>1</v>
      </c>
      <c r="G2701" s="27">
        <v>0</v>
      </c>
      <c r="I2701" s="24">
        <v>0</v>
      </c>
      <c r="J2701" s="28">
        <f t="shared" ref="J2701" si="16087">IF(0=(1-$J$8*$K$8*$B2698^2),0,-1*(1-$J$8*$K$8*$B2698^2)/($B2698*$K$8))</f>
        <v>-9.7687303976184955E-2</v>
      </c>
      <c r="K2701" s="26">
        <v>1</v>
      </c>
      <c r="L2701" s="27">
        <v>0</v>
      </c>
      <c r="N2701" s="24">
        <f t="shared" ref="N2701" si="16088">D2701*I2698+F2701*I2701-E2701*J2698-G2701*J2701</f>
        <v>0</v>
      </c>
      <c r="O2701" s="28">
        <f t="shared" ref="O2701" si="16089">(D2701*J2698+E2701*I2698+F2701*J2701+G2701*I2701)</f>
        <v>-9.7687303976184955E-2</v>
      </c>
      <c r="P2701" s="26">
        <f t="shared" ref="P2701" si="16090">D2701*K2698+F2701*K2701-E2701*L2698-G2701*L2701</f>
        <v>1</v>
      </c>
      <c r="Q2701" s="27">
        <f t="shared" ref="Q2701" si="16091">(D2701*L2698+E2701*K2698+F2701*L2701+G2701*K2701)</f>
        <v>0</v>
      </c>
      <c r="S2701" s="24">
        <v>0</v>
      </c>
      <c r="T2701" s="28">
        <v>0</v>
      </c>
      <c r="U2701" s="26">
        <v>1</v>
      </c>
      <c r="V2701" s="27">
        <v>0</v>
      </c>
      <c r="X2701" s="24">
        <f t="shared" ref="X2701" si="16092">N2701*S2698+P2701*S2701-O2701*T2698-Q2701*T2701</f>
        <v>0</v>
      </c>
      <c r="Y2701" s="28">
        <f t="shared" ref="Y2701" si="16093">(N2701*T2698+O2701*S2698+P2701*T2701+Q2701*S2701)</f>
        <v>-9.7687303976184955E-2</v>
      </c>
      <c r="Z2701" s="26">
        <f t="shared" ref="Z2701" si="16094">N2701*U2698+P2701*U2701-O2701*V2698-Q2701*V2701</f>
        <v>-1.5077862887175129</v>
      </c>
      <c r="AA2701" s="27">
        <f t="shared" ref="AA2701" si="16095">(N2701*V2698+O2701*U2698+P2701*V2701+Q2701*U2701)</f>
        <v>0</v>
      </c>
      <c r="AB2701" s="8"/>
      <c r="AC2701" s="24">
        <v>0</v>
      </c>
      <c r="AD2701" s="28">
        <f t="shared" ref="AD2701" si="16096">IF(0=(1-$AD$8*$AE$8*$B2698^2),0,-1*(1-$AD$8*$AE$8*$B2698^2)/($B2698*$AD$8))</f>
        <v>-0.11283484414368636</v>
      </c>
      <c r="AE2701" s="26">
        <v>1</v>
      </c>
      <c r="AF2701" s="27">
        <v>0</v>
      </c>
      <c r="AH2701" s="24">
        <f t="shared" ref="AH2701" si="16097">X2701*AC2698+Z2701*AC2701-Y2701*AD2698-AA2701*AD2701</f>
        <v>0</v>
      </c>
      <c r="AI2701" s="28">
        <f t="shared" ref="AI2701" si="16098">(X2701*AD2698+Y2701*AC2698+Z2701*AD2701+AA2701*AC2701)</f>
        <v>7.2443526913242892E-2</v>
      </c>
      <c r="AJ2701" s="26">
        <f t="shared" ref="AJ2701" si="16099">X2701*AE2698+Z2701*AE2701-Y2701*AF2698-AA2701*AF2701</f>
        <v>-1.5077862887175129</v>
      </c>
      <c r="AK2701" s="27">
        <f t="shared" ref="AK2701" si="16100">(X2701*AF2698+Y2701*AE2698+Z2701*AF2701+AA2701*AE2701)</f>
        <v>0</v>
      </c>
      <c r="AL2701" s="8"/>
      <c r="AM2701" s="24">
        <v>0</v>
      </c>
      <c r="AN2701" s="28">
        <v>0</v>
      </c>
      <c r="AO2701" s="26">
        <v>1</v>
      </c>
      <c r="AP2701" s="27">
        <v>0</v>
      </c>
      <c r="AR2701" s="24">
        <f t="shared" ref="AR2701" si="16101">AH2701*AM2698+AJ2701*AM2701-AI2701*AN2698-AK2701*AN2701</f>
        <v>0</v>
      </c>
      <c r="AS2701" s="28">
        <f t="shared" ref="AS2701" si="16102">(AH2701*AN2698+AI2701*AM2698+AJ2701*AN2701+AK2701*AM2701)</f>
        <v>7.2443526913242892E-2</v>
      </c>
      <c r="AT2701" s="26">
        <f t="shared" ref="AT2701" si="16103">AH2701*AO2698+AJ2701*AO2701-AI2701*AP2698-AK2701*AP2701</f>
        <v>-1.1233709763541846</v>
      </c>
      <c r="AU2701" s="27">
        <f t="shared" ref="AU2701" si="16104">(AH2701*AP2698+AI2701*AO2698+AJ2701*AP2701+AK2701*AO2701)</f>
        <v>0</v>
      </c>
      <c r="AV2701" s="8"/>
      <c r="AW2701" s="38">
        <f t="shared" ref="AW2701" si="16105">(180/PI())*ATAN(-1*(($AR$8*AS2698+AU2698+$AR$8*AS2701+AU2701)/($AR$8*AR2698+AT2698+$AR$8*AR2701+AT2701)))</f>
        <v>-74.607909173587998</v>
      </c>
      <c r="AY2701" s="187">
        <f t="shared" ref="AY2701" si="16106">20*LOG(((($AR$8*AR2698+AT2698-$AR$8*AR2701-AT2701)^2+($AR$8*AS2698+AU2698-$AR$8*AS2701-AU2701)^2)/(($AR$8*AR2698+AT2698+$AR$8*AR2701+AT2701)^2+($AR$8*AS2698+AU2698+$AR$8*AS2701+AU2701)^2))^0.5)</f>
        <v>-0.17985529634764025</v>
      </c>
      <c r="AZ2701" s="9"/>
      <c r="BA2701" s="29"/>
      <c r="BB2701" s="29"/>
      <c r="BC2701" s="29"/>
      <c r="BD2701" s="29"/>
    </row>
    <row r="2702" spans="2:56" ht="18.649999999999999" customHeight="1">
      <c r="AY2702" s="33"/>
    </row>
    <row r="2703" spans="2:56" ht="18.649999999999999" customHeight="1" thickBot="1">
      <c r="E2703" s="21" t="s">
        <v>68</v>
      </c>
      <c r="J2703" s="21" t="s">
        <v>69</v>
      </c>
      <c r="O2703" s="21" t="s">
        <v>70</v>
      </c>
      <c r="T2703" s="21" t="s">
        <v>71</v>
      </c>
      <c r="Y2703" s="21" t="s">
        <v>72</v>
      </c>
      <c r="AD2703" s="21" t="s">
        <v>73</v>
      </c>
      <c r="AI2703" s="21" t="s">
        <v>74</v>
      </c>
      <c r="AN2703" s="21" t="s">
        <v>75</v>
      </c>
      <c r="AS2703" s="21" t="s">
        <v>76</v>
      </c>
    </row>
    <row r="2704" spans="2:56" ht="18.649999999999999" customHeight="1" thickBot="1">
      <c r="B2704" s="20"/>
      <c r="D2704" s="197" t="s">
        <v>77</v>
      </c>
      <c r="E2704" s="198"/>
      <c r="F2704" s="199" t="s">
        <v>78</v>
      </c>
      <c r="G2704" s="200"/>
      <c r="I2704" s="197" t="s">
        <v>79</v>
      </c>
      <c r="J2704" s="198"/>
      <c r="K2704" s="199" t="s">
        <v>80</v>
      </c>
      <c r="L2704" s="200"/>
      <c r="N2704" s="197" t="s">
        <v>81</v>
      </c>
      <c r="O2704" s="198"/>
      <c r="P2704" s="199" t="s">
        <v>82</v>
      </c>
      <c r="Q2704" s="200"/>
      <c r="S2704" s="197" t="s">
        <v>83</v>
      </c>
      <c r="T2704" s="198"/>
      <c r="U2704" s="199" t="s">
        <v>84</v>
      </c>
      <c r="V2704" s="200"/>
      <c r="X2704" s="197" t="s">
        <v>85</v>
      </c>
      <c r="Y2704" s="198"/>
      <c r="Z2704" s="199" t="s">
        <v>86</v>
      </c>
      <c r="AA2704" s="200"/>
      <c r="AB2704" s="4"/>
      <c r="AC2704" s="197" t="s">
        <v>87</v>
      </c>
      <c r="AD2704" s="198"/>
      <c r="AE2704" s="199" t="s">
        <v>88</v>
      </c>
      <c r="AF2704" s="200"/>
      <c r="AH2704" s="197" t="s">
        <v>89</v>
      </c>
      <c r="AI2704" s="198"/>
      <c r="AJ2704" s="199" t="s">
        <v>90</v>
      </c>
      <c r="AK2704" s="200"/>
      <c r="AL2704" s="4"/>
      <c r="AM2704" s="197" t="s">
        <v>91</v>
      </c>
      <c r="AN2704" s="198"/>
      <c r="AO2704" s="199" t="s">
        <v>92</v>
      </c>
      <c r="AP2704" s="200"/>
      <c r="AR2704" s="197" t="s">
        <v>93</v>
      </c>
      <c r="AS2704" s="198"/>
      <c r="AT2704" s="199" t="s">
        <v>94</v>
      </c>
      <c r="AU2704" s="200"/>
      <c r="AV2704" s="4"/>
      <c r="AW2704" s="181" t="s">
        <v>95</v>
      </c>
      <c r="AY2704" s="182" t="s">
        <v>22</v>
      </c>
      <c r="AZ2704" s="9"/>
      <c r="BA2704" s="29"/>
      <c r="BB2704" s="29"/>
      <c r="BC2704" s="29"/>
      <c r="BD2704" s="29"/>
    </row>
    <row r="2705" spans="2:56" ht="18.649999999999999" customHeight="1" thickTop="1" thickBot="1">
      <c r="B2705" s="39">
        <f t="shared" ref="B2705" si="16107">B2698+$E$5</f>
        <v>1.0531999999999833</v>
      </c>
      <c r="D2705" s="24">
        <v>1</v>
      </c>
      <c r="E2705" s="25">
        <v>0</v>
      </c>
      <c r="F2705" s="26">
        <v>0</v>
      </c>
      <c r="G2705" s="27">
        <f t="shared" ref="G2705" si="16108">-1/($E$8*$B2705)</f>
        <v>-5.3043981948072911</v>
      </c>
      <c r="I2705" s="24">
        <v>1</v>
      </c>
      <c r="J2705" s="28">
        <v>0</v>
      </c>
      <c r="K2705" s="26">
        <v>0</v>
      </c>
      <c r="L2705" s="27">
        <v>0</v>
      </c>
      <c r="N2705" s="24">
        <f t="shared" ref="N2705" si="16109">D2705*I2705+F2705*I2708-E2705*J2705-G2705*J2708</f>
        <v>0.48622048324044365</v>
      </c>
      <c r="O2705" s="28">
        <f t="shared" ref="O2705" si="16110">(D2705*J2705+E2705*I2705+F2705*J2708+G2705*I2708)</f>
        <v>0</v>
      </c>
      <c r="P2705" s="26">
        <f t="shared" ref="P2705" si="16111">D2705*K2705+F2705*K2708-E2705*L2705-G2705*L2708</f>
        <v>0</v>
      </c>
      <c r="Q2705" s="27">
        <f t="shared" ref="Q2705" si="16112">(D2705*L2705+E2705*K2705+F2705*L2708+G2705*K2708)</f>
        <v>-5.3043981948072911</v>
      </c>
      <c r="S2705" s="24">
        <v>1</v>
      </c>
      <c r="T2705" s="25">
        <v>0</v>
      </c>
      <c r="U2705" s="26">
        <v>0</v>
      </c>
      <c r="V2705" s="27">
        <f t="shared" ref="V2705" si="16113">-1/($T$8*$B2705)</f>
        <v>-25.661818293797435</v>
      </c>
      <c r="X2705" s="24">
        <f t="shared" ref="X2705" si="16114">N2705*S2705+P2705*S2708-O2705*T2705-Q2705*T2708</f>
        <v>0.48622048324044365</v>
      </c>
      <c r="Y2705" s="28">
        <f t="shared" ref="Y2705" si="16115">(N2705*T2705+O2705*S2705+P2705*T2708+Q2705*S2708)</f>
        <v>0</v>
      </c>
      <c r="Z2705" s="26">
        <f t="shared" ref="Z2705" si="16116">N2705*U2705+P2705*U2708-O2705*V2705-Q2705*V2708</f>
        <v>0</v>
      </c>
      <c r="AA2705" s="27">
        <f t="shared" ref="AA2705" si="16117">(N2705*V2705+O2705*U2705+P2705*V2708+Q2705*U2708)</f>
        <v>-17.781699886445935</v>
      </c>
      <c r="AB2705" s="8"/>
      <c r="AC2705" s="24">
        <v>1</v>
      </c>
      <c r="AD2705" s="28">
        <v>0</v>
      </c>
      <c r="AE2705" s="26">
        <v>0</v>
      </c>
      <c r="AF2705" s="27">
        <v>0</v>
      </c>
      <c r="AH2705" s="24">
        <f t="shared" ref="AH2705" si="16118">X2705*AC2705+Z2705*AC2708-Y2705*AD2705-AA2705*AD2708</f>
        <v>-1.5075511360889071</v>
      </c>
      <c r="AI2705" s="28">
        <f t="shared" ref="AI2705" si="16119">(X2705*AD2705+Y2705*AC2705+Z2705*AD2708+AA2705*AC2708)</f>
        <v>0</v>
      </c>
      <c r="AJ2705" s="26">
        <f t="shared" ref="AJ2705" si="16120">X2705*AE2705+Z2705*AE2708-Y2705*AF2705-AA2705*AF2708</f>
        <v>0</v>
      </c>
      <c r="AK2705" s="27">
        <f t="shared" ref="AK2705" si="16121">(X2705*AF2705+Y2705*AE2705+Z2705*AF2708+AA2705*AE2708)</f>
        <v>-17.781699886445935</v>
      </c>
      <c r="AL2705" s="8"/>
      <c r="AM2705" s="24">
        <v>1</v>
      </c>
      <c r="AN2705" s="25">
        <v>0</v>
      </c>
      <c r="AO2705" s="26">
        <v>0</v>
      </c>
      <c r="AP2705" s="27">
        <f t="shared" ref="AP2705" si="16122">-1/($AN$8*$B2705)</f>
        <v>-5.3043981948072911</v>
      </c>
      <c r="AR2705" s="24">
        <f t="shared" ref="AR2705" si="16123">AH2705*AM2705+AJ2705*AM2708-AI2705*AN2705-AK2705*AN2708</f>
        <v>-1.5075511360889071</v>
      </c>
      <c r="AS2705" s="28">
        <f t="shared" ref="AS2705" si="16124">(AH2705*AN2705+AI2705*AM2705+AJ2705*AN2708+AK2705*AM2708)</f>
        <v>0</v>
      </c>
      <c r="AT2705" s="26">
        <f t="shared" ref="AT2705" si="16125">AH2705*AO2705+AJ2705*AO2708-AI2705*AP2705-AK2705*AP2708</f>
        <v>0</v>
      </c>
      <c r="AU2705" s="27">
        <f t="shared" ref="AU2705" si="16126">(AH2705*AP2705+AI2705*AO2705+AJ2705*AP2708+AK2705*AO2708)</f>
        <v>-9.7850483615962549</v>
      </c>
      <c r="AV2705" s="8"/>
      <c r="AW2705" s="183">
        <f t="shared" ref="AW2705" si="16127">20*LOG((2*$AR$8)/(($AR$8*AR2705+AT2705+$AR$8*AR2708+AT2708)^2+($AR$8*AS2705+AU2705+$AR$8*AS2708+AU2708)^2)^0.5)</f>
        <v>-14.034197888976953</v>
      </c>
      <c r="AY2705" s="184">
        <f t="shared" ref="AY2705" si="16128">((AS2705^2+AR2705^2)/(AS2708^2+AR2708^2))^0.5</f>
        <v>21.625540958481782</v>
      </c>
      <c r="AZ2705" s="9"/>
      <c r="BA2705" s="29"/>
      <c r="BB2705" s="29"/>
      <c r="BC2705" s="29"/>
      <c r="BD2705" s="29"/>
    </row>
    <row r="2706" spans="2:56" ht="18.649999999999999" customHeight="1" thickBot="1">
      <c r="D2706" s="30"/>
      <c r="G2706" s="31"/>
      <c r="I2706" s="30"/>
      <c r="L2706" s="31"/>
      <c r="N2706" s="30"/>
      <c r="Q2706" s="31"/>
      <c r="S2706" s="30"/>
      <c r="V2706" s="31"/>
      <c r="X2706" s="30"/>
      <c r="AA2706" s="31"/>
      <c r="AC2706" s="30"/>
      <c r="AF2706" s="31"/>
      <c r="AH2706" s="30"/>
      <c r="AK2706" s="31"/>
      <c r="AM2706" s="30"/>
      <c r="AP2706" s="31"/>
      <c r="AR2706" s="30"/>
      <c r="AU2706" s="31"/>
      <c r="AY2706" s="185"/>
      <c r="AZ2706" s="9"/>
      <c r="BA2706" s="29"/>
      <c r="BB2706" s="29"/>
      <c r="BC2706" s="29"/>
      <c r="BD2706" s="29"/>
    </row>
    <row r="2707" spans="2:56" ht="18.649999999999999" customHeight="1" thickBot="1">
      <c r="D2707" s="197" t="s">
        <v>96</v>
      </c>
      <c r="E2707" s="198"/>
      <c r="F2707" s="199" t="s">
        <v>97</v>
      </c>
      <c r="G2707" s="200"/>
      <c r="I2707" s="197" t="s">
        <v>98</v>
      </c>
      <c r="J2707" s="198"/>
      <c r="K2707" s="199" t="s">
        <v>99</v>
      </c>
      <c r="L2707" s="200"/>
      <c r="N2707" s="197" t="s">
        <v>1</v>
      </c>
      <c r="O2707" s="198"/>
      <c r="P2707" s="199" t="s">
        <v>2</v>
      </c>
      <c r="Q2707" s="200"/>
      <c r="S2707" s="172" t="s">
        <v>100</v>
      </c>
      <c r="T2707" s="173"/>
      <c r="U2707" s="199" t="s">
        <v>101</v>
      </c>
      <c r="V2707" s="200"/>
      <c r="X2707" s="197" t="s">
        <v>102</v>
      </c>
      <c r="Y2707" s="198"/>
      <c r="Z2707" s="199" t="s">
        <v>103</v>
      </c>
      <c r="AA2707" s="200"/>
      <c r="AB2707" s="4"/>
      <c r="AC2707" s="197" t="s">
        <v>104</v>
      </c>
      <c r="AD2707" s="198"/>
      <c r="AE2707" s="199" t="s">
        <v>105</v>
      </c>
      <c r="AF2707" s="200"/>
      <c r="AH2707" s="172" t="s">
        <v>106</v>
      </c>
      <c r="AI2707" s="173"/>
      <c r="AJ2707" s="199" t="s">
        <v>107</v>
      </c>
      <c r="AK2707" s="200"/>
      <c r="AL2707" s="4"/>
      <c r="AM2707" s="197" t="s">
        <v>108</v>
      </c>
      <c r="AN2707" s="198"/>
      <c r="AO2707" s="199" t="s">
        <v>109</v>
      </c>
      <c r="AP2707" s="200"/>
      <c r="AR2707" s="197" t="s">
        <v>110</v>
      </c>
      <c r="AS2707" s="198"/>
      <c r="AT2707" s="199" t="s">
        <v>111</v>
      </c>
      <c r="AU2707" s="200"/>
      <c r="AV2707" s="4"/>
      <c r="AW2707" s="36" t="s">
        <v>112</v>
      </c>
      <c r="AY2707" s="186" t="s">
        <v>113</v>
      </c>
      <c r="AZ2707" s="9"/>
      <c r="BA2707" s="29"/>
      <c r="BB2707" s="29"/>
      <c r="BC2707" s="29"/>
      <c r="BD2707" s="29"/>
    </row>
    <row r="2708" spans="2:56" ht="18.649999999999999" customHeight="1" thickTop="1" thickBot="1">
      <c r="D2708" s="24">
        <v>0</v>
      </c>
      <c r="E2708" s="28">
        <v>0</v>
      </c>
      <c r="F2708" s="26">
        <v>1</v>
      </c>
      <c r="G2708" s="27">
        <v>0</v>
      </c>
      <c r="I2708" s="24">
        <v>0</v>
      </c>
      <c r="J2708" s="28">
        <f t="shared" ref="J2708" si="16129">IF(0=(1-$J$8*$K$8*$B2705^2),0,-1*(1-$J$8*$K$8*$B2705^2)/($B2705*$K$8))</f>
        <v>-9.6859153082156951E-2</v>
      </c>
      <c r="K2708" s="26">
        <v>1</v>
      </c>
      <c r="L2708" s="27">
        <v>0</v>
      </c>
      <c r="N2708" s="24">
        <f t="shared" ref="N2708" si="16130">D2708*I2705+F2708*I2708-E2708*J2705-G2708*J2708</f>
        <v>0</v>
      </c>
      <c r="O2708" s="28">
        <f t="shared" ref="O2708" si="16131">(D2708*J2705+E2708*I2705+F2708*J2708+G2708*I2708)</f>
        <v>-9.6859153082156951E-2</v>
      </c>
      <c r="P2708" s="26">
        <f t="shared" ref="P2708" si="16132">D2708*K2705+F2708*K2708-E2708*L2705-G2708*L2708</f>
        <v>1</v>
      </c>
      <c r="Q2708" s="27">
        <f t="shared" ref="Q2708" si="16133">(D2708*L2705+E2708*K2705+F2708*L2708+G2708*K2708)</f>
        <v>0</v>
      </c>
      <c r="S2708" s="24">
        <v>0</v>
      </c>
      <c r="T2708" s="28">
        <v>0</v>
      </c>
      <c r="U2708" s="26">
        <v>1</v>
      </c>
      <c r="V2708" s="27">
        <v>0</v>
      </c>
      <c r="X2708" s="24">
        <f t="shared" ref="X2708" si="16134">N2708*S2705+P2708*S2708-O2708*T2705-Q2708*T2708</f>
        <v>0</v>
      </c>
      <c r="Y2708" s="28">
        <f t="shared" ref="Y2708" si="16135">(N2708*T2705+O2708*S2705+P2708*T2708+Q2708*S2708)</f>
        <v>-9.6859153082156951E-2</v>
      </c>
      <c r="Z2708" s="26">
        <f t="shared" ref="Z2708" si="16136">N2708*U2705+P2708*U2708-O2708*V2705-Q2708*V2708</f>
        <v>-1.4855819864854216</v>
      </c>
      <c r="AA2708" s="27">
        <f t="shared" ref="AA2708" si="16137">(N2708*V2705+O2708*U2705+P2708*V2708+Q2708*U2708)</f>
        <v>0</v>
      </c>
      <c r="AB2708" s="8"/>
      <c r="AC2708" s="24">
        <v>0</v>
      </c>
      <c r="AD2708" s="28">
        <f t="shared" ref="AD2708" si="16138">IF(0=(1-$AD$8*$AE$8*$B2705^2),0,-1*(1-$AD$8*$AE$8*$B2705^2)/($B2705*$AD$8))</f>
        <v>-0.11212491674370791</v>
      </c>
      <c r="AE2708" s="26">
        <v>1</v>
      </c>
      <c r="AF2708" s="27">
        <v>0</v>
      </c>
      <c r="AH2708" s="24">
        <f t="shared" ref="AH2708" si="16139">X2708*AC2705+Z2708*AC2708-Y2708*AD2705-AA2708*AD2708</f>
        <v>0</v>
      </c>
      <c r="AI2708" s="28">
        <f t="shared" ref="AI2708" si="16140">(X2708*AD2705+Y2708*AC2705+Z2708*AD2708+AA2708*AC2708)</f>
        <v>6.971160346847316E-2</v>
      </c>
      <c r="AJ2708" s="26">
        <f t="shared" ref="AJ2708" si="16141">X2708*AE2705+Z2708*AE2708-Y2708*AF2705-AA2708*AF2708</f>
        <v>-1.4855819864854216</v>
      </c>
      <c r="AK2708" s="27">
        <f t="shared" ref="AK2708" si="16142">(X2708*AF2705+Y2708*AE2705+Z2708*AF2708+AA2708*AE2708)</f>
        <v>0</v>
      </c>
      <c r="AL2708" s="8"/>
      <c r="AM2708" s="24">
        <v>0</v>
      </c>
      <c r="AN2708" s="28">
        <v>0</v>
      </c>
      <c r="AO2708" s="26">
        <v>1</v>
      </c>
      <c r="AP2708" s="27">
        <v>0</v>
      </c>
      <c r="AR2708" s="24">
        <f t="shared" ref="AR2708" si="16143">AH2708*AM2705+AJ2708*AM2708-AI2708*AN2705-AK2708*AN2708</f>
        <v>0</v>
      </c>
      <c r="AS2708" s="28">
        <f t="shared" ref="AS2708" si="16144">(AH2708*AN2705+AI2708*AM2705+AJ2708*AN2708+AK2708*AM2708)</f>
        <v>6.971160346847316E-2</v>
      </c>
      <c r="AT2708" s="26">
        <f t="shared" ref="AT2708" si="16145">AH2708*AO2705+AJ2708*AO2708-AI2708*AP2705-AK2708*AP2708</f>
        <v>-1.1158038828901309</v>
      </c>
      <c r="AU2708" s="27">
        <f t="shared" ref="AU2708" si="16146">(AH2708*AP2705+AI2708*AO2705+AJ2708*AP2708+AK2708*AO2708)</f>
        <v>0</v>
      </c>
      <c r="AV2708" s="8"/>
      <c r="AW2708" s="38">
        <f t="shared" ref="AW2708" si="16147">(180/PI())*ATAN(-1*(($AR$8*AS2705+AU2705+$AR$8*AS2708+AU2708)/($AR$8*AR2705+AT2705+$AR$8*AR2708+AT2708)))</f>
        <v>-74.889248062665459</v>
      </c>
      <c r="AY2708" s="187">
        <f t="shared" ref="AY2708" si="16148">20*LOG(((($AR$8*AR2705+AT2705-$AR$8*AR2708-AT2708)^2+($AR$8*AS2705+AU2705-$AR$8*AS2708-AU2708)^2)/(($AR$8*AR2705+AT2705+$AR$8*AR2708+AT2708)^2+($AR$8*AS2705+AU2705+$AR$8*AS2708+AU2708)^2))^0.5)</f>
        <v>-0.17501936450172492</v>
      </c>
      <c r="AZ2708" s="9"/>
      <c r="BA2708" s="29"/>
      <c r="BB2708" s="29"/>
      <c r="BC2708" s="29"/>
      <c r="BD2708" s="29"/>
    </row>
    <row r="2709" spans="2:56" ht="18.649999999999999" customHeight="1">
      <c r="AY2709" s="33"/>
    </row>
    <row r="2710" spans="2:56" ht="18.649999999999999" customHeight="1" thickBot="1">
      <c r="E2710" s="21" t="s">
        <v>68</v>
      </c>
      <c r="J2710" s="21" t="s">
        <v>69</v>
      </c>
      <c r="O2710" s="21" t="s">
        <v>70</v>
      </c>
      <c r="T2710" s="21" t="s">
        <v>71</v>
      </c>
      <c r="Y2710" s="21" t="s">
        <v>72</v>
      </c>
      <c r="AD2710" s="21" t="s">
        <v>73</v>
      </c>
      <c r="AI2710" s="21" t="s">
        <v>74</v>
      </c>
      <c r="AN2710" s="21" t="s">
        <v>75</v>
      </c>
      <c r="AS2710" s="21" t="s">
        <v>76</v>
      </c>
    </row>
    <row r="2711" spans="2:56" ht="18.649999999999999" customHeight="1" thickBot="1">
      <c r="B2711" s="20"/>
      <c r="D2711" s="197" t="s">
        <v>77</v>
      </c>
      <c r="E2711" s="198"/>
      <c r="F2711" s="199" t="s">
        <v>78</v>
      </c>
      <c r="G2711" s="200"/>
      <c r="I2711" s="197" t="s">
        <v>79</v>
      </c>
      <c r="J2711" s="198"/>
      <c r="K2711" s="199" t="s">
        <v>80</v>
      </c>
      <c r="L2711" s="200"/>
      <c r="N2711" s="197" t="s">
        <v>81</v>
      </c>
      <c r="O2711" s="198"/>
      <c r="P2711" s="199" t="s">
        <v>82</v>
      </c>
      <c r="Q2711" s="200"/>
      <c r="S2711" s="197" t="s">
        <v>83</v>
      </c>
      <c r="T2711" s="198"/>
      <c r="U2711" s="199" t="s">
        <v>84</v>
      </c>
      <c r="V2711" s="200"/>
      <c r="X2711" s="197" t="s">
        <v>85</v>
      </c>
      <c r="Y2711" s="198"/>
      <c r="Z2711" s="199" t="s">
        <v>86</v>
      </c>
      <c r="AA2711" s="200"/>
      <c r="AB2711" s="4"/>
      <c r="AC2711" s="197" t="s">
        <v>87</v>
      </c>
      <c r="AD2711" s="198"/>
      <c r="AE2711" s="199" t="s">
        <v>88</v>
      </c>
      <c r="AF2711" s="200"/>
      <c r="AH2711" s="197" t="s">
        <v>89</v>
      </c>
      <c r="AI2711" s="198"/>
      <c r="AJ2711" s="199" t="s">
        <v>90</v>
      </c>
      <c r="AK2711" s="200"/>
      <c r="AL2711" s="4"/>
      <c r="AM2711" s="197" t="s">
        <v>91</v>
      </c>
      <c r="AN2711" s="198"/>
      <c r="AO2711" s="199" t="s">
        <v>92</v>
      </c>
      <c r="AP2711" s="200"/>
      <c r="AR2711" s="197" t="s">
        <v>93</v>
      </c>
      <c r="AS2711" s="198"/>
      <c r="AT2711" s="199" t="s">
        <v>94</v>
      </c>
      <c r="AU2711" s="200"/>
      <c r="AV2711" s="4"/>
      <c r="AW2711" s="181" t="s">
        <v>95</v>
      </c>
      <c r="AY2711" s="182" t="s">
        <v>22</v>
      </c>
      <c r="AZ2711" s="9"/>
      <c r="BA2711" s="29"/>
      <c r="BB2711" s="29"/>
      <c r="BC2711" s="29"/>
      <c r="BD2711" s="29"/>
    </row>
    <row r="2712" spans="2:56" ht="18.649999999999999" customHeight="1" thickTop="1" thickBot="1">
      <c r="B2712" s="39">
        <f t="shared" ref="B2712" si="16149">B2705+$E$5</f>
        <v>1.0535999999999832</v>
      </c>
      <c r="D2712" s="24">
        <v>1</v>
      </c>
      <c r="E2712" s="25">
        <v>0</v>
      </c>
      <c r="F2712" s="26">
        <v>0</v>
      </c>
      <c r="G2712" s="27">
        <f t="shared" ref="G2712" si="16150">-1/($E$8*$B2712)</f>
        <v>-5.3023843762063771</v>
      </c>
      <c r="I2712" s="24">
        <v>1</v>
      </c>
      <c r="J2712" s="28">
        <v>0</v>
      </c>
      <c r="K2712" s="26">
        <v>0</v>
      </c>
      <c r="L2712" s="27">
        <v>0</v>
      </c>
      <c r="N2712" s="24">
        <f t="shared" ref="N2712" si="16151">D2712*I2712+F2712*I2715-E2712*J2712-G2712*J2715</f>
        <v>0.49080497286956426</v>
      </c>
      <c r="O2712" s="28">
        <f t="shared" ref="O2712" si="16152">(D2712*J2712+E2712*I2712+F2712*J2715+G2712*I2715)</f>
        <v>0</v>
      </c>
      <c r="P2712" s="26">
        <f t="shared" ref="P2712" si="16153">D2712*K2712+F2712*K2715-E2712*L2712-G2712*L2715</f>
        <v>0</v>
      </c>
      <c r="Q2712" s="27">
        <f t="shared" ref="Q2712" si="16154">(D2712*L2712+E2712*K2712+F2712*L2715+G2712*K2715)</f>
        <v>-5.3023843762063771</v>
      </c>
      <c r="S2712" s="24">
        <v>1</v>
      </c>
      <c r="T2712" s="25">
        <v>0</v>
      </c>
      <c r="U2712" s="26">
        <v>0</v>
      </c>
      <c r="V2712" s="27">
        <f t="shared" ref="V2712" si="16155">-1/($T$8*$B2712)</f>
        <v>-25.652075765971393</v>
      </c>
      <c r="X2712" s="24">
        <f t="shared" ref="X2712" si="16156">N2712*S2712+P2712*S2715-O2712*T2712-Q2712*T2715</f>
        <v>0.49080497286956426</v>
      </c>
      <c r="Y2712" s="28">
        <f t="shared" ref="Y2712" si="16157">(N2712*T2712+O2712*S2712+P2712*T2715+Q2712*S2715)</f>
        <v>0</v>
      </c>
      <c r="Z2712" s="26">
        <f t="shared" ref="Z2712" si="16158">N2712*U2712+P2712*U2715-O2712*V2712-Q2712*V2715</f>
        <v>0</v>
      </c>
      <c r="AA2712" s="27">
        <f t="shared" ref="AA2712" si="16159">(N2712*V2712+O2712*U2712+P2712*V2715+Q2712*U2715)</f>
        <v>-17.892550726571972</v>
      </c>
      <c r="AB2712" s="8"/>
      <c r="AC2712" s="24">
        <v>1</v>
      </c>
      <c r="AD2712" s="28">
        <v>0</v>
      </c>
      <c r="AE2712" s="26">
        <v>0</v>
      </c>
      <c r="AF2712" s="27">
        <v>0</v>
      </c>
      <c r="AH2712" s="24">
        <f t="shared" ref="AH2712" si="16160">X2712*AC2712+Z2712*AC2715-Y2712*AD2712-AA2712*AD2715</f>
        <v>-1.5026984883872763</v>
      </c>
      <c r="AI2712" s="28">
        <f t="shared" ref="AI2712" si="16161">(X2712*AD2712+Y2712*AC2712+Z2712*AD2715+AA2712*AC2715)</f>
        <v>0</v>
      </c>
      <c r="AJ2712" s="26">
        <f t="shared" ref="AJ2712" si="16162">X2712*AE2712+Z2712*AE2715-Y2712*AF2712-AA2712*AF2715</f>
        <v>0</v>
      </c>
      <c r="AK2712" s="27">
        <f t="shared" ref="AK2712" si="16163">(X2712*AF2712+Y2712*AE2712+Z2712*AF2715+AA2712*AE2715)</f>
        <v>-17.892550726571972</v>
      </c>
      <c r="AL2712" s="8"/>
      <c r="AM2712" s="24">
        <v>1</v>
      </c>
      <c r="AN2712" s="25">
        <v>0</v>
      </c>
      <c r="AO2712" s="26">
        <v>0</v>
      </c>
      <c r="AP2712" s="27">
        <f t="shared" ref="AP2712" si="16164">-1/($AN$8*$B2712)</f>
        <v>-5.3023843762063771</v>
      </c>
      <c r="AR2712" s="24">
        <f t="shared" ref="AR2712" si="16165">AH2712*AM2712+AJ2712*AM2715-AI2712*AN2712-AK2712*AN2715</f>
        <v>-1.5026984883872763</v>
      </c>
      <c r="AS2712" s="28">
        <f t="shared" ref="AS2712" si="16166">(AH2712*AN2712+AI2712*AM2712+AJ2712*AN2715+AK2712*AM2715)</f>
        <v>0</v>
      </c>
      <c r="AT2712" s="26">
        <f t="shared" ref="AT2712" si="16167">AH2712*AO2712+AJ2712*AO2715-AI2712*AP2712-AK2712*AP2715</f>
        <v>0</v>
      </c>
      <c r="AU2712" s="27">
        <f t="shared" ref="AU2712" si="16168">(AH2712*AP2712+AI2712*AO2712+AJ2712*AP2715+AK2712*AO2715)</f>
        <v>-9.9246657395983391</v>
      </c>
      <c r="AV2712" s="8"/>
      <c r="AW2712" s="183">
        <f t="shared" ref="AW2712" si="16169">20*LOG((2*$AR$8)/(($AR$8*AR2712+AT2712+$AR$8*AR2715+AT2715)^2+($AR$8*AS2712+AU2712+$AR$8*AS2715+AU2715)^2)^0.5)</f>
        <v>-14.149290778049155</v>
      </c>
      <c r="AY2712" s="184">
        <f t="shared" ref="AY2712" si="16170">((AS2712^2+AR2712^2)/(AS2715^2+AR2715^2))^0.5</f>
        <v>22.42361204889712</v>
      </c>
      <c r="AZ2712" s="9"/>
      <c r="BA2712" s="29"/>
      <c r="BB2712" s="29"/>
      <c r="BC2712" s="29"/>
      <c r="BD2712" s="29"/>
    </row>
    <row r="2713" spans="2:56" ht="18.649999999999999" customHeight="1" thickBot="1">
      <c r="D2713" s="30"/>
      <c r="G2713" s="31"/>
      <c r="I2713" s="30"/>
      <c r="L2713" s="31"/>
      <c r="N2713" s="30"/>
      <c r="Q2713" s="31"/>
      <c r="S2713" s="30"/>
      <c r="V2713" s="31"/>
      <c r="X2713" s="30"/>
      <c r="AA2713" s="31"/>
      <c r="AC2713" s="30"/>
      <c r="AF2713" s="31"/>
      <c r="AH2713" s="30"/>
      <c r="AK2713" s="31"/>
      <c r="AM2713" s="30"/>
      <c r="AP2713" s="31"/>
      <c r="AR2713" s="30"/>
      <c r="AU2713" s="31"/>
      <c r="AY2713" s="185"/>
      <c r="AZ2713" s="9"/>
      <c r="BA2713" s="29"/>
      <c r="BB2713" s="29"/>
      <c r="BC2713" s="29"/>
      <c r="BD2713" s="29"/>
    </row>
    <row r="2714" spans="2:56" ht="18.649999999999999" customHeight="1" thickBot="1">
      <c r="D2714" s="197" t="s">
        <v>96</v>
      </c>
      <c r="E2714" s="198"/>
      <c r="F2714" s="199" t="s">
        <v>97</v>
      </c>
      <c r="G2714" s="200"/>
      <c r="I2714" s="197" t="s">
        <v>98</v>
      </c>
      <c r="J2714" s="198"/>
      <c r="K2714" s="199" t="s">
        <v>99</v>
      </c>
      <c r="L2714" s="200"/>
      <c r="N2714" s="197" t="s">
        <v>1</v>
      </c>
      <c r="O2714" s="198"/>
      <c r="P2714" s="199" t="s">
        <v>2</v>
      </c>
      <c r="Q2714" s="200"/>
      <c r="S2714" s="172" t="s">
        <v>100</v>
      </c>
      <c r="T2714" s="173"/>
      <c r="U2714" s="199" t="s">
        <v>101</v>
      </c>
      <c r="V2714" s="200"/>
      <c r="X2714" s="197" t="s">
        <v>102</v>
      </c>
      <c r="Y2714" s="198"/>
      <c r="Z2714" s="199" t="s">
        <v>103</v>
      </c>
      <c r="AA2714" s="200"/>
      <c r="AB2714" s="4"/>
      <c r="AC2714" s="197" t="s">
        <v>104</v>
      </c>
      <c r="AD2714" s="198"/>
      <c r="AE2714" s="199" t="s">
        <v>105</v>
      </c>
      <c r="AF2714" s="200"/>
      <c r="AH2714" s="172" t="s">
        <v>106</v>
      </c>
      <c r="AI2714" s="173"/>
      <c r="AJ2714" s="199" t="s">
        <v>107</v>
      </c>
      <c r="AK2714" s="200"/>
      <c r="AL2714" s="4"/>
      <c r="AM2714" s="197" t="s">
        <v>108</v>
      </c>
      <c r="AN2714" s="198"/>
      <c r="AO2714" s="199" t="s">
        <v>109</v>
      </c>
      <c r="AP2714" s="200"/>
      <c r="AR2714" s="197" t="s">
        <v>110</v>
      </c>
      <c r="AS2714" s="198"/>
      <c r="AT2714" s="199" t="s">
        <v>111</v>
      </c>
      <c r="AU2714" s="200"/>
      <c r="AV2714" s="4"/>
      <c r="AW2714" s="36" t="s">
        <v>112</v>
      </c>
      <c r="AY2714" s="186" t="s">
        <v>113</v>
      </c>
      <c r="AZ2714" s="9"/>
      <c r="BA2714" s="29"/>
      <c r="BB2714" s="29"/>
      <c r="BC2714" s="29"/>
      <c r="BD2714" s="29"/>
    </row>
    <row r="2715" spans="2:56" ht="18.649999999999999" customHeight="1" thickTop="1" thickBot="1">
      <c r="D2715" s="24">
        <v>0</v>
      </c>
      <c r="E2715" s="28">
        <v>0</v>
      </c>
      <c r="F2715" s="26">
        <v>1</v>
      </c>
      <c r="G2715" s="27">
        <v>0</v>
      </c>
      <c r="I2715" s="24">
        <v>0</v>
      </c>
      <c r="J2715" s="28">
        <f t="shared" ref="J2715" si="16171">IF(0=(1-$J$8*$K$8*$B2712^2),0,-1*(1-$J$8*$K$8*$B2712^2)/($B2712*$K$8))</f>
        <v>-9.6031330624646721E-2</v>
      </c>
      <c r="K2715" s="26">
        <v>1</v>
      </c>
      <c r="L2715" s="27">
        <v>0</v>
      </c>
      <c r="N2715" s="24">
        <f t="shared" ref="N2715" si="16172">D2715*I2712+F2715*I2715-E2715*J2712-G2715*J2715</f>
        <v>0</v>
      </c>
      <c r="O2715" s="28">
        <f t="shared" ref="O2715" si="16173">(D2715*J2712+E2715*I2712+F2715*J2715+G2715*I2715)</f>
        <v>-9.6031330624646721E-2</v>
      </c>
      <c r="P2715" s="26">
        <f t="shared" ref="P2715" si="16174">D2715*K2712+F2715*K2715-E2715*L2712-G2715*L2715</f>
        <v>1</v>
      </c>
      <c r="Q2715" s="27">
        <f t="shared" ref="Q2715" si="16175">(D2715*L2712+E2715*K2712+F2715*L2715+G2715*K2715)</f>
        <v>0</v>
      </c>
      <c r="S2715" s="24">
        <v>0</v>
      </c>
      <c r="T2715" s="28">
        <v>0</v>
      </c>
      <c r="U2715" s="26">
        <v>1</v>
      </c>
      <c r="V2715" s="27">
        <v>0</v>
      </c>
      <c r="X2715" s="24">
        <f t="shared" ref="X2715" si="16176">N2715*S2712+P2715*S2715-O2715*T2712-Q2715*T2715</f>
        <v>0</v>
      </c>
      <c r="Y2715" s="28">
        <f t="shared" ref="Y2715" si="16177">(N2715*T2712+O2715*S2712+P2715*T2715+Q2715*S2715)</f>
        <v>-9.6031330624646721E-2</v>
      </c>
      <c r="Z2715" s="26">
        <f t="shared" ref="Z2715" si="16178">N2715*U2712+P2715*U2715-O2715*V2712-Q2715*V2715</f>
        <v>-1.4634029690904868</v>
      </c>
      <c r="AA2715" s="27">
        <f t="shared" ref="AA2715" si="16179">(N2715*V2712+O2715*U2712+P2715*V2715+Q2715*U2715)</f>
        <v>0</v>
      </c>
      <c r="AB2715" s="8"/>
      <c r="AC2715" s="24">
        <v>0</v>
      </c>
      <c r="AD2715" s="28">
        <f t="shared" ref="AD2715" si="16180">IF(0=(1-$AD$8*$AE$8*$B2712^2),0,-1*(1-$AD$8*$AE$8*$B2712^2)/($B2712*$AD$8))</f>
        <v>-0.11141527508966717</v>
      </c>
      <c r="AE2715" s="26">
        <v>1</v>
      </c>
      <c r="AF2715" s="27">
        <v>0</v>
      </c>
      <c r="AH2715" s="24">
        <f t="shared" ref="AH2715" si="16181">X2715*AC2712+Z2715*AC2715-Y2715*AD2712-AA2715*AD2715</f>
        <v>0</v>
      </c>
      <c r="AI2715" s="28">
        <f t="shared" ref="AI2715" si="16182">(X2715*AD2712+Y2715*AC2712+Z2715*AD2715+AA2715*AC2715)</f>
        <v>6.701411374360558E-2</v>
      </c>
      <c r="AJ2715" s="26">
        <f t="shared" ref="AJ2715" si="16183">X2715*AE2712+Z2715*AE2715-Y2715*AF2712-AA2715*AF2715</f>
        <v>-1.4634029690904868</v>
      </c>
      <c r="AK2715" s="27">
        <f t="shared" ref="AK2715" si="16184">(X2715*AF2712+Y2715*AE2712+Z2715*AF2715+AA2715*AE2715)</f>
        <v>0</v>
      </c>
      <c r="AL2715" s="8"/>
      <c r="AM2715" s="24">
        <v>0</v>
      </c>
      <c r="AN2715" s="28">
        <v>0</v>
      </c>
      <c r="AO2715" s="26">
        <v>1</v>
      </c>
      <c r="AP2715" s="27">
        <v>0</v>
      </c>
      <c r="AR2715" s="24">
        <f t="shared" ref="AR2715" si="16185">AH2715*AM2712+AJ2715*AM2715-AI2715*AN2712-AK2715*AN2715</f>
        <v>0</v>
      </c>
      <c r="AS2715" s="28">
        <f t="shared" ref="AS2715" si="16186">(AH2715*AN2712+AI2715*AM2712+AJ2715*AN2715+AK2715*AM2715)</f>
        <v>6.701411374360558E-2</v>
      </c>
      <c r="AT2715" s="26">
        <f t="shared" ref="AT2715" si="16187">AH2715*AO2712+AJ2715*AO2715-AI2715*AP2712-AK2715*AP2715</f>
        <v>-1.1080683793910755</v>
      </c>
      <c r="AU2715" s="27">
        <f t="shared" ref="AU2715" si="16188">(AH2715*AP2712+AI2715*AO2712+AJ2715*AP2715+AK2715*AO2715)</f>
        <v>0</v>
      </c>
      <c r="AV2715" s="8"/>
      <c r="AW2715" s="38">
        <f t="shared" ref="AW2715" si="16189">(180/PI())*ATAN(-1*(($AR$8*AS2712+AU2712+$AR$8*AS2715+AU2715)/($AR$8*AR2712+AT2712+$AR$8*AR2715+AT2715)))</f>
        <v>-75.165978371006958</v>
      </c>
      <c r="AY2715" s="187">
        <f t="shared" ref="AY2715" si="16190">20*LOG(((($AR$8*AR2712+AT2712-$AR$8*AR2715-AT2715)^2+($AR$8*AS2712+AU2712-$AR$8*AS2715-AU2715)^2)/(($AR$8*AR2712+AT2712+$AR$8*AR2715+AT2715)^2+($AR$8*AS2712+AU2712+$AR$8*AS2715+AU2715)^2))^0.5)</f>
        <v>-0.17035110199284473</v>
      </c>
      <c r="AZ2715" s="9"/>
      <c r="BA2715" s="29"/>
      <c r="BB2715" s="29"/>
      <c r="BC2715" s="29"/>
      <c r="BD2715" s="29"/>
    </row>
    <row r="2716" spans="2:56" ht="18.649999999999999" customHeight="1">
      <c r="AY2716" s="33"/>
    </row>
    <row r="2717" spans="2:56" ht="18.649999999999999" customHeight="1" thickBot="1">
      <c r="E2717" s="21" t="s">
        <v>68</v>
      </c>
      <c r="J2717" s="21" t="s">
        <v>69</v>
      </c>
      <c r="O2717" s="21" t="s">
        <v>70</v>
      </c>
      <c r="T2717" s="21" t="s">
        <v>71</v>
      </c>
      <c r="Y2717" s="21" t="s">
        <v>72</v>
      </c>
      <c r="AD2717" s="21" t="s">
        <v>73</v>
      </c>
      <c r="AI2717" s="21" t="s">
        <v>74</v>
      </c>
      <c r="AN2717" s="21" t="s">
        <v>75</v>
      </c>
      <c r="AS2717" s="21" t="s">
        <v>76</v>
      </c>
    </row>
    <row r="2718" spans="2:56" ht="18.649999999999999" customHeight="1" thickBot="1">
      <c r="B2718" s="20"/>
      <c r="D2718" s="197" t="s">
        <v>77</v>
      </c>
      <c r="E2718" s="198"/>
      <c r="F2718" s="199" t="s">
        <v>78</v>
      </c>
      <c r="G2718" s="200"/>
      <c r="I2718" s="197" t="s">
        <v>79</v>
      </c>
      <c r="J2718" s="198"/>
      <c r="K2718" s="199" t="s">
        <v>80</v>
      </c>
      <c r="L2718" s="200"/>
      <c r="N2718" s="197" t="s">
        <v>81</v>
      </c>
      <c r="O2718" s="198"/>
      <c r="P2718" s="199" t="s">
        <v>82</v>
      </c>
      <c r="Q2718" s="200"/>
      <c r="S2718" s="197" t="s">
        <v>83</v>
      </c>
      <c r="T2718" s="198"/>
      <c r="U2718" s="199" t="s">
        <v>84</v>
      </c>
      <c r="V2718" s="200"/>
      <c r="X2718" s="197" t="s">
        <v>85</v>
      </c>
      <c r="Y2718" s="198"/>
      <c r="Z2718" s="199" t="s">
        <v>86</v>
      </c>
      <c r="AA2718" s="200"/>
      <c r="AB2718" s="4"/>
      <c r="AC2718" s="197" t="s">
        <v>87</v>
      </c>
      <c r="AD2718" s="198"/>
      <c r="AE2718" s="199" t="s">
        <v>88</v>
      </c>
      <c r="AF2718" s="200"/>
      <c r="AH2718" s="197" t="s">
        <v>89</v>
      </c>
      <c r="AI2718" s="198"/>
      <c r="AJ2718" s="199" t="s">
        <v>90</v>
      </c>
      <c r="AK2718" s="200"/>
      <c r="AL2718" s="4"/>
      <c r="AM2718" s="197" t="s">
        <v>91</v>
      </c>
      <c r="AN2718" s="198"/>
      <c r="AO2718" s="199" t="s">
        <v>92</v>
      </c>
      <c r="AP2718" s="200"/>
      <c r="AR2718" s="197" t="s">
        <v>93</v>
      </c>
      <c r="AS2718" s="198"/>
      <c r="AT2718" s="199" t="s">
        <v>94</v>
      </c>
      <c r="AU2718" s="200"/>
      <c r="AV2718" s="4"/>
      <c r="AW2718" s="181" t="s">
        <v>95</v>
      </c>
      <c r="AY2718" s="182" t="s">
        <v>22</v>
      </c>
      <c r="AZ2718" s="9"/>
      <c r="BA2718" s="29"/>
      <c r="BB2718" s="29"/>
      <c r="BC2718" s="29"/>
      <c r="BD2718" s="29"/>
    </row>
    <row r="2719" spans="2:56" ht="18.649999999999999" customHeight="1" thickTop="1" thickBot="1">
      <c r="B2719" s="39">
        <f t="shared" ref="B2719" si="16191">B2712+$E$5</f>
        <v>1.0539999999999832</v>
      </c>
      <c r="D2719" s="24">
        <v>1</v>
      </c>
      <c r="E2719" s="25">
        <v>0</v>
      </c>
      <c r="F2719" s="26">
        <v>0</v>
      </c>
      <c r="G2719" s="27">
        <f t="shared" ref="G2719" si="16192">-1/($E$8*$B2719)</f>
        <v>-5.3003720861205306</v>
      </c>
      <c r="I2719" s="24">
        <v>1</v>
      </c>
      <c r="J2719" s="28">
        <v>0</v>
      </c>
      <c r="K2719" s="26">
        <v>0</v>
      </c>
      <c r="L2719" s="27">
        <v>0</v>
      </c>
      <c r="N2719" s="24">
        <f t="shared" ref="N2719" si="16193">D2719*I2719+F2719*I2722-E2719*J2719-G2719*J2722</f>
        <v>0.49538424395638625</v>
      </c>
      <c r="O2719" s="28">
        <f t="shared" ref="O2719" si="16194">(D2719*J2719+E2719*I2719+F2719*J2722+G2719*I2722)</f>
        <v>0</v>
      </c>
      <c r="P2719" s="26">
        <f t="shared" ref="P2719" si="16195">D2719*K2719+F2719*K2722-E2719*L2719-G2719*L2722</f>
        <v>0</v>
      </c>
      <c r="Q2719" s="27">
        <f t="shared" ref="Q2719" si="16196">(D2719*L2719+E2719*K2719+F2719*L2722+G2719*K2722)</f>
        <v>-5.3003720861205306</v>
      </c>
      <c r="S2719" s="24">
        <v>1</v>
      </c>
      <c r="T2719" s="25">
        <v>0</v>
      </c>
      <c r="U2719" s="26">
        <v>0</v>
      </c>
      <c r="V2719" s="27">
        <f t="shared" ref="V2719" si="16197">-1/($T$8*$B2719)</f>
        <v>-25.642340632853379</v>
      </c>
      <c r="X2719" s="24">
        <f t="shared" ref="X2719" si="16198">N2719*S2719+P2719*S2722-O2719*T2719-Q2719*T2722</f>
        <v>0.49538424395638625</v>
      </c>
      <c r="Y2719" s="28">
        <f t="shared" ref="Y2719" si="16199">(N2719*T2719+O2719*S2719+P2719*T2722+Q2719*S2722)</f>
        <v>0</v>
      </c>
      <c r="Z2719" s="26">
        <f t="shared" ref="Z2719" si="16200">N2719*U2719+P2719*U2722-O2719*V2719-Q2719*V2722</f>
        <v>0</v>
      </c>
      <c r="AA2719" s="27">
        <f t="shared" ref="AA2719" si="16201">(N2719*V2719+O2719*U2719+P2719*V2722+Q2719*U2722)</f>
        <v>-18.003183613798726</v>
      </c>
      <c r="AB2719" s="8"/>
      <c r="AC2719" s="24">
        <v>1</v>
      </c>
      <c r="AD2719" s="28">
        <v>0</v>
      </c>
      <c r="AE2719" s="26">
        <v>0</v>
      </c>
      <c r="AF2719" s="27">
        <v>0</v>
      </c>
      <c r="AH2719" s="24">
        <f t="shared" ref="AH2719" si="16202">X2719*AC2719+Z2719*AC2722-Y2719*AD2719-AA2719*AD2722</f>
        <v>-1.497674740346745</v>
      </c>
      <c r="AI2719" s="28">
        <f t="shared" ref="AI2719" si="16203">(X2719*AD2719+Y2719*AC2719+Z2719*AD2722+AA2719*AC2722)</f>
        <v>0</v>
      </c>
      <c r="AJ2719" s="26">
        <f t="shared" ref="AJ2719" si="16204">X2719*AE2719+Z2719*AE2722-Y2719*AF2719-AA2719*AF2722</f>
        <v>0</v>
      </c>
      <c r="AK2719" s="27">
        <f t="shared" ref="AK2719" si="16205">(X2719*AF2719+Y2719*AE2719+Z2719*AF2722+AA2719*AE2722)</f>
        <v>-18.003183613798726</v>
      </c>
      <c r="AL2719" s="8"/>
      <c r="AM2719" s="24">
        <v>1</v>
      </c>
      <c r="AN2719" s="25">
        <v>0</v>
      </c>
      <c r="AO2719" s="26">
        <v>0</v>
      </c>
      <c r="AP2719" s="27">
        <f t="shared" ref="AP2719" si="16206">-1/($AN$8*$B2719)</f>
        <v>-5.3003720861205306</v>
      </c>
      <c r="AR2719" s="24">
        <f t="shared" ref="AR2719" si="16207">AH2719*AM2719+AJ2719*AM2722-AI2719*AN2719-AK2719*AN2722</f>
        <v>-1.497674740346745</v>
      </c>
      <c r="AS2719" s="28">
        <f t="shared" ref="AS2719" si="16208">(AH2719*AN2719+AI2719*AM2719+AJ2719*AN2722+AK2719*AM2722)</f>
        <v>0</v>
      </c>
      <c r="AT2719" s="26">
        <f t="shared" ref="AT2719" si="16209">AH2719*AO2719+AJ2719*AO2722-AI2719*AP2719-AK2719*AP2722</f>
        <v>0</v>
      </c>
      <c r="AU2719" s="27">
        <f t="shared" ref="AU2719" si="16210">(AH2719*AP2719+AI2719*AO2719+AJ2719*AP2722+AK2719*AO2722)</f>
        <v>-10.064950225977025</v>
      </c>
      <c r="AV2719" s="8"/>
      <c r="AW2719" s="183">
        <f t="shared" ref="AW2719" si="16211">20*LOG((2*$AR$8)/(($AR$8*AR2719+AT2719+$AR$8*AR2722+AT2722)^2+($AR$8*AS2719+AU2719+$AR$8*AS2722+AU2722)^2)^0.5)</f>
        <v>-14.263516527311266</v>
      </c>
      <c r="AY2719" s="184">
        <f t="shared" ref="AY2719" si="16212">((AS2719^2+AR2719^2)/(AS2722^2+AR2722^2))^0.5</f>
        <v>23.273534101192919</v>
      </c>
      <c r="AZ2719" s="9"/>
      <c r="BA2719" s="29"/>
      <c r="BB2719" s="29"/>
      <c r="BC2719" s="29"/>
      <c r="BD2719" s="29"/>
    </row>
    <row r="2720" spans="2:56" ht="18.649999999999999" customHeight="1" thickBot="1">
      <c r="D2720" s="30"/>
      <c r="G2720" s="31"/>
      <c r="I2720" s="30"/>
      <c r="L2720" s="31"/>
      <c r="N2720" s="30"/>
      <c r="Q2720" s="31"/>
      <c r="S2720" s="30"/>
      <c r="V2720" s="31"/>
      <c r="X2720" s="30"/>
      <c r="AA2720" s="31"/>
      <c r="AC2720" s="30"/>
      <c r="AF2720" s="31"/>
      <c r="AH2720" s="30"/>
      <c r="AK2720" s="31"/>
      <c r="AM2720" s="30"/>
      <c r="AP2720" s="31"/>
      <c r="AR2720" s="30"/>
      <c r="AU2720" s="31"/>
      <c r="AY2720" s="185"/>
      <c r="AZ2720" s="9"/>
      <c r="BA2720" s="29"/>
      <c r="BB2720" s="29"/>
      <c r="BC2720" s="29"/>
      <c r="BD2720" s="29"/>
    </row>
    <row r="2721" spans="2:56" ht="18.649999999999999" customHeight="1" thickBot="1">
      <c r="D2721" s="197" t="s">
        <v>96</v>
      </c>
      <c r="E2721" s="198"/>
      <c r="F2721" s="199" t="s">
        <v>97</v>
      </c>
      <c r="G2721" s="200"/>
      <c r="I2721" s="197" t="s">
        <v>98</v>
      </c>
      <c r="J2721" s="198"/>
      <c r="K2721" s="199" t="s">
        <v>99</v>
      </c>
      <c r="L2721" s="200"/>
      <c r="N2721" s="197" t="s">
        <v>1</v>
      </c>
      <c r="O2721" s="198"/>
      <c r="P2721" s="199" t="s">
        <v>2</v>
      </c>
      <c r="Q2721" s="200"/>
      <c r="S2721" s="172" t="s">
        <v>100</v>
      </c>
      <c r="T2721" s="173"/>
      <c r="U2721" s="199" t="s">
        <v>101</v>
      </c>
      <c r="V2721" s="200"/>
      <c r="X2721" s="197" t="s">
        <v>102</v>
      </c>
      <c r="Y2721" s="198"/>
      <c r="Z2721" s="199" t="s">
        <v>103</v>
      </c>
      <c r="AA2721" s="200"/>
      <c r="AB2721" s="4"/>
      <c r="AC2721" s="197" t="s">
        <v>104</v>
      </c>
      <c r="AD2721" s="198"/>
      <c r="AE2721" s="199" t="s">
        <v>105</v>
      </c>
      <c r="AF2721" s="200"/>
      <c r="AH2721" s="172" t="s">
        <v>106</v>
      </c>
      <c r="AI2721" s="173"/>
      <c r="AJ2721" s="199" t="s">
        <v>107</v>
      </c>
      <c r="AK2721" s="200"/>
      <c r="AL2721" s="4"/>
      <c r="AM2721" s="197" t="s">
        <v>108</v>
      </c>
      <c r="AN2721" s="198"/>
      <c r="AO2721" s="199" t="s">
        <v>109</v>
      </c>
      <c r="AP2721" s="200"/>
      <c r="AR2721" s="197" t="s">
        <v>110</v>
      </c>
      <c r="AS2721" s="198"/>
      <c r="AT2721" s="199" t="s">
        <v>111</v>
      </c>
      <c r="AU2721" s="200"/>
      <c r="AV2721" s="4"/>
      <c r="AW2721" s="36" t="s">
        <v>112</v>
      </c>
      <c r="AY2721" s="186" t="s">
        <v>113</v>
      </c>
      <c r="AZ2721" s="9"/>
      <c r="BA2721" s="29"/>
      <c r="BB2721" s="29"/>
      <c r="BC2721" s="29"/>
      <c r="BD2721" s="29"/>
    </row>
    <row r="2722" spans="2:56" ht="18.649999999999999" customHeight="1" thickTop="1" thickBot="1">
      <c r="D2722" s="24">
        <v>0</v>
      </c>
      <c r="E2722" s="28">
        <v>0</v>
      </c>
      <c r="F2722" s="26">
        <v>1</v>
      </c>
      <c r="G2722" s="27">
        <v>0</v>
      </c>
      <c r="I2722" s="24">
        <v>0</v>
      </c>
      <c r="J2722" s="28">
        <f t="shared" ref="J2722" si="16213">IF(0=(1-$J$8*$K$8*$B2719^2),0,-1*(1-$J$8*$K$8*$B2719^2)/($B2719*$K$8))</f>
        <v>-9.5203836229722907E-2</v>
      </c>
      <c r="K2722" s="26">
        <v>1</v>
      </c>
      <c r="L2722" s="27">
        <v>0</v>
      </c>
      <c r="N2722" s="24">
        <f t="shared" ref="N2722" si="16214">D2722*I2719+F2722*I2722-E2722*J2719-G2722*J2722</f>
        <v>0</v>
      </c>
      <c r="O2722" s="28">
        <f t="shared" ref="O2722" si="16215">(D2722*J2719+E2722*I2719+F2722*J2722+G2722*I2722)</f>
        <v>-9.5203836229722907E-2</v>
      </c>
      <c r="P2722" s="26">
        <f t="shared" ref="P2722" si="16216">D2722*K2719+F2722*K2722-E2722*L2719-G2722*L2722</f>
        <v>1</v>
      </c>
      <c r="Q2722" s="27">
        <f t="shared" ref="Q2722" si="16217">(D2722*L2719+E2722*K2719+F2722*L2722+G2722*K2722)</f>
        <v>0</v>
      </c>
      <c r="S2722" s="24">
        <v>0</v>
      </c>
      <c r="T2722" s="28">
        <v>0</v>
      </c>
      <c r="U2722" s="26">
        <v>1</v>
      </c>
      <c r="V2722" s="27">
        <v>0</v>
      </c>
      <c r="X2722" s="24">
        <f t="shared" ref="X2722" si="16218">N2722*S2719+P2722*S2722-O2722*T2719-Q2722*T2722</f>
        <v>0</v>
      </c>
      <c r="Y2722" s="28">
        <f t="shared" ref="Y2722" si="16219">(N2722*T2719+O2722*S2719+P2722*T2722+Q2722*S2722)</f>
        <v>-9.5203836229722907E-2</v>
      </c>
      <c r="Z2722" s="26">
        <f t="shared" ref="Z2722" si="16220">N2722*U2719+P2722*U2722-O2722*V2719-Q2722*V2722</f>
        <v>-1.4412491981569424</v>
      </c>
      <c r="AA2722" s="27">
        <f t="shared" ref="AA2722" si="16221">(N2722*V2719+O2722*U2719+P2722*V2722+Q2722*U2722)</f>
        <v>0</v>
      </c>
      <c r="AB2722" s="8"/>
      <c r="AC2722" s="24">
        <v>0</v>
      </c>
      <c r="AD2722" s="28">
        <f t="shared" ref="AD2722" si="16222">IF(0=(1-$AD$8*$AE$8*$B2719^2),0,-1*(1-$AD$8*$AE$8*$B2719^2)/($B2719*$AD$8))</f>
        <v>-0.11070591885623667</v>
      </c>
      <c r="AE2722" s="26">
        <v>1</v>
      </c>
      <c r="AF2722" s="27">
        <v>0</v>
      </c>
      <c r="AH2722" s="24">
        <f t="shared" ref="AH2722" si="16223">X2722*AC2719+Z2722*AC2722-Y2722*AD2719-AA2722*AD2722</f>
        <v>0</v>
      </c>
      <c r="AI2722" s="28">
        <f t="shared" ref="AI2722" si="16224">(X2722*AD2719+Y2722*AC2719+Z2722*AD2722+AA2722*AC2722)</f>
        <v>6.4350980553055728E-2</v>
      </c>
      <c r="AJ2722" s="26">
        <f t="shared" ref="AJ2722" si="16225">X2722*AE2719+Z2722*AE2722-Y2722*AF2719-AA2722*AF2722</f>
        <v>-1.4412491981569424</v>
      </c>
      <c r="AK2722" s="27">
        <f t="shared" ref="AK2722" si="16226">(X2722*AF2719+Y2722*AE2719+Z2722*AF2722+AA2722*AE2722)</f>
        <v>0</v>
      </c>
      <c r="AL2722" s="8"/>
      <c r="AM2722" s="24">
        <v>0</v>
      </c>
      <c r="AN2722" s="28">
        <v>0</v>
      </c>
      <c r="AO2722" s="26">
        <v>1</v>
      </c>
      <c r="AP2722" s="27">
        <v>0</v>
      </c>
      <c r="AR2722" s="24">
        <f t="shared" ref="AR2722" si="16227">AH2722*AM2719+AJ2722*AM2722-AI2722*AN2719-AK2722*AN2722</f>
        <v>0</v>
      </c>
      <c r="AS2722" s="28">
        <f t="shared" ref="AS2722" si="16228">(AH2722*AN2719+AI2722*AM2719+AJ2722*AN2722+AK2722*AM2722)</f>
        <v>6.4350980553055728E-2</v>
      </c>
      <c r="AT2722" s="26">
        <f t="shared" ref="AT2722" si="16229">AH2722*AO2719+AJ2722*AO2722-AI2722*AP2719-AK2722*AP2722</f>
        <v>-1.1001650571190407</v>
      </c>
      <c r="AU2722" s="27">
        <f t="shared" ref="AU2722" si="16230">(AH2722*AP2719+AI2722*AO2719+AJ2722*AP2722+AK2722*AO2722)</f>
        <v>0</v>
      </c>
      <c r="AV2722" s="8"/>
      <c r="AW2722" s="38">
        <f t="shared" ref="AW2722" si="16231">(180/PI())*ATAN(-1*(($AR$8*AS2719+AU2719+$AR$8*AS2722+AU2722)/($AR$8*AR2719+AT2719+$AR$8*AR2722+AT2722)))</f>
        <v>-75.438213262388658</v>
      </c>
      <c r="AY2722" s="187">
        <f t="shared" ref="AY2722" si="16232">20*LOG(((($AR$8*AR2719+AT2719-$AR$8*AR2722-AT2722)^2+($AR$8*AS2719+AU2719-$AR$8*AS2722-AU2722)^2)/(($AR$8*AR2719+AT2719+$AR$8*AR2722+AT2722)^2+($AR$8*AS2719+AU2719+$AR$8*AS2722+AU2722)^2))^0.5)</f>
        <v>-0.16584349671715132</v>
      </c>
      <c r="AZ2722" s="9"/>
      <c r="BA2722" s="29"/>
      <c r="BB2722" s="29"/>
      <c r="BC2722" s="29"/>
      <c r="BD2722" s="29"/>
    </row>
    <row r="2723" spans="2:56" ht="18.649999999999999" customHeight="1">
      <c r="AY2723" s="33"/>
    </row>
    <row r="2724" spans="2:56" ht="18.649999999999999" customHeight="1" thickBot="1">
      <c r="E2724" s="21" t="s">
        <v>68</v>
      </c>
      <c r="J2724" s="21" t="s">
        <v>69</v>
      </c>
      <c r="O2724" s="21" t="s">
        <v>70</v>
      </c>
      <c r="T2724" s="21" t="s">
        <v>71</v>
      </c>
      <c r="Y2724" s="21" t="s">
        <v>72</v>
      </c>
      <c r="AD2724" s="21" t="s">
        <v>73</v>
      </c>
      <c r="AI2724" s="21" t="s">
        <v>74</v>
      </c>
      <c r="AN2724" s="21" t="s">
        <v>75</v>
      </c>
      <c r="AS2724" s="21" t="s">
        <v>76</v>
      </c>
    </row>
    <row r="2725" spans="2:56" ht="18.649999999999999" customHeight="1" thickBot="1">
      <c r="B2725" s="20"/>
      <c r="D2725" s="197" t="s">
        <v>77</v>
      </c>
      <c r="E2725" s="198"/>
      <c r="F2725" s="199" t="s">
        <v>78</v>
      </c>
      <c r="G2725" s="200"/>
      <c r="I2725" s="197" t="s">
        <v>79</v>
      </c>
      <c r="J2725" s="198"/>
      <c r="K2725" s="199" t="s">
        <v>80</v>
      </c>
      <c r="L2725" s="200"/>
      <c r="N2725" s="197" t="s">
        <v>81</v>
      </c>
      <c r="O2725" s="198"/>
      <c r="P2725" s="199" t="s">
        <v>82</v>
      </c>
      <c r="Q2725" s="200"/>
      <c r="S2725" s="197" t="s">
        <v>83</v>
      </c>
      <c r="T2725" s="198"/>
      <c r="U2725" s="199" t="s">
        <v>84</v>
      </c>
      <c r="V2725" s="200"/>
      <c r="X2725" s="197" t="s">
        <v>85</v>
      </c>
      <c r="Y2725" s="198"/>
      <c r="Z2725" s="199" t="s">
        <v>86</v>
      </c>
      <c r="AA2725" s="200"/>
      <c r="AB2725" s="4"/>
      <c r="AC2725" s="197" t="s">
        <v>87</v>
      </c>
      <c r="AD2725" s="198"/>
      <c r="AE2725" s="199" t="s">
        <v>88</v>
      </c>
      <c r="AF2725" s="200"/>
      <c r="AH2725" s="197" t="s">
        <v>89</v>
      </c>
      <c r="AI2725" s="198"/>
      <c r="AJ2725" s="199" t="s">
        <v>90</v>
      </c>
      <c r="AK2725" s="200"/>
      <c r="AL2725" s="4"/>
      <c r="AM2725" s="197" t="s">
        <v>91</v>
      </c>
      <c r="AN2725" s="198"/>
      <c r="AO2725" s="199" t="s">
        <v>92</v>
      </c>
      <c r="AP2725" s="200"/>
      <c r="AR2725" s="197" t="s">
        <v>93</v>
      </c>
      <c r="AS2725" s="198"/>
      <c r="AT2725" s="199" t="s">
        <v>94</v>
      </c>
      <c r="AU2725" s="200"/>
      <c r="AV2725" s="4"/>
      <c r="AW2725" s="181" t="s">
        <v>95</v>
      </c>
      <c r="AY2725" s="182" t="s">
        <v>22</v>
      </c>
      <c r="AZ2725" s="9"/>
      <c r="BA2725" s="29"/>
      <c r="BB2725" s="29"/>
      <c r="BC2725" s="29"/>
      <c r="BD2725" s="29"/>
    </row>
    <row r="2726" spans="2:56" ht="18.649999999999999" customHeight="1" thickTop="1" thickBot="1">
      <c r="B2726" s="39">
        <f t="shared" ref="B2726" si="16233">B2719+$E$5</f>
        <v>1.0543999999999831</v>
      </c>
      <c r="D2726" s="24">
        <v>1</v>
      </c>
      <c r="E2726" s="25">
        <v>0</v>
      </c>
      <c r="F2726" s="26">
        <v>0</v>
      </c>
      <c r="G2726" s="27">
        <f t="shared" ref="G2726" si="16234">-1/($E$8*$B2726)</f>
        <v>-5.298361322810166</v>
      </c>
      <c r="I2726" s="24">
        <v>1</v>
      </c>
      <c r="J2726" s="28">
        <v>0</v>
      </c>
      <c r="K2726" s="26">
        <v>0</v>
      </c>
      <c r="L2726" s="27">
        <v>0</v>
      </c>
      <c r="N2726" s="24">
        <f t="shared" ref="N2726" si="16235">D2726*I2726+F2726*I2729-E2726*J2726-G2726*J2729</f>
        <v>0.49995830441828892</v>
      </c>
      <c r="O2726" s="28">
        <f t="shared" ref="O2726" si="16236">(D2726*J2726+E2726*I2726+F2726*J2729+G2726*I2729)</f>
        <v>0</v>
      </c>
      <c r="P2726" s="26">
        <f t="shared" ref="P2726" si="16237">D2726*K2726+F2726*K2729-E2726*L2726-G2726*L2729</f>
        <v>0</v>
      </c>
      <c r="Q2726" s="27">
        <f t="shared" ref="Q2726" si="16238">(D2726*L2726+E2726*K2726+F2726*L2729+G2726*K2729)</f>
        <v>-5.298361322810166</v>
      </c>
      <c r="S2726" s="24">
        <v>1</v>
      </c>
      <c r="T2726" s="25">
        <v>0</v>
      </c>
      <c r="U2726" s="26">
        <v>0</v>
      </c>
      <c r="V2726" s="27">
        <f t="shared" ref="V2726" si="16239">-1/($T$8*$B2726)</f>
        <v>-25.632612886027559</v>
      </c>
      <c r="X2726" s="24">
        <f t="shared" ref="X2726" si="16240">N2726*S2726+P2726*S2729-O2726*T2726-Q2726*T2729</f>
        <v>0.49995830441828892</v>
      </c>
      <c r="Y2726" s="28">
        <f t="shared" ref="Y2726" si="16241">(N2726*T2726+O2726*S2726+P2726*T2729+Q2726*S2729)</f>
        <v>0</v>
      </c>
      <c r="Z2726" s="26">
        <f t="shared" ref="Z2726" si="16242">N2726*U2726+P2726*U2729-O2726*V2726-Q2726*V2729</f>
        <v>0</v>
      </c>
      <c r="AA2726" s="27">
        <f t="shared" ref="AA2726" si="16243">(N2726*V2726+O2726*U2726+P2726*V2729+Q2726*U2729)</f>
        <v>-18.113598999118885</v>
      </c>
      <c r="AB2726" s="8"/>
      <c r="AC2726" s="24">
        <v>1</v>
      </c>
      <c r="AD2726" s="28">
        <v>0</v>
      </c>
      <c r="AE2726" s="26">
        <v>0</v>
      </c>
      <c r="AF2726" s="27">
        <v>0</v>
      </c>
      <c r="AH2726" s="24">
        <f t="shared" ref="AH2726" si="16244">X2726*AC2726+Z2726*AC2729-Y2726*AD2726-AA2726*AD2729</f>
        <v>-1.4924804863232597</v>
      </c>
      <c r="AI2726" s="28">
        <f t="shared" ref="AI2726" si="16245">(X2726*AD2726+Y2726*AC2726+Z2726*AD2729+AA2726*AC2729)</f>
        <v>0</v>
      </c>
      <c r="AJ2726" s="26">
        <f t="shared" ref="AJ2726" si="16246">X2726*AE2726+Z2726*AE2729-Y2726*AF2726-AA2726*AF2729</f>
        <v>0</v>
      </c>
      <c r="AK2726" s="27">
        <f t="shared" ref="AK2726" si="16247">(X2726*AF2726+Y2726*AE2726+Z2726*AF2729+AA2726*AE2729)</f>
        <v>-18.113598999118885</v>
      </c>
      <c r="AL2726" s="8"/>
      <c r="AM2726" s="24">
        <v>1</v>
      </c>
      <c r="AN2726" s="25">
        <v>0</v>
      </c>
      <c r="AO2726" s="26">
        <v>0</v>
      </c>
      <c r="AP2726" s="27">
        <f t="shared" ref="AP2726" si="16248">-1/($AN$8*$B2726)</f>
        <v>-5.298361322810166</v>
      </c>
      <c r="AR2726" s="24">
        <f t="shared" ref="AR2726" si="16249">AH2726*AM2726+AJ2726*AM2729-AI2726*AN2726-AK2726*AN2729</f>
        <v>-1.4924804863232597</v>
      </c>
      <c r="AS2726" s="28">
        <f t="shared" ref="AS2726" si="16250">(AH2726*AN2726+AI2726*AM2726+AJ2726*AN2729+AK2726*AM2729)</f>
        <v>0</v>
      </c>
      <c r="AT2726" s="26">
        <f t="shared" ref="AT2726" si="16251">AH2726*AO2726+AJ2726*AO2729-AI2726*AP2726-AK2726*AP2729</f>
        <v>0</v>
      </c>
      <c r="AU2726" s="27">
        <f t="shared" ref="AU2726" si="16252">(AH2726*AP2726+AI2726*AO2726+AJ2726*AP2729+AK2726*AO2729)</f>
        <v>-10.205898115334818</v>
      </c>
      <c r="AV2726" s="8"/>
      <c r="AW2726" s="183">
        <f t="shared" ref="AW2726" si="16253">20*LOG((2*$AR$8)/(($AR$8*AR2726+AT2726+$AR$8*AR2729+AT2729)^2+($AR$8*AS2726+AU2726+$AR$8*AS2729+AU2729)^2)^0.5)</f>
        <v>-14.376884826937456</v>
      </c>
      <c r="AY2726" s="184">
        <f t="shared" ref="AY2726" si="16254">((AS2726^2+AR2726^2)/(AS2729^2+AR2729^2))^0.5</f>
        <v>24.180639282447796</v>
      </c>
      <c r="AZ2726" s="9"/>
      <c r="BA2726" s="29"/>
      <c r="BB2726" s="29"/>
      <c r="BC2726" s="29"/>
      <c r="BD2726" s="29"/>
    </row>
    <row r="2727" spans="2:56" ht="18.649999999999999" customHeight="1" thickBot="1">
      <c r="D2727" s="30"/>
      <c r="G2727" s="31"/>
      <c r="I2727" s="30"/>
      <c r="L2727" s="31"/>
      <c r="N2727" s="30"/>
      <c r="Q2727" s="31"/>
      <c r="S2727" s="30"/>
      <c r="V2727" s="31"/>
      <c r="X2727" s="30"/>
      <c r="AA2727" s="31"/>
      <c r="AC2727" s="30"/>
      <c r="AF2727" s="31"/>
      <c r="AH2727" s="30"/>
      <c r="AK2727" s="31"/>
      <c r="AM2727" s="30"/>
      <c r="AP2727" s="31"/>
      <c r="AR2727" s="30"/>
      <c r="AU2727" s="31"/>
      <c r="AY2727" s="185"/>
      <c r="AZ2727" s="9"/>
      <c r="BA2727" s="29"/>
      <c r="BB2727" s="29"/>
      <c r="BC2727" s="29"/>
      <c r="BD2727" s="29"/>
    </row>
    <row r="2728" spans="2:56" ht="18.649999999999999" customHeight="1" thickBot="1">
      <c r="D2728" s="197" t="s">
        <v>96</v>
      </c>
      <c r="E2728" s="198"/>
      <c r="F2728" s="199" t="s">
        <v>97</v>
      </c>
      <c r="G2728" s="200"/>
      <c r="I2728" s="197" t="s">
        <v>98</v>
      </c>
      <c r="J2728" s="198"/>
      <c r="K2728" s="199" t="s">
        <v>99</v>
      </c>
      <c r="L2728" s="200"/>
      <c r="N2728" s="197" t="s">
        <v>1</v>
      </c>
      <c r="O2728" s="198"/>
      <c r="P2728" s="199" t="s">
        <v>2</v>
      </c>
      <c r="Q2728" s="200"/>
      <c r="S2728" s="172" t="s">
        <v>100</v>
      </c>
      <c r="T2728" s="173"/>
      <c r="U2728" s="199" t="s">
        <v>101</v>
      </c>
      <c r="V2728" s="200"/>
      <c r="X2728" s="197" t="s">
        <v>102</v>
      </c>
      <c r="Y2728" s="198"/>
      <c r="Z2728" s="199" t="s">
        <v>103</v>
      </c>
      <c r="AA2728" s="200"/>
      <c r="AB2728" s="4"/>
      <c r="AC2728" s="197" t="s">
        <v>104</v>
      </c>
      <c r="AD2728" s="198"/>
      <c r="AE2728" s="199" t="s">
        <v>105</v>
      </c>
      <c r="AF2728" s="200"/>
      <c r="AH2728" s="172" t="s">
        <v>106</v>
      </c>
      <c r="AI2728" s="173"/>
      <c r="AJ2728" s="199" t="s">
        <v>107</v>
      </c>
      <c r="AK2728" s="200"/>
      <c r="AL2728" s="4"/>
      <c r="AM2728" s="197" t="s">
        <v>108</v>
      </c>
      <c r="AN2728" s="198"/>
      <c r="AO2728" s="199" t="s">
        <v>109</v>
      </c>
      <c r="AP2728" s="200"/>
      <c r="AR2728" s="197" t="s">
        <v>110</v>
      </c>
      <c r="AS2728" s="198"/>
      <c r="AT2728" s="199" t="s">
        <v>111</v>
      </c>
      <c r="AU2728" s="200"/>
      <c r="AV2728" s="4"/>
      <c r="AW2728" s="36" t="s">
        <v>112</v>
      </c>
      <c r="AY2728" s="186" t="s">
        <v>113</v>
      </c>
      <c r="AZ2728" s="9"/>
      <c r="BA2728" s="29"/>
      <c r="BB2728" s="29"/>
      <c r="BC2728" s="29"/>
      <c r="BD2728" s="29"/>
    </row>
    <row r="2729" spans="2:56" ht="18.649999999999999" customHeight="1" thickTop="1" thickBot="1">
      <c r="D2729" s="24">
        <v>0</v>
      </c>
      <c r="E2729" s="28">
        <v>0</v>
      </c>
      <c r="F2729" s="26">
        <v>1</v>
      </c>
      <c r="G2729" s="27">
        <v>0</v>
      </c>
      <c r="I2729" s="24">
        <v>0</v>
      </c>
      <c r="J2729" s="28">
        <f t="shared" ref="J2729" si="16255">IF(0=(1-$J$8*$K$8*$B2726^2),0,-1*(1-$J$8*$K$8*$B2726^2)/($B2726*$K$8))</f>
        <v>-9.4376669524021253E-2</v>
      </c>
      <c r="K2729" s="26">
        <v>1</v>
      </c>
      <c r="L2729" s="27">
        <v>0</v>
      </c>
      <c r="N2729" s="24">
        <f t="shared" ref="N2729" si="16256">D2729*I2726+F2729*I2729-E2729*J2726-G2729*J2729</f>
        <v>0</v>
      </c>
      <c r="O2729" s="28">
        <f t="shared" ref="O2729" si="16257">(D2729*J2726+E2729*I2726+F2729*J2729+G2729*I2729)</f>
        <v>-9.4376669524021253E-2</v>
      </c>
      <c r="P2729" s="26">
        <f t="shared" ref="P2729" si="16258">D2729*K2726+F2729*K2729-E2729*L2726-G2729*L2729</f>
        <v>1</v>
      </c>
      <c r="Q2729" s="27">
        <f t="shared" ref="Q2729" si="16259">(D2729*L2726+E2729*K2726+F2729*L2729+G2729*K2729)</f>
        <v>0</v>
      </c>
      <c r="S2729" s="24">
        <v>0</v>
      </c>
      <c r="T2729" s="28">
        <v>0</v>
      </c>
      <c r="U2729" s="26">
        <v>1</v>
      </c>
      <c r="V2729" s="27">
        <v>0</v>
      </c>
      <c r="X2729" s="24">
        <f t="shared" ref="X2729" si="16260">N2729*S2726+P2729*S2729-O2729*T2726-Q2729*T2729</f>
        <v>0</v>
      </c>
      <c r="Y2729" s="28">
        <f t="shared" ref="Y2729" si="16261">(N2729*T2726+O2729*S2726+P2729*T2729+Q2729*S2729)</f>
        <v>-9.4376669524021253E-2</v>
      </c>
      <c r="Z2729" s="26">
        <f t="shared" ref="Z2729" si="16262">N2729*U2726+P2729*U2729-O2729*V2726-Q2729*V2729</f>
        <v>-1.4191206353817916</v>
      </c>
      <c r="AA2729" s="27">
        <f t="shared" ref="AA2729" si="16263">(N2729*V2726+O2729*U2726+P2729*V2729+Q2729*U2729)</f>
        <v>0</v>
      </c>
      <c r="AB2729" s="8"/>
      <c r="AC2729" s="24">
        <v>0</v>
      </c>
      <c r="AD2729" s="28">
        <f t="shared" ref="AD2729" si="16264">IF(0=(1-$AD$8*$AE$8*$B2726^2),0,-1*(1-$AD$8*$AE$8*$B2726^2)/($B2726*$AD$8))</f>
        <v>-0.10999684771858251</v>
      </c>
      <c r="AE2729" s="26">
        <v>1</v>
      </c>
      <c r="AF2729" s="27">
        <v>0</v>
      </c>
      <c r="AH2729" s="24">
        <f t="shared" ref="AH2729" si="16265">X2729*AC2726+Z2729*AC2729-Y2729*AD2726-AA2729*AD2729</f>
        <v>0</v>
      </c>
      <c r="AI2729" s="28">
        <f t="shared" ref="AI2729" si="16266">(X2729*AD2726+Y2729*AC2726+Z2729*AD2729+AA2729*AC2729)</f>
        <v>6.1722126900367727E-2</v>
      </c>
      <c r="AJ2729" s="26">
        <f t="shared" ref="AJ2729" si="16267">X2729*AE2726+Z2729*AE2729-Y2729*AF2726-AA2729*AF2729</f>
        <v>-1.4191206353817916</v>
      </c>
      <c r="AK2729" s="27">
        <f t="shared" ref="AK2729" si="16268">(X2729*AF2726+Y2729*AE2726+Z2729*AF2729+AA2729*AE2729)</f>
        <v>0</v>
      </c>
      <c r="AL2729" s="8"/>
      <c r="AM2729" s="24">
        <v>0</v>
      </c>
      <c r="AN2729" s="28">
        <v>0</v>
      </c>
      <c r="AO2729" s="26">
        <v>1</v>
      </c>
      <c r="AP2729" s="27">
        <v>0</v>
      </c>
      <c r="AR2729" s="24">
        <f t="shared" ref="AR2729" si="16269">AH2729*AM2726+AJ2729*AM2729-AI2729*AN2726-AK2729*AN2729</f>
        <v>0</v>
      </c>
      <c r="AS2729" s="28">
        <f t="shared" ref="AS2729" si="16270">(AH2729*AN2726+AI2729*AM2726+AJ2729*AN2729+AK2729*AM2729)</f>
        <v>6.1722126900367727E-2</v>
      </c>
      <c r="AT2729" s="26">
        <f t="shared" ref="AT2729" si="16271">AH2729*AO2726+AJ2729*AO2729-AI2729*AP2726-AK2729*AP2729</f>
        <v>-1.0920945054513023</v>
      </c>
      <c r="AU2729" s="27">
        <f t="shared" ref="AU2729" si="16272">(AH2729*AP2726+AI2729*AO2726+AJ2729*AP2729+AK2729*AO2729)</f>
        <v>0</v>
      </c>
      <c r="AV2729" s="8"/>
      <c r="AW2729" s="38">
        <f t="shared" ref="AW2729" si="16273">(180/PI())*ATAN(-1*(($AR$8*AS2726+AU2726+$AR$8*AS2729+AU2729)/($AR$8*AR2726+AT2726+$AR$8*AR2729+AT2729)))</f>
        <v>-75.706062368363391</v>
      </c>
      <c r="AY2729" s="187">
        <f t="shared" ref="AY2729" si="16274">20*LOG(((($AR$8*AR2726+AT2726-$AR$8*AR2729-AT2729)^2+($AR$8*AS2726+AU2726-$AR$8*AS2729-AU2729)^2)/(($AR$8*AR2726+AT2726+$AR$8*AR2729+AT2729)^2+($AR$8*AS2726+AU2726+$AR$8*AS2729+AU2729)^2))^0.5)</f>
        <v>-0.16148987644949528</v>
      </c>
      <c r="AZ2729" s="9"/>
      <c r="BA2729" s="29"/>
      <c r="BB2729" s="29"/>
      <c r="BC2729" s="29"/>
      <c r="BD2729" s="29"/>
    </row>
    <row r="2730" spans="2:56" ht="18.649999999999999" customHeight="1">
      <c r="AY2730" s="33"/>
    </row>
    <row r="2731" spans="2:56" ht="18.649999999999999" customHeight="1" thickBot="1">
      <c r="E2731" s="21" t="s">
        <v>68</v>
      </c>
      <c r="J2731" s="21" t="s">
        <v>69</v>
      </c>
      <c r="O2731" s="21" t="s">
        <v>70</v>
      </c>
      <c r="T2731" s="21" t="s">
        <v>71</v>
      </c>
      <c r="Y2731" s="21" t="s">
        <v>72</v>
      </c>
      <c r="AD2731" s="21" t="s">
        <v>73</v>
      </c>
      <c r="AI2731" s="21" t="s">
        <v>74</v>
      </c>
      <c r="AN2731" s="21" t="s">
        <v>75</v>
      </c>
      <c r="AS2731" s="21" t="s">
        <v>76</v>
      </c>
    </row>
    <row r="2732" spans="2:56" ht="18.649999999999999" customHeight="1" thickBot="1">
      <c r="B2732" s="20"/>
      <c r="D2732" s="197" t="s">
        <v>77</v>
      </c>
      <c r="E2732" s="198"/>
      <c r="F2732" s="199" t="s">
        <v>78</v>
      </c>
      <c r="G2732" s="200"/>
      <c r="I2732" s="197" t="s">
        <v>79</v>
      </c>
      <c r="J2732" s="198"/>
      <c r="K2732" s="199" t="s">
        <v>80</v>
      </c>
      <c r="L2732" s="200"/>
      <c r="N2732" s="197" t="s">
        <v>81</v>
      </c>
      <c r="O2732" s="198"/>
      <c r="P2732" s="199" t="s">
        <v>82</v>
      </c>
      <c r="Q2732" s="200"/>
      <c r="S2732" s="197" t="s">
        <v>83</v>
      </c>
      <c r="T2732" s="198"/>
      <c r="U2732" s="199" t="s">
        <v>84</v>
      </c>
      <c r="V2732" s="200"/>
      <c r="X2732" s="197" t="s">
        <v>85</v>
      </c>
      <c r="Y2732" s="198"/>
      <c r="Z2732" s="199" t="s">
        <v>86</v>
      </c>
      <c r="AA2732" s="200"/>
      <c r="AB2732" s="4"/>
      <c r="AC2732" s="197" t="s">
        <v>87</v>
      </c>
      <c r="AD2732" s="198"/>
      <c r="AE2732" s="199" t="s">
        <v>88</v>
      </c>
      <c r="AF2732" s="200"/>
      <c r="AH2732" s="197" t="s">
        <v>89</v>
      </c>
      <c r="AI2732" s="198"/>
      <c r="AJ2732" s="199" t="s">
        <v>90</v>
      </c>
      <c r="AK2732" s="200"/>
      <c r="AL2732" s="4"/>
      <c r="AM2732" s="197" t="s">
        <v>91</v>
      </c>
      <c r="AN2732" s="198"/>
      <c r="AO2732" s="199" t="s">
        <v>92</v>
      </c>
      <c r="AP2732" s="200"/>
      <c r="AR2732" s="197" t="s">
        <v>93</v>
      </c>
      <c r="AS2732" s="198"/>
      <c r="AT2732" s="199" t="s">
        <v>94</v>
      </c>
      <c r="AU2732" s="200"/>
      <c r="AV2732" s="4"/>
      <c r="AW2732" s="181" t="s">
        <v>95</v>
      </c>
      <c r="AY2732" s="182" t="s">
        <v>22</v>
      </c>
      <c r="AZ2732" s="9"/>
      <c r="BA2732" s="29"/>
      <c r="BB2732" s="29"/>
      <c r="BC2732" s="29"/>
      <c r="BD2732" s="29"/>
    </row>
    <row r="2733" spans="2:56" ht="18.649999999999999" customHeight="1" thickTop="1" thickBot="1">
      <c r="B2733" s="39">
        <f t="shared" ref="B2733" si="16275">B2726+$E$5</f>
        <v>1.0547999999999831</v>
      </c>
      <c r="D2733" s="24">
        <v>1</v>
      </c>
      <c r="E2733" s="25">
        <v>0</v>
      </c>
      <c r="F2733" s="26">
        <v>0</v>
      </c>
      <c r="G2733" s="27">
        <f t="shared" ref="G2733" si="16276">-1/($E$8*$B2733)</f>
        <v>-5.2963520845383387</v>
      </c>
      <c r="I2733" s="24">
        <v>1</v>
      </c>
      <c r="J2733" s="28">
        <v>0</v>
      </c>
      <c r="K2733" s="26">
        <v>0</v>
      </c>
      <c r="L2733" s="27">
        <v>0</v>
      </c>
      <c r="N2733" s="24">
        <f t="shared" ref="N2733" si="16277">D2733*I2733+F2733*I2736-E2733*J2733-G2733*J2736</f>
        <v>0.50452716215764026</v>
      </c>
      <c r="O2733" s="28">
        <f t="shared" ref="O2733" si="16278">(D2733*J2733+E2733*I2733+F2733*J2736+G2733*I2736)</f>
        <v>0</v>
      </c>
      <c r="P2733" s="26">
        <f t="shared" ref="P2733" si="16279">D2733*K2733+F2733*K2736-E2733*L2733-G2733*L2736</f>
        <v>0</v>
      </c>
      <c r="Q2733" s="27">
        <f t="shared" ref="Q2733" si="16280">(D2733*L2733+E2733*K2733+F2733*L2736+G2733*K2736)</f>
        <v>-5.2963520845383387</v>
      </c>
      <c r="S2733" s="24">
        <v>1</v>
      </c>
      <c r="T2733" s="25">
        <v>0</v>
      </c>
      <c r="U2733" s="26">
        <v>0</v>
      </c>
      <c r="V2733" s="27">
        <f t="shared" ref="V2733" si="16281">-1/($T$8*$B2733)</f>
        <v>-25.622892517090882</v>
      </c>
      <c r="X2733" s="24">
        <f t="shared" ref="X2733" si="16282">N2733*S2733+P2733*S2736-O2733*T2733-Q2733*T2736</f>
        <v>0.50452716215764026</v>
      </c>
      <c r="Y2733" s="28">
        <f t="shared" ref="Y2733" si="16283">(N2733*T2733+O2733*S2733+P2733*T2736+Q2733*S2736)</f>
        <v>0</v>
      </c>
      <c r="Z2733" s="26">
        <f t="shared" ref="Z2733" si="16284">N2733*U2733+P2733*U2736-O2733*V2733-Q2733*V2736</f>
        <v>0</v>
      </c>
      <c r="AA2733" s="27">
        <f t="shared" ref="AA2733" si="16285">(N2733*V2733+O2733*U2733+P2733*V2736+Q2733*U2736)</f>
        <v>-18.223797332456439</v>
      </c>
      <c r="AB2733" s="8"/>
      <c r="AC2733" s="24">
        <v>1</v>
      </c>
      <c r="AD2733" s="28">
        <v>0</v>
      </c>
      <c r="AE2733" s="26">
        <v>0</v>
      </c>
      <c r="AF2733" s="27">
        <v>0</v>
      </c>
      <c r="AH2733" s="24">
        <f t="shared" ref="AH2733" si="16286">X2733*AC2733+Z2733*AC2736-Y2733*AD2733-AA2733*AD2736</f>
        <v>-1.4871163187849068</v>
      </c>
      <c r="AI2733" s="28">
        <f t="shared" ref="AI2733" si="16287">(X2733*AD2733+Y2733*AC2733+Z2733*AD2736+AA2733*AC2736)</f>
        <v>0</v>
      </c>
      <c r="AJ2733" s="26">
        <f t="shared" ref="AJ2733" si="16288">X2733*AE2733+Z2733*AE2736-Y2733*AF2733-AA2733*AF2736</f>
        <v>0</v>
      </c>
      <c r="AK2733" s="27">
        <f t="shared" ref="AK2733" si="16289">(X2733*AF2733+Y2733*AE2733+Z2733*AF2736+AA2733*AE2736)</f>
        <v>-18.223797332456439</v>
      </c>
      <c r="AL2733" s="8"/>
      <c r="AM2733" s="24">
        <v>1</v>
      </c>
      <c r="AN2733" s="25">
        <v>0</v>
      </c>
      <c r="AO2733" s="26">
        <v>0</v>
      </c>
      <c r="AP2733" s="27">
        <f t="shared" ref="AP2733" si="16290">-1/($AN$8*$B2733)</f>
        <v>-5.2963520845383387</v>
      </c>
      <c r="AR2733" s="24">
        <f t="shared" ref="AR2733" si="16291">AH2733*AM2733+AJ2733*AM2736-AI2733*AN2733-AK2733*AN2736</f>
        <v>-1.4871163187849068</v>
      </c>
      <c r="AS2733" s="28">
        <f t="shared" ref="AS2733" si="16292">(AH2733*AN2733+AI2733*AM2733+AJ2733*AN2736+AK2733*AM2736)</f>
        <v>0</v>
      </c>
      <c r="AT2733" s="26">
        <f t="shared" ref="AT2733" si="16293">AH2733*AO2733+AJ2733*AO2736-AI2733*AP2733-AK2733*AP2736</f>
        <v>0</v>
      </c>
      <c r="AU2733" s="27">
        <f t="shared" ref="AU2733" si="16294">(AH2733*AP2733+AI2733*AO2733+AJ2733*AP2736+AK2733*AO2736)</f>
        <v>-10.347505717509016</v>
      </c>
      <c r="AV2733" s="8"/>
      <c r="AW2733" s="183">
        <f t="shared" ref="AW2733" si="16295">20*LOG((2*$AR$8)/(($AR$8*AR2733+AT2733+$AR$8*AR2736+AT2736)^2+($AR$8*AS2733+AU2733+$AR$8*AS2736+AU2736)^2)^0.5)</f>
        <v>-14.489405294433093</v>
      </c>
      <c r="AY2733" s="184">
        <f t="shared" ref="AY2733" si="16296">((AS2733^2+AR2733^2)/(AS2736^2+AR2736^2))^0.5</f>
        <v>25.151019795702471</v>
      </c>
      <c r="AZ2733" s="9"/>
      <c r="BA2733" s="29"/>
      <c r="BB2733" s="29"/>
      <c r="BC2733" s="29"/>
      <c r="BD2733" s="29"/>
    </row>
    <row r="2734" spans="2:56" ht="18.649999999999999" customHeight="1" thickBot="1">
      <c r="D2734" s="30"/>
      <c r="G2734" s="31"/>
      <c r="I2734" s="30"/>
      <c r="L2734" s="31"/>
      <c r="N2734" s="30"/>
      <c r="Q2734" s="31"/>
      <c r="S2734" s="30"/>
      <c r="V2734" s="31"/>
      <c r="X2734" s="30"/>
      <c r="AA2734" s="31"/>
      <c r="AC2734" s="30"/>
      <c r="AF2734" s="31"/>
      <c r="AH2734" s="30"/>
      <c r="AK2734" s="31"/>
      <c r="AM2734" s="30"/>
      <c r="AP2734" s="31"/>
      <c r="AR2734" s="30"/>
      <c r="AU2734" s="31"/>
      <c r="AY2734" s="185"/>
      <c r="AZ2734" s="9"/>
      <c r="BA2734" s="29"/>
      <c r="BB2734" s="29"/>
      <c r="BC2734" s="29"/>
      <c r="BD2734" s="29"/>
    </row>
    <row r="2735" spans="2:56" ht="18.649999999999999" customHeight="1" thickBot="1">
      <c r="D2735" s="197" t="s">
        <v>96</v>
      </c>
      <c r="E2735" s="198"/>
      <c r="F2735" s="199" t="s">
        <v>97</v>
      </c>
      <c r="G2735" s="200"/>
      <c r="I2735" s="197" t="s">
        <v>98</v>
      </c>
      <c r="J2735" s="198"/>
      <c r="K2735" s="199" t="s">
        <v>99</v>
      </c>
      <c r="L2735" s="200"/>
      <c r="N2735" s="197" t="s">
        <v>1</v>
      </c>
      <c r="O2735" s="198"/>
      <c r="P2735" s="199" t="s">
        <v>2</v>
      </c>
      <c r="Q2735" s="200"/>
      <c r="S2735" s="172" t="s">
        <v>100</v>
      </c>
      <c r="T2735" s="173"/>
      <c r="U2735" s="199" t="s">
        <v>101</v>
      </c>
      <c r="V2735" s="200"/>
      <c r="X2735" s="197" t="s">
        <v>102</v>
      </c>
      <c r="Y2735" s="198"/>
      <c r="Z2735" s="199" t="s">
        <v>103</v>
      </c>
      <c r="AA2735" s="200"/>
      <c r="AB2735" s="4"/>
      <c r="AC2735" s="197" t="s">
        <v>104</v>
      </c>
      <c r="AD2735" s="198"/>
      <c r="AE2735" s="199" t="s">
        <v>105</v>
      </c>
      <c r="AF2735" s="200"/>
      <c r="AH2735" s="172" t="s">
        <v>106</v>
      </c>
      <c r="AI2735" s="173"/>
      <c r="AJ2735" s="199" t="s">
        <v>107</v>
      </c>
      <c r="AK2735" s="200"/>
      <c r="AL2735" s="4"/>
      <c r="AM2735" s="197" t="s">
        <v>108</v>
      </c>
      <c r="AN2735" s="198"/>
      <c r="AO2735" s="199" t="s">
        <v>109</v>
      </c>
      <c r="AP2735" s="200"/>
      <c r="AR2735" s="197" t="s">
        <v>110</v>
      </c>
      <c r="AS2735" s="198"/>
      <c r="AT2735" s="199" t="s">
        <v>111</v>
      </c>
      <c r="AU2735" s="200"/>
      <c r="AV2735" s="4"/>
      <c r="AW2735" s="36" t="s">
        <v>112</v>
      </c>
      <c r="AY2735" s="186" t="s">
        <v>113</v>
      </c>
      <c r="AZ2735" s="9"/>
      <c r="BA2735" s="29"/>
      <c r="BB2735" s="29"/>
      <c r="BC2735" s="29"/>
      <c r="BD2735" s="29"/>
    </row>
    <row r="2736" spans="2:56" ht="18.649999999999999" customHeight="1" thickTop="1" thickBot="1">
      <c r="D2736" s="24">
        <v>0</v>
      </c>
      <c r="E2736" s="28">
        <v>0</v>
      </c>
      <c r="F2736" s="26">
        <v>1</v>
      </c>
      <c r="G2736" s="27">
        <v>0</v>
      </c>
      <c r="I2736" s="24">
        <v>0</v>
      </c>
      <c r="J2736" s="28">
        <f t="shared" ref="J2736" si="16297">IF(0=(1-$J$8*$K$8*$B2733^2),0,-1*(1-$J$8*$K$8*$B2733^2)/($B2733*$K$8))</f>
        <v>-9.3549830134744161E-2</v>
      </c>
      <c r="K2736" s="26">
        <v>1</v>
      </c>
      <c r="L2736" s="27">
        <v>0</v>
      </c>
      <c r="N2736" s="24">
        <f t="shared" ref="N2736" si="16298">D2736*I2733+F2736*I2736-E2736*J2733-G2736*J2736</f>
        <v>0</v>
      </c>
      <c r="O2736" s="28">
        <f t="shared" ref="O2736" si="16299">(D2736*J2733+E2736*I2733+F2736*J2736+G2736*I2736)</f>
        <v>-9.3549830134744161E-2</v>
      </c>
      <c r="P2736" s="26">
        <f t="shared" ref="P2736" si="16300">D2736*K2733+F2736*K2736-E2736*L2733-G2736*L2736</f>
        <v>1</v>
      </c>
      <c r="Q2736" s="27">
        <f t="shared" ref="Q2736" si="16301">(D2736*L2733+E2736*K2733+F2736*L2736+G2736*K2736)</f>
        <v>0</v>
      </c>
      <c r="S2736" s="24">
        <v>0</v>
      </c>
      <c r="T2736" s="28">
        <v>0</v>
      </c>
      <c r="U2736" s="26">
        <v>1</v>
      </c>
      <c r="V2736" s="27">
        <v>0</v>
      </c>
      <c r="X2736" s="24">
        <f t="shared" ref="X2736" si="16302">N2736*S2733+P2736*S2736-O2736*T2733-Q2736*T2736</f>
        <v>0</v>
      </c>
      <c r="Y2736" s="28">
        <f t="shared" ref="Y2736" si="16303">(N2736*T2733+O2736*S2733+P2736*T2736+Q2736*S2736)</f>
        <v>-9.3549830134744161E-2</v>
      </c>
      <c r="Z2736" s="26">
        <f t="shared" ref="Z2736" si="16304">N2736*U2733+P2736*U2736-O2736*V2733-Q2736*V2736</f>
        <v>-1.3970172425346594</v>
      </c>
      <c r="AA2736" s="27">
        <f t="shared" ref="AA2736" si="16305">(N2736*V2733+O2736*U2733+P2736*V2736+Q2736*U2736)</f>
        <v>0</v>
      </c>
      <c r="AB2736" s="8"/>
      <c r="AC2736" s="24">
        <v>0</v>
      </c>
      <c r="AD2736" s="28">
        <f t="shared" ref="AD2736" si="16306">IF(0=(1-$AD$8*$AE$8*$B2733^2),0,-1*(1-$AD$8*$AE$8*$B2733^2)/($B2733*$AD$8))</f>
        <v>-0.10928806135236402</v>
      </c>
      <c r="AE2736" s="26">
        <v>1</v>
      </c>
      <c r="AF2736" s="27">
        <v>0</v>
      </c>
      <c r="AH2736" s="24">
        <f t="shared" ref="AH2736" si="16307">X2736*AC2733+Z2736*AC2736-Y2736*AD2733-AA2736*AD2736</f>
        <v>0</v>
      </c>
      <c r="AI2736" s="28">
        <f t="shared" ref="AI2736" si="16308">(X2736*AD2733+Y2736*AC2733+Z2736*AD2736+AA2736*AC2736)</f>
        <v>5.9127475977694105E-2</v>
      </c>
      <c r="AJ2736" s="26">
        <f t="shared" ref="AJ2736" si="16309">X2736*AE2733+Z2736*AE2736-Y2736*AF2733-AA2736*AF2736</f>
        <v>-1.3970172425346594</v>
      </c>
      <c r="AK2736" s="27">
        <f t="shared" ref="AK2736" si="16310">(X2736*AF2733+Y2736*AE2733+Z2736*AF2736+AA2736*AE2736)</f>
        <v>0</v>
      </c>
      <c r="AL2736" s="8"/>
      <c r="AM2736" s="24">
        <v>0</v>
      </c>
      <c r="AN2736" s="28">
        <v>0</v>
      </c>
      <c r="AO2736" s="26">
        <v>1</v>
      </c>
      <c r="AP2736" s="27">
        <v>0</v>
      </c>
      <c r="AR2736" s="24">
        <f t="shared" ref="AR2736" si="16311">AH2736*AM2733+AJ2736*AM2736-AI2736*AN2733-AK2736*AN2736</f>
        <v>0</v>
      </c>
      <c r="AS2736" s="28">
        <f t="shared" ref="AS2736" si="16312">(AH2736*AN2733+AI2736*AM2733+AJ2736*AN2736+AK2736*AM2736)</f>
        <v>5.9127475977694105E-2</v>
      </c>
      <c r="AT2736" s="26">
        <f t="shared" ref="AT2736" si="16313">AH2736*AO2733+AJ2736*AO2736-AI2736*AP2733-AK2736*AP2736</f>
        <v>-1.0838573118867088</v>
      </c>
      <c r="AU2736" s="27">
        <f t="shared" ref="AU2736" si="16314">(AH2736*AP2733+AI2736*AO2733+AJ2736*AP2736+AK2736*AO2736)</f>
        <v>0</v>
      </c>
      <c r="AV2736" s="8"/>
      <c r="AW2736" s="38">
        <f t="shared" ref="AW2736" si="16315">(180/PI())*ATAN(-1*(($AR$8*AS2733+AU2733+$AR$8*AS2736+AU2736)/($AR$8*AR2733+AT2733+$AR$8*AR2736+AT2736)))</f>
        <v>-75.969631916450297</v>
      </c>
      <c r="AY2736" s="187">
        <f t="shared" ref="AY2736" si="16316">20*LOG(((($AR$8*AR2733+AT2733-$AR$8*AR2736-AT2736)^2+($AR$8*AS2733+AU2733-$AR$8*AS2736-AU2736)^2)/(($AR$8*AR2733+AT2733+$AR$8*AR2736+AT2736)^2+($AR$8*AS2733+AU2733+$AR$8*AS2736+AU2736)^2))^0.5)</f>
        <v>-0.15728389028188122</v>
      </c>
      <c r="AZ2736" s="9"/>
      <c r="BA2736" s="29"/>
      <c r="BB2736" s="29"/>
      <c r="BC2736" s="29"/>
      <c r="BD2736" s="29"/>
    </row>
    <row r="2737" spans="2:56" ht="18.649999999999999" customHeight="1">
      <c r="AY2737" s="33"/>
    </row>
    <row r="2738" spans="2:56" ht="18.649999999999999" customHeight="1" thickBot="1">
      <c r="E2738" s="21" t="s">
        <v>68</v>
      </c>
      <c r="J2738" s="21" t="s">
        <v>69</v>
      </c>
      <c r="O2738" s="21" t="s">
        <v>70</v>
      </c>
      <c r="T2738" s="21" t="s">
        <v>71</v>
      </c>
      <c r="Y2738" s="21" t="s">
        <v>72</v>
      </c>
      <c r="AD2738" s="21" t="s">
        <v>73</v>
      </c>
      <c r="AI2738" s="21" t="s">
        <v>74</v>
      </c>
      <c r="AN2738" s="21" t="s">
        <v>75</v>
      </c>
      <c r="AS2738" s="21" t="s">
        <v>76</v>
      </c>
    </row>
    <row r="2739" spans="2:56" ht="18.649999999999999" customHeight="1" thickBot="1">
      <c r="B2739" s="20"/>
      <c r="D2739" s="197" t="s">
        <v>77</v>
      </c>
      <c r="E2739" s="198"/>
      <c r="F2739" s="199" t="s">
        <v>78</v>
      </c>
      <c r="G2739" s="200"/>
      <c r="I2739" s="197" t="s">
        <v>79</v>
      </c>
      <c r="J2739" s="198"/>
      <c r="K2739" s="199" t="s">
        <v>80</v>
      </c>
      <c r="L2739" s="200"/>
      <c r="N2739" s="197" t="s">
        <v>81</v>
      </c>
      <c r="O2739" s="198"/>
      <c r="P2739" s="199" t="s">
        <v>82</v>
      </c>
      <c r="Q2739" s="200"/>
      <c r="S2739" s="197" t="s">
        <v>83</v>
      </c>
      <c r="T2739" s="198"/>
      <c r="U2739" s="199" t="s">
        <v>84</v>
      </c>
      <c r="V2739" s="200"/>
      <c r="X2739" s="197" t="s">
        <v>85</v>
      </c>
      <c r="Y2739" s="198"/>
      <c r="Z2739" s="199" t="s">
        <v>86</v>
      </c>
      <c r="AA2739" s="200"/>
      <c r="AB2739" s="4"/>
      <c r="AC2739" s="197" t="s">
        <v>87</v>
      </c>
      <c r="AD2739" s="198"/>
      <c r="AE2739" s="199" t="s">
        <v>88</v>
      </c>
      <c r="AF2739" s="200"/>
      <c r="AH2739" s="197" t="s">
        <v>89</v>
      </c>
      <c r="AI2739" s="198"/>
      <c r="AJ2739" s="199" t="s">
        <v>90</v>
      </c>
      <c r="AK2739" s="200"/>
      <c r="AL2739" s="4"/>
      <c r="AM2739" s="197" t="s">
        <v>91</v>
      </c>
      <c r="AN2739" s="198"/>
      <c r="AO2739" s="199" t="s">
        <v>92</v>
      </c>
      <c r="AP2739" s="200"/>
      <c r="AR2739" s="197" t="s">
        <v>93</v>
      </c>
      <c r="AS2739" s="198"/>
      <c r="AT2739" s="199" t="s">
        <v>94</v>
      </c>
      <c r="AU2739" s="200"/>
      <c r="AV2739" s="4"/>
      <c r="AW2739" s="181" t="s">
        <v>95</v>
      </c>
      <c r="AY2739" s="182" t="s">
        <v>22</v>
      </c>
      <c r="AZ2739" s="9"/>
      <c r="BA2739" s="29"/>
      <c r="BB2739" s="29"/>
      <c r="BC2739" s="29"/>
      <c r="BD2739" s="29"/>
    </row>
    <row r="2740" spans="2:56" ht="18.649999999999999" customHeight="1" thickTop="1" thickBot="1">
      <c r="B2740" s="39">
        <f t="shared" ref="B2740" si="16317">B2733+$E$5</f>
        <v>1.055199999999983</v>
      </c>
      <c r="D2740" s="24">
        <v>1</v>
      </c>
      <c r="E2740" s="25">
        <v>0</v>
      </c>
      <c r="F2740" s="26">
        <v>0</v>
      </c>
      <c r="G2740" s="27">
        <f t="shared" ref="G2740" si="16318">-1/($E$8*$B2740)</f>
        <v>-5.2943443695707346</v>
      </c>
      <c r="I2740" s="24">
        <v>1</v>
      </c>
      <c r="J2740" s="28">
        <v>0</v>
      </c>
      <c r="K2740" s="26">
        <v>0</v>
      </c>
      <c r="L2740" s="27">
        <v>0</v>
      </c>
      <c r="N2740" s="24">
        <f t="shared" ref="N2740" si="16319">D2740*I2740+F2740*I2743-E2740*J2740-G2740*J2743</f>
        <v>0.50909082506183601</v>
      </c>
      <c r="O2740" s="28">
        <f t="shared" ref="O2740" si="16320">(D2740*J2740+E2740*I2740+F2740*J2743+G2740*I2743)</f>
        <v>0</v>
      </c>
      <c r="P2740" s="26">
        <f t="shared" ref="P2740" si="16321">D2740*K2740+F2740*K2743-E2740*L2740-G2740*L2743</f>
        <v>0</v>
      </c>
      <c r="Q2740" s="27">
        <f t="shared" ref="Q2740" si="16322">(D2740*L2740+E2740*K2740+F2740*L2743+G2740*K2743)</f>
        <v>-5.2943443695707346</v>
      </c>
      <c r="S2740" s="24">
        <v>1</v>
      </c>
      <c r="T2740" s="25">
        <v>0</v>
      </c>
      <c r="U2740" s="26">
        <v>0</v>
      </c>
      <c r="V2740" s="27">
        <f t="shared" ref="V2740" si="16323">-1/($T$8*$B2740)</f>
        <v>-25.613179517653013</v>
      </c>
      <c r="X2740" s="24">
        <f t="shared" ref="X2740" si="16324">N2740*S2740+P2740*S2743-O2740*T2740-Q2740*T2743</f>
        <v>0.50909082506183601</v>
      </c>
      <c r="Y2740" s="28">
        <f t="shared" ref="Y2740" si="16325">(N2740*T2740+O2740*S2740+P2740*T2743+Q2740*S2743)</f>
        <v>0</v>
      </c>
      <c r="Z2740" s="26">
        <f t="shared" ref="Z2740" si="16326">N2740*U2740+P2740*U2743-O2740*V2740-Q2740*V2743</f>
        <v>0</v>
      </c>
      <c r="AA2740" s="27">
        <f t="shared" ref="AA2740" si="16327">(N2740*V2740+O2740*U2740+P2740*V2743+Q2740*U2743)</f>
        <v>-18.333779062669624</v>
      </c>
      <c r="AB2740" s="8"/>
      <c r="AC2740" s="24">
        <v>1</v>
      </c>
      <c r="AD2740" s="28">
        <v>0</v>
      </c>
      <c r="AE2740" s="26">
        <v>0</v>
      </c>
      <c r="AF2740" s="27">
        <v>0</v>
      </c>
      <c r="AH2740" s="24">
        <f t="shared" ref="AH2740" si="16328">X2740*AC2740+Z2740*AC2743-Y2740*AD2740-AA2740*AD2743</f>
        <v>-1.4815828283182029</v>
      </c>
      <c r="AI2740" s="28">
        <f t="shared" ref="AI2740" si="16329">(X2740*AD2740+Y2740*AC2740+Z2740*AD2743+AA2740*AC2743)</f>
        <v>0</v>
      </c>
      <c r="AJ2740" s="26">
        <f t="shared" ref="AJ2740" si="16330">X2740*AE2740+Z2740*AE2743-Y2740*AF2740-AA2740*AF2743</f>
        <v>0</v>
      </c>
      <c r="AK2740" s="27">
        <f t="shared" ref="AK2740" si="16331">(X2740*AF2740+Y2740*AE2740+Z2740*AF2743+AA2740*AE2743)</f>
        <v>-18.333779062669624</v>
      </c>
      <c r="AL2740" s="8"/>
      <c r="AM2740" s="24">
        <v>1</v>
      </c>
      <c r="AN2740" s="25">
        <v>0</v>
      </c>
      <c r="AO2740" s="26">
        <v>0</v>
      </c>
      <c r="AP2740" s="27">
        <f t="shared" ref="AP2740" si="16332">-1/($AN$8*$B2740)</f>
        <v>-5.2943443695707346</v>
      </c>
      <c r="AR2740" s="24">
        <f t="shared" ref="AR2740" si="16333">AH2740*AM2740+AJ2740*AM2743-AI2740*AN2740-AK2740*AN2743</f>
        <v>-1.4815828283182029</v>
      </c>
      <c r="AS2740" s="28">
        <f t="shared" ref="AS2740" si="16334">(AH2740*AN2740+AI2740*AM2740+AJ2740*AN2743+AK2740*AM2743)</f>
        <v>0</v>
      </c>
      <c r="AT2740" s="26">
        <f t="shared" ref="AT2740" si="16335">AH2740*AO2740+AJ2740*AO2743-AI2740*AP2740-AK2740*AP2743</f>
        <v>0</v>
      </c>
      <c r="AU2740" s="27">
        <f t="shared" ref="AU2740" si="16336">(AH2740*AP2740+AI2740*AO2740+AJ2740*AP2743+AK2740*AO2743)</f>
        <v>-10.489769357510461</v>
      </c>
      <c r="AV2740" s="8"/>
      <c r="AW2740" s="183">
        <f t="shared" ref="AW2740" si="16337">20*LOG((2*$AR$8)/(($AR$8*AR2740+AT2740+$AR$8*AR2743+AT2743)^2+($AR$8*AS2740+AU2740+$AR$8*AS2743+AU2743)^2)^0.5)</f>
        <v>-14.60108746995752</v>
      </c>
      <c r="AY2740" s="184">
        <f t="shared" ref="AY2740" si="16338">((AS2740^2+AR2740^2)/(AS2743^2+AR2743^2))^0.5</f>
        <v>26.191668417650298</v>
      </c>
      <c r="AZ2740" s="9"/>
      <c r="BA2740" s="29"/>
      <c r="BB2740" s="29"/>
      <c r="BC2740" s="29"/>
      <c r="BD2740" s="29"/>
    </row>
    <row r="2741" spans="2:56" ht="18.649999999999999" customHeight="1" thickBot="1">
      <c r="D2741" s="30"/>
      <c r="G2741" s="31"/>
      <c r="I2741" s="30"/>
      <c r="L2741" s="31"/>
      <c r="N2741" s="30"/>
      <c r="Q2741" s="31"/>
      <c r="S2741" s="30"/>
      <c r="V2741" s="31"/>
      <c r="X2741" s="30"/>
      <c r="AA2741" s="31"/>
      <c r="AC2741" s="30"/>
      <c r="AF2741" s="31"/>
      <c r="AH2741" s="30"/>
      <c r="AK2741" s="31"/>
      <c r="AM2741" s="30"/>
      <c r="AP2741" s="31"/>
      <c r="AR2741" s="30"/>
      <c r="AU2741" s="31"/>
      <c r="AY2741" s="185"/>
      <c r="AZ2741" s="9"/>
      <c r="BA2741" s="29"/>
      <c r="BB2741" s="29"/>
      <c r="BC2741" s="29"/>
      <c r="BD2741" s="29"/>
    </row>
    <row r="2742" spans="2:56" ht="18.649999999999999" customHeight="1" thickBot="1">
      <c r="D2742" s="197" t="s">
        <v>96</v>
      </c>
      <c r="E2742" s="198"/>
      <c r="F2742" s="199" t="s">
        <v>97</v>
      </c>
      <c r="G2742" s="200"/>
      <c r="I2742" s="197" t="s">
        <v>98</v>
      </c>
      <c r="J2742" s="198"/>
      <c r="K2742" s="199" t="s">
        <v>99</v>
      </c>
      <c r="L2742" s="200"/>
      <c r="N2742" s="197" t="s">
        <v>1</v>
      </c>
      <c r="O2742" s="198"/>
      <c r="P2742" s="199" t="s">
        <v>2</v>
      </c>
      <c r="Q2742" s="200"/>
      <c r="S2742" s="172" t="s">
        <v>100</v>
      </c>
      <c r="T2742" s="173"/>
      <c r="U2742" s="199" t="s">
        <v>101</v>
      </c>
      <c r="V2742" s="200"/>
      <c r="X2742" s="197" t="s">
        <v>102</v>
      </c>
      <c r="Y2742" s="198"/>
      <c r="Z2742" s="199" t="s">
        <v>103</v>
      </c>
      <c r="AA2742" s="200"/>
      <c r="AB2742" s="4"/>
      <c r="AC2742" s="197" t="s">
        <v>104</v>
      </c>
      <c r="AD2742" s="198"/>
      <c r="AE2742" s="199" t="s">
        <v>105</v>
      </c>
      <c r="AF2742" s="200"/>
      <c r="AH2742" s="172" t="s">
        <v>106</v>
      </c>
      <c r="AI2742" s="173"/>
      <c r="AJ2742" s="199" t="s">
        <v>107</v>
      </c>
      <c r="AK2742" s="200"/>
      <c r="AL2742" s="4"/>
      <c r="AM2742" s="197" t="s">
        <v>108</v>
      </c>
      <c r="AN2742" s="198"/>
      <c r="AO2742" s="199" t="s">
        <v>109</v>
      </c>
      <c r="AP2742" s="200"/>
      <c r="AR2742" s="197" t="s">
        <v>110</v>
      </c>
      <c r="AS2742" s="198"/>
      <c r="AT2742" s="199" t="s">
        <v>111</v>
      </c>
      <c r="AU2742" s="200"/>
      <c r="AV2742" s="4"/>
      <c r="AW2742" s="36" t="s">
        <v>112</v>
      </c>
      <c r="AY2742" s="186" t="s">
        <v>113</v>
      </c>
      <c r="AZ2742" s="9"/>
      <c r="BA2742" s="29"/>
      <c r="BB2742" s="29"/>
      <c r="BC2742" s="29"/>
      <c r="BD2742" s="29"/>
    </row>
    <row r="2743" spans="2:56" ht="18.649999999999999" customHeight="1" thickTop="1" thickBot="1">
      <c r="D2743" s="24">
        <v>0</v>
      </c>
      <c r="E2743" s="28">
        <v>0</v>
      </c>
      <c r="F2743" s="26">
        <v>1</v>
      </c>
      <c r="G2743" s="27">
        <v>0</v>
      </c>
      <c r="I2743" s="24">
        <v>0</v>
      </c>
      <c r="J2743" s="28">
        <f t="shared" ref="J2743" si="16339">IF(0=(1-$J$8*$K$8*$B2740^2),0,-1*(1-$J$8*$K$8*$B2740^2)/($B2740*$K$8))</f>
        <v>-9.2723317689658871E-2</v>
      </c>
      <c r="K2743" s="26">
        <v>1</v>
      </c>
      <c r="L2743" s="27">
        <v>0</v>
      </c>
      <c r="N2743" s="24">
        <f t="shared" ref="N2743" si="16340">D2743*I2740+F2743*I2743-E2743*J2740-G2743*J2743</f>
        <v>0</v>
      </c>
      <c r="O2743" s="28">
        <f t="shared" ref="O2743" si="16341">(D2743*J2740+E2743*I2740+F2743*J2743+G2743*I2743)</f>
        <v>-9.2723317689658871E-2</v>
      </c>
      <c r="P2743" s="26">
        <f t="shared" ref="P2743" si="16342">D2743*K2740+F2743*K2743-E2743*L2740-G2743*L2743</f>
        <v>1</v>
      </c>
      <c r="Q2743" s="27">
        <f t="shared" ref="Q2743" si="16343">(D2743*L2740+E2743*K2740+F2743*L2743+G2743*K2743)</f>
        <v>0</v>
      </c>
      <c r="S2743" s="24">
        <v>0</v>
      </c>
      <c r="T2743" s="28">
        <v>0</v>
      </c>
      <c r="U2743" s="26">
        <v>1</v>
      </c>
      <c r="V2743" s="27">
        <v>0</v>
      </c>
      <c r="X2743" s="24">
        <f t="shared" ref="X2743" si="16344">N2743*S2740+P2743*S2743-O2743*T2740-Q2743*T2743</f>
        <v>0</v>
      </c>
      <c r="Y2743" s="28">
        <f t="shared" ref="Y2743" si="16345">(N2743*T2740+O2743*S2740+P2743*T2743+Q2743*S2743)</f>
        <v>-9.2723317689658871E-2</v>
      </c>
      <c r="Z2743" s="26">
        <f t="shared" ref="Z2743" si="16346">N2743*U2740+P2743*U2743-O2743*V2740-Q2743*V2743</f>
        <v>-1.3749389814576038</v>
      </c>
      <c r="AA2743" s="27">
        <f t="shared" ref="AA2743" si="16347">(N2743*V2740+O2743*U2740+P2743*V2743+Q2743*U2743)</f>
        <v>0</v>
      </c>
      <c r="AB2743" s="8"/>
      <c r="AC2743" s="24">
        <v>0</v>
      </c>
      <c r="AD2743" s="28">
        <f t="shared" ref="AD2743" si="16348">IF(0=(1-$AD$8*$AE$8*$B2740^2),0,-1*(1-$AD$8*$AE$8*$B2740^2)/($B2740*$AD$8))</f>
        <v>-0.10857955943373152</v>
      </c>
      <c r="AE2743" s="26">
        <v>1</v>
      </c>
      <c r="AF2743" s="27">
        <v>0</v>
      </c>
      <c r="AH2743" s="24">
        <f t="shared" ref="AH2743" si="16349">X2743*AC2740+Z2743*AC2743-Y2743*AD2740-AA2743*AD2743</f>
        <v>0</v>
      </c>
      <c r="AI2743" s="28">
        <f t="shared" ref="AI2743" si="16350">(X2743*AD2740+Y2743*AC2740+Z2743*AD2743+AA2743*AC2743)</f>
        <v>5.6566951165271287E-2</v>
      </c>
      <c r="AJ2743" s="26">
        <f t="shared" ref="AJ2743" si="16351">X2743*AE2740+Z2743*AE2743-Y2743*AF2740-AA2743*AF2743</f>
        <v>-1.3749389814576038</v>
      </c>
      <c r="AK2743" s="27">
        <f t="shared" ref="AK2743" si="16352">(X2743*AF2740+Y2743*AE2740+Z2743*AF2743+AA2743*AE2743)</f>
        <v>0</v>
      </c>
      <c r="AL2743" s="8"/>
      <c r="AM2743" s="24">
        <v>0</v>
      </c>
      <c r="AN2743" s="28">
        <v>0</v>
      </c>
      <c r="AO2743" s="26">
        <v>1</v>
      </c>
      <c r="AP2743" s="27">
        <v>0</v>
      </c>
      <c r="AR2743" s="24">
        <f t="shared" ref="AR2743" si="16353">AH2743*AM2740+AJ2743*AM2743-AI2743*AN2740-AK2743*AN2743</f>
        <v>0</v>
      </c>
      <c r="AS2743" s="28">
        <f t="shared" ref="AS2743" si="16354">(AH2743*AN2740+AI2743*AM2740+AJ2743*AN2743+AK2743*AM2743)</f>
        <v>5.6566951165271287E-2</v>
      </c>
      <c r="AT2743" s="26">
        <f t="shared" ref="AT2743" si="16355">AH2743*AO2740+AJ2743*AO2743-AI2743*AP2740-AK2743*AP2743</f>
        <v>-1.075454062051967</v>
      </c>
      <c r="AU2743" s="27">
        <f t="shared" ref="AU2743" si="16356">(AH2743*AP2740+AI2743*AO2740+AJ2743*AP2743+AK2743*AO2743)</f>
        <v>0</v>
      </c>
      <c r="AV2743" s="8"/>
      <c r="AW2743" s="38">
        <f t="shared" ref="AW2743" si="16357">(180/PI())*ATAN(-1*(($AR$8*AS2740+AU2740+$AR$8*AS2743+AU2743)/($AR$8*AR2740+AT2740+$AR$8*AR2743+AT2743)))</f>
        <v>-76.229024853329591</v>
      </c>
      <c r="AY2743" s="187">
        <f t="shared" ref="AY2743" si="16358">20*LOG(((($AR$8*AR2740+AT2740-$AR$8*AR2743-AT2743)^2+($AR$8*AS2740+AU2740-$AR$8*AS2743-AU2743)^2)/(($AR$8*AR2740+AT2740+$AR$8*AR2743+AT2743)^2+($AR$8*AS2740+AU2740+$AR$8*AS2743+AU2743)^2))^0.5)</f>
        <v>-0.15321949117908779</v>
      </c>
      <c r="AZ2743" s="9"/>
      <c r="BA2743" s="29"/>
      <c r="BB2743" s="29"/>
      <c r="BC2743" s="29"/>
      <c r="BD2743" s="29"/>
    </row>
    <row r="2744" spans="2:56" ht="18.649999999999999" customHeight="1">
      <c r="AY2744" s="33"/>
    </row>
    <row r="2745" spans="2:56" ht="18.649999999999999" customHeight="1" thickBot="1">
      <c r="E2745" s="21" t="s">
        <v>68</v>
      </c>
      <c r="J2745" s="21" t="s">
        <v>69</v>
      </c>
      <c r="O2745" s="21" t="s">
        <v>70</v>
      </c>
      <c r="T2745" s="21" t="s">
        <v>71</v>
      </c>
      <c r="Y2745" s="21" t="s">
        <v>72</v>
      </c>
      <c r="AD2745" s="21" t="s">
        <v>73</v>
      </c>
      <c r="AI2745" s="21" t="s">
        <v>74</v>
      </c>
      <c r="AN2745" s="21" t="s">
        <v>75</v>
      </c>
      <c r="AS2745" s="21" t="s">
        <v>76</v>
      </c>
    </row>
    <row r="2746" spans="2:56" ht="18.649999999999999" customHeight="1" thickBot="1">
      <c r="B2746" s="20"/>
      <c r="D2746" s="197" t="s">
        <v>77</v>
      </c>
      <c r="E2746" s="198"/>
      <c r="F2746" s="199" t="s">
        <v>78</v>
      </c>
      <c r="G2746" s="200"/>
      <c r="I2746" s="197" t="s">
        <v>79</v>
      </c>
      <c r="J2746" s="198"/>
      <c r="K2746" s="199" t="s">
        <v>80</v>
      </c>
      <c r="L2746" s="200"/>
      <c r="N2746" s="197" t="s">
        <v>81</v>
      </c>
      <c r="O2746" s="198"/>
      <c r="P2746" s="199" t="s">
        <v>82</v>
      </c>
      <c r="Q2746" s="200"/>
      <c r="S2746" s="197" t="s">
        <v>83</v>
      </c>
      <c r="T2746" s="198"/>
      <c r="U2746" s="199" t="s">
        <v>84</v>
      </c>
      <c r="V2746" s="200"/>
      <c r="X2746" s="197" t="s">
        <v>85</v>
      </c>
      <c r="Y2746" s="198"/>
      <c r="Z2746" s="199" t="s">
        <v>86</v>
      </c>
      <c r="AA2746" s="200"/>
      <c r="AB2746" s="4"/>
      <c r="AC2746" s="197" t="s">
        <v>87</v>
      </c>
      <c r="AD2746" s="198"/>
      <c r="AE2746" s="199" t="s">
        <v>88</v>
      </c>
      <c r="AF2746" s="200"/>
      <c r="AH2746" s="197" t="s">
        <v>89</v>
      </c>
      <c r="AI2746" s="198"/>
      <c r="AJ2746" s="199" t="s">
        <v>90</v>
      </c>
      <c r="AK2746" s="200"/>
      <c r="AL2746" s="4"/>
      <c r="AM2746" s="197" t="s">
        <v>91</v>
      </c>
      <c r="AN2746" s="198"/>
      <c r="AO2746" s="199" t="s">
        <v>92</v>
      </c>
      <c r="AP2746" s="200"/>
      <c r="AR2746" s="197" t="s">
        <v>93</v>
      </c>
      <c r="AS2746" s="198"/>
      <c r="AT2746" s="199" t="s">
        <v>94</v>
      </c>
      <c r="AU2746" s="200"/>
      <c r="AV2746" s="4"/>
      <c r="AW2746" s="181" t="s">
        <v>95</v>
      </c>
      <c r="AY2746" s="182" t="s">
        <v>22</v>
      </c>
      <c r="AZ2746" s="9"/>
      <c r="BA2746" s="29"/>
      <c r="BB2746" s="29"/>
      <c r="BC2746" s="29"/>
      <c r="BD2746" s="29"/>
    </row>
    <row r="2747" spans="2:56" ht="18.649999999999999" customHeight="1" thickTop="1" thickBot="1">
      <c r="B2747" s="39">
        <f t="shared" ref="B2747" si="16359">B2740+$E$5</f>
        <v>1.055599999999983</v>
      </c>
      <c r="D2747" s="24">
        <v>1</v>
      </c>
      <c r="E2747" s="25">
        <v>0</v>
      </c>
      <c r="F2747" s="26">
        <v>0</v>
      </c>
      <c r="G2747" s="27">
        <f t="shared" ref="G2747" si="16360">-1/($E$8*$B2747)</f>
        <v>-5.2923381761756731</v>
      </c>
      <c r="I2747" s="24">
        <v>1</v>
      </c>
      <c r="J2747" s="28">
        <v>0</v>
      </c>
      <c r="K2747" s="26">
        <v>0</v>
      </c>
      <c r="L2747" s="27">
        <v>0</v>
      </c>
      <c r="N2747" s="24">
        <f t="shared" ref="N2747" si="16361">D2747*I2747+F2747*I2750-E2747*J2747-G2747*J2750</f>
        <v>0.51364930100332673</v>
      </c>
      <c r="O2747" s="28">
        <f t="shared" ref="O2747" si="16362">(D2747*J2747+E2747*I2747+F2747*J2750+G2747*I2750)</f>
        <v>0</v>
      </c>
      <c r="P2747" s="26">
        <f t="shared" ref="P2747" si="16363">D2747*K2747+F2747*K2750-E2747*L2747-G2747*L2750</f>
        <v>0</v>
      </c>
      <c r="Q2747" s="27">
        <f t="shared" ref="Q2747" si="16364">(D2747*L2747+E2747*K2747+F2747*L2750+G2747*K2750)</f>
        <v>-5.2923381761756731</v>
      </c>
      <c r="S2747" s="24">
        <v>1</v>
      </c>
      <c r="T2747" s="25">
        <v>0</v>
      </c>
      <c r="U2747" s="26">
        <v>0</v>
      </c>
      <c r="V2747" s="27">
        <f t="shared" ref="V2747" si="16365">-1/($T$8*$B2747)</f>
        <v>-25.603473879336363</v>
      </c>
      <c r="X2747" s="24">
        <f t="shared" ref="X2747" si="16366">N2747*S2747+P2747*S2750-O2747*T2747-Q2747*T2750</f>
        <v>0.51364930100332673</v>
      </c>
      <c r="Y2747" s="28">
        <f t="shared" ref="Y2747" si="16367">(N2747*T2747+O2747*S2747+P2747*T2750+Q2747*S2750)</f>
        <v>0</v>
      </c>
      <c r="Z2747" s="26">
        <f t="shared" ref="Z2747" si="16368">N2747*U2747+P2747*U2750-O2747*V2747-Q2747*V2750</f>
        <v>0</v>
      </c>
      <c r="AA2747" s="27">
        <f t="shared" ref="AA2747" si="16369">(N2747*V2747+O2747*U2747+P2747*V2750+Q2747*U2750)</f>
        <v>-18.443544637553732</v>
      </c>
      <c r="AB2747" s="8"/>
      <c r="AC2747" s="24">
        <v>1</v>
      </c>
      <c r="AD2747" s="28">
        <v>0</v>
      </c>
      <c r="AE2747" s="26">
        <v>0</v>
      </c>
      <c r="AF2747" s="27">
        <v>0</v>
      </c>
      <c r="AH2747" s="24">
        <f t="shared" ref="AH2747" si="16370">X2747*AC2747+Z2747*AC2750-Y2747*AD2747-AA2747*AD2750</f>
        <v>-1.4758806036344096</v>
      </c>
      <c r="AI2747" s="28">
        <f t="shared" ref="AI2747" si="16371">(X2747*AD2747+Y2747*AC2747+Z2747*AD2750+AA2747*AC2750)</f>
        <v>0</v>
      </c>
      <c r="AJ2747" s="26">
        <f t="shared" ref="AJ2747" si="16372">X2747*AE2747+Z2747*AE2750-Y2747*AF2747-AA2747*AF2750</f>
        <v>0</v>
      </c>
      <c r="AK2747" s="27">
        <f t="shared" ref="AK2747" si="16373">(X2747*AF2747+Y2747*AE2747+Z2747*AF2750+AA2747*AE2750)</f>
        <v>-18.443544637553732</v>
      </c>
      <c r="AL2747" s="8"/>
      <c r="AM2747" s="24">
        <v>1</v>
      </c>
      <c r="AN2747" s="25">
        <v>0</v>
      </c>
      <c r="AO2747" s="26">
        <v>0</v>
      </c>
      <c r="AP2747" s="27">
        <f t="shared" ref="AP2747" si="16374">-1/($AN$8*$B2747)</f>
        <v>-5.2923381761756731</v>
      </c>
      <c r="AR2747" s="24">
        <f t="shared" ref="AR2747" si="16375">AH2747*AM2747+AJ2747*AM2750-AI2747*AN2747-AK2747*AN2750</f>
        <v>-1.4758806036344096</v>
      </c>
      <c r="AS2747" s="28">
        <f t="shared" ref="AS2747" si="16376">(AH2747*AN2747+AI2747*AM2747+AJ2747*AN2750+AK2747*AM2750)</f>
        <v>0</v>
      </c>
      <c r="AT2747" s="26">
        <f t="shared" ref="AT2747" si="16377">AH2747*AO2747+AJ2747*AO2750-AI2747*AP2747-AK2747*AP2750</f>
        <v>0</v>
      </c>
      <c r="AU2747" s="27">
        <f t="shared" ref="AU2747" si="16378">(AH2747*AP2747+AI2747*AO2747+AJ2747*AP2750+AK2747*AO2750)</f>
        <v>-10.632685375462149</v>
      </c>
      <c r="AV2747" s="8"/>
      <c r="AW2747" s="183">
        <f t="shared" ref="AW2747" si="16379">20*LOG((2*$AR$8)/(($AR$8*AR2747+AT2747+$AR$8*AR2750+AT2750)^2+($AR$8*AS2747+AU2747+$AR$8*AS2750+AU2750)^2)^0.5)</f>
        <v>-14.711940812170681</v>
      </c>
      <c r="AY2747" s="184">
        <f t="shared" ref="AY2747" si="16380">((AS2747^2+AR2747^2)/(AS2750^2+AR2750^2))^0.5</f>
        <v>27.310651423395186</v>
      </c>
      <c r="AZ2747" s="9"/>
      <c r="BA2747" s="29"/>
      <c r="BB2747" s="29"/>
      <c r="BC2747" s="29"/>
      <c r="BD2747" s="29"/>
    </row>
    <row r="2748" spans="2:56" ht="18.649999999999999" customHeight="1" thickBot="1">
      <c r="D2748" s="30"/>
      <c r="G2748" s="31"/>
      <c r="I2748" s="30"/>
      <c r="L2748" s="31"/>
      <c r="N2748" s="30"/>
      <c r="Q2748" s="31"/>
      <c r="S2748" s="30"/>
      <c r="V2748" s="31"/>
      <c r="X2748" s="30"/>
      <c r="AA2748" s="31"/>
      <c r="AC2748" s="30"/>
      <c r="AF2748" s="31"/>
      <c r="AH2748" s="30"/>
      <c r="AK2748" s="31"/>
      <c r="AM2748" s="30"/>
      <c r="AP2748" s="31"/>
      <c r="AR2748" s="30"/>
      <c r="AU2748" s="31"/>
      <c r="AY2748" s="185"/>
      <c r="AZ2748" s="9"/>
      <c r="BA2748" s="29"/>
      <c r="BB2748" s="29"/>
      <c r="BC2748" s="29"/>
      <c r="BD2748" s="29"/>
    </row>
    <row r="2749" spans="2:56" ht="18.649999999999999" customHeight="1" thickBot="1">
      <c r="D2749" s="197" t="s">
        <v>96</v>
      </c>
      <c r="E2749" s="198"/>
      <c r="F2749" s="199" t="s">
        <v>97</v>
      </c>
      <c r="G2749" s="200"/>
      <c r="I2749" s="197" t="s">
        <v>98</v>
      </c>
      <c r="J2749" s="198"/>
      <c r="K2749" s="199" t="s">
        <v>99</v>
      </c>
      <c r="L2749" s="200"/>
      <c r="N2749" s="197" t="s">
        <v>1</v>
      </c>
      <c r="O2749" s="198"/>
      <c r="P2749" s="199" t="s">
        <v>2</v>
      </c>
      <c r="Q2749" s="200"/>
      <c r="S2749" s="172" t="s">
        <v>100</v>
      </c>
      <c r="T2749" s="173"/>
      <c r="U2749" s="199" t="s">
        <v>101</v>
      </c>
      <c r="V2749" s="200"/>
      <c r="X2749" s="197" t="s">
        <v>102</v>
      </c>
      <c r="Y2749" s="198"/>
      <c r="Z2749" s="199" t="s">
        <v>103</v>
      </c>
      <c r="AA2749" s="200"/>
      <c r="AB2749" s="4"/>
      <c r="AC2749" s="197" t="s">
        <v>104</v>
      </c>
      <c r="AD2749" s="198"/>
      <c r="AE2749" s="199" t="s">
        <v>105</v>
      </c>
      <c r="AF2749" s="200"/>
      <c r="AH2749" s="172" t="s">
        <v>106</v>
      </c>
      <c r="AI2749" s="173"/>
      <c r="AJ2749" s="199" t="s">
        <v>107</v>
      </c>
      <c r="AK2749" s="200"/>
      <c r="AL2749" s="4"/>
      <c r="AM2749" s="197" t="s">
        <v>108</v>
      </c>
      <c r="AN2749" s="198"/>
      <c r="AO2749" s="199" t="s">
        <v>109</v>
      </c>
      <c r="AP2749" s="200"/>
      <c r="AR2749" s="197" t="s">
        <v>110</v>
      </c>
      <c r="AS2749" s="198"/>
      <c r="AT2749" s="199" t="s">
        <v>111</v>
      </c>
      <c r="AU2749" s="200"/>
      <c r="AV2749" s="4"/>
      <c r="AW2749" s="36" t="s">
        <v>112</v>
      </c>
      <c r="AY2749" s="186" t="s">
        <v>113</v>
      </c>
      <c r="AZ2749" s="9"/>
      <c r="BA2749" s="29"/>
      <c r="BB2749" s="29"/>
      <c r="BC2749" s="29"/>
      <c r="BD2749" s="29"/>
    </row>
    <row r="2750" spans="2:56" ht="18.649999999999999" customHeight="1" thickTop="1" thickBot="1">
      <c r="D2750" s="24">
        <v>0</v>
      </c>
      <c r="E2750" s="28">
        <v>0</v>
      </c>
      <c r="F2750" s="26">
        <v>1</v>
      </c>
      <c r="G2750" s="27">
        <v>0</v>
      </c>
      <c r="I2750" s="24">
        <v>0</v>
      </c>
      <c r="J2750" s="28">
        <f t="shared" ref="J2750" si="16381">IF(0=(1-$J$8*$K$8*$B2747^2),0,-1*(1-$J$8*$K$8*$B2747^2)/($B2747*$K$8))</f>
        <v>-9.1897131817097522E-2</v>
      </c>
      <c r="K2750" s="26">
        <v>1</v>
      </c>
      <c r="L2750" s="27">
        <v>0</v>
      </c>
      <c r="N2750" s="24">
        <f t="shared" ref="N2750" si="16382">D2750*I2747+F2750*I2750-E2750*J2747-G2750*J2750</f>
        <v>0</v>
      </c>
      <c r="O2750" s="28">
        <f t="shared" ref="O2750" si="16383">(D2750*J2747+E2750*I2747+F2750*J2750+G2750*I2750)</f>
        <v>-9.1897131817097522E-2</v>
      </c>
      <c r="P2750" s="26">
        <f t="shared" ref="P2750" si="16384">D2750*K2747+F2750*K2750-E2750*L2747-G2750*L2750</f>
        <v>1</v>
      </c>
      <c r="Q2750" s="27">
        <f t="shared" ref="Q2750" si="16385">(D2750*L2747+E2750*K2747+F2750*L2750+G2750*K2750)</f>
        <v>0</v>
      </c>
      <c r="S2750" s="24">
        <v>0</v>
      </c>
      <c r="T2750" s="28">
        <v>0</v>
      </c>
      <c r="U2750" s="26">
        <v>1</v>
      </c>
      <c r="V2750" s="27">
        <v>0</v>
      </c>
      <c r="X2750" s="24">
        <f t="shared" ref="X2750" si="16386">N2750*S2747+P2750*S2750-O2750*T2747-Q2750*T2750</f>
        <v>0</v>
      </c>
      <c r="Y2750" s="28">
        <f t="shared" ref="Y2750" si="16387">(N2750*T2747+O2750*S2747+P2750*T2750+Q2750*S2750)</f>
        <v>-9.1897131817097522E-2</v>
      </c>
      <c r="Z2750" s="26">
        <f t="shared" ref="Z2750" si="16388">N2750*U2747+P2750*U2750-O2750*V2747-Q2750*V2750</f>
        <v>-1.3528858140649871</v>
      </c>
      <c r="AA2750" s="27">
        <f t="shared" ref="AA2750" si="16389">(N2750*V2747+O2750*U2747+P2750*V2750+Q2750*U2750)</f>
        <v>0</v>
      </c>
      <c r="AB2750" s="8"/>
      <c r="AC2750" s="24">
        <v>0</v>
      </c>
      <c r="AD2750" s="28">
        <f t="shared" ref="AD2750" si="16390">IF(0=(1-$AD$8*$AE$8*$B2747^2),0,-1*(1-$AD$8*$AE$8*$B2747^2)/($B2747*$AD$8))</f>
        <v>-0.10787134163932702</v>
      </c>
      <c r="AE2750" s="26">
        <v>1</v>
      </c>
      <c r="AF2750" s="27">
        <v>0</v>
      </c>
      <c r="AH2750" s="24">
        <f t="shared" ref="AH2750" si="16391">X2750*AC2747+Z2750*AC2750-Y2750*AD2747-AA2750*AD2750</f>
        <v>0</v>
      </c>
      <c r="AI2750" s="28">
        <f t="shared" ref="AI2750" si="16392">(X2750*AD2747+Y2750*AC2747+Z2750*AD2750+AA2750*AC2750)</f>
        <v>5.4040476030905754E-2</v>
      </c>
      <c r="AJ2750" s="26">
        <f t="shared" ref="AJ2750" si="16393">X2750*AE2747+Z2750*AE2750-Y2750*AF2747-AA2750*AF2750</f>
        <v>-1.3528858140649871</v>
      </c>
      <c r="AK2750" s="27">
        <f t="shared" ref="AK2750" si="16394">(X2750*AF2747+Y2750*AE2747+Z2750*AF2750+AA2750*AE2750)</f>
        <v>0</v>
      </c>
      <c r="AL2750" s="8"/>
      <c r="AM2750" s="24">
        <v>0</v>
      </c>
      <c r="AN2750" s="28">
        <v>0</v>
      </c>
      <c r="AO2750" s="26">
        <v>1</v>
      </c>
      <c r="AP2750" s="27">
        <v>0</v>
      </c>
      <c r="AR2750" s="24">
        <f t="shared" ref="AR2750" si="16395">AH2750*AM2747+AJ2750*AM2750-AI2750*AN2747-AK2750*AN2750</f>
        <v>0</v>
      </c>
      <c r="AS2750" s="28">
        <f t="shared" ref="AS2750" si="16396">(AH2750*AN2747+AI2750*AM2747+AJ2750*AN2750+AK2750*AM2750)</f>
        <v>5.4040476030905754E-2</v>
      </c>
      <c r="AT2750" s="26">
        <f t="shared" ref="AT2750" si="16397">AH2750*AO2747+AJ2750*AO2750-AI2750*AP2747-AK2750*AP2750</f>
        <v>-1.0668853397079181</v>
      </c>
      <c r="AU2750" s="27">
        <f t="shared" ref="AU2750" si="16398">(AH2750*AP2747+AI2750*AO2747+AJ2750*AP2750+AK2750*AO2750)</f>
        <v>0</v>
      </c>
      <c r="AV2750" s="8"/>
      <c r="AW2750" s="38">
        <f t="shared" ref="AW2750" si="16399">(180/PI())*ATAN(-1*(($AR$8*AS2747+AU2747+$AR$8*AS2750+AU2750)/($AR$8*AR2747+AT2747+$AR$8*AR2750+AT2750)))</f>
        <v>-76.484340963226515</v>
      </c>
      <c r="AY2750" s="187">
        <f t="shared" ref="AY2750" si="16400">20*LOG(((($AR$8*AR2747+AT2747-$AR$8*AR2750-AT2750)^2+($AR$8*AS2747+AU2747-$AR$8*AS2750-AU2750)^2)/(($AR$8*AR2747+AT2747+$AR$8*AR2750+AT2750)^2+($AR$8*AS2747+AU2747+$AR$8*AS2750+AU2750)^2))^0.5)</f>
        <v>-0.1492909195787184</v>
      </c>
      <c r="AZ2750" s="9"/>
      <c r="BA2750" s="29"/>
      <c r="BB2750" s="29"/>
      <c r="BC2750" s="29"/>
      <c r="BD2750" s="29"/>
    </row>
    <row r="2751" spans="2:56" ht="18.649999999999999" customHeight="1">
      <c r="AY2751" s="33"/>
    </row>
    <row r="2752" spans="2:56" ht="18.649999999999999" customHeight="1" thickBot="1">
      <c r="E2752" s="21" t="s">
        <v>68</v>
      </c>
      <c r="J2752" s="21" t="s">
        <v>69</v>
      </c>
      <c r="O2752" s="21" t="s">
        <v>70</v>
      </c>
      <c r="T2752" s="21" t="s">
        <v>71</v>
      </c>
      <c r="Y2752" s="21" t="s">
        <v>72</v>
      </c>
      <c r="AD2752" s="21" t="s">
        <v>73</v>
      </c>
      <c r="AI2752" s="21" t="s">
        <v>74</v>
      </c>
      <c r="AN2752" s="21" t="s">
        <v>75</v>
      </c>
      <c r="AS2752" s="21" t="s">
        <v>76</v>
      </c>
    </row>
    <row r="2753" spans="2:56" ht="18.649999999999999" customHeight="1" thickBot="1">
      <c r="B2753" s="20"/>
      <c r="D2753" s="197" t="s">
        <v>77</v>
      </c>
      <c r="E2753" s="198"/>
      <c r="F2753" s="199" t="s">
        <v>78</v>
      </c>
      <c r="G2753" s="200"/>
      <c r="I2753" s="197" t="s">
        <v>79</v>
      </c>
      <c r="J2753" s="198"/>
      <c r="K2753" s="199" t="s">
        <v>80</v>
      </c>
      <c r="L2753" s="200"/>
      <c r="N2753" s="197" t="s">
        <v>81</v>
      </c>
      <c r="O2753" s="198"/>
      <c r="P2753" s="199" t="s">
        <v>82</v>
      </c>
      <c r="Q2753" s="200"/>
      <c r="S2753" s="197" t="s">
        <v>83</v>
      </c>
      <c r="T2753" s="198"/>
      <c r="U2753" s="199" t="s">
        <v>84</v>
      </c>
      <c r="V2753" s="200"/>
      <c r="X2753" s="197" t="s">
        <v>85</v>
      </c>
      <c r="Y2753" s="198"/>
      <c r="Z2753" s="199" t="s">
        <v>86</v>
      </c>
      <c r="AA2753" s="200"/>
      <c r="AB2753" s="4"/>
      <c r="AC2753" s="197" t="s">
        <v>87</v>
      </c>
      <c r="AD2753" s="198"/>
      <c r="AE2753" s="199" t="s">
        <v>88</v>
      </c>
      <c r="AF2753" s="200"/>
      <c r="AH2753" s="197" t="s">
        <v>89</v>
      </c>
      <c r="AI2753" s="198"/>
      <c r="AJ2753" s="199" t="s">
        <v>90</v>
      </c>
      <c r="AK2753" s="200"/>
      <c r="AL2753" s="4"/>
      <c r="AM2753" s="197" t="s">
        <v>91</v>
      </c>
      <c r="AN2753" s="198"/>
      <c r="AO2753" s="199" t="s">
        <v>92</v>
      </c>
      <c r="AP2753" s="200"/>
      <c r="AR2753" s="197" t="s">
        <v>93</v>
      </c>
      <c r="AS2753" s="198"/>
      <c r="AT2753" s="199" t="s">
        <v>94</v>
      </c>
      <c r="AU2753" s="200"/>
      <c r="AV2753" s="4"/>
      <c r="AW2753" s="181" t="s">
        <v>95</v>
      </c>
      <c r="AY2753" s="182" t="s">
        <v>22</v>
      </c>
      <c r="AZ2753" s="9"/>
      <c r="BA2753" s="29"/>
      <c r="BB2753" s="29"/>
      <c r="BC2753" s="29"/>
      <c r="BD2753" s="29"/>
    </row>
    <row r="2754" spans="2:56" ht="18.649999999999999" customHeight="1" thickTop="1" thickBot="1">
      <c r="B2754" s="39">
        <f t="shared" ref="B2754" si="16401">B2747+$E$5</f>
        <v>1.055999999999983</v>
      </c>
      <c r="D2754" s="24">
        <v>1</v>
      </c>
      <c r="E2754" s="25">
        <v>0</v>
      </c>
      <c r="F2754" s="26">
        <v>0</v>
      </c>
      <c r="G2754" s="27">
        <f t="shared" ref="G2754" si="16402">-1/($E$8*$B2754)</f>
        <v>-5.2903335026240912</v>
      </c>
      <c r="I2754" s="24">
        <v>1</v>
      </c>
      <c r="J2754" s="28">
        <v>0</v>
      </c>
      <c r="K2754" s="26">
        <v>0</v>
      </c>
      <c r="L2754" s="27">
        <v>0</v>
      </c>
      <c r="N2754" s="24">
        <f t="shared" ref="N2754" si="16403">D2754*I2754+F2754*I2757-E2754*J2754-G2754*J2757</f>
        <v>0.51820259783965827</v>
      </c>
      <c r="O2754" s="28">
        <f t="shared" ref="O2754" si="16404">(D2754*J2754+E2754*I2754+F2754*J2757+G2754*I2757)</f>
        <v>0</v>
      </c>
      <c r="P2754" s="26">
        <f t="shared" ref="P2754" si="16405">D2754*K2754+F2754*K2757-E2754*L2754-G2754*L2757</f>
        <v>0</v>
      </c>
      <c r="Q2754" s="27">
        <f t="shared" ref="Q2754" si="16406">(D2754*L2754+E2754*K2754+F2754*L2757+G2754*K2757)</f>
        <v>-5.2903335026240912</v>
      </c>
      <c r="S2754" s="24">
        <v>1</v>
      </c>
      <c r="T2754" s="25">
        <v>0</v>
      </c>
      <c r="U2754" s="26">
        <v>0</v>
      </c>
      <c r="V2754" s="27">
        <f t="shared" ref="V2754" si="16407">-1/($T$8*$B2754)</f>
        <v>-25.593775593776009</v>
      </c>
      <c r="X2754" s="24">
        <f t="shared" ref="X2754" si="16408">N2754*S2754+P2754*S2757-O2754*T2754-Q2754*T2757</f>
        <v>0.51820259783965827</v>
      </c>
      <c r="Y2754" s="28">
        <f t="shared" ref="Y2754" si="16409">(N2754*T2754+O2754*S2754+P2754*T2757+Q2754*S2757)</f>
        <v>0</v>
      </c>
      <c r="Z2754" s="26">
        <f t="shared" ref="Z2754" si="16410">N2754*U2754+P2754*U2757-O2754*V2754-Q2754*V2757</f>
        <v>0</v>
      </c>
      <c r="AA2754" s="27">
        <f t="shared" ref="AA2754" si="16411">(N2754*V2754+O2754*U2754+P2754*V2757+Q2754*U2757)</f>
        <v>-18.553094503844061</v>
      </c>
      <c r="AB2754" s="8"/>
      <c r="AC2754" s="24">
        <v>1</v>
      </c>
      <c r="AD2754" s="28">
        <v>0</v>
      </c>
      <c r="AE2754" s="26">
        <v>0</v>
      </c>
      <c r="AF2754" s="27">
        <v>0</v>
      </c>
      <c r="AH2754" s="24">
        <f t="shared" ref="AH2754" si="16412">X2754*AC2754+Z2754*AC2757-Y2754*AD2754-AA2754*AD2757</f>
        <v>-1.470010231575777</v>
      </c>
      <c r="AI2754" s="28">
        <f t="shared" ref="AI2754" si="16413">(X2754*AD2754+Y2754*AC2754+Z2754*AD2757+AA2754*AC2757)</f>
        <v>0</v>
      </c>
      <c r="AJ2754" s="26">
        <f t="shared" ref="AJ2754" si="16414">X2754*AE2754+Z2754*AE2757-Y2754*AF2754-AA2754*AF2757</f>
        <v>0</v>
      </c>
      <c r="AK2754" s="27">
        <f t="shared" ref="AK2754" si="16415">(X2754*AF2754+Y2754*AE2754+Z2754*AF2757+AA2754*AE2757)</f>
        <v>-18.553094503844061</v>
      </c>
      <c r="AL2754" s="8"/>
      <c r="AM2754" s="24">
        <v>1</v>
      </c>
      <c r="AN2754" s="25">
        <v>0</v>
      </c>
      <c r="AO2754" s="26">
        <v>0</v>
      </c>
      <c r="AP2754" s="27">
        <f t="shared" ref="AP2754" si="16416">-1/($AN$8*$B2754)</f>
        <v>-5.2903335026240912</v>
      </c>
      <c r="AR2754" s="24">
        <f t="shared" ref="AR2754" si="16417">AH2754*AM2754+AJ2754*AM2757-AI2754*AN2754-AK2754*AN2757</f>
        <v>-1.470010231575777</v>
      </c>
      <c r="AS2754" s="28">
        <f t="shared" ref="AS2754" si="16418">(AH2754*AN2754+AI2754*AM2754+AJ2754*AN2757+AK2754*AM2757)</f>
        <v>0</v>
      </c>
      <c r="AT2754" s="26">
        <f t="shared" ref="AT2754" si="16419">AH2754*AO2754+AJ2754*AO2757-AI2754*AP2754-AK2754*AP2757</f>
        <v>0</v>
      </c>
      <c r="AU2754" s="27">
        <f t="shared" ref="AU2754" si="16420">(AH2754*AP2754+AI2754*AO2754+AJ2754*AP2757+AK2754*AO2757)</f>
        <v>-10.776250126538528</v>
      </c>
      <c r="AV2754" s="8"/>
      <c r="AW2754" s="183">
        <f t="shared" ref="AW2754" si="16421">20*LOG((2*$AR$8)/(($AR$8*AR2754+AT2754+$AR$8*AR2757+AT2757)^2+($AR$8*AS2754+AU2754+$AR$8*AS2757+AU2757)^2)^0.5)</f>
        <v>-14.821974694562163</v>
      </c>
      <c r="AY2754" s="184">
        <f t="shared" ref="AY2754" si="16422">((AS2754^2+AR2754^2)/(AS2757^2+AR2757^2))^0.5</f>
        <v>28.517322953967085</v>
      </c>
      <c r="AZ2754" s="9"/>
      <c r="BA2754" s="29"/>
      <c r="BB2754" s="29"/>
      <c r="BC2754" s="29"/>
      <c r="BD2754" s="29"/>
    </row>
    <row r="2755" spans="2:56" ht="18.649999999999999" customHeight="1" thickBot="1">
      <c r="D2755" s="30"/>
      <c r="G2755" s="31"/>
      <c r="I2755" s="30"/>
      <c r="L2755" s="31"/>
      <c r="N2755" s="30"/>
      <c r="Q2755" s="31"/>
      <c r="S2755" s="30"/>
      <c r="V2755" s="31"/>
      <c r="X2755" s="30"/>
      <c r="AA2755" s="31"/>
      <c r="AC2755" s="30"/>
      <c r="AF2755" s="31"/>
      <c r="AH2755" s="30"/>
      <c r="AK2755" s="31"/>
      <c r="AM2755" s="30"/>
      <c r="AP2755" s="31"/>
      <c r="AR2755" s="30"/>
      <c r="AU2755" s="31"/>
      <c r="AY2755" s="185"/>
      <c r="AZ2755" s="9"/>
      <c r="BA2755" s="29"/>
      <c r="BB2755" s="29"/>
      <c r="BC2755" s="29"/>
      <c r="BD2755" s="29"/>
    </row>
    <row r="2756" spans="2:56" ht="18.649999999999999" customHeight="1" thickBot="1">
      <c r="D2756" s="197" t="s">
        <v>96</v>
      </c>
      <c r="E2756" s="198"/>
      <c r="F2756" s="199" t="s">
        <v>97</v>
      </c>
      <c r="G2756" s="200"/>
      <c r="I2756" s="197" t="s">
        <v>98</v>
      </c>
      <c r="J2756" s="198"/>
      <c r="K2756" s="199" t="s">
        <v>99</v>
      </c>
      <c r="L2756" s="200"/>
      <c r="N2756" s="197" t="s">
        <v>1</v>
      </c>
      <c r="O2756" s="198"/>
      <c r="P2756" s="199" t="s">
        <v>2</v>
      </c>
      <c r="Q2756" s="200"/>
      <c r="S2756" s="172" t="s">
        <v>100</v>
      </c>
      <c r="T2756" s="173"/>
      <c r="U2756" s="199" t="s">
        <v>101</v>
      </c>
      <c r="V2756" s="200"/>
      <c r="X2756" s="197" t="s">
        <v>102</v>
      </c>
      <c r="Y2756" s="198"/>
      <c r="Z2756" s="199" t="s">
        <v>103</v>
      </c>
      <c r="AA2756" s="200"/>
      <c r="AB2756" s="4"/>
      <c r="AC2756" s="197" t="s">
        <v>104</v>
      </c>
      <c r="AD2756" s="198"/>
      <c r="AE2756" s="199" t="s">
        <v>105</v>
      </c>
      <c r="AF2756" s="200"/>
      <c r="AH2756" s="172" t="s">
        <v>106</v>
      </c>
      <c r="AI2756" s="173"/>
      <c r="AJ2756" s="199" t="s">
        <v>107</v>
      </c>
      <c r="AK2756" s="200"/>
      <c r="AL2756" s="4"/>
      <c r="AM2756" s="197" t="s">
        <v>108</v>
      </c>
      <c r="AN2756" s="198"/>
      <c r="AO2756" s="199" t="s">
        <v>109</v>
      </c>
      <c r="AP2756" s="200"/>
      <c r="AR2756" s="197" t="s">
        <v>110</v>
      </c>
      <c r="AS2756" s="198"/>
      <c r="AT2756" s="199" t="s">
        <v>111</v>
      </c>
      <c r="AU2756" s="200"/>
      <c r="AV2756" s="4"/>
      <c r="AW2756" s="36" t="s">
        <v>112</v>
      </c>
      <c r="AY2756" s="186" t="s">
        <v>113</v>
      </c>
      <c r="AZ2756" s="9"/>
      <c r="BA2756" s="29"/>
      <c r="BB2756" s="29"/>
      <c r="BC2756" s="29"/>
      <c r="BD2756" s="29"/>
    </row>
    <row r="2757" spans="2:56" ht="18.649999999999999" customHeight="1" thickTop="1" thickBot="1">
      <c r="D2757" s="24">
        <v>0</v>
      </c>
      <c r="E2757" s="28">
        <v>0</v>
      </c>
      <c r="F2757" s="26">
        <v>1</v>
      </c>
      <c r="G2757" s="27">
        <v>0</v>
      </c>
      <c r="I2757" s="24">
        <v>0</v>
      </c>
      <c r="J2757" s="28">
        <f t="shared" ref="J2757" si="16423">IF(0=(1-$J$8*$K$8*$B2754^2),0,-1*(1-$J$8*$K$8*$B2754^2)/($B2754*$K$8))</f>
        <v>-9.1071272145954951E-2</v>
      </c>
      <c r="K2757" s="26">
        <v>1</v>
      </c>
      <c r="L2757" s="27">
        <v>0</v>
      </c>
      <c r="N2757" s="24">
        <f t="shared" ref="N2757" si="16424">D2757*I2754+F2757*I2757-E2757*J2754-G2757*J2757</f>
        <v>0</v>
      </c>
      <c r="O2757" s="28">
        <f t="shared" ref="O2757" si="16425">(D2757*J2754+E2757*I2754+F2757*J2757+G2757*I2757)</f>
        <v>-9.1071272145954951E-2</v>
      </c>
      <c r="P2757" s="26">
        <f t="shared" ref="P2757" si="16426">D2757*K2754+F2757*K2757-E2757*L2754-G2757*L2757</f>
        <v>1</v>
      </c>
      <c r="Q2757" s="27">
        <f t="shared" ref="Q2757" si="16427">(D2757*L2754+E2757*K2754+F2757*L2757+G2757*K2757)</f>
        <v>0</v>
      </c>
      <c r="S2757" s="24">
        <v>0</v>
      </c>
      <c r="T2757" s="28">
        <v>0</v>
      </c>
      <c r="U2757" s="26">
        <v>1</v>
      </c>
      <c r="V2757" s="27">
        <v>0</v>
      </c>
      <c r="X2757" s="24">
        <f t="shared" ref="X2757" si="16428">N2757*S2754+P2757*S2757-O2757*T2754-Q2757*T2757</f>
        <v>0</v>
      </c>
      <c r="Y2757" s="28">
        <f t="shared" ref="Y2757" si="16429">(N2757*T2754+O2757*S2754+P2757*T2757+Q2757*S2757)</f>
        <v>-9.1071272145954951E-2</v>
      </c>
      <c r="Z2757" s="26">
        <f t="shared" ref="Z2757" si="16430">N2757*U2754+P2757*U2757-O2757*V2754-Q2757*V2757</f>
        <v>-1.3308577023432746</v>
      </c>
      <c r="AA2757" s="27">
        <f t="shared" ref="AA2757" si="16431">(N2757*V2754+O2757*U2754+P2757*V2757+Q2757*U2757)</f>
        <v>0</v>
      </c>
      <c r="AB2757" s="8"/>
      <c r="AC2757" s="24">
        <v>0</v>
      </c>
      <c r="AD2757" s="28">
        <f t="shared" ref="AD2757" si="16432">IF(0=(1-$AD$8*$AE$8*$B2754^2),0,-1*(1-$AD$8*$AE$8*$B2754^2)/($B2754*$AD$8))</f>
        <v>-0.107163407646282</v>
      </c>
      <c r="AE2757" s="26">
        <v>1</v>
      </c>
      <c r="AF2757" s="27">
        <v>0</v>
      </c>
      <c r="AH2757" s="24">
        <f t="shared" ref="AH2757" si="16433">X2757*AC2754+Z2757*AC2757-Y2757*AD2754-AA2757*AD2757</f>
        <v>0</v>
      </c>
      <c r="AI2757" s="28">
        <f t="shared" ref="AI2757" si="16434">(X2757*AD2754+Y2757*AC2754+Z2757*AD2757+AA2757*AC2757)</f>
        <v>5.1547974329451629E-2</v>
      </c>
      <c r="AJ2757" s="26">
        <f t="shared" ref="AJ2757" si="16435">X2757*AE2754+Z2757*AE2757-Y2757*AF2754-AA2757*AF2757</f>
        <v>-1.3308577023432746</v>
      </c>
      <c r="AK2757" s="27">
        <f t="shared" ref="AK2757" si="16436">(X2757*AF2754+Y2757*AE2754+Z2757*AF2757+AA2757*AE2757)</f>
        <v>0</v>
      </c>
      <c r="AL2757" s="8"/>
      <c r="AM2757" s="24">
        <v>0</v>
      </c>
      <c r="AN2757" s="28">
        <v>0</v>
      </c>
      <c r="AO2757" s="26">
        <v>1</v>
      </c>
      <c r="AP2757" s="27">
        <v>0</v>
      </c>
      <c r="AR2757" s="24">
        <f t="shared" ref="AR2757" si="16437">AH2757*AM2754+AJ2757*AM2757-AI2757*AN2754-AK2757*AN2757</f>
        <v>0</v>
      </c>
      <c r="AS2757" s="28">
        <f t="shared" ref="AS2757" si="16438">(AH2757*AN2754+AI2757*AM2754+AJ2757*AN2757+AK2757*AM2757)</f>
        <v>5.1547974329451629E-2</v>
      </c>
      <c r="AT2757" s="26">
        <f t="shared" ref="AT2757" si="16439">AH2757*AO2754+AJ2757*AO2757-AI2757*AP2754-AK2757*AP2757</f>
        <v>-1.0581517267557701</v>
      </c>
      <c r="AU2757" s="27">
        <f t="shared" ref="AU2757" si="16440">(AH2757*AP2754+AI2757*AO2754+AJ2757*AP2757+AK2757*AO2757)</f>
        <v>0</v>
      </c>
      <c r="AV2757" s="8"/>
      <c r="AW2757" s="38">
        <f t="shared" ref="AW2757" si="16441">(180/PI())*ATAN(-1*(($AR$8*AS2754+AU2754+$AR$8*AS2757+AU2757)/($AR$8*AR2754+AT2754+$AR$8*AR2757+AT2757)))</f>
        <v>-76.73567698166778</v>
      </c>
      <c r="AY2757" s="187">
        <f t="shared" ref="AY2757" si="16442">20*LOG(((($AR$8*AR2754+AT2754-$AR$8*AR2757-AT2757)^2+($AR$8*AS2754+AU2754-$AR$8*AS2757-AU2757)^2)/(($AR$8*AR2754+AT2754+$AR$8*AR2757+AT2757)^2+($AR$8*AS2754+AU2754+$AR$8*AS2757+AU2757)^2))^0.5)</f>
        <v>-0.14549268796803611</v>
      </c>
      <c r="AZ2757" s="9"/>
      <c r="BA2757" s="29"/>
      <c r="BB2757" s="29"/>
      <c r="BC2757" s="29"/>
      <c r="BD2757" s="29"/>
    </row>
    <row r="2758" spans="2:56" ht="18.649999999999999" customHeight="1">
      <c r="AY2758" s="33"/>
    </row>
    <row r="2759" spans="2:56" ht="18.649999999999999" customHeight="1" thickBot="1">
      <c r="E2759" s="21" t="s">
        <v>68</v>
      </c>
      <c r="J2759" s="21" t="s">
        <v>69</v>
      </c>
      <c r="O2759" s="21" t="s">
        <v>70</v>
      </c>
      <c r="T2759" s="21" t="s">
        <v>71</v>
      </c>
      <c r="Y2759" s="21" t="s">
        <v>72</v>
      </c>
      <c r="AD2759" s="21" t="s">
        <v>73</v>
      </c>
      <c r="AI2759" s="21" t="s">
        <v>74</v>
      </c>
      <c r="AN2759" s="21" t="s">
        <v>75</v>
      </c>
      <c r="AS2759" s="21" t="s">
        <v>76</v>
      </c>
    </row>
    <row r="2760" spans="2:56" ht="18.649999999999999" customHeight="1" thickBot="1">
      <c r="B2760" s="20"/>
      <c r="D2760" s="197" t="s">
        <v>77</v>
      </c>
      <c r="E2760" s="198"/>
      <c r="F2760" s="199" t="s">
        <v>78</v>
      </c>
      <c r="G2760" s="200"/>
      <c r="I2760" s="197" t="s">
        <v>79</v>
      </c>
      <c r="J2760" s="198"/>
      <c r="K2760" s="199" t="s">
        <v>80</v>
      </c>
      <c r="L2760" s="200"/>
      <c r="N2760" s="197" t="s">
        <v>81</v>
      </c>
      <c r="O2760" s="198"/>
      <c r="P2760" s="199" t="s">
        <v>82</v>
      </c>
      <c r="Q2760" s="200"/>
      <c r="S2760" s="197" t="s">
        <v>83</v>
      </c>
      <c r="T2760" s="198"/>
      <c r="U2760" s="199" t="s">
        <v>84</v>
      </c>
      <c r="V2760" s="200"/>
      <c r="X2760" s="197" t="s">
        <v>85</v>
      </c>
      <c r="Y2760" s="198"/>
      <c r="Z2760" s="199" t="s">
        <v>86</v>
      </c>
      <c r="AA2760" s="200"/>
      <c r="AB2760" s="4"/>
      <c r="AC2760" s="197" t="s">
        <v>87</v>
      </c>
      <c r="AD2760" s="198"/>
      <c r="AE2760" s="199" t="s">
        <v>88</v>
      </c>
      <c r="AF2760" s="200"/>
      <c r="AH2760" s="197" t="s">
        <v>89</v>
      </c>
      <c r="AI2760" s="198"/>
      <c r="AJ2760" s="199" t="s">
        <v>90</v>
      </c>
      <c r="AK2760" s="200"/>
      <c r="AL2760" s="4"/>
      <c r="AM2760" s="197" t="s">
        <v>91</v>
      </c>
      <c r="AN2760" s="198"/>
      <c r="AO2760" s="199" t="s">
        <v>92</v>
      </c>
      <c r="AP2760" s="200"/>
      <c r="AR2760" s="197" t="s">
        <v>93</v>
      </c>
      <c r="AS2760" s="198"/>
      <c r="AT2760" s="199" t="s">
        <v>94</v>
      </c>
      <c r="AU2760" s="200"/>
      <c r="AV2760" s="4"/>
      <c r="AW2760" s="181" t="s">
        <v>95</v>
      </c>
      <c r="AY2760" s="182" t="s">
        <v>22</v>
      </c>
      <c r="AZ2760" s="9"/>
      <c r="BA2760" s="29"/>
      <c r="BB2760" s="29"/>
      <c r="BC2760" s="29"/>
      <c r="BD2760" s="29"/>
    </row>
    <row r="2761" spans="2:56" ht="18.649999999999999" customHeight="1" thickTop="1" thickBot="1">
      <c r="B2761" s="39">
        <f t="shared" ref="B2761" si="16443">B2754+$E$5</f>
        <v>1.0563999999999829</v>
      </c>
      <c r="D2761" s="24">
        <v>1</v>
      </c>
      <c r="E2761" s="25">
        <v>0</v>
      </c>
      <c r="F2761" s="26">
        <v>0</v>
      </c>
      <c r="G2761" s="27">
        <f t="shared" ref="G2761" si="16444">-1/($E$8*$B2761)</f>
        <v>-5.2883303471895502</v>
      </c>
      <c r="I2761" s="24">
        <v>1</v>
      </c>
      <c r="J2761" s="28">
        <v>0</v>
      </c>
      <c r="K2761" s="26">
        <v>0</v>
      </c>
      <c r="L2761" s="27">
        <v>0</v>
      </c>
      <c r="N2761" s="24">
        <f t="shared" ref="N2761" si="16445">D2761*I2761+F2761*I2764-E2761*J2761-G2761*J2764</f>
        <v>0.52275072341350581</v>
      </c>
      <c r="O2761" s="28">
        <f t="shared" ref="O2761" si="16446">(D2761*J2761+E2761*I2761+F2761*J2764+G2761*I2764)</f>
        <v>0</v>
      </c>
      <c r="P2761" s="26">
        <f t="shared" ref="P2761" si="16447">D2761*K2761+F2761*K2764-E2761*L2761-G2761*L2764</f>
        <v>0</v>
      </c>
      <c r="Q2761" s="27">
        <f t="shared" ref="Q2761" si="16448">(D2761*L2761+E2761*K2761+F2761*L2764+G2761*K2764)</f>
        <v>-5.2883303471895502</v>
      </c>
      <c r="S2761" s="24">
        <v>1</v>
      </c>
      <c r="T2761" s="25">
        <v>0</v>
      </c>
      <c r="U2761" s="26">
        <v>0</v>
      </c>
      <c r="V2761" s="27">
        <f t="shared" ref="V2761" si="16449">-1/($T$8*$B2761)</f>
        <v>-25.584084652619712</v>
      </c>
      <c r="X2761" s="24">
        <f t="shared" ref="X2761" si="16450">N2761*S2761+P2761*S2764-O2761*T2761-Q2761*T2764</f>
        <v>0.52275072341350581</v>
      </c>
      <c r="Y2761" s="28">
        <f t="shared" ref="Y2761" si="16451">(N2761*T2761+O2761*S2761+P2761*T2764+Q2761*S2764)</f>
        <v>0</v>
      </c>
      <c r="Z2761" s="26">
        <f t="shared" ref="Z2761" si="16452">N2761*U2761+P2761*U2764-O2761*V2761-Q2761*V2764</f>
        <v>0</v>
      </c>
      <c r="AA2761" s="27">
        <f t="shared" ref="AA2761" si="16453">(N2761*V2761+O2761*U2761+P2761*V2764+Q2761*U2764)</f>
        <v>-18.662429107218877</v>
      </c>
      <c r="AB2761" s="8"/>
      <c r="AC2761" s="24">
        <v>1</v>
      </c>
      <c r="AD2761" s="28">
        <v>0</v>
      </c>
      <c r="AE2761" s="26">
        <v>0</v>
      </c>
      <c r="AF2761" s="27">
        <v>0</v>
      </c>
      <c r="AH2761" s="24">
        <f t="shared" ref="AH2761" si="16454">X2761*AC2761+Z2761*AC2764-Y2761*AD2761-AA2761*AD2764</f>
        <v>-1.463972297121801</v>
      </c>
      <c r="AI2761" s="28">
        <f t="shared" ref="AI2761" si="16455">(X2761*AD2761+Y2761*AC2761+Z2761*AD2764+AA2761*AC2764)</f>
        <v>0</v>
      </c>
      <c r="AJ2761" s="26">
        <f t="shared" ref="AJ2761" si="16456">X2761*AE2761+Z2761*AE2764-Y2761*AF2761-AA2761*AF2764</f>
        <v>0</v>
      </c>
      <c r="AK2761" s="27">
        <f t="shared" ref="AK2761" si="16457">(X2761*AF2761+Y2761*AE2761+Z2761*AF2764+AA2761*AE2764)</f>
        <v>-18.662429107218877</v>
      </c>
      <c r="AL2761" s="8"/>
      <c r="AM2761" s="24">
        <v>1</v>
      </c>
      <c r="AN2761" s="25">
        <v>0</v>
      </c>
      <c r="AO2761" s="26">
        <v>0</v>
      </c>
      <c r="AP2761" s="27">
        <f t="shared" ref="AP2761" si="16458">-1/($AN$8*$B2761)</f>
        <v>-5.2883303471895502</v>
      </c>
      <c r="AR2761" s="24">
        <f t="shared" ref="AR2761" si="16459">AH2761*AM2761+AJ2761*AM2764-AI2761*AN2761-AK2761*AN2764</f>
        <v>-1.463972297121801</v>
      </c>
      <c r="AS2761" s="28">
        <f t="shared" ref="AS2761" si="16460">(AH2761*AN2761+AI2761*AM2761+AJ2761*AN2764+AK2761*AM2764)</f>
        <v>0</v>
      </c>
      <c r="AT2761" s="26">
        <f t="shared" ref="AT2761" si="16461">AH2761*AO2761+AJ2761*AO2764-AI2761*AP2761-AK2761*AP2764</f>
        <v>0</v>
      </c>
      <c r="AU2761" s="27">
        <f t="shared" ref="AU2761" si="16462">(AH2761*AP2761+AI2761*AO2761+AJ2761*AP2764+AK2761*AO2764)</f>
        <v>-10.920459980904859</v>
      </c>
      <c r="AV2761" s="8"/>
      <c r="AW2761" s="183">
        <f t="shared" ref="AW2761" si="16463">20*LOG((2*$AR$8)/(($AR$8*AR2761+AT2761+$AR$8*AR2764+AT2764)^2+($AR$8*AS2761+AU2761+$AR$8*AS2764+AU2764)^2)^0.5)</f>
        <v>-14.931198402223135</v>
      </c>
      <c r="AY2761" s="184">
        <f t="shared" ref="AY2761" si="16464">((AS2761^2+AR2761^2)/(AS2764^2+AR2764^2))^0.5</f>
        <v>29.822592896452409</v>
      </c>
      <c r="AZ2761" s="9"/>
      <c r="BA2761" s="29"/>
      <c r="BB2761" s="29"/>
      <c r="BC2761" s="29"/>
      <c r="BD2761" s="29"/>
    </row>
    <row r="2762" spans="2:56" ht="18.649999999999999" customHeight="1" thickBot="1">
      <c r="D2762" s="30"/>
      <c r="G2762" s="31"/>
      <c r="I2762" s="30"/>
      <c r="L2762" s="31"/>
      <c r="N2762" s="30"/>
      <c r="Q2762" s="31"/>
      <c r="S2762" s="30"/>
      <c r="V2762" s="31"/>
      <c r="X2762" s="30"/>
      <c r="AA2762" s="31"/>
      <c r="AC2762" s="30"/>
      <c r="AF2762" s="31"/>
      <c r="AH2762" s="30"/>
      <c r="AK2762" s="31"/>
      <c r="AM2762" s="30"/>
      <c r="AP2762" s="31"/>
      <c r="AR2762" s="30"/>
      <c r="AU2762" s="31"/>
      <c r="AY2762" s="185"/>
      <c r="AZ2762" s="9"/>
      <c r="BA2762" s="29"/>
      <c r="BB2762" s="29"/>
      <c r="BC2762" s="29"/>
      <c r="BD2762" s="29"/>
    </row>
    <row r="2763" spans="2:56" ht="18.649999999999999" customHeight="1" thickBot="1">
      <c r="D2763" s="197" t="s">
        <v>96</v>
      </c>
      <c r="E2763" s="198"/>
      <c r="F2763" s="199" t="s">
        <v>97</v>
      </c>
      <c r="G2763" s="200"/>
      <c r="I2763" s="197" t="s">
        <v>98</v>
      </c>
      <c r="J2763" s="198"/>
      <c r="K2763" s="199" t="s">
        <v>99</v>
      </c>
      <c r="L2763" s="200"/>
      <c r="N2763" s="197" t="s">
        <v>1</v>
      </c>
      <c r="O2763" s="198"/>
      <c r="P2763" s="199" t="s">
        <v>2</v>
      </c>
      <c r="Q2763" s="200"/>
      <c r="S2763" s="172" t="s">
        <v>100</v>
      </c>
      <c r="T2763" s="173"/>
      <c r="U2763" s="199" t="s">
        <v>101</v>
      </c>
      <c r="V2763" s="200"/>
      <c r="X2763" s="197" t="s">
        <v>102</v>
      </c>
      <c r="Y2763" s="198"/>
      <c r="Z2763" s="199" t="s">
        <v>103</v>
      </c>
      <c r="AA2763" s="200"/>
      <c r="AB2763" s="4"/>
      <c r="AC2763" s="197" t="s">
        <v>104</v>
      </c>
      <c r="AD2763" s="198"/>
      <c r="AE2763" s="199" t="s">
        <v>105</v>
      </c>
      <c r="AF2763" s="200"/>
      <c r="AH2763" s="172" t="s">
        <v>106</v>
      </c>
      <c r="AI2763" s="173"/>
      <c r="AJ2763" s="199" t="s">
        <v>107</v>
      </c>
      <c r="AK2763" s="200"/>
      <c r="AL2763" s="4"/>
      <c r="AM2763" s="197" t="s">
        <v>108</v>
      </c>
      <c r="AN2763" s="198"/>
      <c r="AO2763" s="199" t="s">
        <v>109</v>
      </c>
      <c r="AP2763" s="200"/>
      <c r="AR2763" s="197" t="s">
        <v>110</v>
      </c>
      <c r="AS2763" s="198"/>
      <c r="AT2763" s="199" t="s">
        <v>111</v>
      </c>
      <c r="AU2763" s="200"/>
      <c r="AV2763" s="4"/>
      <c r="AW2763" s="36" t="s">
        <v>112</v>
      </c>
      <c r="AY2763" s="186" t="s">
        <v>113</v>
      </c>
      <c r="AZ2763" s="9"/>
      <c r="BA2763" s="29"/>
      <c r="BB2763" s="29"/>
      <c r="BC2763" s="29"/>
      <c r="BD2763" s="29"/>
    </row>
    <row r="2764" spans="2:56" ht="18.649999999999999" customHeight="1" thickTop="1" thickBot="1">
      <c r="D2764" s="24">
        <v>0</v>
      </c>
      <c r="E2764" s="28">
        <v>0</v>
      </c>
      <c r="F2764" s="26">
        <v>1</v>
      </c>
      <c r="G2764" s="27">
        <v>0</v>
      </c>
      <c r="I2764" s="24">
        <v>0</v>
      </c>
      <c r="J2764" s="28">
        <f t="shared" ref="J2764" si="16465">IF(0=(1-$J$8*$K$8*$B2761^2),0,-1*(1-$J$8*$K$8*$B2761^2)/($B2761*$K$8))</f>
        <v>-9.0245738305687592E-2</v>
      </c>
      <c r="K2764" s="26">
        <v>1</v>
      </c>
      <c r="L2764" s="27">
        <v>0</v>
      </c>
      <c r="N2764" s="24">
        <f t="shared" ref="N2764" si="16466">D2764*I2761+F2764*I2764-E2764*J2761-G2764*J2764</f>
        <v>0</v>
      </c>
      <c r="O2764" s="28">
        <f t="shared" ref="O2764" si="16467">(D2764*J2761+E2764*I2761+F2764*J2764+G2764*I2764)</f>
        <v>-9.0245738305687592E-2</v>
      </c>
      <c r="P2764" s="26">
        <f t="shared" ref="P2764" si="16468">D2764*K2761+F2764*K2764-E2764*L2761-G2764*L2764</f>
        <v>1</v>
      </c>
      <c r="Q2764" s="27">
        <f t="shared" ref="Q2764" si="16469">(D2764*L2761+E2764*K2761+F2764*L2764+G2764*K2764)</f>
        <v>0</v>
      </c>
      <c r="S2764" s="24">
        <v>0</v>
      </c>
      <c r="T2764" s="28">
        <v>0</v>
      </c>
      <c r="U2764" s="26">
        <v>1</v>
      </c>
      <c r="V2764" s="27">
        <v>0</v>
      </c>
      <c r="X2764" s="24">
        <f t="shared" ref="X2764" si="16470">N2764*S2761+P2764*S2764-O2764*T2761-Q2764*T2764</f>
        <v>0</v>
      </c>
      <c r="Y2764" s="28">
        <f t="shared" ref="Y2764" si="16471">(N2764*T2761+O2764*S2761+P2764*T2764+Q2764*S2764)</f>
        <v>-9.0245738305687592E-2</v>
      </c>
      <c r="Z2764" s="26">
        <f t="shared" ref="Z2764" si="16472">N2764*U2761+P2764*U2764-O2764*V2761-Q2764*V2764</f>
        <v>-1.308854608350877</v>
      </c>
      <c r="AA2764" s="27">
        <f t="shared" ref="AA2764" si="16473">(N2764*V2761+O2764*U2761+P2764*V2764+Q2764*U2764)</f>
        <v>0</v>
      </c>
      <c r="AB2764" s="8"/>
      <c r="AC2764" s="24">
        <v>0</v>
      </c>
      <c r="AD2764" s="28">
        <f t="shared" ref="AD2764" si="16474">IF(0=(1-$AD$8*$AE$8*$B2761^2),0,-1*(1-$AD$8*$AE$8*$B2761^2)/($B2761*$AD$8))</f>
        <v>-0.10645575713221682</v>
      </c>
      <c r="AE2764" s="26">
        <v>1</v>
      </c>
      <c r="AF2764" s="27">
        <v>0</v>
      </c>
      <c r="AH2764" s="24">
        <f t="shared" ref="AH2764" si="16475">X2764*AC2761+Z2764*AC2764-Y2764*AD2761-AA2764*AD2764</f>
        <v>0</v>
      </c>
      <c r="AI2764" s="28">
        <f t="shared" ref="AI2764" si="16476">(X2764*AD2761+Y2764*AC2761+Z2764*AD2764+AA2764*AC2764)</f>
        <v>4.9089370002296143E-2</v>
      </c>
      <c r="AJ2764" s="26">
        <f t="shared" ref="AJ2764" si="16477">X2764*AE2761+Z2764*AE2764-Y2764*AF2761-AA2764*AF2764</f>
        <v>-1.308854608350877</v>
      </c>
      <c r="AK2764" s="27">
        <f t="shared" ref="AK2764" si="16478">(X2764*AF2761+Y2764*AE2761+Z2764*AF2764+AA2764*AE2764)</f>
        <v>0</v>
      </c>
      <c r="AL2764" s="8"/>
      <c r="AM2764" s="24">
        <v>0</v>
      </c>
      <c r="AN2764" s="28">
        <v>0</v>
      </c>
      <c r="AO2764" s="26">
        <v>1</v>
      </c>
      <c r="AP2764" s="27">
        <v>0</v>
      </c>
      <c r="AR2764" s="24">
        <f t="shared" ref="AR2764" si="16479">AH2764*AM2761+AJ2764*AM2764-AI2764*AN2761-AK2764*AN2764</f>
        <v>0</v>
      </c>
      <c r="AS2764" s="28">
        <f t="shared" ref="AS2764" si="16480">(AH2764*AN2761+AI2764*AM2761+AJ2764*AN2764+AK2764*AM2764)</f>
        <v>4.9089370002296143E-2</v>
      </c>
      <c r="AT2764" s="26">
        <f t="shared" ref="AT2764" si="16481">AH2764*AO2761+AJ2764*AO2764-AI2764*AP2761-AK2764*AP2764</f>
        <v>-1.0492538032433179</v>
      </c>
      <c r="AU2764" s="27">
        <f t="shared" ref="AU2764" si="16482">(AH2764*AP2761+AI2764*AO2761+AJ2764*AP2764+AK2764*AO2764)</f>
        <v>0</v>
      </c>
      <c r="AV2764" s="8"/>
      <c r="AW2764" s="38">
        <f t="shared" ref="AW2764" si="16483">(180/PI())*ATAN(-1*(($AR$8*AS2761+AU2761+$AR$8*AS2764+AU2764)/($AR$8*AR2761+AT2761+$AR$8*AR2764+AT2764)))</f>
        <v>-76.983126704785533</v>
      </c>
      <c r="AY2764" s="187">
        <f t="shared" ref="AY2764" si="16484">20*LOG(((($AR$8*AR2761+AT2761-$AR$8*AR2764-AT2764)^2+($AR$8*AS2761+AU2761-$AR$8*AS2764-AU2764)^2)/(($AR$8*AR2761+AT2761+$AR$8*AR2764+AT2764)^2+($AR$8*AS2761+AU2761+$AR$8*AS2764+AU2764)^2))^0.5)</f>
        <v>-0.14181956637453055</v>
      </c>
      <c r="AZ2764" s="9"/>
      <c r="BA2764" s="29"/>
      <c r="BB2764" s="29"/>
      <c r="BC2764" s="29"/>
      <c r="BD2764" s="29"/>
    </row>
    <row r="2765" spans="2:56" ht="18.649999999999999" customHeight="1">
      <c r="AY2765" s="33"/>
    </row>
    <row r="2766" spans="2:56" ht="18.649999999999999" customHeight="1" thickBot="1">
      <c r="E2766" s="21" t="s">
        <v>68</v>
      </c>
      <c r="J2766" s="21" t="s">
        <v>69</v>
      </c>
      <c r="O2766" s="21" t="s">
        <v>70</v>
      </c>
      <c r="T2766" s="21" t="s">
        <v>71</v>
      </c>
      <c r="Y2766" s="21" t="s">
        <v>72</v>
      </c>
      <c r="AD2766" s="21" t="s">
        <v>73</v>
      </c>
      <c r="AI2766" s="21" t="s">
        <v>74</v>
      </c>
      <c r="AN2766" s="21" t="s">
        <v>75</v>
      </c>
      <c r="AS2766" s="21" t="s">
        <v>76</v>
      </c>
    </row>
    <row r="2767" spans="2:56" ht="18.649999999999999" customHeight="1" thickBot="1">
      <c r="B2767" s="20"/>
      <c r="D2767" s="197" t="s">
        <v>77</v>
      </c>
      <c r="E2767" s="198"/>
      <c r="F2767" s="199" t="s">
        <v>78</v>
      </c>
      <c r="G2767" s="200"/>
      <c r="I2767" s="197" t="s">
        <v>79</v>
      </c>
      <c r="J2767" s="198"/>
      <c r="K2767" s="199" t="s">
        <v>80</v>
      </c>
      <c r="L2767" s="200"/>
      <c r="N2767" s="197" t="s">
        <v>81</v>
      </c>
      <c r="O2767" s="198"/>
      <c r="P2767" s="199" t="s">
        <v>82</v>
      </c>
      <c r="Q2767" s="200"/>
      <c r="S2767" s="197" t="s">
        <v>83</v>
      </c>
      <c r="T2767" s="198"/>
      <c r="U2767" s="199" t="s">
        <v>84</v>
      </c>
      <c r="V2767" s="200"/>
      <c r="X2767" s="197" t="s">
        <v>85</v>
      </c>
      <c r="Y2767" s="198"/>
      <c r="Z2767" s="199" t="s">
        <v>86</v>
      </c>
      <c r="AA2767" s="200"/>
      <c r="AB2767" s="4"/>
      <c r="AC2767" s="197" t="s">
        <v>87</v>
      </c>
      <c r="AD2767" s="198"/>
      <c r="AE2767" s="199" t="s">
        <v>88</v>
      </c>
      <c r="AF2767" s="200"/>
      <c r="AH2767" s="197" t="s">
        <v>89</v>
      </c>
      <c r="AI2767" s="198"/>
      <c r="AJ2767" s="199" t="s">
        <v>90</v>
      </c>
      <c r="AK2767" s="200"/>
      <c r="AL2767" s="4"/>
      <c r="AM2767" s="197" t="s">
        <v>91</v>
      </c>
      <c r="AN2767" s="198"/>
      <c r="AO2767" s="199" t="s">
        <v>92</v>
      </c>
      <c r="AP2767" s="200"/>
      <c r="AR2767" s="197" t="s">
        <v>93</v>
      </c>
      <c r="AS2767" s="198"/>
      <c r="AT2767" s="199" t="s">
        <v>94</v>
      </c>
      <c r="AU2767" s="200"/>
      <c r="AV2767" s="4"/>
      <c r="AW2767" s="181" t="s">
        <v>95</v>
      </c>
      <c r="AY2767" s="182" t="s">
        <v>22</v>
      </c>
      <c r="AZ2767" s="9"/>
      <c r="BA2767" s="29"/>
      <c r="BB2767" s="29"/>
      <c r="BC2767" s="29"/>
      <c r="BD2767" s="29"/>
    </row>
    <row r="2768" spans="2:56" ht="18.649999999999999" customHeight="1" thickTop="1" thickBot="1">
      <c r="B2768" s="39">
        <f t="shared" ref="B2768" si="16485">B2761+$E$5</f>
        <v>1.0567999999999829</v>
      </c>
      <c r="D2768" s="24">
        <v>1</v>
      </c>
      <c r="E2768" s="25">
        <v>0</v>
      </c>
      <c r="F2768" s="26">
        <v>0</v>
      </c>
      <c r="G2768" s="27">
        <f t="shared" ref="G2768" si="16486">-1/($E$8*$B2768)</f>
        <v>-5.2863287081482211</v>
      </c>
      <c r="I2768" s="24">
        <v>1</v>
      </c>
      <c r="J2768" s="28">
        <v>0</v>
      </c>
      <c r="K2768" s="26">
        <v>0</v>
      </c>
      <c r="L2768" s="27">
        <v>0</v>
      </c>
      <c r="N2768" s="24">
        <f t="shared" ref="N2768" si="16487">D2768*I2768+F2768*I2771-E2768*J2768-G2768*J2771</f>
        <v>0.52729368555269929</v>
      </c>
      <c r="O2768" s="28">
        <f t="shared" ref="O2768" si="16488">(D2768*J2768+E2768*I2768+F2768*J2771+G2768*I2771)</f>
        <v>0</v>
      </c>
      <c r="P2768" s="26">
        <f t="shared" ref="P2768" si="16489">D2768*K2768+F2768*K2771-E2768*L2768-G2768*L2771</f>
        <v>0</v>
      </c>
      <c r="Q2768" s="27">
        <f t="shared" ref="Q2768" si="16490">(D2768*L2768+E2768*K2768+F2768*L2771+G2768*K2771)</f>
        <v>-5.2863287081482211</v>
      </c>
      <c r="S2768" s="24">
        <v>1</v>
      </c>
      <c r="T2768" s="25">
        <v>0</v>
      </c>
      <c r="U2768" s="26">
        <v>0</v>
      </c>
      <c r="V2768" s="27">
        <f t="shared" ref="V2768" si="16491">-1/($T$8*$B2768)</f>
        <v>-25.574401047527886</v>
      </c>
      <c r="X2768" s="24">
        <f t="shared" ref="X2768" si="16492">N2768*S2768+P2768*S2771-O2768*T2768-Q2768*T2771</f>
        <v>0.52729368555269929</v>
      </c>
      <c r="Y2768" s="28">
        <f t="shared" ref="Y2768" si="16493">(N2768*T2768+O2768*S2768+P2768*T2771+Q2768*S2771)</f>
        <v>0</v>
      </c>
      <c r="Z2768" s="26">
        <f t="shared" ref="Z2768" si="16494">N2768*U2768+P2768*U2771-O2768*V2768-Q2768*V2771</f>
        <v>0</v>
      </c>
      <c r="AA2768" s="27">
        <f t="shared" ref="AA2768" si="16495">(N2768*V2768+O2768*U2768+P2768*V2771+Q2768*U2771)</f>
        <v>-18.771548892302015</v>
      </c>
      <c r="AB2768" s="8"/>
      <c r="AC2768" s="24">
        <v>1</v>
      </c>
      <c r="AD2768" s="28">
        <v>0</v>
      </c>
      <c r="AE2768" s="26">
        <v>0</v>
      </c>
      <c r="AF2768" s="27">
        <v>0</v>
      </c>
      <c r="AH2768" s="24">
        <f t="shared" ref="AH2768" si="16496">X2768*AC2768+Z2768*AC2771-Y2768*AD2768-AA2768*AD2771</f>
        <v>-1.4577673833954354</v>
      </c>
      <c r="AI2768" s="28">
        <f t="shared" ref="AI2768" si="16497">(X2768*AD2768+Y2768*AC2768+Z2768*AD2771+AA2768*AC2771)</f>
        <v>0</v>
      </c>
      <c r="AJ2768" s="26">
        <f t="shared" ref="AJ2768" si="16498">X2768*AE2768+Z2768*AE2771-Y2768*AF2768-AA2768*AF2771</f>
        <v>0</v>
      </c>
      <c r="AK2768" s="27">
        <f t="shared" ref="AK2768" si="16499">(X2768*AF2768+Y2768*AE2768+Z2768*AF2771+AA2768*AE2771)</f>
        <v>-18.771548892302015</v>
      </c>
      <c r="AL2768" s="8"/>
      <c r="AM2768" s="24">
        <v>1</v>
      </c>
      <c r="AN2768" s="25">
        <v>0</v>
      </c>
      <c r="AO2768" s="26">
        <v>0</v>
      </c>
      <c r="AP2768" s="27">
        <f t="shared" ref="AP2768" si="16500">-1/($AN$8*$B2768)</f>
        <v>-5.2863287081482211</v>
      </c>
      <c r="AR2768" s="24">
        <f t="shared" ref="AR2768" si="16501">AH2768*AM2768+AJ2768*AM2771-AI2768*AN2768-AK2768*AN2771</f>
        <v>-1.4577673833954354</v>
      </c>
      <c r="AS2768" s="28">
        <f t="shared" ref="AS2768" si="16502">(AH2768*AN2768+AI2768*AM2768+AJ2768*AN2771+AK2768*AM2771)</f>
        <v>0</v>
      </c>
      <c r="AT2768" s="26">
        <f t="shared" ref="AT2768" si="16503">AH2768*AO2768+AJ2768*AO2771-AI2768*AP2768-AK2768*AP2771</f>
        <v>0</v>
      </c>
      <c r="AU2768" s="27">
        <f t="shared" ref="AU2768" si="16504">(AH2768*AP2768+AI2768*AO2768+AJ2768*AP2771+AK2768*AO2771)</f>
        <v>-11.06531132365661</v>
      </c>
      <c r="AV2768" s="8"/>
      <c r="AW2768" s="183">
        <f t="shared" ref="AW2768" si="16505">20*LOG((2*$AR$8)/(($AR$8*AR2768+AT2768+$AR$8*AR2771+AT2771)^2+($AR$8*AS2768+AU2768+$AR$8*AS2771+AU2771)^2)^0.5)</f>
        <v>-15.039621129025221</v>
      </c>
      <c r="AY2768" s="184">
        <f t="shared" ref="AY2768" si="16506">((AS2768^2+AR2768^2)/(AS2771^2+AR2771^2))^0.5</f>
        <v>31.239264538456613</v>
      </c>
      <c r="AZ2768" s="9"/>
      <c r="BA2768" s="29"/>
      <c r="BB2768" s="29"/>
      <c r="BC2768" s="29"/>
      <c r="BD2768" s="29"/>
    </row>
    <row r="2769" spans="2:56" ht="18.649999999999999" customHeight="1" thickBot="1">
      <c r="D2769" s="30"/>
      <c r="G2769" s="31"/>
      <c r="I2769" s="30"/>
      <c r="L2769" s="31"/>
      <c r="N2769" s="30"/>
      <c r="Q2769" s="31"/>
      <c r="S2769" s="30"/>
      <c r="V2769" s="31"/>
      <c r="X2769" s="30"/>
      <c r="AA2769" s="31"/>
      <c r="AC2769" s="30"/>
      <c r="AF2769" s="31"/>
      <c r="AH2769" s="30"/>
      <c r="AK2769" s="31"/>
      <c r="AM2769" s="30"/>
      <c r="AP2769" s="31"/>
      <c r="AR2769" s="30"/>
      <c r="AU2769" s="31"/>
      <c r="AY2769" s="185"/>
      <c r="AZ2769" s="9"/>
      <c r="BA2769" s="29"/>
      <c r="BB2769" s="29"/>
      <c r="BC2769" s="29"/>
      <c r="BD2769" s="29"/>
    </row>
    <row r="2770" spans="2:56" ht="18.649999999999999" customHeight="1" thickBot="1">
      <c r="D2770" s="197" t="s">
        <v>96</v>
      </c>
      <c r="E2770" s="198"/>
      <c r="F2770" s="199" t="s">
        <v>97</v>
      </c>
      <c r="G2770" s="200"/>
      <c r="I2770" s="197" t="s">
        <v>98</v>
      </c>
      <c r="J2770" s="198"/>
      <c r="K2770" s="199" t="s">
        <v>99</v>
      </c>
      <c r="L2770" s="200"/>
      <c r="N2770" s="197" t="s">
        <v>1</v>
      </c>
      <c r="O2770" s="198"/>
      <c r="P2770" s="199" t="s">
        <v>2</v>
      </c>
      <c r="Q2770" s="200"/>
      <c r="S2770" s="172" t="s">
        <v>100</v>
      </c>
      <c r="T2770" s="173"/>
      <c r="U2770" s="199" t="s">
        <v>101</v>
      </c>
      <c r="V2770" s="200"/>
      <c r="X2770" s="197" t="s">
        <v>102</v>
      </c>
      <c r="Y2770" s="198"/>
      <c r="Z2770" s="199" t="s">
        <v>103</v>
      </c>
      <c r="AA2770" s="200"/>
      <c r="AB2770" s="4"/>
      <c r="AC2770" s="197" t="s">
        <v>104</v>
      </c>
      <c r="AD2770" s="198"/>
      <c r="AE2770" s="199" t="s">
        <v>105</v>
      </c>
      <c r="AF2770" s="200"/>
      <c r="AH2770" s="172" t="s">
        <v>106</v>
      </c>
      <c r="AI2770" s="173"/>
      <c r="AJ2770" s="199" t="s">
        <v>107</v>
      </c>
      <c r="AK2770" s="200"/>
      <c r="AL2770" s="4"/>
      <c r="AM2770" s="197" t="s">
        <v>108</v>
      </c>
      <c r="AN2770" s="198"/>
      <c r="AO2770" s="199" t="s">
        <v>109</v>
      </c>
      <c r="AP2770" s="200"/>
      <c r="AR2770" s="197" t="s">
        <v>110</v>
      </c>
      <c r="AS2770" s="198"/>
      <c r="AT2770" s="199" t="s">
        <v>111</v>
      </c>
      <c r="AU2770" s="200"/>
      <c r="AV2770" s="4"/>
      <c r="AW2770" s="36" t="s">
        <v>112</v>
      </c>
      <c r="AY2770" s="186" t="s">
        <v>113</v>
      </c>
      <c r="AZ2770" s="9"/>
      <c r="BA2770" s="29"/>
      <c r="BB2770" s="29"/>
      <c r="BC2770" s="29"/>
      <c r="BD2770" s="29"/>
    </row>
    <row r="2771" spans="2:56" ht="18.649999999999999" customHeight="1" thickTop="1" thickBot="1">
      <c r="D2771" s="24">
        <v>0</v>
      </c>
      <c r="E2771" s="28">
        <v>0</v>
      </c>
      <c r="F2771" s="26">
        <v>1</v>
      </c>
      <c r="G2771" s="27">
        <v>0</v>
      </c>
      <c r="I2771" s="24">
        <v>0</v>
      </c>
      <c r="J2771" s="28">
        <f t="shared" ref="J2771" si="16507">IF(0=(1-$J$8*$K$8*$B2768^2),0,-1*(1-$J$8*$K$8*$B2768^2)/($B2768*$K$8))</f>
        <v>-8.9420529926313982E-2</v>
      </c>
      <c r="K2771" s="26">
        <v>1</v>
      </c>
      <c r="L2771" s="27">
        <v>0</v>
      </c>
      <c r="N2771" s="24">
        <f t="shared" ref="N2771" si="16508">D2771*I2768+F2771*I2771-E2771*J2768-G2771*J2771</f>
        <v>0</v>
      </c>
      <c r="O2771" s="28">
        <f t="shared" ref="O2771" si="16509">(D2771*J2768+E2771*I2768+F2771*J2771+G2771*I2771)</f>
        <v>-8.9420529926313982E-2</v>
      </c>
      <c r="P2771" s="26">
        <f t="shared" ref="P2771" si="16510">D2771*K2768+F2771*K2771-E2771*L2768-G2771*L2771</f>
        <v>1</v>
      </c>
      <c r="Q2771" s="27">
        <f t="shared" ref="Q2771" si="16511">(D2771*L2768+E2771*K2768+F2771*L2771+G2771*K2771)</f>
        <v>0</v>
      </c>
      <c r="S2771" s="24">
        <v>0</v>
      </c>
      <c r="T2771" s="28">
        <v>0</v>
      </c>
      <c r="U2771" s="26">
        <v>1</v>
      </c>
      <c r="V2771" s="27">
        <v>0</v>
      </c>
      <c r="X2771" s="24">
        <f t="shared" ref="X2771" si="16512">N2771*S2768+P2771*S2771-O2771*T2768-Q2771*T2771</f>
        <v>0</v>
      </c>
      <c r="Y2771" s="28">
        <f t="shared" ref="Y2771" si="16513">(N2771*T2768+O2771*S2768+P2771*T2771+Q2771*S2771)</f>
        <v>-8.9420529926313982E-2</v>
      </c>
      <c r="Z2771" s="26">
        <f t="shared" ref="Z2771" si="16514">N2771*U2768+P2771*U2771-O2771*V2768-Q2771*V2771</f>
        <v>-1.2868764942180229</v>
      </c>
      <c r="AA2771" s="27">
        <f t="shared" ref="AA2771" si="16515">(N2771*V2768+O2771*U2768+P2771*V2771+Q2771*U2771)</f>
        <v>0</v>
      </c>
      <c r="AB2771" s="8"/>
      <c r="AC2771" s="24">
        <v>0</v>
      </c>
      <c r="AD2771" s="28">
        <f t="shared" ref="AD2771" si="16516">IF(0=(1-$AD$8*$AE$8*$B2768^2),0,-1*(1-$AD$8*$AE$8*$B2768^2)/($B2768*$AD$8))</f>
        <v>-0.10574838977524036</v>
      </c>
      <c r="AE2771" s="26">
        <v>1</v>
      </c>
      <c r="AF2771" s="27">
        <v>0</v>
      </c>
      <c r="AH2771" s="24">
        <f t="shared" ref="AH2771" si="16517">X2771*AC2768+Z2771*AC2771-Y2771*AD2768-AA2771*AD2771</f>
        <v>0</v>
      </c>
      <c r="AI2771" s="28">
        <f t="shared" ref="AI2771" si="16518">(X2771*AD2768+Y2771*AC2768+Z2771*AD2771+AA2771*AC2771)</f>
        <v>4.6664587176848335E-2</v>
      </c>
      <c r="AJ2771" s="26">
        <f t="shared" ref="AJ2771" si="16519">X2771*AE2768+Z2771*AE2771-Y2771*AF2768-AA2771*AF2771</f>
        <v>-1.2868764942180229</v>
      </c>
      <c r="AK2771" s="27">
        <f t="shared" ref="AK2771" si="16520">(X2771*AF2768+Y2771*AE2768+Z2771*AF2771+AA2771*AE2771)</f>
        <v>0</v>
      </c>
      <c r="AL2771" s="8"/>
      <c r="AM2771" s="24">
        <v>0</v>
      </c>
      <c r="AN2771" s="28">
        <v>0</v>
      </c>
      <c r="AO2771" s="26">
        <v>1</v>
      </c>
      <c r="AP2771" s="27">
        <v>0</v>
      </c>
      <c r="AR2771" s="24">
        <f t="shared" ref="AR2771" si="16521">AH2771*AM2768+AJ2771*AM2771-AI2771*AN2768-AK2771*AN2771</f>
        <v>0</v>
      </c>
      <c r="AS2771" s="28">
        <f t="shared" ref="AS2771" si="16522">(AH2771*AN2768+AI2771*AM2768+AJ2771*AN2771+AK2771*AM2771)</f>
        <v>4.6664587176848335E-2</v>
      </c>
      <c r="AT2771" s="26">
        <f t="shared" ref="AT2771" si="16523">AH2771*AO2768+AJ2771*AO2771-AI2771*AP2768-AK2771*AP2771</f>
        <v>-1.0401921473711642</v>
      </c>
      <c r="AU2771" s="27">
        <f t="shared" ref="AU2771" si="16524">(AH2771*AP2768+AI2771*AO2768+AJ2771*AP2771+AK2771*AO2771)</f>
        <v>0</v>
      </c>
      <c r="AV2771" s="8"/>
      <c r="AW2771" s="38">
        <f t="shared" ref="AW2771" si="16525">(180/PI())*ATAN(-1*(($AR$8*AS2768+AU2768+$AR$8*AS2771+AU2771)/($AR$8*AR2768+AT2768+$AR$8*AR2771+AT2771)))</f>
        <v>-77.226781094341206</v>
      </c>
      <c r="AY2771" s="187">
        <f t="shared" ref="AY2771" si="16526">20*LOG(((($AR$8*AR2768+AT2768-$AR$8*AR2771-AT2771)^2+($AR$8*AS2768+AU2768-$AR$8*AS2771-AU2771)^2)/(($AR$8*AR2768+AT2768+$AR$8*AR2771+AT2771)^2+($AR$8*AS2768+AU2768+$AR$8*AS2771+AU2771)^2))^0.5)</f>
        <v>-0.13826656871153389</v>
      </c>
      <c r="AZ2771" s="9"/>
      <c r="BA2771" s="29"/>
      <c r="BB2771" s="29"/>
      <c r="BC2771" s="29"/>
      <c r="BD2771" s="29"/>
    </row>
    <row r="2772" spans="2:56" ht="18.649999999999999" customHeight="1">
      <c r="AY2772" s="33"/>
    </row>
    <row r="2773" spans="2:56" ht="18.649999999999999" customHeight="1" thickBot="1">
      <c r="E2773" s="21" t="s">
        <v>68</v>
      </c>
      <c r="J2773" s="21" t="s">
        <v>69</v>
      </c>
      <c r="O2773" s="21" t="s">
        <v>70</v>
      </c>
      <c r="T2773" s="21" t="s">
        <v>71</v>
      </c>
      <c r="Y2773" s="21" t="s">
        <v>72</v>
      </c>
      <c r="AD2773" s="21" t="s">
        <v>73</v>
      </c>
      <c r="AI2773" s="21" t="s">
        <v>74</v>
      </c>
      <c r="AN2773" s="21" t="s">
        <v>75</v>
      </c>
      <c r="AS2773" s="21" t="s">
        <v>76</v>
      </c>
    </row>
    <row r="2774" spans="2:56" ht="18.649999999999999" customHeight="1" thickBot="1">
      <c r="B2774" s="20"/>
      <c r="D2774" s="197" t="s">
        <v>77</v>
      </c>
      <c r="E2774" s="198"/>
      <c r="F2774" s="199" t="s">
        <v>78</v>
      </c>
      <c r="G2774" s="200"/>
      <c r="I2774" s="197" t="s">
        <v>79</v>
      </c>
      <c r="J2774" s="198"/>
      <c r="K2774" s="199" t="s">
        <v>80</v>
      </c>
      <c r="L2774" s="200"/>
      <c r="N2774" s="197" t="s">
        <v>81</v>
      </c>
      <c r="O2774" s="198"/>
      <c r="P2774" s="199" t="s">
        <v>82</v>
      </c>
      <c r="Q2774" s="200"/>
      <c r="S2774" s="197" t="s">
        <v>83</v>
      </c>
      <c r="T2774" s="198"/>
      <c r="U2774" s="199" t="s">
        <v>84</v>
      </c>
      <c r="V2774" s="200"/>
      <c r="X2774" s="197" t="s">
        <v>85</v>
      </c>
      <c r="Y2774" s="198"/>
      <c r="Z2774" s="199" t="s">
        <v>86</v>
      </c>
      <c r="AA2774" s="200"/>
      <c r="AB2774" s="4"/>
      <c r="AC2774" s="197" t="s">
        <v>87</v>
      </c>
      <c r="AD2774" s="198"/>
      <c r="AE2774" s="199" t="s">
        <v>88</v>
      </c>
      <c r="AF2774" s="200"/>
      <c r="AH2774" s="197" t="s">
        <v>89</v>
      </c>
      <c r="AI2774" s="198"/>
      <c r="AJ2774" s="199" t="s">
        <v>90</v>
      </c>
      <c r="AK2774" s="200"/>
      <c r="AL2774" s="4"/>
      <c r="AM2774" s="197" t="s">
        <v>91</v>
      </c>
      <c r="AN2774" s="198"/>
      <c r="AO2774" s="199" t="s">
        <v>92</v>
      </c>
      <c r="AP2774" s="200"/>
      <c r="AR2774" s="197" t="s">
        <v>93</v>
      </c>
      <c r="AS2774" s="198"/>
      <c r="AT2774" s="199" t="s">
        <v>94</v>
      </c>
      <c r="AU2774" s="200"/>
      <c r="AV2774" s="4"/>
      <c r="AW2774" s="181" t="s">
        <v>95</v>
      </c>
      <c r="AY2774" s="182" t="s">
        <v>22</v>
      </c>
      <c r="AZ2774" s="9"/>
      <c r="BA2774" s="29"/>
      <c r="BB2774" s="29"/>
      <c r="BC2774" s="29"/>
      <c r="BD2774" s="29"/>
    </row>
    <row r="2775" spans="2:56" ht="18.649999999999999" customHeight="1" thickTop="1" thickBot="1">
      <c r="B2775" s="39">
        <f t="shared" ref="B2775" si="16527">B2768+$E$5</f>
        <v>1.0571999999999828</v>
      </c>
      <c r="D2775" s="24">
        <v>1</v>
      </c>
      <c r="E2775" s="25">
        <v>0</v>
      </c>
      <c r="F2775" s="26">
        <v>0</v>
      </c>
      <c r="G2775" s="27">
        <f t="shared" ref="G2775" si="16528">-1/($E$8*$B2775)</f>
        <v>-5.2843285837788887</v>
      </c>
      <c r="I2775" s="24">
        <v>1</v>
      </c>
      <c r="J2775" s="28">
        <v>0</v>
      </c>
      <c r="K2775" s="26">
        <v>0</v>
      </c>
      <c r="L2775" s="27">
        <v>0</v>
      </c>
      <c r="N2775" s="24">
        <f t="shared" ref="N2775" si="16529">D2775*I2775+F2775*I2778-E2775*J2775-G2775*J2778</f>
        <v>0.53183149207026803</v>
      </c>
      <c r="O2775" s="28">
        <f t="shared" ref="O2775" si="16530">(D2775*J2775+E2775*I2775+F2775*J2778+G2775*I2778)</f>
        <v>0</v>
      </c>
      <c r="P2775" s="26">
        <f t="shared" ref="P2775" si="16531">D2775*K2775+F2775*K2778-E2775*L2775-G2775*L2778</f>
        <v>0</v>
      </c>
      <c r="Q2775" s="27">
        <f t="shared" ref="Q2775" si="16532">(D2775*L2775+E2775*K2775+F2775*L2778+G2775*K2778)</f>
        <v>-5.2843285837788887</v>
      </c>
      <c r="S2775" s="24">
        <v>1</v>
      </c>
      <c r="T2775" s="25">
        <v>0</v>
      </c>
      <c r="U2775" s="26">
        <v>0</v>
      </c>
      <c r="V2775" s="27">
        <f t="shared" ref="V2775" si="16533">-1/($T$8*$B2775)</f>
        <v>-25.564724770173541</v>
      </c>
      <c r="X2775" s="24">
        <f t="shared" ref="X2775" si="16534">N2775*S2775+P2775*S2778-O2775*T2775-Q2775*T2778</f>
        <v>0.53183149207026803</v>
      </c>
      <c r="Y2775" s="28">
        <f t="shared" ref="Y2775" si="16535">(N2775*T2775+O2775*S2775+P2775*T2778+Q2775*S2778)</f>
        <v>0</v>
      </c>
      <c r="Z2775" s="26">
        <f t="shared" ref="Z2775" si="16536">N2775*U2775+P2775*U2778-O2775*V2775-Q2775*V2778</f>
        <v>0</v>
      </c>
      <c r="AA2775" s="27">
        <f t="shared" ref="AA2775" si="16537">(N2775*V2775+O2775*U2775+P2775*V2778+Q2775*U2778)</f>
        <v>-18.880454302666024</v>
      </c>
      <c r="AB2775" s="8"/>
      <c r="AC2775" s="24">
        <v>1</v>
      </c>
      <c r="AD2775" s="28">
        <v>0</v>
      </c>
      <c r="AE2775" s="26">
        <v>0</v>
      </c>
      <c r="AF2775" s="27">
        <v>0</v>
      </c>
      <c r="AH2775" s="24">
        <f t="shared" ref="AH2775" si="16538">X2775*AC2775+Z2775*AC2778-Y2775*AD2775-AA2775*AD2778</f>
        <v>-1.4513960716692929</v>
      </c>
      <c r="AI2775" s="28">
        <f t="shared" ref="AI2775" si="16539">(X2775*AD2775+Y2775*AC2775+Z2775*AD2778+AA2775*AC2778)</f>
        <v>0</v>
      </c>
      <c r="AJ2775" s="26">
        <f t="shared" ref="AJ2775" si="16540">X2775*AE2775+Z2775*AE2778-Y2775*AF2775-AA2775*AF2778</f>
        <v>0</v>
      </c>
      <c r="AK2775" s="27">
        <f t="shared" ref="AK2775" si="16541">(X2775*AF2775+Y2775*AE2775+Z2775*AF2778+AA2775*AE2778)</f>
        <v>-18.880454302666024</v>
      </c>
      <c r="AL2775" s="8"/>
      <c r="AM2775" s="24">
        <v>1</v>
      </c>
      <c r="AN2775" s="25">
        <v>0</v>
      </c>
      <c r="AO2775" s="26">
        <v>0</v>
      </c>
      <c r="AP2775" s="27">
        <f t="shared" ref="AP2775" si="16542">-1/($AN$8*$B2775)</f>
        <v>-5.2843285837788887</v>
      </c>
      <c r="AR2775" s="24">
        <f t="shared" ref="AR2775" si="16543">AH2775*AM2775+AJ2775*AM2778-AI2775*AN2775-AK2775*AN2778</f>
        <v>-1.4513960716692929</v>
      </c>
      <c r="AS2775" s="28">
        <f t="shared" ref="AS2775" si="16544">(AH2775*AN2775+AI2775*AM2775+AJ2775*AN2778+AK2775*AM2778)</f>
        <v>0</v>
      </c>
      <c r="AT2775" s="26">
        <f t="shared" ref="AT2775" si="16545">AH2775*AO2775+AJ2775*AO2778-AI2775*AP2775-AK2775*AP2778</f>
        <v>0</v>
      </c>
      <c r="AU2775" s="27">
        <f t="shared" ref="AU2775" si="16546">(AH2775*AP2775+AI2775*AO2775+AJ2775*AP2778+AK2775*AO2778)</f>
        <v>-11.210800554759587</v>
      </c>
      <c r="AV2775" s="8"/>
      <c r="AW2775" s="183">
        <f t="shared" ref="AW2775" si="16547">20*LOG((2*$AR$8)/(($AR$8*AR2775+AT2775+$AR$8*AR2778+AT2778)^2+($AR$8*AS2775+AU2775+$AR$8*AS2778+AU2778)^2)^0.5)</f>
        <v>-15.147251975173477</v>
      </c>
      <c r="AY2775" s="184">
        <f t="shared" ref="AY2775" si="16548">((AS2775^2+AR2775^2)/(AS2778^2+AR2778^2))^0.5</f>
        <v>32.782464162613977</v>
      </c>
      <c r="AZ2775" s="9"/>
      <c r="BA2775" s="29"/>
      <c r="BB2775" s="29"/>
      <c r="BC2775" s="29"/>
      <c r="BD2775" s="29"/>
    </row>
    <row r="2776" spans="2:56" ht="18.649999999999999" customHeight="1" thickBot="1">
      <c r="D2776" s="30"/>
      <c r="G2776" s="31"/>
      <c r="I2776" s="30"/>
      <c r="L2776" s="31"/>
      <c r="N2776" s="30"/>
      <c r="Q2776" s="31"/>
      <c r="S2776" s="30"/>
      <c r="V2776" s="31"/>
      <c r="X2776" s="30"/>
      <c r="AA2776" s="31"/>
      <c r="AC2776" s="30"/>
      <c r="AF2776" s="31"/>
      <c r="AH2776" s="30"/>
      <c r="AK2776" s="31"/>
      <c r="AM2776" s="30"/>
      <c r="AP2776" s="31"/>
      <c r="AR2776" s="30"/>
      <c r="AU2776" s="31"/>
      <c r="AY2776" s="185"/>
      <c r="AZ2776" s="9"/>
      <c r="BA2776" s="29"/>
      <c r="BB2776" s="29"/>
      <c r="BC2776" s="29"/>
      <c r="BD2776" s="29"/>
    </row>
    <row r="2777" spans="2:56" ht="18.649999999999999" customHeight="1" thickBot="1">
      <c r="D2777" s="197" t="s">
        <v>96</v>
      </c>
      <c r="E2777" s="198"/>
      <c r="F2777" s="199" t="s">
        <v>97</v>
      </c>
      <c r="G2777" s="200"/>
      <c r="I2777" s="197" t="s">
        <v>98</v>
      </c>
      <c r="J2777" s="198"/>
      <c r="K2777" s="199" t="s">
        <v>99</v>
      </c>
      <c r="L2777" s="200"/>
      <c r="N2777" s="197" t="s">
        <v>1</v>
      </c>
      <c r="O2777" s="198"/>
      <c r="P2777" s="199" t="s">
        <v>2</v>
      </c>
      <c r="Q2777" s="200"/>
      <c r="S2777" s="172" t="s">
        <v>100</v>
      </c>
      <c r="T2777" s="173"/>
      <c r="U2777" s="199" t="s">
        <v>101</v>
      </c>
      <c r="V2777" s="200"/>
      <c r="X2777" s="197" t="s">
        <v>102</v>
      </c>
      <c r="Y2777" s="198"/>
      <c r="Z2777" s="199" t="s">
        <v>103</v>
      </c>
      <c r="AA2777" s="200"/>
      <c r="AB2777" s="4"/>
      <c r="AC2777" s="197" t="s">
        <v>104</v>
      </c>
      <c r="AD2777" s="198"/>
      <c r="AE2777" s="199" t="s">
        <v>105</v>
      </c>
      <c r="AF2777" s="200"/>
      <c r="AH2777" s="172" t="s">
        <v>106</v>
      </c>
      <c r="AI2777" s="173"/>
      <c r="AJ2777" s="199" t="s">
        <v>107</v>
      </c>
      <c r="AK2777" s="200"/>
      <c r="AL2777" s="4"/>
      <c r="AM2777" s="197" t="s">
        <v>108</v>
      </c>
      <c r="AN2777" s="198"/>
      <c r="AO2777" s="199" t="s">
        <v>109</v>
      </c>
      <c r="AP2777" s="200"/>
      <c r="AR2777" s="197" t="s">
        <v>110</v>
      </c>
      <c r="AS2777" s="198"/>
      <c r="AT2777" s="199" t="s">
        <v>111</v>
      </c>
      <c r="AU2777" s="200"/>
      <c r="AV2777" s="4"/>
      <c r="AW2777" s="36" t="s">
        <v>112</v>
      </c>
      <c r="AY2777" s="186" t="s">
        <v>113</v>
      </c>
      <c r="AZ2777" s="9"/>
      <c r="BA2777" s="29"/>
      <c r="BB2777" s="29"/>
      <c r="BC2777" s="29"/>
      <c r="BD2777" s="29"/>
    </row>
    <row r="2778" spans="2:56" ht="18.649999999999999" customHeight="1" thickTop="1" thickBot="1">
      <c r="D2778" s="24">
        <v>0</v>
      </c>
      <c r="E2778" s="28">
        <v>0</v>
      </c>
      <c r="F2778" s="26">
        <v>1</v>
      </c>
      <c r="G2778" s="27">
        <v>0</v>
      </c>
      <c r="I2778" s="24">
        <v>0</v>
      </c>
      <c r="J2778" s="28">
        <f t="shared" ref="J2778" si="16549">IF(0=(1-$J$8*$K$8*$B2775^2),0,-1*(1-$J$8*$K$8*$B2775^2)/($B2775*$K$8))</f>
        <v>-8.8595646638411518E-2</v>
      </c>
      <c r="K2778" s="26">
        <v>1</v>
      </c>
      <c r="L2778" s="27">
        <v>0</v>
      </c>
      <c r="N2778" s="24">
        <f t="shared" ref="N2778" si="16550">D2778*I2775+F2778*I2778-E2778*J2775-G2778*J2778</f>
        <v>0</v>
      </c>
      <c r="O2778" s="28">
        <f t="shared" ref="O2778" si="16551">(D2778*J2775+E2778*I2775+F2778*J2778+G2778*I2778)</f>
        <v>-8.8595646638411518E-2</v>
      </c>
      <c r="P2778" s="26">
        <f t="shared" ref="P2778" si="16552">D2778*K2775+F2778*K2778-E2778*L2775-G2778*L2778</f>
        <v>1</v>
      </c>
      <c r="Q2778" s="27">
        <f t="shared" ref="Q2778" si="16553">(D2778*L2775+E2778*K2775+F2778*L2778+G2778*K2778)</f>
        <v>0</v>
      </c>
      <c r="S2778" s="24">
        <v>0</v>
      </c>
      <c r="T2778" s="28">
        <v>0</v>
      </c>
      <c r="U2778" s="26">
        <v>1</v>
      </c>
      <c r="V2778" s="27">
        <v>0</v>
      </c>
      <c r="X2778" s="24">
        <f t="shared" ref="X2778" si="16554">N2778*S2775+P2778*S2778-O2778*T2775-Q2778*T2778</f>
        <v>0</v>
      </c>
      <c r="Y2778" s="28">
        <f t="shared" ref="Y2778" si="16555">(N2778*T2775+O2778*S2775+P2778*T2778+Q2778*S2778)</f>
        <v>-8.8595646638411518E-2</v>
      </c>
      <c r="Z2778" s="26">
        <f t="shared" ref="Z2778" si="16556">N2778*U2775+P2778*U2778-O2778*V2775-Q2778*V2778</f>
        <v>-1.264923322146541</v>
      </c>
      <c r="AA2778" s="27">
        <f t="shared" ref="AA2778" si="16557">(N2778*V2775+O2778*U2775+P2778*V2778+Q2778*U2778)</f>
        <v>0</v>
      </c>
      <c r="AB2778" s="8"/>
      <c r="AC2778" s="24">
        <v>0</v>
      </c>
      <c r="AD2778" s="28">
        <f t="shared" ref="AD2778" si="16558">IF(0=(1-$AD$8*$AE$8*$B2775^2),0,-1*(1-$AD$8*$AE$8*$B2775^2)/($B2775*$AD$8))</f>
        <v>-0.10504130525394817</v>
      </c>
      <c r="AE2778" s="26">
        <v>1</v>
      </c>
      <c r="AF2778" s="27">
        <v>0</v>
      </c>
      <c r="AH2778" s="24">
        <f t="shared" ref="AH2778" si="16559">X2778*AC2775+Z2778*AC2778-Y2778*AD2775-AA2778*AD2778</f>
        <v>0</v>
      </c>
      <c r="AI2778" s="28">
        <f t="shared" ref="AI2778" si="16560">(X2778*AD2775+Y2778*AC2775+Z2778*AD2778+AA2778*AC2778)</f>
        <v>4.4273550166021525E-2</v>
      </c>
      <c r="AJ2778" s="26">
        <f t="shared" ref="AJ2778" si="16561">X2778*AE2775+Z2778*AE2778-Y2778*AF2775-AA2778*AF2778</f>
        <v>-1.264923322146541</v>
      </c>
      <c r="AK2778" s="27">
        <f t="shared" ref="AK2778" si="16562">(X2778*AF2775+Y2778*AE2775+Z2778*AF2778+AA2778*AE2778)</f>
        <v>0</v>
      </c>
      <c r="AL2778" s="8"/>
      <c r="AM2778" s="24">
        <v>0</v>
      </c>
      <c r="AN2778" s="28">
        <v>0</v>
      </c>
      <c r="AO2778" s="26">
        <v>1</v>
      </c>
      <c r="AP2778" s="27">
        <v>0</v>
      </c>
      <c r="AR2778" s="24">
        <f t="shared" ref="AR2778" si="16563">AH2778*AM2775+AJ2778*AM2778-AI2778*AN2775-AK2778*AN2778</f>
        <v>0</v>
      </c>
      <c r="AS2778" s="28">
        <f t="shared" ref="AS2778" si="16564">(AH2778*AN2775+AI2778*AM2775+AJ2778*AN2778+AK2778*AM2778)</f>
        <v>4.4273550166021525E-2</v>
      </c>
      <c r="AT2778" s="26">
        <f t="shared" ref="AT2778" si="16565">AH2778*AO2775+AJ2778*AO2778-AI2778*AP2775-AK2778*AP2778</f>
        <v>-1.0309673354988649</v>
      </c>
      <c r="AU2778" s="27">
        <f t="shared" ref="AU2778" si="16566">(AH2778*AP2775+AI2778*AO2775+AJ2778*AP2778+AK2778*AO2778)</f>
        <v>0</v>
      </c>
      <c r="AV2778" s="8"/>
      <c r="AW2778" s="38">
        <f t="shared" ref="AW2778" si="16567">(180/PI())*ATAN(-1*(($AR$8*AS2775+AU2775+$AR$8*AS2778+AU2778)/($AR$8*AR2775+AT2775+$AR$8*AR2778+AT2778)))</f>
        <v>-77.466728378636972</v>
      </c>
      <c r="AY2778" s="187">
        <f t="shared" ref="AY2778" si="16568">20*LOG(((($AR$8*AR2775+AT2775-$AR$8*AR2778-AT2778)^2+($AR$8*AS2775+AU2775-$AR$8*AS2778-AU2778)^2)/(($AR$8*AR2775+AT2775+$AR$8*AR2778+AT2778)^2+($AR$8*AS2775+AU2775+$AR$8*AS2778+AU2778)^2))^0.5)</f>
        <v>-0.13482893992422482</v>
      </c>
      <c r="AZ2778" s="9"/>
      <c r="BA2778" s="29"/>
      <c r="BB2778" s="29"/>
      <c r="BC2778" s="29"/>
      <c r="BD2778" s="29"/>
    </row>
    <row r="2779" spans="2:56" ht="18.649999999999999" customHeight="1">
      <c r="AY2779" s="33"/>
    </row>
    <row r="2780" spans="2:56" ht="18.649999999999999" customHeight="1" thickBot="1">
      <c r="E2780" s="21" t="s">
        <v>68</v>
      </c>
      <c r="J2780" s="21" t="s">
        <v>69</v>
      </c>
      <c r="O2780" s="21" t="s">
        <v>70</v>
      </c>
      <c r="T2780" s="21" t="s">
        <v>71</v>
      </c>
      <c r="Y2780" s="21" t="s">
        <v>72</v>
      </c>
      <c r="AD2780" s="21" t="s">
        <v>73</v>
      </c>
      <c r="AI2780" s="21" t="s">
        <v>74</v>
      </c>
      <c r="AN2780" s="21" t="s">
        <v>75</v>
      </c>
      <c r="AS2780" s="21" t="s">
        <v>76</v>
      </c>
    </row>
    <row r="2781" spans="2:56" ht="18.649999999999999" customHeight="1" thickBot="1">
      <c r="B2781" s="20"/>
      <c r="D2781" s="197" t="s">
        <v>77</v>
      </c>
      <c r="E2781" s="198"/>
      <c r="F2781" s="199" t="s">
        <v>78</v>
      </c>
      <c r="G2781" s="200"/>
      <c r="I2781" s="197" t="s">
        <v>79</v>
      </c>
      <c r="J2781" s="198"/>
      <c r="K2781" s="199" t="s">
        <v>80</v>
      </c>
      <c r="L2781" s="200"/>
      <c r="N2781" s="197" t="s">
        <v>81</v>
      </c>
      <c r="O2781" s="198"/>
      <c r="P2781" s="199" t="s">
        <v>82</v>
      </c>
      <c r="Q2781" s="200"/>
      <c r="S2781" s="197" t="s">
        <v>83</v>
      </c>
      <c r="T2781" s="198"/>
      <c r="U2781" s="199" t="s">
        <v>84</v>
      </c>
      <c r="V2781" s="200"/>
      <c r="X2781" s="197" t="s">
        <v>85</v>
      </c>
      <c r="Y2781" s="198"/>
      <c r="Z2781" s="199" t="s">
        <v>86</v>
      </c>
      <c r="AA2781" s="200"/>
      <c r="AB2781" s="4"/>
      <c r="AC2781" s="197" t="s">
        <v>87</v>
      </c>
      <c r="AD2781" s="198"/>
      <c r="AE2781" s="199" t="s">
        <v>88</v>
      </c>
      <c r="AF2781" s="200"/>
      <c r="AH2781" s="197" t="s">
        <v>89</v>
      </c>
      <c r="AI2781" s="198"/>
      <c r="AJ2781" s="199" t="s">
        <v>90</v>
      </c>
      <c r="AK2781" s="200"/>
      <c r="AL2781" s="4"/>
      <c r="AM2781" s="197" t="s">
        <v>91</v>
      </c>
      <c r="AN2781" s="198"/>
      <c r="AO2781" s="199" t="s">
        <v>92</v>
      </c>
      <c r="AP2781" s="200"/>
      <c r="AR2781" s="197" t="s">
        <v>93</v>
      </c>
      <c r="AS2781" s="198"/>
      <c r="AT2781" s="199" t="s">
        <v>94</v>
      </c>
      <c r="AU2781" s="200"/>
      <c r="AV2781" s="4"/>
      <c r="AW2781" s="181" t="s">
        <v>95</v>
      </c>
      <c r="AY2781" s="182" t="s">
        <v>22</v>
      </c>
      <c r="AZ2781" s="9"/>
      <c r="BA2781" s="29"/>
      <c r="BB2781" s="29"/>
      <c r="BC2781" s="29"/>
      <c r="BD2781" s="29"/>
    </row>
    <row r="2782" spans="2:56" ht="18.649999999999999" customHeight="1" thickTop="1" thickBot="1">
      <c r="B2782" s="39">
        <f t="shared" ref="B2782" si="16569">B2775+$E$5</f>
        <v>1.0575999999999828</v>
      </c>
      <c r="D2782" s="24">
        <v>1</v>
      </c>
      <c r="E2782" s="25">
        <v>0</v>
      </c>
      <c r="F2782" s="26">
        <v>0</v>
      </c>
      <c r="G2782" s="27">
        <f t="shared" ref="G2782" si="16570">-1/($E$8*$B2782)</f>
        <v>-5.2823299723629358</v>
      </c>
      <c r="I2782" s="24">
        <v>1</v>
      </c>
      <c r="J2782" s="28">
        <v>0</v>
      </c>
      <c r="K2782" s="26">
        <v>0</v>
      </c>
      <c r="L2782" s="27">
        <v>0</v>
      </c>
      <c r="N2782" s="24">
        <f t="shared" ref="N2782" si="16571">D2782*I2782+F2782*I2785-E2782*J2782-G2782*J2785</f>
        <v>0.53636415076446597</v>
      </c>
      <c r="O2782" s="28">
        <f t="shared" ref="O2782" si="16572">(D2782*J2782+E2782*I2782+F2782*J2785+G2782*I2785)</f>
        <v>0</v>
      </c>
      <c r="P2782" s="26">
        <f t="shared" ref="P2782" si="16573">D2782*K2782+F2782*K2785-E2782*L2782-G2782*L2785</f>
        <v>0</v>
      </c>
      <c r="Q2782" s="27">
        <f t="shared" ref="Q2782" si="16574">(D2782*L2782+E2782*K2782+F2782*L2785+G2782*K2785)</f>
        <v>-5.2823299723629358</v>
      </c>
      <c r="S2782" s="24">
        <v>1</v>
      </c>
      <c r="T2782" s="25">
        <v>0</v>
      </c>
      <c r="U2782" s="26">
        <v>0</v>
      </c>
      <c r="V2782" s="27">
        <f t="shared" ref="V2782" si="16575">-1/($T$8*$B2782)</f>
        <v>-25.555055812242312</v>
      </c>
      <c r="X2782" s="24">
        <f t="shared" ref="X2782" si="16576">N2782*S2782+P2782*S2785-O2782*T2782-Q2782*T2785</f>
        <v>0.53636415076446597</v>
      </c>
      <c r="Y2782" s="28">
        <f t="shared" ref="Y2782" si="16577">(N2782*T2782+O2782*S2782+P2782*T2785+Q2782*S2785)</f>
        <v>0</v>
      </c>
      <c r="Z2782" s="26">
        <f t="shared" ref="Z2782" si="16578">N2782*U2782+P2782*U2785-O2782*V2782-Q2782*V2785</f>
        <v>0</v>
      </c>
      <c r="AA2782" s="27">
        <f t="shared" ref="AA2782" si="16579">(N2782*V2782+O2782*U2782+P2782*V2785+Q2782*U2785)</f>
        <v>-18.989145780834814</v>
      </c>
      <c r="AB2782" s="8"/>
      <c r="AC2782" s="24">
        <v>1</v>
      </c>
      <c r="AD2782" s="28">
        <v>0</v>
      </c>
      <c r="AE2782" s="26">
        <v>0</v>
      </c>
      <c r="AF2782" s="27">
        <v>0</v>
      </c>
      <c r="AH2782" s="24">
        <f t="shared" ref="AH2782" si="16580">X2782*AC2782+Z2782*AC2785-Y2782*AD2782-AA2782*AD2785</f>
        <v>-1.444858941371824</v>
      </c>
      <c r="AI2782" s="28">
        <f t="shared" ref="AI2782" si="16581">(X2782*AD2782+Y2782*AC2782+Z2782*AD2785+AA2782*AC2785)</f>
        <v>0</v>
      </c>
      <c r="AJ2782" s="26">
        <f t="shared" ref="AJ2782" si="16582">X2782*AE2782+Z2782*AE2785-Y2782*AF2782-AA2782*AF2785</f>
        <v>0</v>
      </c>
      <c r="AK2782" s="27">
        <f t="shared" ref="AK2782" si="16583">(X2782*AF2782+Y2782*AE2782+Z2782*AF2785+AA2782*AE2785)</f>
        <v>-18.989145780834814</v>
      </c>
      <c r="AL2782" s="8"/>
      <c r="AM2782" s="24">
        <v>1</v>
      </c>
      <c r="AN2782" s="25">
        <v>0</v>
      </c>
      <c r="AO2782" s="26">
        <v>0</v>
      </c>
      <c r="AP2782" s="27">
        <f t="shared" ref="AP2782" si="16584">-1/($AN$8*$B2782)</f>
        <v>-5.2823299723629358</v>
      </c>
      <c r="AR2782" s="24">
        <f t="shared" ref="AR2782" si="16585">AH2782*AM2782+AJ2782*AM2785-AI2782*AN2782-AK2782*AN2785</f>
        <v>-1.444858941371824</v>
      </c>
      <c r="AS2782" s="28">
        <f t="shared" ref="AS2782" si="16586">(AH2782*AN2782+AI2782*AM2782+AJ2782*AN2785+AK2782*AM2785)</f>
        <v>0</v>
      </c>
      <c r="AT2782" s="26">
        <f t="shared" ref="AT2782" si="16587">AH2782*AO2782+AJ2782*AO2785-AI2782*AP2782-AK2782*AP2785</f>
        <v>0</v>
      </c>
      <c r="AU2782" s="27">
        <f t="shared" ref="AU2782" si="16588">(AH2782*AP2782+AI2782*AO2782+AJ2782*AP2785+AK2782*AO2785)</f>
        <v>-11.356924088989846</v>
      </c>
      <c r="AV2782" s="8"/>
      <c r="AW2782" s="183">
        <f t="shared" ref="AW2782" si="16589">20*LOG((2*$AR$8)/(($AR$8*AR2782+AT2782+$AR$8*AR2785+AT2785)^2+($AR$8*AS2782+AU2782+$AR$8*AS2785+AU2785)^2)^0.5)</f>
        <v>-15.254099945102183</v>
      </c>
      <c r="AY2782" s="184">
        <f t="shared" ref="AY2782" si="16590">((AS2782^2+AR2782^2)/(AS2785^2+AR2785^2))^0.5</f>
        <v>34.470193176921654</v>
      </c>
      <c r="AZ2782" s="9"/>
      <c r="BA2782" s="29"/>
      <c r="BB2782" s="29"/>
      <c r="BC2782" s="29"/>
      <c r="BD2782" s="29"/>
    </row>
    <row r="2783" spans="2:56" ht="18.649999999999999" customHeight="1" thickBot="1">
      <c r="D2783" s="30"/>
      <c r="G2783" s="31"/>
      <c r="I2783" s="30"/>
      <c r="L2783" s="31"/>
      <c r="N2783" s="30"/>
      <c r="Q2783" s="31"/>
      <c r="S2783" s="30"/>
      <c r="V2783" s="31"/>
      <c r="X2783" s="30"/>
      <c r="AA2783" s="31"/>
      <c r="AC2783" s="30"/>
      <c r="AF2783" s="31"/>
      <c r="AH2783" s="30"/>
      <c r="AK2783" s="31"/>
      <c r="AM2783" s="30"/>
      <c r="AP2783" s="31"/>
      <c r="AR2783" s="30"/>
      <c r="AU2783" s="31"/>
      <c r="AY2783" s="185"/>
      <c r="AZ2783" s="9"/>
      <c r="BA2783" s="29"/>
      <c r="BB2783" s="29"/>
      <c r="BC2783" s="29"/>
      <c r="BD2783" s="29"/>
    </row>
    <row r="2784" spans="2:56" ht="18.649999999999999" customHeight="1" thickBot="1">
      <c r="D2784" s="197" t="s">
        <v>96</v>
      </c>
      <c r="E2784" s="198"/>
      <c r="F2784" s="199" t="s">
        <v>97</v>
      </c>
      <c r="G2784" s="200"/>
      <c r="I2784" s="197" t="s">
        <v>98</v>
      </c>
      <c r="J2784" s="198"/>
      <c r="K2784" s="199" t="s">
        <v>99</v>
      </c>
      <c r="L2784" s="200"/>
      <c r="N2784" s="197" t="s">
        <v>1</v>
      </c>
      <c r="O2784" s="198"/>
      <c r="P2784" s="199" t="s">
        <v>2</v>
      </c>
      <c r="Q2784" s="200"/>
      <c r="S2784" s="172" t="s">
        <v>100</v>
      </c>
      <c r="T2784" s="173"/>
      <c r="U2784" s="199" t="s">
        <v>101</v>
      </c>
      <c r="V2784" s="200"/>
      <c r="X2784" s="197" t="s">
        <v>102</v>
      </c>
      <c r="Y2784" s="198"/>
      <c r="Z2784" s="199" t="s">
        <v>103</v>
      </c>
      <c r="AA2784" s="200"/>
      <c r="AB2784" s="4"/>
      <c r="AC2784" s="197" t="s">
        <v>104</v>
      </c>
      <c r="AD2784" s="198"/>
      <c r="AE2784" s="199" t="s">
        <v>105</v>
      </c>
      <c r="AF2784" s="200"/>
      <c r="AH2784" s="172" t="s">
        <v>106</v>
      </c>
      <c r="AI2784" s="173"/>
      <c r="AJ2784" s="199" t="s">
        <v>107</v>
      </c>
      <c r="AK2784" s="200"/>
      <c r="AL2784" s="4"/>
      <c r="AM2784" s="197" t="s">
        <v>108</v>
      </c>
      <c r="AN2784" s="198"/>
      <c r="AO2784" s="199" t="s">
        <v>109</v>
      </c>
      <c r="AP2784" s="200"/>
      <c r="AR2784" s="197" t="s">
        <v>110</v>
      </c>
      <c r="AS2784" s="198"/>
      <c r="AT2784" s="199" t="s">
        <v>111</v>
      </c>
      <c r="AU2784" s="200"/>
      <c r="AV2784" s="4"/>
      <c r="AW2784" s="36" t="s">
        <v>112</v>
      </c>
      <c r="AY2784" s="186" t="s">
        <v>113</v>
      </c>
      <c r="AZ2784" s="9"/>
      <c r="BA2784" s="29"/>
      <c r="BB2784" s="29"/>
      <c r="BC2784" s="29"/>
      <c r="BD2784" s="29"/>
    </row>
    <row r="2785" spans="2:56" ht="18.649999999999999" customHeight="1" thickTop="1" thickBot="1">
      <c r="D2785" s="24">
        <v>0</v>
      </c>
      <c r="E2785" s="28">
        <v>0</v>
      </c>
      <c r="F2785" s="26">
        <v>1</v>
      </c>
      <c r="G2785" s="27">
        <v>0</v>
      </c>
      <c r="I2785" s="24">
        <v>0</v>
      </c>
      <c r="J2785" s="28">
        <f t="shared" ref="J2785" si="16591">IF(0=(1-$J$8*$K$8*$B2782^2),0,-1*(1-$J$8*$K$8*$B2782^2)/($B2782*$K$8))</f>
        <v>-8.7771088073117204E-2</v>
      </c>
      <c r="K2785" s="26">
        <v>1</v>
      </c>
      <c r="L2785" s="27">
        <v>0</v>
      </c>
      <c r="N2785" s="24">
        <f t="shared" ref="N2785" si="16592">D2785*I2782+F2785*I2785-E2785*J2782-G2785*J2785</f>
        <v>0</v>
      </c>
      <c r="O2785" s="28">
        <f t="shared" ref="O2785" si="16593">(D2785*J2782+E2785*I2782+F2785*J2785+G2785*I2785)</f>
        <v>-8.7771088073117204E-2</v>
      </c>
      <c r="P2785" s="26">
        <f t="shared" ref="P2785" si="16594">D2785*K2782+F2785*K2785-E2785*L2782-G2785*L2785</f>
        <v>1</v>
      </c>
      <c r="Q2785" s="27">
        <f t="shared" ref="Q2785" si="16595">(D2785*L2782+E2785*K2782+F2785*L2785+G2785*K2785)</f>
        <v>0</v>
      </c>
      <c r="S2785" s="24">
        <v>0</v>
      </c>
      <c r="T2785" s="28">
        <v>0</v>
      </c>
      <c r="U2785" s="26">
        <v>1</v>
      </c>
      <c r="V2785" s="27">
        <v>0</v>
      </c>
      <c r="X2785" s="24">
        <f t="shared" ref="X2785" si="16596">N2785*S2782+P2785*S2785-O2785*T2782-Q2785*T2785</f>
        <v>0</v>
      </c>
      <c r="Y2785" s="28">
        <f t="shared" ref="Y2785" si="16597">(N2785*T2782+O2785*S2782+P2785*T2785+Q2785*S2785)</f>
        <v>-8.7771088073117204E-2</v>
      </c>
      <c r="Z2785" s="26">
        <f t="shared" ref="Z2785" si="16598">N2785*U2782+P2785*U2785-O2785*V2782-Q2785*V2785</f>
        <v>-1.2429950544097457</v>
      </c>
      <c r="AA2785" s="27">
        <f t="shared" ref="AA2785" si="16599">(N2785*V2782+O2785*U2782+P2785*V2785+Q2785*U2785)</f>
        <v>0</v>
      </c>
      <c r="AB2785" s="8"/>
      <c r="AC2785" s="24">
        <v>0</v>
      </c>
      <c r="AD2785" s="28">
        <f t="shared" ref="AD2785" si="16600">IF(0=(1-$AD$8*$AE$8*$B2782^2),0,-1*(1-$AD$8*$AE$8*$B2782^2)/($B2782*$AD$8))</f>
        <v>-0.10433450324742254</v>
      </c>
      <c r="AE2785" s="26">
        <v>1</v>
      </c>
      <c r="AF2785" s="27">
        <v>0</v>
      </c>
      <c r="AH2785" s="24">
        <f t="shared" ref="AH2785" si="16601">X2785*AC2782+Z2785*AC2785-Y2785*AD2782-AA2785*AD2785</f>
        <v>0</v>
      </c>
      <c r="AI2785" s="28">
        <f t="shared" ref="AI2785" si="16602">(X2785*AD2782+Y2785*AC2782+Z2785*AD2785+AA2785*AC2785)</f>
        <v>4.1916183467726548E-2</v>
      </c>
      <c r="AJ2785" s="26">
        <f t="shared" ref="AJ2785" si="16603">X2785*AE2782+Z2785*AE2785-Y2785*AF2782-AA2785*AF2785</f>
        <v>-1.2429950544097457</v>
      </c>
      <c r="AK2785" s="27">
        <f t="shared" ref="AK2785" si="16604">(X2785*AF2782+Y2785*AE2782+Z2785*AF2785+AA2785*AE2785)</f>
        <v>0</v>
      </c>
      <c r="AL2785" s="8"/>
      <c r="AM2785" s="24">
        <v>0</v>
      </c>
      <c r="AN2785" s="28">
        <v>0</v>
      </c>
      <c r="AO2785" s="26">
        <v>1</v>
      </c>
      <c r="AP2785" s="27">
        <v>0</v>
      </c>
      <c r="AR2785" s="24">
        <f t="shared" ref="AR2785" si="16605">AH2785*AM2782+AJ2785*AM2785-AI2785*AN2782-AK2785*AN2785</f>
        <v>0</v>
      </c>
      <c r="AS2785" s="28">
        <f t="shared" ref="AS2785" si="16606">(AH2785*AN2782+AI2785*AM2782+AJ2785*AN2785+AK2785*AM2785)</f>
        <v>4.1916183467726548E-2</v>
      </c>
      <c r="AT2785" s="26">
        <f t="shared" ref="AT2785" si="16607">AH2785*AO2782+AJ2785*AO2785-AI2785*AP2782-AK2785*AP2785</f>
        <v>-1.02157994215111</v>
      </c>
      <c r="AU2785" s="27">
        <f t="shared" ref="AU2785" si="16608">(AH2785*AP2782+AI2785*AO2782+AJ2785*AP2785+AK2785*AO2785)</f>
        <v>0</v>
      </c>
      <c r="AV2785" s="8"/>
      <c r="AW2785" s="38">
        <f t="shared" ref="AW2785" si="16609">(180/PI())*ATAN(-1*(($AR$8*AS2782+AU2782+$AR$8*AS2785+AU2785)/($AR$8*AR2782+AT2782+$AR$8*AR2785+AT2785)))</f>
        <v>-77.703054149475079</v>
      </c>
      <c r="AY2785" s="187">
        <f t="shared" ref="AY2785" si="16610">20*LOG(((($AR$8*AR2782+AT2782-$AR$8*AR2785-AT2785)^2+($AR$8*AS2782+AU2782-$AR$8*AS2785-AU2785)^2)/(($AR$8*AR2782+AT2782+$AR$8*AR2785+AT2785)^2+($AR$8*AS2782+AU2782+$AR$8*AS2785+AU2785)^2))^0.5)</f>
        <v>-0.13150214388505227</v>
      </c>
      <c r="AZ2785" s="9"/>
      <c r="BA2785" s="29"/>
      <c r="BB2785" s="29"/>
      <c r="BC2785" s="29"/>
      <c r="BD2785" s="29"/>
    </row>
    <row r="2786" spans="2:56" ht="18.649999999999999" customHeight="1">
      <c r="AY2786" s="33"/>
    </row>
    <row r="2787" spans="2:56" ht="18.649999999999999" customHeight="1" thickBot="1">
      <c r="E2787" s="21" t="s">
        <v>68</v>
      </c>
      <c r="J2787" s="21" t="s">
        <v>69</v>
      </c>
      <c r="O2787" s="21" t="s">
        <v>70</v>
      </c>
      <c r="T2787" s="21" t="s">
        <v>71</v>
      </c>
      <c r="Y2787" s="21" t="s">
        <v>72</v>
      </c>
      <c r="AD2787" s="21" t="s">
        <v>73</v>
      </c>
      <c r="AI2787" s="21" t="s">
        <v>74</v>
      </c>
      <c r="AN2787" s="21" t="s">
        <v>75</v>
      </c>
      <c r="AS2787" s="21" t="s">
        <v>76</v>
      </c>
    </row>
    <row r="2788" spans="2:56" ht="18.649999999999999" customHeight="1" thickBot="1">
      <c r="B2788" s="20"/>
      <c r="D2788" s="197" t="s">
        <v>77</v>
      </c>
      <c r="E2788" s="198"/>
      <c r="F2788" s="199" t="s">
        <v>78</v>
      </c>
      <c r="G2788" s="200"/>
      <c r="I2788" s="197" t="s">
        <v>79</v>
      </c>
      <c r="J2788" s="198"/>
      <c r="K2788" s="199" t="s">
        <v>80</v>
      </c>
      <c r="L2788" s="200"/>
      <c r="N2788" s="197" t="s">
        <v>81</v>
      </c>
      <c r="O2788" s="198"/>
      <c r="P2788" s="199" t="s">
        <v>82</v>
      </c>
      <c r="Q2788" s="200"/>
      <c r="S2788" s="197" t="s">
        <v>83</v>
      </c>
      <c r="T2788" s="198"/>
      <c r="U2788" s="199" t="s">
        <v>84</v>
      </c>
      <c r="V2788" s="200"/>
      <c r="X2788" s="197" t="s">
        <v>85</v>
      </c>
      <c r="Y2788" s="198"/>
      <c r="Z2788" s="199" t="s">
        <v>86</v>
      </c>
      <c r="AA2788" s="200"/>
      <c r="AB2788" s="4"/>
      <c r="AC2788" s="197" t="s">
        <v>87</v>
      </c>
      <c r="AD2788" s="198"/>
      <c r="AE2788" s="199" t="s">
        <v>88</v>
      </c>
      <c r="AF2788" s="200"/>
      <c r="AH2788" s="197" t="s">
        <v>89</v>
      </c>
      <c r="AI2788" s="198"/>
      <c r="AJ2788" s="199" t="s">
        <v>90</v>
      </c>
      <c r="AK2788" s="200"/>
      <c r="AL2788" s="4"/>
      <c r="AM2788" s="197" t="s">
        <v>91</v>
      </c>
      <c r="AN2788" s="198"/>
      <c r="AO2788" s="199" t="s">
        <v>92</v>
      </c>
      <c r="AP2788" s="200"/>
      <c r="AR2788" s="197" t="s">
        <v>93</v>
      </c>
      <c r="AS2788" s="198"/>
      <c r="AT2788" s="199" t="s">
        <v>94</v>
      </c>
      <c r="AU2788" s="200"/>
      <c r="AV2788" s="4"/>
      <c r="AW2788" s="181" t="s">
        <v>95</v>
      </c>
      <c r="AY2788" s="182" t="s">
        <v>22</v>
      </c>
      <c r="AZ2788" s="9"/>
      <c r="BA2788" s="29"/>
      <c r="BB2788" s="29"/>
      <c r="BC2788" s="29"/>
      <c r="BD2788" s="29"/>
    </row>
    <row r="2789" spans="2:56" ht="18.649999999999999" customHeight="1" thickTop="1" thickBot="1">
      <c r="B2789" s="39">
        <f t="shared" ref="B2789" si="16611">B2782+$E$5</f>
        <v>1.0579999999999827</v>
      </c>
      <c r="D2789" s="24">
        <v>1</v>
      </c>
      <c r="E2789" s="25">
        <v>0</v>
      </c>
      <c r="F2789" s="26">
        <v>0</v>
      </c>
      <c r="G2789" s="27">
        <f t="shared" ref="G2789" si="16612">-1/($E$8*$B2789)</f>
        <v>-5.2803328721843483</v>
      </c>
      <c r="I2789" s="24">
        <v>1</v>
      </c>
      <c r="J2789" s="28">
        <v>0</v>
      </c>
      <c r="K2789" s="26">
        <v>0</v>
      </c>
      <c r="L2789" s="27">
        <v>0</v>
      </c>
      <c r="N2789" s="24">
        <f t="shared" ref="N2789" si="16613">D2789*I2789+F2789*I2792-E2789*J2789-G2789*J2792</f>
        <v>0.54089166941880951</v>
      </c>
      <c r="O2789" s="28">
        <f t="shared" ref="O2789" si="16614">(D2789*J2789+E2789*I2789+F2789*J2792+G2789*I2792)</f>
        <v>0</v>
      </c>
      <c r="P2789" s="26">
        <f t="shared" ref="P2789" si="16615">D2789*K2789+F2789*K2792-E2789*L2789-G2789*L2792</f>
        <v>0</v>
      </c>
      <c r="Q2789" s="27">
        <f t="shared" ref="Q2789" si="16616">(D2789*L2789+E2789*K2789+F2789*L2792+G2789*K2792)</f>
        <v>-5.2803328721843483</v>
      </c>
      <c r="S2789" s="24">
        <v>1</v>
      </c>
      <c r="T2789" s="25">
        <v>0</v>
      </c>
      <c r="U2789" s="26">
        <v>0</v>
      </c>
      <c r="V2789" s="27">
        <f t="shared" ref="V2789" si="16617">-1/($T$8*$B2789)</f>
        <v>-25.545394165432388</v>
      </c>
      <c r="X2789" s="24">
        <f t="shared" ref="X2789" si="16618">N2789*S2789+P2789*S2792-O2789*T2789-Q2789*T2792</f>
        <v>0.54089166941880951</v>
      </c>
      <c r="Y2789" s="28">
        <f t="shared" ref="Y2789" si="16619">(N2789*T2789+O2789*S2789+P2789*T2792+Q2789*S2792)</f>
        <v>0</v>
      </c>
      <c r="Z2789" s="26">
        <f t="shared" ref="Z2789" si="16620">N2789*U2789+P2789*U2792-O2789*V2789-Q2789*V2792</f>
        <v>0</v>
      </c>
      <c r="AA2789" s="27">
        <f t="shared" ref="AA2789" si="16621">(N2789*V2789+O2789*U2789+P2789*V2792+Q2789*U2792)</f>
        <v>-19.097623768286589</v>
      </c>
      <c r="AB2789" s="8"/>
      <c r="AC2789" s="24">
        <v>1</v>
      </c>
      <c r="AD2789" s="28">
        <v>0</v>
      </c>
      <c r="AE2789" s="26">
        <v>0</v>
      </c>
      <c r="AF2789" s="27">
        <v>0</v>
      </c>
      <c r="AH2789" s="24">
        <f t="shared" ref="AH2789" si="16622">X2789*AC2789+Z2789*AC2792-Y2789*AD2789-AA2789*AD2792</f>
        <v>-1.4381565700934642</v>
      </c>
      <c r="AI2789" s="28">
        <f t="shared" ref="AI2789" si="16623">(X2789*AD2789+Y2789*AC2789+Z2789*AD2792+AA2789*AC2792)</f>
        <v>0</v>
      </c>
      <c r="AJ2789" s="26">
        <f t="shared" ref="AJ2789" si="16624">X2789*AE2789+Z2789*AE2792-Y2789*AF2789-AA2789*AF2792</f>
        <v>0</v>
      </c>
      <c r="AK2789" s="27">
        <f t="shared" ref="AK2789" si="16625">(X2789*AF2789+Y2789*AE2789+Z2789*AF2792+AA2789*AE2792)</f>
        <v>-19.097623768286589</v>
      </c>
      <c r="AL2789" s="8"/>
      <c r="AM2789" s="24">
        <v>1</v>
      </c>
      <c r="AN2789" s="25">
        <v>0</v>
      </c>
      <c r="AO2789" s="26">
        <v>0</v>
      </c>
      <c r="AP2789" s="27">
        <f t="shared" ref="AP2789" si="16626">-1/($AN$8*$B2789)</f>
        <v>-5.2803328721843483</v>
      </c>
      <c r="AR2789" s="24">
        <f t="shared" ref="AR2789" si="16627">AH2789*AM2789+AJ2789*AM2792-AI2789*AN2789-AK2789*AN2792</f>
        <v>-1.4381565700934642</v>
      </c>
      <c r="AS2789" s="28">
        <f t="shared" ref="AS2789" si="16628">(AH2789*AN2789+AI2789*AM2789+AJ2789*AN2792+AK2789*AM2792)</f>
        <v>0</v>
      </c>
      <c r="AT2789" s="26">
        <f t="shared" ref="AT2789" si="16629">AH2789*AO2789+AJ2789*AO2792-AI2789*AP2789-AK2789*AP2792</f>
        <v>0</v>
      </c>
      <c r="AU2789" s="27">
        <f t="shared" ref="AU2789" si="16630">(AH2789*AP2789+AI2789*AO2789+AJ2789*AP2792+AK2789*AO2792)</f>
        <v>-11.503678355874175</v>
      </c>
      <c r="AV2789" s="8"/>
      <c r="AW2789" s="183">
        <f t="shared" ref="AW2789" si="16631">20*LOG((2*$AR$8)/(($AR$8*AR2789+AT2789+$AR$8*AR2792+AT2792)^2+($AR$8*AS2789+AU2789+$AR$8*AS2792+AU2792)^2)^0.5)</f>
        <v>-15.360173945685471</v>
      </c>
      <c r="AY2789" s="184">
        <f t="shared" ref="AY2789" si="16632">((AS2789^2+AR2789^2)/(AS2792^2+AR2792^2))^0.5</f>
        <v>36.324045593708135</v>
      </c>
      <c r="AZ2789" s="9"/>
      <c r="BA2789" s="29"/>
      <c r="BB2789" s="29"/>
      <c r="BC2789" s="29"/>
      <c r="BD2789" s="29"/>
    </row>
    <row r="2790" spans="2:56" ht="18.649999999999999" customHeight="1" thickBot="1">
      <c r="D2790" s="30"/>
      <c r="G2790" s="31"/>
      <c r="I2790" s="30"/>
      <c r="L2790" s="31"/>
      <c r="N2790" s="30"/>
      <c r="Q2790" s="31"/>
      <c r="S2790" s="30"/>
      <c r="V2790" s="31"/>
      <c r="X2790" s="30"/>
      <c r="AA2790" s="31"/>
      <c r="AC2790" s="30"/>
      <c r="AF2790" s="31"/>
      <c r="AH2790" s="30"/>
      <c r="AK2790" s="31"/>
      <c r="AM2790" s="30"/>
      <c r="AP2790" s="31"/>
      <c r="AR2790" s="30"/>
      <c r="AU2790" s="31"/>
      <c r="AY2790" s="185"/>
      <c r="AZ2790" s="9"/>
      <c r="BA2790" s="29"/>
      <c r="BB2790" s="29"/>
      <c r="BC2790" s="29"/>
      <c r="BD2790" s="29"/>
    </row>
    <row r="2791" spans="2:56" ht="18.649999999999999" customHeight="1" thickBot="1">
      <c r="D2791" s="197" t="s">
        <v>96</v>
      </c>
      <c r="E2791" s="198"/>
      <c r="F2791" s="199" t="s">
        <v>97</v>
      </c>
      <c r="G2791" s="200"/>
      <c r="I2791" s="197" t="s">
        <v>98</v>
      </c>
      <c r="J2791" s="198"/>
      <c r="K2791" s="199" t="s">
        <v>99</v>
      </c>
      <c r="L2791" s="200"/>
      <c r="N2791" s="197" t="s">
        <v>1</v>
      </c>
      <c r="O2791" s="198"/>
      <c r="P2791" s="199" t="s">
        <v>2</v>
      </c>
      <c r="Q2791" s="200"/>
      <c r="S2791" s="172" t="s">
        <v>100</v>
      </c>
      <c r="T2791" s="173"/>
      <c r="U2791" s="199" t="s">
        <v>101</v>
      </c>
      <c r="V2791" s="200"/>
      <c r="X2791" s="197" t="s">
        <v>102</v>
      </c>
      <c r="Y2791" s="198"/>
      <c r="Z2791" s="199" t="s">
        <v>103</v>
      </c>
      <c r="AA2791" s="200"/>
      <c r="AB2791" s="4"/>
      <c r="AC2791" s="197" t="s">
        <v>104</v>
      </c>
      <c r="AD2791" s="198"/>
      <c r="AE2791" s="199" t="s">
        <v>105</v>
      </c>
      <c r="AF2791" s="200"/>
      <c r="AH2791" s="172" t="s">
        <v>106</v>
      </c>
      <c r="AI2791" s="173"/>
      <c r="AJ2791" s="199" t="s">
        <v>107</v>
      </c>
      <c r="AK2791" s="200"/>
      <c r="AL2791" s="4"/>
      <c r="AM2791" s="197" t="s">
        <v>108</v>
      </c>
      <c r="AN2791" s="198"/>
      <c r="AO2791" s="199" t="s">
        <v>109</v>
      </c>
      <c r="AP2791" s="200"/>
      <c r="AR2791" s="197" t="s">
        <v>110</v>
      </c>
      <c r="AS2791" s="198"/>
      <c r="AT2791" s="199" t="s">
        <v>111</v>
      </c>
      <c r="AU2791" s="200"/>
      <c r="AV2791" s="4"/>
      <c r="AW2791" s="36" t="s">
        <v>112</v>
      </c>
      <c r="AY2791" s="186" t="s">
        <v>113</v>
      </c>
      <c r="AZ2791" s="9"/>
      <c r="BA2791" s="29"/>
      <c r="BB2791" s="29"/>
      <c r="BC2791" s="29"/>
      <c r="BD2791" s="29"/>
    </row>
    <row r="2792" spans="2:56" ht="18.649999999999999" customHeight="1" thickTop="1" thickBot="1">
      <c r="D2792" s="24">
        <v>0</v>
      </c>
      <c r="E2792" s="28">
        <v>0</v>
      </c>
      <c r="F2792" s="26">
        <v>1</v>
      </c>
      <c r="G2792" s="27">
        <v>0</v>
      </c>
      <c r="I2792" s="24">
        <v>0</v>
      </c>
      <c r="J2792" s="28">
        <f t="shared" ref="J2792" si="16633">IF(0=(1-$J$8*$K$8*$B2789^2),0,-1*(1-$J$8*$K$8*$B2789^2)/($B2789*$K$8))</f>
        <v>-8.6946853862125612E-2</v>
      </c>
      <c r="K2792" s="26">
        <v>1</v>
      </c>
      <c r="L2792" s="27">
        <v>0</v>
      </c>
      <c r="N2792" s="24">
        <f t="shared" ref="N2792" si="16634">D2792*I2789+F2792*I2792-E2792*J2789-G2792*J2792</f>
        <v>0</v>
      </c>
      <c r="O2792" s="28">
        <f t="shared" ref="O2792" si="16635">(D2792*J2789+E2792*I2789+F2792*J2792+G2792*I2792)</f>
        <v>-8.6946853862125612E-2</v>
      </c>
      <c r="P2792" s="26">
        <f t="shared" ref="P2792" si="16636">D2792*K2789+F2792*K2792-E2792*L2789-G2792*L2792</f>
        <v>1</v>
      </c>
      <c r="Q2792" s="27">
        <f t="shared" ref="Q2792" si="16637">(D2792*L2789+E2792*K2789+F2792*L2792+G2792*K2792)</f>
        <v>0</v>
      </c>
      <c r="S2792" s="24">
        <v>0</v>
      </c>
      <c r="T2792" s="28">
        <v>0</v>
      </c>
      <c r="U2792" s="26">
        <v>1</v>
      </c>
      <c r="V2792" s="27">
        <v>0</v>
      </c>
      <c r="X2792" s="24">
        <f t="shared" ref="X2792" si="16638">N2792*S2789+P2792*S2792-O2792*T2789-Q2792*T2792</f>
        <v>0</v>
      </c>
      <c r="Y2792" s="28">
        <f t="shared" ref="Y2792" si="16639">(N2792*T2789+O2792*S2789+P2792*T2792+Q2792*S2792)</f>
        <v>-8.6946853862125612E-2</v>
      </c>
      <c r="Z2792" s="26">
        <f t="shared" ref="Z2792" si="16640">N2792*U2789+P2792*U2792-O2792*V2789-Q2792*V2792</f>
        <v>-1.221091653352246</v>
      </c>
      <c r="AA2792" s="27">
        <f t="shared" ref="AA2792" si="16641">(N2792*V2789+O2792*U2789+P2792*V2792+Q2792*U2792)</f>
        <v>0</v>
      </c>
      <c r="AB2792" s="8"/>
      <c r="AC2792" s="24">
        <v>0</v>
      </c>
      <c r="AD2792" s="28">
        <f t="shared" ref="AD2792" si="16642">IF(0=(1-$AD$8*$AE$8*$B2789^2),0,-1*(1-$AD$8*$AE$8*$B2789^2)/($B2789*$AD$8))</f>
        <v>-0.10362798343523086</v>
      </c>
      <c r="AE2792" s="26">
        <v>1</v>
      </c>
      <c r="AF2792" s="27">
        <v>0</v>
      </c>
      <c r="AH2792" s="24">
        <f t="shared" ref="AH2792" si="16643">X2792*AC2789+Z2792*AC2792-Y2792*AD2789-AA2792*AD2792</f>
        <v>0</v>
      </c>
      <c r="AI2792" s="28">
        <f t="shared" ref="AI2792" si="16644">(X2792*AD2789+Y2792*AC2789+Z2792*AD2792+AA2792*AC2792)</f>
        <v>3.9592411764359597E-2</v>
      </c>
      <c r="AJ2792" s="26">
        <f t="shared" ref="AJ2792" si="16645">X2792*AE2789+Z2792*AE2792-Y2792*AF2789-AA2792*AF2792</f>
        <v>-1.221091653352246</v>
      </c>
      <c r="AK2792" s="27">
        <f t="shared" ref="AK2792" si="16646">(X2792*AF2789+Y2792*AE2789+Z2792*AF2792+AA2792*AE2792)</f>
        <v>0</v>
      </c>
      <c r="AL2792" s="8"/>
      <c r="AM2792" s="24">
        <v>0</v>
      </c>
      <c r="AN2792" s="28">
        <v>0</v>
      </c>
      <c r="AO2792" s="26">
        <v>1</v>
      </c>
      <c r="AP2792" s="27">
        <v>0</v>
      </c>
      <c r="AR2792" s="24">
        <f t="shared" ref="AR2792" si="16647">AH2792*AM2789+AJ2792*AM2792-AI2792*AN2789-AK2792*AN2792</f>
        <v>0</v>
      </c>
      <c r="AS2792" s="28">
        <f t="shared" ref="AS2792" si="16648">(AH2792*AN2789+AI2792*AM2789+AJ2792*AN2792+AK2792*AM2792)</f>
        <v>3.9592411764359597E-2</v>
      </c>
      <c r="AT2792" s="26">
        <f t="shared" ref="AT2792" si="16649">AH2792*AO2789+AJ2792*AO2792-AI2792*AP2789-AK2792*AP2792</f>
        <v>-1.0120305400238396</v>
      </c>
      <c r="AU2792" s="27">
        <f t="shared" ref="AU2792" si="16650">(AH2792*AP2789+AI2792*AO2789+AJ2792*AP2792+AK2792*AO2792)</f>
        <v>0</v>
      </c>
      <c r="AV2792" s="8"/>
      <c r="AW2792" s="38">
        <f t="shared" ref="AW2792" si="16651">(180/PI())*ATAN(-1*(($AR$8*AS2789+AU2789+$AR$8*AS2792+AU2792)/($AR$8*AR2789+AT2789+$AR$8*AR2792+AT2792)))</f>
        <v>-77.935841455322944</v>
      </c>
      <c r="AY2792" s="187">
        <f t="shared" ref="AY2792" si="16652">20*LOG(((($AR$8*AR2789+AT2789-$AR$8*AR2792-AT2792)^2+($AR$8*AS2789+AU2789-$AR$8*AS2792-AU2792)^2)/(($AR$8*AR2789+AT2789+$AR$8*AR2792+AT2792)^2+($AR$8*AS2789+AU2789+$AR$8*AS2792+AU2792)^2))^0.5)</f>
        <v>-0.1282818519911289</v>
      </c>
      <c r="AZ2792" s="9"/>
      <c r="BA2792" s="29"/>
      <c r="BB2792" s="29"/>
      <c r="BC2792" s="29"/>
      <c r="BD2792" s="29"/>
    </row>
    <row r="2793" spans="2:56" ht="18.649999999999999" customHeight="1">
      <c r="AY2793" s="33"/>
    </row>
    <row r="2794" spans="2:56" ht="18.649999999999999" customHeight="1" thickBot="1">
      <c r="E2794" s="21" t="s">
        <v>68</v>
      </c>
      <c r="J2794" s="21" t="s">
        <v>69</v>
      </c>
      <c r="O2794" s="21" t="s">
        <v>70</v>
      </c>
      <c r="T2794" s="21" t="s">
        <v>71</v>
      </c>
      <c r="Y2794" s="21" t="s">
        <v>72</v>
      </c>
      <c r="AD2794" s="21" t="s">
        <v>73</v>
      </c>
      <c r="AI2794" s="21" t="s">
        <v>74</v>
      </c>
      <c r="AN2794" s="21" t="s">
        <v>75</v>
      </c>
      <c r="AS2794" s="21" t="s">
        <v>76</v>
      </c>
    </row>
    <row r="2795" spans="2:56" ht="18.649999999999999" customHeight="1" thickBot="1">
      <c r="B2795" s="20"/>
      <c r="D2795" s="197" t="s">
        <v>77</v>
      </c>
      <c r="E2795" s="198"/>
      <c r="F2795" s="199" t="s">
        <v>78</v>
      </c>
      <c r="G2795" s="200"/>
      <c r="I2795" s="197" t="s">
        <v>79</v>
      </c>
      <c r="J2795" s="198"/>
      <c r="K2795" s="199" t="s">
        <v>80</v>
      </c>
      <c r="L2795" s="200"/>
      <c r="N2795" s="197" t="s">
        <v>81</v>
      </c>
      <c r="O2795" s="198"/>
      <c r="P2795" s="199" t="s">
        <v>82</v>
      </c>
      <c r="Q2795" s="200"/>
      <c r="S2795" s="197" t="s">
        <v>83</v>
      </c>
      <c r="T2795" s="198"/>
      <c r="U2795" s="199" t="s">
        <v>84</v>
      </c>
      <c r="V2795" s="200"/>
      <c r="X2795" s="197" t="s">
        <v>85</v>
      </c>
      <c r="Y2795" s="198"/>
      <c r="Z2795" s="199" t="s">
        <v>86</v>
      </c>
      <c r="AA2795" s="200"/>
      <c r="AB2795" s="4"/>
      <c r="AC2795" s="197" t="s">
        <v>87</v>
      </c>
      <c r="AD2795" s="198"/>
      <c r="AE2795" s="199" t="s">
        <v>88</v>
      </c>
      <c r="AF2795" s="200"/>
      <c r="AH2795" s="197" t="s">
        <v>89</v>
      </c>
      <c r="AI2795" s="198"/>
      <c r="AJ2795" s="199" t="s">
        <v>90</v>
      </c>
      <c r="AK2795" s="200"/>
      <c r="AL2795" s="4"/>
      <c r="AM2795" s="197" t="s">
        <v>91</v>
      </c>
      <c r="AN2795" s="198"/>
      <c r="AO2795" s="199" t="s">
        <v>92</v>
      </c>
      <c r="AP2795" s="200"/>
      <c r="AR2795" s="197" t="s">
        <v>93</v>
      </c>
      <c r="AS2795" s="198"/>
      <c r="AT2795" s="199" t="s">
        <v>94</v>
      </c>
      <c r="AU2795" s="200"/>
      <c r="AV2795" s="4"/>
      <c r="AW2795" s="181" t="s">
        <v>95</v>
      </c>
      <c r="AY2795" s="182" t="s">
        <v>22</v>
      </c>
      <c r="AZ2795" s="9"/>
      <c r="BA2795" s="29"/>
      <c r="BB2795" s="29"/>
      <c r="BC2795" s="29"/>
      <c r="BD2795" s="29"/>
    </row>
    <row r="2796" spans="2:56" ht="18.649999999999999" customHeight="1" thickTop="1" thickBot="1">
      <c r="B2796" s="39">
        <f t="shared" ref="B2796" si="16653">B2789+$E$5</f>
        <v>1.0583999999999827</v>
      </c>
      <c r="D2796" s="24">
        <v>1</v>
      </c>
      <c r="E2796" s="25">
        <v>0</v>
      </c>
      <c r="F2796" s="26">
        <v>0</v>
      </c>
      <c r="G2796" s="27">
        <f t="shared" ref="G2796" si="16654">-1/($E$8*$B2796)</f>
        <v>-5.2783372815297067</v>
      </c>
      <c r="I2796" s="24">
        <v>1</v>
      </c>
      <c r="J2796" s="28">
        <v>0</v>
      </c>
      <c r="K2796" s="26">
        <v>0</v>
      </c>
      <c r="L2796" s="27">
        <v>0</v>
      </c>
      <c r="N2796" s="24">
        <f t="shared" ref="N2796" si="16655">D2796*I2796+F2796*I2799-E2796*J2796-G2796*J2799</f>
        <v>0.54541405580211055</v>
      </c>
      <c r="O2796" s="28">
        <f t="shared" ref="O2796" si="16656">(D2796*J2796+E2796*I2796+F2796*J2799+G2796*I2799)</f>
        <v>0</v>
      </c>
      <c r="P2796" s="26">
        <f t="shared" ref="P2796" si="16657">D2796*K2796+F2796*K2799-E2796*L2796-G2796*L2799</f>
        <v>0</v>
      </c>
      <c r="Q2796" s="27">
        <f t="shared" ref="Q2796" si="16658">(D2796*L2796+E2796*K2796+F2796*L2799+G2796*K2799)</f>
        <v>-5.2783372815297067</v>
      </c>
      <c r="S2796" s="24">
        <v>1</v>
      </c>
      <c r="T2796" s="25">
        <v>0</v>
      </c>
      <c r="U2796" s="26">
        <v>0</v>
      </c>
      <c r="V2796" s="27">
        <f t="shared" ref="V2796" si="16659">-1/($T$8*$B2796)</f>
        <v>-25.535739821454527</v>
      </c>
      <c r="X2796" s="24">
        <f t="shared" ref="X2796" si="16660">N2796*S2796+P2796*S2799-O2796*T2796-Q2796*T2799</f>
        <v>0.54541405580211055</v>
      </c>
      <c r="Y2796" s="28">
        <f t="shared" ref="Y2796" si="16661">(N2796*T2796+O2796*S2796+P2796*T2799+Q2796*S2799)</f>
        <v>0</v>
      </c>
      <c r="Z2796" s="26">
        <f t="shared" ref="Z2796" si="16662">N2796*U2796+P2796*U2799-O2796*V2796-Q2796*V2799</f>
        <v>0</v>
      </c>
      <c r="AA2796" s="27">
        <f t="shared" ref="AA2796" si="16663">(N2796*V2796+O2796*U2796+P2796*V2799+Q2796*U2799)</f>
        <v>-19.205888705456683</v>
      </c>
      <c r="AB2796" s="8"/>
      <c r="AC2796" s="24">
        <v>1</v>
      </c>
      <c r="AD2796" s="28">
        <v>0</v>
      </c>
      <c r="AE2796" s="26">
        <v>0</v>
      </c>
      <c r="AF2796" s="27">
        <v>0</v>
      </c>
      <c r="AH2796" s="24">
        <f t="shared" ref="AH2796" si="16664">X2796*AC2796+Z2796*AC2799-Y2796*AD2796-AA2796*AD2799</f>
        <v>-1.4312895335927636</v>
      </c>
      <c r="AI2796" s="28">
        <f t="shared" ref="AI2796" si="16665">(X2796*AD2796+Y2796*AC2796+Z2796*AD2799+AA2796*AC2799)</f>
        <v>0</v>
      </c>
      <c r="AJ2796" s="26">
        <f t="shared" ref="AJ2796" si="16666">X2796*AE2796+Z2796*AE2799-Y2796*AF2796-AA2796*AF2799</f>
        <v>0</v>
      </c>
      <c r="AK2796" s="27">
        <f t="shared" ref="AK2796" si="16667">(X2796*AF2796+Y2796*AE2796+Z2796*AF2799+AA2796*AE2799)</f>
        <v>-19.205888705456683</v>
      </c>
      <c r="AL2796" s="8"/>
      <c r="AM2796" s="24">
        <v>1</v>
      </c>
      <c r="AN2796" s="25">
        <v>0</v>
      </c>
      <c r="AO2796" s="26">
        <v>0</v>
      </c>
      <c r="AP2796" s="27">
        <f t="shared" ref="AP2796" si="16668">-1/($AN$8*$B2796)</f>
        <v>-5.2783372815297067</v>
      </c>
      <c r="AR2796" s="24">
        <f t="shared" ref="AR2796" si="16669">AH2796*AM2796+AJ2796*AM2799-AI2796*AN2796-AK2796*AN2799</f>
        <v>-1.4312895335927636</v>
      </c>
      <c r="AS2796" s="28">
        <f t="shared" ref="AS2796" si="16670">(AH2796*AN2796+AI2796*AM2796+AJ2796*AN2799+AK2796*AM2799)</f>
        <v>0</v>
      </c>
      <c r="AT2796" s="26">
        <f t="shared" ref="AT2796" si="16671">AH2796*AO2796+AJ2796*AO2799-AI2796*AP2796-AK2796*AP2799</f>
        <v>0</v>
      </c>
      <c r="AU2796" s="27">
        <f t="shared" ref="AU2796" si="16672">(AH2796*AP2796+AI2796*AO2796+AJ2796*AP2799+AK2796*AO2799)</f>
        <v>-11.651059799630733</v>
      </c>
      <c r="AV2796" s="8"/>
      <c r="AW2796" s="183">
        <f t="shared" ref="AW2796" si="16673">20*LOG((2*$AR$8)/(($AR$8*AR2796+AT2796+$AR$8*AR2799+AT2799)^2+($AR$8*AS2796+AU2796+$AR$8*AS2799+AU2799)^2)^0.5)</f>
        <v>-15.465482784736439</v>
      </c>
      <c r="AY2796" s="184">
        <f t="shared" ref="AY2796" si="16674">((AS2796^2+AR2796^2)/(AS2799^2+AR2799^2))^0.5</f>
        <v>38.370151663451679</v>
      </c>
      <c r="AZ2796" s="9"/>
      <c r="BA2796" s="29"/>
      <c r="BB2796" s="29"/>
      <c r="BC2796" s="29"/>
      <c r="BD2796" s="29"/>
    </row>
    <row r="2797" spans="2:56" ht="18.649999999999999" customHeight="1" thickBot="1">
      <c r="D2797" s="30"/>
      <c r="G2797" s="31"/>
      <c r="I2797" s="30"/>
      <c r="L2797" s="31"/>
      <c r="N2797" s="30"/>
      <c r="Q2797" s="31"/>
      <c r="S2797" s="30"/>
      <c r="V2797" s="31"/>
      <c r="X2797" s="30"/>
      <c r="AA2797" s="31"/>
      <c r="AC2797" s="30"/>
      <c r="AF2797" s="31"/>
      <c r="AH2797" s="30"/>
      <c r="AK2797" s="31"/>
      <c r="AM2797" s="30"/>
      <c r="AP2797" s="31"/>
      <c r="AR2797" s="30"/>
      <c r="AU2797" s="31"/>
      <c r="AY2797" s="185"/>
      <c r="AZ2797" s="9"/>
      <c r="BA2797" s="29"/>
      <c r="BB2797" s="29"/>
      <c r="BC2797" s="29"/>
      <c r="BD2797" s="29"/>
    </row>
    <row r="2798" spans="2:56" ht="18.649999999999999" customHeight="1" thickBot="1">
      <c r="D2798" s="197" t="s">
        <v>96</v>
      </c>
      <c r="E2798" s="198"/>
      <c r="F2798" s="199" t="s">
        <v>97</v>
      </c>
      <c r="G2798" s="200"/>
      <c r="I2798" s="197" t="s">
        <v>98</v>
      </c>
      <c r="J2798" s="198"/>
      <c r="K2798" s="199" t="s">
        <v>99</v>
      </c>
      <c r="L2798" s="200"/>
      <c r="N2798" s="197" t="s">
        <v>1</v>
      </c>
      <c r="O2798" s="198"/>
      <c r="P2798" s="199" t="s">
        <v>2</v>
      </c>
      <c r="Q2798" s="200"/>
      <c r="S2798" s="172" t="s">
        <v>100</v>
      </c>
      <c r="T2798" s="173"/>
      <c r="U2798" s="199" t="s">
        <v>101</v>
      </c>
      <c r="V2798" s="200"/>
      <c r="X2798" s="197" t="s">
        <v>102</v>
      </c>
      <c r="Y2798" s="198"/>
      <c r="Z2798" s="199" t="s">
        <v>103</v>
      </c>
      <c r="AA2798" s="200"/>
      <c r="AB2798" s="4"/>
      <c r="AC2798" s="197" t="s">
        <v>104</v>
      </c>
      <c r="AD2798" s="198"/>
      <c r="AE2798" s="199" t="s">
        <v>105</v>
      </c>
      <c r="AF2798" s="200"/>
      <c r="AH2798" s="172" t="s">
        <v>106</v>
      </c>
      <c r="AI2798" s="173"/>
      <c r="AJ2798" s="199" t="s">
        <v>107</v>
      </c>
      <c r="AK2798" s="200"/>
      <c r="AL2798" s="4"/>
      <c r="AM2798" s="197" t="s">
        <v>108</v>
      </c>
      <c r="AN2798" s="198"/>
      <c r="AO2798" s="199" t="s">
        <v>109</v>
      </c>
      <c r="AP2798" s="200"/>
      <c r="AR2798" s="197" t="s">
        <v>110</v>
      </c>
      <c r="AS2798" s="198"/>
      <c r="AT2798" s="199" t="s">
        <v>111</v>
      </c>
      <c r="AU2798" s="200"/>
      <c r="AV2798" s="4"/>
      <c r="AW2798" s="36" t="s">
        <v>112</v>
      </c>
      <c r="AY2798" s="186" t="s">
        <v>113</v>
      </c>
      <c r="AZ2798" s="9"/>
      <c r="BA2798" s="29"/>
      <c r="BB2798" s="29"/>
      <c r="BC2798" s="29"/>
      <c r="BD2798" s="29"/>
    </row>
    <row r="2799" spans="2:56" ht="18.649999999999999" customHeight="1" thickTop="1" thickBot="1">
      <c r="D2799" s="24">
        <v>0</v>
      </c>
      <c r="E2799" s="28">
        <v>0</v>
      </c>
      <c r="F2799" s="26">
        <v>1</v>
      </c>
      <c r="G2799" s="27">
        <v>0</v>
      </c>
      <c r="I2799" s="24">
        <v>0</v>
      </c>
      <c r="J2799" s="28">
        <f t="shared" ref="J2799" si="16675">IF(0=(1-$J$8*$K$8*$B2796^2),0,-1*(1-$J$8*$K$8*$B2796^2)/($B2796*$K$8))</f>
        <v>-8.6122943637687854E-2</v>
      </c>
      <c r="K2799" s="26">
        <v>1</v>
      </c>
      <c r="L2799" s="27">
        <v>0</v>
      </c>
      <c r="N2799" s="24">
        <f t="shared" ref="N2799" si="16676">D2799*I2796+F2799*I2799-E2799*J2796-G2799*J2799</f>
        <v>0</v>
      </c>
      <c r="O2799" s="28">
        <f t="shared" ref="O2799" si="16677">(D2799*J2796+E2799*I2796+F2799*J2799+G2799*I2799)</f>
        <v>-8.6122943637687854E-2</v>
      </c>
      <c r="P2799" s="26">
        <f t="shared" ref="P2799" si="16678">D2799*K2796+F2799*K2799-E2799*L2796-G2799*L2799</f>
        <v>1</v>
      </c>
      <c r="Q2799" s="27">
        <f t="shared" ref="Q2799" si="16679">(D2799*L2796+E2799*K2796+F2799*L2799+G2799*K2799)</f>
        <v>0</v>
      </c>
      <c r="S2799" s="24">
        <v>0</v>
      </c>
      <c r="T2799" s="28">
        <v>0</v>
      </c>
      <c r="U2799" s="26">
        <v>1</v>
      </c>
      <c r="V2799" s="27">
        <v>0</v>
      </c>
      <c r="X2799" s="24">
        <f t="shared" ref="X2799" si="16680">N2799*S2796+P2799*S2799-O2799*T2796-Q2799*T2799</f>
        <v>0</v>
      </c>
      <c r="Y2799" s="28">
        <f t="shared" ref="Y2799" si="16681">(N2799*T2796+O2799*S2796+P2799*T2799+Q2799*S2799)</f>
        <v>-8.6122943637687854E-2</v>
      </c>
      <c r="Z2799" s="26">
        <f t="shared" ref="Z2799" si="16682">N2799*U2796+P2799*U2799-O2799*V2796-Q2799*V2799</f>
        <v>-1.1992130813897894</v>
      </c>
      <c r="AA2799" s="27">
        <f t="shared" ref="AA2799" si="16683">(N2799*V2796+O2799*U2796+P2799*V2799+Q2799*U2799)</f>
        <v>0</v>
      </c>
      <c r="AB2799" s="8"/>
      <c r="AC2799" s="24">
        <v>0</v>
      </c>
      <c r="AD2799" s="28">
        <f t="shared" ref="AD2799" si="16684">IF(0=(1-$AD$8*$AE$8*$B2796^2),0,-1*(1-$AD$8*$AE$8*$B2796^2)/($B2796*$AD$8))</f>
        <v>-0.10292174549742458</v>
      </c>
      <c r="AE2799" s="26">
        <v>1</v>
      </c>
      <c r="AF2799" s="27">
        <v>0</v>
      </c>
      <c r="AH2799" s="24">
        <f t="shared" ref="AH2799" si="16685">X2799*AC2796+Z2799*AC2799-Y2799*AD2796-AA2799*AD2799</f>
        <v>0</v>
      </c>
      <c r="AI2799" s="28">
        <f t="shared" ref="AI2799" si="16686">(X2799*AD2796+Y2799*AC2796+Z2799*AD2799+AA2799*AC2799)</f>
        <v>3.7302159922294367E-2</v>
      </c>
      <c r="AJ2799" s="26">
        <f t="shared" ref="AJ2799" si="16687">X2799*AE2796+Z2799*AE2799-Y2799*AF2796-AA2799*AF2799</f>
        <v>-1.1992130813897894</v>
      </c>
      <c r="AK2799" s="27">
        <f t="shared" ref="AK2799" si="16688">(X2799*AF2796+Y2799*AE2796+Z2799*AF2799+AA2799*AE2799)</f>
        <v>0</v>
      </c>
      <c r="AL2799" s="8"/>
      <c r="AM2799" s="24">
        <v>0</v>
      </c>
      <c r="AN2799" s="28">
        <v>0</v>
      </c>
      <c r="AO2799" s="26">
        <v>1</v>
      </c>
      <c r="AP2799" s="27">
        <v>0</v>
      </c>
      <c r="AR2799" s="24">
        <f t="shared" ref="AR2799" si="16689">AH2799*AM2796+AJ2799*AM2799-AI2799*AN2796-AK2799*AN2799</f>
        <v>0</v>
      </c>
      <c r="AS2799" s="28">
        <f t="shared" ref="AS2799" si="16690">(AH2799*AN2796+AI2799*AM2796+AJ2799*AN2799+AK2799*AM2799)</f>
        <v>3.7302159922294367E-2</v>
      </c>
      <c r="AT2799" s="26">
        <f t="shared" ref="AT2799" si="16691">AH2799*AO2796+AJ2799*AO2799-AI2799*AP2796-AK2799*AP2799</f>
        <v>-1.0023196999903599</v>
      </c>
      <c r="AU2799" s="27">
        <f t="shared" ref="AU2799" si="16692">(AH2799*AP2796+AI2799*AO2796+AJ2799*AP2799+AK2799*AO2799)</f>
        <v>0</v>
      </c>
      <c r="AV2799" s="8"/>
      <c r="AW2799" s="38">
        <f t="shared" ref="AW2799" si="16693">(180/PI())*ATAN(-1*(($AR$8*AS2796+AU2796+$AR$8*AS2799+AU2799)/($AR$8*AR2796+AT2796+$AR$8*AR2799+AT2799)))</f>
        <v>-78.165170890834617</v>
      </c>
      <c r="AY2799" s="187">
        <f t="shared" ref="AY2799" si="16694">20*LOG(((($AR$8*AR2796+AT2796-$AR$8*AR2799-AT2799)^2+($AR$8*AS2796+AU2796-$AR$8*AS2799-AU2799)^2)/(($AR$8*AR2796+AT2796+$AR$8*AR2799+AT2799)^2+($AR$8*AS2796+AU2796+$AR$8*AS2799+AU2799)^2))^0.5)</f>
        <v>-0.12516393241933019</v>
      </c>
      <c r="AZ2799" s="9"/>
      <c r="BA2799" s="29"/>
      <c r="BB2799" s="29"/>
      <c r="BC2799" s="29"/>
      <c r="BD2799" s="29"/>
    </row>
    <row r="2800" spans="2:56" ht="18.649999999999999" customHeight="1">
      <c r="AY2800" s="33"/>
    </row>
    <row r="2801" spans="2:56" ht="18.649999999999999" customHeight="1" thickBot="1">
      <c r="E2801" s="21" t="s">
        <v>68</v>
      </c>
      <c r="J2801" s="21" t="s">
        <v>69</v>
      </c>
      <c r="O2801" s="21" t="s">
        <v>70</v>
      </c>
      <c r="T2801" s="21" t="s">
        <v>71</v>
      </c>
      <c r="Y2801" s="21" t="s">
        <v>72</v>
      </c>
      <c r="AD2801" s="21" t="s">
        <v>73</v>
      </c>
      <c r="AI2801" s="21" t="s">
        <v>74</v>
      </c>
      <c r="AN2801" s="21" t="s">
        <v>75</v>
      </c>
      <c r="AS2801" s="21" t="s">
        <v>76</v>
      </c>
    </row>
    <row r="2802" spans="2:56" ht="18.649999999999999" customHeight="1" thickBot="1">
      <c r="B2802" s="20"/>
      <c r="D2802" s="197" t="s">
        <v>77</v>
      </c>
      <c r="E2802" s="198"/>
      <c r="F2802" s="199" t="s">
        <v>78</v>
      </c>
      <c r="G2802" s="200"/>
      <c r="I2802" s="197" t="s">
        <v>79</v>
      </c>
      <c r="J2802" s="198"/>
      <c r="K2802" s="199" t="s">
        <v>80</v>
      </c>
      <c r="L2802" s="200"/>
      <c r="N2802" s="197" t="s">
        <v>81</v>
      </c>
      <c r="O2802" s="198"/>
      <c r="P2802" s="199" t="s">
        <v>82</v>
      </c>
      <c r="Q2802" s="200"/>
      <c r="S2802" s="197" t="s">
        <v>83</v>
      </c>
      <c r="T2802" s="198"/>
      <c r="U2802" s="199" t="s">
        <v>84</v>
      </c>
      <c r="V2802" s="200"/>
      <c r="X2802" s="197" t="s">
        <v>85</v>
      </c>
      <c r="Y2802" s="198"/>
      <c r="Z2802" s="199" t="s">
        <v>86</v>
      </c>
      <c r="AA2802" s="200"/>
      <c r="AB2802" s="4"/>
      <c r="AC2802" s="197" t="s">
        <v>87</v>
      </c>
      <c r="AD2802" s="198"/>
      <c r="AE2802" s="199" t="s">
        <v>88</v>
      </c>
      <c r="AF2802" s="200"/>
      <c r="AH2802" s="197" t="s">
        <v>89</v>
      </c>
      <c r="AI2802" s="198"/>
      <c r="AJ2802" s="199" t="s">
        <v>90</v>
      </c>
      <c r="AK2802" s="200"/>
      <c r="AL2802" s="4"/>
      <c r="AM2802" s="197" t="s">
        <v>91</v>
      </c>
      <c r="AN2802" s="198"/>
      <c r="AO2802" s="199" t="s">
        <v>92</v>
      </c>
      <c r="AP2802" s="200"/>
      <c r="AR2802" s="197" t="s">
        <v>93</v>
      </c>
      <c r="AS2802" s="198"/>
      <c r="AT2802" s="199" t="s">
        <v>94</v>
      </c>
      <c r="AU2802" s="200"/>
      <c r="AV2802" s="4"/>
      <c r="AW2802" s="181" t="s">
        <v>95</v>
      </c>
      <c r="AY2802" s="182" t="s">
        <v>22</v>
      </c>
      <c r="AZ2802" s="9"/>
      <c r="BA2802" s="29"/>
      <c r="BB2802" s="29"/>
      <c r="BC2802" s="29"/>
      <c r="BD2802" s="29"/>
    </row>
    <row r="2803" spans="2:56" ht="18.649999999999999" customHeight="1" thickTop="1" thickBot="1">
      <c r="B2803" s="39">
        <f t="shared" ref="B2803" si="16695">B2796+$E$5</f>
        <v>1.0587999999999826</v>
      </c>
      <c r="D2803" s="24">
        <v>1</v>
      </c>
      <c r="E2803" s="25">
        <v>0</v>
      </c>
      <c r="F2803" s="26">
        <v>0</v>
      </c>
      <c r="G2803" s="27">
        <f t="shared" ref="G2803" si="16696">-1/($E$8*$B2803)</f>
        <v>-5.2763431986881768</v>
      </c>
      <c r="I2803" s="24">
        <v>1</v>
      </c>
      <c r="J2803" s="28">
        <v>0</v>
      </c>
      <c r="K2803" s="26">
        <v>0</v>
      </c>
      <c r="L2803" s="27">
        <v>0</v>
      </c>
      <c r="N2803" s="24">
        <f t="shared" ref="N2803" si="16697">D2803*I2803+F2803*I2806-E2803*J2803-G2803*J2806</f>
        <v>0.54993131766850634</v>
      </c>
      <c r="O2803" s="28">
        <f t="shared" ref="O2803" si="16698">(D2803*J2803+E2803*I2803+F2803*J2806+G2803*I2806)</f>
        <v>0</v>
      </c>
      <c r="P2803" s="26">
        <f t="shared" ref="P2803" si="16699">D2803*K2803+F2803*K2806-E2803*L2803-G2803*L2806</f>
        <v>0</v>
      </c>
      <c r="Q2803" s="27">
        <f t="shared" ref="Q2803" si="16700">(D2803*L2803+E2803*K2803+F2803*L2806+G2803*K2806)</f>
        <v>-5.2763431986881768</v>
      </c>
      <c r="S2803" s="24">
        <v>1</v>
      </c>
      <c r="T2803" s="25">
        <v>0</v>
      </c>
      <c r="U2803" s="26">
        <v>0</v>
      </c>
      <c r="V2803" s="27">
        <f t="shared" ref="V2803" si="16701">-1/($T$8*$B2803)</f>
        <v>-25.526092772031994</v>
      </c>
      <c r="X2803" s="24">
        <f t="shared" ref="X2803" si="16702">N2803*S2803+P2803*S2806-O2803*T2803-Q2803*T2806</f>
        <v>0.54993131766850634</v>
      </c>
      <c r="Y2803" s="28">
        <f t="shared" ref="Y2803" si="16703">(N2803*T2803+O2803*S2803+P2803*T2806+Q2803*S2806)</f>
        <v>0</v>
      </c>
      <c r="Z2803" s="26">
        <f t="shared" ref="Z2803" si="16704">N2803*U2803+P2803*U2806-O2803*V2803-Q2803*V2806</f>
        <v>0</v>
      </c>
      <c r="AA2803" s="27">
        <f t="shared" ref="AA2803" si="16705">(N2803*V2803+O2803*U2803+P2803*V2806+Q2803*U2806)</f>
        <v>-19.313941031740267</v>
      </c>
      <c r="AB2803" s="8"/>
      <c r="AC2803" s="24">
        <v>1</v>
      </c>
      <c r="AD2803" s="28">
        <v>0</v>
      </c>
      <c r="AE2803" s="26">
        <v>0</v>
      </c>
      <c r="AF2803" s="27">
        <v>0</v>
      </c>
      <c r="AH2803" s="24">
        <f t="shared" ref="AH2803" si="16706">X2803*AC2803+Z2803*AC2806-Y2803*AD2803-AA2803*AD2806</f>
        <v>-1.4242584058025056</v>
      </c>
      <c r="AI2803" s="28">
        <f t="shared" ref="AI2803" si="16707">(X2803*AD2803+Y2803*AC2803+Z2803*AD2806+AA2803*AC2806)</f>
        <v>0</v>
      </c>
      <c r="AJ2803" s="26">
        <f t="shared" ref="AJ2803" si="16708">X2803*AE2803+Z2803*AE2806-Y2803*AF2803-AA2803*AF2806</f>
        <v>0</v>
      </c>
      <c r="AK2803" s="27">
        <f t="shared" ref="AK2803" si="16709">(X2803*AF2803+Y2803*AE2803+Z2803*AF2806+AA2803*AE2806)</f>
        <v>-19.313941031740267</v>
      </c>
      <c r="AL2803" s="8"/>
      <c r="AM2803" s="24">
        <v>1</v>
      </c>
      <c r="AN2803" s="25">
        <v>0</v>
      </c>
      <c r="AO2803" s="26">
        <v>0</v>
      </c>
      <c r="AP2803" s="27">
        <f t="shared" ref="AP2803" si="16710">-1/($AN$8*$B2803)</f>
        <v>-5.2763431986881768</v>
      </c>
      <c r="AR2803" s="24">
        <f t="shared" ref="AR2803" si="16711">AH2803*AM2803+AJ2803*AM2806-AI2803*AN2803-AK2803*AN2806</f>
        <v>-1.4242584058025056</v>
      </c>
      <c r="AS2803" s="28">
        <f t="shared" ref="AS2803" si="16712">(AH2803*AN2803+AI2803*AM2803+AJ2803*AN2806+AK2803*AM2806)</f>
        <v>0</v>
      </c>
      <c r="AT2803" s="26">
        <f t="shared" ref="AT2803" si="16713">AH2803*AO2803+AJ2803*AO2806-AI2803*AP2803-AK2803*AP2806</f>
        <v>0</v>
      </c>
      <c r="AU2803" s="27">
        <f t="shared" ref="AU2803" si="16714">(AH2803*AP2803+AI2803*AO2803+AJ2803*AP2806+AK2803*AO2806)</f>
        <v>-11.799064879109752</v>
      </c>
      <c r="AV2803" s="8"/>
      <c r="AW2803" s="183">
        <f t="shared" ref="AW2803" si="16715">20*LOG((2*$AR$8)/(($AR$8*AR2803+AT2803+$AR$8*AR2806+AT2806)^2+($AR$8*AS2803+AU2803+$AR$8*AS2806+AU2806)^2)^0.5)</f>
        <v>-15.570035169770357</v>
      </c>
      <c r="AY2803" s="184">
        <f t="shared" ref="AY2803" si="16716">((AS2803^2+AR2803^2)/(AS2806^2+AR2806^2))^0.5</f>
        <v>40.640435442408105</v>
      </c>
      <c r="AZ2803" s="9"/>
      <c r="BA2803" s="29"/>
      <c r="BB2803" s="29"/>
      <c r="BC2803" s="29"/>
      <c r="BD2803" s="29"/>
    </row>
    <row r="2804" spans="2:56" ht="18.649999999999999" customHeight="1" thickBot="1">
      <c r="D2804" s="30"/>
      <c r="G2804" s="31"/>
      <c r="I2804" s="30"/>
      <c r="L2804" s="31"/>
      <c r="N2804" s="30"/>
      <c r="Q2804" s="31"/>
      <c r="S2804" s="30"/>
      <c r="V2804" s="31"/>
      <c r="X2804" s="30"/>
      <c r="AA2804" s="31"/>
      <c r="AC2804" s="30"/>
      <c r="AF2804" s="31"/>
      <c r="AH2804" s="30"/>
      <c r="AK2804" s="31"/>
      <c r="AM2804" s="30"/>
      <c r="AP2804" s="31"/>
      <c r="AR2804" s="30"/>
      <c r="AU2804" s="31"/>
      <c r="AY2804" s="185"/>
      <c r="AZ2804" s="9"/>
      <c r="BA2804" s="29"/>
      <c r="BB2804" s="29"/>
      <c r="BC2804" s="29"/>
      <c r="BD2804" s="29"/>
    </row>
    <row r="2805" spans="2:56" ht="18.649999999999999" customHeight="1" thickBot="1">
      <c r="D2805" s="197" t="s">
        <v>96</v>
      </c>
      <c r="E2805" s="198"/>
      <c r="F2805" s="199" t="s">
        <v>97</v>
      </c>
      <c r="G2805" s="200"/>
      <c r="I2805" s="197" t="s">
        <v>98</v>
      </c>
      <c r="J2805" s="198"/>
      <c r="K2805" s="199" t="s">
        <v>99</v>
      </c>
      <c r="L2805" s="200"/>
      <c r="N2805" s="197" t="s">
        <v>1</v>
      </c>
      <c r="O2805" s="198"/>
      <c r="P2805" s="199" t="s">
        <v>2</v>
      </c>
      <c r="Q2805" s="200"/>
      <c r="S2805" s="172" t="s">
        <v>100</v>
      </c>
      <c r="T2805" s="173"/>
      <c r="U2805" s="199" t="s">
        <v>101</v>
      </c>
      <c r="V2805" s="200"/>
      <c r="X2805" s="197" t="s">
        <v>102</v>
      </c>
      <c r="Y2805" s="198"/>
      <c r="Z2805" s="199" t="s">
        <v>103</v>
      </c>
      <c r="AA2805" s="200"/>
      <c r="AB2805" s="4"/>
      <c r="AC2805" s="197" t="s">
        <v>104</v>
      </c>
      <c r="AD2805" s="198"/>
      <c r="AE2805" s="199" t="s">
        <v>105</v>
      </c>
      <c r="AF2805" s="200"/>
      <c r="AH2805" s="172" t="s">
        <v>106</v>
      </c>
      <c r="AI2805" s="173"/>
      <c r="AJ2805" s="199" t="s">
        <v>107</v>
      </c>
      <c r="AK2805" s="200"/>
      <c r="AL2805" s="4"/>
      <c r="AM2805" s="197" t="s">
        <v>108</v>
      </c>
      <c r="AN2805" s="198"/>
      <c r="AO2805" s="199" t="s">
        <v>109</v>
      </c>
      <c r="AP2805" s="200"/>
      <c r="AR2805" s="197" t="s">
        <v>110</v>
      </c>
      <c r="AS2805" s="198"/>
      <c r="AT2805" s="199" t="s">
        <v>111</v>
      </c>
      <c r="AU2805" s="200"/>
      <c r="AV2805" s="4"/>
      <c r="AW2805" s="36" t="s">
        <v>112</v>
      </c>
      <c r="AY2805" s="186" t="s">
        <v>113</v>
      </c>
      <c r="AZ2805" s="9"/>
      <c r="BA2805" s="29"/>
      <c r="BB2805" s="29"/>
      <c r="BC2805" s="29"/>
      <c r="BD2805" s="29"/>
    </row>
    <row r="2806" spans="2:56" ht="18.649999999999999" customHeight="1" thickTop="1" thickBot="1">
      <c r="D2806" s="24">
        <v>0</v>
      </c>
      <c r="E2806" s="28">
        <v>0</v>
      </c>
      <c r="F2806" s="26">
        <v>1</v>
      </c>
      <c r="G2806" s="27">
        <v>0</v>
      </c>
      <c r="I2806" s="24">
        <v>0</v>
      </c>
      <c r="J2806" s="28">
        <f t="shared" ref="J2806" si="16717">IF(0=(1-$J$8*$K$8*$B2803^2),0,-1*(1-$J$8*$K$8*$B2803^2)/($B2803*$K$8))</f>
        <v>-8.5299357032611392E-2</v>
      </c>
      <c r="K2806" s="26">
        <v>1</v>
      </c>
      <c r="L2806" s="27">
        <v>0</v>
      </c>
      <c r="N2806" s="24">
        <f t="shared" ref="N2806" si="16718">D2806*I2803+F2806*I2806-E2806*J2803-G2806*J2806</f>
        <v>0</v>
      </c>
      <c r="O2806" s="28">
        <f t="shared" ref="O2806" si="16719">(D2806*J2803+E2806*I2803+F2806*J2806+G2806*I2806)</f>
        <v>-8.5299357032611392E-2</v>
      </c>
      <c r="P2806" s="26">
        <f t="shared" ref="P2806" si="16720">D2806*K2803+F2806*K2806-E2806*L2803-G2806*L2806</f>
        <v>1</v>
      </c>
      <c r="Q2806" s="27">
        <f t="shared" ref="Q2806" si="16721">(D2806*L2803+E2806*K2803+F2806*L2806+G2806*K2806)</f>
        <v>0</v>
      </c>
      <c r="S2806" s="24">
        <v>0</v>
      </c>
      <c r="T2806" s="28">
        <v>0</v>
      </c>
      <c r="U2806" s="26">
        <v>1</v>
      </c>
      <c r="V2806" s="27">
        <v>0</v>
      </c>
      <c r="X2806" s="24">
        <f t="shared" ref="X2806" si="16722">N2806*S2803+P2806*S2806-O2806*T2803-Q2806*T2806</f>
        <v>0</v>
      </c>
      <c r="Y2806" s="28">
        <f t="shared" ref="Y2806" si="16723">(N2806*T2803+O2806*S2803+P2806*T2806+Q2806*S2806)</f>
        <v>-8.5299357032611392E-2</v>
      </c>
      <c r="Z2806" s="26">
        <f t="shared" ref="Z2806" si="16724">N2806*U2803+P2806*U2806-O2806*V2803-Q2806*V2806</f>
        <v>-1.1773593010091181</v>
      </c>
      <c r="AA2806" s="27">
        <f t="shared" ref="AA2806" si="16725">(N2806*V2803+O2806*U2803+P2806*V2806+Q2806*U2806)</f>
        <v>0</v>
      </c>
      <c r="AB2806" s="8"/>
      <c r="AC2806" s="24">
        <v>0</v>
      </c>
      <c r="AD2806" s="28">
        <f t="shared" ref="AD2806" si="16726">IF(0=(1-$AD$8*$AE$8*$B2803^2),0,-1*(1-$AD$8*$AE$8*$B2803^2)/($B2803*$AD$8))</f>
        <v>-0.10221578911453937</v>
      </c>
      <c r="AE2806" s="26">
        <v>1</v>
      </c>
      <c r="AF2806" s="27">
        <v>0</v>
      </c>
      <c r="AH2806" s="24">
        <f t="shared" ref="AH2806" si="16727">X2806*AC2803+Z2806*AC2806-Y2806*AD2803-AA2806*AD2806</f>
        <v>0</v>
      </c>
      <c r="AI2806" s="28">
        <f t="shared" ref="AI2806" si="16728">(X2806*AD2803+Y2806*AC2803+Z2806*AD2806+AA2806*AC2806)</f>
        <v>3.5045352991378106E-2</v>
      </c>
      <c r="AJ2806" s="26">
        <f t="shared" ref="AJ2806" si="16729">X2806*AE2803+Z2806*AE2806-Y2806*AF2803-AA2806*AF2806</f>
        <v>-1.1773593010091181</v>
      </c>
      <c r="AK2806" s="27">
        <f t="shared" ref="AK2806" si="16730">(X2806*AF2803+Y2806*AE2803+Z2806*AF2806+AA2806*AE2806)</f>
        <v>0</v>
      </c>
      <c r="AL2806" s="8"/>
      <c r="AM2806" s="24">
        <v>0</v>
      </c>
      <c r="AN2806" s="28">
        <v>0</v>
      </c>
      <c r="AO2806" s="26">
        <v>1</v>
      </c>
      <c r="AP2806" s="27">
        <v>0</v>
      </c>
      <c r="AR2806" s="24">
        <f t="shared" ref="AR2806" si="16731">AH2806*AM2803+AJ2806*AM2806-AI2806*AN2803-AK2806*AN2806</f>
        <v>0</v>
      </c>
      <c r="AS2806" s="28">
        <f t="shared" ref="AS2806" si="16732">(AH2806*AN2803+AI2806*AM2803+AJ2806*AN2806+AK2806*AM2806)</f>
        <v>3.5045352991378106E-2</v>
      </c>
      <c r="AT2806" s="26">
        <f t="shared" ref="AT2806" si="16733">AH2806*AO2803+AJ2806*AO2806-AI2806*AP2803-AK2806*AP2806</f>
        <v>-0.99244799110743387</v>
      </c>
      <c r="AU2806" s="27">
        <f t="shared" ref="AU2806" si="16734">(AH2806*AP2803+AI2806*AO2803+AJ2806*AP2806+AK2806*AO2806)</f>
        <v>0</v>
      </c>
      <c r="AV2806" s="8"/>
      <c r="AW2806" s="38">
        <f t="shared" ref="AW2806" si="16735">(180/PI())*ATAN(-1*(($AR$8*AS2803+AU2803+$AR$8*AS2806+AU2806)/($AR$8*AR2803+AT2803+$AR$8*AR2806+AT2806)))</f>
        <v>-78.391120682874742</v>
      </c>
      <c r="AY2806" s="187">
        <f t="shared" ref="AY2806" si="16736">20*LOG(((($AR$8*AR2803+AT2803-$AR$8*AR2806-AT2806)^2+($AR$8*AS2803+AU2803-$AR$8*AS2806-AU2806)^2)/(($AR$8*AR2803+AT2803+$AR$8*AR2806+AT2806)^2+($AR$8*AS2803+AU2803+$AR$8*AS2806+AU2806)^2))^0.5)</f>
        <v>-0.12214443999777261</v>
      </c>
      <c r="AZ2806" s="9"/>
      <c r="BA2806" s="29"/>
      <c r="BB2806" s="29"/>
      <c r="BC2806" s="29"/>
      <c r="BD2806" s="29"/>
    </row>
    <row r="2807" spans="2:56" ht="18.649999999999999" customHeight="1">
      <c r="AY2807" s="33"/>
    </row>
    <row r="2808" spans="2:56" ht="18.649999999999999" customHeight="1" thickBot="1">
      <c r="E2808" s="21" t="s">
        <v>68</v>
      </c>
      <c r="J2808" s="21" t="s">
        <v>69</v>
      </c>
      <c r="O2808" s="21" t="s">
        <v>70</v>
      </c>
      <c r="T2808" s="21" t="s">
        <v>71</v>
      </c>
      <c r="Y2808" s="21" t="s">
        <v>72</v>
      </c>
      <c r="AD2808" s="21" t="s">
        <v>73</v>
      </c>
      <c r="AI2808" s="21" t="s">
        <v>74</v>
      </c>
      <c r="AN2808" s="21" t="s">
        <v>75</v>
      </c>
      <c r="AS2808" s="21" t="s">
        <v>76</v>
      </c>
    </row>
    <row r="2809" spans="2:56" ht="18.649999999999999" customHeight="1" thickBot="1">
      <c r="B2809" s="20"/>
      <c r="D2809" s="197" t="s">
        <v>77</v>
      </c>
      <c r="E2809" s="198"/>
      <c r="F2809" s="199" t="s">
        <v>78</v>
      </c>
      <c r="G2809" s="200"/>
      <c r="I2809" s="197" t="s">
        <v>79</v>
      </c>
      <c r="J2809" s="198"/>
      <c r="K2809" s="199" t="s">
        <v>80</v>
      </c>
      <c r="L2809" s="200"/>
      <c r="N2809" s="197" t="s">
        <v>81</v>
      </c>
      <c r="O2809" s="198"/>
      <c r="P2809" s="199" t="s">
        <v>82</v>
      </c>
      <c r="Q2809" s="200"/>
      <c r="S2809" s="197" t="s">
        <v>83</v>
      </c>
      <c r="T2809" s="198"/>
      <c r="U2809" s="199" t="s">
        <v>84</v>
      </c>
      <c r="V2809" s="200"/>
      <c r="X2809" s="197" t="s">
        <v>85</v>
      </c>
      <c r="Y2809" s="198"/>
      <c r="Z2809" s="199" t="s">
        <v>86</v>
      </c>
      <c r="AA2809" s="200"/>
      <c r="AB2809" s="4"/>
      <c r="AC2809" s="197" t="s">
        <v>87</v>
      </c>
      <c r="AD2809" s="198"/>
      <c r="AE2809" s="199" t="s">
        <v>88</v>
      </c>
      <c r="AF2809" s="200"/>
      <c r="AH2809" s="197" t="s">
        <v>89</v>
      </c>
      <c r="AI2809" s="198"/>
      <c r="AJ2809" s="199" t="s">
        <v>90</v>
      </c>
      <c r="AK2809" s="200"/>
      <c r="AL2809" s="4"/>
      <c r="AM2809" s="197" t="s">
        <v>91</v>
      </c>
      <c r="AN2809" s="198"/>
      <c r="AO2809" s="199" t="s">
        <v>92</v>
      </c>
      <c r="AP2809" s="200"/>
      <c r="AR2809" s="197" t="s">
        <v>93</v>
      </c>
      <c r="AS2809" s="198"/>
      <c r="AT2809" s="199" t="s">
        <v>94</v>
      </c>
      <c r="AU2809" s="200"/>
      <c r="AV2809" s="4"/>
      <c r="AW2809" s="181" t="s">
        <v>95</v>
      </c>
      <c r="AY2809" s="182" t="s">
        <v>22</v>
      </c>
      <c r="AZ2809" s="9"/>
      <c r="BA2809" s="29"/>
      <c r="BB2809" s="29"/>
      <c r="BC2809" s="29"/>
      <c r="BD2809" s="29"/>
    </row>
    <row r="2810" spans="2:56" ht="18.649999999999999" customHeight="1" thickTop="1" thickBot="1">
      <c r="B2810" s="39">
        <f t="shared" ref="B2810" si="16737">B2803+$E$5</f>
        <v>1.0591999999999826</v>
      </c>
      <c r="D2810" s="24">
        <v>1</v>
      </c>
      <c r="E2810" s="25">
        <v>0</v>
      </c>
      <c r="F2810" s="26">
        <v>0</v>
      </c>
      <c r="G2810" s="27">
        <f t="shared" ref="G2810" si="16738">-1/($E$8*$B2810)</f>
        <v>-5.2743506219515126</v>
      </c>
      <c r="I2810" s="24">
        <v>1</v>
      </c>
      <c r="J2810" s="28">
        <v>0</v>
      </c>
      <c r="K2810" s="26">
        <v>0</v>
      </c>
      <c r="L2810" s="27">
        <v>0</v>
      </c>
      <c r="N2810" s="24">
        <f t="shared" ref="N2810" si="16739">D2810*I2810+F2810*I2813-E2810*J2810-G2810*J2813</f>
        <v>0.55444346275749712</v>
      </c>
      <c r="O2810" s="28">
        <f t="shared" ref="O2810" si="16740">(D2810*J2810+E2810*I2810+F2810*J2813+G2810*I2813)</f>
        <v>0</v>
      </c>
      <c r="P2810" s="26">
        <f t="shared" ref="P2810" si="16741">D2810*K2810+F2810*K2813-E2810*L2810-G2810*L2813</f>
        <v>0</v>
      </c>
      <c r="Q2810" s="27">
        <f t="shared" ref="Q2810" si="16742">(D2810*L2810+E2810*K2810+F2810*L2813+G2810*K2813)</f>
        <v>-5.2743506219515126</v>
      </c>
      <c r="S2810" s="24">
        <v>1</v>
      </c>
      <c r="T2810" s="25">
        <v>0</v>
      </c>
      <c r="U2810" s="26">
        <v>0</v>
      </c>
      <c r="V2810" s="27">
        <f t="shared" ref="V2810" si="16743">-1/($T$8*$B2810)</f>
        <v>-25.516453008900559</v>
      </c>
      <c r="X2810" s="24">
        <f t="shared" ref="X2810" si="16744">N2810*S2810+P2810*S2813-O2810*T2810-Q2810*T2813</f>
        <v>0.55444346275749712</v>
      </c>
      <c r="Y2810" s="28">
        <f t="shared" ref="Y2810" si="16745">(N2810*T2810+O2810*S2810+P2810*T2813+Q2810*S2813)</f>
        <v>0</v>
      </c>
      <c r="Z2810" s="26">
        <f t="shared" ref="Z2810" si="16746">N2810*U2810+P2810*U2813-O2810*V2810-Q2810*V2813</f>
        <v>0</v>
      </c>
      <c r="AA2810" s="27">
        <f t="shared" ref="AA2810" si="16747">(N2810*V2810+O2810*U2810+P2810*V2813+Q2810*U2813)</f>
        <v>-19.421781185495295</v>
      </c>
      <c r="AB2810" s="8"/>
      <c r="AC2810" s="24">
        <v>1</v>
      </c>
      <c r="AD2810" s="28">
        <v>0</v>
      </c>
      <c r="AE2810" s="26">
        <v>0</v>
      </c>
      <c r="AF2810" s="27">
        <v>0</v>
      </c>
      <c r="AH2810" s="24">
        <f t="shared" ref="AH2810" si="16748">X2810*AC2810+Z2810*AC2813-Y2810*AD2810-AA2810*AD2813</f>
        <v>-1.4170637588357833</v>
      </c>
      <c r="AI2810" s="28">
        <f t="shared" ref="AI2810" si="16749">(X2810*AD2810+Y2810*AC2810+Z2810*AD2813+AA2810*AC2813)</f>
        <v>0</v>
      </c>
      <c r="AJ2810" s="26">
        <f t="shared" ref="AJ2810" si="16750">X2810*AE2810+Z2810*AE2813-Y2810*AF2810-AA2810*AF2813</f>
        <v>0</v>
      </c>
      <c r="AK2810" s="27">
        <f t="shared" ref="AK2810" si="16751">(X2810*AF2810+Y2810*AE2810+Z2810*AF2813+AA2810*AE2813)</f>
        <v>-19.421781185495295</v>
      </c>
      <c r="AL2810" s="8"/>
      <c r="AM2810" s="24">
        <v>1</v>
      </c>
      <c r="AN2810" s="25">
        <v>0</v>
      </c>
      <c r="AO2810" s="26">
        <v>0</v>
      </c>
      <c r="AP2810" s="27">
        <f t="shared" ref="AP2810" si="16752">-1/($AN$8*$B2810)</f>
        <v>-5.2743506219515126</v>
      </c>
      <c r="AR2810" s="24">
        <f t="shared" ref="AR2810" si="16753">AH2810*AM2810+AJ2810*AM2813-AI2810*AN2810-AK2810*AN2813</f>
        <v>-1.4170637588357833</v>
      </c>
      <c r="AS2810" s="28">
        <f t="shared" ref="AS2810" si="16754">(AH2810*AN2810+AI2810*AM2810+AJ2810*AN2813+AK2810*AM2813)</f>
        <v>0</v>
      </c>
      <c r="AT2810" s="26">
        <f t="shared" ref="AT2810" si="16755">AH2810*AO2810+AJ2810*AO2813-AI2810*AP2810-AK2810*AP2813</f>
        <v>0</v>
      </c>
      <c r="AU2810" s="27">
        <f t="shared" ref="AU2810" si="16756">(AH2810*AP2810+AI2810*AO2810+AJ2810*AP2813+AK2810*AO2813)</f>
        <v>-11.947690067734833</v>
      </c>
      <c r="AV2810" s="8"/>
      <c r="AW2810" s="183">
        <f t="shared" ref="AW2810" si="16757">20*LOG((2*$AR$8)/(($AR$8*AR2810+AT2810+$AR$8*AR2813+AT2813)^2+($AR$8*AS2810+AU2810+$AR$8*AS2813+AU2813)^2)^0.5)</f>
        <v>-15.673839707010067</v>
      </c>
      <c r="AY2810" s="184">
        <f t="shared" ref="AY2810" si="16758">((AS2810^2+AR2810^2)/(AS2813^2+AR2813^2))^0.5</f>
        <v>43.174315296216236</v>
      </c>
      <c r="AZ2810" s="9"/>
      <c r="BA2810" s="29"/>
      <c r="BB2810" s="29"/>
      <c r="BC2810" s="29"/>
      <c r="BD2810" s="29"/>
    </row>
    <row r="2811" spans="2:56" ht="18.649999999999999" customHeight="1" thickBot="1">
      <c r="D2811" s="30"/>
      <c r="G2811" s="31"/>
      <c r="I2811" s="30"/>
      <c r="L2811" s="31"/>
      <c r="N2811" s="30"/>
      <c r="Q2811" s="31"/>
      <c r="S2811" s="30"/>
      <c r="V2811" s="31"/>
      <c r="X2811" s="30"/>
      <c r="AA2811" s="31"/>
      <c r="AC2811" s="30"/>
      <c r="AF2811" s="31"/>
      <c r="AH2811" s="30"/>
      <c r="AK2811" s="31"/>
      <c r="AM2811" s="30"/>
      <c r="AP2811" s="31"/>
      <c r="AR2811" s="30"/>
      <c r="AU2811" s="31"/>
      <c r="AY2811" s="185"/>
      <c r="AZ2811" s="9"/>
      <c r="BA2811" s="29"/>
      <c r="BB2811" s="29"/>
      <c r="BC2811" s="29"/>
      <c r="BD2811" s="29"/>
    </row>
    <row r="2812" spans="2:56" ht="18.649999999999999" customHeight="1" thickBot="1">
      <c r="D2812" s="197" t="s">
        <v>96</v>
      </c>
      <c r="E2812" s="198"/>
      <c r="F2812" s="199" t="s">
        <v>97</v>
      </c>
      <c r="G2812" s="200"/>
      <c r="I2812" s="197" t="s">
        <v>98</v>
      </c>
      <c r="J2812" s="198"/>
      <c r="K2812" s="199" t="s">
        <v>99</v>
      </c>
      <c r="L2812" s="200"/>
      <c r="N2812" s="197" t="s">
        <v>1</v>
      </c>
      <c r="O2812" s="198"/>
      <c r="P2812" s="199" t="s">
        <v>2</v>
      </c>
      <c r="Q2812" s="200"/>
      <c r="S2812" s="172" t="s">
        <v>100</v>
      </c>
      <c r="T2812" s="173"/>
      <c r="U2812" s="199" t="s">
        <v>101</v>
      </c>
      <c r="V2812" s="200"/>
      <c r="X2812" s="197" t="s">
        <v>102</v>
      </c>
      <c r="Y2812" s="198"/>
      <c r="Z2812" s="199" t="s">
        <v>103</v>
      </c>
      <c r="AA2812" s="200"/>
      <c r="AB2812" s="4"/>
      <c r="AC2812" s="197" t="s">
        <v>104</v>
      </c>
      <c r="AD2812" s="198"/>
      <c r="AE2812" s="199" t="s">
        <v>105</v>
      </c>
      <c r="AF2812" s="200"/>
      <c r="AH2812" s="172" t="s">
        <v>106</v>
      </c>
      <c r="AI2812" s="173"/>
      <c r="AJ2812" s="199" t="s">
        <v>107</v>
      </c>
      <c r="AK2812" s="200"/>
      <c r="AL2812" s="4"/>
      <c r="AM2812" s="197" t="s">
        <v>108</v>
      </c>
      <c r="AN2812" s="198"/>
      <c r="AO2812" s="199" t="s">
        <v>109</v>
      </c>
      <c r="AP2812" s="200"/>
      <c r="AR2812" s="197" t="s">
        <v>110</v>
      </c>
      <c r="AS2812" s="198"/>
      <c r="AT2812" s="199" t="s">
        <v>111</v>
      </c>
      <c r="AU2812" s="200"/>
      <c r="AV2812" s="4"/>
      <c r="AW2812" s="36" t="s">
        <v>112</v>
      </c>
      <c r="AY2812" s="186" t="s">
        <v>113</v>
      </c>
      <c r="AZ2812" s="9"/>
      <c r="BA2812" s="29"/>
      <c r="BB2812" s="29"/>
      <c r="BC2812" s="29"/>
      <c r="BD2812" s="29"/>
    </row>
    <row r="2813" spans="2:56" ht="18.649999999999999" customHeight="1" thickTop="1" thickBot="1">
      <c r="D2813" s="24">
        <v>0</v>
      </c>
      <c r="E2813" s="28">
        <v>0</v>
      </c>
      <c r="F2813" s="26">
        <v>1</v>
      </c>
      <c r="G2813" s="27">
        <v>0</v>
      </c>
      <c r="I2813" s="24">
        <v>0</v>
      </c>
      <c r="J2813" s="28">
        <f t="shared" ref="J2813" si="16759">IF(0=(1-$J$8*$K$8*$B2810^2),0,-1*(1-$J$8*$K$8*$B2810^2)/($B2810*$K$8))</f>
        <v>-8.4476093680257977E-2</v>
      </c>
      <c r="K2813" s="26">
        <v>1</v>
      </c>
      <c r="L2813" s="27">
        <v>0</v>
      </c>
      <c r="N2813" s="24">
        <f t="shared" ref="N2813" si="16760">D2813*I2810+F2813*I2813-E2813*J2810-G2813*J2813</f>
        <v>0</v>
      </c>
      <c r="O2813" s="28">
        <f t="shared" ref="O2813" si="16761">(D2813*J2810+E2813*I2810+F2813*J2813+G2813*I2813)</f>
        <v>-8.4476093680257977E-2</v>
      </c>
      <c r="P2813" s="26">
        <f t="shared" ref="P2813" si="16762">D2813*K2810+F2813*K2813-E2813*L2810-G2813*L2813</f>
        <v>1</v>
      </c>
      <c r="Q2813" s="27">
        <f t="shared" ref="Q2813" si="16763">(D2813*L2810+E2813*K2810+F2813*L2813+G2813*K2813)</f>
        <v>0</v>
      </c>
      <c r="S2813" s="24">
        <v>0</v>
      </c>
      <c r="T2813" s="28">
        <v>0</v>
      </c>
      <c r="U2813" s="26">
        <v>1</v>
      </c>
      <c r="V2813" s="27">
        <v>0</v>
      </c>
      <c r="X2813" s="24">
        <f t="shared" ref="X2813" si="16764">N2813*S2810+P2813*S2813-O2813*T2810-Q2813*T2813</f>
        <v>0</v>
      </c>
      <c r="Y2813" s="28">
        <f t="shared" ref="Y2813" si="16765">(N2813*T2810+O2813*S2810+P2813*T2813+Q2813*S2813)</f>
        <v>-8.4476093680257977E-2</v>
      </c>
      <c r="Z2813" s="26">
        <f t="shared" ref="Z2813" si="16766">N2813*U2810+P2813*U2813-O2813*V2810-Q2813*V2813</f>
        <v>-1.1555302747677842</v>
      </c>
      <c r="AA2813" s="27">
        <f t="shared" ref="AA2813" si="16767">(N2813*V2810+O2813*U2810+P2813*V2813+Q2813*U2813)</f>
        <v>0</v>
      </c>
      <c r="AB2813" s="8"/>
      <c r="AC2813" s="24">
        <v>0</v>
      </c>
      <c r="AD2813" s="28">
        <f t="shared" ref="AD2813" si="16768">IF(0=(1-$AD$8*$AE$8*$B2810^2),0,-1*(1-$AD$8*$AE$8*$B2810^2)/($B2810*$AD$8))</f>
        <v>-0.10151011396759298</v>
      </c>
      <c r="AE2813" s="26">
        <v>1</v>
      </c>
      <c r="AF2813" s="27">
        <v>0</v>
      </c>
      <c r="AH2813" s="24">
        <f t="shared" ref="AH2813" si="16769">X2813*AC2810+Z2813*AC2813-Y2813*AD2810-AA2813*AD2813</f>
        <v>0</v>
      </c>
      <c r="AI2813" s="28">
        <f t="shared" ref="AI2813" si="16770">(X2813*AD2810+Y2813*AC2810+Z2813*AD2813+AA2813*AC2813)</f>
        <v>3.2821916204423832E-2</v>
      </c>
      <c r="AJ2813" s="26">
        <f t="shared" ref="AJ2813" si="16771">X2813*AE2810+Z2813*AE2813-Y2813*AF2810-AA2813*AF2813</f>
        <v>-1.1555302747677842</v>
      </c>
      <c r="AK2813" s="27">
        <f t="shared" ref="AK2813" si="16772">(X2813*AF2810+Y2813*AE2810+Z2813*AF2813+AA2813*AE2813)</f>
        <v>0</v>
      </c>
      <c r="AL2813" s="8"/>
      <c r="AM2813" s="24">
        <v>0</v>
      </c>
      <c r="AN2813" s="28">
        <v>0</v>
      </c>
      <c r="AO2813" s="26">
        <v>1</v>
      </c>
      <c r="AP2813" s="27">
        <v>0</v>
      </c>
      <c r="AR2813" s="24">
        <f t="shared" ref="AR2813" si="16773">AH2813*AM2810+AJ2813*AM2813-AI2813*AN2810-AK2813*AN2813</f>
        <v>0</v>
      </c>
      <c r="AS2813" s="28">
        <f t="shared" ref="AS2813" si="16774">(AH2813*AN2810+AI2813*AM2810+AJ2813*AN2813+AK2813*AM2813)</f>
        <v>3.2821916204423832E-2</v>
      </c>
      <c r="AT2813" s="26">
        <f t="shared" ref="AT2813" si="16775">AH2813*AO2810+AJ2813*AO2813-AI2813*AP2810-AK2813*AP2813</f>
        <v>-0.98241598062134095</v>
      </c>
      <c r="AU2813" s="27">
        <f t="shared" ref="AU2813" si="16776">(AH2813*AP2810+AI2813*AO2810+AJ2813*AP2813+AK2813*AO2813)</f>
        <v>0</v>
      </c>
      <c r="AV2813" s="8"/>
      <c r="AW2813" s="38">
        <f t="shared" ref="AW2813" si="16777">(180/PI())*ATAN(-1*(($AR$8*AS2810+AU2810+$AR$8*AS2813+AU2813)/($AR$8*AR2810+AT2810+$AR$8*AR2813+AT2813)))</f>
        <v>-78.613766773186839</v>
      </c>
      <c r="AY2813" s="187">
        <f t="shared" ref="AY2813" si="16778">20*LOG(((($AR$8*AR2810+AT2810-$AR$8*AR2813-AT2813)^2+($AR$8*AS2810+AU2810-$AR$8*AS2813-AU2813)^2)/(($AR$8*AR2810+AT2810+$AR$8*AR2813+AT2813)^2+($AR$8*AS2810+AU2810+$AR$8*AS2813+AU2813)^2))^0.5)</f>
        <v>-0.11921960665524844</v>
      </c>
      <c r="AZ2813" s="9"/>
      <c r="BA2813" s="29"/>
      <c r="BB2813" s="29"/>
      <c r="BC2813" s="29"/>
      <c r="BD2813" s="29"/>
    </row>
    <row r="2814" spans="2:56" ht="18.649999999999999" customHeight="1">
      <c r="AY2814" s="33"/>
    </row>
    <row r="2815" spans="2:56" ht="18.649999999999999" customHeight="1" thickBot="1">
      <c r="E2815" s="21" t="s">
        <v>68</v>
      </c>
      <c r="J2815" s="21" t="s">
        <v>69</v>
      </c>
      <c r="O2815" s="21" t="s">
        <v>70</v>
      </c>
      <c r="T2815" s="21" t="s">
        <v>71</v>
      </c>
      <c r="Y2815" s="21" t="s">
        <v>72</v>
      </c>
      <c r="AD2815" s="21" t="s">
        <v>73</v>
      </c>
      <c r="AI2815" s="21" t="s">
        <v>74</v>
      </c>
      <c r="AN2815" s="21" t="s">
        <v>75</v>
      </c>
      <c r="AS2815" s="21" t="s">
        <v>76</v>
      </c>
    </row>
    <row r="2816" spans="2:56" ht="18.649999999999999" customHeight="1" thickBot="1">
      <c r="B2816" s="20"/>
      <c r="D2816" s="197" t="s">
        <v>77</v>
      </c>
      <c r="E2816" s="198"/>
      <c r="F2816" s="199" t="s">
        <v>78</v>
      </c>
      <c r="G2816" s="200"/>
      <c r="I2816" s="197" t="s">
        <v>79</v>
      </c>
      <c r="J2816" s="198"/>
      <c r="K2816" s="199" t="s">
        <v>80</v>
      </c>
      <c r="L2816" s="200"/>
      <c r="N2816" s="197" t="s">
        <v>81</v>
      </c>
      <c r="O2816" s="198"/>
      <c r="P2816" s="199" t="s">
        <v>82</v>
      </c>
      <c r="Q2816" s="200"/>
      <c r="S2816" s="197" t="s">
        <v>83</v>
      </c>
      <c r="T2816" s="198"/>
      <c r="U2816" s="199" t="s">
        <v>84</v>
      </c>
      <c r="V2816" s="200"/>
      <c r="X2816" s="197" t="s">
        <v>85</v>
      </c>
      <c r="Y2816" s="198"/>
      <c r="Z2816" s="199" t="s">
        <v>86</v>
      </c>
      <c r="AA2816" s="200"/>
      <c r="AB2816" s="4"/>
      <c r="AC2816" s="197" t="s">
        <v>87</v>
      </c>
      <c r="AD2816" s="198"/>
      <c r="AE2816" s="199" t="s">
        <v>88</v>
      </c>
      <c r="AF2816" s="200"/>
      <c r="AH2816" s="197" t="s">
        <v>89</v>
      </c>
      <c r="AI2816" s="198"/>
      <c r="AJ2816" s="199" t="s">
        <v>90</v>
      </c>
      <c r="AK2816" s="200"/>
      <c r="AL2816" s="4"/>
      <c r="AM2816" s="197" t="s">
        <v>91</v>
      </c>
      <c r="AN2816" s="198"/>
      <c r="AO2816" s="199" t="s">
        <v>92</v>
      </c>
      <c r="AP2816" s="200"/>
      <c r="AR2816" s="197" t="s">
        <v>93</v>
      </c>
      <c r="AS2816" s="198"/>
      <c r="AT2816" s="199" t="s">
        <v>94</v>
      </c>
      <c r="AU2816" s="200"/>
      <c r="AV2816" s="4"/>
      <c r="AW2816" s="181" t="s">
        <v>95</v>
      </c>
      <c r="AY2816" s="182" t="s">
        <v>22</v>
      </c>
      <c r="AZ2816" s="9"/>
      <c r="BA2816" s="29"/>
      <c r="BB2816" s="29"/>
      <c r="BC2816" s="29"/>
      <c r="BD2816" s="29"/>
    </row>
    <row r="2817" spans="2:56" ht="18.649999999999999" customHeight="1" thickTop="1" thickBot="1">
      <c r="B2817" s="39">
        <f t="shared" ref="B2817" si="16779">B2810+$E$5</f>
        <v>1.0595999999999826</v>
      </c>
      <c r="D2817" s="24">
        <v>1</v>
      </c>
      <c r="E2817" s="25">
        <v>0</v>
      </c>
      <c r="F2817" s="26">
        <v>0</v>
      </c>
      <c r="G2817" s="27">
        <f t="shared" ref="G2817" si="16780">-1/($E$8*$B2817)</f>
        <v>-5.2723595496140447</v>
      </c>
      <c r="I2817" s="24">
        <v>1</v>
      </c>
      <c r="J2817" s="28">
        <v>0</v>
      </c>
      <c r="K2817" s="26">
        <v>0</v>
      </c>
      <c r="L2817" s="27">
        <v>0</v>
      </c>
      <c r="N2817" s="24">
        <f t="shared" ref="N2817" si="16781">D2817*I2817+F2817*I2820-E2817*J2817-G2817*J2820</f>
        <v>0.55895049879398018</v>
      </c>
      <c r="O2817" s="28">
        <f t="shared" ref="O2817" si="16782">(D2817*J2817+E2817*I2817+F2817*J2820+G2817*I2820)</f>
        <v>0</v>
      </c>
      <c r="P2817" s="26">
        <f t="shared" ref="P2817" si="16783">D2817*K2817+F2817*K2820-E2817*L2817-G2817*L2820</f>
        <v>0</v>
      </c>
      <c r="Q2817" s="27">
        <f t="shared" ref="Q2817" si="16784">(D2817*L2817+E2817*K2817+F2817*L2820+G2817*K2820)</f>
        <v>-5.2723595496140447</v>
      </c>
      <c r="S2817" s="24">
        <v>1</v>
      </c>
      <c r="T2817" s="25">
        <v>0</v>
      </c>
      <c r="U2817" s="26">
        <v>0</v>
      </c>
      <c r="V2817" s="27">
        <f t="shared" ref="V2817" si="16785">-1/($T$8*$B2817)</f>
        <v>-25.506820523808489</v>
      </c>
      <c r="X2817" s="24">
        <f t="shared" ref="X2817" si="16786">N2817*S2817+P2817*S2820-O2817*T2817-Q2817*T2820</f>
        <v>0.55895049879398018</v>
      </c>
      <c r="Y2817" s="28">
        <f t="shared" ref="Y2817" si="16787">(N2817*T2817+O2817*S2817+P2817*T2820+Q2817*S2820)</f>
        <v>0</v>
      </c>
      <c r="Z2817" s="26">
        <f t="shared" ref="Z2817" si="16788">N2817*U2817+P2817*U2820-O2817*V2817-Q2817*V2820</f>
        <v>0</v>
      </c>
      <c r="AA2817" s="27">
        <f t="shared" ref="AA2817" si="16789">(N2817*V2817+O2817*U2817+P2817*V2820+Q2817*U2820)</f>
        <v>-19.52940960404533</v>
      </c>
      <c r="AB2817" s="8"/>
      <c r="AC2817" s="24">
        <v>1</v>
      </c>
      <c r="AD2817" s="28">
        <v>0</v>
      </c>
      <c r="AE2817" s="26">
        <v>0</v>
      </c>
      <c r="AF2817" s="27">
        <v>0</v>
      </c>
      <c r="AH2817" s="24">
        <f t="shared" ref="AH2817" si="16790">X2817*AC2817+Z2817*AC2820-Y2817*AD2817-AA2817*AD2820</f>
        <v>-1.4097061629920686</v>
      </c>
      <c r="AI2817" s="28">
        <f t="shared" ref="AI2817" si="16791">(X2817*AD2817+Y2817*AC2817+Z2817*AD2820+AA2817*AC2820)</f>
        <v>0</v>
      </c>
      <c r="AJ2817" s="26">
        <f t="shared" ref="AJ2817" si="16792">X2817*AE2817+Z2817*AE2820-Y2817*AF2817-AA2817*AF2820</f>
        <v>0</v>
      </c>
      <c r="AK2817" s="27">
        <f t="shared" ref="AK2817" si="16793">(X2817*AF2817+Y2817*AE2817+Z2817*AF2820+AA2817*AE2820)</f>
        <v>-19.52940960404533</v>
      </c>
      <c r="AL2817" s="8"/>
      <c r="AM2817" s="24">
        <v>1</v>
      </c>
      <c r="AN2817" s="25">
        <v>0</v>
      </c>
      <c r="AO2817" s="26">
        <v>0</v>
      </c>
      <c r="AP2817" s="27">
        <f t="shared" ref="AP2817" si="16794">-1/($AN$8*$B2817)</f>
        <v>-5.2723595496140447</v>
      </c>
      <c r="AR2817" s="24">
        <f t="shared" ref="AR2817" si="16795">AH2817*AM2817+AJ2817*AM2820-AI2817*AN2817-AK2817*AN2820</f>
        <v>-1.4097061629920686</v>
      </c>
      <c r="AS2817" s="28">
        <f t="shared" ref="AS2817" si="16796">(AH2817*AN2817+AI2817*AM2817+AJ2817*AN2820+AK2817*AM2820)</f>
        <v>0</v>
      </c>
      <c r="AT2817" s="26">
        <f t="shared" ref="AT2817" si="16797">AH2817*AO2817+AJ2817*AO2820-AI2817*AP2817-AK2817*AP2820</f>
        <v>0</v>
      </c>
      <c r="AU2817" s="27">
        <f t="shared" ref="AU2817" si="16798">(AH2817*AP2817+AI2817*AO2817+AJ2817*AP2820+AK2817*AO2820)</f>
        <v>-12.096931853444325</v>
      </c>
      <c r="AV2817" s="8"/>
      <c r="AW2817" s="183">
        <f t="shared" ref="AW2817" si="16799">20*LOG((2*$AR$8)/(($AR$8*AR2817+AT2817+$AR$8*AR2820+AT2820)^2+($AR$8*AS2817+AU2817+$AR$8*AS2820+AU2820)^2)^0.5)</f>
        <v>-15.776904900612525</v>
      </c>
      <c r="AY2817" s="184">
        <f t="shared" ref="AY2817" si="16800">((AS2817^2+AR2817^2)/(AS2820^2+AR2820^2))^0.5</f>
        <v>46.021040702473627</v>
      </c>
      <c r="AZ2817" s="9"/>
      <c r="BA2817" s="29"/>
      <c r="BB2817" s="29"/>
      <c r="BC2817" s="29"/>
      <c r="BD2817" s="29"/>
    </row>
    <row r="2818" spans="2:56" ht="18.649999999999999" customHeight="1" thickBot="1">
      <c r="D2818" s="30"/>
      <c r="G2818" s="31"/>
      <c r="I2818" s="30"/>
      <c r="L2818" s="31"/>
      <c r="N2818" s="30"/>
      <c r="Q2818" s="31"/>
      <c r="S2818" s="30"/>
      <c r="V2818" s="31"/>
      <c r="X2818" s="30"/>
      <c r="AA2818" s="31"/>
      <c r="AC2818" s="30"/>
      <c r="AF2818" s="31"/>
      <c r="AH2818" s="30"/>
      <c r="AK2818" s="31"/>
      <c r="AM2818" s="30"/>
      <c r="AP2818" s="31"/>
      <c r="AR2818" s="30"/>
      <c r="AU2818" s="31"/>
      <c r="AY2818" s="185"/>
      <c r="AZ2818" s="9"/>
      <c r="BA2818" s="29"/>
      <c r="BB2818" s="29"/>
      <c r="BC2818" s="29"/>
      <c r="BD2818" s="29"/>
    </row>
    <row r="2819" spans="2:56" ht="18.649999999999999" customHeight="1" thickBot="1">
      <c r="D2819" s="197" t="s">
        <v>96</v>
      </c>
      <c r="E2819" s="198"/>
      <c r="F2819" s="199" t="s">
        <v>97</v>
      </c>
      <c r="G2819" s="200"/>
      <c r="I2819" s="197" t="s">
        <v>98</v>
      </c>
      <c r="J2819" s="198"/>
      <c r="K2819" s="199" t="s">
        <v>99</v>
      </c>
      <c r="L2819" s="200"/>
      <c r="N2819" s="197" t="s">
        <v>1</v>
      </c>
      <c r="O2819" s="198"/>
      <c r="P2819" s="199" t="s">
        <v>2</v>
      </c>
      <c r="Q2819" s="200"/>
      <c r="S2819" s="172" t="s">
        <v>100</v>
      </c>
      <c r="T2819" s="173"/>
      <c r="U2819" s="199" t="s">
        <v>101</v>
      </c>
      <c r="V2819" s="200"/>
      <c r="X2819" s="197" t="s">
        <v>102</v>
      </c>
      <c r="Y2819" s="198"/>
      <c r="Z2819" s="199" t="s">
        <v>103</v>
      </c>
      <c r="AA2819" s="200"/>
      <c r="AB2819" s="4"/>
      <c r="AC2819" s="197" t="s">
        <v>104</v>
      </c>
      <c r="AD2819" s="198"/>
      <c r="AE2819" s="199" t="s">
        <v>105</v>
      </c>
      <c r="AF2819" s="200"/>
      <c r="AH2819" s="172" t="s">
        <v>106</v>
      </c>
      <c r="AI2819" s="173"/>
      <c r="AJ2819" s="199" t="s">
        <v>107</v>
      </c>
      <c r="AK2819" s="200"/>
      <c r="AL2819" s="4"/>
      <c r="AM2819" s="197" t="s">
        <v>108</v>
      </c>
      <c r="AN2819" s="198"/>
      <c r="AO2819" s="199" t="s">
        <v>109</v>
      </c>
      <c r="AP2819" s="200"/>
      <c r="AR2819" s="197" t="s">
        <v>110</v>
      </c>
      <c r="AS2819" s="198"/>
      <c r="AT2819" s="199" t="s">
        <v>111</v>
      </c>
      <c r="AU2819" s="200"/>
      <c r="AV2819" s="4"/>
      <c r="AW2819" s="36" t="s">
        <v>112</v>
      </c>
      <c r="AY2819" s="186" t="s">
        <v>113</v>
      </c>
      <c r="AZ2819" s="9"/>
      <c r="BA2819" s="29"/>
      <c r="BB2819" s="29"/>
      <c r="BC2819" s="29"/>
      <c r="BD2819" s="29"/>
    </row>
    <row r="2820" spans="2:56" ht="18.649999999999999" customHeight="1" thickTop="1" thickBot="1">
      <c r="D2820" s="24">
        <v>0</v>
      </c>
      <c r="E2820" s="28">
        <v>0</v>
      </c>
      <c r="F2820" s="26">
        <v>1</v>
      </c>
      <c r="G2820" s="27">
        <v>0</v>
      </c>
      <c r="I2820" s="24">
        <v>0</v>
      </c>
      <c r="J2820" s="28">
        <f t="shared" ref="J2820" si="16801">IF(0=(1-$J$8*$K$8*$B2817^2),0,-1*(1-$J$8*$K$8*$B2817^2)/($B2817*$K$8))</f>
        <v>-8.3653153214542475E-2</v>
      </c>
      <c r="K2820" s="26">
        <v>1</v>
      </c>
      <c r="L2820" s="27">
        <v>0</v>
      </c>
      <c r="N2820" s="24">
        <f t="shared" ref="N2820" si="16802">D2820*I2817+F2820*I2820-E2820*J2817-G2820*J2820</f>
        <v>0</v>
      </c>
      <c r="O2820" s="28">
        <f t="shared" ref="O2820" si="16803">(D2820*J2817+E2820*I2817+F2820*J2820+G2820*I2820)</f>
        <v>-8.3653153214542475E-2</v>
      </c>
      <c r="P2820" s="26">
        <f t="shared" ref="P2820" si="16804">D2820*K2817+F2820*K2820-E2820*L2817-G2820*L2820</f>
        <v>1</v>
      </c>
      <c r="Q2820" s="27">
        <f t="shared" ref="Q2820" si="16805">(D2820*L2817+E2820*K2817+F2820*L2820+G2820*K2820)</f>
        <v>0</v>
      </c>
      <c r="S2820" s="24">
        <v>0</v>
      </c>
      <c r="T2820" s="28">
        <v>0</v>
      </c>
      <c r="U2820" s="26">
        <v>1</v>
      </c>
      <c r="V2820" s="27">
        <v>0</v>
      </c>
      <c r="X2820" s="24">
        <f t="shared" ref="X2820" si="16806">N2820*S2817+P2820*S2820-O2820*T2817-Q2820*T2820</f>
        <v>0</v>
      </c>
      <c r="Y2820" s="28">
        <f t="shared" ref="Y2820" si="16807">(N2820*T2817+O2820*S2817+P2820*T2820+Q2820*S2820)</f>
        <v>-8.3653153214542475E-2</v>
      </c>
      <c r="Z2820" s="26">
        <f t="shared" ref="Z2820" si="16808">N2820*U2817+P2820*U2820-O2820*V2817-Q2820*V2820</f>
        <v>-1.1337259652939879</v>
      </c>
      <c r="AA2820" s="27">
        <f t="shared" ref="AA2820" si="16809">(N2820*V2817+O2820*U2817+P2820*V2820+Q2820*U2820)</f>
        <v>0</v>
      </c>
      <c r="AB2820" s="8"/>
      <c r="AC2820" s="24">
        <v>0</v>
      </c>
      <c r="AD2820" s="28">
        <f t="shared" ref="AD2820" si="16810">IF(0=(1-$AD$8*$AE$8*$B2817^2),0,-1*(1-$AD$8*$AE$8*$B2817^2)/($B2817*$AD$8))</f>
        <v>-0.10080471973808468</v>
      </c>
      <c r="AE2820" s="26">
        <v>1</v>
      </c>
      <c r="AF2820" s="27">
        <v>0</v>
      </c>
      <c r="AH2820" s="24">
        <f t="shared" ref="AH2820" si="16811">X2820*AC2817+Z2820*AC2820-Y2820*AD2817-AA2820*AD2820</f>
        <v>0</v>
      </c>
      <c r="AI2820" s="28">
        <f t="shared" ref="AI2820" si="16812">(X2820*AD2817+Y2820*AC2817+Z2820*AD2820+AA2820*AC2820)</f>
        <v>3.0631774976707493E-2</v>
      </c>
      <c r="AJ2820" s="26">
        <f t="shared" ref="AJ2820" si="16813">X2820*AE2817+Z2820*AE2820-Y2820*AF2817-AA2820*AF2820</f>
        <v>-1.1337259652939879</v>
      </c>
      <c r="AK2820" s="27">
        <f t="shared" ref="AK2820" si="16814">(X2820*AF2817+Y2820*AE2817+Z2820*AF2820+AA2820*AE2820)</f>
        <v>0</v>
      </c>
      <c r="AL2820" s="8"/>
      <c r="AM2820" s="24">
        <v>0</v>
      </c>
      <c r="AN2820" s="28">
        <v>0</v>
      </c>
      <c r="AO2820" s="26">
        <v>1</v>
      </c>
      <c r="AP2820" s="27">
        <v>0</v>
      </c>
      <c r="AR2820" s="24">
        <f t="shared" ref="AR2820" si="16815">AH2820*AM2817+AJ2820*AM2820-AI2820*AN2817-AK2820*AN2820</f>
        <v>0</v>
      </c>
      <c r="AS2820" s="28">
        <f t="shared" ref="AS2820" si="16816">(AH2820*AN2817+AI2820*AM2817+AJ2820*AN2820+AK2820*AM2820)</f>
        <v>3.0631774976707493E-2</v>
      </c>
      <c r="AT2820" s="26">
        <f t="shared" ref="AT2820" si="16817">AH2820*AO2817+AJ2820*AO2820-AI2820*AP2817-AK2820*AP2820</f>
        <v>-0.97222423397391566</v>
      </c>
      <c r="AU2820" s="27">
        <f t="shared" ref="AU2820" si="16818">(AH2820*AP2817+AI2820*AO2817+AJ2820*AP2820+AK2820*AO2820)</f>
        <v>0</v>
      </c>
      <c r="AV2820" s="8"/>
      <c r="AW2820" s="38">
        <f t="shared" ref="AW2820" si="16819">(180/PI())*ATAN(-1*(($AR$8*AS2817+AU2817+$AR$8*AS2820+AU2820)/($AR$8*AR2817+AT2817+$AR$8*AR2820+AT2820)))</f>
        <v>-78.833182897840842</v>
      </c>
      <c r="AY2820" s="187">
        <f t="shared" ref="AY2820" si="16820">20*LOG(((($AR$8*AR2817+AT2817-$AR$8*AR2820-AT2820)^2+($AR$8*AS2817+AU2817-$AR$8*AS2820-AU2820)^2)/(($AR$8*AR2817+AT2817+$AR$8*AR2820+AT2820)^2+($AR$8*AS2817+AU2817+$AR$8*AS2820+AU2820)^2))^0.5)</f>
        <v>-0.11638583241263029</v>
      </c>
      <c r="AZ2820" s="9"/>
      <c r="BA2820" s="29"/>
      <c r="BB2820" s="29"/>
      <c r="BC2820" s="29"/>
      <c r="BD2820" s="29"/>
    </row>
    <row r="2821" spans="2:56" ht="18.649999999999999" customHeight="1">
      <c r="AY2821" s="33"/>
    </row>
    <row r="2822" spans="2:56" ht="18.649999999999999" customHeight="1" thickBot="1">
      <c r="E2822" s="21" t="s">
        <v>68</v>
      </c>
      <c r="J2822" s="21" t="s">
        <v>69</v>
      </c>
      <c r="O2822" s="21" t="s">
        <v>70</v>
      </c>
      <c r="T2822" s="21" t="s">
        <v>71</v>
      </c>
      <c r="Y2822" s="21" t="s">
        <v>72</v>
      </c>
      <c r="AD2822" s="21" t="s">
        <v>73</v>
      </c>
      <c r="AI2822" s="21" t="s">
        <v>74</v>
      </c>
      <c r="AN2822" s="21" t="s">
        <v>75</v>
      </c>
      <c r="AS2822" s="21" t="s">
        <v>76</v>
      </c>
    </row>
    <row r="2823" spans="2:56" ht="18.649999999999999" customHeight="1" thickBot="1">
      <c r="B2823" s="20"/>
      <c r="D2823" s="197" t="s">
        <v>77</v>
      </c>
      <c r="E2823" s="198"/>
      <c r="F2823" s="199" t="s">
        <v>78</v>
      </c>
      <c r="G2823" s="200"/>
      <c r="I2823" s="197" t="s">
        <v>79</v>
      </c>
      <c r="J2823" s="198"/>
      <c r="K2823" s="199" t="s">
        <v>80</v>
      </c>
      <c r="L2823" s="200"/>
      <c r="N2823" s="197" t="s">
        <v>81</v>
      </c>
      <c r="O2823" s="198"/>
      <c r="P2823" s="199" t="s">
        <v>82</v>
      </c>
      <c r="Q2823" s="200"/>
      <c r="S2823" s="197" t="s">
        <v>83</v>
      </c>
      <c r="T2823" s="198"/>
      <c r="U2823" s="199" t="s">
        <v>84</v>
      </c>
      <c r="V2823" s="200"/>
      <c r="X2823" s="197" t="s">
        <v>85</v>
      </c>
      <c r="Y2823" s="198"/>
      <c r="Z2823" s="199" t="s">
        <v>86</v>
      </c>
      <c r="AA2823" s="200"/>
      <c r="AB2823" s="4"/>
      <c r="AC2823" s="197" t="s">
        <v>87</v>
      </c>
      <c r="AD2823" s="198"/>
      <c r="AE2823" s="199" t="s">
        <v>88</v>
      </c>
      <c r="AF2823" s="200"/>
      <c r="AH2823" s="197" t="s">
        <v>89</v>
      </c>
      <c r="AI2823" s="198"/>
      <c r="AJ2823" s="199" t="s">
        <v>90</v>
      </c>
      <c r="AK2823" s="200"/>
      <c r="AL2823" s="4"/>
      <c r="AM2823" s="197" t="s">
        <v>91</v>
      </c>
      <c r="AN2823" s="198"/>
      <c r="AO2823" s="199" t="s">
        <v>92</v>
      </c>
      <c r="AP2823" s="200"/>
      <c r="AR2823" s="197" t="s">
        <v>93</v>
      </c>
      <c r="AS2823" s="198"/>
      <c r="AT2823" s="199" t="s">
        <v>94</v>
      </c>
      <c r="AU2823" s="200"/>
      <c r="AV2823" s="4"/>
      <c r="AW2823" s="181" t="s">
        <v>95</v>
      </c>
      <c r="AY2823" s="182" t="s">
        <v>22</v>
      </c>
      <c r="AZ2823" s="9"/>
      <c r="BA2823" s="29"/>
      <c r="BB2823" s="29"/>
      <c r="BC2823" s="29"/>
      <c r="BD2823" s="29"/>
    </row>
    <row r="2824" spans="2:56" ht="18.649999999999999" customHeight="1" thickTop="1" thickBot="1">
      <c r="B2824" s="39">
        <f t="shared" ref="B2824" si="16821">B2817+$E$5</f>
        <v>1.0599999999999825</v>
      </c>
      <c r="D2824" s="24">
        <v>1</v>
      </c>
      <c r="E2824" s="25">
        <v>0</v>
      </c>
      <c r="F2824" s="26">
        <v>0</v>
      </c>
      <c r="G2824" s="27">
        <f t="shared" ref="G2824" si="16822">-1/($E$8*$B2824)</f>
        <v>-5.2703699799726813</v>
      </c>
      <c r="I2824" s="24">
        <v>1</v>
      </c>
      <c r="J2824" s="28">
        <v>0</v>
      </c>
      <c r="K2824" s="26">
        <v>0</v>
      </c>
      <c r="L2824" s="27">
        <v>0</v>
      </c>
      <c r="N2824" s="24">
        <f t="shared" ref="N2824" si="16823">D2824*I2824+F2824*I2827-E2824*J2824-G2824*J2827</f>
        <v>0.5634524334882749</v>
      </c>
      <c r="O2824" s="28">
        <f t="shared" ref="O2824" si="16824">(D2824*J2824+E2824*I2824+F2824*J2827+G2824*I2827)</f>
        <v>0</v>
      </c>
      <c r="P2824" s="26">
        <f t="shared" ref="P2824" si="16825">D2824*K2824+F2824*K2827-E2824*L2824-G2824*L2827</f>
        <v>0</v>
      </c>
      <c r="Q2824" s="27">
        <f t="shared" ref="Q2824" si="16826">(D2824*L2824+E2824*K2824+F2824*L2827+G2824*K2827)</f>
        <v>-5.2703699799726813</v>
      </c>
      <c r="S2824" s="24">
        <v>1</v>
      </c>
      <c r="T2824" s="25">
        <v>0</v>
      </c>
      <c r="U2824" s="26">
        <v>0</v>
      </c>
      <c r="V2824" s="27">
        <f t="shared" ref="V2824" si="16827">-1/($T$8*$B2824)</f>
        <v>-25.497195308516485</v>
      </c>
      <c r="X2824" s="24">
        <f t="shared" ref="X2824" si="16828">N2824*S2824+P2824*S2827-O2824*T2824-Q2824*T2827</f>
        <v>0.5634524334882749</v>
      </c>
      <c r="Y2824" s="28">
        <f t="shared" ref="Y2824" si="16829">(N2824*T2824+O2824*S2824+P2824*T2827+Q2824*S2827)</f>
        <v>0</v>
      </c>
      <c r="Z2824" s="26">
        <f t="shared" ref="Z2824" si="16830">N2824*U2824+P2824*U2827-O2824*V2824-Q2824*V2827</f>
        <v>0</v>
      </c>
      <c r="AA2824" s="27">
        <f t="shared" ref="AA2824" si="16831">(N2824*V2824+O2824*U2824+P2824*V2827+Q2824*U2827)</f>
        <v>-19.63682672368212</v>
      </c>
      <c r="AB2824" s="8"/>
      <c r="AC2824" s="24">
        <v>1</v>
      </c>
      <c r="AD2824" s="28">
        <v>0</v>
      </c>
      <c r="AE2824" s="26">
        <v>0</v>
      </c>
      <c r="AF2824" s="27">
        <v>0</v>
      </c>
      <c r="AH2824" s="24">
        <f t="shared" ref="AH2824" si="16832">X2824*AC2824+Z2824*AC2827-Y2824*AD2824-AA2824*AD2827</f>
        <v>-1.4021861867632548</v>
      </c>
      <c r="AI2824" s="28">
        <f t="shared" ref="AI2824" si="16833">(X2824*AD2824+Y2824*AC2824+Z2824*AD2827+AA2824*AC2827)</f>
        <v>0</v>
      </c>
      <c r="AJ2824" s="26">
        <f t="shared" ref="AJ2824" si="16834">X2824*AE2824+Z2824*AE2827-Y2824*AF2824-AA2824*AF2827</f>
        <v>0</v>
      </c>
      <c r="AK2824" s="27">
        <f t="shared" ref="AK2824" si="16835">(X2824*AF2824+Y2824*AE2824+Z2824*AF2827+AA2824*AE2827)</f>
        <v>-19.63682672368212</v>
      </c>
      <c r="AL2824" s="8"/>
      <c r="AM2824" s="24">
        <v>1</v>
      </c>
      <c r="AN2824" s="25">
        <v>0</v>
      </c>
      <c r="AO2824" s="26">
        <v>0</v>
      </c>
      <c r="AP2824" s="27">
        <f t="shared" ref="AP2824" si="16836">-1/($AN$8*$B2824)</f>
        <v>-5.2703699799726813</v>
      </c>
      <c r="AR2824" s="24">
        <f t="shared" ref="AR2824" si="16837">AH2824*AM2824+AJ2824*AM2827-AI2824*AN2824-AK2824*AN2827</f>
        <v>-1.4021861867632548</v>
      </c>
      <c r="AS2824" s="28">
        <f t="shared" ref="AS2824" si="16838">(AH2824*AN2824+AI2824*AM2824+AJ2824*AN2827+AK2824*AM2827)</f>
        <v>0</v>
      </c>
      <c r="AT2824" s="26">
        <f t="shared" ref="AT2824" si="16839">AH2824*AO2824+AJ2824*AO2827-AI2824*AP2824-AK2824*AP2827</f>
        <v>0</v>
      </c>
      <c r="AU2824" s="27">
        <f t="shared" ref="AU2824" si="16840">(AH2824*AP2824+AI2824*AO2824+AJ2824*AP2827+AK2824*AO2827)</f>
        <v>-12.246786738632693</v>
      </c>
      <c r="AV2824" s="8"/>
      <c r="AW2824" s="183">
        <f t="shared" ref="AW2824" si="16841">20*LOG((2*$AR$8)/(($AR$8*AR2824+AT2824+$AR$8*AR2827+AT2827)^2+($AR$8*AS2824+AU2824+$AR$8*AS2827+AU2827)^2)^0.5)</f>
        <v>-15.879239152097384</v>
      </c>
      <c r="AY2824" s="184">
        <f t="shared" ref="AY2824" si="16842">((AS2824^2+AR2824^2)/(AS2827^2+AR2827^2))^0.5</f>
        <v>49.242961603078633</v>
      </c>
      <c r="AZ2824" s="9"/>
      <c r="BA2824" s="29"/>
      <c r="BB2824" s="29"/>
      <c r="BC2824" s="29"/>
      <c r="BD2824" s="29"/>
    </row>
    <row r="2825" spans="2:56" ht="18.649999999999999" customHeight="1" thickBot="1">
      <c r="D2825" s="30"/>
      <c r="G2825" s="31"/>
      <c r="I2825" s="30"/>
      <c r="L2825" s="31"/>
      <c r="N2825" s="30"/>
      <c r="Q2825" s="31"/>
      <c r="S2825" s="30"/>
      <c r="V2825" s="31"/>
      <c r="X2825" s="30"/>
      <c r="AA2825" s="31"/>
      <c r="AC2825" s="30"/>
      <c r="AF2825" s="31"/>
      <c r="AH2825" s="30"/>
      <c r="AK2825" s="31"/>
      <c r="AM2825" s="30"/>
      <c r="AP2825" s="31"/>
      <c r="AR2825" s="30"/>
      <c r="AU2825" s="31"/>
      <c r="AY2825" s="185"/>
      <c r="AZ2825" s="9"/>
      <c r="BA2825" s="29"/>
      <c r="BB2825" s="29"/>
      <c r="BC2825" s="29"/>
      <c r="BD2825" s="29"/>
    </row>
    <row r="2826" spans="2:56" ht="18.649999999999999" customHeight="1" thickBot="1">
      <c r="D2826" s="197" t="s">
        <v>96</v>
      </c>
      <c r="E2826" s="198"/>
      <c r="F2826" s="199" t="s">
        <v>97</v>
      </c>
      <c r="G2826" s="200"/>
      <c r="I2826" s="197" t="s">
        <v>98</v>
      </c>
      <c r="J2826" s="198"/>
      <c r="K2826" s="199" t="s">
        <v>99</v>
      </c>
      <c r="L2826" s="200"/>
      <c r="N2826" s="197" t="s">
        <v>1</v>
      </c>
      <c r="O2826" s="198"/>
      <c r="P2826" s="199" t="s">
        <v>2</v>
      </c>
      <c r="Q2826" s="200"/>
      <c r="S2826" s="172" t="s">
        <v>100</v>
      </c>
      <c r="T2826" s="173"/>
      <c r="U2826" s="199" t="s">
        <v>101</v>
      </c>
      <c r="V2826" s="200"/>
      <c r="X2826" s="197" t="s">
        <v>102</v>
      </c>
      <c r="Y2826" s="198"/>
      <c r="Z2826" s="199" t="s">
        <v>103</v>
      </c>
      <c r="AA2826" s="200"/>
      <c r="AB2826" s="4"/>
      <c r="AC2826" s="197" t="s">
        <v>104</v>
      </c>
      <c r="AD2826" s="198"/>
      <c r="AE2826" s="199" t="s">
        <v>105</v>
      </c>
      <c r="AF2826" s="200"/>
      <c r="AH2826" s="172" t="s">
        <v>106</v>
      </c>
      <c r="AI2826" s="173"/>
      <c r="AJ2826" s="199" t="s">
        <v>107</v>
      </c>
      <c r="AK2826" s="200"/>
      <c r="AL2826" s="4"/>
      <c r="AM2826" s="197" t="s">
        <v>108</v>
      </c>
      <c r="AN2826" s="198"/>
      <c r="AO2826" s="199" t="s">
        <v>109</v>
      </c>
      <c r="AP2826" s="200"/>
      <c r="AR2826" s="197" t="s">
        <v>110</v>
      </c>
      <c r="AS2826" s="198"/>
      <c r="AT2826" s="199" t="s">
        <v>111</v>
      </c>
      <c r="AU2826" s="200"/>
      <c r="AV2826" s="4"/>
      <c r="AW2826" s="36" t="s">
        <v>112</v>
      </c>
      <c r="AY2826" s="186" t="s">
        <v>113</v>
      </c>
      <c r="AZ2826" s="9"/>
      <c r="BA2826" s="29"/>
      <c r="BB2826" s="29"/>
      <c r="BC2826" s="29"/>
      <c r="BD2826" s="29"/>
    </row>
    <row r="2827" spans="2:56" ht="18.649999999999999" customHeight="1" thickTop="1" thickBot="1">
      <c r="D2827" s="24">
        <v>0</v>
      </c>
      <c r="E2827" s="28">
        <v>0</v>
      </c>
      <c r="F2827" s="26">
        <v>1</v>
      </c>
      <c r="G2827" s="27">
        <v>0</v>
      </c>
      <c r="I2827" s="24">
        <v>0</v>
      </c>
      <c r="J2827" s="28">
        <f t="shared" ref="J2827" si="16843">IF(0=(1-$J$8*$K$8*$B2824^2),0,-1*(1-$J$8*$K$8*$B2824^2)/($B2824*$K$8))</f>
        <v>-8.283053526993335E-2</v>
      </c>
      <c r="K2827" s="26">
        <v>1</v>
      </c>
      <c r="L2827" s="27">
        <v>0</v>
      </c>
      <c r="N2827" s="24">
        <f t="shared" ref="N2827" si="16844">D2827*I2824+F2827*I2827-E2827*J2824-G2827*J2827</f>
        <v>0</v>
      </c>
      <c r="O2827" s="28">
        <f t="shared" ref="O2827" si="16845">(D2827*J2824+E2827*I2824+F2827*J2827+G2827*I2827)</f>
        <v>-8.283053526993335E-2</v>
      </c>
      <c r="P2827" s="26">
        <f t="shared" ref="P2827" si="16846">D2827*K2824+F2827*K2827-E2827*L2824-G2827*L2827</f>
        <v>1</v>
      </c>
      <c r="Q2827" s="27">
        <f t="shared" ref="Q2827" si="16847">(D2827*L2824+E2827*K2824+F2827*L2827+G2827*K2827)</f>
        <v>0</v>
      </c>
      <c r="S2827" s="24">
        <v>0</v>
      </c>
      <c r="T2827" s="28">
        <v>0</v>
      </c>
      <c r="U2827" s="26">
        <v>1</v>
      </c>
      <c r="V2827" s="27">
        <v>0</v>
      </c>
      <c r="X2827" s="24">
        <f t="shared" ref="X2827" si="16848">N2827*S2824+P2827*S2827-O2827*T2824-Q2827*T2827</f>
        <v>0</v>
      </c>
      <c r="Y2827" s="28">
        <f t="shared" ref="Y2827" si="16849">(N2827*T2824+O2827*S2824+P2827*T2827+Q2827*S2827)</f>
        <v>-8.283053526993335E-2</v>
      </c>
      <c r="Z2827" s="26">
        <f t="shared" ref="Z2827" si="16850">N2827*U2824+P2827*U2827-O2827*V2824-Q2827*V2827</f>
        <v>-1.1119463352864538</v>
      </c>
      <c r="AA2827" s="27">
        <f t="shared" ref="AA2827" si="16851">(N2827*V2824+O2827*U2824+P2827*V2827+Q2827*U2827)</f>
        <v>0</v>
      </c>
      <c r="AB2827" s="8"/>
      <c r="AC2827" s="24">
        <v>0</v>
      </c>
      <c r="AD2827" s="28">
        <f t="shared" ref="AD2827" si="16852">IF(0=(1-$AD$8*$AE$8*$B2824^2),0,-1*(1-$AD$8*$AE$8*$B2824^2)/($B2824*$AD$8))</f>
        <v>-0.10009960610799498</v>
      </c>
      <c r="AE2827" s="26">
        <v>1</v>
      </c>
      <c r="AF2827" s="27">
        <v>0</v>
      </c>
      <c r="AH2827" s="24">
        <f t="shared" ref="AH2827" si="16853">X2827*AC2824+Z2827*AC2827-Y2827*AD2824-AA2827*AD2827</f>
        <v>0</v>
      </c>
      <c r="AI2827" s="28">
        <f t="shared" ref="AI2827" si="16854">(X2827*AD2824+Y2827*AC2824+Z2827*AD2827+AA2827*AC2827)</f>
        <v>2.8474854905469194E-2</v>
      </c>
      <c r="AJ2827" s="26">
        <f t="shared" ref="AJ2827" si="16855">X2827*AE2824+Z2827*AE2827-Y2827*AF2824-AA2827*AF2827</f>
        <v>-1.1119463352864538</v>
      </c>
      <c r="AK2827" s="27">
        <f t="shared" ref="AK2827" si="16856">(X2827*AF2824+Y2827*AE2824+Z2827*AF2827+AA2827*AE2827)</f>
        <v>0</v>
      </c>
      <c r="AL2827" s="8"/>
      <c r="AM2827" s="24">
        <v>0</v>
      </c>
      <c r="AN2827" s="28">
        <v>0</v>
      </c>
      <c r="AO2827" s="26">
        <v>1</v>
      </c>
      <c r="AP2827" s="27">
        <v>0</v>
      </c>
      <c r="AR2827" s="24">
        <f t="shared" ref="AR2827" si="16857">AH2827*AM2824+AJ2827*AM2827-AI2827*AN2824-AK2827*AN2827</f>
        <v>0</v>
      </c>
      <c r="AS2827" s="28">
        <f t="shared" ref="AS2827" si="16858">(AH2827*AN2824+AI2827*AM2824+AJ2827*AN2827+AK2827*AM2827)</f>
        <v>2.8474854905469194E-2</v>
      </c>
      <c r="AT2827" s="26">
        <f t="shared" ref="AT2827" si="16859">AH2827*AO2824+AJ2827*AO2827-AI2827*AP2824-AK2827*AP2827</f>
        <v>-0.96187331480859117</v>
      </c>
      <c r="AU2827" s="27">
        <f t="shared" ref="AU2827" si="16860">(AH2827*AP2824+AI2827*AO2824+AJ2827*AP2827+AK2827*AO2827)</f>
        <v>0</v>
      </c>
      <c r="AV2827" s="8"/>
      <c r="AW2827" s="38">
        <f t="shared" ref="AW2827" si="16861">(180/PI())*ATAN(-1*(($AR$8*AS2824+AU2824+$AR$8*AS2827+AU2827)/($AR$8*AR2824+AT2824+$AR$8*AR2827+AT2827)))</f>
        <v>-79.0494406635909</v>
      </c>
      <c r="AY2827" s="187">
        <f t="shared" ref="AY2827" si="16862">20*LOG(((($AR$8*AR2824+AT2824-$AR$8*AR2827-AT2827)^2+($AR$8*AS2824+AU2824-$AR$8*AS2827-AU2827)^2)/(($AR$8*AR2824+AT2824+$AR$8*AR2827+AT2827)^2+($AR$8*AS2824+AU2824+$AR$8*AS2827+AU2827)^2))^0.5)</f>
        <v>-0.11363967688274049</v>
      </c>
      <c r="AZ2827" s="9"/>
      <c r="BA2827" s="29"/>
      <c r="BB2827" s="29"/>
      <c r="BC2827" s="29"/>
      <c r="BD2827" s="29"/>
    </row>
    <row r="2828" spans="2:56" ht="18.649999999999999" customHeight="1">
      <c r="AY2828" s="33"/>
    </row>
    <row r="2829" spans="2:56" ht="18.649999999999999" customHeight="1" thickBot="1">
      <c r="E2829" s="21" t="s">
        <v>68</v>
      </c>
      <c r="J2829" s="21" t="s">
        <v>69</v>
      </c>
      <c r="O2829" s="21" t="s">
        <v>70</v>
      </c>
      <c r="T2829" s="21" t="s">
        <v>71</v>
      </c>
      <c r="Y2829" s="21" t="s">
        <v>72</v>
      </c>
      <c r="AD2829" s="21" t="s">
        <v>73</v>
      </c>
      <c r="AI2829" s="21" t="s">
        <v>74</v>
      </c>
      <c r="AN2829" s="21" t="s">
        <v>75</v>
      </c>
      <c r="AS2829" s="21" t="s">
        <v>76</v>
      </c>
    </row>
    <row r="2830" spans="2:56" ht="18.649999999999999" customHeight="1" thickBot="1">
      <c r="B2830" s="20"/>
      <c r="D2830" s="197" t="s">
        <v>77</v>
      </c>
      <c r="E2830" s="198"/>
      <c r="F2830" s="199" t="s">
        <v>78</v>
      </c>
      <c r="G2830" s="200"/>
      <c r="I2830" s="197" t="s">
        <v>79</v>
      </c>
      <c r="J2830" s="198"/>
      <c r="K2830" s="199" t="s">
        <v>80</v>
      </c>
      <c r="L2830" s="200"/>
      <c r="N2830" s="197" t="s">
        <v>81</v>
      </c>
      <c r="O2830" s="198"/>
      <c r="P2830" s="199" t="s">
        <v>82</v>
      </c>
      <c r="Q2830" s="200"/>
      <c r="S2830" s="197" t="s">
        <v>83</v>
      </c>
      <c r="T2830" s="198"/>
      <c r="U2830" s="199" t="s">
        <v>84</v>
      </c>
      <c r="V2830" s="200"/>
      <c r="X2830" s="197" t="s">
        <v>85</v>
      </c>
      <c r="Y2830" s="198"/>
      <c r="Z2830" s="199" t="s">
        <v>86</v>
      </c>
      <c r="AA2830" s="200"/>
      <c r="AB2830" s="4"/>
      <c r="AC2830" s="197" t="s">
        <v>87</v>
      </c>
      <c r="AD2830" s="198"/>
      <c r="AE2830" s="199" t="s">
        <v>88</v>
      </c>
      <c r="AF2830" s="200"/>
      <c r="AH2830" s="197" t="s">
        <v>89</v>
      </c>
      <c r="AI2830" s="198"/>
      <c r="AJ2830" s="199" t="s">
        <v>90</v>
      </c>
      <c r="AK2830" s="200"/>
      <c r="AL2830" s="4"/>
      <c r="AM2830" s="197" t="s">
        <v>91</v>
      </c>
      <c r="AN2830" s="198"/>
      <c r="AO2830" s="199" t="s">
        <v>92</v>
      </c>
      <c r="AP2830" s="200"/>
      <c r="AR2830" s="197" t="s">
        <v>93</v>
      </c>
      <c r="AS2830" s="198"/>
      <c r="AT2830" s="199" t="s">
        <v>94</v>
      </c>
      <c r="AU2830" s="200"/>
      <c r="AV2830" s="4"/>
      <c r="AW2830" s="181" t="s">
        <v>95</v>
      </c>
      <c r="AY2830" s="182" t="s">
        <v>22</v>
      </c>
      <c r="AZ2830" s="9"/>
      <c r="BA2830" s="29"/>
      <c r="BB2830" s="29"/>
      <c r="BC2830" s="29"/>
      <c r="BD2830" s="29"/>
    </row>
    <row r="2831" spans="2:56" ht="18.649999999999999" customHeight="1" thickTop="1" thickBot="1">
      <c r="B2831" s="39">
        <f t="shared" ref="B2831" si="16863">B2824+$E$5</f>
        <v>1.0603999999999825</v>
      </c>
      <c r="D2831" s="24">
        <v>1</v>
      </c>
      <c r="E2831" s="25">
        <v>0</v>
      </c>
      <c r="F2831" s="26">
        <v>0</v>
      </c>
      <c r="G2831" s="27">
        <f t="shared" ref="G2831" si="16864">-1/($E$8*$B2831)</f>
        <v>-5.2683819113268973</v>
      </c>
      <c r="I2831" s="24">
        <v>1</v>
      </c>
      <c r="J2831" s="28">
        <v>0</v>
      </c>
      <c r="K2831" s="26">
        <v>0</v>
      </c>
      <c r="L2831" s="27">
        <v>0</v>
      </c>
      <c r="N2831" s="24">
        <f t="shared" ref="N2831" si="16865">D2831*I2831+F2831*I2834-E2831*J2831-G2831*J2834</f>
        <v>0.56794927453616473</v>
      </c>
      <c r="O2831" s="28">
        <f t="shared" ref="O2831" si="16866">(D2831*J2831+E2831*I2831+F2831*J2834+G2831*I2834)</f>
        <v>0</v>
      </c>
      <c r="P2831" s="26">
        <f t="shared" ref="P2831" si="16867">D2831*K2831+F2831*K2834-E2831*L2831-G2831*L2834</f>
        <v>0</v>
      </c>
      <c r="Q2831" s="27">
        <f t="shared" ref="Q2831" si="16868">(D2831*L2831+E2831*K2831+F2831*L2834+G2831*K2834)</f>
        <v>-5.2683819113268973</v>
      </c>
      <c r="S2831" s="24">
        <v>1</v>
      </c>
      <c r="T2831" s="25">
        <v>0</v>
      </c>
      <c r="U2831" s="26">
        <v>0</v>
      </c>
      <c r="V2831" s="27">
        <f t="shared" ref="V2831" si="16869">-1/($T$8*$B2831)</f>
        <v>-25.487577354797697</v>
      </c>
      <c r="X2831" s="24">
        <f t="shared" ref="X2831" si="16870">N2831*S2831+P2831*S2834-O2831*T2831-Q2831*T2834</f>
        <v>0.56794927453616473</v>
      </c>
      <c r="Y2831" s="28">
        <f t="shared" ref="Y2831" si="16871">(N2831*T2831+O2831*S2831+P2831*T2834+Q2831*S2834)</f>
        <v>0</v>
      </c>
      <c r="Z2831" s="26">
        <f t="shared" ref="Z2831" si="16872">N2831*U2831+P2831*U2834-O2831*V2831-Q2831*V2834</f>
        <v>0</v>
      </c>
      <c r="AA2831" s="27">
        <f t="shared" ref="AA2831" si="16873">(N2831*V2831+O2831*U2831+P2831*V2834+Q2831*U2834)</f>
        <v>-19.744032979668631</v>
      </c>
      <c r="AB2831" s="8"/>
      <c r="AC2831" s="24">
        <v>1</v>
      </c>
      <c r="AD2831" s="28">
        <v>0</v>
      </c>
      <c r="AE2831" s="26">
        <v>0</v>
      </c>
      <c r="AF2831" s="27">
        <v>0</v>
      </c>
      <c r="AH2831" s="24">
        <f t="shared" ref="AH2831" si="16874">X2831*AC2831+Z2831*AC2834-Y2831*AD2831-AA2831*AD2834</f>
        <v>-1.3945043968396766</v>
      </c>
      <c r="AI2831" s="28">
        <f t="shared" ref="AI2831" si="16875">(X2831*AD2831+Y2831*AC2831+Z2831*AD2834+AA2831*AC2834)</f>
        <v>0</v>
      </c>
      <c r="AJ2831" s="26">
        <f t="shared" ref="AJ2831" si="16876">X2831*AE2831+Z2831*AE2834-Y2831*AF2831-AA2831*AF2834</f>
        <v>0</v>
      </c>
      <c r="AK2831" s="27">
        <f t="shared" ref="AK2831" si="16877">(X2831*AF2831+Y2831*AE2831+Z2831*AF2834+AA2831*AE2834)</f>
        <v>-19.744032979668631</v>
      </c>
      <c r="AL2831" s="8"/>
      <c r="AM2831" s="24">
        <v>1</v>
      </c>
      <c r="AN2831" s="25">
        <v>0</v>
      </c>
      <c r="AO2831" s="26">
        <v>0</v>
      </c>
      <c r="AP2831" s="27">
        <f t="shared" ref="AP2831" si="16878">-1/($AN$8*$B2831)</f>
        <v>-5.2683819113268973</v>
      </c>
      <c r="AR2831" s="24">
        <f t="shared" ref="AR2831" si="16879">AH2831*AM2831+AJ2831*AM2834-AI2831*AN2831-AK2831*AN2834</f>
        <v>-1.3945043968396766</v>
      </c>
      <c r="AS2831" s="28">
        <f t="shared" ref="AS2831" si="16880">(AH2831*AN2831+AI2831*AM2831+AJ2831*AN2834+AK2831*AM2834)</f>
        <v>0</v>
      </c>
      <c r="AT2831" s="26">
        <f t="shared" ref="AT2831" si="16881">AH2831*AO2831+AJ2831*AO2834-AI2831*AP2831-AK2831*AP2834</f>
        <v>0</v>
      </c>
      <c r="AU2831" s="27">
        <f t="shared" ref="AU2831" si="16882">(AH2831*AP2831+AI2831*AO2831+AJ2831*AP2834+AK2831*AO2834)</f>
        <v>-12.397251240092654</v>
      </c>
      <c r="AV2831" s="8"/>
      <c r="AW2831" s="183">
        <f t="shared" ref="AW2831" si="16883">20*LOG((2*$AR$8)/(($AR$8*AR2831+AT2831+$AR$8*AR2834+AT2834)^2+($AR$8*AS2831+AU2831+$AR$8*AS2834+AU2834)^2)^0.5)</f>
        <v>-15.980850759960566</v>
      </c>
      <c r="AY2831" s="184">
        <f t="shared" ref="AY2831" si="16884">((AS2831^2+AR2831^2)/(AS2834^2+AR2834^2))^0.5</f>
        <v>52.920195422812995</v>
      </c>
      <c r="AZ2831" s="9"/>
      <c r="BA2831" s="29"/>
      <c r="BB2831" s="29"/>
      <c r="BC2831" s="29"/>
      <c r="BD2831" s="29"/>
    </row>
    <row r="2832" spans="2:56" ht="18.649999999999999" customHeight="1" thickBot="1">
      <c r="D2832" s="30"/>
      <c r="G2832" s="31"/>
      <c r="I2832" s="30"/>
      <c r="L2832" s="31"/>
      <c r="N2832" s="30"/>
      <c r="Q2832" s="31"/>
      <c r="S2832" s="30"/>
      <c r="V2832" s="31"/>
      <c r="X2832" s="30"/>
      <c r="AA2832" s="31"/>
      <c r="AC2832" s="30"/>
      <c r="AF2832" s="31"/>
      <c r="AH2832" s="30"/>
      <c r="AK2832" s="31"/>
      <c r="AM2832" s="30"/>
      <c r="AP2832" s="31"/>
      <c r="AR2832" s="30"/>
      <c r="AU2832" s="31"/>
      <c r="AY2832" s="185"/>
      <c r="AZ2832" s="9"/>
      <c r="BA2832" s="29"/>
      <c r="BB2832" s="29"/>
      <c r="BC2832" s="29"/>
      <c r="BD2832" s="29"/>
    </row>
    <row r="2833" spans="2:56" ht="18.649999999999999" customHeight="1" thickBot="1">
      <c r="D2833" s="197" t="s">
        <v>96</v>
      </c>
      <c r="E2833" s="198"/>
      <c r="F2833" s="199" t="s">
        <v>97</v>
      </c>
      <c r="G2833" s="200"/>
      <c r="I2833" s="197" t="s">
        <v>98</v>
      </c>
      <c r="J2833" s="198"/>
      <c r="K2833" s="199" t="s">
        <v>99</v>
      </c>
      <c r="L2833" s="200"/>
      <c r="N2833" s="197" t="s">
        <v>1</v>
      </c>
      <c r="O2833" s="198"/>
      <c r="P2833" s="199" t="s">
        <v>2</v>
      </c>
      <c r="Q2833" s="200"/>
      <c r="S2833" s="172" t="s">
        <v>100</v>
      </c>
      <c r="T2833" s="173"/>
      <c r="U2833" s="199" t="s">
        <v>101</v>
      </c>
      <c r="V2833" s="200"/>
      <c r="X2833" s="197" t="s">
        <v>102</v>
      </c>
      <c r="Y2833" s="198"/>
      <c r="Z2833" s="199" t="s">
        <v>103</v>
      </c>
      <c r="AA2833" s="200"/>
      <c r="AB2833" s="4"/>
      <c r="AC2833" s="197" t="s">
        <v>104</v>
      </c>
      <c r="AD2833" s="198"/>
      <c r="AE2833" s="199" t="s">
        <v>105</v>
      </c>
      <c r="AF2833" s="200"/>
      <c r="AH2833" s="172" t="s">
        <v>106</v>
      </c>
      <c r="AI2833" s="173"/>
      <c r="AJ2833" s="199" t="s">
        <v>107</v>
      </c>
      <c r="AK2833" s="200"/>
      <c r="AL2833" s="4"/>
      <c r="AM2833" s="197" t="s">
        <v>108</v>
      </c>
      <c r="AN2833" s="198"/>
      <c r="AO2833" s="199" t="s">
        <v>109</v>
      </c>
      <c r="AP2833" s="200"/>
      <c r="AR2833" s="197" t="s">
        <v>110</v>
      </c>
      <c r="AS2833" s="198"/>
      <c r="AT2833" s="199" t="s">
        <v>111</v>
      </c>
      <c r="AU2833" s="200"/>
      <c r="AV2833" s="4"/>
      <c r="AW2833" s="36" t="s">
        <v>112</v>
      </c>
      <c r="AY2833" s="186" t="s">
        <v>113</v>
      </c>
      <c r="AZ2833" s="9"/>
      <c r="BA2833" s="29"/>
      <c r="BB2833" s="29"/>
      <c r="BC2833" s="29"/>
      <c r="BD2833" s="29"/>
    </row>
    <row r="2834" spans="2:56" ht="18.649999999999999" customHeight="1" thickTop="1" thickBot="1">
      <c r="D2834" s="24">
        <v>0</v>
      </c>
      <c r="E2834" s="28">
        <v>0</v>
      </c>
      <c r="F2834" s="26">
        <v>1</v>
      </c>
      <c r="G2834" s="27">
        <v>0</v>
      </c>
      <c r="I2834" s="24">
        <v>0</v>
      </c>
      <c r="J2834" s="28">
        <f t="shared" ref="J2834" si="16885">IF(0=(1-$J$8*$K$8*$B2831^2),0,-1*(1-$J$8*$K$8*$B2831^2)/($B2831*$K$8))</f>
        <v>-8.2008239481449974E-2</v>
      </c>
      <c r="K2834" s="26">
        <v>1</v>
      </c>
      <c r="L2834" s="27">
        <v>0</v>
      </c>
      <c r="N2834" s="24">
        <f t="shared" ref="N2834" si="16886">D2834*I2831+F2834*I2834-E2834*J2831-G2834*J2834</f>
        <v>0</v>
      </c>
      <c r="O2834" s="28">
        <f t="shared" ref="O2834" si="16887">(D2834*J2831+E2834*I2831+F2834*J2834+G2834*I2834)</f>
        <v>-8.2008239481449974E-2</v>
      </c>
      <c r="P2834" s="26">
        <f t="shared" ref="P2834" si="16888">D2834*K2831+F2834*K2834-E2834*L2831-G2834*L2834</f>
        <v>1</v>
      </c>
      <c r="Q2834" s="27">
        <f t="shared" ref="Q2834" si="16889">(D2834*L2831+E2834*K2831+F2834*L2834+G2834*K2834)</f>
        <v>0</v>
      </c>
      <c r="S2834" s="24">
        <v>0</v>
      </c>
      <c r="T2834" s="28">
        <v>0</v>
      </c>
      <c r="U2834" s="26">
        <v>1</v>
      </c>
      <c r="V2834" s="27">
        <v>0</v>
      </c>
      <c r="X2834" s="24">
        <f t="shared" ref="X2834" si="16890">N2834*S2831+P2834*S2834-O2834*T2831-Q2834*T2834</f>
        <v>0</v>
      </c>
      <c r="Y2834" s="28">
        <f t="shared" ref="Y2834" si="16891">(N2834*T2831+O2834*S2831+P2834*T2834+Q2834*S2834)</f>
        <v>-8.2008239481449974E-2</v>
      </c>
      <c r="Z2834" s="26">
        <f t="shared" ref="Z2834" si="16892">N2834*U2831+P2834*U2834-O2834*V2831-Q2834*V2834</f>
        <v>-1.0901913475142306</v>
      </c>
      <c r="AA2834" s="27">
        <f t="shared" ref="AA2834" si="16893">(N2834*V2831+O2834*U2831+P2834*V2834+Q2834*U2834)</f>
        <v>0</v>
      </c>
      <c r="AB2834" s="8"/>
      <c r="AC2834" s="24">
        <v>0</v>
      </c>
      <c r="AD2834" s="28">
        <f t="shared" ref="AD2834" si="16894">IF(0=(1-$AD$8*$AE$8*$B2831^2),0,-1*(1-$AD$8*$AE$8*$B2831^2)/($B2831*$AD$8))</f>
        <v>-9.9394772759783839E-2</v>
      </c>
      <c r="AE2834" s="26">
        <v>1</v>
      </c>
      <c r="AF2834" s="27">
        <v>0</v>
      </c>
      <c r="AH2834" s="24">
        <f t="shared" ref="AH2834" si="16895">X2834*AC2831+Z2834*AC2834-Y2834*AD2831-AA2834*AD2834</f>
        <v>0</v>
      </c>
      <c r="AI2834" s="28">
        <f t="shared" ref="AI2834" si="16896">(X2834*AD2831+Y2834*AC2831+Z2834*AD2834+AA2834*AC2834)</f>
        <v>2.6351081769409521E-2</v>
      </c>
      <c r="AJ2834" s="26">
        <f t="shared" ref="AJ2834" si="16897">X2834*AE2831+Z2834*AE2834-Y2834*AF2831-AA2834*AF2834</f>
        <v>-1.0901913475142306</v>
      </c>
      <c r="AK2834" s="27">
        <f t="shared" ref="AK2834" si="16898">(X2834*AF2831+Y2834*AE2831+Z2834*AF2834+AA2834*AE2834)</f>
        <v>0</v>
      </c>
      <c r="AL2834" s="8"/>
      <c r="AM2834" s="24">
        <v>0</v>
      </c>
      <c r="AN2834" s="28">
        <v>0</v>
      </c>
      <c r="AO2834" s="26">
        <v>1</v>
      </c>
      <c r="AP2834" s="27">
        <v>0</v>
      </c>
      <c r="AR2834" s="24">
        <f t="shared" ref="AR2834" si="16899">AH2834*AM2831+AJ2834*AM2834-AI2834*AN2831-AK2834*AN2834</f>
        <v>0</v>
      </c>
      <c r="AS2834" s="28">
        <f t="shared" ref="AS2834" si="16900">(AH2834*AN2831+AI2834*AM2831+AJ2834*AN2834+AK2834*AM2834)</f>
        <v>2.6351081769409521E-2</v>
      </c>
      <c r="AT2834" s="26">
        <f t="shared" ref="AT2834" si="16901">AH2834*AO2831+AJ2834*AO2834-AI2834*AP2831-AK2834*AP2834</f>
        <v>-0.95136378497637752</v>
      </c>
      <c r="AU2834" s="27">
        <f t="shared" ref="AU2834" si="16902">(AH2834*AP2831+AI2834*AO2831+AJ2834*AP2834+AK2834*AO2834)</f>
        <v>0</v>
      </c>
      <c r="AV2834" s="8"/>
      <c r="AW2834" s="38">
        <f t="shared" ref="AW2834" si="16903">(180/PI())*ATAN(-1*(($AR$8*AS2831+AU2831+$AR$8*AS2834+AU2834)/($AR$8*AR2831+AT2831+$AR$8*AR2834+AT2834)))</f>
        <v>-79.262609621270386</v>
      </c>
      <c r="AY2834" s="187">
        <f t="shared" ref="AY2834" si="16904">20*LOG(((($AR$8*AR2831+AT2831-$AR$8*AR2834-AT2834)^2+($AR$8*AS2831+AU2831-$AR$8*AS2834-AU2834)^2)/(($AR$8*AR2831+AT2831+$AR$8*AR2834+AT2834)^2+($AR$8*AS2831+AU2831+$AR$8*AS2834+AU2834)^2))^0.5)</f>
        <v>-0.11097785124738277</v>
      </c>
      <c r="AZ2834" s="9"/>
      <c r="BA2834" s="29"/>
      <c r="BB2834" s="29"/>
      <c r="BC2834" s="29"/>
      <c r="BD2834" s="29"/>
    </row>
    <row r="2835" spans="2:56" ht="18.649999999999999" customHeight="1">
      <c r="AY2835" s="33"/>
    </row>
    <row r="2836" spans="2:56" ht="18.649999999999999" customHeight="1" thickBot="1">
      <c r="E2836" s="21" t="s">
        <v>68</v>
      </c>
      <c r="J2836" s="21" t="s">
        <v>69</v>
      </c>
      <c r="O2836" s="21" t="s">
        <v>70</v>
      </c>
      <c r="T2836" s="21" t="s">
        <v>71</v>
      </c>
      <c r="Y2836" s="21" t="s">
        <v>72</v>
      </c>
      <c r="AD2836" s="21" t="s">
        <v>73</v>
      </c>
      <c r="AI2836" s="21" t="s">
        <v>74</v>
      </c>
      <c r="AN2836" s="21" t="s">
        <v>75</v>
      </c>
      <c r="AS2836" s="21" t="s">
        <v>76</v>
      </c>
    </row>
    <row r="2837" spans="2:56" ht="18.649999999999999" customHeight="1" thickBot="1">
      <c r="B2837" s="20"/>
      <c r="D2837" s="197" t="s">
        <v>77</v>
      </c>
      <c r="E2837" s="198"/>
      <c r="F2837" s="199" t="s">
        <v>78</v>
      </c>
      <c r="G2837" s="200"/>
      <c r="I2837" s="197" t="s">
        <v>79</v>
      </c>
      <c r="J2837" s="198"/>
      <c r="K2837" s="199" t="s">
        <v>80</v>
      </c>
      <c r="L2837" s="200"/>
      <c r="N2837" s="197" t="s">
        <v>81</v>
      </c>
      <c r="O2837" s="198"/>
      <c r="P2837" s="199" t="s">
        <v>82</v>
      </c>
      <c r="Q2837" s="200"/>
      <c r="S2837" s="197" t="s">
        <v>83</v>
      </c>
      <c r="T2837" s="198"/>
      <c r="U2837" s="199" t="s">
        <v>84</v>
      </c>
      <c r="V2837" s="200"/>
      <c r="X2837" s="197" t="s">
        <v>85</v>
      </c>
      <c r="Y2837" s="198"/>
      <c r="Z2837" s="199" t="s">
        <v>86</v>
      </c>
      <c r="AA2837" s="200"/>
      <c r="AB2837" s="4"/>
      <c r="AC2837" s="197" t="s">
        <v>87</v>
      </c>
      <c r="AD2837" s="198"/>
      <c r="AE2837" s="199" t="s">
        <v>88</v>
      </c>
      <c r="AF2837" s="200"/>
      <c r="AH2837" s="197" t="s">
        <v>89</v>
      </c>
      <c r="AI2837" s="198"/>
      <c r="AJ2837" s="199" t="s">
        <v>90</v>
      </c>
      <c r="AK2837" s="200"/>
      <c r="AL2837" s="4"/>
      <c r="AM2837" s="197" t="s">
        <v>91</v>
      </c>
      <c r="AN2837" s="198"/>
      <c r="AO2837" s="199" t="s">
        <v>92</v>
      </c>
      <c r="AP2837" s="200"/>
      <c r="AR2837" s="197" t="s">
        <v>93</v>
      </c>
      <c r="AS2837" s="198"/>
      <c r="AT2837" s="199" t="s">
        <v>94</v>
      </c>
      <c r="AU2837" s="200"/>
      <c r="AV2837" s="4"/>
      <c r="AW2837" s="181" t="s">
        <v>95</v>
      </c>
      <c r="AY2837" s="182" t="s">
        <v>22</v>
      </c>
      <c r="AZ2837" s="9"/>
      <c r="BA2837" s="29"/>
      <c r="BB2837" s="29"/>
      <c r="BC2837" s="29"/>
      <c r="BD2837" s="29"/>
    </row>
    <row r="2838" spans="2:56" ht="18.649999999999999" customHeight="1" thickTop="1" thickBot="1">
      <c r="B2838" s="39">
        <f t="shared" ref="B2838" si="16905">B2831+$E$5</f>
        <v>1.0607999999999824</v>
      </c>
      <c r="D2838" s="24">
        <v>1</v>
      </c>
      <c r="E2838" s="25">
        <v>0</v>
      </c>
      <c r="F2838" s="26">
        <v>0</v>
      </c>
      <c r="G2838" s="27">
        <f t="shared" ref="G2838" si="16906">-1/($E$8*$B2838)</f>
        <v>-5.2663953419787353</v>
      </c>
      <c r="I2838" s="24">
        <v>1</v>
      </c>
      <c r="J2838" s="28">
        <v>0</v>
      </c>
      <c r="K2838" s="26">
        <v>0</v>
      </c>
      <c r="L2838" s="27">
        <v>0</v>
      </c>
      <c r="N2838" s="24">
        <f t="shared" ref="N2838" si="16907">D2838*I2838+F2838*I2841-E2838*J2838-G2838*J2841</f>
        <v>0.57244102961892662</v>
      </c>
      <c r="O2838" s="28">
        <f t="shared" ref="O2838" si="16908">(D2838*J2838+E2838*I2838+F2838*J2841+G2838*I2841)</f>
        <v>0</v>
      </c>
      <c r="P2838" s="26">
        <f t="shared" ref="P2838" si="16909">D2838*K2838+F2838*K2841-E2838*L2838-G2838*L2841</f>
        <v>0</v>
      </c>
      <c r="Q2838" s="27">
        <f t="shared" ref="Q2838" si="16910">(D2838*L2838+E2838*K2838+F2838*L2841+G2838*K2841)</f>
        <v>-5.2663953419787353</v>
      </c>
      <c r="S2838" s="24">
        <v>1</v>
      </c>
      <c r="T2838" s="25">
        <v>0</v>
      </c>
      <c r="U2838" s="26">
        <v>0</v>
      </c>
      <c r="V2838" s="27">
        <f t="shared" ref="V2838" si="16911">-1/($T$8*$B2838)</f>
        <v>-25.477966654437665</v>
      </c>
      <c r="X2838" s="24">
        <f t="shared" ref="X2838" si="16912">N2838*S2838+P2838*S2841-O2838*T2838-Q2838*T2841</f>
        <v>0.57244102961892662</v>
      </c>
      <c r="Y2838" s="28">
        <f t="shared" ref="Y2838" si="16913">(N2838*T2838+O2838*S2838+P2838*T2841+Q2838*S2841)</f>
        <v>0</v>
      </c>
      <c r="Z2838" s="26">
        <f t="shared" ref="Z2838" si="16914">N2838*U2838+P2838*U2841-O2838*V2838-Q2838*V2841</f>
        <v>0</v>
      </c>
      <c r="AA2838" s="27">
        <f t="shared" ref="AA2838" si="16915">(N2838*V2838+O2838*U2838+P2838*V2841+Q2838*U2841)</f>
        <v>-19.851028806241711</v>
      </c>
      <c r="AB2838" s="8"/>
      <c r="AC2838" s="24">
        <v>1</v>
      </c>
      <c r="AD2838" s="28">
        <v>0</v>
      </c>
      <c r="AE2838" s="26">
        <v>0</v>
      </c>
      <c r="AF2838" s="27">
        <v>0</v>
      </c>
      <c r="AH2838" s="24">
        <f t="shared" ref="AH2838" si="16916">X2838*AC2838+Z2838*AC2841-Y2838*AD2838-AA2838*AD2841</f>
        <v>-1.3866613581161096</v>
      </c>
      <c r="AI2838" s="28">
        <f t="shared" ref="AI2838" si="16917">(X2838*AD2838+Y2838*AC2838+Z2838*AD2841+AA2838*AC2841)</f>
        <v>0</v>
      </c>
      <c r="AJ2838" s="26">
        <f t="shared" ref="AJ2838" si="16918">X2838*AE2838+Z2838*AE2841-Y2838*AF2838-AA2838*AF2841</f>
        <v>0</v>
      </c>
      <c r="AK2838" s="27">
        <f t="shared" ref="AK2838" si="16919">(X2838*AF2838+Y2838*AE2838+Z2838*AF2841+AA2838*AE2841)</f>
        <v>-19.851028806241711</v>
      </c>
      <c r="AL2838" s="8"/>
      <c r="AM2838" s="24">
        <v>1</v>
      </c>
      <c r="AN2838" s="25">
        <v>0</v>
      </c>
      <c r="AO2838" s="26">
        <v>0</v>
      </c>
      <c r="AP2838" s="27">
        <f t="shared" ref="AP2838" si="16920">-1/($AN$8*$B2838)</f>
        <v>-5.2663953419787353</v>
      </c>
      <c r="AR2838" s="24">
        <f t="shared" ref="AR2838" si="16921">AH2838*AM2838+AJ2838*AM2841-AI2838*AN2838-AK2838*AN2841</f>
        <v>-1.3866613581161096</v>
      </c>
      <c r="AS2838" s="28">
        <f t="shared" ref="AS2838" si="16922">(AH2838*AN2838+AI2838*AM2838+AJ2838*AN2841+AK2838*AM2841)</f>
        <v>0</v>
      </c>
      <c r="AT2838" s="26">
        <f t="shared" ref="AT2838" si="16923">AH2838*AO2838+AJ2838*AO2841-AI2838*AP2838-AK2838*AP2841</f>
        <v>0</v>
      </c>
      <c r="AU2838" s="27">
        <f t="shared" ref="AU2838" si="16924">(AH2838*AP2838+AI2838*AO2838+AJ2838*AP2841+AK2838*AO2841)</f>
        <v>-12.548321888957124</v>
      </c>
      <c r="AV2838" s="8"/>
      <c r="AW2838" s="183">
        <f t="shared" ref="AW2838" si="16925">20*LOG((2*$AR$8)/(($AR$8*AR2838+AT2838+$AR$8*AR2841+AT2841)^2+($AR$8*AS2838+AU2838+$AR$8*AS2841+AU2841)^2)^0.5)</f>
        <v>-16.081747919455925</v>
      </c>
      <c r="AY2838" s="184">
        <f t="shared" ref="AY2838" si="16926">((AS2838^2+AR2838^2)/(AS2841^2+AR2841^2))^0.5</f>
        <v>57.15744233060456</v>
      </c>
      <c r="AZ2838" s="9"/>
      <c r="BA2838" s="29"/>
      <c r="BB2838" s="29"/>
      <c r="BC2838" s="29"/>
      <c r="BD2838" s="29"/>
    </row>
    <row r="2839" spans="2:56" ht="18.649999999999999" customHeight="1" thickBot="1">
      <c r="D2839" s="30"/>
      <c r="G2839" s="31"/>
      <c r="I2839" s="30"/>
      <c r="L2839" s="31"/>
      <c r="N2839" s="30"/>
      <c r="Q2839" s="31"/>
      <c r="S2839" s="30"/>
      <c r="V2839" s="31"/>
      <c r="X2839" s="30"/>
      <c r="AA2839" s="31"/>
      <c r="AC2839" s="30"/>
      <c r="AF2839" s="31"/>
      <c r="AH2839" s="30"/>
      <c r="AK2839" s="31"/>
      <c r="AM2839" s="30"/>
      <c r="AP2839" s="31"/>
      <c r="AR2839" s="30"/>
      <c r="AU2839" s="31"/>
      <c r="AY2839" s="185"/>
      <c r="AZ2839" s="9"/>
      <c r="BA2839" s="29"/>
      <c r="BB2839" s="29"/>
      <c r="BC2839" s="29"/>
      <c r="BD2839" s="29"/>
    </row>
    <row r="2840" spans="2:56" ht="18.649999999999999" customHeight="1" thickBot="1">
      <c r="D2840" s="197" t="s">
        <v>96</v>
      </c>
      <c r="E2840" s="198"/>
      <c r="F2840" s="199" t="s">
        <v>97</v>
      </c>
      <c r="G2840" s="200"/>
      <c r="I2840" s="197" t="s">
        <v>98</v>
      </c>
      <c r="J2840" s="198"/>
      <c r="K2840" s="199" t="s">
        <v>99</v>
      </c>
      <c r="L2840" s="200"/>
      <c r="N2840" s="197" t="s">
        <v>1</v>
      </c>
      <c r="O2840" s="198"/>
      <c r="P2840" s="199" t="s">
        <v>2</v>
      </c>
      <c r="Q2840" s="200"/>
      <c r="S2840" s="172" t="s">
        <v>100</v>
      </c>
      <c r="T2840" s="173"/>
      <c r="U2840" s="199" t="s">
        <v>101</v>
      </c>
      <c r="V2840" s="200"/>
      <c r="X2840" s="197" t="s">
        <v>102</v>
      </c>
      <c r="Y2840" s="198"/>
      <c r="Z2840" s="199" t="s">
        <v>103</v>
      </c>
      <c r="AA2840" s="200"/>
      <c r="AB2840" s="4"/>
      <c r="AC2840" s="197" t="s">
        <v>104</v>
      </c>
      <c r="AD2840" s="198"/>
      <c r="AE2840" s="199" t="s">
        <v>105</v>
      </c>
      <c r="AF2840" s="200"/>
      <c r="AH2840" s="172" t="s">
        <v>106</v>
      </c>
      <c r="AI2840" s="173"/>
      <c r="AJ2840" s="199" t="s">
        <v>107</v>
      </c>
      <c r="AK2840" s="200"/>
      <c r="AL2840" s="4"/>
      <c r="AM2840" s="197" t="s">
        <v>108</v>
      </c>
      <c r="AN2840" s="198"/>
      <c r="AO2840" s="199" t="s">
        <v>109</v>
      </c>
      <c r="AP2840" s="200"/>
      <c r="AR2840" s="197" t="s">
        <v>110</v>
      </c>
      <c r="AS2840" s="198"/>
      <c r="AT2840" s="199" t="s">
        <v>111</v>
      </c>
      <c r="AU2840" s="200"/>
      <c r="AV2840" s="4"/>
      <c r="AW2840" s="36" t="s">
        <v>112</v>
      </c>
      <c r="AY2840" s="186" t="s">
        <v>113</v>
      </c>
      <c r="AZ2840" s="9"/>
      <c r="BA2840" s="29"/>
      <c r="BB2840" s="29"/>
      <c r="BC2840" s="29"/>
      <c r="BD2840" s="29"/>
    </row>
    <row r="2841" spans="2:56" ht="18.649999999999999" customHeight="1" thickTop="1" thickBot="1">
      <c r="D2841" s="24">
        <v>0</v>
      </c>
      <c r="E2841" s="28">
        <v>0</v>
      </c>
      <c r="F2841" s="26">
        <v>1</v>
      </c>
      <c r="G2841" s="27">
        <v>0</v>
      </c>
      <c r="I2841" s="24">
        <v>0</v>
      </c>
      <c r="J2841" s="28">
        <f t="shared" ref="J2841" si="16927">IF(0=(1-$J$8*$K$8*$B2838^2),0,-1*(1-$J$8*$K$8*$B2838^2)/($B2838*$K$8))</f>
        <v>-8.1186265484662082E-2</v>
      </c>
      <c r="K2841" s="26">
        <v>1</v>
      </c>
      <c r="L2841" s="27">
        <v>0</v>
      </c>
      <c r="N2841" s="24">
        <f t="shared" ref="N2841" si="16928">D2841*I2838+F2841*I2841-E2841*J2838-G2841*J2841</f>
        <v>0</v>
      </c>
      <c r="O2841" s="28">
        <f t="shared" ref="O2841" si="16929">(D2841*J2838+E2841*I2838+F2841*J2841+G2841*I2841)</f>
        <v>-8.1186265484662082E-2</v>
      </c>
      <c r="P2841" s="26">
        <f t="shared" ref="P2841" si="16930">D2841*K2838+F2841*K2841-E2841*L2838-G2841*L2841</f>
        <v>1</v>
      </c>
      <c r="Q2841" s="27">
        <f t="shared" ref="Q2841" si="16931">(D2841*L2838+E2841*K2838+F2841*L2841+G2841*K2841)</f>
        <v>0</v>
      </c>
      <c r="S2841" s="24">
        <v>0</v>
      </c>
      <c r="T2841" s="28">
        <v>0</v>
      </c>
      <c r="U2841" s="26">
        <v>1</v>
      </c>
      <c r="V2841" s="27">
        <v>0</v>
      </c>
      <c r="X2841" s="24">
        <f t="shared" ref="X2841" si="16932">N2841*S2838+P2841*S2841-O2841*T2838-Q2841*T2841</f>
        <v>0</v>
      </c>
      <c r="Y2841" s="28">
        <f t="shared" ref="Y2841" si="16933">(N2841*T2838+O2841*S2838+P2841*T2841+Q2841*S2841)</f>
        <v>-8.1186265484662082E-2</v>
      </c>
      <c r="Z2841" s="26">
        <f t="shared" ref="Z2841" si="16934">N2841*U2838+P2841*U2841-O2841*V2838-Q2841*V2841</f>
        <v>-1.068460964816544</v>
      </c>
      <c r="AA2841" s="27">
        <f t="shared" ref="AA2841" si="16935">(N2841*V2838+O2841*U2838+P2841*V2841+Q2841*U2841)</f>
        <v>0</v>
      </c>
      <c r="AB2841" s="8"/>
      <c r="AC2841" s="24">
        <v>0</v>
      </c>
      <c r="AD2841" s="28">
        <f t="shared" ref="AD2841" si="16936">IF(0=(1-$AD$8*$AE$8*$B2838^2),0,-1*(1-$AD$8*$AE$8*$B2838^2)/($B2838*$AD$8))</f>
        <v>-9.869021937639022E-2</v>
      </c>
      <c r="AE2841" s="26">
        <v>1</v>
      </c>
      <c r="AF2841" s="27">
        <v>0</v>
      </c>
      <c r="AH2841" s="24">
        <f t="shared" ref="AH2841" si="16937">X2841*AC2838+Z2841*AC2841-Y2841*AD2838-AA2841*AD2841</f>
        <v>0</v>
      </c>
      <c r="AI2841" s="28">
        <f t="shared" ref="AI2841" si="16938">(X2841*AD2838+Y2841*AC2838+Z2841*AD2841+AA2841*AC2841)</f>
        <v>2.4260381528192196E-2</v>
      </c>
      <c r="AJ2841" s="26">
        <f t="shared" ref="AJ2841" si="16939">X2841*AE2838+Z2841*AE2841-Y2841*AF2838-AA2841*AF2841</f>
        <v>-1.068460964816544</v>
      </c>
      <c r="AK2841" s="27">
        <f t="shared" ref="AK2841" si="16940">(X2841*AF2838+Y2841*AE2838+Z2841*AF2841+AA2841*AE2841)</f>
        <v>0</v>
      </c>
      <c r="AL2841" s="8"/>
      <c r="AM2841" s="24">
        <v>0</v>
      </c>
      <c r="AN2841" s="28">
        <v>0</v>
      </c>
      <c r="AO2841" s="26">
        <v>1</v>
      </c>
      <c r="AP2841" s="27">
        <v>0</v>
      </c>
      <c r="AR2841" s="24">
        <f t="shared" ref="AR2841" si="16941">AH2841*AM2838+AJ2841*AM2841-AI2841*AN2838-AK2841*AN2841</f>
        <v>0</v>
      </c>
      <c r="AS2841" s="28">
        <f t="shared" ref="AS2841" si="16942">(AH2841*AN2838+AI2841*AM2838+AJ2841*AN2841+AK2841*AM2841)</f>
        <v>2.4260381528192196E-2</v>
      </c>
      <c r="AT2841" s="26">
        <f t="shared" ref="AT2841" si="16943">AH2841*AO2838+AJ2841*AO2841-AI2841*AP2838-AK2841*AP2841</f>
        <v>-0.94069620454184566</v>
      </c>
      <c r="AU2841" s="27">
        <f t="shared" ref="AU2841" si="16944">(AH2841*AP2838+AI2841*AO2838+AJ2841*AP2841+AK2841*AO2841)</f>
        <v>0</v>
      </c>
      <c r="AV2841" s="8"/>
      <c r="AW2841" s="38">
        <f t="shared" ref="AW2841" si="16945">(180/PI())*ATAN(-1*(($AR$8*AS2838+AU2838+$AR$8*AS2841+AU2841)/($AR$8*AR2838+AT2838+$AR$8*AR2841+AT2841)))</f>
        <v>-79.472757336343847</v>
      </c>
      <c r="AY2841" s="187">
        <f t="shared" ref="AY2841" si="16946">20*LOG(((($AR$8*AR2838+AT2838-$AR$8*AR2841-AT2841)^2+($AR$8*AS2838+AU2838-$AR$8*AS2841-AU2841)^2)/(($AR$8*AR2838+AT2838+$AR$8*AR2841+AT2841)^2+($AR$8*AS2838+AU2838+$AR$8*AS2841+AU2841)^2))^0.5)</f>
        <v>-0.10839721068231332</v>
      </c>
      <c r="AZ2841" s="9"/>
      <c r="BA2841" s="29"/>
      <c r="BB2841" s="29"/>
      <c r="BC2841" s="29"/>
      <c r="BD2841" s="29"/>
    </row>
    <row r="2842" spans="2:56" ht="18.649999999999999" customHeight="1">
      <c r="AY2842" s="33"/>
    </row>
    <row r="2843" spans="2:56" ht="18.649999999999999" customHeight="1" thickBot="1">
      <c r="E2843" s="21" t="s">
        <v>68</v>
      </c>
      <c r="J2843" s="21" t="s">
        <v>69</v>
      </c>
      <c r="O2843" s="21" t="s">
        <v>70</v>
      </c>
      <c r="T2843" s="21" t="s">
        <v>71</v>
      </c>
      <c r="Y2843" s="21" t="s">
        <v>72</v>
      </c>
      <c r="AD2843" s="21" t="s">
        <v>73</v>
      </c>
      <c r="AI2843" s="21" t="s">
        <v>74</v>
      </c>
      <c r="AN2843" s="21" t="s">
        <v>75</v>
      </c>
      <c r="AS2843" s="21" t="s">
        <v>76</v>
      </c>
    </row>
    <row r="2844" spans="2:56" ht="18.649999999999999" customHeight="1" thickBot="1">
      <c r="B2844" s="20"/>
      <c r="D2844" s="197" t="s">
        <v>77</v>
      </c>
      <c r="E2844" s="198"/>
      <c r="F2844" s="199" t="s">
        <v>78</v>
      </c>
      <c r="G2844" s="200"/>
      <c r="I2844" s="197" t="s">
        <v>79</v>
      </c>
      <c r="J2844" s="198"/>
      <c r="K2844" s="199" t="s">
        <v>80</v>
      </c>
      <c r="L2844" s="200"/>
      <c r="N2844" s="197" t="s">
        <v>81</v>
      </c>
      <c r="O2844" s="198"/>
      <c r="P2844" s="199" t="s">
        <v>82</v>
      </c>
      <c r="Q2844" s="200"/>
      <c r="S2844" s="197" t="s">
        <v>83</v>
      </c>
      <c r="T2844" s="198"/>
      <c r="U2844" s="199" t="s">
        <v>84</v>
      </c>
      <c r="V2844" s="200"/>
      <c r="X2844" s="197" t="s">
        <v>85</v>
      </c>
      <c r="Y2844" s="198"/>
      <c r="Z2844" s="199" t="s">
        <v>86</v>
      </c>
      <c r="AA2844" s="200"/>
      <c r="AB2844" s="4"/>
      <c r="AC2844" s="197" t="s">
        <v>87</v>
      </c>
      <c r="AD2844" s="198"/>
      <c r="AE2844" s="199" t="s">
        <v>88</v>
      </c>
      <c r="AF2844" s="200"/>
      <c r="AH2844" s="197" t="s">
        <v>89</v>
      </c>
      <c r="AI2844" s="198"/>
      <c r="AJ2844" s="199" t="s">
        <v>90</v>
      </c>
      <c r="AK2844" s="200"/>
      <c r="AL2844" s="4"/>
      <c r="AM2844" s="197" t="s">
        <v>91</v>
      </c>
      <c r="AN2844" s="198"/>
      <c r="AO2844" s="199" t="s">
        <v>92</v>
      </c>
      <c r="AP2844" s="200"/>
      <c r="AR2844" s="197" t="s">
        <v>93</v>
      </c>
      <c r="AS2844" s="198"/>
      <c r="AT2844" s="199" t="s">
        <v>94</v>
      </c>
      <c r="AU2844" s="200"/>
      <c r="AV2844" s="4"/>
      <c r="AW2844" s="181" t="s">
        <v>95</v>
      </c>
      <c r="AY2844" s="182" t="s">
        <v>22</v>
      </c>
      <c r="AZ2844" s="9"/>
      <c r="BA2844" s="29"/>
      <c r="BB2844" s="29"/>
      <c r="BC2844" s="29"/>
      <c r="BD2844" s="29"/>
    </row>
    <row r="2845" spans="2:56" ht="18.649999999999999" customHeight="1" thickTop="1" thickBot="1">
      <c r="B2845" s="39">
        <f t="shared" ref="B2845" si="16947">B2838+$E$5</f>
        <v>1.0611999999999824</v>
      </c>
      <c r="D2845" s="24">
        <v>1</v>
      </c>
      <c r="E2845" s="25">
        <v>0</v>
      </c>
      <c r="F2845" s="26">
        <v>0</v>
      </c>
      <c r="G2845" s="27">
        <f t="shared" ref="G2845" si="16948">-1/($E$8*$B2845)</f>
        <v>-5.2644102702327951</v>
      </c>
      <c r="I2845" s="24">
        <v>1</v>
      </c>
      <c r="J2845" s="28">
        <v>0</v>
      </c>
      <c r="K2845" s="26">
        <v>0</v>
      </c>
      <c r="L2845" s="27">
        <v>0</v>
      </c>
      <c r="N2845" s="24">
        <f t="shared" ref="N2845" si="16949">D2845*I2845+F2845*I2848-E2845*J2845-G2845*J2848</f>
        <v>0.57692770640336177</v>
      </c>
      <c r="O2845" s="28">
        <f t="shared" ref="O2845" si="16950">(D2845*J2845+E2845*I2845+F2845*J2848+G2845*I2848)</f>
        <v>0</v>
      </c>
      <c r="P2845" s="26">
        <f t="shared" ref="P2845" si="16951">D2845*K2845+F2845*K2848-E2845*L2845-G2845*L2848</f>
        <v>0</v>
      </c>
      <c r="Q2845" s="27">
        <f t="shared" ref="Q2845" si="16952">(D2845*L2845+E2845*K2845+F2845*L2848+G2845*K2848)</f>
        <v>-5.2644102702327951</v>
      </c>
      <c r="S2845" s="24">
        <v>1</v>
      </c>
      <c r="T2845" s="25">
        <v>0</v>
      </c>
      <c r="U2845" s="26">
        <v>0</v>
      </c>
      <c r="V2845" s="27">
        <f t="shared" ref="V2845" si="16953">-1/($T$8*$B2845)</f>
        <v>-25.468363199234336</v>
      </c>
      <c r="X2845" s="24">
        <f t="shared" ref="X2845" si="16954">N2845*S2845+P2845*S2848-O2845*T2845-Q2845*T2848</f>
        <v>0.57692770640336177</v>
      </c>
      <c r="Y2845" s="28">
        <f t="shared" ref="Y2845" si="16955">(N2845*T2845+O2845*S2845+P2845*T2848+Q2845*S2848)</f>
        <v>0</v>
      </c>
      <c r="Z2845" s="26">
        <f t="shared" ref="Z2845" si="16956">N2845*U2845+P2845*U2848-O2845*V2845-Q2845*V2848</f>
        <v>0</v>
      </c>
      <c r="AA2845" s="27">
        <f t="shared" ref="AA2845" si="16957">(N2845*V2845+O2845*U2845+P2845*V2848+Q2845*U2848)</f>
        <v>-19.957814636614845</v>
      </c>
      <c r="AB2845" s="8"/>
      <c r="AC2845" s="24">
        <v>1</v>
      </c>
      <c r="AD2845" s="28">
        <v>0</v>
      </c>
      <c r="AE2845" s="26">
        <v>0</v>
      </c>
      <c r="AF2845" s="27">
        <v>0</v>
      </c>
      <c r="AH2845" s="24">
        <f t="shared" ref="AH2845" si="16958">X2845*AC2845+Z2845*AC2848-Y2845*AD2845-AA2845*AD2848</f>
        <v>-1.3786576336977536</v>
      </c>
      <c r="AI2845" s="28">
        <f t="shared" ref="AI2845" si="16959">(X2845*AD2845+Y2845*AC2845+Z2845*AD2848+AA2845*AC2848)</f>
        <v>0</v>
      </c>
      <c r="AJ2845" s="26">
        <f t="shared" ref="AJ2845" si="16960">X2845*AE2845+Z2845*AE2848-Y2845*AF2845-AA2845*AF2848</f>
        <v>0</v>
      </c>
      <c r="AK2845" s="27">
        <f t="shared" ref="AK2845" si="16961">(X2845*AF2845+Y2845*AE2845+Z2845*AF2848+AA2845*AE2848)</f>
        <v>-19.957814636614845</v>
      </c>
      <c r="AL2845" s="8"/>
      <c r="AM2845" s="24">
        <v>1</v>
      </c>
      <c r="AN2845" s="25">
        <v>0</v>
      </c>
      <c r="AO2845" s="26">
        <v>0</v>
      </c>
      <c r="AP2845" s="27">
        <f t="shared" ref="AP2845" si="16962">-1/($AN$8*$B2845)</f>
        <v>-5.2644102702327951</v>
      </c>
      <c r="AR2845" s="24">
        <f t="shared" ref="AR2845" si="16963">AH2845*AM2845+AJ2845*AM2848-AI2845*AN2845-AK2845*AN2848</f>
        <v>-1.3786576336977536</v>
      </c>
      <c r="AS2845" s="28">
        <f t="shared" ref="AS2845" si="16964">(AH2845*AN2845+AI2845*AM2845+AJ2845*AN2848+AK2845*AM2848)</f>
        <v>0</v>
      </c>
      <c r="AT2845" s="26">
        <f t="shared" ref="AT2845" si="16965">AH2845*AO2845+AJ2845*AO2848-AI2845*AP2845-AK2845*AP2848</f>
        <v>0</v>
      </c>
      <c r="AU2845" s="27">
        <f t="shared" ref="AU2845" si="16966">(AH2845*AP2845+AI2845*AO2845+AJ2845*AP2848+AK2845*AO2848)</f>
        <v>-12.699995230641548</v>
      </c>
      <c r="AV2845" s="8"/>
      <c r="AW2845" s="183">
        <f t="shared" ref="AW2845" si="16967">20*LOG((2*$AR$8)/(($AR$8*AR2845+AT2845+$AR$8*AR2848+AT2848)^2+($AR$8*AS2845+AU2845+$AR$8*AS2848+AU2848)^2)^0.5)</f>
        <v>-16.181938722530404</v>
      </c>
      <c r="AY2845" s="184">
        <f t="shared" ref="AY2845" si="16968">((AS2845^2+AR2845^2)/(AS2848^2+AR2848^2))^0.5</f>
        <v>62.094198254743105</v>
      </c>
      <c r="AZ2845" s="9"/>
      <c r="BA2845" s="29"/>
      <c r="BB2845" s="29"/>
      <c r="BC2845" s="29"/>
      <c r="BD2845" s="29"/>
    </row>
    <row r="2846" spans="2:56" ht="18.649999999999999" customHeight="1" thickBot="1">
      <c r="D2846" s="30"/>
      <c r="G2846" s="31"/>
      <c r="I2846" s="30"/>
      <c r="L2846" s="31"/>
      <c r="N2846" s="30"/>
      <c r="Q2846" s="31"/>
      <c r="S2846" s="30"/>
      <c r="V2846" s="31"/>
      <c r="X2846" s="30"/>
      <c r="AA2846" s="31"/>
      <c r="AC2846" s="30"/>
      <c r="AF2846" s="31"/>
      <c r="AH2846" s="30"/>
      <c r="AK2846" s="31"/>
      <c r="AM2846" s="30"/>
      <c r="AP2846" s="31"/>
      <c r="AR2846" s="30"/>
      <c r="AU2846" s="31"/>
      <c r="AY2846" s="185"/>
      <c r="AZ2846" s="9"/>
      <c r="BA2846" s="29"/>
      <c r="BB2846" s="29"/>
      <c r="BC2846" s="29"/>
      <c r="BD2846" s="29"/>
    </row>
    <row r="2847" spans="2:56" ht="18.649999999999999" customHeight="1" thickBot="1">
      <c r="D2847" s="197" t="s">
        <v>96</v>
      </c>
      <c r="E2847" s="198"/>
      <c r="F2847" s="199" t="s">
        <v>97</v>
      </c>
      <c r="G2847" s="200"/>
      <c r="I2847" s="197" t="s">
        <v>98</v>
      </c>
      <c r="J2847" s="198"/>
      <c r="K2847" s="199" t="s">
        <v>99</v>
      </c>
      <c r="L2847" s="200"/>
      <c r="N2847" s="197" t="s">
        <v>1</v>
      </c>
      <c r="O2847" s="198"/>
      <c r="P2847" s="199" t="s">
        <v>2</v>
      </c>
      <c r="Q2847" s="200"/>
      <c r="S2847" s="172" t="s">
        <v>100</v>
      </c>
      <c r="T2847" s="173"/>
      <c r="U2847" s="199" t="s">
        <v>101</v>
      </c>
      <c r="V2847" s="200"/>
      <c r="X2847" s="197" t="s">
        <v>102</v>
      </c>
      <c r="Y2847" s="198"/>
      <c r="Z2847" s="199" t="s">
        <v>103</v>
      </c>
      <c r="AA2847" s="200"/>
      <c r="AB2847" s="4"/>
      <c r="AC2847" s="197" t="s">
        <v>104</v>
      </c>
      <c r="AD2847" s="198"/>
      <c r="AE2847" s="199" t="s">
        <v>105</v>
      </c>
      <c r="AF2847" s="200"/>
      <c r="AH2847" s="172" t="s">
        <v>106</v>
      </c>
      <c r="AI2847" s="173"/>
      <c r="AJ2847" s="199" t="s">
        <v>107</v>
      </c>
      <c r="AK2847" s="200"/>
      <c r="AL2847" s="4"/>
      <c r="AM2847" s="197" t="s">
        <v>108</v>
      </c>
      <c r="AN2847" s="198"/>
      <c r="AO2847" s="199" t="s">
        <v>109</v>
      </c>
      <c r="AP2847" s="200"/>
      <c r="AR2847" s="197" t="s">
        <v>110</v>
      </c>
      <c r="AS2847" s="198"/>
      <c r="AT2847" s="199" t="s">
        <v>111</v>
      </c>
      <c r="AU2847" s="200"/>
      <c r="AV2847" s="4"/>
      <c r="AW2847" s="36" t="s">
        <v>112</v>
      </c>
      <c r="AY2847" s="186" t="s">
        <v>113</v>
      </c>
      <c r="AZ2847" s="9"/>
      <c r="BA2847" s="29"/>
      <c r="BB2847" s="29"/>
      <c r="BC2847" s="29"/>
      <c r="BD2847" s="29"/>
    </row>
    <row r="2848" spans="2:56" ht="18.649999999999999" customHeight="1" thickTop="1" thickBot="1">
      <c r="D2848" s="24">
        <v>0</v>
      </c>
      <c r="E2848" s="28">
        <v>0</v>
      </c>
      <c r="F2848" s="26">
        <v>1</v>
      </c>
      <c r="G2848" s="27">
        <v>0</v>
      </c>
      <c r="I2848" s="24">
        <v>0</v>
      </c>
      <c r="J2848" s="28">
        <f t="shared" ref="J2848" si="16969">IF(0=(1-$J$8*$K$8*$B2845^2),0,-1*(1-$J$8*$K$8*$B2845^2)/($B2845*$K$8))</f>
        <v>-8.0364612915689373E-2</v>
      </c>
      <c r="K2848" s="26">
        <v>1</v>
      </c>
      <c r="L2848" s="27">
        <v>0</v>
      </c>
      <c r="N2848" s="24">
        <f t="shared" ref="N2848" si="16970">D2848*I2845+F2848*I2848-E2848*J2845-G2848*J2848</f>
        <v>0</v>
      </c>
      <c r="O2848" s="28">
        <f t="shared" ref="O2848" si="16971">(D2848*J2845+E2848*I2845+F2848*J2848+G2848*I2848)</f>
        <v>-8.0364612915689373E-2</v>
      </c>
      <c r="P2848" s="26">
        <f t="shared" ref="P2848" si="16972">D2848*K2845+F2848*K2848-E2848*L2845-G2848*L2848</f>
        <v>1</v>
      </c>
      <c r="Q2848" s="27">
        <f t="shared" ref="Q2848" si="16973">(D2848*L2845+E2848*K2845+F2848*L2848+G2848*K2848)</f>
        <v>0</v>
      </c>
      <c r="S2848" s="24">
        <v>0</v>
      </c>
      <c r="T2848" s="28">
        <v>0</v>
      </c>
      <c r="U2848" s="26">
        <v>1</v>
      </c>
      <c r="V2848" s="27">
        <v>0</v>
      </c>
      <c r="X2848" s="24">
        <f t="shared" ref="X2848" si="16974">N2848*S2845+P2848*S2848-O2848*T2845-Q2848*T2848</f>
        <v>0</v>
      </c>
      <c r="Y2848" s="28">
        <f t="shared" ref="Y2848" si="16975">(N2848*T2845+O2848*S2845+P2848*T2848+Q2848*S2848)</f>
        <v>-8.0364612915689373E-2</v>
      </c>
      <c r="Z2848" s="26">
        <f t="shared" ref="Z2848" si="16976">N2848*U2845+P2848*U2848-O2848*V2845-Q2848*V2848</f>
        <v>-1.0467551501026557</v>
      </c>
      <c r="AA2848" s="27">
        <f t="shared" ref="AA2848" si="16977">(N2848*V2845+O2848*U2845+P2848*V2848+Q2848*U2848)</f>
        <v>0</v>
      </c>
      <c r="AB2848" s="8"/>
      <c r="AC2848" s="24">
        <v>0</v>
      </c>
      <c r="AD2848" s="28">
        <f t="shared" ref="AD2848" si="16978">IF(0=(1-$AD$8*$AE$8*$B2845^2),0,-1*(1-$AD$8*$AE$8*$B2845^2)/($B2845*$AD$8))</f>
        <v>-9.7985945641231434E-2</v>
      </c>
      <c r="AE2848" s="26">
        <v>1</v>
      </c>
      <c r="AF2848" s="27">
        <v>0</v>
      </c>
      <c r="AH2848" s="24">
        <f t="shared" ref="AH2848" si="16979">X2848*AC2845+Z2848*AC2848-Y2848*AD2845-AA2848*AD2848</f>
        <v>0</v>
      </c>
      <c r="AI2848" s="28">
        <f t="shared" ref="AI2848" si="16980">(X2848*AD2845+Y2848*AC2845+Z2848*AD2848+AA2848*AC2848)</f>
        <v>2.2202680321948498E-2</v>
      </c>
      <c r="AJ2848" s="26">
        <f t="shared" ref="AJ2848" si="16981">X2848*AE2845+Z2848*AE2848-Y2848*AF2845-AA2848*AF2848</f>
        <v>-1.0467551501026557</v>
      </c>
      <c r="AK2848" s="27">
        <f t="shared" ref="AK2848" si="16982">(X2848*AF2845+Y2848*AE2845+Z2848*AF2848+AA2848*AE2848)</f>
        <v>0</v>
      </c>
      <c r="AL2848" s="8"/>
      <c r="AM2848" s="24">
        <v>0</v>
      </c>
      <c r="AN2848" s="28">
        <v>0</v>
      </c>
      <c r="AO2848" s="26">
        <v>1</v>
      </c>
      <c r="AP2848" s="27">
        <v>0</v>
      </c>
      <c r="AR2848" s="24">
        <f t="shared" ref="AR2848" si="16983">AH2848*AM2845+AJ2848*AM2848-AI2848*AN2845-AK2848*AN2848</f>
        <v>0</v>
      </c>
      <c r="AS2848" s="28">
        <f t="shared" ref="AS2848" si="16984">(AH2848*AN2845+AI2848*AM2845+AJ2848*AN2848+AK2848*AM2848)</f>
        <v>2.2202680321948498E-2</v>
      </c>
      <c r="AT2848" s="26">
        <f t="shared" ref="AT2848" si="16985">AH2848*AO2845+AJ2848*AO2848-AI2848*AP2845-AK2848*AP2848</f>
        <v>-0.92987113178909453</v>
      </c>
      <c r="AU2848" s="27">
        <f t="shared" ref="AU2848" si="16986">(AH2848*AP2845+AI2848*AO2845+AJ2848*AP2848+AK2848*AO2848)</f>
        <v>0</v>
      </c>
      <c r="AV2848" s="8"/>
      <c r="AW2848" s="38">
        <f t="shared" ref="AW2848" si="16987">(180/PI())*ATAN(-1*(($AR$8*AS2845+AU2845+$AR$8*AS2848+AU2848)/($AR$8*AR2845+AT2845+$AR$8*AR2848+AT2848)))</f>
        <v>-79.679949456733098</v>
      </c>
      <c r="AY2848" s="187">
        <f t="shared" ref="AY2848" si="16988">20*LOG(((($AR$8*AR2845+AT2845-$AR$8*AR2848-AT2848)^2+($AR$8*AS2845+AU2845-$AR$8*AS2848-AU2848)^2)/(($AR$8*AR2845+AT2845+$AR$8*AR2848+AT2848)^2+($AR$8*AS2845+AU2845+$AR$8*AS2848+AU2848)^2))^0.5)</f>
        <v>-0.10589474720282199</v>
      </c>
      <c r="AZ2848" s="9"/>
      <c r="BA2848" s="29"/>
      <c r="BB2848" s="29"/>
      <c r="BC2848" s="29"/>
      <c r="BD2848" s="29"/>
    </row>
    <row r="2849" spans="2:56" ht="18.649999999999999" customHeight="1">
      <c r="AY2849" s="33"/>
    </row>
    <row r="2850" spans="2:56" ht="18.649999999999999" customHeight="1" thickBot="1">
      <c r="E2850" s="21" t="s">
        <v>68</v>
      </c>
      <c r="J2850" s="21" t="s">
        <v>69</v>
      </c>
      <c r="O2850" s="21" t="s">
        <v>70</v>
      </c>
      <c r="T2850" s="21" t="s">
        <v>71</v>
      </c>
      <c r="Y2850" s="21" t="s">
        <v>72</v>
      </c>
      <c r="AD2850" s="21" t="s">
        <v>73</v>
      </c>
      <c r="AI2850" s="21" t="s">
        <v>74</v>
      </c>
      <c r="AN2850" s="21" t="s">
        <v>75</v>
      </c>
      <c r="AS2850" s="21" t="s">
        <v>76</v>
      </c>
    </row>
    <row r="2851" spans="2:56" ht="18.649999999999999" customHeight="1" thickBot="1">
      <c r="B2851" s="20"/>
      <c r="D2851" s="197" t="s">
        <v>77</v>
      </c>
      <c r="E2851" s="198"/>
      <c r="F2851" s="199" t="s">
        <v>78</v>
      </c>
      <c r="G2851" s="200"/>
      <c r="I2851" s="197" t="s">
        <v>79</v>
      </c>
      <c r="J2851" s="198"/>
      <c r="K2851" s="199" t="s">
        <v>80</v>
      </c>
      <c r="L2851" s="200"/>
      <c r="N2851" s="197" t="s">
        <v>81</v>
      </c>
      <c r="O2851" s="198"/>
      <c r="P2851" s="199" t="s">
        <v>82</v>
      </c>
      <c r="Q2851" s="200"/>
      <c r="S2851" s="197" t="s">
        <v>83</v>
      </c>
      <c r="T2851" s="198"/>
      <c r="U2851" s="199" t="s">
        <v>84</v>
      </c>
      <c r="V2851" s="200"/>
      <c r="X2851" s="197" t="s">
        <v>85</v>
      </c>
      <c r="Y2851" s="198"/>
      <c r="Z2851" s="199" t="s">
        <v>86</v>
      </c>
      <c r="AA2851" s="200"/>
      <c r="AB2851" s="4"/>
      <c r="AC2851" s="197" t="s">
        <v>87</v>
      </c>
      <c r="AD2851" s="198"/>
      <c r="AE2851" s="199" t="s">
        <v>88</v>
      </c>
      <c r="AF2851" s="200"/>
      <c r="AH2851" s="197" t="s">
        <v>89</v>
      </c>
      <c r="AI2851" s="198"/>
      <c r="AJ2851" s="199" t="s">
        <v>90</v>
      </c>
      <c r="AK2851" s="200"/>
      <c r="AL2851" s="4"/>
      <c r="AM2851" s="197" t="s">
        <v>91</v>
      </c>
      <c r="AN2851" s="198"/>
      <c r="AO2851" s="199" t="s">
        <v>92</v>
      </c>
      <c r="AP2851" s="200"/>
      <c r="AR2851" s="197" t="s">
        <v>93</v>
      </c>
      <c r="AS2851" s="198"/>
      <c r="AT2851" s="199" t="s">
        <v>94</v>
      </c>
      <c r="AU2851" s="200"/>
      <c r="AV2851" s="4"/>
      <c r="AW2851" s="181" t="s">
        <v>95</v>
      </c>
      <c r="AY2851" s="182" t="s">
        <v>22</v>
      </c>
      <c r="AZ2851" s="9"/>
      <c r="BA2851" s="29"/>
      <c r="BB2851" s="29"/>
      <c r="BC2851" s="29"/>
      <c r="BD2851" s="29"/>
    </row>
    <row r="2852" spans="2:56" ht="18.649999999999999" customHeight="1" thickTop="1" thickBot="1">
      <c r="B2852" s="39">
        <f t="shared" ref="B2852" si="16989">B2845+$E$5</f>
        <v>1.0615999999999823</v>
      </c>
      <c r="D2852" s="24">
        <v>1</v>
      </c>
      <c r="E2852" s="25">
        <v>0</v>
      </c>
      <c r="F2852" s="26">
        <v>0</v>
      </c>
      <c r="G2852" s="27">
        <f t="shared" ref="G2852" si="16990">-1/($E$8*$B2852)</f>
        <v>-5.2624266943962352</v>
      </c>
      <c r="I2852" s="24">
        <v>1</v>
      </c>
      <c r="J2852" s="28">
        <v>0</v>
      </c>
      <c r="K2852" s="26">
        <v>0</v>
      </c>
      <c r="L2852" s="27">
        <v>0</v>
      </c>
      <c r="N2852" s="24">
        <f t="shared" ref="N2852" si="16991">D2852*I2852+F2852*I2855-E2852*J2852-G2852*J2855</f>
        <v>0.58140931254182981</v>
      </c>
      <c r="O2852" s="28">
        <f t="shared" ref="O2852" si="16992">(D2852*J2852+E2852*I2852+F2852*J2855+G2852*I2855)</f>
        <v>0</v>
      </c>
      <c r="P2852" s="26">
        <f t="shared" ref="P2852" si="16993">D2852*K2852+F2852*K2855-E2852*L2852-G2852*L2855</f>
        <v>0</v>
      </c>
      <c r="Q2852" s="27">
        <f t="shared" ref="Q2852" si="16994">(D2852*L2852+E2852*K2852+F2852*L2855+G2852*K2855)</f>
        <v>-5.2624266943962352</v>
      </c>
      <c r="S2852" s="24">
        <v>1</v>
      </c>
      <c r="T2852" s="25">
        <v>0</v>
      </c>
      <c r="U2852" s="26">
        <v>0</v>
      </c>
      <c r="V2852" s="27">
        <f t="shared" ref="V2852" si="16995">-1/($T$8*$B2852)</f>
        <v>-25.458766980998004</v>
      </c>
      <c r="X2852" s="24">
        <f t="shared" ref="X2852" si="16996">N2852*S2852+P2852*S2855-O2852*T2852-Q2852*T2855</f>
        <v>0.58140931254182981</v>
      </c>
      <c r="Y2852" s="28">
        <f t="shared" ref="Y2852" si="16997">(N2852*T2852+O2852*S2852+P2852*T2855+Q2852*S2855)</f>
        <v>0</v>
      </c>
      <c r="Z2852" s="26">
        <f t="shared" ref="Z2852" si="16998">N2852*U2852+P2852*U2855-O2852*V2852-Q2852*V2855</f>
        <v>0</v>
      </c>
      <c r="AA2852" s="27">
        <f t="shared" ref="AA2852" si="16999">(N2852*V2852+O2852*U2852+P2852*V2855+Q2852*U2855)</f>
        <v>-20.064390902980922</v>
      </c>
      <c r="AB2852" s="8"/>
      <c r="AC2852" s="24">
        <v>1</v>
      </c>
      <c r="AD2852" s="28">
        <v>0</v>
      </c>
      <c r="AE2852" s="26">
        <v>0</v>
      </c>
      <c r="AF2852" s="27">
        <v>0</v>
      </c>
      <c r="AH2852" s="24">
        <f t="shared" ref="AH2852" si="17000">X2852*AC2852+Z2852*AC2855-Y2852*AD2852-AA2852*AD2855</f>
        <v>-1.3704937849061785</v>
      </c>
      <c r="AI2852" s="28">
        <f t="shared" ref="AI2852" si="17001">(X2852*AD2852+Y2852*AC2852+Z2852*AD2855+AA2852*AC2855)</f>
        <v>0</v>
      </c>
      <c r="AJ2852" s="26">
        <f t="shared" ref="AJ2852" si="17002">X2852*AE2852+Z2852*AE2855-Y2852*AF2852-AA2852*AF2855</f>
        <v>0</v>
      </c>
      <c r="AK2852" s="27">
        <f t="shared" ref="AK2852" si="17003">(X2852*AF2852+Y2852*AE2852+Z2852*AF2855+AA2852*AE2855)</f>
        <v>-20.064390902980922</v>
      </c>
      <c r="AL2852" s="8"/>
      <c r="AM2852" s="24">
        <v>1</v>
      </c>
      <c r="AN2852" s="25">
        <v>0</v>
      </c>
      <c r="AO2852" s="26">
        <v>0</v>
      </c>
      <c r="AP2852" s="27">
        <f t="shared" ref="AP2852" si="17004">-1/($AN$8*$B2852)</f>
        <v>-5.2624266943962352</v>
      </c>
      <c r="AR2852" s="24">
        <f t="shared" ref="AR2852" si="17005">AH2852*AM2852+AJ2852*AM2855-AI2852*AN2852-AK2852*AN2855</f>
        <v>-1.3704937849061785</v>
      </c>
      <c r="AS2852" s="28">
        <f t="shared" ref="AS2852" si="17006">(AH2852*AN2852+AI2852*AM2852+AJ2852*AN2855+AK2852*AM2855)</f>
        <v>0</v>
      </c>
      <c r="AT2852" s="26">
        <f t="shared" ref="AT2852" si="17007">AH2852*AO2852+AJ2852*AO2855-AI2852*AP2852-AK2852*AP2855</f>
        <v>0</v>
      </c>
      <c r="AU2852" s="27">
        <f t="shared" ref="AU2852" si="17008">(AH2852*AP2852+AI2852*AO2852+AJ2852*AP2855+AK2852*AO2855)</f>
        <v>-12.852267824786516</v>
      </c>
      <c r="AV2852" s="8"/>
      <c r="AW2852" s="183">
        <f t="shared" ref="AW2852" si="17009">20*LOG((2*$AR$8)/(($AR$8*AR2852+AT2852+$AR$8*AR2855+AT2855)^2+($AR$8*AS2852+AU2852+$AR$8*AS2855+AU2855)^2)^0.5)</f>
        <v>-16.281431157898766</v>
      </c>
      <c r="AY2852" s="184">
        <f t="shared" ref="AY2852" si="17010">((AS2852^2+AR2852^2)/(AS2855^2+AR2855^2))^0.5</f>
        <v>67.920521027880781</v>
      </c>
      <c r="AZ2852" s="9"/>
      <c r="BA2852" s="29"/>
      <c r="BB2852" s="29"/>
      <c r="BC2852" s="29"/>
      <c r="BD2852" s="29"/>
    </row>
    <row r="2853" spans="2:56" ht="18.649999999999999" customHeight="1" thickBot="1">
      <c r="D2853" s="30"/>
      <c r="G2853" s="31"/>
      <c r="I2853" s="30"/>
      <c r="L2853" s="31"/>
      <c r="N2853" s="30"/>
      <c r="Q2853" s="31"/>
      <c r="S2853" s="30"/>
      <c r="V2853" s="31"/>
      <c r="X2853" s="30"/>
      <c r="AA2853" s="31"/>
      <c r="AC2853" s="30"/>
      <c r="AF2853" s="31"/>
      <c r="AH2853" s="30"/>
      <c r="AK2853" s="31"/>
      <c r="AM2853" s="30"/>
      <c r="AP2853" s="31"/>
      <c r="AR2853" s="30"/>
      <c r="AU2853" s="31"/>
      <c r="AY2853" s="185"/>
      <c r="AZ2853" s="9"/>
      <c r="BA2853" s="29"/>
      <c r="BB2853" s="29"/>
      <c r="BC2853" s="29"/>
      <c r="BD2853" s="29"/>
    </row>
    <row r="2854" spans="2:56" ht="18.649999999999999" customHeight="1" thickBot="1">
      <c r="D2854" s="197" t="s">
        <v>96</v>
      </c>
      <c r="E2854" s="198"/>
      <c r="F2854" s="199" t="s">
        <v>97</v>
      </c>
      <c r="G2854" s="200"/>
      <c r="I2854" s="197" t="s">
        <v>98</v>
      </c>
      <c r="J2854" s="198"/>
      <c r="K2854" s="199" t="s">
        <v>99</v>
      </c>
      <c r="L2854" s="200"/>
      <c r="N2854" s="197" t="s">
        <v>1</v>
      </c>
      <c r="O2854" s="198"/>
      <c r="P2854" s="199" t="s">
        <v>2</v>
      </c>
      <c r="Q2854" s="200"/>
      <c r="S2854" s="172" t="s">
        <v>100</v>
      </c>
      <c r="T2854" s="173"/>
      <c r="U2854" s="199" t="s">
        <v>101</v>
      </c>
      <c r="V2854" s="200"/>
      <c r="X2854" s="197" t="s">
        <v>102</v>
      </c>
      <c r="Y2854" s="198"/>
      <c r="Z2854" s="199" t="s">
        <v>103</v>
      </c>
      <c r="AA2854" s="200"/>
      <c r="AB2854" s="4"/>
      <c r="AC2854" s="197" t="s">
        <v>104</v>
      </c>
      <c r="AD2854" s="198"/>
      <c r="AE2854" s="199" t="s">
        <v>105</v>
      </c>
      <c r="AF2854" s="200"/>
      <c r="AH2854" s="172" t="s">
        <v>106</v>
      </c>
      <c r="AI2854" s="173"/>
      <c r="AJ2854" s="199" t="s">
        <v>107</v>
      </c>
      <c r="AK2854" s="200"/>
      <c r="AL2854" s="4"/>
      <c r="AM2854" s="197" t="s">
        <v>108</v>
      </c>
      <c r="AN2854" s="198"/>
      <c r="AO2854" s="199" t="s">
        <v>109</v>
      </c>
      <c r="AP2854" s="200"/>
      <c r="AR2854" s="197" t="s">
        <v>110</v>
      </c>
      <c r="AS2854" s="198"/>
      <c r="AT2854" s="199" t="s">
        <v>111</v>
      </c>
      <c r="AU2854" s="200"/>
      <c r="AV2854" s="4"/>
      <c r="AW2854" s="36" t="s">
        <v>112</v>
      </c>
      <c r="AY2854" s="186" t="s">
        <v>113</v>
      </c>
      <c r="AZ2854" s="9"/>
      <c r="BA2854" s="29"/>
      <c r="BB2854" s="29"/>
      <c r="BC2854" s="29"/>
      <c r="BD2854" s="29"/>
    </row>
    <row r="2855" spans="2:56" ht="18.649999999999999" customHeight="1" thickTop="1" thickBot="1">
      <c r="D2855" s="24">
        <v>0</v>
      </c>
      <c r="E2855" s="28">
        <v>0</v>
      </c>
      <c r="F2855" s="26">
        <v>1</v>
      </c>
      <c r="G2855" s="27">
        <v>0</v>
      </c>
      <c r="I2855" s="24">
        <v>0</v>
      </c>
      <c r="J2855" s="28">
        <f t="shared" ref="J2855" si="17011">IF(0=(1-$J$8*$K$8*$B2852^2),0,-1*(1-$J$8*$K$8*$B2852^2)/($B2852*$K$8))</f>
        <v>-7.9543281411199887E-2</v>
      </c>
      <c r="K2855" s="26">
        <v>1</v>
      </c>
      <c r="L2855" s="27">
        <v>0</v>
      </c>
      <c r="N2855" s="24">
        <f t="shared" ref="N2855" si="17012">D2855*I2852+F2855*I2855-E2855*J2852-G2855*J2855</f>
        <v>0</v>
      </c>
      <c r="O2855" s="28">
        <f t="shared" ref="O2855" si="17013">(D2855*J2852+E2855*I2852+F2855*J2855+G2855*I2855)</f>
        <v>-7.9543281411199887E-2</v>
      </c>
      <c r="P2855" s="26">
        <f t="shared" ref="P2855" si="17014">D2855*K2852+F2855*K2855-E2855*L2852-G2855*L2855</f>
        <v>1</v>
      </c>
      <c r="Q2855" s="27">
        <f t="shared" ref="Q2855" si="17015">(D2855*L2852+E2855*K2852+F2855*L2855+G2855*K2855)</f>
        <v>0</v>
      </c>
      <c r="S2855" s="24">
        <v>0</v>
      </c>
      <c r="T2855" s="28">
        <v>0</v>
      </c>
      <c r="U2855" s="26">
        <v>1</v>
      </c>
      <c r="V2855" s="27">
        <v>0</v>
      </c>
      <c r="X2855" s="24">
        <f t="shared" ref="X2855" si="17016">N2855*S2852+P2855*S2855-O2855*T2852-Q2855*T2855</f>
        <v>0</v>
      </c>
      <c r="Y2855" s="28">
        <f t="shared" ref="Y2855" si="17017">(N2855*T2852+O2855*S2852+P2855*T2855+Q2855*S2855)</f>
        <v>-7.9543281411199887E-2</v>
      </c>
      <c r="Z2855" s="26">
        <f t="shared" ref="Z2855" si="17018">N2855*U2852+P2855*U2855-O2855*V2852-Q2855*V2855</f>
        <v>-1.0250738663516881</v>
      </c>
      <c r="AA2855" s="27">
        <f t="shared" ref="AA2855" si="17019">(N2855*V2852+O2855*U2852+P2855*V2855+Q2855*U2855)</f>
        <v>0</v>
      </c>
      <c r="AB2855" s="8"/>
      <c r="AC2855" s="24">
        <v>0</v>
      </c>
      <c r="AD2855" s="28">
        <f t="shared" ref="AD2855" si="17020">IF(0=(1-$AD$8*$AE$8*$B2852^2),0,-1*(1-$AD$8*$AE$8*$B2852^2)/($B2852*$AD$8))</f>
        <v>-9.7281951238201728E-2</v>
      </c>
      <c r="AE2855" s="26">
        <v>1</v>
      </c>
      <c r="AF2855" s="27">
        <v>0</v>
      </c>
      <c r="AH2855" s="24">
        <f t="shared" ref="AH2855" si="17021">X2855*AC2852+Z2855*AC2855-Y2855*AD2852-AA2855*AD2855</f>
        <v>0</v>
      </c>
      <c r="AI2855" s="28">
        <f t="shared" ref="AI2855" si="17022">(X2855*AD2852+Y2855*AC2852+Z2855*AD2855+AA2855*AC2855)</f>
        <v>2.0177904470779939E-2</v>
      </c>
      <c r="AJ2855" s="26">
        <f t="shared" ref="AJ2855" si="17023">X2855*AE2852+Z2855*AE2855-Y2855*AF2852-AA2855*AF2855</f>
        <v>-1.0250738663516881</v>
      </c>
      <c r="AK2855" s="27">
        <f t="shared" ref="AK2855" si="17024">(X2855*AF2852+Y2855*AE2852+Z2855*AF2855+AA2855*AE2855)</f>
        <v>0</v>
      </c>
      <c r="AL2855" s="8"/>
      <c r="AM2855" s="24">
        <v>0</v>
      </c>
      <c r="AN2855" s="28">
        <v>0</v>
      </c>
      <c r="AO2855" s="26">
        <v>1</v>
      </c>
      <c r="AP2855" s="27">
        <v>0</v>
      </c>
      <c r="AR2855" s="24">
        <f t="shared" ref="AR2855" si="17025">AH2855*AM2852+AJ2855*AM2855-AI2855*AN2852-AK2855*AN2855</f>
        <v>0</v>
      </c>
      <c r="AS2855" s="28">
        <f t="shared" ref="AS2855" si="17026">(AH2855*AN2852+AI2855*AM2852+AJ2855*AN2855+AK2855*AM2855)</f>
        <v>2.0177904470779939E-2</v>
      </c>
      <c r="AT2855" s="26">
        <f t="shared" ref="AT2855" si="17027">AH2855*AO2852+AJ2855*AO2855-AI2855*AP2852-AK2855*AP2855</f>
        <v>-0.91888912322767857</v>
      </c>
      <c r="AU2855" s="27">
        <f t="shared" ref="AU2855" si="17028">(AH2855*AP2852+AI2855*AO2852+AJ2855*AP2855+AK2855*AO2855)</f>
        <v>0</v>
      </c>
      <c r="AV2855" s="8"/>
      <c r="AW2855" s="38">
        <f t="shared" ref="AW2855" si="17029">(180/PI())*ATAN(-1*(($AR$8*AS2852+AU2852+$AR$8*AS2855+AU2855)/($AR$8*AR2852+AT2852+$AR$8*AR2855+AT2855)))</f>
        <v>-79.884249778029329</v>
      </c>
      <c r="AY2855" s="187">
        <f t="shared" ref="AY2855" si="17030">20*LOG(((($AR$8*AR2852+AT2852-$AR$8*AR2855-AT2855)^2+($AR$8*AS2852+AU2852-$AR$8*AS2855-AU2855)^2)/(($AR$8*AR2852+AT2852+$AR$8*AR2855+AT2855)^2+($AR$8*AS2852+AU2852+$AR$8*AS2855+AU2855)^2))^0.5)</f>
        <v>-0.10346758290442391</v>
      </c>
      <c r="AZ2855" s="9"/>
      <c r="BA2855" s="29"/>
      <c r="BB2855" s="29"/>
      <c r="BC2855" s="29"/>
      <c r="BD2855" s="29"/>
    </row>
    <row r="2856" spans="2:56" ht="18.649999999999999" customHeight="1">
      <c r="AY2856" s="33"/>
    </row>
    <row r="2857" spans="2:56" ht="18.649999999999999" customHeight="1" thickBot="1">
      <c r="E2857" s="21" t="s">
        <v>68</v>
      </c>
      <c r="J2857" s="21" t="s">
        <v>69</v>
      </c>
      <c r="O2857" s="21" t="s">
        <v>70</v>
      </c>
      <c r="T2857" s="21" t="s">
        <v>71</v>
      </c>
      <c r="Y2857" s="21" t="s">
        <v>72</v>
      </c>
      <c r="AD2857" s="21" t="s">
        <v>73</v>
      </c>
      <c r="AI2857" s="21" t="s">
        <v>74</v>
      </c>
      <c r="AN2857" s="21" t="s">
        <v>75</v>
      </c>
      <c r="AS2857" s="21" t="s">
        <v>76</v>
      </c>
    </row>
    <row r="2858" spans="2:56" ht="18.649999999999999" customHeight="1" thickBot="1">
      <c r="B2858" s="20"/>
      <c r="D2858" s="197" t="s">
        <v>77</v>
      </c>
      <c r="E2858" s="198"/>
      <c r="F2858" s="199" t="s">
        <v>78</v>
      </c>
      <c r="G2858" s="200"/>
      <c r="I2858" s="197" t="s">
        <v>79</v>
      </c>
      <c r="J2858" s="198"/>
      <c r="K2858" s="199" t="s">
        <v>80</v>
      </c>
      <c r="L2858" s="200"/>
      <c r="N2858" s="197" t="s">
        <v>81</v>
      </c>
      <c r="O2858" s="198"/>
      <c r="P2858" s="199" t="s">
        <v>82</v>
      </c>
      <c r="Q2858" s="200"/>
      <c r="S2858" s="197" t="s">
        <v>83</v>
      </c>
      <c r="T2858" s="198"/>
      <c r="U2858" s="199" t="s">
        <v>84</v>
      </c>
      <c r="V2858" s="200"/>
      <c r="X2858" s="197" t="s">
        <v>85</v>
      </c>
      <c r="Y2858" s="198"/>
      <c r="Z2858" s="199" t="s">
        <v>86</v>
      </c>
      <c r="AA2858" s="200"/>
      <c r="AB2858" s="4"/>
      <c r="AC2858" s="197" t="s">
        <v>87</v>
      </c>
      <c r="AD2858" s="198"/>
      <c r="AE2858" s="199" t="s">
        <v>88</v>
      </c>
      <c r="AF2858" s="200"/>
      <c r="AH2858" s="197" t="s">
        <v>89</v>
      </c>
      <c r="AI2858" s="198"/>
      <c r="AJ2858" s="199" t="s">
        <v>90</v>
      </c>
      <c r="AK2858" s="200"/>
      <c r="AL2858" s="4"/>
      <c r="AM2858" s="197" t="s">
        <v>91</v>
      </c>
      <c r="AN2858" s="198"/>
      <c r="AO2858" s="199" t="s">
        <v>92</v>
      </c>
      <c r="AP2858" s="200"/>
      <c r="AR2858" s="197" t="s">
        <v>93</v>
      </c>
      <c r="AS2858" s="198"/>
      <c r="AT2858" s="199" t="s">
        <v>94</v>
      </c>
      <c r="AU2858" s="200"/>
      <c r="AV2858" s="4"/>
      <c r="AW2858" s="181" t="s">
        <v>95</v>
      </c>
      <c r="AY2858" s="182" t="s">
        <v>22</v>
      </c>
      <c r="AZ2858" s="9"/>
      <c r="BA2858" s="29"/>
      <c r="BB2858" s="29"/>
      <c r="BC2858" s="29"/>
      <c r="BD2858" s="29"/>
    </row>
    <row r="2859" spans="2:56" ht="18.649999999999999" customHeight="1" thickTop="1" thickBot="1">
      <c r="B2859" s="39">
        <f t="shared" ref="B2859" si="17031">B2852+$E$5</f>
        <v>1.0619999999999823</v>
      </c>
      <c r="D2859" s="24">
        <v>1</v>
      </c>
      <c r="E2859" s="25">
        <v>0</v>
      </c>
      <c r="F2859" s="26">
        <v>0</v>
      </c>
      <c r="G2859" s="27">
        <f t="shared" ref="G2859" si="17032">-1/($E$8*$B2859)</f>
        <v>-5.2604446127787599</v>
      </c>
      <c r="I2859" s="24">
        <v>1</v>
      </c>
      <c r="J2859" s="28">
        <v>0</v>
      </c>
      <c r="K2859" s="26">
        <v>0</v>
      </c>
      <c r="L2859" s="27">
        <v>0</v>
      </c>
      <c r="N2859" s="24">
        <f t="shared" ref="N2859" si="17033">D2859*I2859+F2859*I2862-E2859*J2859-G2859*J2862</f>
        <v>0.5858858556722859</v>
      </c>
      <c r="O2859" s="28">
        <f t="shared" ref="O2859" si="17034">(D2859*J2859+E2859*I2859+F2859*J2862+G2859*I2862)</f>
        <v>0</v>
      </c>
      <c r="P2859" s="26">
        <f t="shared" ref="P2859" si="17035">D2859*K2859+F2859*K2862-E2859*L2859-G2859*L2862</f>
        <v>0</v>
      </c>
      <c r="Q2859" s="27">
        <f t="shared" ref="Q2859" si="17036">(D2859*L2859+E2859*K2859+F2859*L2862+G2859*K2862)</f>
        <v>-5.2604446127787599</v>
      </c>
      <c r="S2859" s="24">
        <v>1</v>
      </c>
      <c r="T2859" s="25">
        <v>0</v>
      </c>
      <c r="U2859" s="26">
        <v>0</v>
      </c>
      <c r="V2859" s="27">
        <f t="shared" ref="V2859" si="17037">-1/($T$8*$B2859)</f>
        <v>-25.449177991551299</v>
      </c>
      <c r="X2859" s="24">
        <f t="shared" ref="X2859" si="17038">N2859*S2859+P2859*S2862-O2859*T2859-Q2859*T2862</f>
        <v>0.5858858556722859</v>
      </c>
      <c r="Y2859" s="28">
        <f t="shared" ref="Y2859" si="17039">(N2859*T2859+O2859*S2859+P2859*T2862+Q2859*S2862)</f>
        <v>0</v>
      </c>
      <c r="Z2859" s="26">
        <f t="shared" ref="Z2859" si="17040">N2859*U2859+P2859*U2862-O2859*V2859-Q2859*V2862</f>
        <v>0</v>
      </c>
      <c r="AA2859" s="27">
        <f t="shared" ref="AA2859" si="17041">(N2859*V2859+O2859*U2859+P2859*V2862+Q2859*U2862)</f>
        <v>-20.1707580365151</v>
      </c>
      <c r="AB2859" s="8"/>
      <c r="AC2859" s="24">
        <v>1</v>
      </c>
      <c r="AD2859" s="28">
        <v>0</v>
      </c>
      <c r="AE2859" s="26">
        <v>0</v>
      </c>
      <c r="AF2859" s="27">
        <v>0</v>
      </c>
      <c r="AH2859" s="24">
        <f t="shared" ref="AH2859" si="17042">X2859*AC2859+Z2859*AC2862-Y2859*AD2859-AA2859*AD2862</f>
        <v>-1.3621703712852662</v>
      </c>
      <c r="AI2859" s="28">
        <f t="shared" ref="AI2859" si="17043">(X2859*AD2859+Y2859*AC2859+Z2859*AD2862+AA2859*AC2862)</f>
        <v>0</v>
      </c>
      <c r="AJ2859" s="26">
        <f t="shared" ref="AJ2859" si="17044">X2859*AE2859+Z2859*AE2862-Y2859*AF2859-AA2859*AF2862</f>
        <v>0</v>
      </c>
      <c r="AK2859" s="27">
        <f t="shared" ref="AK2859" si="17045">(X2859*AF2859+Y2859*AE2859+Z2859*AF2862+AA2859*AE2862)</f>
        <v>-20.1707580365151</v>
      </c>
      <c r="AL2859" s="8"/>
      <c r="AM2859" s="24">
        <v>1</v>
      </c>
      <c r="AN2859" s="25">
        <v>0</v>
      </c>
      <c r="AO2859" s="26">
        <v>0</v>
      </c>
      <c r="AP2859" s="27">
        <f t="shared" ref="AP2859" si="17046">-1/($AN$8*$B2859)</f>
        <v>-5.2604446127787599</v>
      </c>
      <c r="AR2859" s="24">
        <f t="shared" ref="AR2859" si="17047">AH2859*AM2859+AJ2859*AM2862-AI2859*AN2859-AK2859*AN2862</f>
        <v>-1.3621703712852662</v>
      </c>
      <c r="AS2859" s="28">
        <f t="shared" ref="AS2859" si="17048">(AH2859*AN2859+AI2859*AM2859+AJ2859*AN2862+AK2859*AM2862)</f>
        <v>0</v>
      </c>
      <c r="AT2859" s="26">
        <f t="shared" ref="AT2859" si="17049">AH2859*AO2859+AJ2859*AO2862-AI2859*AP2859-AK2859*AP2862</f>
        <v>0</v>
      </c>
      <c r="AU2859" s="27">
        <f t="shared" ref="AU2859" si="17050">(AH2859*AP2859+AI2859*AO2859+AJ2859*AP2862+AK2859*AO2862)</f>
        <v>-13.005136245200678</v>
      </c>
      <c r="AV2859" s="8"/>
      <c r="AW2859" s="183">
        <f t="shared" ref="AW2859" si="17051">20*LOG((2*$AR$8)/(($AR$8*AR2859+AT2859+$AR$8*AR2862+AT2862)^2+($AR$8*AS2859+AU2859+$AR$8*AS2862+AU2862)^2)^0.5)</f>
        <v>-16.380233111245207</v>
      </c>
      <c r="AY2859" s="184">
        <f t="shared" ref="AY2859" si="17052">((AS2859^2+AR2859^2)/(AS2862^2+AR2862^2))^0.5</f>
        <v>74.902223347977568</v>
      </c>
      <c r="AZ2859" s="9"/>
      <c r="BA2859" s="29"/>
      <c r="BB2859" s="29"/>
      <c r="BC2859" s="29"/>
      <c r="BD2859" s="29"/>
    </row>
    <row r="2860" spans="2:56" ht="18.649999999999999" customHeight="1" thickBot="1">
      <c r="D2860" s="30"/>
      <c r="G2860" s="31"/>
      <c r="I2860" s="30"/>
      <c r="L2860" s="31"/>
      <c r="N2860" s="30"/>
      <c r="Q2860" s="31"/>
      <c r="S2860" s="30"/>
      <c r="V2860" s="31"/>
      <c r="X2860" s="30"/>
      <c r="AA2860" s="31"/>
      <c r="AC2860" s="30"/>
      <c r="AF2860" s="31"/>
      <c r="AH2860" s="30"/>
      <c r="AK2860" s="31"/>
      <c r="AM2860" s="30"/>
      <c r="AP2860" s="31"/>
      <c r="AR2860" s="30"/>
      <c r="AU2860" s="31"/>
      <c r="AY2860" s="185"/>
      <c r="AZ2860" s="9"/>
      <c r="BA2860" s="29"/>
      <c r="BB2860" s="29"/>
      <c r="BC2860" s="29"/>
      <c r="BD2860" s="29"/>
    </row>
    <row r="2861" spans="2:56" ht="18.649999999999999" customHeight="1" thickBot="1">
      <c r="D2861" s="197" t="s">
        <v>96</v>
      </c>
      <c r="E2861" s="198"/>
      <c r="F2861" s="199" t="s">
        <v>97</v>
      </c>
      <c r="G2861" s="200"/>
      <c r="I2861" s="197" t="s">
        <v>98</v>
      </c>
      <c r="J2861" s="198"/>
      <c r="K2861" s="199" t="s">
        <v>99</v>
      </c>
      <c r="L2861" s="200"/>
      <c r="N2861" s="197" t="s">
        <v>1</v>
      </c>
      <c r="O2861" s="198"/>
      <c r="P2861" s="199" t="s">
        <v>2</v>
      </c>
      <c r="Q2861" s="200"/>
      <c r="S2861" s="172" t="s">
        <v>100</v>
      </c>
      <c r="T2861" s="173"/>
      <c r="U2861" s="199" t="s">
        <v>101</v>
      </c>
      <c r="V2861" s="200"/>
      <c r="X2861" s="197" t="s">
        <v>102</v>
      </c>
      <c r="Y2861" s="198"/>
      <c r="Z2861" s="199" t="s">
        <v>103</v>
      </c>
      <c r="AA2861" s="200"/>
      <c r="AB2861" s="4"/>
      <c r="AC2861" s="197" t="s">
        <v>104</v>
      </c>
      <c r="AD2861" s="198"/>
      <c r="AE2861" s="199" t="s">
        <v>105</v>
      </c>
      <c r="AF2861" s="200"/>
      <c r="AH2861" s="172" t="s">
        <v>106</v>
      </c>
      <c r="AI2861" s="173"/>
      <c r="AJ2861" s="199" t="s">
        <v>107</v>
      </c>
      <c r="AK2861" s="200"/>
      <c r="AL2861" s="4"/>
      <c r="AM2861" s="197" t="s">
        <v>108</v>
      </c>
      <c r="AN2861" s="198"/>
      <c r="AO2861" s="199" t="s">
        <v>109</v>
      </c>
      <c r="AP2861" s="200"/>
      <c r="AR2861" s="197" t="s">
        <v>110</v>
      </c>
      <c r="AS2861" s="198"/>
      <c r="AT2861" s="199" t="s">
        <v>111</v>
      </c>
      <c r="AU2861" s="200"/>
      <c r="AV2861" s="4"/>
      <c r="AW2861" s="36" t="s">
        <v>112</v>
      </c>
      <c r="AY2861" s="186" t="s">
        <v>113</v>
      </c>
      <c r="AZ2861" s="9"/>
      <c r="BA2861" s="29"/>
      <c r="BB2861" s="29"/>
      <c r="BC2861" s="29"/>
      <c r="BD2861" s="29"/>
    </row>
    <row r="2862" spans="2:56" ht="18.649999999999999" customHeight="1" thickTop="1" thickBot="1">
      <c r="D2862" s="24">
        <v>0</v>
      </c>
      <c r="E2862" s="28">
        <v>0</v>
      </c>
      <c r="F2862" s="26">
        <v>1</v>
      </c>
      <c r="G2862" s="27">
        <v>0</v>
      </c>
      <c r="I2862" s="24">
        <v>0</v>
      </c>
      <c r="J2862" s="28">
        <f t="shared" ref="J2862" si="17053">IF(0=(1-$J$8*$K$8*$B2859^2),0,-1*(1-$J$8*$K$8*$B2859^2)/($B2859*$K$8))</f>
        <v>-7.8722270608408473E-2</v>
      </c>
      <c r="K2862" s="26">
        <v>1</v>
      </c>
      <c r="L2862" s="27">
        <v>0</v>
      </c>
      <c r="N2862" s="24">
        <f t="shared" ref="N2862" si="17054">D2862*I2859+F2862*I2862-E2862*J2859-G2862*J2862</f>
        <v>0</v>
      </c>
      <c r="O2862" s="28">
        <f t="shared" ref="O2862" si="17055">(D2862*J2859+E2862*I2859+F2862*J2862+G2862*I2862)</f>
        <v>-7.8722270608408473E-2</v>
      </c>
      <c r="P2862" s="26">
        <f t="shared" ref="P2862" si="17056">D2862*K2859+F2862*K2862-E2862*L2859-G2862*L2862</f>
        <v>1</v>
      </c>
      <c r="Q2862" s="27">
        <f t="shared" ref="Q2862" si="17057">(D2862*L2859+E2862*K2859+F2862*L2862+G2862*K2862)</f>
        <v>0</v>
      </c>
      <c r="S2862" s="24">
        <v>0</v>
      </c>
      <c r="T2862" s="28">
        <v>0</v>
      </c>
      <c r="U2862" s="26">
        <v>1</v>
      </c>
      <c r="V2862" s="27">
        <v>0</v>
      </c>
      <c r="X2862" s="24">
        <f t="shared" ref="X2862" si="17058">N2862*S2859+P2862*S2862-O2862*T2859-Q2862*T2862</f>
        <v>0</v>
      </c>
      <c r="Y2862" s="28">
        <f t="shared" ref="Y2862" si="17059">(N2862*T2859+O2862*S2859+P2862*T2862+Q2862*S2862)</f>
        <v>-7.8722270608408473E-2</v>
      </c>
      <c r="Z2862" s="26">
        <f t="shared" ref="Z2862" si="17060">N2862*U2859+P2862*U2862-O2862*V2859-Q2862*V2862</f>
        <v>-1.0034170766124544</v>
      </c>
      <c r="AA2862" s="27">
        <f t="shared" ref="AA2862" si="17061">(N2862*V2859+O2862*U2859+P2862*V2862+Q2862*U2862)</f>
        <v>0</v>
      </c>
      <c r="AB2862" s="8"/>
      <c r="AC2862" s="24">
        <v>0</v>
      </c>
      <c r="AD2862" s="28">
        <f t="shared" ref="AD2862" si="17062">IF(0=(1-$AD$8*$AE$8*$B2859^2),0,-1*(1-$AD$8*$AE$8*$B2859^2)/($B2859*$AD$8))</f>
        <v>-9.6578235851671426E-2</v>
      </c>
      <c r="AE2862" s="26">
        <v>1</v>
      </c>
      <c r="AF2862" s="27">
        <v>0</v>
      </c>
      <c r="AH2862" s="24">
        <f t="shared" ref="AH2862" si="17063">X2862*AC2859+Z2862*AC2862-Y2862*AD2859-AA2862*AD2862</f>
        <v>0</v>
      </c>
      <c r="AI2862" s="28">
        <f t="shared" ref="AI2862" si="17064">(X2862*AD2859+Y2862*AC2859+Z2862*AD2862+AA2862*AC2862)</f>
        <v>1.8185980474263799E-2</v>
      </c>
      <c r="AJ2862" s="26">
        <f t="shared" ref="AJ2862" si="17065">X2862*AE2859+Z2862*AE2862-Y2862*AF2859-AA2862*AF2862</f>
        <v>-1.0034170766124544</v>
      </c>
      <c r="AK2862" s="27">
        <f t="shared" ref="AK2862" si="17066">(X2862*AF2859+Y2862*AE2859+Z2862*AF2862+AA2862*AE2862)</f>
        <v>0</v>
      </c>
      <c r="AL2862" s="8"/>
      <c r="AM2862" s="24">
        <v>0</v>
      </c>
      <c r="AN2862" s="28">
        <v>0</v>
      </c>
      <c r="AO2862" s="26">
        <v>1</v>
      </c>
      <c r="AP2862" s="27">
        <v>0</v>
      </c>
      <c r="AR2862" s="24">
        <f t="shared" ref="AR2862" si="17067">AH2862*AM2859+AJ2862*AM2862-AI2862*AN2859-AK2862*AN2862</f>
        <v>0</v>
      </c>
      <c r="AS2862" s="28">
        <f t="shared" ref="AS2862" si="17068">(AH2862*AN2859+AI2862*AM2859+AJ2862*AN2862+AK2862*AM2862)</f>
        <v>1.8185980474263799E-2</v>
      </c>
      <c r="AT2862" s="26">
        <f t="shared" ref="AT2862" si="17069">AH2862*AO2859+AJ2862*AO2862-AI2862*AP2859-AK2862*AP2862</f>
        <v>-0.90775073359851366</v>
      </c>
      <c r="AU2862" s="27">
        <f t="shared" ref="AU2862" si="17070">(AH2862*AP2859+AI2862*AO2859+AJ2862*AP2862+AK2862*AO2862)</f>
        <v>0</v>
      </c>
      <c r="AV2862" s="8"/>
      <c r="AW2862" s="38">
        <f t="shared" ref="AW2862" si="17071">(180/PI())*ATAN(-1*(($AR$8*AS2859+AU2859+$AR$8*AS2862+AU2862)/($AR$8*AR2859+AT2859+$AR$8*AR2862+AT2862)))</f>
        <v>-80.085720306198255</v>
      </c>
      <c r="AY2862" s="187">
        <f t="shared" ref="AY2862" si="17072">20*LOG(((($AR$8*AR2859+AT2859-$AR$8*AR2862-AT2862)^2+($AR$8*AS2859+AU2859-$AR$8*AS2862-AU2862)^2)/(($AR$8*AR2859+AT2859+$AR$8*AR2862+AT2862)^2+($AR$8*AS2859+AU2859+$AR$8*AS2862+AU2862)^2))^0.5)</f>
        <v>-0.10111296357481744</v>
      </c>
      <c r="AZ2862" s="9"/>
      <c r="BA2862" s="29"/>
      <c r="BB2862" s="29"/>
      <c r="BC2862" s="29"/>
      <c r="BD2862" s="29"/>
    </row>
    <row r="2863" spans="2:56" ht="18.649999999999999" customHeight="1">
      <c r="AY2863" s="33"/>
    </row>
    <row r="2864" spans="2:56" ht="18.649999999999999" customHeight="1" thickBot="1">
      <c r="E2864" s="21" t="s">
        <v>68</v>
      </c>
      <c r="J2864" s="21" t="s">
        <v>69</v>
      </c>
      <c r="O2864" s="21" t="s">
        <v>70</v>
      </c>
      <c r="T2864" s="21" t="s">
        <v>71</v>
      </c>
      <c r="Y2864" s="21" t="s">
        <v>72</v>
      </c>
      <c r="AD2864" s="21" t="s">
        <v>73</v>
      </c>
      <c r="AI2864" s="21" t="s">
        <v>74</v>
      </c>
      <c r="AN2864" s="21" t="s">
        <v>75</v>
      </c>
      <c r="AS2864" s="21" t="s">
        <v>76</v>
      </c>
    </row>
    <row r="2865" spans="1:56" ht="18.649999999999999" customHeight="1" thickBot="1">
      <c r="B2865" s="20"/>
      <c r="D2865" s="197" t="s">
        <v>77</v>
      </c>
      <c r="E2865" s="198"/>
      <c r="F2865" s="199" t="s">
        <v>78</v>
      </c>
      <c r="G2865" s="200"/>
      <c r="I2865" s="197" t="s">
        <v>79</v>
      </c>
      <c r="J2865" s="198"/>
      <c r="K2865" s="199" t="s">
        <v>80</v>
      </c>
      <c r="L2865" s="200"/>
      <c r="N2865" s="197" t="s">
        <v>81</v>
      </c>
      <c r="O2865" s="198"/>
      <c r="P2865" s="199" t="s">
        <v>82</v>
      </c>
      <c r="Q2865" s="200"/>
      <c r="S2865" s="197" t="s">
        <v>83</v>
      </c>
      <c r="T2865" s="198"/>
      <c r="U2865" s="199" t="s">
        <v>84</v>
      </c>
      <c r="V2865" s="200"/>
      <c r="X2865" s="197" t="s">
        <v>85</v>
      </c>
      <c r="Y2865" s="198"/>
      <c r="Z2865" s="199" t="s">
        <v>86</v>
      </c>
      <c r="AA2865" s="200"/>
      <c r="AB2865" s="4"/>
      <c r="AC2865" s="197" t="s">
        <v>87</v>
      </c>
      <c r="AD2865" s="198"/>
      <c r="AE2865" s="199" t="s">
        <v>88</v>
      </c>
      <c r="AF2865" s="200"/>
      <c r="AH2865" s="197" t="s">
        <v>89</v>
      </c>
      <c r="AI2865" s="198"/>
      <c r="AJ2865" s="199" t="s">
        <v>90</v>
      </c>
      <c r="AK2865" s="200"/>
      <c r="AL2865" s="4"/>
      <c r="AM2865" s="197" t="s">
        <v>91</v>
      </c>
      <c r="AN2865" s="198"/>
      <c r="AO2865" s="199" t="s">
        <v>92</v>
      </c>
      <c r="AP2865" s="200"/>
      <c r="AR2865" s="197" t="s">
        <v>93</v>
      </c>
      <c r="AS2865" s="198"/>
      <c r="AT2865" s="199" t="s">
        <v>94</v>
      </c>
      <c r="AU2865" s="200"/>
      <c r="AV2865" s="4"/>
      <c r="AW2865" s="181" t="s">
        <v>95</v>
      </c>
      <c r="AY2865" s="182" t="s">
        <v>22</v>
      </c>
      <c r="AZ2865" s="9"/>
      <c r="BA2865" s="29"/>
      <c r="BB2865" s="29"/>
      <c r="BC2865" s="29"/>
      <c r="BD2865" s="29"/>
    </row>
    <row r="2866" spans="1:56" ht="18.649999999999999" customHeight="1" thickTop="1" thickBot="1">
      <c r="B2866" s="39">
        <f t="shared" ref="B2866" si="17073">B2859+$E$5</f>
        <v>1.0623999999999822</v>
      </c>
      <c r="D2866" s="24">
        <v>1</v>
      </c>
      <c r="E2866" s="25">
        <v>0</v>
      </c>
      <c r="F2866" s="26">
        <v>0</v>
      </c>
      <c r="G2866" s="27">
        <f t="shared" ref="G2866" si="17074">-1/($E$8*$B2866)</f>
        <v>-5.2584640236926239</v>
      </c>
      <c r="I2866" s="24">
        <v>1</v>
      </c>
      <c r="J2866" s="28">
        <v>0</v>
      </c>
      <c r="K2866" s="26">
        <v>0</v>
      </c>
      <c r="L2866" s="27">
        <v>0</v>
      </c>
      <c r="N2866" s="24">
        <f t="shared" ref="N2866" si="17075">D2866*I2866+F2866*I2869-E2866*J2866-G2866*J2869</f>
        <v>0.5903573434183047</v>
      </c>
      <c r="O2866" s="28">
        <f t="shared" ref="O2866" si="17076">(D2866*J2866+E2866*I2866+F2866*J2869+G2866*I2869)</f>
        <v>0</v>
      </c>
      <c r="P2866" s="26">
        <f t="shared" ref="P2866" si="17077">D2866*K2866+F2866*K2869-E2866*L2866-G2866*L2869</f>
        <v>0</v>
      </c>
      <c r="Q2866" s="27">
        <f t="shared" ref="Q2866" si="17078">(D2866*L2866+E2866*K2866+F2866*L2869+G2866*K2869)</f>
        <v>-5.2584640236926239</v>
      </c>
      <c r="S2866" s="24">
        <v>1</v>
      </c>
      <c r="T2866" s="25">
        <v>0</v>
      </c>
      <c r="U2866" s="26">
        <v>0</v>
      </c>
      <c r="V2866" s="27">
        <f t="shared" ref="V2866" si="17079">-1/($T$8*$B2866)</f>
        <v>-25.439596222729183</v>
      </c>
      <c r="X2866" s="24">
        <f t="shared" ref="X2866" si="17080">N2866*S2866+P2866*S2869-O2866*T2866-Q2866*T2869</f>
        <v>0.5903573434183047</v>
      </c>
      <c r="Y2866" s="28">
        <f t="shared" ref="Y2866" si="17081">(N2866*T2866+O2866*S2866+P2866*T2869+Q2866*S2869)</f>
        <v>0</v>
      </c>
      <c r="Z2866" s="26">
        <f t="shared" ref="Z2866" si="17082">N2866*U2866+P2866*U2869-O2866*V2866-Q2866*V2869</f>
        <v>0</v>
      </c>
      <c r="AA2866" s="27">
        <f t="shared" ref="AA2866" si="17083">(N2866*V2866+O2866*U2866+P2866*V2869+Q2866*U2869)</f>
        <v>-20.276916467377362</v>
      </c>
      <c r="AB2866" s="8"/>
      <c r="AC2866" s="24">
        <v>1</v>
      </c>
      <c r="AD2866" s="28">
        <v>0</v>
      </c>
      <c r="AE2866" s="26">
        <v>0</v>
      </c>
      <c r="AF2866" s="27">
        <v>0</v>
      </c>
      <c r="AH2866" s="24">
        <f t="shared" ref="AH2866" si="17084">X2866*AC2866+Z2866*AC2869-Y2866*AD2866-AA2866*AD2869</f>
        <v>-1.3536879506071204</v>
      </c>
      <c r="AI2866" s="28">
        <f t="shared" ref="AI2866" si="17085">(X2866*AD2866+Y2866*AC2866+Z2866*AD2869+AA2866*AC2869)</f>
        <v>0</v>
      </c>
      <c r="AJ2866" s="26">
        <f t="shared" ref="AJ2866" si="17086">X2866*AE2866+Z2866*AE2869-Y2866*AF2866-AA2866*AF2869</f>
        <v>0</v>
      </c>
      <c r="AK2866" s="27">
        <f t="shared" ref="AK2866" si="17087">(X2866*AF2866+Y2866*AE2866+Z2866*AF2869+AA2866*AE2869)</f>
        <v>-20.276916467377362</v>
      </c>
      <c r="AL2866" s="8"/>
      <c r="AM2866" s="24">
        <v>1</v>
      </c>
      <c r="AN2866" s="25">
        <v>0</v>
      </c>
      <c r="AO2866" s="26">
        <v>0</v>
      </c>
      <c r="AP2866" s="27">
        <f t="shared" ref="AP2866" si="17088">-1/($AN$8*$B2866)</f>
        <v>-5.2584640236926239</v>
      </c>
      <c r="AR2866" s="24">
        <f t="shared" ref="AR2866" si="17089">AH2866*AM2866+AJ2866*AM2869-AI2866*AN2866-AK2866*AN2869</f>
        <v>-1.3536879506071204</v>
      </c>
      <c r="AS2866" s="28">
        <f t="shared" ref="AS2866" si="17090">(AH2866*AN2866+AI2866*AM2866+AJ2866*AN2869+AK2866*AM2869)</f>
        <v>0</v>
      </c>
      <c r="AT2866" s="26">
        <f t="shared" ref="AT2866" si="17091">AH2866*AO2866+AJ2866*AO2869-AI2866*AP2866-AK2866*AP2869</f>
        <v>0</v>
      </c>
      <c r="AU2866" s="27">
        <f t="shared" ref="AU2866" si="17092">(AH2866*AP2866+AI2866*AO2866+AJ2866*AP2869+AK2866*AO2869)</f>
        <v>-13.15859707980362</v>
      </c>
      <c r="AV2866" s="8"/>
      <c r="AW2866" s="183">
        <f t="shared" ref="AW2866" si="17093">20*LOG((2*$AR$8)/(($AR$8*AR2866+AT2866+$AR$8*AR2869+AT2869)^2+($AR$8*AS2866+AU2866+$AR$8*AS2869+AU2869)^2)^0.5)</f>
        <v>-16.478352365539788</v>
      </c>
      <c r="AY2866" s="184">
        <f t="shared" ref="AY2866" si="17094">((AS2866^2+AR2866^2)/(AS2869^2+AR2869^2))^0.5</f>
        <v>83.422796231831072</v>
      </c>
      <c r="AZ2866" s="9"/>
      <c r="BA2866" s="29"/>
      <c r="BB2866" s="29"/>
      <c r="BC2866" s="29"/>
      <c r="BD2866" s="29"/>
    </row>
    <row r="2867" spans="1:56" ht="18.649999999999999" customHeight="1" thickBot="1">
      <c r="D2867" s="30"/>
      <c r="G2867" s="31"/>
      <c r="I2867" s="30"/>
      <c r="L2867" s="31"/>
      <c r="N2867" s="30"/>
      <c r="Q2867" s="31"/>
      <c r="S2867" s="30"/>
      <c r="V2867" s="31"/>
      <c r="X2867" s="30"/>
      <c r="AA2867" s="31"/>
      <c r="AC2867" s="30"/>
      <c r="AF2867" s="31"/>
      <c r="AH2867" s="30"/>
      <c r="AK2867" s="31"/>
      <c r="AM2867" s="30"/>
      <c r="AP2867" s="31"/>
      <c r="AR2867" s="30"/>
      <c r="AU2867" s="31"/>
      <c r="AY2867" s="185"/>
      <c r="AZ2867" s="9"/>
      <c r="BA2867" s="29"/>
      <c r="BB2867" s="29"/>
      <c r="BC2867" s="29"/>
      <c r="BD2867" s="29"/>
    </row>
    <row r="2868" spans="1:56" ht="18.649999999999999" customHeight="1" thickBot="1">
      <c r="D2868" s="197" t="s">
        <v>96</v>
      </c>
      <c r="E2868" s="198"/>
      <c r="F2868" s="199" t="s">
        <v>97</v>
      </c>
      <c r="G2868" s="200"/>
      <c r="I2868" s="197" t="s">
        <v>98</v>
      </c>
      <c r="J2868" s="198"/>
      <c r="K2868" s="199" t="s">
        <v>99</v>
      </c>
      <c r="L2868" s="200"/>
      <c r="N2868" s="197" t="s">
        <v>1</v>
      </c>
      <c r="O2868" s="198"/>
      <c r="P2868" s="199" t="s">
        <v>2</v>
      </c>
      <c r="Q2868" s="200"/>
      <c r="S2868" s="172" t="s">
        <v>100</v>
      </c>
      <c r="T2868" s="173"/>
      <c r="U2868" s="199" t="s">
        <v>101</v>
      </c>
      <c r="V2868" s="200"/>
      <c r="X2868" s="197" t="s">
        <v>102</v>
      </c>
      <c r="Y2868" s="198"/>
      <c r="Z2868" s="199" t="s">
        <v>103</v>
      </c>
      <c r="AA2868" s="200"/>
      <c r="AB2868" s="4"/>
      <c r="AC2868" s="197" t="s">
        <v>104</v>
      </c>
      <c r="AD2868" s="198"/>
      <c r="AE2868" s="199" t="s">
        <v>105</v>
      </c>
      <c r="AF2868" s="200"/>
      <c r="AH2868" s="172" t="s">
        <v>106</v>
      </c>
      <c r="AI2868" s="173"/>
      <c r="AJ2868" s="199" t="s">
        <v>107</v>
      </c>
      <c r="AK2868" s="200"/>
      <c r="AL2868" s="4"/>
      <c r="AM2868" s="197" t="s">
        <v>108</v>
      </c>
      <c r="AN2868" s="198"/>
      <c r="AO2868" s="199" t="s">
        <v>109</v>
      </c>
      <c r="AP2868" s="200"/>
      <c r="AR2868" s="197" t="s">
        <v>110</v>
      </c>
      <c r="AS2868" s="198"/>
      <c r="AT2868" s="199" t="s">
        <v>111</v>
      </c>
      <c r="AU2868" s="200"/>
      <c r="AV2868" s="4"/>
      <c r="AW2868" s="36" t="s">
        <v>112</v>
      </c>
      <c r="AY2868" s="186" t="s">
        <v>113</v>
      </c>
      <c r="AZ2868" s="9"/>
      <c r="BA2868" s="29"/>
      <c r="BB2868" s="29"/>
      <c r="BC2868" s="29"/>
      <c r="BD2868" s="29"/>
    </row>
    <row r="2869" spans="1:56" ht="18.649999999999999" customHeight="1" thickTop="1" thickBot="1">
      <c r="D2869" s="24">
        <v>0</v>
      </c>
      <c r="E2869" s="28">
        <v>0</v>
      </c>
      <c r="F2869" s="26">
        <v>1</v>
      </c>
      <c r="G2869" s="27">
        <v>0</v>
      </c>
      <c r="I2869" s="24">
        <v>0</v>
      </c>
      <c r="J2869" s="28">
        <f t="shared" ref="J2869" si="17095">IF(0=(1-$J$8*$K$8*$B2866^2),0,-1*(1-$J$8*$K$8*$B2866^2)/($B2866*$K$8))</f>
        <v>-7.790158014507706E-2</v>
      </c>
      <c r="K2869" s="26">
        <v>1</v>
      </c>
      <c r="L2869" s="27">
        <v>0</v>
      </c>
      <c r="N2869" s="24">
        <f t="shared" ref="N2869" si="17096">D2869*I2866+F2869*I2869-E2869*J2866-G2869*J2869</f>
        <v>0</v>
      </c>
      <c r="O2869" s="28">
        <f t="shared" ref="O2869" si="17097">(D2869*J2866+E2869*I2866+F2869*J2869+G2869*I2869)</f>
        <v>-7.790158014507706E-2</v>
      </c>
      <c r="P2869" s="26">
        <f t="shared" ref="P2869" si="17098">D2869*K2866+F2869*K2869-E2869*L2866-G2869*L2869</f>
        <v>1</v>
      </c>
      <c r="Q2869" s="27">
        <f t="shared" ref="Q2869" si="17099">(D2869*L2866+E2869*K2866+F2869*L2869+G2869*K2869)</f>
        <v>0</v>
      </c>
      <c r="S2869" s="24">
        <v>0</v>
      </c>
      <c r="T2869" s="28">
        <v>0</v>
      </c>
      <c r="U2869" s="26">
        <v>1</v>
      </c>
      <c r="V2869" s="27">
        <v>0</v>
      </c>
      <c r="X2869" s="24">
        <f t="shared" ref="X2869" si="17100">N2869*S2866+P2869*S2869-O2869*T2866-Q2869*T2869</f>
        <v>0</v>
      </c>
      <c r="Y2869" s="28">
        <f t="shared" ref="Y2869" si="17101">(N2869*T2866+O2869*S2866+P2869*T2869+Q2869*S2869)</f>
        <v>-7.790158014507706E-2</v>
      </c>
      <c r="Z2869" s="26">
        <f t="shared" ref="Z2869" si="17102">N2869*U2866+P2869*U2869-O2869*V2866-Q2869*V2869</f>
        <v>-0.98178474400333715</v>
      </c>
      <c r="AA2869" s="27">
        <f t="shared" ref="AA2869" si="17103">(N2869*V2866+O2869*U2866+P2869*V2869+Q2869*U2869)</f>
        <v>0</v>
      </c>
      <c r="AB2869" s="8"/>
      <c r="AC2869" s="24">
        <v>0</v>
      </c>
      <c r="AD2869" s="28">
        <f t="shared" ref="AD2869" si="17104">IF(0=(1-$AD$8*$AE$8*$B2866^2),0,-1*(1-$AD$8*$AE$8*$B2866^2)/($B2866*$AD$8))</f>
        <v>-9.5874799166486391E-2</v>
      </c>
      <c r="AE2869" s="26">
        <v>1</v>
      </c>
      <c r="AF2869" s="27">
        <v>0</v>
      </c>
      <c r="AH2869" s="24">
        <f t="shared" ref="AH2869" si="17105">X2869*AC2866+Z2869*AC2869-Y2869*AD2866-AA2869*AD2869</f>
        <v>0</v>
      </c>
      <c r="AI2869" s="28">
        <f t="shared" ref="AI2869" si="17106">(X2869*AD2866+Y2869*AC2866+Z2869*AD2869+AA2869*AC2869)</f>
        <v>1.6226835010963142E-2</v>
      </c>
      <c r="AJ2869" s="26">
        <f t="shared" ref="AJ2869" si="17107">X2869*AE2866+Z2869*AE2869-Y2869*AF2866-AA2869*AF2869</f>
        <v>-0.98178474400333715</v>
      </c>
      <c r="AK2869" s="27">
        <f t="shared" ref="AK2869" si="17108">(X2869*AF2866+Y2869*AE2866+Z2869*AF2869+AA2869*AE2869)</f>
        <v>0</v>
      </c>
      <c r="AL2869" s="8"/>
      <c r="AM2869" s="24">
        <v>0</v>
      </c>
      <c r="AN2869" s="28">
        <v>0</v>
      </c>
      <c r="AO2869" s="26">
        <v>1</v>
      </c>
      <c r="AP2869" s="27">
        <v>0</v>
      </c>
      <c r="AR2869" s="24">
        <f t="shared" ref="AR2869" si="17109">AH2869*AM2866+AJ2869*AM2869-AI2869*AN2866-AK2869*AN2869</f>
        <v>0</v>
      </c>
      <c r="AS2869" s="28">
        <f t="shared" ref="AS2869" si="17110">(AH2869*AN2866+AI2869*AM2866+AJ2869*AN2869+AK2869*AM2869)</f>
        <v>1.6226835010963142E-2</v>
      </c>
      <c r="AT2869" s="26">
        <f t="shared" ref="AT2869" si="17111">AH2869*AO2866+AJ2869*AO2869-AI2869*AP2866-AK2869*AP2869</f>
        <v>-0.89645651587979158</v>
      </c>
      <c r="AU2869" s="27">
        <f t="shared" ref="AU2869" si="17112">(AH2869*AP2866+AI2869*AO2866+AJ2869*AP2869+AK2869*AO2869)</f>
        <v>0</v>
      </c>
      <c r="AV2869" s="8"/>
      <c r="AW2869" s="38">
        <f t="shared" ref="AW2869" si="17113">(180/PI())*ATAN(-1*(($AR$8*AS2866+AU2866+$AR$8*AS2869+AU2869)/($AR$8*AR2866+AT2866+$AR$8*AR2869+AT2869)))</f>
        <v>-80.284421317881268</v>
      </c>
      <c r="AY2869" s="187">
        <f t="shared" ref="AY2869" si="17114">20*LOG(((($AR$8*AR2866+AT2866-$AR$8*AR2869-AT2869)^2+($AR$8*AS2866+AU2866-$AR$8*AS2869-AU2869)^2)/(($AR$8*AR2866+AT2866+$AR$8*AR2869+AT2869)^2+($AR$8*AS2866+AU2866+$AR$8*AS2869+AU2869)^2))^0.5)</f>
        <v>-9.8828252654801385E-2</v>
      </c>
      <c r="AZ2869" s="9"/>
      <c r="BA2869" s="29"/>
      <c r="BB2869" s="29"/>
      <c r="BC2869" s="29"/>
      <c r="BD2869" s="29"/>
    </row>
    <row r="2870" spans="1:56" ht="18.649999999999999" customHeight="1">
      <c r="AY2870" s="33"/>
    </row>
    <row r="2871" spans="1:56" ht="18.649999999999999" customHeight="1" thickBot="1">
      <c r="E2871" s="21" t="s">
        <v>68</v>
      </c>
      <c r="J2871" s="21" t="s">
        <v>69</v>
      </c>
      <c r="O2871" s="21" t="s">
        <v>70</v>
      </c>
      <c r="T2871" s="21" t="s">
        <v>71</v>
      </c>
      <c r="Y2871" s="21" t="s">
        <v>72</v>
      </c>
      <c r="AD2871" s="21" t="s">
        <v>73</v>
      </c>
      <c r="AI2871" s="21" t="s">
        <v>74</v>
      </c>
      <c r="AN2871" s="21" t="s">
        <v>75</v>
      </c>
      <c r="AS2871" s="21" t="s">
        <v>76</v>
      </c>
    </row>
    <row r="2872" spans="1:56" ht="18.649999999999999" customHeight="1" thickBot="1">
      <c r="B2872" s="20"/>
      <c r="D2872" s="197" t="s">
        <v>77</v>
      </c>
      <c r="E2872" s="198"/>
      <c r="F2872" s="199" t="s">
        <v>78</v>
      </c>
      <c r="G2872" s="200"/>
      <c r="I2872" s="197" t="s">
        <v>79</v>
      </c>
      <c r="J2872" s="198"/>
      <c r="K2872" s="199" t="s">
        <v>80</v>
      </c>
      <c r="L2872" s="200"/>
      <c r="N2872" s="197" t="s">
        <v>81</v>
      </c>
      <c r="O2872" s="198"/>
      <c r="P2872" s="199" t="s">
        <v>82</v>
      </c>
      <c r="Q2872" s="200"/>
      <c r="S2872" s="197" t="s">
        <v>83</v>
      </c>
      <c r="T2872" s="198"/>
      <c r="U2872" s="199" t="s">
        <v>84</v>
      </c>
      <c r="V2872" s="200"/>
      <c r="X2872" s="197" t="s">
        <v>85</v>
      </c>
      <c r="Y2872" s="198"/>
      <c r="Z2872" s="199" t="s">
        <v>86</v>
      </c>
      <c r="AA2872" s="200"/>
      <c r="AB2872" s="4"/>
      <c r="AC2872" s="197" t="s">
        <v>87</v>
      </c>
      <c r="AD2872" s="198"/>
      <c r="AE2872" s="199" t="s">
        <v>88</v>
      </c>
      <c r="AF2872" s="200"/>
      <c r="AH2872" s="197" t="s">
        <v>89</v>
      </c>
      <c r="AI2872" s="198"/>
      <c r="AJ2872" s="199" t="s">
        <v>90</v>
      </c>
      <c r="AK2872" s="200"/>
      <c r="AL2872" s="4"/>
      <c r="AM2872" s="197" t="s">
        <v>91</v>
      </c>
      <c r="AN2872" s="198"/>
      <c r="AO2872" s="199" t="s">
        <v>92</v>
      </c>
      <c r="AP2872" s="200"/>
      <c r="AR2872" s="197" t="s">
        <v>93</v>
      </c>
      <c r="AS2872" s="198"/>
      <c r="AT2872" s="199" t="s">
        <v>94</v>
      </c>
      <c r="AU2872" s="200"/>
      <c r="AV2872" s="4"/>
      <c r="AW2872" s="181" t="s">
        <v>95</v>
      </c>
      <c r="AY2872" s="182" t="s">
        <v>22</v>
      </c>
      <c r="AZ2872" s="9"/>
      <c r="BA2872" s="29"/>
      <c r="BB2872" s="29"/>
      <c r="BC2872" s="29"/>
      <c r="BD2872" s="29"/>
    </row>
    <row r="2873" spans="1:56" ht="18.649999999999999" customHeight="1" thickTop="1" thickBot="1">
      <c r="B2873" s="39">
        <f t="shared" ref="B2873" si="17115">B2866+$E$5</f>
        <v>1.0627999999999822</v>
      </c>
      <c r="D2873" s="24">
        <v>1</v>
      </c>
      <c r="E2873" s="25">
        <v>0</v>
      </c>
      <c r="F2873" s="26">
        <v>0</v>
      </c>
      <c r="G2873" s="27">
        <f t="shared" ref="G2873" si="17116">-1/($E$8*$B2873)</f>
        <v>-5.2564849254526189</v>
      </c>
      <c r="I2873" s="24">
        <v>1</v>
      </c>
      <c r="J2873" s="28">
        <v>0</v>
      </c>
      <c r="K2873" s="26">
        <v>0</v>
      </c>
      <c r="L2873" s="27">
        <v>0</v>
      </c>
      <c r="N2873" s="24">
        <f t="shared" ref="N2873" si="17117">D2873*I2873+F2873*I2876-E2873*J2873-G2873*J2876</f>
        <v>0.59482378338911934</v>
      </c>
      <c r="O2873" s="28">
        <f t="shared" ref="O2873" si="17118">(D2873*J2873+E2873*I2873+F2873*J2876+G2873*I2876)</f>
        <v>0</v>
      </c>
      <c r="P2873" s="26">
        <f t="shared" ref="P2873" si="17119">D2873*K2873+F2873*K2876-E2873*L2873-G2873*L2876</f>
        <v>0</v>
      </c>
      <c r="Q2873" s="27">
        <f t="shared" ref="Q2873" si="17120">(D2873*L2873+E2873*K2873+F2873*L2876+G2873*K2876)</f>
        <v>-5.2564849254526189</v>
      </c>
      <c r="S2873" s="24">
        <v>1</v>
      </c>
      <c r="T2873" s="25">
        <v>0</v>
      </c>
      <c r="U2873" s="26">
        <v>0</v>
      </c>
      <c r="V2873" s="27">
        <f t="shared" ref="V2873" si="17121">-1/($T$8*$B2873)</f>
        <v>-25.430021666378885</v>
      </c>
      <c r="X2873" s="24">
        <f t="shared" ref="X2873" si="17122">N2873*S2873+P2873*S2876-O2873*T2873-Q2873*T2876</f>
        <v>0.59482378338911934</v>
      </c>
      <c r="Y2873" s="28">
        <f t="shared" ref="Y2873" si="17123">(N2873*T2873+O2873*S2873+P2873*T2876+Q2873*S2876)</f>
        <v>0</v>
      </c>
      <c r="Z2873" s="26">
        <f t="shared" ref="Z2873" si="17124">N2873*U2873+P2873*U2876-O2873*V2873-Q2873*V2876</f>
        <v>0</v>
      </c>
      <c r="AA2873" s="27">
        <f t="shared" ref="AA2873" si="17125">(N2873*V2873+O2873*U2873+P2873*V2876+Q2873*U2876)</f>
        <v>-20.382866624715383</v>
      </c>
      <c r="AB2873" s="8"/>
      <c r="AC2873" s="24">
        <v>1</v>
      </c>
      <c r="AD2873" s="28">
        <v>0</v>
      </c>
      <c r="AE2873" s="26">
        <v>0</v>
      </c>
      <c r="AF2873" s="27">
        <v>0</v>
      </c>
      <c r="AH2873" s="24">
        <f t="shared" ref="AH2873" si="17126">X2873*AC2873+Z2873*AC2876-Y2873*AD2873-AA2873*AD2876</f>
        <v>-1.3450470788779589</v>
      </c>
      <c r="AI2873" s="28">
        <f t="shared" ref="AI2873" si="17127">(X2873*AD2873+Y2873*AC2873+Z2873*AD2876+AA2873*AC2876)</f>
        <v>0</v>
      </c>
      <c r="AJ2873" s="26">
        <f t="shared" ref="AJ2873" si="17128">X2873*AE2873+Z2873*AE2876-Y2873*AF2873-AA2873*AF2876</f>
        <v>0</v>
      </c>
      <c r="AK2873" s="27">
        <f t="shared" ref="AK2873" si="17129">(X2873*AF2873+Y2873*AE2873+Z2873*AF2876+AA2873*AE2876)</f>
        <v>-20.382866624715383</v>
      </c>
      <c r="AL2873" s="8"/>
      <c r="AM2873" s="24">
        <v>1</v>
      </c>
      <c r="AN2873" s="25">
        <v>0</v>
      </c>
      <c r="AO2873" s="26">
        <v>0</v>
      </c>
      <c r="AP2873" s="27">
        <f t="shared" ref="AP2873" si="17130">-1/($AN$8*$B2873)</f>
        <v>-5.2564849254526189</v>
      </c>
      <c r="AR2873" s="24">
        <f t="shared" ref="AR2873" si="17131">AH2873*AM2873+AJ2873*AM2876-AI2873*AN2873-AK2873*AN2876</f>
        <v>-1.3450470788779589</v>
      </c>
      <c r="AS2873" s="28">
        <f t="shared" ref="AS2873" si="17132">(AH2873*AN2873+AI2873*AM2873+AJ2873*AN2876+AK2873*AM2876)</f>
        <v>0</v>
      </c>
      <c r="AT2873" s="26">
        <f t="shared" ref="AT2873" si="17133">AH2873*AO2873+AJ2873*AO2876-AI2873*AP2873-AK2873*AP2876</f>
        <v>0</v>
      </c>
      <c r="AU2873" s="27">
        <f t="shared" ref="AU2873" si="17134">(AH2873*AP2873+AI2873*AO2873+AJ2873*AP2876+AK2873*AO2876)</f>
        <v>-13.312646930569311</v>
      </c>
      <c r="AV2873" s="8"/>
      <c r="AW2873" s="183">
        <f t="shared" ref="AW2873" si="17135">20*LOG((2*$AR$8)/(($AR$8*AR2873+AT2873+$AR$8*AR2876+AT2876)^2+($AR$8*AS2873+AU2873+$AR$8*AS2876+AU2876)^2)^0.5)</f>
        <v>-16.57579660145926</v>
      </c>
      <c r="AY2873" s="184">
        <f t="shared" ref="AY2873" si="17136">((AS2873^2+AR2873^2)/(AS2876^2+AR2876^2))^0.5</f>
        <v>94.056638625418159</v>
      </c>
      <c r="AZ2873" s="9"/>
      <c r="BA2873" s="29"/>
      <c r="BB2873" s="29"/>
      <c r="BC2873" s="29"/>
      <c r="BD2873" s="29"/>
    </row>
    <row r="2874" spans="1:56" ht="18.649999999999999" customHeight="1" thickBot="1">
      <c r="D2874" s="30"/>
      <c r="G2874" s="31"/>
      <c r="I2874" s="30"/>
      <c r="L2874" s="31"/>
      <c r="N2874" s="30"/>
      <c r="Q2874" s="31"/>
      <c r="S2874" s="30"/>
      <c r="V2874" s="31"/>
      <c r="X2874" s="30"/>
      <c r="AA2874" s="31"/>
      <c r="AC2874" s="30"/>
      <c r="AF2874" s="31"/>
      <c r="AH2874" s="30"/>
      <c r="AK2874" s="31"/>
      <c r="AM2874" s="30"/>
      <c r="AP2874" s="31"/>
      <c r="AR2874" s="30"/>
      <c r="AU2874" s="31"/>
      <c r="AY2874" s="185"/>
      <c r="AZ2874" s="9"/>
      <c r="BA2874" s="29"/>
      <c r="BB2874" s="29"/>
      <c r="BC2874" s="29"/>
      <c r="BD2874" s="29"/>
    </row>
    <row r="2875" spans="1:56" ht="18.649999999999999" customHeight="1" thickBot="1">
      <c r="D2875" s="197" t="s">
        <v>96</v>
      </c>
      <c r="E2875" s="198"/>
      <c r="F2875" s="199" t="s">
        <v>97</v>
      </c>
      <c r="G2875" s="200"/>
      <c r="I2875" s="197" t="s">
        <v>98</v>
      </c>
      <c r="J2875" s="198"/>
      <c r="K2875" s="199" t="s">
        <v>99</v>
      </c>
      <c r="L2875" s="200"/>
      <c r="N2875" s="197" t="s">
        <v>1</v>
      </c>
      <c r="O2875" s="198"/>
      <c r="P2875" s="199" t="s">
        <v>2</v>
      </c>
      <c r="Q2875" s="200"/>
      <c r="S2875" s="172" t="s">
        <v>100</v>
      </c>
      <c r="T2875" s="173"/>
      <c r="U2875" s="199" t="s">
        <v>101</v>
      </c>
      <c r="V2875" s="200"/>
      <c r="X2875" s="197" t="s">
        <v>102</v>
      </c>
      <c r="Y2875" s="198"/>
      <c r="Z2875" s="199" t="s">
        <v>103</v>
      </c>
      <c r="AA2875" s="200"/>
      <c r="AB2875" s="4"/>
      <c r="AC2875" s="197" t="s">
        <v>104</v>
      </c>
      <c r="AD2875" s="198"/>
      <c r="AE2875" s="199" t="s">
        <v>105</v>
      </c>
      <c r="AF2875" s="200"/>
      <c r="AH2875" s="172" t="s">
        <v>106</v>
      </c>
      <c r="AI2875" s="173"/>
      <c r="AJ2875" s="199" t="s">
        <v>107</v>
      </c>
      <c r="AK2875" s="200"/>
      <c r="AL2875" s="4"/>
      <c r="AM2875" s="197" t="s">
        <v>108</v>
      </c>
      <c r="AN2875" s="198"/>
      <c r="AO2875" s="199" t="s">
        <v>109</v>
      </c>
      <c r="AP2875" s="200"/>
      <c r="AR2875" s="197" t="s">
        <v>110</v>
      </c>
      <c r="AS2875" s="198"/>
      <c r="AT2875" s="199" t="s">
        <v>111</v>
      </c>
      <c r="AU2875" s="200"/>
      <c r="AV2875" s="4"/>
      <c r="AW2875" s="36" t="s">
        <v>112</v>
      </c>
      <c r="AY2875" s="186" t="s">
        <v>113</v>
      </c>
      <c r="AZ2875" s="9"/>
      <c r="BA2875" s="29"/>
      <c r="BB2875" s="29"/>
      <c r="BC2875" s="29"/>
      <c r="BD2875" s="29"/>
    </row>
    <row r="2876" spans="1:56" ht="18.649999999999999" customHeight="1" thickTop="1" thickBot="1">
      <c r="D2876" s="24">
        <v>0</v>
      </c>
      <c r="E2876" s="28">
        <v>0</v>
      </c>
      <c r="F2876" s="26">
        <v>1</v>
      </c>
      <c r="G2876" s="27">
        <v>0</v>
      </c>
      <c r="I2876" s="24">
        <v>0</v>
      </c>
      <c r="J2876" s="28">
        <f t="shared" ref="J2876" si="17137">IF(0=(1-$J$8*$K$8*$B2873^2),0,-1*(1-$J$8*$K$8*$B2873^2)/($B2873*$K$8))</f>
        <v>-7.7081209659512581E-2</v>
      </c>
      <c r="K2876" s="26">
        <v>1</v>
      </c>
      <c r="L2876" s="27">
        <v>0</v>
      </c>
      <c r="N2876" s="24">
        <f t="shared" ref="N2876" si="17138">D2876*I2873+F2876*I2876-E2876*J2873-G2876*J2876</f>
        <v>0</v>
      </c>
      <c r="O2876" s="28">
        <f t="shared" ref="O2876" si="17139">(D2876*J2873+E2876*I2873+F2876*J2876+G2876*I2876)</f>
        <v>-7.7081209659512581E-2</v>
      </c>
      <c r="P2876" s="26">
        <f t="shared" ref="P2876" si="17140">D2876*K2873+F2876*K2876-E2876*L2873-G2876*L2876</f>
        <v>1</v>
      </c>
      <c r="Q2876" s="27">
        <f t="shared" ref="Q2876" si="17141">(D2876*L2873+E2876*K2873+F2876*L2876+G2876*K2876)</f>
        <v>0</v>
      </c>
      <c r="S2876" s="24">
        <v>0</v>
      </c>
      <c r="T2876" s="28">
        <v>0</v>
      </c>
      <c r="U2876" s="26">
        <v>1</v>
      </c>
      <c r="V2876" s="27">
        <v>0</v>
      </c>
      <c r="X2876" s="24">
        <f t="shared" ref="X2876" si="17142">N2876*S2873+P2876*S2876-O2876*T2873-Q2876*T2876</f>
        <v>0</v>
      </c>
      <c r="Y2876" s="28">
        <f t="shared" ref="Y2876" si="17143">(N2876*T2873+O2876*S2873+P2876*T2876+Q2876*S2876)</f>
        <v>-7.7081209659512581E-2</v>
      </c>
      <c r="Z2876" s="26">
        <f t="shared" ref="Z2876" si="17144">N2876*U2873+P2876*U2876-O2876*V2873-Q2876*V2876</f>
        <v>-0.96017683171209822</v>
      </c>
      <c r="AA2876" s="27">
        <f t="shared" ref="AA2876" si="17145">(N2876*V2873+O2876*U2873+P2876*V2876+Q2876*U2876)</f>
        <v>0</v>
      </c>
      <c r="AB2876" s="8"/>
      <c r="AC2876" s="24">
        <v>0</v>
      </c>
      <c r="AD2876" s="28">
        <f t="shared" ref="AD2876" si="17146">IF(0=(1-$AD$8*$AE$8*$B2873^2),0,-1*(1-$AD$8*$AE$8*$B2873^2)/($B2873*$AD$8))</f>
        <v>-9.5171640867966756E-2</v>
      </c>
      <c r="AE2876" s="26">
        <v>1</v>
      </c>
      <c r="AF2876" s="27">
        <v>0</v>
      </c>
      <c r="AH2876" s="24">
        <f t="shared" ref="AH2876" si="17147">X2876*AC2873+Z2876*AC2876-Y2876*AD2873-AA2876*AD2876</f>
        <v>0</v>
      </c>
      <c r="AI2876" s="28">
        <f t="shared" ref="AI2876" si="17148">(X2876*AD2873+Y2876*AC2873+Z2876*AD2876+AA2876*AC2876)</f>
        <v>1.4300394937933378E-2</v>
      </c>
      <c r="AJ2876" s="26">
        <f t="shared" ref="AJ2876" si="17149">X2876*AE2873+Z2876*AE2876-Y2876*AF2873-AA2876*AF2876</f>
        <v>-0.96017683171209822</v>
      </c>
      <c r="AK2876" s="27">
        <f t="shared" ref="AK2876" si="17150">(X2876*AF2873+Y2876*AE2873+Z2876*AF2876+AA2876*AE2876)</f>
        <v>0</v>
      </c>
      <c r="AL2876" s="8"/>
      <c r="AM2876" s="24">
        <v>0</v>
      </c>
      <c r="AN2876" s="28">
        <v>0</v>
      </c>
      <c r="AO2876" s="26">
        <v>1</v>
      </c>
      <c r="AP2876" s="27">
        <v>0</v>
      </c>
      <c r="AR2876" s="24">
        <f t="shared" ref="AR2876" si="17151">AH2876*AM2873+AJ2876*AM2876-AI2876*AN2873-AK2876*AN2876</f>
        <v>0</v>
      </c>
      <c r="AS2876" s="28">
        <f t="shared" ref="AS2876" si="17152">(AH2876*AN2873+AI2876*AM2873+AJ2876*AN2876+AK2876*AM2876)</f>
        <v>1.4300394937933378E-2</v>
      </c>
      <c r="AT2876" s="26">
        <f t="shared" ref="AT2876" si="17153">AH2876*AO2873+AJ2876*AO2876-AI2876*AP2873-AK2876*AP2876</f>
        <v>-0.88500702129283249</v>
      </c>
      <c r="AU2876" s="27">
        <f t="shared" ref="AU2876" si="17154">(AH2876*AP2873+AI2876*AO2873+AJ2876*AP2876+AK2876*AO2876)</f>
        <v>0</v>
      </c>
      <c r="AV2876" s="8"/>
      <c r="AW2876" s="38">
        <f t="shared" ref="AW2876" si="17155">(180/PI())*ATAN(-1*(($AR$8*AS2873+AU2873+$AR$8*AS2876+AU2876)/($AR$8*AR2873+AT2873+$AR$8*AR2876+AT2876)))</f>
        <v>-80.48041141839208</v>
      </c>
      <c r="AY2876" s="187">
        <f t="shared" ref="AY2876" si="17156">20*LOG(((($AR$8*AR2873+AT2873-$AR$8*AR2876-AT2876)^2+($AR$8*AS2873+AU2873-$AR$8*AS2876-AU2876)^2)/(($AR$8*AR2873+AT2873+$AR$8*AR2876+AT2876)^2+($AR$8*AS2873+AU2873+$AR$8*AS2876+AU2876)^2))^0.5)</f>
        <v>-9.6610925527288366E-2</v>
      </c>
      <c r="AZ2876" s="9"/>
      <c r="BA2876" s="29"/>
      <c r="BB2876" s="29"/>
      <c r="BC2876" s="29"/>
      <c r="BD2876" s="29"/>
    </row>
    <row r="2877" spans="1:56" ht="18.649999999999999" customHeight="1">
      <c r="AY2877" s="33"/>
    </row>
    <row r="2878" spans="1:56" ht="18.649999999999999" customHeight="1" thickBot="1">
      <c r="A2878">
        <v>0</v>
      </c>
      <c r="E2878" s="21" t="s">
        <v>68</v>
      </c>
      <c r="J2878" s="21" t="s">
        <v>69</v>
      </c>
      <c r="O2878" s="21" t="s">
        <v>70</v>
      </c>
      <c r="T2878" s="21" t="s">
        <v>71</v>
      </c>
      <c r="Y2878" s="21" t="s">
        <v>72</v>
      </c>
      <c r="AD2878" s="21" t="s">
        <v>73</v>
      </c>
      <c r="AI2878" s="21" t="s">
        <v>74</v>
      </c>
      <c r="AN2878" s="21" t="s">
        <v>75</v>
      </c>
      <c r="AS2878" s="21" t="s">
        <v>76</v>
      </c>
    </row>
    <row r="2879" spans="1:56" ht="18.649999999999999" customHeight="1" thickBot="1">
      <c r="B2879" s="20"/>
      <c r="D2879" s="197" t="s">
        <v>77</v>
      </c>
      <c r="E2879" s="198"/>
      <c r="F2879" s="199" t="s">
        <v>78</v>
      </c>
      <c r="G2879" s="200"/>
      <c r="I2879" s="197" t="s">
        <v>79</v>
      </c>
      <c r="J2879" s="198"/>
      <c r="K2879" s="199" t="s">
        <v>80</v>
      </c>
      <c r="L2879" s="200"/>
      <c r="N2879" s="197" t="s">
        <v>81</v>
      </c>
      <c r="O2879" s="198"/>
      <c r="P2879" s="199" t="s">
        <v>82</v>
      </c>
      <c r="Q2879" s="200"/>
      <c r="S2879" s="197" t="s">
        <v>83</v>
      </c>
      <c r="T2879" s="198"/>
      <c r="U2879" s="199" t="s">
        <v>84</v>
      </c>
      <c r="V2879" s="200"/>
      <c r="X2879" s="197" t="s">
        <v>85</v>
      </c>
      <c r="Y2879" s="198"/>
      <c r="Z2879" s="199" t="s">
        <v>86</v>
      </c>
      <c r="AA2879" s="200"/>
      <c r="AB2879" s="4"/>
      <c r="AC2879" s="197" t="s">
        <v>87</v>
      </c>
      <c r="AD2879" s="198"/>
      <c r="AE2879" s="199" t="s">
        <v>88</v>
      </c>
      <c r="AF2879" s="200"/>
      <c r="AH2879" s="197" t="s">
        <v>89</v>
      </c>
      <c r="AI2879" s="198"/>
      <c r="AJ2879" s="199" t="s">
        <v>90</v>
      </c>
      <c r="AK2879" s="200"/>
      <c r="AL2879" s="4"/>
      <c r="AM2879" s="197" t="s">
        <v>91</v>
      </c>
      <c r="AN2879" s="198"/>
      <c r="AO2879" s="199" t="s">
        <v>92</v>
      </c>
      <c r="AP2879" s="200"/>
      <c r="AR2879" s="197" t="s">
        <v>93</v>
      </c>
      <c r="AS2879" s="198"/>
      <c r="AT2879" s="199" t="s">
        <v>94</v>
      </c>
      <c r="AU2879" s="200"/>
      <c r="AV2879" s="4"/>
      <c r="AW2879" s="181" t="s">
        <v>95</v>
      </c>
      <c r="AY2879" s="182" t="s">
        <v>22</v>
      </c>
      <c r="AZ2879" s="9"/>
      <c r="BA2879" s="29"/>
      <c r="BB2879" s="29"/>
      <c r="BC2879" s="29"/>
      <c r="BD2879" s="29"/>
    </row>
    <row r="2880" spans="1:56" ht="18.649999999999999" customHeight="1" thickTop="1" thickBot="1">
      <c r="B2880" s="39">
        <f t="shared" ref="B2880" si="17157">B2873+$E$5</f>
        <v>1.0631999999999822</v>
      </c>
      <c r="D2880" s="24">
        <v>1</v>
      </c>
      <c r="E2880" s="25">
        <v>0</v>
      </c>
      <c r="F2880" s="26">
        <v>0</v>
      </c>
      <c r="G2880" s="27">
        <f t="shared" ref="G2880" si="17158">-1/($E$8*$B2880)</f>
        <v>-5.2545073163760749</v>
      </c>
      <c r="I2880" s="24">
        <v>1</v>
      </c>
      <c r="J2880" s="28">
        <v>0</v>
      </c>
      <c r="K2880" s="26">
        <v>0</v>
      </c>
      <c r="L2880" s="27">
        <v>0</v>
      </c>
      <c r="N2880" s="24">
        <f t="shared" ref="N2880" si="17159">D2880*I2880+F2880*I2883-E2880*J2880-G2880*J2883</f>
        <v>0.59928518317965151</v>
      </c>
      <c r="O2880" s="28">
        <f t="shared" ref="O2880" si="17160">(D2880*J2880+E2880*I2880+F2880*J2883+G2880*I2883)</f>
        <v>0</v>
      </c>
      <c r="P2880" s="26">
        <f t="shared" ref="P2880" si="17161">D2880*K2880+F2880*K2883-E2880*L2880-G2880*L2883</f>
        <v>0</v>
      </c>
      <c r="Q2880" s="27">
        <f t="shared" ref="Q2880" si="17162">(D2880*L2880+E2880*K2880+F2880*L2883+G2880*K2883)</f>
        <v>-5.2545073163760749</v>
      </c>
      <c r="S2880" s="24">
        <v>1</v>
      </c>
      <c r="T2880" s="25">
        <v>0</v>
      </c>
      <c r="U2880" s="26">
        <v>0</v>
      </c>
      <c r="V2880" s="27">
        <f t="shared" ref="V2880" si="17163">-1/($T$8*$B2880)</f>
        <v>-25.420454314359937</v>
      </c>
      <c r="X2880" s="24">
        <f t="shared" ref="X2880" si="17164">N2880*S2880+P2880*S2883-O2880*T2880-Q2880*T2883</f>
        <v>0.59928518317965151</v>
      </c>
      <c r="Y2880" s="28">
        <f t="shared" ref="Y2880" si="17165">(N2880*T2880+O2880*S2880+P2880*T2883+Q2880*S2883)</f>
        <v>0</v>
      </c>
      <c r="Z2880" s="26">
        <f t="shared" ref="Z2880" si="17166">N2880*U2880+P2880*U2883-O2880*V2880-Q2880*V2883</f>
        <v>0</v>
      </c>
      <c r="AA2880" s="27">
        <f t="shared" ref="AA2880" si="17167">(N2880*V2880+O2880*U2880+P2880*V2883+Q2880*U2883)</f>
        <v>-20.488608936667234</v>
      </c>
      <c r="AB2880" s="8"/>
      <c r="AC2880" s="24">
        <v>1</v>
      </c>
      <c r="AD2880" s="28">
        <v>0</v>
      </c>
      <c r="AE2880" s="26">
        <v>0</v>
      </c>
      <c r="AF2880" s="27">
        <v>0</v>
      </c>
      <c r="AH2880" s="24">
        <f t="shared" ref="AH2880" si="17168">X2880*AC2880+Z2880*AC2883-Y2880*AD2880-AA2880*AD2883</f>
        <v>-1.3362483103439986</v>
      </c>
      <c r="AI2880" s="28">
        <f t="shared" ref="AI2880" si="17169">(X2880*AD2880+Y2880*AC2880+Z2880*AD2883+AA2880*AC2883)</f>
        <v>0</v>
      </c>
      <c r="AJ2880" s="26">
        <f t="shared" ref="AJ2880" si="17170">X2880*AE2880+Z2880*AE2883-Y2880*AF2880-AA2880*AF2883</f>
        <v>0</v>
      </c>
      <c r="AK2880" s="27">
        <f t="shared" ref="AK2880" si="17171">(X2880*AF2880+Y2880*AE2880+Z2880*AF2883+AA2880*AE2883)</f>
        <v>-20.488608936667234</v>
      </c>
      <c r="AL2880" s="8"/>
      <c r="AM2880" s="24">
        <v>1</v>
      </c>
      <c r="AN2880" s="25">
        <v>0</v>
      </c>
      <c r="AO2880" s="26">
        <v>0</v>
      </c>
      <c r="AP2880" s="27">
        <f t="shared" ref="AP2880" si="17172">-1/($AN$8*$B2880)</f>
        <v>-5.2545073163760749</v>
      </c>
      <c r="AR2880" s="24">
        <f t="shared" ref="AR2880" si="17173">AH2880*AM2880+AJ2880*AM2883-AI2880*AN2880-AK2880*AN2883</f>
        <v>-1.3362483103439986</v>
      </c>
      <c r="AS2880" s="28">
        <f t="shared" ref="AS2880" si="17174">(AH2880*AN2880+AI2880*AM2880+AJ2880*AN2883+AK2880*AM2883)</f>
        <v>0</v>
      </c>
      <c r="AT2880" s="26">
        <f t="shared" ref="AT2880" si="17175">AH2880*AO2880+AJ2880*AO2883-AI2880*AP2880-AK2880*AP2883</f>
        <v>0</v>
      </c>
      <c r="AU2880" s="27">
        <f t="shared" ref="AU2880" si="17176">(AH2880*AP2880+AI2880*AO2880+AJ2880*AP2883+AK2880*AO2883)</f>
        <v>-13.467282413469526</v>
      </c>
      <c r="AV2880" s="8"/>
      <c r="AW2880" s="183">
        <f t="shared" ref="AW2880" si="17177">20*LOG((2*$AR$8)/(($AR$8*AR2880+AT2880+$AR$8*AR2883+AT2883)^2+($AR$8*AS2880+AU2880+$AR$8*AS2883+AU2883)^2)^0.5)</f>
        <v>-16.672573397901903</v>
      </c>
      <c r="AY2880" s="184">
        <f t="shared" ref="AY2880" si="17178">((AS2880^2+AR2880^2)/(AS2883^2+AR2883^2))^0.5</f>
        <v>107.70474418825344</v>
      </c>
      <c r="AZ2880" s="9"/>
      <c r="BA2880" s="29"/>
      <c r="BB2880" s="29"/>
      <c r="BC2880" s="29"/>
      <c r="BD2880" s="29"/>
    </row>
    <row r="2881" spans="2:56" ht="18.649999999999999" customHeight="1" thickBot="1">
      <c r="D2881" s="30"/>
      <c r="G2881" s="31"/>
      <c r="I2881" s="30"/>
      <c r="L2881" s="31"/>
      <c r="N2881" s="30"/>
      <c r="Q2881" s="31"/>
      <c r="S2881" s="30"/>
      <c r="V2881" s="31"/>
      <c r="X2881" s="30"/>
      <c r="AA2881" s="31"/>
      <c r="AC2881" s="30"/>
      <c r="AF2881" s="31"/>
      <c r="AH2881" s="30"/>
      <c r="AK2881" s="31"/>
      <c r="AM2881" s="30"/>
      <c r="AP2881" s="31"/>
      <c r="AR2881" s="30"/>
      <c r="AU2881" s="31"/>
      <c r="AY2881" s="185"/>
      <c r="AZ2881" s="9"/>
      <c r="BA2881" s="29"/>
      <c r="BB2881" s="29"/>
      <c r="BC2881" s="29"/>
      <c r="BD2881" s="29"/>
    </row>
    <row r="2882" spans="2:56" ht="18.649999999999999" customHeight="1" thickBot="1">
      <c r="D2882" s="197" t="s">
        <v>96</v>
      </c>
      <c r="E2882" s="198"/>
      <c r="F2882" s="199" t="s">
        <v>97</v>
      </c>
      <c r="G2882" s="200"/>
      <c r="I2882" s="197" t="s">
        <v>98</v>
      </c>
      <c r="J2882" s="198"/>
      <c r="K2882" s="199" t="s">
        <v>99</v>
      </c>
      <c r="L2882" s="200"/>
      <c r="N2882" s="197" t="s">
        <v>1</v>
      </c>
      <c r="O2882" s="198"/>
      <c r="P2882" s="199" t="s">
        <v>2</v>
      </c>
      <c r="Q2882" s="200"/>
      <c r="S2882" s="172" t="s">
        <v>100</v>
      </c>
      <c r="T2882" s="173"/>
      <c r="U2882" s="199" t="s">
        <v>101</v>
      </c>
      <c r="V2882" s="200"/>
      <c r="X2882" s="197" t="s">
        <v>102</v>
      </c>
      <c r="Y2882" s="198"/>
      <c r="Z2882" s="199" t="s">
        <v>103</v>
      </c>
      <c r="AA2882" s="200"/>
      <c r="AB2882" s="4"/>
      <c r="AC2882" s="197" t="s">
        <v>104</v>
      </c>
      <c r="AD2882" s="198"/>
      <c r="AE2882" s="199" t="s">
        <v>105</v>
      </c>
      <c r="AF2882" s="200"/>
      <c r="AH2882" s="172" t="s">
        <v>106</v>
      </c>
      <c r="AI2882" s="173"/>
      <c r="AJ2882" s="199" t="s">
        <v>107</v>
      </c>
      <c r="AK2882" s="200"/>
      <c r="AL2882" s="4"/>
      <c r="AM2882" s="197" t="s">
        <v>108</v>
      </c>
      <c r="AN2882" s="198"/>
      <c r="AO2882" s="199" t="s">
        <v>109</v>
      </c>
      <c r="AP2882" s="200"/>
      <c r="AR2882" s="197" t="s">
        <v>110</v>
      </c>
      <c r="AS2882" s="198"/>
      <c r="AT2882" s="199" t="s">
        <v>111</v>
      </c>
      <c r="AU2882" s="200"/>
      <c r="AV2882" s="4"/>
      <c r="AW2882" s="36" t="s">
        <v>112</v>
      </c>
      <c r="AY2882" s="186" t="s">
        <v>113</v>
      </c>
      <c r="AZ2882" s="9"/>
      <c r="BA2882" s="29"/>
      <c r="BB2882" s="29"/>
      <c r="BC2882" s="29"/>
      <c r="BD2882" s="29"/>
    </row>
    <row r="2883" spans="2:56" ht="18.649999999999999" customHeight="1" thickTop="1" thickBot="1">
      <c r="D2883" s="24">
        <v>0</v>
      </c>
      <c r="E2883" s="28">
        <v>0</v>
      </c>
      <c r="F2883" s="26">
        <v>1</v>
      </c>
      <c r="G2883" s="27">
        <v>0</v>
      </c>
      <c r="I2883" s="24">
        <v>0</v>
      </c>
      <c r="J2883" s="28">
        <f t="shared" ref="J2883" si="17179">IF(0=(1-$J$8*$K$8*$B2880^2),0,-1*(1-$J$8*$K$8*$B2880^2)/($B2880*$K$8))</f>
        <v>-7.6261158790566358E-2</v>
      </c>
      <c r="K2883" s="26">
        <v>1</v>
      </c>
      <c r="L2883" s="27">
        <v>0</v>
      </c>
      <c r="N2883" s="24">
        <f t="shared" ref="N2883" si="17180">D2883*I2880+F2883*I2883-E2883*J2880-G2883*J2883</f>
        <v>0</v>
      </c>
      <c r="O2883" s="28">
        <f t="shared" ref="O2883" si="17181">(D2883*J2880+E2883*I2880+F2883*J2883+G2883*I2883)</f>
        <v>-7.6261158790566358E-2</v>
      </c>
      <c r="P2883" s="26">
        <f t="shared" ref="P2883" si="17182">D2883*K2880+F2883*K2883-E2883*L2880-G2883*L2883</f>
        <v>1</v>
      </c>
      <c r="Q2883" s="27">
        <f t="shared" ref="Q2883" si="17183">(D2883*L2880+E2883*K2880+F2883*L2883+G2883*K2883)</f>
        <v>0</v>
      </c>
      <c r="S2883" s="24">
        <v>0</v>
      </c>
      <c r="T2883" s="28">
        <v>0</v>
      </c>
      <c r="U2883" s="26">
        <v>1</v>
      </c>
      <c r="V2883" s="27">
        <v>0</v>
      </c>
      <c r="X2883" s="24">
        <f t="shared" ref="X2883" si="17184">N2883*S2880+P2883*S2883-O2883*T2880-Q2883*T2883</f>
        <v>0</v>
      </c>
      <c r="Y2883" s="28">
        <f t="shared" ref="Y2883" si="17185">(N2883*T2880+O2883*S2880+P2883*T2883+Q2883*S2883)</f>
        <v>-7.6261158790566358E-2</v>
      </c>
      <c r="Z2883" s="26">
        <f t="shared" ref="Z2883" si="17186">N2883*U2880+P2883*U2883-O2883*V2880-Q2883*V2883</f>
        <v>-0.93859330299574073</v>
      </c>
      <c r="AA2883" s="27">
        <f t="shared" ref="AA2883" si="17187">(N2883*V2880+O2883*U2880+P2883*V2883+Q2883*U2883)</f>
        <v>0</v>
      </c>
      <c r="AB2883" s="8"/>
      <c r="AC2883" s="24">
        <v>0</v>
      </c>
      <c r="AD2883" s="28">
        <f t="shared" ref="AD2883" si="17188">IF(0=(1-$AD$8*$AE$8*$B2880^2),0,-1*(1-$AD$8*$AE$8*$B2880^2)/($B2880*$AD$8))</f>
        <v>-9.4468760641906832E-2</v>
      </c>
      <c r="AE2883" s="26">
        <v>1</v>
      </c>
      <c r="AF2883" s="27">
        <v>0</v>
      </c>
      <c r="AH2883" s="24">
        <f t="shared" ref="AH2883" si="17189">X2883*AC2880+Z2883*AC2883-Y2883*AD2880-AA2883*AD2883</f>
        <v>0</v>
      </c>
      <c r="AI2883" s="28">
        <f t="shared" ref="AI2883" si="17190">(X2883*AD2880+Y2883*AC2880+Z2883*AD2883+AA2883*AC2883)</f>
        <v>1.2406587290235013E-2</v>
      </c>
      <c r="AJ2883" s="26">
        <f t="shared" ref="AJ2883" si="17191">X2883*AE2880+Z2883*AE2883-Y2883*AF2880-AA2883*AF2883</f>
        <v>-0.93859330299574073</v>
      </c>
      <c r="AK2883" s="27">
        <f t="shared" ref="AK2883" si="17192">(X2883*AF2880+Y2883*AE2880+Z2883*AF2883+AA2883*AE2883)</f>
        <v>0</v>
      </c>
      <c r="AL2883" s="8"/>
      <c r="AM2883" s="24">
        <v>0</v>
      </c>
      <c r="AN2883" s="28">
        <v>0</v>
      </c>
      <c r="AO2883" s="26">
        <v>1</v>
      </c>
      <c r="AP2883" s="27">
        <v>0</v>
      </c>
      <c r="AR2883" s="24">
        <f t="shared" ref="AR2883" si="17193">AH2883*AM2880+AJ2883*AM2883-AI2883*AN2880-AK2883*AN2883</f>
        <v>0</v>
      </c>
      <c r="AS2883" s="28">
        <f t="shared" ref="AS2883" si="17194">(AH2883*AN2880+AI2883*AM2880+AJ2883*AN2883+AK2883*AM2883)</f>
        <v>1.2406587290235013E-2</v>
      </c>
      <c r="AT2883" s="26">
        <f t="shared" ref="AT2883" si="17195">AH2883*AO2880+AJ2883*AO2883-AI2883*AP2880-AK2883*AP2883</f>
        <v>-0.8734027993079424</v>
      </c>
      <c r="AU2883" s="27">
        <f t="shared" ref="AU2883" si="17196">(AH2883*AP2880+AI2883*AO2880+AJ2883*AP2883+AK2883*AO2883)</f>
        <v>0</v>
      </c>
      <c r="AV2883" s="8"/>
      <c r="AW2883" s="38">
        <f t="shared" ref="AW2883" si="17197">(180/PI())*ATAN(-1*(($AR$8*AS2880+AU2880+$AR$8*AS2883+AU2883)/($AR$8*AR2880+AT2880+$AR$8*AR2883+AT2883)))</f>
        <v>-80.673747597502654</v>
      </c>
      <c r="AY2883" s="187">
        <f t="shared" ref="AY2883" si="17198">20*LOG(((($AR$8*AR2880+AT2880-$AR$8*AR2883-AT2883)^2+($AR$8*AS2880+AU2880-$AR$8*AS2883-AU2883)^2)/(($AR$8*AR2880+AT2880+$AR$8*AR2883+AT2883)^2+($AR$8*AS2880+AU2880+$AR$8*AS2883+AU2883)^2))^0.5)</f>
        <v>-9.4458564114931393E-2</v>
      </c>
      <c r="AZ2883" s="9"/>
      <c r="BA2883" s="29"/>
      <c r="BB2883" s="29"/>
      <c r="BC2883" s="29"/>
      <c r="BD2883" s="29"/>
    </row>
    <row r="2884" spans="2:56" ht="18.649999999999999" customHeight="1">
      <c r="AY2884" s="33"/>
    </row>
    <row r="2885" spans="2:56" ht="18.649999999999999" customHeight="1" thickBot="1">
      <c r="E2885" s="21" t="s">
        <v>68</v>
      </c>
      <c r="J2885" s="21" t="s">
        <v>69</v>
      </c>
      <c r="O2885" s="21" t="s">
        <v>70</v>
      </c>
      <c r="T2885" s="21" t="s">
        <v>71</v>
      </c>
      <c r="Y2885" s="21" t="s">
        <v>72</v>
      </c>
      <c r="AD2885" s="21" t="s">
        <v>73</v>
      </c>
      <c r="AI2885" s="21" t="s">
        <v>74</v>
      </c>
      <c r="AN2885" s="21" t="s">
        <v>75</v>
      </c>
      <c r="AS2885" s="21" t="s">
        <v>76</v>
      </c>
    </row>
    <row r="2886" spans="2:56" ht="18.649999999999999" customHeight="1" thickBot="1">
      <c r="B2886" s="20"/>
      <c r="D2886" s="197" t="s">
        <v>77</v>
      </c>
      <c r="E2886" s="198"/>
      <c r="F2886" s="199" t="s">
        <v>78</v>
      </c>
      <c r="G2886" s="200"/>
      <c r="I2886" s="197" t="s">
        <v>79</v>
      </c>
      <c r="J2886" s="198"/>
      <c r="K2886" s="199" t="s">
        <v>80</v>
      </c>
      <c r="L2886" s="200"/>
      <c r="N2886" s="197" t="s">
        <v>81</v>
      </c>
      <c r="O2886" s="198"/>
      <c r="P2886" s="199" t="s">
        <v>82</v>
      </c>
      <c r="Q2886" s="200"/>
      <c r="S2886" s="197" t="s">
        <v>83</v>
      </c>
      <c r="T2886" s="198"/>
      <c r="U2886" s="199" t="s">
        <v>84</v>
      </c>
      <c r="V2886" s="200"/>
      <c r="X2886" s="197" t="s">
        <v>85</v>
      </c>
      <c r="Y2886" s="198"/>
      <c r="Z2886" s="199" t="s">
        <v>86</v>
      </c>
      <c r="AA2886" s="200"/>
      <c r="AB2886" s="4"/>
      <c r="AC2886" s="197" t="s">
        <v>87</v>
      </c>
      <c r="AD2886" s="198"/>
      <c r="AE2886" s="199" t="s">
        <v>88</v>
      </c>
      <c r="AF2886" s="200"/>
      <c r="AH2886" s="197" t="s">
        <v>89</v>
      </c>
      <c r="AI2886" s="198"/>
      <c r="AJ2886" s="199" t="s">
        <v>90</v>
      </c>
      <c r="AK2886" s="200"/>
      <c r="AL2886" s="4"/>
      <c r="AM2886" s="197" t="s">
        <v>91</v>
      </c>
      <c r="AN2886" s="198"/>
      <c r="AO2886" s="199" t="s">
        <v>92</v>
      </c>
      <c r="AP2886" s="200"/>
      <c r="AR2886" s="197" t="s">
        <v>93</v>
      </c>
      <c r="AS2886" s="198"/>
      <c r="AT2886" s="199" t="s">
        <v>94</v>
      </c>
      <c r="AU2886" s="200"/>
      <c r="AV2886" s="4"/>
      <c r="AW2886" s="181" t="s">
        <v>95</v>
      </c>
      <c r="AY2886" s="182" t="s">
        <v>22</v>
      </c>
      <c r="AZ2886" s="9"/>
      <c r="BA2886" s="29"/>
      <c r="BB2886" s="29"/>
      <c r="BC2886" s="29"/>
      <c r="BD2886" s="29"/>
    </row>
    <row r="2887" spans="2:56" ht="18" customHeight="1" thickTop="1" thickBot="1">
      <c r="B2887" s="39">
        <f t="shared" ref="B2887" si="17199">B2880+$E$5</f>
        <v>1.0635999999999821</v>
      </c>
      <c r="D2887" s="24">
        <v>1</v>
      </c>
      <c r="E2887" s="25">
        <v>0</v>
      </c>
      <c r="F2887" s="26">
        <v>0</v>
      </c>
      <c r="G2887" s="27">
        <f t="shared" ref="G2887" si="17200">-1/($E$8*$B2887)</f>
        <v>-5.2525311947828541</v>
      </c>
      <c r="I2887" s="24">
        <v>1</v>
      </c>
      <c r="J2887" s="28">
        <v>0</v>
      </c>
      <c r="K2887" s="26">
        <v>0</v>
      </c>
      <c r="L2887" s="27">
        <v>0</v>
      </c>
      <c r="N2887" s="24">
        <f t="shared" ref="N2887" si="17201">D2887*I2887+F2887*I2890-E2887*J2887-G2887*J2890</f>
        <v>0.60374155037054478</v>
      </c>
      <c r="O2887" s="28">
        <f t="shared" ref="O2887" si="17202">(D2887*J2887+E2887*I2887+F2887*J2890+G2887*I2890)</f>
        <v>0</v>
      </c>
      <c r="P2887" s="26">
        <f t="shared" ref="P2887" si="17203">D2887*K2887+F2887*K2890-E2887*L2887-G2887*L2890</f>
        <v>0</v>
      </c>
      <c r="Q2887" s="27">
        <f t="shared" ref="Q2887" si="17204">(D2887*L2887+E2887*K2887+F2887*L2890+G2887*K2890)</f>
        <v>-5.2525311947828541</v>
      </c>
      <c r="S2887" s="24">
        <v>1</v>
      </c>
      <c r="T2887" s="25">
        <v>0</v>
      </c>
      <c r="U2887" s="26">
        <v>0</v>
      </c>
      <c r="V2887" s="27">
        <f t="shared" ref="V2887" si="17205">-1/($T$8*$B2887)</f>
        <v>-25.410894158544078</v>
      </c>
      <c r="X2887" s="24">
        <f t="shared" ref="X2887" si="17206">N2887*S2887+P2887*S2890-O2887*T2887-Q2887*T2890</f>
        <v>0.60374155037054478</v>
      </c>
      <c r="Y2887" s="28">
        <f t="shared" ref="Y2887" si="17207">(N2887*T2887+O2887*S2887+P2887*T2890+Q2887*S2890)</f>
        <v>0</v>
      </c>
      <c r="Z2887" s="26">
        <f t="shared" ref="Z2887" si="17208">N2887*U2887+P2887*U2890-O2887*V2887-Q2887*V2890</f>
        <v>0</v>
      </c>
      <c r="AA2887" s="27">
        <f t="shared" ref="AA2887" si="17209">(N2887*V2887+O2887*U2887+P2887*V2890+Q2887*U2890)</f>
        <v>-20.594143830364075</v>
      </c>
      <c r="AB2887" s="8"/>
      <c r="AC2887" s="24">
        <v>1</v>
      </c>
      <c r="AD2887" s="28">
        <v>0</v>
      </c>
      <c r="AE2887" s="26">
        <v>0</v>
      </c>
      <c r="AF2887" s="27">
        <v>0</v>
      </c>
      <c r="AH2887" s="24">
        <f t="shared" ref="AH2887" si="17210">X2887*AC2887+Z2887*AC2890-Y2887*AD2887-AA2887*AD2890</f>
        <v>-1.327292197497272</v>
      </c>
      <c r="AI2887" s="28">
        <f t="shared" ref="AI2887" si="17211">(X2887*AD2887+Y2887*AC2887+Z2887*AD2890+AA2887*AC2890)</f>
        <v>0</v>
      </c>
      <c r="AJ2887" s="26">
        <f t="shared" ref="AJ2887" si="17212">X2887*AE2887+Z2887*AE2890-Y2887*AF2887-AA2887*AF2890</f>
        <v>0</v>
      </c>
      <c r="AK2887" s="27">
        <f t="shared" ref="AK2887" si="17213">(X2887*AF2887+Y2887*AE2887+Z2887*AF2890+AA2887*AE2890)</f>
        <v>-20.594143830364075</v>
      </c>
      <c r="AL2887" s="8"/>
      <c r="AM2887" s="24">
        <v>1</v>
      </c>
      <c r="AN2887" s="25">
        <v>0</v>
      </c>
      <c r="AO2887" s="26">
        <v>0</v>
      </c>
      <c r="AP2887" s="27">
        <f t="shared" ref="AP2887" si="17214">-1/($AN$8*$B2887)</f>
        <v>-5.2525311947828541</v>
      </c>
      <c r="AR2887" s="24">
        <f t="shared" ref="AR2887" si="17215">AH2887*AM2887+AJ2887*AM2890-AI2887*AN2887-AK2887*AN2890</f>
        <v>-1.327292197497272</v>
      </c>
      <c r="AS2887" s="28">
        <f t="shared" ref="AS2887" si="17216">(AH2887*AN2887+AI2887*AM2887+AJ2887*AN2890+AK2887*AM2890)</f>
        <v>0</v>
      </c>
      <c r="AT2887" s="26">
        <f t="shared" ref="AT2887" si="17217">AH2887*AO2887+AJ2887*AO2890-AI2887*AP2887-AK2887*AP2890</f>
        <v>0</v>
      </c>
      <c r="AU2887" s="27">
        <f t="shared" ref="AU2887" si="17218">(AH2887*AP2887+AI2887*AO2887+AJ2887*AP2890+AK2887*AO2890)</f>
        <v>-13.622500158417768</v>
      </c>
      <c r="AV2887" s="8"/>
      <c r="AW2887" s="183">
        <f t="shared" ref="AW2887" si="17219">20*LOG((2*$AR$8)/(($AR$8*AR2887+AT2887+$AR$8*AR2890+AT2890)^2+($AR$8*AS2887+AU2887+$AR$8*AS2890+AU2890)^2)^0.5)</f>
        <v>-16.768690232587446</v>
      </c>
      <c r="AY2887" s="184">
        <f t="shared" ref="AY2887" si="17220">((AS2887^2+AR2887^2)/(AS2890^2+AR2890^2))^0.5</f>
        <v>125.86529102565983</v>
      </c>
      <c r="AZ2887" s="9"/>
      <c r="BA2887" s="29"/>
      <c r="BB2887" s="29"/>
      <c r="BC2887" s="29"/>
      <c r="BD2887" s="29"/>
    </row>
    <row r="2888" spans="2:56" ht="18.649999999999999" customHeight="1" thickBot="1">
      <c r="D2888" s="30"/>
      <c r="G2888" s="31"/>
      <c r="I2888" s="30"/>
      <c r="L2888" s="31"/>
      <c r="N2888" s="30"/>
      <c r="Q2888" s="31"/>
      <c r="S2888" s="30"/>
      <c r="V2888" s="31"/>
      <c r="X2888" s="30"/>
      <c r="AA2888" s="31"/>
      <c r="AC2888" s="30"/>
      <c r="AF2888" s="31"/>
      <c r="AH2888" s="30"/>
      <c r="AK2888" s="31"/>
      <c r="AM2888" s="30"/>
      <c r="AP2888" s="31"/>
      <c r="AR2888" s="30"/>
      <c r="AU2888" s="31"/>
      <c r="AY2888" s="185"/>
      <c r="AZ2888" s="9"/>
      <c r="BA2888" s="29"/>
      <c r="BB2888" s="29"/>
      <c r="BC2888" s="29"/>
      <c r="BD2888" s="29"/>
    </row>
    <row r="2889" spans="2:56" ht="18.649999999999999" customHeight="1" thickBot="1">
      <c r="D2889" s="197" t="s">
        <v>96</v>
      </c>
      <c r="E2889" s="198"/>
      <c r="F2889" s="199" t="s">
        <v>97</v>
      </c>
      <c r="G2889" s="200"/>
      <c r="I2889" s="197" t="s">
        <v>98</v>
      </c>
      <c r="J2889" s="198"/>
      <c r="K2889" s="199" t="s">
        <v>99</v>
      </c>
      <c r="L2889" s="200"/>
      <c r="N2889" s="197" t="s">
        <v>1</v>
      </c>
      <c r="O2889" s="198"/>
      <c r="P2889" s="199" t="s">
        <v>2</v>
      </c>
      <c r="Q2889" s="200"/>
      <c r="S2889" s="172" t="s">
        <v>100</v>
      </c>
      <c r="T2889" s="173"/>
      <c r="U2889" s="199" t="s">
        <v>101</v>
      </c>
      <c r="V2889" s="200"/>
      <c r="X2889" s="197" t="s">
        <v>102</v>
      </c>
      <c r="Y2889" s="198"/>
      <c r="Z2889" s="199" t="s">
        <v>103</v>
      </c>
      <c r="AA2889" s="200"/>
      <c r="AB2889" s="4"/>
      <c r="AC2889" s="197" t="s">
        <v>104</v>
      </c>
      <c r="AD2889" s="198"/>
      <c r="AE2889" s="199" t="s">
        <v>105</v>
      </c>
      <c r="AF2889" s="200"/>
      <c r="AH2889" s="172" t="s">
        <v>106</v>
      </c>
      <c r="AI2889" s="173"/>
      <c r="AJ2889" s="199" t="s">
        <v>107</v>
      </c>
      <c r="AK2889" s="200"/>
      <c r="AL2889" s="4"/>
      <c r="AM2889" s="197" t="s">
        <v>108</v>
      </c>
      <c r="AN2889" s="198"/>
      <c r="AO2889" s="199" t="s">
        <v>109</v>
      </c>
      <c r="AP2889" s="200"/>
      <c r="AR2889" s="197" t="s">
        <v>110</v>
      </c>
      <c r="AS2889" s="198"/>
      <c r="AT2889" s="199" t="s">
        <v>111</v>
      </c>
      <c r="AU2889" s="200"/>
      <c r="AV2889" s="4"/>
      <c r="AW2889" s="36" t="s">
        <v>112</v>
      </c>
      <c r="AY2889" s="186" t="s">
        <v>113</v>
      </c>
      <c r="AZ2889" s="9"/>
      <c r="BA2889" s="29"/>
      <c r="BB2889" s="29"/>
      <c r="BC2889" s="29"/>
      <c r="BD2889" s="29"/>
    </row>
    <row r="2890" spans="2:56" ht="18.649999999999999" customHeight="1" thickTop="1" thickBot="1">
      <c r="D2890" s="24">
        <v>0</v>
      </c>
      <c r="E2890" s="28">
        <v>0</v>
      </c>
      <c r="F2890" s="26">
        <v>1</v>
      </c>
      <c r="G2890" s="27">
        <v>0</v>
      </c>
      <c r="I2890" s="24">
        <v>0</v>
      </c>
      <c r="J2890" s="28">
        <f t="shared" ref="J2890" si="17221">IF(0=(1-$J$8*$K$8*$B2887^2),0,-1*(1-$J$8*$K$8*$B2887^2)/($B2887*$K$8))</f>
        <v>-7.5441427177632789E-2</v>
      </c>
      <c r="K2890" s="26">
        <v>1</v>
      </c>
      <c r="L2890" s="27">
        <v>0</v>
      </c>
      <c r="N2890" s="24">
        <f t="shared" ref="N2890" si="17222">D2890*I2887+F2890*I2890-E2890*J2887-G2890*J2890</f>
        <v>0</v>
      </c>
      <c r="O2890" s="28">
        <f t="shared" ref="O2890" si="17223">(D2890*J2887+E2890*I2887+F2890*J2890+G2890*I2890)</f>
        <v>-7.5441427177632789E-2</v>
      </c>
      <c r="P2890" s="26">
        <f t="shared" ref="P2890" si="17224">D2890*K2887+F2890*K2890-E2890*L2887-G2890*L2890</f>
        <v>1</v>
      </c>
      <c r="Q2890" s="27">
        <f t="shared" ref="Q2890" si="17225">(D2890*L2887+E2890*K2887+F2890*L2890+G2890*K2890)</f>
        <v>0</v>
      </c>
      <c r="S2890" s="24">
        <v>0</v>
      </c>
      <c r="T2890" s="28">
        <v>0</v>
      </c>
      <c r="U2890" s="26">
        <v>1</v>
      </c>
      <c r="V2890" s="27">
        <v>0</v>
      </c>
      <c r="X2890" s="24">
        <f t="shared" ref="X2890" si="17226">N2890*S2887+P2890*S2890-O2890*T2887-Q2890*T2890</f>
        <v>0</v>
      </c>
      <c r="Y2890" s="28">
        <f t="shared" ref="Y2890" si="17227">(N2890*T2887+O2890*S2887+P2890*T2890+Q2890*S2890)</f>
        <v>-7.5441427177632789E-2</v>
      </c>
      <c r="Z2890" s="26">
        <f t="shared" ref="Z2890" si="17228">N2890*U2887+P2890*U2890-O2890*V2887-Q2890*V2890</f>
        <v>-0.91703412118033745</v>
      </c>
      <c r="AA2890" s="27">
        <f t="shared" ref="AA2890" si="17229">(N2890*V2887+O2890*U2887+P2890*V2890+Q2890*U2890)</f>
        <v>0</v>
      </c>
      <c r="AB2890" s="8"/>
      <c r="AC2890" s="24">
        <v>0</v>
      </c>
      <c r="AD2890" s="28">
        <f t="shared" ref="AD2890" si="17230">IF(0=(1-$AD$8*$AE$8*$B2887^2),0,-1*(1-$AD$8*$AE$8*$B2887^2)/($B2887*$AD$8))</f>
        <v>-9.3766158174572622E-2</v>
      </c>
      <c r="AE2890" s="26">
        <v>1</v>
      </c>
      <c r="AF2890" s="27">
        <v>0</v>
      </c>
      <c r="AH2890" s="24">
        <f t="shared" ref="AH2890" si="17231">X2890*AC2887+Z2890*AC2890-Y2890*AD2887-AA2890*AD2890</f>
        <v>0</v>
      </c>
      <c r="AI2890" s="28">
        <f t="shared" ref="AI2890" si="17232">(X2890*AD2887+Y2890*AC2887+Z2890*AD2890+AA2890*AC2890)</f>
        <v>1.0545339280442934E-2</v>
      </c>
      <c r="AJ2890" s="26">
        <f t="shared" ref="AJ2890" si="17233">X2890*AE2887+Z2890*AE2890-Y2890*AF2887-AA2890*AF2890</f>
        <v>-0.91703412118033745</v>
      </c>
      <c r="AK2890" s="27">
        <f t="shared" ref="AK2890" si="17234">(X2890*AF2887+Y2890*AE2887+Z2890*AF2890+AA2890*AE2890)</f>
        <v>0</v>
      </c>
      <c r="AL2890" s="8"/>
      <c r="AM2890" s="24">
        <v>0</v>
      </c>
      <c r="AN2890" s="28">
        <v>0</v>
      </c>
      <c r="AO2890" s="26">
        <v>1</v>
      </c>
      <c r="AP2890" s="27">
        <v>0</v>
      </c>
      <c r="AR2890" s="24">
        <f t="shared" ref="AR2890" si="17235">AH2890*AM2887+AJ2890*AM2890-AI2890*AN2887-AK2890*AN2890</f>
        <v>0</v>
      </c>
      <c r="AS2890" s="28">
        <f t="shared" ref="AS2890" si="17236">(AH2890*AN2887+AI2890*AM2887+AJ2890*AN2890+AK2890*AM2890)</f>
        <v>1.0545339280442934E-2</v>
      </c>
      <c r="AT2890" s="26">
        <f t="shared" ref="AT2890" si="17237">AH2890*AO2887+AJ2890*AO2890-AI2890*AP2887-AK2890*AP2890</f>
        <v>-0.86164439765024192</v>
      </c>
      <c r="AU2890" s="27">
        <f t="shared" ref="AU2890" si="17238">(AH2890*AP2887+AI2890*AO2887+AJ2890*AP2890+AK2890*AO2890)</f>
        <v>0</v>
      </c>
      <c r="AV2890" s="8"/>
      <c r="AW2890" s="38">
        <f t="shared" ref="AW2890" si="17239">(180/PI())*ATAN(-1*(($AR$8*AS2887+AU2887+$AR$8*AS2890+AU2890)/($AR$8*AR2887+AT2887+$AR$8*AR2890+AT2890)))</f>
        <v>-80.864485283110668</v>
      </c>
      <c r="AY2890" s="187">
        <f t="shared" ref="AY2890" si="17240">20*LOG(((($AR$8*AR2887+AT2887-$AR$8*AR2890-AT2890)^2+($AR$8*AS2887+AU2887-$AR$8*AS2890-AU2890)^2)/(($AR$8*AR2887+AT2887+$AR$8*AR2890+AT2890)^2+($AR$8*AS2887+AU2887+$AR$8*AS2890+AU2890)^2))^0.5)</f>
        <v>-9.2368851768069304E-2</v>
      </c>
      <c r="AZ2890" s="9"/>
      <c r="BA2890" s="29"/>
      <c r="BB2890" s="29"/>
      <c r="BC2890" s="29"/>
      <c r="BD2890" s="29"/>
    </row>
    <row r="2891" spans="2:56" ht="18.649999999999999" customHeight="1">
      <c r="AY2891" s="33"/>
    </row>
    <row r="2892" spans="2:56" ht="18.649999999999999" customHeight="1" thickBot="1">
      <c r="E2892" s="21" t="s">
        <v>68</v>
      </c>
      <c r="J2892" s="21" t="s">
        <v>69</v>
      </c>
      <c r="O2892" s="21" t="s">
        <v>70</v>
      </c>
      <c r="T2892" s="21" t="s">
        <v>71</v>
      </c>
      <c r="Y2892" s="21" t="s">
        <v>72</v>
      </c>
      <c r="AD2892" s="21" t="s">
        <v>73</v>
      </c>
      <c r="AI2892" s="21" t="s">
        <v>74</v>
      </c>
      <c r="AN2892" s="21" t="s">
        <v>75</v>
      </c>
      <c r="AS2892" s="21" t="s">
        <v>76</v>
      </c>
    </row>
    <row r="2893" spans="2:56" ht="18.649999999999999" customHeight="1" thickBot="1">
      <c r="B2893" s="20"/>
      <c r="D2893" s="197" t="s">
        <v>77</v>
      </c>
      <c r="E2893" s="198"/>
      <c r="F2893" s="199" t="s">
        <v>78</v>
      </c>
      <c r="G2893" s="200"/>
      <c r="I2893" s="197" t="s">
        <v>79</v>
      </c>
      <c r="J2893" s="198"/>
      <c r="K2893" s="199" t="s">
        <v>80</v>
      </c>
      <c r="L2893" s="200"/>
      <c r="N2893" s="197" t="s">
        <v>81</v>
      </c>
      <c r="O2893" s="198"/>
      <c r="P2893" s="199" t="s">
        <v>82</v>
      </c>
      <c r="Q2893" s="200"/>
      <c r="S2893" s="197" t="s">
        <v>83</v>
      </c>
      <c r="T2893" s="198"/>
      <c r="U2893" s="199" t="s">
        <v>84</v>
      </c>
      <c r="V2893" s="200"/>
      <c r="X2893" s="197" t="s">
        <v>85</v>
      </c>
      <c r="Y2893" s="198"/>
      <c r="Z2893" s="199" t="s">
        <v>86</v>
      </c>
      <c r="AA2893" s="200"/>
      <c r="AB2893" s="4"/>
      <c r="AC2893" s="197" t="s">
        <v>87</v>
      </c>
      <c r="AD2893" s="198"/>
      <c r="AE2893" s="199" t="s">
        <v>88</v>
      </c>
      <c r="AF2893" s="200"/>
      <c r="AH2893" s="197" t="s">
        <v>89</v>
      </c>
      <c r="AI2893" s="198"/>
      <c r="AJ2893" s="199" t="s">
        <v>90</v>
      </c>
      <c r="AK2893" s="200"/>
      <c r="AL2893" s="4"/>
      <c r="AM2893" s="197" t="s">
        <v>91</v>
      </c>
      <c r="AN2893" s="198"/>
      <c r="AO2893" s="199" t="s">
        <v>92</v>
      </c>
      <c r="AP2893" s="200"/>
      <c r="AR2893" s="197" t="s">
        <v>93</v>
      </c>
      <c r="AS2893" s="198"/>
      <c r="AT2893" s="199" t="s">
        <v>94</v>
      </c>
      <c r="AU2893" s="200"/>
      <c r="AV2893" s="4"/>
      <c r="AW2893" s="181" t="s">
        <v>95</v>
      </c>
      <c r="AY2893" s="182" t="s">
        <v>22</v>
      </c>
      <c r="AZ2893" s="9"/>
      <c r="BA2893" s="29"/>
      <c r="BB2893" s="29"/>
      <c r="BC2893" s="29"/>
      <c r="BD2893" s="29"/>
    </row>
    <row r="2894" spans="2:56" ht="18.649999999999999" customHeight="1" thickTop="1" thickBot="1">
      <c r="B2894" s="39">
        <f t="shared" ref="B2894" si="17241">B2887+$E$5</f>
        <v>1.0639999999999821</v>
      </c>
      <c r="D2894" s="24">
        <v>1</v>
      </c>
      <c r="E2894" s="25">
        <v>0</v>
      </c>
      <c r="F2894" s="26">
        <v>0</v>
      </c>
      <c r="G2894" s="27">
        <f t="shared" ref="G2894" si="17242">-1/($E$8*$B2894)</f>
        <v>-5.250556558995342</v>
      </c>
      <c r="I2894" s="24">
        <v>1</v>
      </c>
      <c r="J2894" s="28">
        <v>0</v>
      </c>
      <c r="K2894" s="26">
        <v>0</v>
      </c>
      <c r="L2894" s="27">
        <v>0</v>
      </c>
      <c r="N2894" s="24">
        <f t="shared" ref="N2894" si="17243">D2894*I2894+F2894*I2897-E2894*J2894-G2894*J2897</f>
        <v>0.60819289252819497</v>
      </c>
      <c r="O2894" s="28">
        <f t="shared" ref="O2894" si="17244">(D2894*J2894+E2894*I2894+F2894*J2897+G2894*I2897)</f>
        <v>0</v>
      </c>
      <c r="P2894" s="26">
        <f t="shared" ref="P2894" si="17245">D2894*K2894+F2894*K2897-E2894*L2894-G2894*L2897</f>
        <v>0</v>
      </c>
      <c r="Q2894" s="27">
        <f t="shared" ref="Q2894" si="17246">(D2894*L2894+E2894*K2894+F2894*L2897+G2894*K2897)</f>
        <v>-5.250556558995342</v>
      </c>
      <c r="S2894" s="24">
        <v>1</v>
      </c>
      <c r="T2894" s="25">
        <v>0</v>
      </c>
      <c r="U2894" s="26">
        <v>0</v>
      </c>
      <c r="V2894" s="27">
        <f t="shared" ref="V2894" si="17247">-1/($T$8*$B2894)</f>
        <v>-25.401341190815305</v>
      </c>
      <c r="X2894" s="24">
        <f t="shared" ref="X2894" si="17248">N2894*S2894+P2894*S2897-O2894*T2894-Q2894*T2897</f>
        <v>0.60819289252819497</v>
      </c>
      <c r="Y2894" s="28">
        <f t="shared" ref="Y2894" si="17249">(N2894*T2894+O2894*S2894+P2894*T2897+Q2894*S2897)</f>
        <v>0</v>
      </c>
      <c r="Z2894" s="26">
        <f t="shared" ref="Z2894" si="17250">N2894*U2894+P2894*U2897-O2894*V2894-Q2894*V2897</f>
        <v>0</v>
      </c>
      <c r="AA2894" s="27">
        <f t="shared" ref="AA2894" si="17251">(N2894*V2894+O2894*U2894+P2894*V2897+Q2894*U2897)</f>
        <v>-20.699471731932888</v>
      </c>
      <c r="AB2894" s="8"/>
      <c r="AC2894" s="24">
        <v>1</v>
      </c>
      <c r="AD2894" s="28">
        <v>0</v>
      </c>
      <c r="AE2894" s="26">
        <v>0</v>
      </c>
      <c r="AF2894" s="27">
        <v>0</v>
      </c>
      <c r="AH2894" s="24">
        <f t="shared" ref="AH2894" si="17252">X2894*AC2894+Z2894*AC2897-Y2894*AD2894-AA2894*AD2897</f>
        <v>-1.318179291081488</v>
      </c>
      <c r="AI2894" s="28">
        <f t="shared" ref="AI2894" si="17253">(X2894*AD2894+Y2894*AC2894+Z2894*AD2897+AA2894*AC2897)</f>
        <v>0</v>
      </c>
      <c r="AJ2894" s="26">
        <f t="shared" ref="AJ2894" si="17254">X2894*AE2894+Z2894*AE2897-Y2894*AF2894-AA2894*AF2897</f>
        <v>0</v>
      </c>
      <c r="AK2894" s="27">
        <f t="shared" ref="AK2894" si="17255">(X2894*AF2894+Y2894*AE2894+Z2894*AF2897+AA2894*AE2897)</f>
        <v>-20.699471731932888</v>
      </c>
      <c r="AL2894" s="8"/>
      <c r="AM2894" s="24">
        <v>1</v>
      </c>
      <c r="AN2894" s="25">
        <v>0</v>
      </c>
      <c r="AO2894" s="26">
        <v>0</v>
      </c>
      <c r="AP2894" s="27">
        <f t="shared" ref="AP2894" si="17256">-1/($AN$8*$B2894)</f>
        <v>-5.250556558995342</v>
      </c>
      <c r="AR2894" s="24">
        <f t="shared" ref="AR2894" si="17257">AH2894*AM2894+AJ2894*AM2897-AI2894*AN2894-AK2894*AN2897</f>
        <v>-1.318179291081488</v>
      </c>
      <c r="AS2894" s="28">
        <f t="shared" ref="AS2894" si="17258">(AH2894*AN2894+AI2894*AM2894+AJ2894*AN2897+AK2894*AM2897)</f>
        <v>0</v>
      </c>
      <c r="AT2894" s="26">
        <f t="shared" ref="AT2894" si="17259">AH2894*AO2894+AJ2894*AO2897-AI2894*AP2894-AK2894*AP2897</f>
        <v>0</v>
      </c>
      <c r="AU2894" s="27">
        <f t="shared" ref="AU2894" si="17260">(AH2894*AP2894+AI2894*AO2894+AJ2894*AP2897+AK2894*AO2897)</f>
        <v>-13.778296809213153</v>
      </c>
      <c r="AV2894" s="8"/>
      <c r="AW2894" s="183">
        <f t="shared" ref="AW2894" si="17261">20*LOG((2*$AR$8)/(($AR$8*AR2894+AT2894+$AR$8*AR2897+AT2897)^2+($AR$8*AS2894+AU2894+$AR$8*AS2897+AU2897)^2)^0.5)</f>
        <v>-16.86415448273323</v>
      </c>
      <c r="AY2894" s="184">
        <f t="shared" ref="AY2894" si="17262">((AS2894^2+AR2894^2)/(AS2897^2+AR2897^2))^0.5</f>
        <v>151.22669079440294</v>
      </c>
      <c r="AZ2894" s="9"/>
      <c r="BA2894" s="29"/>
      <c r="BB2894" s="29"/>
      <c r="BC2894" s="29"/>
      <c r="BD2894" s="29"/>
    </row>
    <row r="2895" spans="2:56" ht="18.649999999999999" customHeight="1" thickBot="1">
      <c r="D2895" s="30"/>
      <c r="G2895" s="31"/>
      <c r="I2895" s="30"/>
      <c r="L2895" s="31"/>
      <c r="N2895" s="30"/>
      <c r="Q2895" s="31"/>
      <c r="S2895" s="30"/>
      <c r="V2895" s="31"/>
      <c r="X2895" s="30"/>
      <c r="AA2895" s="31"/>
      <c r="AC2895" s="30"/>
      <c r="AF2895" s="31"/>
      <c r="AH2895" s="30"/>
      <c r="AK2895" s="31"/>
      <c r="AM2895" s="30"/>
      <c r="AP2895" s="31"/>
      <c r="AR2895" s="30"/>
      <c r="AU2895" s="31"/>
      <c r="AY2895" s="185"/>
      <c r="AZ2895" s="9"/>
      <c r="BA2895" s="29"/>
      <c r="BB2895" s="29"/>
      <c r="BC2895" s="29"/>
      <c r="BD2895" s="29"/>
    </row>
    <row r="2896" spans="2:56" ht="18.649999999999999" customHeight="1" thickBot="1">
      <c r="D2896" s="197" t="s">
        <v>96</v>
      </c>
      <c r="E2896" s="198"/>
      <c r="F2896" s="199" t="s">
        <v>97</v>
      </c>
      <c r="G2896" s="200"/>
      <c r="I2896" s="197" t="s">
        <v>98</v>
      </c>
      <c r="J2896" s="198"/>
      <c r="K2896" s="199" t="s">
        <v>99</v>
      </c>
      <c r="L2896" s="200"/>
      <c r="N2896" s="197" t="s">
        <v>1</v>
      </c>
      <c r="O2896" s="198"/>
      <c r="P2896" s="199" t="s">
        <v>2</v>
      </c>
      <c r="Q2896" s="200"/>
      <c r="S2896" s="172" t="s">
        <v>100</v>
      </c>
      <c r="T2896" s="173"/>
      <c r="U2896" s="199" t="s">
        <v>101</v>
      </c>
      <c r="V2896" s="200"/>
      <c r="X2896" s="197" t="s">
        <v>102</v>
      </c>
      <c r="Y2896" s="198"/>
      <c r="Z2896" s="199" t="s">
        <v>103</v>
      </c>
      <c r="AA2896" s="200"/>
      <c r="AB2896" s="4"/>
      <c r="AC2896" s="197" t="s">
        <v>104</v>
      </c>
      <c r="AD2896" s="198"/>
      <c r="AE2896" s="199" t="s">
        <v>105</v>
      </c>
      <c r="AF2896" s="200"/>
      <c r="AH2896" s="172" t="s">
        <v>106</v>
      </c>
      <c r="AI2896" s="173"/>
      <c r="AJ2896" s="199" t="s">
        <v>107</v>
      </c>
      <c r="AK2896" s="200"/>
      <c r="AL2896" s="4"/>
      <c r="AM2896" s="197" t="s">
        <v>108</v>
      </c>
      <c r="AN2896" s="198"/>
      <c r="AO2896" s="199" t="s">
        <v>109</v>
      </c>
      <c r="AP2896" s="200"/>
      <c r="AR2896" s="197" t="s">
        <v>110</v>
      </c>
      <c r="AS2896" s="198"/>
      <c r="AT2896" s="199" t="s">
        <v>111</v>
      </c>
      <c r="AU2896" s="200"/>
      <c r="AV2896" s="4"/>
      <c r="AW2896" s="36" t="s">
        <v>112</v>
      </c>
      <c r="AY2896" s="186" t="s">
        <v>113</v>
      </c>
      <c r="AZ2896" s="9"/>
      <c r="BA2896" s="29"/>
      <c r="BB2896" s="29"/>
      <c r="BC2896" s="29"/>
      <c r="BD2896" s="29"/>
    </row>
    <row r="2897" spans="2:56" ht="18.649999999999999" customHeight="1" thickTop="1" thickBot="1">
      <c r="D2897" s="24">
        <v>0</v>
      </c>
      <c r="E2897" s="28">
        <v>0</v>
      </c>
      <c r="F2897" s="26">
        <v>1</v>
      </c>
      <c r="G2897" s="27">
        <v>0</v>
      </c>
      <c r="I2897" s="24">
        <v>0</v>
      </c>
      <c r="J2897" s="28">
        <f t="shared" ref="J2897" si="17263">IF(0=(1-$J$8*$K$8*$B2894^2),0,-1*(1-$J$8*$K$8*$B2894^2)/($B2894*$K$8))</f>
        <v>-7.4622014460648853E-2</v>
      </c>
      <c r="K2897" s="26">
        <v>1</v>
      </c>
      <c r="L2897" s="27">
        <v>0</v>
      </c>
      <c r="N2897" s="24">
        <f t="shared" ref="N2897" si="17264">D2897*I2894+F2897*I2897-E2897*J2894-G2897*J2897</f>
        <v>0</v>
      </c>
      <c r="O2897" s="28">
        <f t="shared" ref="O2897" si="17265">(D2897*J2894+E2897*I2894+F2897*J2897+G2897*I2897)</f>
        <v>-7.4622014460648853E-2</v>
      </c>
      <c r="P2897" s="26">
        <f t="shared" ref="P2897" si="17266">D2897*K2894+F2897*K2897-E2897*L2894-G2897*L2897</f>
        <v>1</v>
      </c>
      <c r="Q2897" s="27">
        <f t="shared" ref="Q2897" si="17267">(D2897*L2894+E2897*K2894+F2897*L2897+G2897*K2897)</f>
        <v>0</v>
      </c>
      <c r="S2897" s="24">
        <v>0</v>
      </c>
      <c r="T2897" s="28">
        <v>0</v>
      </c>
      <c r="U2897" s="26">
        <v>1</v>
      </c>
      <c r="V2897" s="27">
        <v>0</v>
      </c>
      <c r="X2897" s="24">
        <f t="shared" ref="X2897" si="17268">N2897*S2894+P2897*S2897-O2897*T2894-Q2897*T2897</f>
        <v>0</v>
      </c>
      <c r="Y2897" s="28">
        <f t="shared" ref="Y2897" si="17269">(N2897*T2894+O2897*S2894+P2897*T2897+Q2897*S2897)</f>
        <v>-7.4622014460648853E-2</v>
      </c>
      <c r="Z2897" s="26">
        <f t="shared" ref="Z2897" si="17270">N2897*U2894+P2897*U2897-O2897*V2894-Q2897*V2897</f>
        <v>-0.89549924966089511</v>
      </c>
      <c r="AA2897" s="27">
        <f t="shared" ref="AA2897" si="17271">(N2897*V2894+O2897*U2894+P2897*V2897+Q2897*U2897)</f>
        <v>0</v>
      </c>
      <c r="AB2897" s="8"/>
      <c r="AC2897" s="24">
        <v>0</v>
      </c>
      <c r="AD2897" s="28">
        <f t="shared" ref="AD2897" si="17272">IF(0=(1-$AD$8*$AE$8*$B2894^2),0,-1*(1-$AD$8*$AE$8*$B2894^2)/($B2894*$AD$8))</f>
        <v>-9.3063833152702446E-2</v>
      </c>
      <c r="AE2897" s="26">
        <v>1</v>
      </c>
      <c r="AF2897" s="27">
        <v>0</v>
      </c>
      <c r="AH2897" s="24">
        <f t="shared" ref="AH2897" si="17273">X2897*AC2894+Z2897*AC2897-Y2897*AD2894-AA2897*AD2897</f>
        <v>0</v>
      </c>
      <c r="AI2897" s="28">
        <f t="shared" ref="AI2897" si="17274">(X2897*AD2894+Y2897*AC2894+Z2897*AD2897+AA2897*AC2897)</f>
        <v>8.7165782981629275E-3</v>
      </c>
      <c r="AJ2897" s="26">
        <f t="shared" ref="AJ2897" si="17275">X2897*AE2894+Z2897*AE2897-Y2897*AF2894-AA2897*AF2897</f>
        <v>-0.89549924966089511</v>
      </c>
      <c r="AK2897" s="27">
        <f t="shared" ref="AK2897" si="17276">(X2897*AF2894+Y2897*AE2894+Z2897*AF2897+AA2897*AE2897)</f>
        <v>0</v>
      </c>
      <c r="AL2897" s="8"/>
      <c r="AM2897" s="24">
        <v>0</v>
      </c>
      <c r="AN2897" s="28">
        <v>0</v>
      </c>
      <c r="AO2897" s="26">
        <v>1</v>
      </c>
      <c r="AP2897" s="27">
        <v>0</v>
      </c>
      <c r="AR2897" s="24">
        <f t="shared" ref="AR2897" si="17277">AH2897*AM2894+AJ2897*AM2897-AI2897*AN2894-AK2897*AN2897</f>
        <v>0</v>
      </c>
      <c r="AS2897" s="28">
        <f t="shared" ref="AS2897" si="17278">(AH2897*AN2894+AI2897*AM2894+AJ2897*AN2897+AK2897*AM2897)</f>
        <v>8.7165782981629275E-3</v>
      </c>
      <c r="AT2897" s="26">
        <f t="shared" ref="AT2897" si="17279">AH2897*AO2894+AJ2897*AO2897-AI2897*AP2894-AK2897*AP2897</f>
        <v>-0.84973236230547933</v>
      </c>
      <c r="AU2897" s="27">
        <f t="shared" ref="AU2897" si="17280">(AH2897*AP2894+AI2897*AO2894+AJ2897*AP2897+AK2897*AO2897)</f>
        <v>0</v>
      </c>
      <c r="AV2897" s="8"/>
      <c r="AW2897" s="38">
        <f t="shared" ref="AW2897" si="17281">(180/PI())*ATAN(-1*(($AR$8*AS2894+AU2894+$AR$8*AS2897+AU2897)/($AR$8*AR2894+AT2894+$AR$8*AR2897+AT2897)))</f>
        <v>-81.052678392873972</v>
      </c>
      <c r="AY2897" s="187">
        <f t="shared" ref="AY2897" si="17282">20*LOG(((($AR$8*AR2894+AT2894-$AR$8*AR2897-AT2897)^2+($AR$8*AS2894+AU2894-$AR$8*AS2897-AU2897)^2)/(($AR$8*AR2894+AT2894+$AR$8*AR2897+AT2897)^2+($AR$8*AS2894+AU2894+$AR$8*AS2897+AU2897)^2))^0.5)</f>
        <v>-9.0339568425925387E-2</v>
      </c>
      <c r="AZ2897" s="9"/>
      <c r="BA2897" s="29"/>
      <c r="BB2897" s="29"/>
      <c r="BC2897" s="29"/>
      <c r="BD2897" s="29"/>
    </row>
    <row r="2898" spans="2:56" ht="18.649999999999999" customHeight="1">
      <c r="AY2898" s="33"/>
    </row>
    <row r="2899" spans="2:56" ht="18.649999999999999" customHeight="1" thickBot="1">
      <c r="E2899" s="21" t="s">
        <v>68</v>
      </c>
      <c r="J2899" s="21" t="s">
        <v>69</v>
      </c>
      <c r="O2899" s="21" t="s">
        <v>70</v>
      </c>
      <c r="T2899" s="21" t="s">
        <v>71</v>
      </c>
      <c r="Y2899" s="21" t="s">
        <v>72</v>
      </c>
      <c r="AD2899" s="21" t="s">
        <v>73</v>
      </c>
      <c r="AI2899" s="21" t="s">
        <v>74</v>
      </c>
      <c r="AN2899" s="21" t="s">
        <v>75</v>
      </c>
      <c r="AS2899" s="21" t="s">
        <v>76</v>
      </c>
    </row>
    <row r="2900" spans="2:56" ht="18.649999999999999" customHeight="1" thickBot="1">
      <c r="B2900" s="20"/>
      <c r="D2900" s="197" t="s">
        <v>77</v>
      </c>
      <c r="E2900" s="198"/>
      <c r="F2900" s="199" t="s">
        <v>78</v>
      </c>
      <c r="G2900" s="200"/>
      <c r="I2900" s="197" t="s">
        <v>79</v>
      </c>
      <c r="J2900" s="198"/>
      <c r="K2900" s="199" t="s">
        <v>80</v>
      </c>
      <c r="L2900" s="200"/>
      <c r="N2900" s="197" t="s">
        <v>81</v>
      </c>
      <c r="O2900" s="198"/>
      <c r="P2900" s="199" t="s">
        <v>82</v>
      </c>
      <c r="Q2900" s="200"/>
      <c r="S2900" s="197" t="s">
        <v>83</v>
      </c>
      <c r="T2900" s="198"/>
      <c r="U2900" s="199" t="s">
        <v>84</v>
      </c>
      <c r="V2900" s="200"/>
      <c r="X2900" s="197" t="s">
        <v>85</v>
      </c>
      <c r="Y2900" s="198"/>
      <c r="Z2900" s="199" t="s">
        <v>86</v>
      </c>
      <c r="AA2900" s="200"/>
      <c r="AB2900" s="4"/>
      <c r="AC2900" s="197" t="s">
        <v>87</v>
      </c>
      <c r="AD2900" s="198"/>
      <c r="AE2900" s="199" t="s">
        <v>88</v>
      </c>
      <c r="AF2900" s="200"/>
      <c r="AH2900" s="197" t="s">
        <v>89</v>
      </c>
      <c r="AI2900" s="198"/>
      <c r="AJ2900" s="199" t="s">
        <v>90</v>
      </c>
      <c r="AK2900" s="200"/>
      <c r="AL2900" s="4"/>
      <c r="AM2900" s="197" t="s">
        <v>91</v>
      </c>
      <c r="AN2900" s="198"/>
      <c r="AO2900" s="199" t="s">
        <v>92</v>
      </c>
      <c r="AP2900" s="200"/>
      <c r="AR2900" s="197" t="s">
        <v>93</v>
      </c>
      <c r="AS2900" s="198"/>
      <c r="AT2900" s="199" t="s">
        <v>94</v>
      </c>
      <c r="AU2900" s="200"/>
      <c r="AV2900" s="4"/>
      <c r="AW2900" s="181" t="s">
        <v>95</v>
      </c>
      <c r="AY2900" s="182" t="s">
        <v>22</v>
      </c>
      <c r="AZ2900" s="9"/>
      <c r="BA2900" s="29"/>
      <c r="BB2900" s="29"/>
      <c r="BC2900" s="29"/>
      <c r="BD2900" s="29"/>
    </row>
    <row r="2901" spans="2:56" ht="18.649999999999999" customHeight="1" thickTop="1" thickBot="1">
      <c r="B2901" s="39">
        <f t="shared" ref="B2901" si="17283">B2894+$E$5</f>
        <v>1.064399999999982</v>
      </c>
      <c r="D2901" s="24">
        <v>1</v>
      </c>
      <c r="E2901" s="25">
        <v>0</v>
      </c>
      <c r="F2901" s="26">
        <v>0</v>
      </c>
      <c r="G2901" s="27">
        <f t="shared" ref="G2901" si="17284">-1/($E$8*$B2901)</f>
        <v>-5.2485834073384483</v>
      </c>
      <c r="I2901" s="24">
        <v>1</v>
      </c>
      <c r="J2901" s="28">
        <v>0</v>
      </c>
      <c r="K2901" s="26">
        <v>0</v>
      </c>
      <c r="L2901" s="27">
        <v>0</v>
      </c>
      <c r="N2901" s="24">
        <f t="shared" ref="N2901" si="17285">D2901*I2901+F2901*I2904-E2901*J2901-G2901*J2904</f>
        <v>0.61263921720478498</v>
      </c>
      <c r="O2901" s="28">
        <f t="shared" ref="O2901" si="17286">(D2901*J2901+E2901*I2901+F2901*J2904+G2901*I2904)</f>
        <v>0</v>
      </c>
      <c r="P2901" s="26">
        <f t="shared" ref="P2901" si="17287">D2901*K2901+F2901*K2904-E2901*L2901-G2901*L2904</f>
        <v>0</v>
      </c>
      <c r="Q2901" s="27">
        <f t="shared" ref="Q2901" si="17288">(D2901*L2901+E2901*K2901+F2901*L2904+G2901*K2904)</f>
        <v>-5.2485834073384483</v>
      </c>
      <c r="S2901" s="24">
        <v>1</v>
      </c>
      <c r="T2901" s="25">
        <v>0</v>
      </c>
      <c r="U2901" s="26">
        <v>0</v>
      </c>
      <c r="V2901" s="27">
        <f t="shared" ref="V2901" si="17289">-1/($T$8*$B2901)</f>
        <v>-25.391795403069789</v>
      </c>
      <c r="X2901" s="24">
        <f t="shared" ref="X2901" si="17290">N2901*S2901+P2901*S2904-O2901*T2901-Q2901*T2904</f>
        <v>0.61263921720478498</v>
      </c>
      <c r="Y2901" s="28">
        <f t="shared" ref="Y2901" si="17291">(N2901*T2901+O2901*S2901+P2901*T2904+Q2901*S2904)</f>
        <v>0</v>
      </c>
      <c r="Z2901" s="26">
        <f t="shared" ref="Z2901" si="17292">N2901*U2901+P2901*U2904-O2901*V2901-Q2901*V2904</f>
        <v>0</v>
      </c>
      <c r="AA2901" s="27">
        <f t="shared" ref="AA2901" si="17293">(N2901*V2901+O2901*U2901+P2901*V2904+Q2901*U2904)</f>
        <v>-20.80459306649918</v>
      </c>
      <c r="AB2901" s="8"/>
      <c r="AC2901" s="24">
        <v>1</v>
      </c>
      <c r="AD2901" s="28">
        <v>0</v>
      </c>
      <c r="AE2901" s="26">
        <v>0</v>
      </c>
      <c r="AF2901" s="27">
        <v>0</v>
      </c>
      <c r="AH2901" s="24">
        <f t="shared" ref="AH2901" si="17294">X2901*AC2901+Z2901*AC2904-Y2901*AD2901-AA2901*AD2904</f>
        <v>-1.3089101400978316</v>
      </c>
      <c r="AI2901" s="28">
        <f t="shared" ref="AI2901" si="17295">(X2901*AD2901+Y2901*AC2901+Z2901*AD2904+AA2901*AC2904)</f>
        <v>0</v>
      </c>
      <c r="AJ2901" s="26">
        <f t="shared" ref="AJ2901" si="17296">X2901*AE2901+Z2901*AE2904-Y2901*AF2901-AA2901*AF2904</f>
        <v>0</v>
      </c>
      <c r="AK2901" s="27">
        <f t="shared" ref="AK2901" si="17297">(X2901*AF2901+Y2901*AE2901+Z2901*AF2904+AA2901*AE2904)</f>
        <v>-20.80459306649918</v>
      </c>
      <c r="AL2901" s="8"/>
      <c r="AM2901" s="24">
        <v>1</v>
      </c>
      <c r="AN2901" s="25">
        <v>0</v>
      </c>
      <c r="AO2901" s="26">
        <v>0</v>
      </c>
      <c r="AP2901" s="27">
        <f t="shared" ref="AP2901" si="17298">-1/($AN$8*$B2901)</f>
        <v>-5.2485834073384483</v>
      </c>
      <c r="AR2901" s="24">
        <f t="shared" ref="AR2901" si="17299">AH2901*AM2901+AJ2901*AM2904-AI2901*AN2901-AK2901*AN2904</f>
        <v>-1.3089101400978316</v>
      </c>
      <c r="AS2901" s="28">
        <f t="shared" ref="AS2901" si="17300">(AH2901*AN2901+AI2901*AM2901+AJ2901*AN2904+AK2901*AM2904)</f>
        <v>0</v>
      </c>
      <c r="AT2901" s="26">
        <f t="shared" ref="AT2901" si="17301">AH2901*AO2901+AJ2901*AO2904-AI2901*AP2901-AK2901*AP2904</f>
        <v>0</v>
      </c>
      <c r="AU2901" s="27">
        <f t="shared" ref="AU2901" si="17302">(AH2901*AP2901+AI2901*AO2901+AJ2901*AP2904+AK2901*AO2904)</f>
        <v>-13.934669023484657</v>
      </c>
      <c r="AV2901" s="8"/>
      <c r="AW2901" s="183">
        <f t="shared" ref="AW2901" si="17303">20*LOG((2*$AR$8)/(($AR$8*AR2901+AT2901+$AR$8*AR2904+AT2904)^2+($AR$8*AS2901+AU2901+$AR$8*AS2904+AU2904)^2)^0.5)</f>
        <v>-16.958973425799059</v>
      </c>
      <c r="AY2901" s="184">
        <f t="shared" ref="AY2901" si="17304">((AS2901^2+AR2901^2)/(AS2904^2+AR2904^2))^0.5</f>
        <v>189.14252545387987</v>
      </c>
      <c r="AZ2901" s="9"/>
      <c r="BA2901" s="29"/>
      <c r="BB2901" s="29"/>
      <c r="BC2901" s="29"/>
      <c r="BD2901" s="29"/>
    </row>
    <row r="2902" spans="2:56" ht="18.649999999999999" customHeight="1" thickBot="1">
      <c r="D2902" s="30"/>
      <c r="G2902" s="31"/>
      <c r="I2902" s="30"/>
      <c r="L2902" s="31"/>
      <c r="N2902" s="30"/>
      <c r="Q2902" s="31"/>
      <c r="S2902" s="30"/>
      <c r="V2902" s="31"/>
      <c r="X2902" s="30"/>
      <c r="AA2902" s="31"/>
      <c r="AC2902" s="30"/>
      <c r="AF2902" s="31"/>
      <c r="AH2902" s="30"/>
      <c r="AK2902" s="31"/>
      <c r="AM2902" s="30"/>
      <c r="AP2902" s="31"/>
      <c r="AR2902" s="30"/>
      <c r="AU2902" s="31"/>
      <c r="AY2902" s="185"/>
      <c r="AZ2902" s="9"/>
      <c r="BA2902" s="29"/>
      <c r="BB2902" s="29"/>
      <c r="BC2902" s="29"/>
      <c r="BD2902" s="29"/>
    </row>
    <row r="2903" spans="2:56" ht="18.649999999999999" customHeight="1" thickBot="1">
      <c r="D2903" s="197" t="s">
        <v>96</v>
      </c>
      <c r="E2903" s="198"/>
      <c r="F2903" s="199" t="s">
        <v>97</v>
      </c>
      <c r="G2903" s="200"/>
      <c r="I2903" s="197" t="s">
        <v>98</v>
      </c>
      <c r="J2903" s="198"/>
      <c r="K2903" s="199" t="s">
        <v>99</v>
      </c>
      <c r="L2903" s="200"/>
      <c r="N2903" s="197" t="s">
        <v>1</v>
      </c>
      <c r="O2903" s="198"/>
      <c r="P2903" s="199" t="s">
        <v>2</v>
      </c>
      <c r="Q2903" s="200"/>
      <c r="S2903" s="172" t="s">
        <v>100</v>
      </c>
      <c r="T2903" s="173"/>
      <c r="U2903" s="199" t="s">
        <v>101</v>
      </c>
      <c r="V2903" s="200"/>
      <c r="X2903" s="197" t="s">
        <v>102</v>
      </c>
      <c r="Y2903" s="198"/>
      <c r="Z2903" s="199" t="s">
        <v>103</v>
      </c>
      <c r="AA2903" s="200"/>
      <c r="AB2903" s="4"/>
      <c r="AC2903" s="197" t="s">
        <v>104</v>
      </c>
      <c r="AD2903" s="198"/>
      <c r="AE2903" s="199" t="s">
        <v>105</v>
      </c>
      <c r="AF2903" s="200"/>
      <c r="AH2903" s="172" t="s">
        <v>106</v>
      </c>
      <c r="AI2903" s="173"/>
      <c r="AJ2903" s="199" t="s">
        <v>107</v>
      </c>
      <c r="AK2903" s="200"/>
      <c r="AL2903" s="4"/>
      <c r="AM2903" s="197" t="s">
        <v>108</v>
      </c>
      <c r="AN2903" s="198"/>
      <c r="AO2903" s="199" t="s">
        <v>109</v>
      </c>
      <c r="AP2903" s="200"/>
      <c r="AR2903" s="197" t="s">
        <v>110</v>
      </c>
      <c r="AS2903" s="198"/>
      <c r="AT2903" s="199" t="s">
        <v>111</v>
      </c>
      <c r="AU2903" s="200"/>
      <c r="AV2903" s="4"/>
      <c r="AW2903" s="36" t="s">
        <v>112</v>
      </c>
      <c r="AY2903" s="186" t="s">
        <v>113</v>
      </c>
      <c r="AZ2903" s="9"/>
      <c r="BA2903" s="29"/>
      <c r="BB2903" s="29"/>
      <c r="BC2903" s="29"/>
      <c r="BD2903" s="29"/>
    </row>
    <row r="2904" spans="2:56" ht="18.649999999999999" customHeight="1" thickTop="1" thickBot="1">
      <c r="D2904" s="24">
        <v>0</v>
      </c>
      <c r="E2904" s="28">
        <v>0</v>
      </c>
      <c r="F2904" s="26">
        <v>1</v>
      </c>
      <c r="G2904" s="27">
        <v>0</v>
      </c>
      <c r="I2904" s="24">
        <v>0</v>
      </c>
      <c r="J2904" s="28">
        <f t="shared" ref="J2904" si="17305">IF(0=(1-$J$8*$K$8*$B2901^2),0,-1*(1-$J$8*$K$8*$B2901^2)/($B2901*$K$8))</f>
        <v>-7.3802920280092346E-2</v>
      </c>
      <c r="K2904" s="26">
        <v>1</v>
      </c>
      <c r="L2904" s="27">
        <v>0</v>
      </c>
      <c r="N2904" s="24">
        <f t="shared" ref="N2904" si="17306">D2904*I2901+F2904*I2904-E2904*J2901-G2904*J2904</f>
        <v>0</v>
      </c>
      <c r="O2904" s="28">
        <f t="shared" ref="O2904" si="17307">(D2904*J2901+E2904*I2901+F2904*J2904+G2904*I2904)</f>
        <v>-7.3802920280092346E-2</v>
      </c>
      <c r="P2904" s="26">
        <f t="shared" ref="P2904" si="17308">D2904*K2901+F2904*K2904-E2904*L2901-G2904*L2904</f>
        <v>1</v>
      </c>
      <c r="Q2904" s="27">
        <f t="shared" ref="Q2904" si="17309">(D2904*L2901+E2904*K2901+F2904*L2904+G2904*K2904)</f>
        <v>0</v>
      </c>
      <c r="S2904" s="24">
        <v>0</v>
      </c>
      <c r="T2904" s="28">
        <v>0</v>
      </c>
      <c r="U2904" s="26">
        <v>1</v>
      </c>
      <c r="V2904" s="27">
        <v>0</v>
      </c>
      <c r="X2904" s="24">
        <f t="shared" ref="X2904" si="17310">N2904*S2901+P2904*S2904-O2904*T2901-Q2904*T2904</f>
        <v>0</v>
      </c>
      <c r="Y2904" s="28">
        <f t="shared" ref="Y2904" si="17311">(N2904*T2901+O2904*S2901+P2904*T2904+Q2904*S2904)</f>
        <v>-7.3802920280092346E-2</v>
      </c>
      <c r="Z2904" s="26">
        <f t="shared" ref="Z2904" si="17312">N2904*U2901+P2904*U2904-O2904*V2901-Q2904*V2904</f>
        <v>-0.87398865190117503</v>
      </c>
      <c r="AA2904" s="27">
        <f t="shared" ref="AA2904" si="17313">(N2904*V2901+O2904*U2901+P2904*V2904+Q2904*U2904)</f>
        <v>0</v>
      </c>
      <c r="AB2904" s="8"/>
      <c r="AC2904" s="24">
        <v>0</v>
      </c>
      <c r="AD2904" s="28">
        <f t="shared" ref="AD2904" si="17314">IF(0=(1-$AD$8*$AE$8*$B2901^2),0,-1*(1-$AD$8*$AE$8*$B2901^2)/($B2901*$AD$8))</f>
        <v>-9.2361785263505691E-2</v>
      </c>
      <c r="AE2904" s="26">
        <v>1</v>
      </c>
      <c r="AF2904" s="27">
        <v>0</v>
      </c>
      <c r="AH2904" s="24">
        <f t="shared" ref="AH2904" si="17315">X2904*AC2901+Z2904*AC2904-Y2904*AD2901-AA2904*AD2904</f>
        <v>0</v>
      </c>
      <c r="AI2904" s="28">
        <f t="shared" ref="AI2904" si="17316">(X2904*AD2901+Y2904*AC2901+Z2904*AD2904+AA2904*AC2904)</f>
        <v>6.9202319095448134E-3</v>
      </c>
      <c r="AJ2904" s="26">
        <f t="shared" ref="AJ2904" si="17317">X2904*AE2901+Z2904*AE2904-Y2904*AF2901-AA2904*AF2904</f>
        <v>-0.87398865190117503</v>
      </c>
      <c r="AK2904" s="27">
        <f t="shared" ref="AK2904" si="17318">(X2904*AF2901+Y2904*AE2901+Z2904*AF2904+AA2904*AE2904)</f>
        <v>0</v>
      </c>
      <c r="AL2904" s="8"/>
      <c r="AM2904" s="24">
        <v>0</v>
      </c>
      <c r="AN2904" s="28">
        <v>0</v>
      </c>
      <c r="AO2904" s="26">
        <v>1</v>
      </c>
      <c r="AP2904" s="27">
        <v>0</v>
      </c>
      <c r="AR2904" s="24">
        <f t="shared" ref="AR2904" si="17319">AH2904*AM2901+AJ2904*AM2904-AI2904*AN2901-AK2904*AN2904</f>
        <v>0</v>
      </c>
      <c r="AS2904" s="28">
        <f t="shared" ref="AS2904" si="17320">(AH2904*AN2901+AI2904*AM2901+AJ2904*AN2904+AK2904*AM2904)</f>
        <v>6.9202319095448134E-3</v>
      </c>
      <c r="AT2904" s="26">
        <f t="shared" ref="AT2904" si="17321">AH2904*AO2901+AJ2904*AO2904-AI2904*AP2901-AK2904*AP2904</f>
        <v>-0.83766723752580408</v>
      </c>
      <c r="AU2904" s="27">
        <f t="shared" ref="AU2904" si="17322">(AH2904*AP2901+AI2904*AO2901+AJ2904*AP2904+AK2904*AO2904)</f>
        <v>0</v>
      </c>
      <c r="AV2904" s="8"/>
      <c r="AW2904" s="38">
        <f t="shared" ref="AW2904" si="17323">(180/PI())*ATAN(-1*(($AR$8*AS2901+AU2901+$AR$8*AS2904+AU2904)/($AR$8*AR2901+AT2901+$AR$8*AR2904+AT2904)))</f>
        <v>-81.238379383896984</v>
      </c>
      <c r="AY2904" s="187">
        <f t="shared" ref="AY2904" si="17324">20*LOG(((($AR$8*AR2901+AT2901-$AR$8*AR2904-AT2904)^2+($AR$8*AS2901+AU2901-$AR$8*AS2904-AU2904)^2)/(($AR$8*AR2901+AT2901+$AR$8*AR2904+AT2904)^2+($AR$8*AS2901+AU2901+$AR$8*AS2904+AU2904)^2))^0.5)</f>
        <v>-8.8368586035051364E-2</v>
      </c>
      <c r="AZ2904" s="9"/>
      <c r="BA2904" s="29"/>
      <c r="BB2904" s="29"/>
      <c r="BC2904" s="29"/>
      <c r="BD2904" s="29"/>
    </row>
    <row r="2905" spans="2:56" ht="18.649999999999999" customHeight="1">
      <c r="AY2905" s="33"/>
    </row>
    <row r="2906" spans="2:56" ht="18.649999999999999" customHeight="1" thickBot="1">
      <c r="E2906" s="21" t="s">
        <v>68</v>
      </c>
      <c r="J2906" s="21" t="s">
        <v>69</v>
      </c>
      <c r="O2906" s="21" t="s">
        <v>70</v>
      </c>
      <c r="T2906" s="21" t="s">
        <v>71</v>
      </c>
      <c r="Y2906" s="21" t="s">
        <v>72</v>
      </c>
      <c r="AD2906" s="21" t="s">
        <v>73</v>
      </c>
      <c r="AI2906" s="21" t="s">
        <v>74</v>
      </c>
      <c r="AN2906" s="21" t="s">
        <v>75</v>
      </c>
      <c r="AS2906" s="21" t="s">
        <v>76</v>
      </c>
    </row>
    <row r="2907" spans="2:56" ht="18.649999999999999" customHeight="1" thickBot="1">
      <c r="B2907" s="20"/>
      <c r="D2907" s="197" t="s">
        <v>77</v>
      </c>
      <c r="E2907" s="198"/>
      <c r="F2907" s="199" t="s">
        <v>78</v>
      </c>
      <c r="G2907" s="200"/>
      <c r="I2907" s="197" t="s">
        <v>79</v>
      </c>
      <c r="J2907" s="198"/>
      <c r="K2907" s="199" t="s">
        <v>80</v>
      </c>
      <c r="L2907" s="200"/>
      <c r="N2907" s="197" t="s">
        <v>81</v>
      </c>
      <c r="O2907" s="198"/>
      <c r="P2907" s="199" t="s">
        <v>82</v>
      </c>
      <c r="Q2907" s="200"/>
      <c r="S2907" s="197" t="s">
        <v>83</v>
      </c>
      <c r="T2907" s="198"/>
      <c r="U2907" s="199" t="s">
        <v>84</v>
      </c>
      <c r="V2907" s="200"/>
      <c r="X2907" s="197" t="s">
        <v>85</v>
      </c>
      <c r="Y2907" s="198"/>
      <c r="Z2907" s="199" t="s">
        <v>86</v>
      </c>
      <c r="AA2907" s="200"/>
      <c r="AB2907" s="4"/>
      <c r="AC2907" s="197" t="s">
        <v>87</v>
      </c>
      <c r="AD2907" s="198"/>
      <c r="AE2907" s="199" t="s">
        <v>88</v>
      </c>
      <c r="AF2907" s="200"/>
      <c r="AH2907" s="197" t="s">
        <v>89</v>
      </c>
      <c r="AI2907" s="198"/>
      <c r="AJ2907" s="199" t="s">
        <v>90</v>
      </c>
      <c r="AK2907" s="200"/>
      <c r="AL2907" s="4"/>
      <c r="AM2907" s="197" t="s">
        <v>91</v>
      </c>
      <c r="AN2907" s="198"/>
      <c r="AO2907" s="199" t="s">
        <v>92</v>
      </c>
      <c r="AP2907" s="200"/>
      <c r="AR2907" s="197" t="s">
        <v>93</v>
      </c>
      <c r="AS2907" s="198"/>
      <c r="AT2907" s="199" t="s">
        <v>94</v>
      </c>
      <c r="AU2907" s="200"/>
      <c r="AV2907" s="4"/>
      <c r="AW2907" s="181" t="s">
        <v>95</v>
      </c>
      <c r="AY2907" s="182" t="s">
        <v>22</v>
      </c>
      <c r="AZ2907" s="9"/>
      <c r="BA2907" s="29"/>
      <c r="BB2907" s="29"/>
      <c r="BC2907" s="29"/>
      <c r="BD2907" s="29"/>
    </row>
    <row r="2908" spans="2:56" ht="18.649999999999999" customHeight="1" thickTop="1" thickBot="1">
      <c r="B2908" s="39">
        <f t="shared" ref="B2908" si="17325">B2901+$E$5</f>
        <v>1.064799999999982</v>
      </c>
      <c r="D2908" s="24">
        <v>1</v>
      </c>
      <c r="E2908" s="25">
        <v>0</v>
      </c>
      <c r="F2908" s="26">
        <v>0</v>
      </c>
      <c r="G2908" s="27">
        <f t="shared" ref="G2908" si="17326">-1/($E$8*$B2908)</f>
        <v>-5.246611738139598</v>
      </c>
      <c r="I2908" s="24">
        <v>1</v>
      </c>
      <c r="J2908" s="28">
        <v>0</v>
      </c>
      <c r="K2908" s="26">
        <v>0</v>
      </c>
      <c r="L2908" s="27">
        <v>0</v>
      </c>
      <c r="N2908" s="24">
        <f t="shared" ref="N2908" si="17327">D2908*I2908+F2908*I2911-E2908*J2908-G2908*J2911</f>
        <v>0.61708053193831169</v>
      </c>
      <c r="O2908" s="28">
        <f t="shared" ref="O2908" si="17328">(D2908*J2908+E2908*I2908+F2908*J2911+G2908*I2911)</f>
        <v>0</v>
      </c>
      <c r="P2908" s="26">
        <f t="shared" ref="P2908" si="17329">D2908*K2908+F2908*K2911-E2908*L2908-G2908*L2911</f>
        <v>0</v>
      </c>
      <c r="Q2908" s="27">
        <f t="shared" ref="Q2908" si="17330">(D2908*L2908+E2908*K2908+F2908*L2911+G2908*K2911)</f>
        <v>-5.246611738139598</v>
      </c>
      <c r="S2908" s="24">
        <v>1</v>
      </c>
      <c r="T2908" s="25">
        <v>0</v>
      </c>
      <c r="U2908" s="26">
        <v>0</v>
      </c>
      <c r="V2908" s="27">
        <f t="shared" ref="V2908" si="17331">-1/($T$8*$B2908)</f>
        <v>-25.382256787215894</v>
      </c>
      <c r="X2908" s="24">
        <f t="shared" ref="X2908" si="17332">N2908*S2908+P2908*S2911-O2908*T2908-Q2908*T2911</f>
        <v>0.61708053193831169</v>
      </c>
      <c r="Y2908" s="28">
        <f t="shared" ref="Y2908" si="17333">(N2908*T2908+O2908*S2908+P2908*T2911+Q2908*S2911)</f>
        <v>0</v>
      </c>
      <c r="Z2908" s="26">
        <f t="shared" ref="Z2908" si="17334">N2908*U2908+P2908*U2911-O2908*V2908-Q2908*V2911</f>
        <v>0</v>
      </c>
      <c r="AA2908" s="27">
        <f t="shared" ref="AA2908" si="17335">(N2908*V2908+O2908*U2908+P2908*V2911+Q2908*U2911)</f>
        <v>-20.909508258189604</v>
      </c>
      <c r="AB2908" s="8"/>
      <c r="AC2908" s="24">
        <v>1</v>
      </c>
      <c r="AD2908" s="28">
        <v>0</v>
      </c>
      <c r="AE2908" s="26">
        <v>0</v>
      </c>
      <c r="AF2908" s="27">
        <v>0</v>
      </c>
      <c r="AH2908" s="24">
        <f t="shared" ref="AH2908" si="17336">X2908*AC2908+Z2908*AC2911-Y2908*AD2908-AA2908*AD2911</f>
        <v>-1.2994852918107402</v>
      </c>
      <c r="AI2908" s="28">
        <f t="shared" ref="AI2908" si="17337">(X2908*AD2908+Y2908*AC2908+Z2908*AD2911+AA2908*AC2911)</f>
        <v>0</v>
      </c>
      <c r="AJ2908" s="26">
        <f t="shared" ref="AJ2908" si="17338">X2908*AE2908+Z2908*AE2911-Y2908*AF2908-AA2908*AF2911</f>
        <v>0</v>
      </c>
      <c r="AK2908" s="27">
        <f t="shared" ref="AK2908" si="17339">(X2908*AF2908+Y2908*AE2908+Z2908*AF2911+AA2908*AE2911)</f>
        <v>-20.909508258189604</v>
      </c>
      <c r="AL2908" s="8"/>
      <c r="AM2908" s="24">
        <v>1</v>
      </c>
      <c r="AN2908" s="25">
        <v>0</v>
      </c>
      <c r="AO2908" s="26">
        <v>0</v>
      </c>
      <c r="AP2908" s="27">
        <f t="shared" ref="AP2908" si="17340">-1/($AN$8*$B2908)</f>
        <v>-5.246611738139598</v>
      </c>
      <c r="AR2908" s="24">
        <f t="shared" ref="AR2908" si="17341">AH2908*AM2908+AJ2908*AM2911-AI2908*AN2908-AK2908*AN2911</f>
        <v>-1.2994852918107402</v>
      </c>
      <c r="AS2908" s="28">
        <f t="shared" ref="AS2908" si="17342">(AH2908*AN2908+AI2908*AM2908+AJ2908*AN2911+AK2908*AM2911)</f>
        <v>0</v>
      </c>
      <c r="AT2908" s="26">
        <f t="shared" ref="AT2908" si="17343">AH2908*AO2908+AJ2908*AO2911-AI2908*AP2908-AK2908*AP2911</f>
        <v>0</v>
      </c>
      <c r="AU2908" s="27">
        <f t="shared" ref="AU2908" si="17344">(AH2908*AP2908+AI2908*AO2908+AJ2908*AP2911+AK2908*AO2911)</f>
        <v>-14.091613472635613</v>
      </c>
      <c r="AV2908" s="8"/>
      <c r="AW2908" s="183">
        <f t="shared" ref="AW2908" si="17345">20*LOG((2*$AR$8)/(($AR$8*AR2908+AT2908+$AR$8*AR2911+AT2911)^2+($AR$8*AS2908+AU2908+$AR$8*AS2911+AU2911)^2)^0.5)</f>
        <v>-17.053154240293381</v>
      </c>
      <c r="AY2908" s="184">
        <f t="shared" ref="AY2908" si="17346">((AS2908^2+AR2908^2)/(AS2911^2+AR2911^2))^0.5</f>
        <v>252.02247222197673</v>
      </c>
      <c r="AZ2908" s="9"/>
      <c r="BA2908" s="29"/>
      <c r="BB2908" s="29"/>
      <c r="BC2908" s="29"/>
      <c r="BD2908" s="29"/>
    </row>
    <row r="2909" spans="2:56" ht="18.649999999999999" customHeight="1" thickBot="1">
      <c r="D2909" s="30"/>
      <c r="G2909" s="31"/>
      <c r="I2909" s="30"/>
      <c r="L2909" s="31"/>
      <c r="N2909" s="30"/>
      <c r="Q2909" s="31"/>
      <c r="S2909" s="30"/>
      <c r="V2909" s="31"/>
      <c r="X2909" s="30"/>
      <c r="AA2909" s="31"/>
      <c r="AC2909" s="30"/>
      <c r="AF2909" s="31"/>
      <c r="AH2909" s="30"/>
      <c r="AK2909" s="31"/>
      <c r="AM2909" s="30"/>
      <c r="AP2909" s="31"/>
      <c r="AR2909" s="30"/>
      <c r="AU2909" s="31"/>
      <c r="AY2909" s="185"/>
      <c r="AZ2909" s="9"/>
      <c r="BA2909" s="29"/>
      <c r="BB2909" s="29"/>
      <c r="BC2909" s="29"/>
      <c r="BD2909" s="29"/>
    </row>
    <row r="2910" spans="2:56" ht="18.649999999999999" customHeight="1" thickBot="1">
      <c r="D2910" s="197" t="s">
        <v>96</v>
      </c>
      <c r="E2910" s="198"/>
      <c r="F2910" s="199" t="s">
        <v>97</v>
      </c>
      <c r="G2910" s="200"/>
      <c r="I2910" s="197" t="s">
        <v>98</v>
      </c>
      <c r="J2910" s="198"/>
      <c r="K2910" s="199" t="s">
        <v>99</v>
      </c>
      <c r="L2910" s="200"/>
      <c r="N2910" s="197" t="s">
        <v>1</v>
      </c>
      <c r="O2910" s="198"/>
      <c r="P2910" s="199" t="s">
        <v>2</v>
      </c>
      <c r="Q2910" s="200"/>
      <c r="S2910" s="172" t="s">
        <v>100</v>
      </c>
      <c r="T2910" s="173"/>
      <c r="U2910" s="199" t="s">
        <v>101</v>
      </c>
      <c r="V2910" s="200"/>
      <c r="X2910" s="197" t="s">
        <v>102</v>
      </c>
      <c r="Y2910" s="198"/>
      <c r="Z2910" s="199" t="s">
        <v>103</v>
      </c>
      <c r="AA2910" s="200"/>
      <c r="AB2910" s="4"/>
      <c r="AC2910" s="197" t="s">
        <v>104</v>
      </c>
      <c r="AD2910" s="198"/>
      <c r="AE2910" s="199" t="s">
        <v>105</v>
      </c>
      <c r="AF2910" s="200"/>
      <c r="AH2910" s="172" t="s">
        <v>106</v>
      </c>
      <c r="AI2910" s="173"/>
      <c r="AJ2910" s="199" t="s">
        <v>107</v>
      </c>
      <c r="AK2910" s="200"/>
      <c r="AL2910" s="4"/>
      <c r="AM2910" s="197" t="s">
        <v>108</v>
      </c>
      <c r="AN2910" s="198"/>
      <c r="AO2910" s="199" t="s">
        <v>109</v>
      </c>
      <c r="AP2910" s="200"/>
      <c r="AR2910" s="197" t="s">
        <v>110</v>
      </c>
      <c r="AS2910" s="198"/>
      <c r="AT2910" s="199" t="s">
        <v>111</v>
      </c>
      <c r="AU2910" s="200"/>
      <c r="AV2910" s="4"/>
      <c r="AW2910" s="36" t="s">
        <v>112</v>
      </c>
      <c r="AY2910" s="186" t="s">
        <v>113</v>
      </c>
      <c r="AZ2910" s="9"/>
      <c r="BA2910" s="29"/>
      <c r="BB2910" s="29"/>
      <c r="BC2910" s="29"/>
      <c r="BD2910" s="29"/>
    </row>
    <row r="2911" spans="2:56" ht="18.649999999999999" customHeight="1" thickTop="1" thickBot="1">
      <c r="D2911" s="24">
        <v>0</v>
      </c>
      <c r="E2911" s="28">
        <v>0</v>
      </c>
      <c r="F2911" s="26">
        <v>1</v>
      </c>
      <c r="G2911" s="27">
        <v>0</v>
      </c>
      <c r="I2911" s="24">
        <v>0</v>
      </c>
      <c r="J2911" s="28">
        <f t="shared" ref="J2911" si="17347">IF(0=(1-$J$8*$K$8*$B2908^2),0,-1*(1-$J$8*$K$8*$B2908^2)/($B2908*$K$8))</f>
        <v>-7.2984144276982105E-2</v>
      </c>
      <c r="K2911" s="26">
        <v>1</v>
      </c>
      <c r="L2911" s="27">
        <v>0</v>
      </c>
      <c r="N2911" s="24">
        <f t="shared" ref="N2911" si="17348">D2911*I2908+F2911*I2911-E2911*J2908-G2911*J2911</f>
        <v>0</v>
      </c>
      <c r="O2911" s="28">
        <f t="shared" ref="O2911" si="17349">(D2911*J2908+E2911*I2908+F2911*J2911+G2911*I2911)</f>
        <v>-7.2984144276982105E-2</v>
      </c>
      <c r="P2911" s="26">
        <f t="shared" ref="P2911" si="17350">D2911*K2908+F2911*K2911-E2911*L2908-G2911*L2911</f>
        <v>1</v>
      </c>
      <c r="Q2911" s="27">
        <f t="shared" ref="Q2911" si="17351">(D2911*L2908+E2911*K2908+F2911*L2911+G2911*K2911)</f>
        <v>0</v>
      </c>
      <c r="S2911" s="24">
        <v>0</v>
      </c>
      <c r="T2911" s="28">
        <v>0</v>
      </c>
      <c r="U2911" s="26">
        <v>1</v>
      </c>
      <c r="V2911" s="27">
        <v>0</v>
      </c>
      <c r="X2911" s="24">
        <f t="shared" ref="X2911" si="17352">N2911*S2908+P2911*S2911-O2911*T2908-Q2911*T2911</f>
        <v>0</v>
      </c>
      <c r="Y2911" s="28">
        <f t="shared" ref="Y2911" si="17353">(N2911*T2908+O2911*S2908+P2911*T2911+Q2911*S2911)</f>
        <v>-7.2984144276982105E-2</v>
      </c>
      <c r="Z2911" s="26">
        <f t="shared" ref="Z2911" si="17354">N2911*U2908+P2911*U2911-O2911*V2908-Q2911*V2911</f>
        <v>-0.85250229143357314</v>
      </c>
      <c r="AA2911" s="27">
        <f t="shared" ref="AA2911" si="17355">(N2911*V2908+O2911*U2908+P2911*V2911+Q2911*U2911)</f>
        <v>0</v>
      </c>
      <c r="AB2911" s="8"/>
      <c r="AC2911" s="24">
        <v>0</v>
      </c>
      <c r="AD2911" s="28">
        <f t="shared" ref="AD2911" si="17356">IF(0=(1-$AD$8*$AE$8*$B2908^2),0,-1*(1-$AD$8*$AE$8*$B2908^2)/($B2908*$AD$8))</f>
        <v>-9.1660014194661549E-2</v>
      </c>
      <c r="AE2911" s="26">
        <v>1</v>
      </c>
      <c r="AF2911" s="27">
        <v>0</v>
      </c>
      <c r="AH2911" s="24">
        <f t="shared" ref="AH2911" si="17357">X2911*AC2908+Z2911*AC2911-Y2911*AD2908-AA2911*AD2911</f>
        <v>0</v>
      </c>
      <c r="AI2911" s="28">
        <f t="shared" ref="AI2911" si="17358">(X2911*AD2908+Y2911*AC2908+Z2911*AD2911+AA2911*AC2911)</f>
        <v>5.156227856800713E-3</v>
      </c>
      <c r="AJ2911" s="26">
        <f t="shared" ref="AJ2911" si="17359">X2911*AE2908+Z2911*AE2911-Y2911*AF2908-AA2911*AF2911</f>
        <v>-0.85250229143357314</v>
      </c>
      <c r="AK2911" s="27">
        <f t="shared" ref="AK2911" si="17360">(X2911*AF2908+Y2911*AE2908+Z2911*AF2911+AA2911*AE2911)</f>
        <v>0</v>
      </c>
      <c r="AL2911" s="8"/>
      <c r="AM2911" s="24">
        <v>0</v>
      </c>
      <c r="AN2911" s="28">
        <v>0</v>
      </c>
      <c r="AO2911" s="26">
        <v>1</v>
      </c>
      <c r="AP2911" s="27">
        <v>0</v>
      </c>
      <c r="AR2911" s="24">
        <f t="shared" ref="AR2911" si="17361">AH2911*AM2908+AJ2911*AM2911-AI2911*AN2908-AK2911*AN2911</f>
        <v>0</v>
      </c>
      <c r="AS2911" s="28">
        <f t="shared" ref="AS2911" si="17362">(AH2911*AN2908+AI2911*AM2908+AJ2911*AN2911+AK2911*AM2911)</f>
        <v>5.156227856800713E-3</v>
      </c>
      <c r="AT2911" s="26">
        <f t="shared" ref="AT2911" si="17363">AH2911*AO2908+AJ2911*AO2911-AI2911*AP2908-AK2911*AP2911</f>
        <v>-0.82544956583556017</v>
      </c>
      <c r="AU2911" s="27">
        <f t="shared" ref="AU2911" si="17364">(AH2911*AP2908+AI2911*AO2908+AJ2911*AP2911+AK2911*AO2911)</f>
        <v>0</v>
      </c>
      <c r="AV2911" s="8"/>
      <c r="AW2911" s="38">
        <f t="shared" ref="AW2911" si="17365">(180/PI())*ATAN(-1*(($AR$8*AS2908+AU2908+$AR$8*AS2911+AU2911)/($AR$8*AR2908+AT2908+$AR$8*AR2911+AT2911)))</f>
        <v>-81.421639300548151</v>
      </c>
      <c r="AY2911" s="187">
        <f t="shared" ref="AY2911" si="17366">20*LOG(((($AR$8*AR2908+AT2908-$AR$8*AR2911-AT2911)^2+($AR$8*AS2908+AU2908-$AR$8*AS2911-AU2911)^2)/(($AR$8*AR2908+AT2908+$AR$8*AR2911+AT2911)^2+($AR$8*AS2908+AU2908+$AR$8*AS2911+AU2911)^2))^0.5)</f>
        <v>-8.6453864210005102E-2</v>
      </c>
      <c r="AZ2911" s="9"/>
      <c r="BA2911" s="29"/>
      <c r="BB2911" s="29"/>
      <c r="BC2911" s="29"/>
      <c r="BD2911" s="29"/>
    </row>
    <row r="2912" spans="2:56" ht="18.649999999999999" customHeight="1">
      <c r="AY2912" s="33"/>
    </row>
    <row r="2913" spans="2:56" ht="18.649999999999999" customHeight="1" thickBot="1">
      <c r="E2913" s="21" t="s">
        <v>68</v>
      </c>
      <c r="J2913" s="21" t="s">
        <v>69</v>
      </c>
      <c r="O2913" s="21" t="s">
        <v>70</v>
      </c>
      <c r="T2913" s="21" t="s">
        <v>71</v>
      </c>
      <c r="Y2913" s="21" t="s">
        <v>72</v>
      </c>
      <c r="AD2913" s="21" t="s">
        <v>73</v>
      </c>
      <c r="AI2913" s="21" t="s">
        <v>74</v>
      </c>
      <c r="AN2913" s="21" t="s">
        <v>75</v>
      </c>
      <c r="AS2913" s="21" t="s">
        <v>76</v>
      </c>
    </row>
    <row r="2914" spans="2:56" ht="18.649999999999999" customHeight="1" thickBot="1">
      <c r="B2914" s="20"/>
      <c r="D2914" s="197" t="s">
        <v>77</v>
      </c>
      <c r="E2914" s="198"/>
      <c r="F2914" s="199" t="s">
        <v>78</v>
      </c>
      <c r="G2914" s="200"/>
      <c r="I2914" s="197" t="s">
        <v>79</v>
      </c>
      <c r="J2914" s="198"/>
      <c r="K2914" s="199" t="s">
        <v>80</v>
      </c>
      <c r="L2914" s="200"/>
      <c r="N2914" s="197" t="s">
        <v>81</v>
      </c>
      <c r="O2914" s="198"/>
      <c r="P2914" s="199" t="s">
        <v>82</v>
      </c>
      <c r="Q2914" s="200"/>
      <c r="S2914" s="197" t="s">
        <v>83</v>
      </c>
      <c r="T2914" s="198"/>
      <c r="U2914" s="199" t="s">
        <v>84</v>
      </c>
      <c r="V2914" s="200"/>
      <c r="X2914" s="197" t="s">
        <v>85</v>
      </c>
      <c r="Y2914" s="198"/>
      <c r="Z2914" s="199" t="s">
        <v>86</v>
      </c>
      <c r="AA2914" s="200"/>
      <c r="AB2914" s="4"/>
      <c r="AC2914" s="197" t="s">
        <v>87</v>
      </c>
      <c r="AD2914" s="198"/>
      <c r="AE2914" s="199" t="s">
        <v>88</v>
      </c>
      <c r="AF2914" s="200"/>
      <c r="AH2914" s="197" t="s">
        <v>89</v>
      </c>
      <c r="AI2914" s="198"/>
      <c r="AJ2914" s="199" t="s">
        <v>90</v>
      </c>
      <c r="AK2914" s="200"/>
      <c r="AL2914" s="4"/>
      <c r="AM2914" s="197" t="s">
        <v>91</v>
      </c>
      <c r="AN2914" s="198"/>
      <c r="AO2914" s="199" t="s">
        <v>92</v>
      </c>
      <c r="AP2914" s="200"/>
      <c r="AR2914" s="197" t="s">
        <v>93</v>
      </c>
      <c r="AS2914" s="198"/>
      <c r="AT2914" s="199" t="s">
        <v>94</v>
      </c>
      <c r="AU2914" s="200"/>
      <c r="AV2914" s="4"/>
      <c r="AW2914" s="181" t="s">
        <v>95</v>
      </c>
      <c r="AY2914" s="182" t="s">
        <v>22</v>
      </c>
      <c r="AZ2914" s="9"/>
      <c r="BA2914" s="29"/>
      <c r="BB2914" s="29"/>
      <c r="BC2914" s="29"/>
      <c r="BD2914" s="29"/>
    </row>
    <row r="2915" spans="2:56" ht="18.649999999999999" customHeight="1" thickTop="1" thickBot="1">
      <c r="B2915" s="39">
        <f t="shared" ref="B2915" si="17367">B2908+$E$5</f>
        <v>1.0651999999999819</v>
      </c>
      <c r="D2915" s="24">
        <v>1</v>
      </c>
      <c r="E2915" s="25">
        <v>0</v>
      </c>
      <c r="F2915" s="26">
        <v>0</v>
      </c>
      <c r="G2915" s="27">
        <f t="shared" ref="G2915" si="17368">-1/($E$8*$B2915)</f>
        <v>-5.2446415497287315</v>
      </c>
      <c r="I2915" s="24">
        <v>1</v>
      </c>
      <c r="J2915" s="28">
        <v>0</v>
      </c>
      <c r="K2915" s="26">
        <v>0</v>
      </c>
      <c r="L2915" s="27">
        <v>0</v>
      </c>
      <c r="N2915" s="24">
        <f t="shared" ref="N2915" si="17369">D2915*I2915+F2915*I2918-E2915*J2915-G2915*J2918</f>
        <v>0.62151684425262554</v>
      </c>
      <c r="O2915" s="28">
        <f t="shared" ref="O2915" si="17370">(D2915*J2915+E2915*I2915+F2915*J2918+G2915*I2918)</f>
        <v>0</v>
      </c>
      <c r="P2915" s="26">
        <f t="shared" ref="P2915" si="17371">D2915*K2915+F2915*K2918-E2915*L2915-G2915*L2918</f>
        <v>0</v>
      </c>
      <c r="Q2915" s="27">
        <f t="shared" ref="Q2915" si="17372">(D2915*L2915+E2915*K2915+F2915*L2918+G2915*K2918)</f>
        <v>-5.2446415497287315</v>
      </c>
      <c r="S2915" s="24">
        <v>1</v>
      </c>
      <c r="T2915" s="25">
        <v>0</v>
      </c>
      <c r="U2915" s="26">
        <v>0</v>
      </c>
      <c r="V2915" s="27">
        <f t="shared" ref="V2915" si="17373">-1/($T$8*$B2915)</f>
        <v>-25.372725335174135</v>
      </c>
      <c r="X2915" s="24">
        <f t="shared" ref="X2915" si="17374">N2915*S2915+P2915*S2918-O2915*T2915-Q2915*T2918</f>
        <v>0.62151684425262554</v>
      </c>
      <c r="Y2915" s="28">
        <f t="shared" ref="Y2915" si="17375">(N2915*T2915+O2915*S2915+P2915*T2918+Q2915*S2918)</f>
        <v>0</v>
      </c>
      <c r="Z2915" s="26">
        <f t="shared" ref="Z2915" si="17376">N2915*U2915+P2915*U2918-O2915*V2915-Q2915*V2918</f>
        <v>0</v>
      </c>
      <c r="AA2915" s="27">
        <f t="shared" ref="AA2915" si="17377">(N2915*V2915+O2915*U2915+P2915*V2918+Q2915*U2918)</f>
        <v>-21.014217730134803</v>
      </c>
      <c r="AB2915" s="8"/>
      <c r="AC2915" s="24">
        <v>1</v>
      </c>
      <c r="AD2915" s="28">
        <v>0</v>
      </c>
      <c r="AE2915" s="26">
        <v>0</v>
      </c>
      <c r="AF2915" s="27">
        <v>0</v>
      </c>
      <c r="AH2915" s="24">
        <f t="shared" ref="AH2915" si="17378">X2915*AC2915+Z2915*AC2918-Y2915*AD2915-AA2915*AD2918</f>
        <v>-1.289905291753678</v>
      </c>
      <c r="AI2915" s="28">
        <f t="shared" ref="AI2915" si="17379">(X2915*AD2915+Y2915*AC2915+Z2915*AD2918+AA2915*AC2918)</f>
        <v>0</v>
      </c>
      <c r="AJ2915" s="26">
        <f t="shared" ref="AJ2915" si="17380">X2915*AE2915+Z2915*AE2918-Y2915*AF2915-AA2915*AF2918</f>
        <v>0</v>
      </c>
      <c r="AK2915" s="27">
        <f t="shared" ref="AK2915" si="17381">(X2915*AF2915+Y2915*AE2915+Z2915*AF2918+AA2915*AE2918)</f>
        <v>-21.014217730134803</v>
      </c>
      <c r="AL2915" s="8"/>
      <c r="AM2915" s="24">
        <v>1</v>
      </c>
      <c r="AN2915" s="25">
        <v>0</v>
      </c>
      <c r="AO2915" s="26">
        <v>0</v>
      </c>
      <c r="AP2915" s="27">
        <f t="shared" ref="AP2915" si="17382">-1/($AN$8*$B2915)</f>
        <v>-5.2446415497287315</v>
      </c>
      <c r="AR2915" s="24">
        <f t="shared" ref="AR2915" si="17383">AH2915*AM2915+AJ2915*AM2918-AI2915*AN2915-AK2915*AN2918</f>
        <v>-1.289905291753678</v>
      </c>
      <c r="AS2915" s="28">
        <f t="shared" ref="AS2915" si="17384">(AH2915*AN2915+AI2915*AM2915+AJ2915*AN2918+AK2915*AM2918)</f>
        <v>0</v>
      </c>
      <c r="AT2915" s="26">
        <f t="shared" ref="AT2915" si="17385">AH2915*AO2915+AJ2915*AO2918-AI2915*AP2915-AK2915*AP2918</f>
        <v>0</v>
      </c>
      <c r="AU2915" s="27">
        <f t="shared" ref="AU2915" si="17386">(AH2915*AP2915+AI2915*AO2915+AJ2915*AP2918+AK2915*AO2918)</f>
        <v>-14.249126841788502</v>
      </c>
      <c r="AV2915" s="8"/>
      <c r="AW2915" s="183">
        <f t="shared" ref="AW2915" si="17387">20*LOG((2*$AR$8)/(($AR$8*AR2915+AT2915+$AR$8*AR2918+AT2918)^2+($AR$8*AS2915+AU2915+$AR$8*AS2918+AU2918)^2)^0.5)</f>
        <v>-17.146704006634248</v>
      </c>
      <c r="AY2915" s="184">
        <f t="shared" ref="AY2915" si="17388">((AS2915^2+AR2915^2)/(AS2918^2+AR2918^2))^0.5</f>
        <v>376.67032560490048</v>
      </c>
      <c r="AZ2915" s="9"/>
      <c r="BA2915" s="29"/>
      <c r="BB2915" s="29"/>
      <c r="BC2915" s="29"/>
      <c r="BD2915" s="29"/>
    </row>
    <row r="2916" spans="2:56" ht="18.649999999999999" customHeight="1" thickBot="1">
      <c r="D2916" s="30"/>
      <c r="G2916" s="31"/>
      <c r="I2916" s="30"/>
      <c r="L2916" s="31"/>
      <c r="N2916" s="30"/>
      <c r="Q2916" s="31"/>
      <c r="S2916" s="30"/>
      <c r="V2916" s="31"/>
      <c r="X2916" s="30"/>
      <c r="AA2916" s="31"/>
      <c r="AC2916" s="30"/>
      <c r="AF2916" s="31"/>
      <c r="AH2916" s="30"/>
      <c r="AK2916" s="31"/>
      <c r="AM2916" s="30"/>
      <c r="AP2916" s="31"/>
      <c r="AR2916" s="30"/>
      <c r="AU2916" s="31"/>
      <c r="AY2916" s="185"/>
      <c r="AZ2916" s="9"/>
      <c r="BA2916" s="29"/>
      <c r="BB2916" s="29"/>
      <c r="BC2916" s="29"/>
      <c r="BD2916" s="29"/>
    </row>
    <row r="2917" spans="2:56" ht="18.649999999999999" customHeight="1" thickBot="1">
      <c r="D2917" s="197" t="s">
        <v>96</v>
      </c>
      <c r="E2917" s="198"/>
      <c r="F2917" s="199" t="s">
        <v>97</v>
      </c>
      <c r="G2917" s="200"/>
      <c r="I2917" s="197" t="s">
        <v>98</v>
      </c>
      <c r="J2917" s="198"/>
      <c r="K2917" s="199" t="s">
        <v>99</v>
      </c>
      <c r="L2917" s="200"/>
      <c r="N2917" s="197" t="s">
        <v>1</v>
      </c>
      <c r="O2917" s="198"/>
      <c r="P2917" s="199" t="s">
        <v>2</v>
      </c>
      <c r="Q2917" s="200"/>
      <c r="S2917" s="172" t="s">
        <v>100</v>
      </c>
      <c r="T2917" s="173"/>
      <c r="U2917" s="199" t="s">
        <v>101</v>
      </c>
      <c r="V2917" s="200"/>
      <c r="X2917" s="197" t="s">
        <v>102</v>
      </c>
      <c r="Y2917" s="198"/>
      <c r="Z2917" s="199" t="s">
        <v>103</v>
      </c>
      <c r="AA2917" s="200"/>
      <c r="AB2917" s="4"/>
      <c r="AC2917" s="197" t="s">
        <v>104</v>
      </c>
      <c r="AD2917" s="198"/>
      <c r="AE2917" s="199" t="s">
        <v>105</v>
      </c>
      <c r="AF2917" s="200"/>
      <c r="AH2917" s="172" t="s">
        <v>106</v>
      </c>
      <c r="AI2917" s="173"/>
      <c r="AJ2917" s="199" t="s">
        <v>107</v>
      </c>
      <c r="AK2917" s="200"/>
      <c r="AL2917" s="4"/>
      <c r="AM2917" s="197" t="s">
        <v>108</v>
      </c>
      <c r="AN2917" s="198"/>
      <c r="AO2917" s="199" t="s">
        <v>109</v>
      </c>
      <c r="AP2917" s="200"/>
      <c r="AR2917" s="197" t="s">
        <v>110</v>
      </c>
      <c r="AS2917" s="198"/>
      <c r="AT2917" s="199" t="s">
        <v>111</v>
      </c>
      <c r="AU2917" s="200"/>
      <c r="AV2917" s="4"/>
      <c r="AW2917" s="36" t="s">
        <v>112</v>
      </c>
      <c r="AY2917" s="186" t="s">
        <v>113</v>
      </c>
      <c r="AZ2917" s="9"/>
      <c r="BA2917" s="29"/>
      <c r="BB2917" s="29"/>
      <c r="BC2917" s="29"/>
      <c r="BD2917" s="29"/>
    </row>
    <row r="2918" spans="2:56" ht="18.649999999999999" customHeight="1" thickTop="1" thickBot="1">
      <c r="D2918" s="24">
        <v>0</v>
      </c>
      <c r="E2918" s="28">
        <v>0</v>
      </c>
      <c r="F2918" s="26">
        <v>1</v>
      </c>
      <c r="G2918" s="27">
        <v>0</v>
      </c>
      <c r="I2918" s="24">
        <v>0</v>
      </c>
      <c r="J2918" s="28">
        <f t="shared" ref="J2918" si="17389">IF(0=(1-$J$8*$K$8*$B2915^2),0,-1*(1-$J$8*$K$8*$B2915^2)/($B2915*$K$8))</f>
        <v>-7.2165686092875242E-2</v>
      </c>
      <c r="K2918" s="26">
        <v>1</v>
      </c>
      <c r="L2918" s="27">
        <v>0</v>
      </c>
      <c r="N2918" s="24">
        <f t="shared" ref="N2918" si="17390">D2918*I2915+F2918*I2918-E2918*J2915-G2918*J2918</f>
        <v>0</v>
      </c>
      <c r="O2918" s="28">
        <f t="shared" ref="O2918" si="17391">(D2918*J2915+E2918*I2915+F2918*J2918+G2918*I2918)</f>
        <v>-7.2165686092875242E-2</v>
      </c>
      <c r="P2918" s="26">
        <f t="shared" ref="P2918" si="17392">D2918*K2915+F2918*K2918-E2918*L2915-G2918*L2918</f>
        <v>1</v>
      </c>
      <c r="Q2918" s="27">
        <f t="shared" ref="Q2918" si="17393">(D2918*L2915+E2918*K2915+F2918*L2918+G2918*K2918)</f>
        <v>0</v>
      </c>
      <c r="S2918" s="24">
        <v>0</v>
      </c>
      <c r="T2918" s="28">
        <v>0</v>
      </c>
      <c r="U2918" s="26">
        <v>1</v>
      </c>
      <c r="V2918" s="27">
        <v>0</v>
      </c>
      <c r="X2918" s="24">
        <f t="shared" ref="X2918" si="17394">N2918*S2915+P2918*S2918-O2918*T2915-Q2918*T2918</f>
        <v>0</v>
      </c>
      <c r="Y2918" s="28">
        <f t="shared" ref="Y2918" si="17395">(N2918*T2915+O2918*S2915+P2918*T2918+Q2918*S2918)</f>
        <v>-7.2165686092875242E-2</v>
      </c>
      <c r="Z2918" s="26">
        <f t="shared" ref="Z2918" si="17396">N2918*U2915+P2918*U2918-O2918*V2915-Q2918*V2918</f>
        <v>-0.83104013185891934</v>
      </c>
      <c r="AA2918" s="27">
        <f t="shared" ref="AA2918" si="17397">(N2918*V2915+O2918*U2915+P2918*V2918+Q2918*U2918)</f>
        <v>0</v>
      </c>
      <c r="AB2918" s="8"/>
      <c r="AC2918" s="24">
        <v>0</v>
      </c>
      <c r="AD2918" s="28">
        <f t="shared" ref="AD2918" si="17398">IF(0=(1-$AD$8*$AE$8*$B2915^2),0,-1*(1-$AD$8*$AE$8*$B2915^2)/($B2915*$AD$8))</f>
        <v>-9.0958519634318169E-2</v>
      </c>
      <c r="AE2918" s="26">
        <v>1</v>
      </c>
      <c r="AF2918" s="27">
        <v>0</v>
      </c>
      <c r="AH2918" s="24">
        <f t="shared" ref="AH2918" si="17399">X2918*AC2915+Z2918*AC2918-Y2918*AD2915-AA2918*AD2918</f>
        <v>0</v>
      </c>
      <c r="AI2918" s="28">
        <f t="shared" ref="AI2918" si="17400">(X2918*AD2915+Y2918*AC2915+Z2918*AD2918+AA2918*AC2918)</f>
        <v>3.424494057720634E-3</v>
      </c>
      <c r="AJ2918" s="26">
        <f t="shared" ref="AJ2918" si="17401">X2918*AE2915+Z2918*AE2918-Y2918*AF2915-AA2918*AF2918</f>
        <v>-0.83104013185891934</v>
      </c>
      <c r="AK2918" s="27">
        <f t="shared" ref="AK2918" si="17402">(X2918*AF2915+Y2918*AE2915+Z2918*AF2918+AA2918*AE2918)</f>
        <v>0</v>
      </c>
      <c r="AL2918" s="8"/>
      <c r="AM2918" s="24">
        <v>0</v>
      </c>
      <c r="AN2918" s="28">
        <v>0</v>
      </c>
      <c r="AO2918" s="26">
        <v>1</v>
      </c>
      <c r="AP2918" s="27">
        <v>0</v>
      </c>
      <c r="AR2918" s="24">
        <f t="shared" ref="AR2918" si="17403">AH2918*AM2915+AJ2918*AM2918-AI2918*AN2915-AK2918*AN2918</f>
        <v>0</v>
      </c>
      <c r="AS2918" s="28">
        <f t="shared" ref="AS2918" si="17404">(AH2918*AN2915+AI2918*AM2915+AJ2918*AN2918+AK2918*AM2918)</f>
        <v>3.424494057720634E-3</v>
      </c>
      <c r="AT2918" s="26">
        <f t="shared" ref="AT2918" si="17405">AH2918*AO2915+AJ2918*AO2918-AI2918*AP2915-AK2918*AP2918</f>
        <v>-0.8130798880369986</v>
      </c>
      <c r="AU2918" s="27">
        <f t="shared" ref="AU2918" si="17406">(AH2918*AP2915+AI2918*AO2915+AJ2918*AP2918+AK2918*AO2918)</f>
        <v>0</v>
      </c>
      <c r="AV2918" s="8"/>
      <c r="AW2918" s="38">
        <f t="shared" ref="AW2918" si="17407">(180/PI())*ATAN(-1*(($AR$8*AS2915+AU2915+$AR$8*AS2918+AU2918)/($AR$8*AR2915+AT2915+$AR$8*AR2918+AT2918)))</f>
        <v>-81.602507820485599</v>
      </c>
      <c r="AY2918" s="187">
        <f t="shared" ref="AY2918" si="17408">20*LOG(((($AR$8*AR2915+AT2915-$AR$8*AR2918-AT2918)^2+($AR$8*AS2915+AU2915-$AR$8*AS2918-AU2918)^2)/(($AR$8*AR2915+AT2915+$AR$8*AR2918+AT2918)^2+($AR$8*AS2915+AU2915+$AR$8*AS2918+AU2918)^2))^0.5)</f>
        <v>-8.4593446122235169E-2</v>
      </c>
      <c r="AZ2918" s="9"/>
      <c r="BA2918" s="29"/>
      <c r="BB2918" s="29"/>
      <c r="BC2918" s="29"/>
      <c r="BD2918" s="29"/>
    </row>
    <row r="2919" spans="2:56" ht="18.649999999999999" customHeight="1">
      <c r="AY2919" s="33"/>
    </row>
    <row r="2920" spans="2:56" ht="18.649999999999999" customHeight="1" thickBot="1">
      <c r="E2920" s="21" t="s">
        <v>68</v>
      </c>
      <c r="J2920" s="21" t="s">
        <v>69</v>
      </c>
      <c r="O2920" s="21" t="s">
        <v>70</v>
      </c>
      <c r="T2920" s="21" t="s">
        <v>71</v>
      </c>
      <c r="Y2920" s="21" t="s">
        <v>72</v>
      </c>
      <c r="AD2920" s="21" t="s">
        <v>73</v>
      </c>
      <c r="AI2920" s="21" t="s">
        <v>74</v>
      </c>
      <c r="AN2920" s="21" t="s">
        <v>75</v>
      </c>
      <c r="AS2920" s="21" t="s">
        <v>76</v>
      </c>
    </row>
    <row r="2921" spans="2:56" ht="18.649999999999999" customHeight="1" thickBot="1">
      <c r="B2921" s="20"/>
      <c r="D2921" s="197" t="s">
        <v>77</v>
      </c>
      <c r="E2921" s="198"/>
      <c r="F2921" s="199" t="s">
        <v>78</v>
      </c>
      <c r="G2921" s="200"/>
      <c r="I2921" s="197" t="s">
        <v>79</v>
      </c>
      <c r="J2921" s="198"/>
      <c r="K2921" s="199" t="s">
        <v>80</v>
      </c>
      <c r="L2921" s="200"/>
      <c r="N2921" s="197" t="s">
        <v>81</v>
      </c>
      <c r="O2921" s="198"/>
      <c r="P2921" s="199" t="s">
        <v>82</v>
      </c>
      <c r="Q2921" s="200"/>
      <c r="S2921" s="197" t="s">
        <v>83</v>
      </c>
      <c r="T2921" s="198"/>
      <c r="U2921" s="199" t="s">
        <v>84</v>
      </c>
      <c r="V2921" s="200"/>
      <c r="X2921" s="197" t="s">
        <v>85</v>
      </c>
      <c r="Y2921" s="198"/>
      <c r="Z2921" s="199" t="s">
        <v>86</v>
      </c>
      <c r="AA2921" s="200"/>
      <c r="AB2921" s="4"/>
      <c r="AC2921" s="197" t="s">
        <v>87</v>
      </c>
      <c r="AD2921" s="198"/>
      <c r="AE2921" s="199" t="s">
        <v>88</v>
      </c>
      <c r="AF2921" s="200"/>
      <c r="AH2921" s="197" t="s">
        <v>89</v>
      </c>
      <c r="AI2921" s="198"/>
      <c r="AJ2921" s="199" t="s">
        <v>90</v>
      </c>
      <c r="AK2921" s="200"/>
      <c r="AL2921" s="4"/>
      <c r="AM2921" s="197" t="s">
        <v>91</v>
      </c>
      <c r="AN2921" s="198"/>
      <c r="AO2921" s="199" t="s">
        <v>92</v>
      </c>
      <c r="AP2921" s="200"/>
      <c r="AR2921" s="197" t="s">
        <v>93</v>
      </c>
      <c r="AS2921" s="198"/>
      <c r="AT2921" s="199" t="s">
        <v>94</v>
      </c>
      <c r="AU2921" s="200"/>
      <c r="AV2921" s="4"/>
      <c r="AW2921" s="181" t="s">
        <v>95</v>
      </c>
      <c r="AY2921" s="182" t="s">
        <v>22</v>
      </c>
      <c r="AZ2921" s="9"/>
      <c r="BA2921" s="29"/>
      <c r="BB2921" s="29"/>
      <c r="BC2921" s="29"/>
      <c r="BD2921" s="29"/>
    </row>
    <row r="2922" spans="2:56" ht="18.649999999999999" customHeight="1" thickTop="1" thickBot="1">
      <c r="B2922" s="39">
        <f t="shared" ref="B2922" si="17409">B2915+$E$5</f>
        <v>1.0655999999999819</v>
      </c>
      <c r="D2922" s="24">
        <v>1</v>
      </c>
      <c r="E2922" s="25">
        <v>0</v>
      </c>
      <c r="F2922" s="26">
        <v>0</v>
      </c>
      <c r="G2922" s="27">
        <f t="shared" ref="G2922" si="17410">-1/($E$8*$B2922)</f>
        <v>-5.242672840438293</v>
      </c>
      <c r="I2922" s="24">
        <v>1</v>
      </c>
      <c r="J2922" s="28">
        <v>0</v>
      </c>
      <c r="K2922" s="26">
        <v>0</v>
      </c>
      <c r="L2922" s="27">
        <v>0</v>
      </c>
      <c r="N2922" s="24">
        <f t="shared" ref="N2922" si="17411">D2922*I2922+F2922*I2925-E2922*J2922-G2922*J2925</f>
        <v>0.62594816165745693</v>
      </c>
      <c r="O2922" s="28">
        <f t="shared" ref="O2922" si="17412">(D2922*J2922+E2922*I2922+F2922*J2925+G2922*I2925)</f>
        <v>0</v>
      </c>
      <c r="P2922" s="26">
        <f t="shared" ref="P2922" si="17413">D2922*K2922+F2922*K2925-E2922*L2922-G2922*L2925</f>
        <v>0</v>
      </c>
      <c r="Q2922" s="27">
        <f t="shared" ref="Q2922" si="17414">(D2922*L2922+E2922*K2922+F2922*L2925+G2922*K2925)</f>
        <v>-5.242672840438293</v>
      </c>
      <c r="S2922" s="24">
        <v>1</v>
      </c>
      <c r="T2922" s="25">
        <v>0</v>
      </c>
      <c r="U2922" s="26">
        <v>0</v>
      </c>
      <c r="V2922" s="27">
        <f t="shared" ref="V2922" si="17415">-1/($T$8*$B2922)</f>
        <v>-25.363201038877147</v>
      </c>
      <c r="X2922" s="24">
        <f t="shared" ref="X2922" si="17416">N2922*S2922+P2922*S2925-O2922*T2922-Q2922*T2925</f>
        <v>0.62594816165745693</v>
      </c>
      <c r="Y2922" s="28">
        <f t="shared" ref="Y2922" si="17417">(N2922*T2922+O2922*S2922+P2922*T2925+Q2922*S2925)</f>
        <v>0</v>
      </c>
      <c r="Z2922" s="26">
        <f t="shared" ref="Z2922" si="17418">N2922*U2922+P2922*U2925-O2922*V2922-Q2922*V2925</f>
        <v>0</v>
      </c>
      <c r="AA2922" s="27">
        <f t="shared" ref="AA2922" si="17419">(N2922*V2922+O2922*U2922+P2922*V2925+Q2922*U2925)</f>
        <v>-21.118721904471943</v>
      </c>
      <c r="AB2922" s="8"/>
      <c r="AC2922" s="24">
        <v>1</v>
      </c>
      <c r="AD2922" s="28">
        <v>0</v>
      </c>
      <c r="AE2922" s="26">
        <v>0</v>
      </c>
      <c r="AF2922" s="27">
        <v>0</v>
      </c>
      <c r="AH2922" s="24">
        <f t="shared" ref="AH2922" si="17420">X2922*AC2922+Z2922*AC2925-Y2922*AD2922-AA2922*AD2925</f>
        <v>-1.2801706837348801</v>
      </c>
      <c r="AI2922" s="28">
        <f t="shared" ref="AI2922" si="17421">(X2922*AD2922+Y2922*AC2922+Z2922*AD2925+AA2922*AC2925)</f>
        <v>0</v>
      </c>
      <c r="AJ2922" s="26">
        <f t="shared" ref="AJ2922" si="17422">X2922*AE2922+Z2922*AE2925-Y2922*AF2922-AA2922*AF2925</f>
        <v>0</v>
      </c>
      <c r="AK2922" s="27">
        <f t="shared" ref="AK2922" si="17423">(X2922*AF2922+Y2922*AE2922+Z2922*AF2925+AA2922*AE2925)</f>
        <v>-21.118721904471943</v>
      </c>
      <c r="AL2922" s="8"/>
      <c r="AM2922" s="24">
        <v>1</v>
      </c>
      <c r="AN2922" s="25">
        <v>0</v>
      </c>
      <c r="AO2922" s="26">
        <v>0</v>
      </c>
      <c r="AP2922" s="27">
        <f t="shared" ref="AP2922" si="17424">-1/($AN$8*$B2922)</f>
        <v>-5.242672840438293</v>
      </c>
      <c r="AR2922" s="24">
        <f t="shared" ref="AR2922" si="17425">AH2922*AM2922+AJ2922*AM2925-AI2922*AN2922-AK2922*AN2925</f>
        <v>-1.2801706837348801</v>
      </c>
      <c r="AS2922" s="28">
        <f t="shared" ref="AS2922" si="17426">(AH2922*AN2922+AI2922*AM2922+AJ2922*AN2925+AK2922*AM2925)</f>
        <v>0</v>
      </c>
      <c r="AT2922" s="26">
        <f t="shared" ref="AT2922" si="17427">AH2922*AO2922+AJ2922*AO2925-AI2922*AP2922-AK2922*AP2925</f>
        <v>0</v>
      </c>
      <c r="AU2922" s="27">
        <f t="shared" ref="AU2922" si="17428">(AH2922*AP2922+AI2922*AO2922+AJ2922*AP2925+AK2922*AO2925)</f>
        <v>-14.407205829729769</v>
      </c>
      <c r="AV2922" s="8"/>
      <c r="AW2922" s="183">
        <f t="shared" ref="AW2922" si="17429">20*LOG((2*$AR$8)/(($AR$8*AR2922+AT2922+$AR$8*AR2925+AT2925)^2+($AR$8*AS2922+AU2922+$AR$8*AS2925+AU2925)^2)^0.5)</f>
        <v>-17.239629708058704</v>
      </c>
      <c r="AY2922" s="184">
        <f t="shared" ref="AY2922" si="17430">((AS2922^2+AR2922^2)/(AS2925^2+AR2925^2))^0.5</f>
        <v>742.14574186305583</v>
      </c>
      <c r="AZ2922" s="9"/>
      <c r="BA2922" s="29"/>
      <c r="BB2922" s="29"/>
      <c r="BC2922" s="29"/>
      <c r="BD2922" s="29"/>
    </row>
    <row r="2923" spans="2:56" ht="18.649999999999999" customHeight="1" thickBot="1">
      <c r="D2923" s="30"/>
      <c r="G2923" s="31"/>
      <c r="I2923" s="30"/>
      <c r="L2923" s="31"/>
      <c r="N2923" s="30"/>
      <c r="Q2923" s="31"/>
      <c r="S2923" s="30"/>
      <c r="V2923" s="31"/>
      <c r="X2923" s="30"/>
      <c r="AA2923" s="31"/>
      <c r="AC2923" s="30"/>
      <c r="AF2923" s="31"/>
      <c r="AH2923" s="30"/>
      <c r="AK2923" s="31"/>
      <c r="AM2923" s="30"/>
      <c r="AP2923" s="31"/>
      <c r="AR2923" s="30"/>
      <c r="AU2923" s="31"/>
      <c r="AY2923" s="185"/>
      <c r="AZ2923" s="9"/>
      <c r="BA2923" s="29"/>
      <c r="BB2923" s="29"/>
      <c r="BC2923" s="29"/>
      <c r="BD2923" s="29"/>
    </row>
    <row r="2924" spans="2:56" ht="18.649999999999999" customHeight="1" thickBot="1">
      <c r="D2924" s="197" t="s">
        <v>96</v>
      </c>
      <c r="E2924" s="198"/>
      <c r="F2924" s="199" t="s">
        <v>97</v>
      </c>
      <c r="G2924" s="200"/>
      <c r="I2924" s="197" t="s">
        <v>98</v>
      </c>
      <c r="J2924" s="198"/>
      <c r="K2924" s="199" t="s">
        <v>99</v>
      </c>
      <c r="L2924" s="200"/>
      <c r="N2924" s="197" t="s">
        <v>1</v>
      </c>
      <c r="O2924" s="198"/>
      <c r="P2924" s="199" t="s">
        <v>2</v>
      </c>
      <c r="Q2924" s="200"/>
      <c r="S2924" s="172" t="s">
        <v>100</v>
      </c>
      <c r="T2924" s="173"/>
      <c r="U2924" s="199" t="s">
        <v>101</v>
      </c>
      <c r="V2924" s="200"/>
      <c r="X2924" s="197" t="s">
        <v>102</v>
      </c>
      <c r="Y2924" s="198"/>
      <c r="Z2924" s="199" t="s">
        <v>103</v>
      </c>
      <c r="AA2924" s="200"/>
      <c r="AB2924" s="4"/>
      <c r="AC2924" s="197" t="s">
        <v>104</v>
      </c>
      <c r="AD2924" s="198"/>
      <c r="AE2924" s="199" t="s">
        <v>105</v>
      </c>
      <c r="AF2924" s="200"/>
      <c r="AH2924" s="172" t="s">
        <v>106</v>
      </c>
      <c r="AI2924" s="173"/>
      <c r="AJ2924" s="199" t="s">
        <v>107</v>
      </c>
      <c r="AK2924" s="200"/>
      <c r="AL2924" s="4"/>
      <c r="AM2924" s="197" t="s">
        <v>108</v>
      </c>
      <c r="AN2924" s="198"/>
      <c r="AO2924" s="199" t="s">
        <v>109</v>
      </c>
      <c r="AP2924" s="200"/>
      <c r="AR2924" s="197" t="s">
        <v>110</v>
      </c>
      <c r="AS2924" s="198"/>
      <c r="AT2924" s="199" t="s">
        <v>111</v>
      </c>
      <c r="AU2924" s="200"/>
      <c r="AV2924" s="4"/>
      <c r="AW2924" s="36" t="s">
        <v>112</v>
      </c>
      <c r="AY2924" s="186" t="s">
        <v>113</v>
      </c>
      <c r="AZ2924" s="9"/>
      <c r="BA2924" s="29"/>
      <c r="BB2924" s="29"/>
      <c r="BC2924" s="29"/>
      <c r="BD2924" s="29"/>
    </row>
    <row r="2925" spans="2:56" ht="18.649999999999999" customHeight="1" thickTop="1" thickBot="1">
      <c r="D2925" s="24">
        <v>0</v>
      </c>
      <c r="E2925" s="28">
        <v>0</v>
      </c>
      <c r="F2925" s="26">
        <v>1</v>
      </c>
      <c r="G2925" s="27">
        <v>0</v>
      </c>
      <c r="I2925" s="24">
        <v>0</v>
      </c>
      <c r="J2925" s="28">
        <f t="shared" ref="J2925" si="17431">IF(0=(1-$J$8*$K$8*$B2922^2),0,-1*(1-$J$8*$K$8*$B2922^2)/($B2922*$K$8))</f>
        <v>-7.1347545369867482E-2</v>
      </c>
      <c r="K2925" s="26">
        <v>1</v>
      </c>
      <c r="L2925" s="27">
        <v>0</v>
      </c>
      <c r="N2925" s="24">
        <f t="shared" ref="N2925" si="17432">D2925*I2922+F2925*I2925-E2925*J2922-G2925*J2925</f>
        <v>0</v>
      </c>
      <c r="O2925" s="28">
        <f t="shared" ref="O2925" si="17433">(D2925*J2922+E2925*I2922+F2925*J2925+G2925*I2925)</f>
        <v>-7.1347545369867482E-2</v>
      </c>
      <c r="P2925" s="26">
        <f t="shared" ref="P2925" si="17434">D2925*K2922+F2925*K2925-E2925*L2922-G2925*L2925</f>
        <v>1</v>
      </c>
      <c r="Q2925" s="27">
        <f t="shared" ref="Q2925" si="17435">(D2925*L2922+E2925*K2922+F2925*L2925+G2925*K2925)</f>
        <v>0</v>
      </c>
      <c r="S2925" s="24">
        <v>0</v>
      </c>
      <c r="T2925" s="28">
        <v>0</v>
      </c>
      <c r="U2925" s="26">
        <v>1</v>
      </c>
      <c r="V2925" s="27">
        <v>0</v>
      </c>
      <c r="X2925" s="24">
        <f t="shared" ref="X2925" si="17436">N2925*S2922+P2925*S2925-O2925*T2922-Q2925*T2925</f>
        <v>0</v>
      </c>
      <c r="Y2925" s="28">
        <f t="shared" ref="Y2925" si="17437">(N2925*T2922+O2925*S2922+P2925*T2925+Q2925*S2925)</f>
        <v>-7.1347545369867482E-2</v>
      </c>
      <c r="Z2925" s="26">
        <f t="shared" ref="Z2925" si="17438">N2925*U2922+P2925*U2925-O2925*V2922-Q2925*V2925</f>
        <v>-0.80960213684635729</v>
      </c>
      <c r="AA2925" s="27">
        <f t="shared" ref="AA2925" si="17439">(N2925*V2922+O2925*U2922+P2925*V2925+Q2925*U2925)</f>
        <v>0</v>
      </c>
      <c r="AB2925" s="8"/>
      <c r="AC2925" s="24">
        <v>0</v>
      </c>
      <c r="AD2925" s="28">
        <f t="shared" ref="AD2925" si="17440">IF(0=(1-$AD$8*$AE$8*$B2922^2),0,-1*(1-$AD$8*$AE$8*$B2922^2)/($B2922*$AD$8))</f>
        <v>-9.0257301271092147E-2</v>
      </c>
      <c r="AE2925" s="26">
        <v>1</v>
      </c>
      <c r="AF2925" s="27">
        <v>0</v>
      </c>
      <c r="AH2925" s="24">
        <f t="shared" ref="AH2925" si="17441">X2925*AC2922+Z2925*AC2925-Y2925*AD2922-AA2925*AD2925</f>
        <v>0</v>
      </c>
      <c r="AI2925" s="28">
        <f t="shared" ref="AI2925" si="17442">(X2925*AD2922+Y2925*AC2922+Z2925*AD2925+AA2925*AC2925)</f>
        <v>1.7249586051941573E-3</v>
      </c>
      <c r="AJ2925" s="26">
        <f t="shared" ref="AJ2925" si="17443">X2925*AE2922+Z2925*AE2925-Y2925*AF2922-AA2925*AF2925</f>
        <v>-0.80960213684635729</v>
      </c>
      <c r="AK2925" s="27">
        <f t="shared" ref="AK2925" si="17444">(X2925*AF2922+Y2925*AE2922+Z2925*AF2925+AA2925*AE2925)</f>
        <v>0</v>
      </c>
      <c r="AL2925" s="8"/>
      <c r="AM2925" s="24">
        <v>0</v>
      </c>
      <c r="AN2925" s="28">
        <v>0</v>
      </c>
      <c r="AO2925" s="26">
        <v>1</v>
      </c>
      <c r="AP2925" s="27">
        <v>0</v>
      </c>
      <c r="AR2925" s="24">
        <f t="shared" ref="AR2925" si="17445">AH2925*AM2922+AJ2925*AM2925-AI2925*AN2922-AK2925*AN2925</f>
        <v>0</v>
      </c>
      <c r="AS2925" s="28">
        <f t="shared" ref="AS2925" si="17446">(AH2925*AN2922+AI2925*AM2922+AJ2925*AN2925+AK2925*AM2925)</f>
        <v>1.7249586051941573E-3</v>
      </c>
      <c r="AT2925" s="26">
        <f t="shared" ref="AT2925" si="17447">AH2925*AO2922+AJ2925*AO2925-AI2925*AP2922-AK2925*AP2925</f>
        <v>-0.8005587432160256</v>
      </c>
      <c r="AU2925" s="27">
        <f t="shared" ref="AU2925" si="17448">(AH2925*AP2922+AI2925*AO2922+AJ2925*AP2925+AK2925*AO2925)</f>
        <v>0</v>
      </c>
      <c r="AV2925" s="8"/>
      <c r="AW2925" s="38">
        <f t="shared" ref="AW2925" si="17449">(180/PI())*ATAN(-1*(($AR$8*AS2922+AU2922+$AR$8*AS2925+AU2925)/($AR$8*AR2922+AT2922+$AR$8*AR2925+AT2925)))</f>
        <v>-81.781033298963678</v>
      </c>
      <c r="AY2925" s="187">
        <f t="shared" ref="AY2925" si="17450">20*LOG(((($AR$8*AR2922+AT2922-$AR$8*AR2925-AT2925)^2+($AR$8*AS2922+AU2922-$AR$8*AS2925-AU2925)^2)/(($AR$8*AR2922+AT2922+$AR$8*AR2925+AT2925)^2+($AR$8*AS2922+AU2922+$AR$8*AS2925+AU2925)^2))^0.5)</f>
        <v>-8.278545460399056E-2</v>
      </c>
      <c r="AZ2925" s="9"/>
      <c r="BA2925" s="29"/>
      <c r="BB2925" s="29"/>
      <c r="BC2925" s="29"/>
      <c r="BD2925" s="29"/>
    </row>
    <row r="2926" spans="2:56" ht="18.649999999999999" customHeight="1">
      <c r="AY2926" s="33"/>
    </row>
    <row r="2927" spans="2:56" ht="18.649999999999999" customHeight="1" thickBot="1">
      <c r="E2927" s="21" t="s">
        <v>68</v>
      </c>
      <c r="J2927" s="21" t="s">
        <v>69</v>
      </c>
      <c r="O2927" s="21" t="s">
        <v>70</v>
      </c>
      <c r="T2927" s="21" t="s">
        <v>71</v>
      </c>
      <c r="Y2927" s="21" t="s">
        <v>72</v>
      </c>
      <c r="AD2927" s="21" t="s">
        <v>73</v>
      </c>
      <c r="AI2927" s="21" t="s">
        <v>74</v>
      </c>
      <c r="AN2927" s="21" t="s">
        <v>75</v>
      </c>
      <c r="AS2927" s="21" t="s">
        <v>76</v>
      </c>
    </row>
    <row r="2928" spans="2:56" ht="18.649999999999999" customHeight="1" thickBot="1">
      <c r="B2928" s="20"/>
      <c r="D2928" s="197" t="s">
        <v>77</v>
      </c>
      <c r="E2928" s="198"/>
      <c r="F2928" s="199" t="s">
        <v>78</v>
      </c>
      <c r="G2928" s="200"/>
      <c r="I2928" s="197" t="s">
        <v>79</v>
      </c>
      <c r="J2928" s="198"/>
      <c r="K2928" s="199" t="s">
        <v>80</v>
      </c>
      <c r="L2928" s="200"/>
      <c r="N2928" s="197" t="s">
        <v>81</v>
      </c>
      <c r="O2928" s="198"/>
      <c r="P2928" s="199" t="s">
        <v>82</v>
      </c>
      <c r="Q2928" s="200"/>
      <c r="S2928" s="197" t="s">
        <v>83</v>
      </c>
      <c r="T2928" s="198"/>
      <c r="U2928" s="199" t="s">
        <v>84</v>
      </c>
      <c r="V2928" s="200"/>
      <c r="X2928" s="197" t="s">
        <v>85</v>
      </c>
      <c r="Y2928" s="198"/>
      <c r="Z2928" s="199" t="s">
        <v>86</v>
      </c>
      <c r="AA2928" s="200"/>
      <c r="AB2928" s="4"/>
      <c r="AC2928" s="197" t="s">
        <v>87</v>
      </c>
      <c r="AD2928" s="198"/>
      <c r="AE2928" s="199" t="s">
        <v>88</v>
      </c>
      <c r="AF2928" s="200"/>
      <c r="AH2928" s="197" t="s">
        <v>89</v>
      </c>
      <c r="AI2928" s="198"/>
      <c r="AJ2928" s="199" t="s">
        <v>90</v>
      </c>
      <c r="AK2928" s="200"/>
      <c r="AL2928" s="4"/>
      <c r="AM2928" s="197" t="s">
        <v>91</v>
      </c>
      <c r="AN2928" s="198"/>
      <c r="AO2928" s="199" t="s">
        <v>92</v>
      </c>
      <c r="AP2928" s="200"/>
      <c r="AR2928" s="197" t="s">
        <v>93</v>
      </c>
      <c r="AS2928" s="198"/>
      <c r="AT2928" s="199" t="s">
        <v>94</v>
      </c>
      <c r="AU2928" s="200"/>
      <c r="AV2928" s="4"/>
      <c r="AW2928" s="181" t="s">
        <v>95</v>
      </c>
      <c r="AY2928" s="182" t="s">
        <v>22</v>
      </c>
      <c r="AZ2928" s="9"/>
      <c r="BA2928" s="29"/>
      <c r="BB2928" s="29"/>
      <c r="BC2928" s="29"/>
      <c r="BD2928" s="29"/>
    </row>
    <row r="2929" spans="2:56" ht="18.649999999999999" customHeight="1" thickTop="1" thickBot="1">
      <c r="B2929" s="39">
        <f t="shared" ref="B2929" si="17451">B2922+$E$5</f>
        <v>1.0659999999999819</v>
      </c>
      <c r="D2929" s="24">
        <v>1</v>
      </c>
      <c r="E2929" s="25">
        <v>0</v>
      </c>
      <c r="F2929" s="26">
        <v>0</v>
      </c>
      <c r="G2929" s="27">
        <f t="shared" ref="G2929" si="17452">-1/($E$8*$B2929)</f>
        <v>-5.240705608603232</v>
      </c>
      <c r="I2929" s="24">
        <v>1</v>
      </c>
      <c r="J2929" s="28">
        <v>0</v>
      </c>
      <c r="K2929" s="26">
        <v>0</v>
      </c>
      <c r="L2929" s="27">
        <v>0</v>
      </c>
      <c r="N2929" s="24">
        <f t="shared" ref="N2929" si="17453">D2929*I2929+F2929*I2932-E2929*J2929-G2929*J2932</f>
        <v>0.6303744916484485</v>
      </c>
      <c r="O2929" s="28">
        <f t="shared" ref="O2929" si="17454">(D2929*J2929+E2929*I2929+F2929*J2932+G2929*I2932)</f>
        <v>0</v>
      </c>
      <c r="P2929" s="26">
        <f t="shared" ref="P2929" si="17455">D2929*K2929+F2929*K2932-E2929*L2929-G2929*L2932</f>
        <v>0</v>
      </c>
      <c r="Q2929" s="27">
        <f t="shared" ref="Q2929" si="17456">(D2929*L2929+E2929*K2929+F2929*L2932+G2929*K2932)</f>
        <v>-5.240705608603232</v>
      </c>
      <c r="S2929" s="24">
        <v>1</v>
      </c>
      <c r="T2929" s="25">
        <v>0</v>
      </c>
      <c r="U2929" s="26">
        <v>0</v>
      </c>
      <c r="V2929" s="27">
        <f t="shared" ref="V2929" si="17457">-1/($T$8*$B2929)</f>
        <v>-25.353683890269689</v>
      </c>
      <c r="X2929" s="24">
        <f t="shared" ref="X2929" si="17458">N2929*S2929+P2929*S2932-O2929*T2929-Q2929*T2932</f>
        <v>0.6303744916484485</v>
      </c>
      <c r="Y2929" s="28">
        <f t="shared" ref="Y2929" si="17459">(N2929*T2929+O2929*S2929+P2929*T2932+Q2929*S2932)</f>
        <v>0</v>
      </c>
      <c r="Z2929" s="26">
        <f t="shared" ref="Z2929" si="17460">N2929*U2929+P2929*U2932-O2929*V2929-Q2929*V2932</f>
        <v>0</v>
      </c>
      <c r="AA2929" s="27">
        <f t="shared" ref="AA2929" si="17461">(N2929*V2929+O2929*U2929+P2929*V2932+Q2929*U2932)</f>
        <v>-21.223021202347446</v>
      </c>
      <c r="AB2929" s="8"/>
      <c r="AC2929" s="24">
        <v>1</v>
      </c>
      <c r="AD2929" s="28">
        <v>0</v>
      </c>
      <c r="AE2929" s="26">
        <v>0</v>
      </c>
      <c r="AF2929" s="27">
        <v>0</v>
      </c>
      <c r="AH2929" s="24">
        <f t="shared" ref="AH2929" si="17462">X2929*AC2929+Z2929*AC2932-Y2929*AD2929-AA2929*AD2932</f>
        <v>-1.2702820098430787</v>
      </c>
      <c r="AI2929" s="28">
        <f t="shared" ref="AI2929" si="17463">(X2929*AD2929+Y2929*AC2929+Z2929*AD2932+AA2929*AC2932)</f>
        <v>0</v>
      </c>
      <c r="AJ2929" s="26">
        <f t="shared" ref="AJ2929" si="17464">X2929*AE2929+Z2929*AE2932-Y2929*AF2929-AA2929*AF2932</f>
        <v>0</v>
      </c>
      <c r="AK2929" s="27">
        <f t="shared" ref="AK2929" si="17465">(X2929*AF2929+Y2929*AE2929+Z2929*AF2932+AA2929*AE2932)</f>
        <v>-21.223021202347446</v>
      </c>
      <c r="AL2929" s="8"/>
      <c r="AM2929" s="24">
        <v>1</v>
      </c>
      <c r="AN2929" s="25">
        <v>0</v>
      </c>
      <c r="AO2929" s="26">
        <v>0</v>
      </c>
      <c r="AP2929" s="27">
        <f t="shared" ref="AP2929" si="17466">-1/($AN$8*$B2929)</f>
        <v>-5.240705608603232</v>
      </c>
      <c r="AR2929" s="24">
        <f t="shared" ref="AR2929" si="17467">AH2929*AM2929+AJ2929*AM2932-AI2929*AN2929-AK2929*AN2932</f>
        <v>-1.2702820098430787</v>
      </c>
      <c r="AS2929" s="28">
        <f t="shared" ref="AS2929" si="17468">(AH2929*AN2929+AI2929*AM2929+AJ2929*AN2932+AK2929*AM2932)</f>
        <v>0</v>
      </c>
      <c r="AT2929" s="26">
        <f t="shared" ref="AT2929" si="17469">AH2929*AO2929+AJ2929*AO2932-AI2929*AP2929-AK2929*AP2932</f>
        <v>0</v>
      </c>
      <c r="AU2929" s="27">
        <f t="shared" ref="AU2929" si="17470">(AH2929*AP2929+AI2929*AO2929+AJ2929*AP2932+AK2929*AO2932)</f>
        <v>-14.565847148855038</v>
      </c>
      <c r="AV2929" s="8"/>
      <c r="AW2929" s="183">
        <f t="shared" ref="AW2929" si="17471">20*LOG((2*$AR$8)/(($AR$8*AR2929+AT2929+$AR$8*AR2932+AT2932)^2+($AR$8*AS2929+AU2929+$AR$8*AS2932+AU2932)^2)^0.5)</f>
        <v>-17.331938231575236</v>
      </c>
      <c r="AY2929" s="184">
        <f t="shared" ref="AY2929" si="17472">((AS2929^2+AR2929^2)/(AS2932^2+AR2932^2))^0.5</f>
        <v>22072.756885106159</v>
      </c>
      <c r="AZ2929" s="9"/>
      <c r="BA2929" s="29"/>
      <c r="BB2929" s="29"/>
      <c r="BC2929" s="29"/>
      <c r="BD2929" s="29"/>
    </row>
    <row r="2930" spans="2:56" ht="18.649999999999999" customHeight="1" thickBot="1">
      <c r="D2930" s="30"/>
      <c r="G2930" s="31"/>
      <c r="I2930" s="30"/>
      <c r="L2930" s="31"/>
      <c r="N2930" s="30"/>
      <c r="Q2930" s="31"/>
      <c r="S2930" s="30"/>
      <c r="V2930" s="31"/>
      <c r="X2930" s="30"/>
      <c r="AA2930" s="31"/>
      <c r="AC2930" s="30"/>
      <c r="AF2930" s="31"/>
      <c r="AH2930" s="30"/>
      <c r="AK2930" s="31"/>
      <c r="AM2930" s="30"/>
      <c r="AP2930" s="31"/>
      <c r="AR2930" s="30"/>
      <c r="AU2930" s="31"/>
      <c r="AY2930" s="185"/>
      <c r="AZ2930" s="9"/>
      <c r="BA2930" s="29"/>
      <c r="BB2930" s="29"/>
      <c r="BC2930" s="29"/>
      <c r="BD2930" s="29"/>
    </row>
    <row r="2931" spans="2:56" ht="18.649999999999999" customHeight="1" thickBot="1">
      <c r="D2931" s="197" t="s">
        <v>96</v>
      </c>
      <c r="E2931" s="198"/>
      <c r="F2931" s="199" t="s">
        <v>97</v>
      </c>
      <c r="G2931" s="200"/>
      <c r="I2931" s="197" t="s">
        <v>98</v>
      </c>
      <c r="J2931" s="198"/>
      <c r="K2931" s="199" t="s">
        <v>99</v>
      </c>
      <c r="L2931" s="200"/>
      <c r="N2931" s="197" t="s">
        <v>1</v>
      </c>
      <c r="O2931" s="198"/>
      <c r="P2931" s="199" t="s">
        <v>2</v>
      </c>
      <c r="Q2931" s="200"/>
      <c r="S2931" s="172" t="s">
        <v>100</v>
      </c>
      <c r="T2931" s="173"/>
      <c r="U2931" s="199" t="s">
        <v>101</v>
      </c>
      <c r="V2931" s="200"/>
      <c r="X2931" s="197" t="s">
        <v>102</v>
      </c>
      <c r="Y2931" s="198"/>
      <c r="Z2931" s="199" t="s">
        <v>103</v>
      </c>
      <c r="AA2931" s="200"/>
      <c r="AB2931" s="4"/>
      <c r="AC2931" s="197" t="s">
        <v>104</v>
      </c>
      <c r="AD2931" s="198"/>
      <c r="AE2931" s="199" t="s">
        <v>105</v>
      </c>
      <c r="AF2931" s="200"/>
      <c r="AH2931" s="172" t="s">
        <v>106</v>
      </c>
      <c r="AI2931" s="173"/>
      <c r="AJ2931" s="199" t="s">
        <v>107</v>
      </c>
      <c r="AK2931" s="200"/>
      <c r="AL2931" s="4"/>
      <c r="AM2931" s="197" t="s">
        <v>108</v>
      </c>
      <c r="AN2931" s="198"/>
      <c r="AO2931" s="199" t="s">
        <v>109</v>
      </c>
      <c r="AP2931" s="200"/>
      <c r="AR2931" s="197" t="s">
        <v>110</v>
      </c>
      <c r="AS2931" s="198"/>
      <c r="AT2931" s="199" t="s">
        <v>111</v>
      </c>
      <c r="AU2931" s="200"/>
      <c r="AV2931" s="4"/>
      <c r="AW2931" s="36" t="s">
        <v>112</v>
      </c>
      <c r="AY2931" s="186" t="s">
        <v>113</v>
      </c>
      <c r="AZ2931" s="9"/>
      <c r="BA2931" s="29"/>
      <c r="BB2931" s="29"/>
      <c r="BC2931" s="29"/>
      <c r="BD2931" s="29"/>
    </row>
    <row r="2932" spans="2:56" ht="18.649999999999999" customHeight="1" thickTop="1" thickBot="1">
      <c r="D2932" s="24">
        <v>0</v>
      </c>
      <c r="E2932" s="28">
        <v>0</v>
      </c>
      <c r="F2932" s="26">
        <v>1</v>
      </c>
      <c r="G2932" s="27">
        <v>0</v>
      </c>
      <c r="I2932" s="24">
        <v>0</v>
      </c>
      <c r="J2932" s="28">
        <f t="shared" ref="J2932" si="17473">IF(0=(1-$J$8*$K$8*$B2929^2),0,-1*(1-$J$8*$K$8*$B2929^2)/($B2929*$K$8))</f>
        <v>-7.0529721750591745E-2</v>
      </c>
      <c r="K2932" s="26">
        <v>1</v>
      </c>
      <c r="L2932" s="27">
        <v>0</v>
      </c>
      <c r="N2932" s="24">
        <f t="shared" ref="N2932" si="17474">D2932*I2929+F2932*I2932-E2932*J2929-G2932*J2932</f>
        <v>0</v>
      </c>
      <c r="O2932" s="28">
        <f t="shared" ref="O2932" si="17475">(D2932*J2929+E2932*I2929+F2932*J2932+G2932*I2932)</f>
        <v>-7.0529721750591745E-2</v>
      </c>
      <c r="P2932" s="26">
        <f t="shared" ref="P2932" si="17476">D2932*K2929+F2932*K2932-E2932*L2929-G2932*L2932</f>
        <v>1</v>
      </c>
      <c r="Q2932" s="27">
        <f t="shared" ref="Q2932" si="17477">(D2932*L2929+E2932*K2929+F2932*L2932+G2932*K2932)</f>
        <v>0</v>
      </c>
      <c r="S2932" s="24">
        <v>0</v>
      </c>
      <c r="T2932" s="28">
        <v>0</v>
      </c>
      <c r="U2932" s="26">
        <v>1</v>
      </c>
      <c r="V2932" s="27">
        <v>0</v>
      </c>
      <c r="X2932" s="24">
        <f t="shared" ref="X2932" si="17478">N2932*S2929+P2932*S2932-O2932*T2929-Q2932*T2932</f>
        <v>0</v>
      </c>
      <c r="Y2932" s="28">
        <f t="shared" ref="Y2932" si="17479">(N2932*T2929+O2932*S2929+P2932*T2932+Q2932*S2932)</f>
        <v>-7.0529721750591745E-2</v>
      </c>
      <c r="Z2932" s="26">
        <f t="shared" ref="Z2932" si="17480">N2932*U2929+P2932*U2932-O2932*V2929-Q2932*V2932</f>
        <v>-0.78818827013318171</v>
      </c>
      <c r="AA2932" s="27">
        <f t="shared" ref="AA2932" si="17481">(N2932*V2929+O2932*U2929+P2932*V2932+Q2932*U2932)</f>
        <v>0</v>
      </c>
      <c r="AB2932" s="8"/>
      <c r="AC2932" s="24">
        <v>0</v>
      </c>
      <c r="AD2932" s="28">
        <f t="shared" ref="AD2932" si="17482">IF(0=(1-$AD$8*$AE$8*$B2929^2),0,-1*(1-$AD$8*$AE$8*$B2929^2)/($B2929*$AD$8))</f>
        <v>-8.9556358794067384E-2</v>
      </c>
      <c r="AE2932" s="26">
        <v>1</v>
      </c>
      <c r="AF2932" s="27">
        <v>0</v>
      </c>
      <c r="AH2932" s="24">
        <f t="shared" ref="AH2932" si="17483">X2932*AC2929+Z2932*AC2932-Y2932*AD2929-AA2932*AD2932</f>
        <v>0</v>
      </c>
      <c r="AI2932" s="28">
        <f t="shared" ref="AI2932" si="17484">(X2932*AD2929+Y2932*AC2929+Z2932*AD2932+AA2932*AC2932)</f>
        <v>5.754976673078005E-5</v>
      </c>
      <c r="AJ2932" s="26">
        <f t="shared" ref="AJ2932" si="17485">X2932*AE2929+Z2932*AE2932-Y2932*AF2929-AA2932*AF2932</f>
        <v>-0.78818827013318171</v>
      </c>
      <c r="AK2932" s="27">
        <f t="shared" ref="AK2932" si="17486">(X2932*AF2929+Y2932*AE2929+Z2932*AF2932+AA2932*AE2932)</f>
        <v>0</v>
      </c>
      <c r="AL2932" s="8"/>
      <c r="AM2932" s="24">
        <v>0</v>
      </c>
      <c r="AN2932" s="28">
        <v>0</v>
      </c>
      <c r="AO2932" s="26">
        <v>1</v>
      </c>
      <c r="AP2932" s="27">
        <v>0</v>
      </c>
      <c r="AR2932" s="24">
        <f t="shared" ref="AR2932" si="17487">AH2932*AM2929+AJ2932*AM2932-AI2932*AN2929-AK2932*AN2932</f>
        <v>0</v>
      </c>
      <c r="AS2932" s="28">
        <f t="shared" ref="AS2932" si="17488">(AH2932*AN2929+AI2932*AM2929+AJ2932*AN2932+AK2932*AM2932)</f>
        <v>5.754976673078005E-5</v>
      </c>
      <c r="AT2932" s="26">
        <f t="shared" ref="AT2932" si="17489">AH2932*AO2929+AJ2932*AO2932-AI2932*AP2929-AK2932*AP2932</f>
        <v>-0.78788666874790192</v>
      </c>
      <c r="AU2932" s="27">
        <f t="shared" ref="AU2932" si="17490">(AH2932*AP2929+AI2932*AO2929+AJ2932*AP2932+AK2932*AO2932)</f>
        <v>0</v>
      </c>
      <c r="AV2932" s="8"/>
      <c r="AW2932" s="38">
        <f t="shared" ref="AW2932" si="17491">(180/PI())*ATAN(-1*(($AR$8*AS2929+AU2929+$AR$8*AS2932+AU2932)/($AR$8*AR2929+AT2929+$AR$8*AR2932+AT2932)))</f>
        <v>-81.957262811491447</v>
      </c>
      <c r="AY2932" s="187">
        <f t="shared" ref="AY2932" si="17492">20*LOG(((($AR$8*AR2929+AT2929-$AR$8*AR2932-AT2932)^2+($AR$8*AS2929+AU2929-$AR$8*AS2932-AU2932)^2)/(($AR$8*AR2929+AT2929+$AR$8*AR2932+AT2932)^2+($AR$8*AS2929+AU2929+$AR$8*AS2932+AU2932)^2))^0.5)</f>
        <v>-8.1028088454949049E-2</v>
      </c>
      <c r="AZ2932" s="9"/>
      <c r="BA2932" s="29"/>
      <c r="BB2932" s="29"/>
      <c r="BC2932" s="29"/>
      <c r="BD2932" s="29"/>
    </row>
    <row r="2933" spans="2:56" ht="18.649999999999999" customHeight="1">
      <c r="AY2933" s="33"/>
    </row>
    <row r="2934" spans="2:56" ht="18.649999999999999" customHeight="1" thickBot="1">
      <c r="E2934" s="21" t="s">
        <v>68</v>
      </c>
      <c r="J2934" s="21" t="s">
        <v>69</v>
      </c>
      <c r="O2934" s="21" t="s">
        <v>70</v>
      </c>
      <c r="T2934" s="21" t="s">
        <v>71</v>
      </c>
      <c r="Y2934" s="21" t="s">
        <v>72</v>
      </c>
      <c r="AD2934" s="21" t="s">
        <v>73</v>
      </c>
      <c r="AI2934" s="21" t="s">
        <v>74</v>
      </c>
      <c r="AN2934" s="21" t="s">
        <v>75</v>
      </c>
      <c r="AS2934" s="21" t="s">
        <v>76</v>
      </c>
    </row>
    <row r="2935" spans="2:56" ht="18.649999999999999" customHeight="1" thickBot="1">
      <c r="B2935" s="20"/>
      <c r="D2935" s="197" t="s">
        <v>77</v>
      </c>
      <c r="E2935" s="198"/>
      <c r="F2935" s="199" t="s">
        <v>78</v>
      </c>
      <c r="G2935" s="200"/>
      <c r="I2935" s="197" t="s">
        <v>79</v>
      </c>
      <c r="J2935" s="198"/>
      <c r="K2935" s="199" t="s">
        <v>80</v>
      </c>
      <c r="L2935" s="200"/>
      <c r="N2935" s="197" t="s">
        <v>81</v>
      </c>
      <c r="O2935" s="198"/>
      <c r="P2935" s="199" t="s">
        <v>82</v>
      </c>
      <c r="Q2935" s="200"/>
      <c r="S2935" s="197" t="s">
        <v>83</v>
      </c>
      <c r="T2935" s="198"/>
      <c r="U2935" s="199" t="s">
        <v>84</v>
      </c>
      <c r="V2935" s="200"/>
      <c r="X2935" s="197" t="s">
        <v>85</v>
      </c>
      <c r="Y2935" s="198"/>
      <c r="Z2935" s="199" t="s">
        <v>86</v>
      </c>
      <c r="AA2935" s="200"/>
      <c r="AB2935" s="4"/>
      <c r="AC2935" s="197" t="s">
        <v>87</v>
      </c>
      <c r="AD2935" s="198"/>
      <c r="AE2935" s="199" t="s">
        <v>88</v>
      </c>
      <c r="AF2935" s="200"/>
      <c r="AH2935" s="197" t="s">
        <v>89</v>
      </c>
      <c r="AI2935" s="198"/>
      <c r="AJ2935" s="199" t="s">
        <v>90</v>
      </c>
      <c r="AK2935" s="200"/>
      <c r="AL2935" s="4"/>
      <c r="AM2935" s="197" t="s">
        <v>91</v>
      </c>
      <c r="AN2935" s="198"/>
      <c r="AO2935" s="199" t="s">
        <v>92</v>
      </c>
      <c r="AP2935" s="200"/>
      <c r="AR2935" s="197" t="s">
        <v>93</v>
      </c>
      <c r="AS2935" s="198"/>
      <c r="AT2935" s="199" t="s">
        <v>94</v>
      </c>
      <c r="AU2935" s="200"/>
      <c r="AV2935" s="4"/>
      <c r="AW2935" s="181" t="s">
        <v>95</v>
      </c>
      <c r="AY2935" s="182" t="s">
        <v>22</v>
      </c>
      <c r="AZ2935" s="9"/>
      <c r="BA2935" s="29"/>
      <c r="BB2935" s="29"/>
      <c r="BC2935" s="29"/>
      <c r="BD2935" s="29"/>
    </row>
    <row r="2936" spans="2:56" ht="18.649999999999999" customHeight="1" thickTop="1" thickBot="1">
      <c r="B2936" s="39">
        <f t="shared" ref="B2936" si="17493">B2929+$E$5</f>
        <v>1.0663999999999818</v>
      </c>
      <c r="D2936" s="24">
        <v>1</v>
      </c>
      <c r="E2936" s="25">
        <v>0</v>
      </c>
      <c r="F2936" s="26">
        <v>0</v>
      </c>
      <c r="G2936" s="27">
        <f t="shared" ref="G2936" si="17494">-1/($E$8*$B2936)</f>
        <v>-5.2387398525609949</v>
      </c>
      <c r="I2936" s="24">
        <v>1</v>
      </c>
      <c r="J2936" s="28">
        <v>0</v>
      </c>
      <c r="K2936" s="26">
        <v>0</v>
      </c>
      <c r="L2936" s="27">
        <v>0</v>
      </c>
      <c r="N2936" s="24">
        <f t="shared" ref="N2936" si="17495">D2936*I2936+F2936*I2939-E2936*J2936-G2936*J2939</f>
        <v>0.6347958417071885</v>
      </c>
      <c r="O2936" s="28">
        <f t="shared" ref="O2936" si="17496">(D2936*J2936+E2936*I2936+F2936*J2939+G2936*I2939)</f>
        <v>0</v>
      </c>
      <c r="P2936" s="26">
        <f t="shared" ref="P2936" si="17497">D2936*K2936+F2936*K2939-E2936*L2936-G2936*L2939</f>
        <v>0</v>
      </c>
      <c r="Q2936" s="27">
        <f t="shared" ref="Q2936" si="17498">(D2936*L2936+E2936*K2936+F2936*L2939+G2936*K2939)</f>
        <v>-5.2387398525609949</v>
      </c>
      <c r="S2936" s="24">
        <v>1</v>
      </c>
      <c r="T2936" s="25">
        <v>0</v>
      </c>
      <c r="U2936" s="26">
        <v>0</v>
      </c>
      <c r="V2936" s="27">
        <f t="shared" ref="V2936" si="17499">-1/($T$8*$B2936)</f>
        <v>-25.344173881308595</v>
      </c>
      <c r="X2936" s="24">
        <f t="shared" ref="X2936" si="17500">N2936*S2936+P2936*S2939-O2936*T2936-Q2936*T2939</f>
        <v>0.6347958417071885</v>
      </c>
      <c r="Y2936" s="28">
        <f t="shared" ref="Y2936" si="17501">(N2936*T2936+O2936*S2936+P2936*T2939+Q2936*S2939)</f>
        <v>0</v>
      </c>
      <c r="Z2936" s="26">
        <f t="shared" ref="Z2936" si="17502">N2936*U2936+P2936*U2939-O2936*V2936-Q2936*V2939</f>
        <v>0</v>
      </c>
      <c r="AA2936" s="27">
        <f t="shared" ref="AA2936" si="17503">(N2936*V2936+O2936*U2936+P2936*V2939+Q2936*U2939)</f>
        <v>-21.327116043919631</v>
      </c>
      <c r="AB2936" s="8"/>
      <c r="AC2936" s="24">
        <v>1</v>
      </c>
      <c r="AD2936" s="28">
        <v>0</v>
      </c>
      <c r="AE2936" s="26">
        <v>0</v>
      </c>
      <c r="AF2936" s="27">
        <v>0</v>
      </c>
      <c r="AH2936" s="24">
        <f t="shared" ref="AH2936" si="17504">X2936*AC2936+Z2936*AC2939-Y2936*AD2936-AA2936*AD2939</f>
        <v>-1.2602398104532049</v>
      </c>
      <c r="AI2936" s="28">
        <f t="shared" ref="AI2936" si="17505">(X2936*AD2936+Y2936*AC2936+Z2936*AD2939+AA2936*AC2939)</f>
        <v>0</v>
      </c>
      <c r="AJ2936" s="26">
        <f t="shared" ref="AJ2936" si="17506">X2936*AE2936+Z2936*AE2939-Y2936*AF2936-AA2936*AF2939</f>
        <v>0</v>
      </c>
      <c r="AK2936" s="27">
        <f t="shared" ref="AK2936" si="17507">(X2936*AF2936+Y2936*AE2936+Z2936*AF2939+AA2936*AE2939)</f>
        <v>-21.327116043919631</v>
      </c>
      <c r="AL2936" s="8"/>
      <c r="AM2936" s="24">
        <v>1</v>
      </c>
      <c r="AN2936" s="25">
        <v>0</v>
      </c>
      <c r="AO2936" s="26">
        <v>0</v>
      </c>
      <c r="AP2936" s="27">
        <f t="shared" ref="AP2936" si="17508">-1/($AN$8*$B2936)</f>
        <v>-5.2387398525609949</v>
      </c>
      <c r="AR2936" s="24">
        <f t="shared" ref="AR2936" si="17509">AH2936*AM2936+AJ2936*AM2939-AI2936*AN2936-AK2936*AN2939</f>
        <v>-1.2602398104532049</v>
      </c>
      <c r="AS2936" s="28">
        <f t="shared" ref="AS2936" si="17510">(AH2936*AN2936+AI2936*AM2936+AJ2936*AN2939+AK2936*AM2939)</f>
        <v>0</v>
      </c>
      <c r="AT2936" s="26">
        <f t="shared" ref="AT2936" si="17511">AH2936*AO2936+AJ2936*AO2939-AI2936*AP2936-AK2936*AP2939</f>
        <v>0</v>
      </c>
      <c r="AU2936" s="27">
        <f t="shared" ref="AU2936" si="17512">(AH2936*AP2936+AI2936*AO2936+AJ2936*AP2939+AK2936*AO2939)</f>
        <v>-14.725047525114512</v>
      </c>
      <c r="AV2936" s="8"/>
      <c r="AW2936" s="183">
        <f t="shared" ref="AW2936" si="17513">20*LOG((2*$AR$8)/(($AR$8*AR2936+AT2936+$AR$8*AR2939+AT2939)^2+($AR$8*AS2936+AU2936+$AR$8*AS2939+AU2939)^2)^0.5)</f>
        <v>-17.42363636895394</v>
      </c>
      <c r="AY2936" s="184">
        <f t="shared" ref="AY2936" si="17514">((AS2936^2+AR2936^2)/(AS2939^2+AR2939^2))^0.5</f>
        <v>798.73025905587247</v>
      </c>
      <c r="AZ2936" s="9"/>
      <c r="BA2936" s="29"/>
      <c r="BB2936" s="29"/>
      <c r="BC2936" s="29"/>
      <c r="BD2936" s="29"/>
    </row>
    <row r="2937" spans="2:56" ht="18.649999999999999" customHeight="1" thickBot="1">
      <c r="D2937" s="30"/>
      <c r="G2937" s="31"/>
      <c r="I2937" s="30"/>
      <c r="L2937" s="31"/>
      <c r="N2937" s="30"/>
      <c r="Q2937" s="31"/>
      <c r="S2937" s="30"/>
      <c r="V2937" s="31"/>
      <c r="X2937" s="30"/>
      <c r="AA2937" s="31"/>
      <c r="AC2937" s="30"/>
      <c r="AF2937" s="31"/>
      <c r="AH2937" s="30"/>
      <c r="AK2937" s="31"/>
      <c r="AM2937" s="30"/>
      <c r="AP2937" s="31"/>
      <c r="AR2937" s="30"/>
      <c r="AU2937" s="31"/>
      <c r="AY2937" s="185"/>
      <c r="AZ2937" s="9"/>
      <c r="BA2937" s="29"/>
      <c r="BB2937" s="29"/>
      <c r="BC2937" s="29"/>
      <c r="BD2937" s="29"/>
    </row>
    <row r="2938" spans="2:56" ht="18.649999999999999" customHeight="1" thickBot="1">
      <c r="D2938" s="197" t="s">
        <v>96</v>
      </c>
      <c r="E2938" s="198"/>
      <c r="F2938" s="199" t="s">
        <v>97</v>
      </c>
      <c r="G2938" s="200"/>
      <c r="I2938" s="197" t="s">
        <v>98</v>
      </c>
      <c r="J2938" s="198"/>
      <c r="K2938" s="199" t="s">
        <v>99</v>
      </c>
      <c r="L2938" s="200"/>
      <c r="N2938" s="197" t="s">
        <v>1</v>
      </c>
      <c r="O2938" s="198"/>
      <c r="P2938" s="199" t="s">
        <v>2</v>
      </c>
      <c r="Q2938" s="200"/>
      <c r="S2938" s="172" t="s">
        <v>100</v>
      </c>
      <c r="T2938" s="173"/>
      <c r="U2938" s="199" t="s">
        <v>101</v>
      </c>
      <c r="V2938" s="200"/>
      <c r="X2938" s="197" t="s">
        <v>102</v>
      </c>
      <c r="Y2938" s="198"/>
      <c r="Z2938" s="199" t="s">
        <v>103</v>
      </c>
      <c r="AA2938" s="200"/>
      <c r="AB2938" s="4"/>
      <c r="AC2938" s="197" t="s">
        <v>104</v>
      </c>
      <c r="AD2938" s="198"/>
      <c r="AE2938" s="199" t="s">
        <v>105</v>
      </c>
      <c r="AF2938" s="200"/>
      <c r="AH2938" s="172" t="s">
        <v>106</v>
      </c>
      <c r="AI2938" s="173"/>
      <c r="AJ2938" s="199" t="s">
        <v>107</v>
      </c>
      <c r="AK2938" s="200"/>
      <c r="AL2938" s="4"/>
      <c r="AM2938" s="197" t="s">
        <v>108</v>
      </c>
      <c r="AN2938" s="198"/>
      <c r="AO2938" s="199" t="s">
        <v>109</v>
      </c>
      <c r="AP2938" s="200"/>
      <c r="AR2938" s="197" t="s">
        <v>110</v>
      </c>
      <c r="AS2938" s="198"/>
      <c r="AT2938" s="199" t="s">
        <v>111</v>
      </c>
      <c r="AU2938" s="200"/>
      <c r="AV2938" s="4"/>
      <c r="AW2938" s="36" t="s">
        <v>112</v>
      </c>
      <c r="AY2938" s="186" t="s">
        <v>113</v>
      </c>
      <c r="AZ2938" s="9"/>
      <c r="BA2938" s="29"/>
      <c r="BB2938" s="29"/>
      <c r="BC2938" s="29"/>
      <c r="BD2938" s="29"/>
    </row>
    <row r="2939" spans="2:56" ht="18.649999999999999" customHeight="1" thickTop="1" thickBot="1">
      <c r="D2939" s="24">
        <v>0</v>
      </c>
      <c r="E2939" s="28">
        <v>0</v>
      </c>
      <c r="F2939" s="26">
        <v>1</v>
      </c>
      <c r="G2939" s="27">
        <v>0</v>
      </c>
      <c r="I2939" s="24">
        <v>0</v>
      </c>
      <c r="J2939" s="28">
        <f t="shared" ref="J2939" si="17515">IF(0=(1-$J$8*$K$8*$B2936^2),0,-1*(1-$J$8*$K$8*$B2936^2)/($B2936*$K$8))</f>
        <v>-6.9712214878217105E-2</v>
      </c>
      <c r="K2939" s="26">
        <v>1</v>
      </c>
      <c r="L2939" s="27">
        <v>0</v>
      </c>
      <c r="N2939" s="24">
        <f t="shared" ref="N2939" si="17516">D2939*I2936+F2939*I2939-E2939*J2936-G2939*J2939</f>
        <v>0</v>
      </c>
      <c r="O2939" s="28">
        <f t="shared" ref="O2939" si="17517">(D2939*J2936+E2939*I2936+F2939*J2939+G2939*I2939)</f>
        <v>-6.9712214878217105E-2</v>
      </c>
      <c r="P2939" s="26">
        <f t="shared" ref="P2939" si="17518">D2939*K2936+F2939*K2939-E2939*L2936-G2939*L2939</f>
        <v>1</v>
      </c>
      <c r="Q2939" s="27">
        <f t="shared" ref="Q2939" si="17519">(D2939*L2936+E2939*K2936+F2939*L2939+G2939*K2939)</f>
        <v>0</v>
      </c>
      <c r="S2939" s="24">
        <v>0</v>
      </c>
      <c r="T2939" s="28">
        <v>0</v>
      </c>
      <c r="U2939" s="26">
        <v>1</v>
      </c>
      <c r="V2939" s="27">
        <v>0</v>
      </c>
      <c r="X2939" s="24">
        <f t="shared" ref="X2939" si="17520">N2939*S2936+P2939*S2939-O2939*T2936-Q2939*T2939</f>
        <v>0</v>
      </c>
      <c r="Y2939" s="28">
        <f t="shared" ref="Y2939" si="17521">(N2939*T2936+O2939*S2936+P2939*T2939+Q2939*S2939)</f>
        <v>-6.9712214878217105E-2</v>
      </c>
      <c r="Z2939" s="26">
        <f t="shared" ref="Z2939" si="17522">N2939*U2936+P2939*U2939-O2939*V2936-Q2939*V2939</f>
        <v>-0.76679849552468249</v>
      </c>
      <c r="AA2939" s="27">
        <f t="shared" ref="AA2939" si="17523">(N2939*V2936+O2939*U2936+P2939*V2939+Q2939*U2939)</f>
        <v>0</v>
      </c>
      <c r="AB2939" s="8"/>
      <c r="AC2939" s="24">
        <v>0</v>
      </c>
      <c r="AD2939" s="28">
        <f t="shared" ref="AD2939" si="17524">IF(0=(1-$AD$8*$AE$8*$B2936^2),0,-1*(1-$AD$8*$AE$8*$B2936^2)/($B2936*$AD$8))</f>
        <v>-8.8855691892794325E-2</v>
      </c>
      <c r="AE2939" s="26">
        <v>1</v>
      </c>
      <c r="AF2939" s="27">
        <v>0</v>
      </c>
      <c r="AH2939" s="24">
        <f t="shared" ref="AH2939" si="17525">X2939*AC2936+Z2939*AC2939-Y2939*AD2936-AA2939*AD2939</f>
        <v>0</v>
      </c>
      <c r="AI2939" s="28">
        <f t="shared" ref="AI2939" si="17526">(X2939*AD2936+Y2939*AC2936+Z2939*AD2939+AA2939*AC2939)</f>
        <v>-1.5778040160176893E-3</v>
      </c>
      <c r="AJ2939" s="26">
        <f t="shared" ref="AJ2939" si="17527">X2939*AE2936+Z2939*AE2939-Y2939*AF2936-AA2939*AF2939</f>
        <v>-0.76679849552468249</v>
      </c>
      <c r="AK2939" s="27">
        <f t="shared" ref="AK2939" si="17528">(X2939*AF2936+Y2939*AE2936+Z2939*AF2939+AA2939*AE2939)</f>
        <v>0</v>
      </c>
      <c r="AL2939" s="8"/>
      <c r="AM2939" s="24">
        <v>0</v>
      </c>
      <c r="AN2939" s="28">
        <v>0</v>
      </c>
      <c r="AO2939" s="26">
        <v>1</v>
      </c>
      <c r="AP2939" s="27">
        <v>0</v>
      </c>
      <c r="AR2939" s="24">
        <f t="shared" ref="AR2939" si="17529">AH2939*AM2936+AJ2939*AM2939-AI2939*AN2936-AK2939*AN2939</f>
        <v>0</v>
      </c>
      <c r="AS2939" s="28">
        <f t="shared" ref="AS2939" si="17530">(AH2939*AN2936+AI2939*AM2936+AJ2939*AN2939+AK2939*AM2939)</f>
        <v>-1.5778040160176893E-3</v>
      </c>
      <c r="AT2939" s="26">
        <f t="shared" ref="AT2939" si="17531">AH2939*AO2936+AJ2939*AO2939-AI2939*AP2936-AK2939*AP2939</f>
        <v>-0.77506420030292511</v>
      </c>
      <c r="AU2939" s="27">
        <f t="shared" ref="AU2939" si="17532">(AH2939*AP2936+AI2939*AO2936+AJ2939*AP2939+AK2939*AO2939)</f>
        <v>0</v>
      </c>
      <c r="AV2939" s="8"/>
      <c r="AW2939" s="38">
        <f t="shared" ref="AW2939" si="17533">(180/PI())*ATAN(-1*(($AR$8*AS2936+AU2936+$AR$8*AS2939+AU2939)/($AR$8*AR2936+AT2936+$AR$8*AR2939+AT2939)))</f>
        <v>-82.131242194909774</v>
      </c>
      <c r="AY2939" s="187">
        <f t="shared" ref="AY2939" si="17534">20*LOG(((($AR$8*AR2936+AT2936-$AR$8*AR2939-AT2939)^2+($AR$8*AS2936+AU2936-$AR$8*AS2939-AU2939)^2)/(($AR$8*AR2936+AT2936+$AR$8*AR2939+AT2939)^2+($AR$8*AS2936+AU2936+$AR$8*AS2939+AU2939)^2))^0.5)</f>
        <v>-7.9319618939901262E-2</v>
      </c>
      <c r="AZ2939" s="9"/>
      <c r="BA2939" s="29"/>
      <c r="BB2939" s="29"/>
      <c r="BC2939" s="29"/>
      <c r="BD2939" s="29"/>
    </row>
    <row r="2940" spans="2:56" ht="18.649999999999999" customHeight="1">
      <c r="AY2940" s="33"/>
    </row>
    <row r="2941" spans="2:56" ht="18.649999999999999" customHeight="1" thickBot="1">
      <c r="E2941" s="21" t="s">
        <v>68</v>
      </c>
      <c r="J2941" s="21" t="s">
        <v>69</v>
      </c>
      <c r="O2941" s="21" t="s">
        <v>70</v>
      </c>
      <c r="T2941" s="21" t="s">
        <v>71</v>
      </c>
      <c r="Y2941" s="21" t="s">
        <v>72</v>
      </c>
      <c r="AD2941" s="21" t="s">
        <v>73</v>
      </c>
      <c r="AI2941" s="21" t="s">
        <v>74</v>
      </c>
      <c r="AN2941" s="21" t="s">
        <v>75</v>
      </c>
      <c r="AS2941" s="21" t="s">
        <v>76</v>
      </c>
    </row>
    <row r="2942" spans="2:56" ht="18.649999999999999" customHeight="1" thickBot="1">
      <c r="B2942" s="20"/>
      <c r="D2942" s="197" t="s">
        <v>77</v>
      </c>
      <c r="E2942" s="198"/>
      <c r="F2942" s="199" t="s">
        <v>78</v>
      </c>
      <c r="G2942" s="200"/>
      <c r="I2942" s="197" t="s">
        <v>79</v>
      </c>
      <c r="J2942" s="198"/>
      <c r="K2942" s="199" t="s">
        <v>80</v>
      </c>
      <c r="L2942" s="200"/>
      <c r="N2942" s="197" t="s">
        <v>81</v>
      </c>
      <c r="O2942" s="198"/>
      <c r="P2942" s="199" t="s">
        <v>82</v>
      </c>
      <c r="Q2942" s="200"/>
      <c r="S2942" s="197" t="s">
        <v>83</v>
      </c>
      <c r="T2942" s="198"/>
      <c r="U2942" s="199" t="s">
        <v>84</v>
      </c>
      <c r="V2942" s="200"/>
      <c r="X2942" s="197" t="s">
        <v>85</v>
      </c>
      <c r="Y2942" s="198"/>
      <c r="Z2942" s="199" t="s">
        <v>86</v>
      </c>
      <c r="AA2942" s="200"/>
      <c r="AB2942" s="4"/>
      <c r="AC2942" s="197" t="s">
        <v>87</v>
      </c>
      <c r="AD2942" s="198"/>
      <c r="AE2942" s="199" t="s">
        <v>88</v>
      </c>
      <c r="AF2942" s="200"/>
      <c r="AH2942" s="197" t="s">
        <v>89</v>
      </c>
      <c r="AI2942" s="198"/>
      <c r="AJ2942" s="199" t="s">
        <v>90</v>
      </c>
      <c r="AK2942" s="200"/>
      <c r="AL2942" s="4"/>
      <c r="AM2942" s="197" t="s">
        <v>91</v>
      </c>
      <c r="AN2942" s="198"/>
      <c r="AO2942" s="199" t="s">
        <v>92</v>
      </c>
      <c r="AP2942" s="200"/>
      <c r="AR2942" s="197" t="s">
        <v>93</v>
      </c>
      <c r="AS2942" s="198"/>
      <c r="AT2942" s="199" t="s">
        <v>94</v>
      </c>
      <c r="AU2942" s="200"/>
      <c r="AV2942" s="4"/>
      <c r="AW2942" s="181" t="s">
        <v>95</v>
      </c>
      <c r="AY2942" s="182" t="s">
        <v>22</v>
      </c>
      <c r="AZ2942" s="9"/>
      <c r="BA2942" s="29"/>
      <c r="BB2942" s="29"/>
      <c r="BC2942" s="29"/>
      <c r="BD2942" s="29"/>
    </row>
    <row r="2943" spans="2:56" ht="18.649999999999999" customHeight="1" thickTop="1" thickBot="1">
      <c r="B2943" s="39">
        <f t="shared" ref="B2943" si="17535">B2936+$E$5</f>
        <v>1.0667999999999818</v>
      </c>
      <c r="D2943" s="24">
        <v>1</v>
      </c>
      <c r="E2943" s="25">
        <v>0</v>
      </c>
      <c r="F2943" s="26">
        <v>0</v>
      </c>
      <c r="G2943" s="27">
        <f t="shared" ref="G2943" si="17536">-1/($E$8*$B2943)</f>
        <v>-5.236775570651524</v>
      </c>
      <c r="I2943" s="24">
        <v>1</v>
      </c>
      <c r="J2943" s="28">
        <v>0</v>
      </c>
      <c r="K2943" s="26">
        <v>0</v>
      </c>
      <c r="L2943" s="27">
        <v>0</v>
      </c>
      <c r="N2943" s="24">
        <f t="shared" ref="N2943" si="17537">D2943*I2943+F2943*I2946-E2943*J2943-G2943*J2946</f>
        <v>0.63921221930123984</v>
      </c>
      <c r="O2943" s="28">
        <f t="shared" ref="O2943" si="17538">(D2943*J2943+E2943*I2943+F2943*J2946+G2943*I2946)</f>
        <v>0</v>
      </c>
      <c r="P2943" s="26">
        <f t="shared" ref="P2943" si="17539">D2943*K2943+F2943*K2946-E2943*L2943-G2943*L2946</f>
        <v>0</v>
      </c>
      <c r="Q2943" s="27">
        <f t="shared" ref="Q2943" si="17540">(D2943*L2943+E2943*K2943+F2943*L2946+G2943*K2946)</f>
        <v>-5.236775570651524</v>
      </c>
      <c r="S2943" s="24">
        <v>1</v>
      </c>
      <c r="T2943" s="25">
        <v>0</v>
      </c>
      <c r="U2943" s="26">
        <v>0</v>
      </c>
      <c r="V2943" s="27">
        <f t="shared" ref="V2943" si="17541">-1/($T$8*$B2943)</f>
        <v>-25.334671003962779</v>
      </c>
      <c r="X2943" s="24">
        <f t="shared" ref="X2943" si="17542">N2943*S2943+P2943*S2946-O2943*T2943-Q2943*T2946</f>
        <v>0.63921221930123984</v>
      </c>
      <c r="Y2943" s="28">
        <f t="shared" ref="Y2943" si="17543">(N2943*T2943+O2943*S2943+P2943*T2946+Q2943*S2946)</f>
        <v>0</v>
      </c>
      <c r="Z2943" s="26">
        <f t="shared" ref="Z2943" si="17544">N2943*U2943+P2943*U2946-O2943*V2943-Q2943*V2946</f>
        <v>0</v>
      </c>
      <c r="AA2943" s="27">
        <f t="shared" ref="AA2943" si="17545">(N2943*V2943+O2943*U2943+P2943*V2946+Q2943*U2946)</f>
        <v>-21.431006848361342</v>
      </c>
      <c r="AB2943" s="8"/>
      <c r="AC2943" s="24">
        <v>1</v>
      </c>
      <c r="AD2943" s="28">
        <v>0</v>
      </c>
      <c r="AE2943" s="26">
        <v>0</v>
      </c>
      <c r="AF2943" s="27">
        <v>0</v>
      </c>
      <c r="AH2943" s="24">
        <f t="shared" ref="AH2943" si="17546">X2943*AC2943+Z2943*AC2946-Y2943*AD2943-AA2943*AD2946</f>
        <v>-1.2500446242320726</v>
      </c>
      <c r="AI2943" s="28">
        <f t="shared" ref="AI2943" si="17547">(X2943*AD2943+Y2943*AC2943+Z2943*AD2946+AA2943*AC2946)</f>
        <v>0</v>
      </c>
      <c r="AJ2943" s="26">
        <f t="shared" ref="AJ2943" si="17548">X2943*AE2943+Z2943*AE2946-Y2943*AF2943-AA2943*AF2946</f>
        <v>0</v>
      </c>
      <c r="AK2943" s="27">
        <f t="shared" ref="AK2943" si="17549">(X2943*AF2943+Y2943*AE2943+Z2943*AF2946+AA2943*AE2946)</f>
        <v>-21.431006848361342</v>
      </c>
      <c r="AL2943" s="8"/>
      <c r="AM2943" s="24">
        <v>1</v>
      </c>
      <c r="AN2943" s="25">
        <v>0</v>
      </c>
      <c r="AO2943" s="26">
        <v>0</v>
      </c>
      <c r="AP2943" s="27">
        <f t="shared" ref="AP2943" si="17550">-1/($AN$8*$B2943)</f>
        <v>-5.236775570651524</v>
      </c>
      <c r="AR2943" s="24">
        <f t="shared" ref="AR2943" si="17551">AH2943*AM2943+AJ2943*AM2946-AI2943*AN2943-AK2943*AN2946</f>
        <v>-1.2500446242320726</v>
      </c>
      <c r="AS2943" s="28">
        <f t="shared" ref="AS2943" si="17552">(AH2943*AN2943+AI2943*AM2943+AJ2943*AN2946+AK2943*AM2946)</f>
        <v>0</v>
      </c>
      <c r="AT2943" s="26">
        <f t="shared" ref="AT2943" si="17553">AH2943*AO2943+AJ2943*AO2946-AI2943*AP2943-AK2943*AP2946</f>
        <v>0</v>
      </c>
      <c r="AU2943" s="27">
        <f t="shared" ref="AU2943" si="17554">(AH2943*AP2943+AI2943*AO2943+AJ2943*AP2946+AK2943*AO2946)</f>
        <v>-14.88480369795856</v>
      </c>
      <c r="AV2943" s="8"/>
      <c r="AW2943" s="183">
        <f t="shared" ref="AW2943" si="17555">20*LOG((2*$AR$8)/(($AR$8*AR2943+AT2943+$AR$8*AR2946+AT2946)^2+($AR$8*AS2943+AU2943+$AR$8*AS2946+AU2946)^2)^0.5)</f>
        <v>-17.514730817749705</v>
      </c>
      <c r="AY2943" s="184">
        <f t="shared" ref="AY2943" si="17556">((AS2943^2+AR2943^2)/(AS2946^2+AR2946^2))^0.5</f>
        <v>392.95070751850216</v>
      </c>
      <c r="AZ2943" s="9"/>
      <c r="BA2943" s="29"/>
      <c r="BB2943" s="29"/>
      <c r="BC2943" s="29"/>
      <c r="BD2943" s="29"/>
    </row>
    <row r="2944" spans="2:56" ht="18.649999999999999" customHeight="1" thickBot="1">
      <c r="D2944" s="30"/>
      <c r="G2944" s="31"/>
      <c r="I2944" s="30"/>
      <c r="L2944" s="31"/>
      <c r="N2944" s="30"/>
      <c r="Q2944" s="31"/>
      <c r="S2944" s="30"/>
      <c r="V2944" s="31"/>
      <c r="X2944" s="30"/>
      <c r="AA2944" s="31"/>
      <c r="AC2944" s="30"/>
      <c r="AF2944" s="31"/>
      <c r="AH2944" s="30"/>
      <c r="AK2944" s="31"/>
      <c r="AM2944" s="30"/>
      <c r="AP2944" s="31"/>
      <c r="AR2944" s="30"/>
      <c r="AU2944" s="31"/>
      <c r="AY2944" s="185"/>
      <c r="AZ2944" s="9"/>
      <c r="BA2944" s="29"/>
      <c r="BB2944" s="29"/>
      <c r="BC2944" s="29"/>
      <c r="BD2944" s="29"/>
    </row>
    <row r="2945" spans="2:56" ht="18.649999999999999" customHeight="1" thickBot="1">
      <c r="D2945" s="197" t="s">
        <v>96</v>
      </c>
      <c r="E2945" s="198"/>
      <c r="F2945" s="199" t="s">
        <v>97</v>
      </c>
      <c r="G2945" s="200"/>
      <c r="I2945" s="197" t="s">
        <v>98</v>
      </c>
      <c r="J2945" s="198"/>
      <c r="K2945" s="199" t="s">
        <v>99</v>
      </c>
      <c r="L2945" s="200"/>
      <c r="N2945" s="197" t="s">
        <v>1</v>
      </c>
      <c r="O2945" s="198"/>
      <c r="P2945" s="199" t="s">
        <v>2</v>
      </c>
      <c r="Q2945" s="200"/>
      <c r="S2945" s="172" t="s">
        <v>100</v>
      </c>
      <c r="T2945" s="173"/>
      <c r="U2945" s="199" t="s">
        <v>101</v>
      </c>
      <c r="V2945" s="200"/>
      <c r="X2945" s="197" t="s">
        <v>102</v>
      </c>
      <c r="Y2945" s="198"/>
      <c r="Z2945" s="199" t="s">
        <v>103</v>
      </c>
      <c r="AA2945" s="200"/>
      <c r="AB2945" s="4"/>
      <c r="AC2945" s="197" t="s">
        <v>104</v>
      </c>
      <c r="AD2945" s="198"/>
      <c r="AE2945" s="199" t="s">
        <v>105</v>
      </c>
      <c r="AF2945" s="200"/>
      <c r="AH2945" s="172" t="s">
        <v>106</v>
      </c>
      <c r="AI2945" s="173"/>
      <c r="AJ2945" s="199" t="s">
        <v>107</v>
      </c>
      <c r="AK2945" s="200"/>
      <c r="AL2945" s="4"/>
      <c r="AM2945" s="197" t="s">
        <v>108</v>
      </c>
      <c r="AN2945" s="198"/>
      <c r="AO2945" s="199" t="s">
        <v>109</v>
      </c>
      <c r="AP2945" s="200"/>
      <c r="AR2945" s="197" t="s">
        <v>110</v>
      </c>
      <c r="AS2945" s="198"/>
      <c r="AT2945" s="199" t="s">
        <v>111</v>
      </c>
      <c r="AU2945" s="200"/>
      <c r="AV2945" s="4"/>
      <c r="AW2945" s="36" t="s">
        <v>112</v>
      </c>
      <c r="AY2945" s="186" t="s">
        <v>113</v>
      </c>
      <c r="AZ2945" s="9"/>
      <c r="BA2945" s="29"/>
      <c r="BB2945" s="29"/>
      <c r="BC2945" s="29"/>
      <c r="BD2945" s="29"/>
    </row>
    <row r="2946" spans="2:56" ht="18.649999999999999" customHeight="1" thickTop="1" thickBot="1">
      <c r="D2946" s="24">
        <v>0</v>
      </c>
      <c r="E2946" s="28">
        <v>0</v>
      </c>
      <c r="F2946" s="26">
        <v>1</v>
      </c>
      <c r="G2946" s="27">
        <v>0</v>
      </c>
      <c r="I2946" s="24">
        <v>0</v>
      </c>
      <c r="J2946" s="28">
        <f t="shared" ref="J2946" si="17557">IF(0=(1-$J$8*$K$8*$B2943^2),0,-1*(1-$J$8*$K$8*$B2943^2)/($B2943*$K$8))</f>
        <v>-6.8895024396448096E-2</v>
      </c>
      <c r="K2946" s="26">
        <v>1</v>
      </c>
      <c r="L2946" s="27">
        <v>0</v>
      </c>
      <c r="N2946" s="24">
        <f t="shared" ref="N2946" si="17558">D2946*I2943+F2946*I2946-E2946*J2943-G2946*J2946</f>
        <v>0</v>
      </c>
      <c r="O2946" s="28">
        <f t="shared" ref="O2946" si="17559">(D2946*J2943+E2946*I2943+F2946*J2946+G2946*I2946)</f>
        <v>-6.8895024396448096E-2</v>
      </c>
      <c r="P2946" s="26">
        <f t="shared" ref="P2946" si="17560">D2946*K2943+F2946*K2946-E2946*L2943-G2946*L2946</f>
        <v>1</v>
      </c>
      <c r="Q2946" s="27">
        <f t="shared" ref="Q2946" si="17561">(D2946*L2943+E2946*K2943+F2946*L2946+G2946*K2946)</f>
        <v>0</v>
      </c>
      <c r="S2946" s="24">
        <v>0</v>
      </c>
      <c r="T2946" s="28">
        <v>0</v>
      </c>
      <c r="U2946" s="26">
        <v>1</v>
      </c>
      <c r="V2946" s="27">
        <v>0</v>
      </c>
      <c r="X2946" s="24">
        <f t="shared" ref="X2946" si="17562">N2946*S2943+P2946*S2946-O2946*T2943-Q2946*T2946</f>
        <v>0</v>
      </c>
      <c r="Y2946" s="28">
        <f t="shared" ref="Y2946" si="17563">(N2946*T2943+O2946*S2943+P2946*T2946+Q2946*S2946)</f>
        <v>-6.8895024396448096E-2</v>
      </c>
      <c r="Z2946" s="26">
        <f t="shared" ref="Z2946" si="17564">N2946*U2943+P2946*U2946-O2946*V2943-Q2946*V2946</f>
        <v>-0.74543277689400189</v>
      </c>
      <c r="AA2946" s="27">
        <f t="shared" ref="AA2946" si="17565">(N2946*V2943+O2946*U2943+P2946*V2946+Q2946*U2946)</f>
        <v>0</v>
      </c>
      <c r="AB2946" s="8"/>
      <c r="AC2946" s="24">
        <v>0</v>
      </c>
      <c r="AD2946" s="28">
        <f t="shared" ref="AD2946" si="17566">IF(0=(1-$AD$8*$AE$8*$B2943^2),0,-1*(1-$AD$8*$AE$8*$B2943^2)/($B2943*$AD$8))</f>
        <v>-8.8155300257289071E-2</v>
      </c>
      <c r="AE2946" s="26">
        <v>1</v>
      </c>
      <c r="AF2946" s="27">
        <v>0</v>
      </c>
      <c r="AH2946" s="24">
        <f t="shared" ref="AH2946" si="17567">X2946*AC2943+Z2946*AC2946-Y2946*AD2943-AA2946*AD2946</f>
        <v>0</v>
      </c>
      <c r="AI2946" s="28">
        <f t="shared" ref="AI2946" si="17568">(X2946*AD2943+Y2946*AC2943+Z2946*AD2946+AA2946*AC2946)</f>
        <v>-3.1811741277325833E-3</v>
      </c>
      <c r="AJ2946" s="26">
        <f t="shared" ref="AJ2946" si="17569">X2946*AE2943+Z2946*AE2946-Y2946*AF2943-AA2946*AF2946</f>
        <v>-0.74543277689400189</v>
      </c>
      <c r="AK2946" s="27">
        <f t="shared" ref="AK2946" si="17570">(X2946*AF2943+Y2946*AE2943+Z2946*AF2946+AA2946*AE2946)</f>
        <v>0</v>
      </c>
      <c r="AL2946" s="8"/>
      <c r="AM2946" s="24">
        <v>0</v>
      </c>
      <c r="AN2946" s="28">
        <v>0</v>
      </c>
      <c r="AO2946" s="26">
        <v>1</v>
      </c>
      <c r="AP2946" s="27">
        <v>0</v>
      </c>
      <c r="AR2946" s="24">
        <f t="shared" ref="AR2946" si="17571">AH2946*AM2943+AJ2946*AM2946-AI2946*AN2943-AK2946*AN2946</f>
        <v>0</v>
      </c>
      <c r="AS2946" s="28">
        <f t="shared" ref="AS2946" si="17572">(AH2946*AN2943+AI2946*AM2943+AJ2946*AN2946+AK2946*AM2946)</f>
        <v>-3.1811741277325833E-3</v>
      </c>
      <c r="AT2946" s="26">
        <f t="shared" ref="AT2946" si="17573">AH2946*AO2943+AJ2946*AO2946-AI2946*AP2943-AK2946*AP2946</f>
        <v>-0.76209187185210059</v>
      </c>
      <c r="AU2946" s="27">
        <f t="shared" ref="AU2946" si="17574">(AH2946*AP2943+AI2946*AO2943+AJ2946*AP2946+AK2946*AO2946)</f>
        <v>0</v>
      </c>
      <c r="AV2946" s="8"/>
      <c r="AW2946" s="38">
        <f t="shared" ref="AW2946" si="17575">(180/PI())*ATAN(-1*(($AR$8*AS2943+AU2943+$AR$8*AS2946+AU2946)/($AR$8*AR2943+AT2943+$AR$8*AR2946+AT2946)))</f>
        <v>-82.303016086951757</v>
      </c>
      <c r="AY2946" s="187">
        <f t="shared" ref="AY2946" si="17576">20*LOG(((($AR$8*AR2943+AT2943-$AR$8*AR2946-AT2946)^2+($AR$8*AS2943+AU2943-$AR$8*AS2946-AU2946)^2)/(($AR$8*AR2943+AT2943+$AR$8*AR2946+AT2946)^2+($AR$8*AS2943+AU2943+$AR$8*AS2946+AU2946)^2))^0.5)</f>
        <v>-7.7658386466751106E-2</v>
      </c>
      <c r="AZ2946" s="9"/>
      <c r="BA2946" s="29"/>
      <c r="BB2946" s="29"/>
      <c r="BC2946" s="29"/>
      <c r="BD2946" s="29"/>
    </row>
    <row r="2947" spans="2:56" ht="18.649999999999999" customHeight="1">
      <c r="AY2947" s="33"/>
    </row>
    <row r="2948" spans="2:56" ht="18.649999999999999" customHeight="1" thickBot="1">
      <c r="E2948" s="21" t="s">
        <v>68</v>
      </c>
      <c r="J2948" s="21" t="s">
        <v>69</v>
      </c>
      <c r="O2948" s="21" t="s">
        <v>70</v>
      </c>
      <c r="T2948" s="21" t="s">
        <v>71</v>
      </c>
      <c r="Y2948" s="21" t="s">
        <v>72</v>
      </c>
      <c r="AD2948" s="21" t="s">
        <v>73</v>
      </c>
      <c r="AI2948" s="21" t="s">
        <v>74</v>
      </c>
      <c r="AN2948" s="21" t="s">
        <v>75</v>
      </c>
      <c r="AS2948" s="21" t="s">
        <v>76</v>
      </c>
    </row>
    <row r="2949" spans="2:56" ht="18.649999999999999" customHeight="1" thickBot="1">
      <c r="B2949" s="20"/>
      <c r="D2949" s="197" t="s">
        <v>77</v>
      </c>
      <c r="E2949" s="198"/>
      <c r="F2949" s="199" t="s">
        <v>78</v>
      </c>
      <c r="G2949" s="200"/>
      <c r="I2949" s="197" t="s">
        <v>79</v>
      </c>
      <c r="J2949" s="198"/>
      <c r="K2949" s="199" t="s">
        <v>80</v>
      </c>
      <c r="L2949" s="200"/>
      <c r="N2949" s="197" t="s">
        <v>81</v>
      </c>
      <c r="O2949" s="198"/>
      <c r="P2949" s="199" t="s">
        <v>82</v>
      </c>
      <c r="Q2949" s="200"/>
      <c r="S2949" s="197" t="s">
        <v>83</v>
      </c>
      <c r="T2949" s="198"/>
      <c r="U2949" s="199" t="s">
        <v>84</v>
      </c>
      <c r="V2949" s="200"/>
      <c r="X2949" s="197" t="s">
        <v>85</v>
      </c>
      <c r="Y2949" s="198"/>
      <c r="Z2949" s="199" t="s">
        <v>86</v>
      </c>
      <c r="AA2949" s="200"/>
      <c r="AB2949" s="4"/>
      <c r="AC2949" s="197" t="s">
        <v>87</v>
      </c>
      <c r="AD2949" s="198"/>
      <c r="AE2949" s="199" t="s">
        <v>88</v>
      </c>
      <c r="AF2949" s="200"/>
      <c r="AH2949" s="197" t="s">
        <v>89</v>
      </c>
      <c r="AI2949" s="198"/>
      <c r="AJ2949" s="199" t="s">
        <v>90</v>
      </c>
      <c r="AK2949" s="200"/>
      <c r="AL2949" s="4"/>
      <c r="AM2949" s="197" t="s">
        <v>91</v>
      </c>
      <c r="AN2949" s="198"/>
      <c r="AO2949" s="199" t="s">
        <v>92</v>
      </c>
      <c r="AP2949" s="200"/>
      <c r="AR2949" s="197" t="s">
        <v>93</v>
      </c>
      <c r="AS2949" s="198"/>
      <c r="AT2949" s="199" t="s">
        <v>94</v>
      </c>
      <c r="AU2949" s="200"/>
      <c r="AV2949" s="4"/>
      <c r="AW2949" s="181" t="s">
        <v>95</v>
      </c>
      <c r="AY2949" s="182" t="s">
        <v>22</v>
      </c>
      <c r="AZ2949" s="9"/>
      <c r="BA2949" s="29"/>
      <c r="BB2949" s="29"/>
      <c r="BC2949" s="29"/>
      <c r="BD2949" s="29"/>
    </row>
    <row r="2950" spans="2:56" ht="18.649999999999999" customHeight="1" thickTop="1" thickBot="1">
      <c r="B2950" s="39">
        <f t="shared" ref="B2950" si="17577">B2943+$E$5</f>
        <v>1.0671999999999817</v>
      </c>
      <c r="D2950" s="24">
        <v>1</v>
      </c>
      <c r="E2950" s="25">
        <v>0</v>
      </c>
      <c r="F2950" s="26">
        <v>0</v>
      </c>
      <c r="G2950" s="27">
        <f t="shared" ref="G2950" si="17578">-1/($E$8*$B2950)</f>
        <v>-5.2348127612172464</v>
      </c>
      <c r="I2950" s="24">
        <v>1</v>
      </c>
      <c r="J2950" s="28">
        <v>0</v>
      </c>
      <c r="K2950" s="26">
        <v>0</v>
      </c>
      <c r="L2950" s="27">
        <v>0</v>
      </c>
      <c r="N2950" s="24">
        <f t="shared" ref="N2950" si="17579">D2950*I2950+F2950*I2953-E2950*J2950-G2950*J2953</f>
        <v>0.64362363188417548</v>
      </c>
      <c r="O2950" s="28">
        <f t="shared" ref="O2950" si="17580">(D2950*J2950+E2950*I2950+F2950*J2953+G2950*I2953)</f>
        <v>0</v>
      </c>
      <c r="P2950" s="26">
        <f t="shared" ref="P2950" si="17581">D2950*K2950+F2950*K2953-E2950*L2950-G2950*L2953</f>
        <v>0</v>
      </c>
      <c r="Q2950" s="27">
        <f t="shared" ref="Q2950" si="17582">(D2950*L2950+E2950*K2950+F2950*L2953+G2950*K2953)</f>
        <v>-5.2348127612172464</v>
      </c>
      <c r="S2950" s="24">
        <v>1</v>
      </c>
      <c r="T2950" s="25">
        <v>0</v>
      </c>
      <c r="U2950" s="26">
        <v>0</v>
      </c>
      <c r="V2950" s="27">
        <f t="shared" ref="V2950" si="17583">-1/($T$8*$B2950)</f>
        <v>-25.325175250213164</v>
      </c>
      <c r="X2950" s="24">
        <f t="shared" ref="X2950" si="17584">N2950*S2950+P2950*S2953-O2950*T2950-Q2950*T2953</f>
        <v>0.64362363188417548</v>
      </c>
      <c r="Y2950" s="28">
        <f t="shared" ref="Y2950" si="17585">(N2950*T2950+O2950*S2950+P2950*T2953+Q2950*S2953)</f>
        <v>0</v>
      </c>
      <c r="Z2950" s="26">
        <f t="shared" ref="Z2950" si="17586">N2950*U2950+P2950*U2953-O2950*V2950-Q2950*V2953</f>
        <v>0</v>
      </c>
      <c r="AA2950" s="27">
        <f t="shared" ref="AA2950" si="17587">(N2950*V2950+O2950*U2950+P2950*V2953+Q2950*U2953)</f>
        <v>-21.534694033862674</v>
      </c>
      <c r="AB2950" s="8"/>
      <c r="AC2950" s="24">
        <v>1</v>
      </c>
      <c r="AD2950" s="28">
        <v>0</v>
      </c>
      <c r="AE2950" s="26">
        <v>0</v>
      </c>
      <c r="AF2950" s="27">
        <v>0</v>
      </c>
      <c r="AH2950" s="24">
        <f t="shared" ref="AH2950" si="17588">X2950*AC2950+Z2950*AC2953-Y2950*AD2950-AA2950*AD2953</f>
        <v>-1.2396969881440412</v>
      </c>
      <c r="AI2950" s="28">
        <f t="shared" ref="AI2950" si="17589">(X2950*AD2950+Y2950*AC2950+Z2950*AD2953+AA2950*AC2953)</f>
        <v>0</v>
      </c>
      <c r="AJ2950" s="26">
        <f t="shared" ref="AJ2950" si="17590">X2950*AE2950+Z2950*AE2953-Y2950*AF2950-AA2950*AF2953</f>
        <v>0</v>
      </c>
      <c r="AK2950" s="27">
        <f t="shared" ref="AK2950" si="17591">(X2950*AF2950+Y2950*AE2950+Z2950*AF2953+AA2950*AE2953)</f>
        <v>-21.534694033862674</v>
      </c>
      <c r="AL2950" s="8"/>
      <c r="AM2950" s="24">
        <v>1</v>
      </c>
      <c r="AN2950" s="25">
        <v>0</v>
      </c>
      <c r="AO2950" s="26">
        <v>0</v>
      </c>
      <c r="AP2950" s="27">
        <f t="shared" ref="AP2950" si="17592">-1/($AN$8*$B2950)</f>
        <v>-5.2348127612172464</v>
      </c>
      <c r="AR2950" s="24">
        <f t="shared" ref="AR2950" si="17593">AH2950*AM2950+AJ2950*AM2953-AI2950*AN2950-AK2950*AN2953</f>
        <v>-1.2396969881440412</v>
      </c>
      <c r="AS2950" s="28">
        <f t="shared" ref="AS2950" si="17594">(AH2950*AN2950+AI2950*AM2950+AJ2950*AN2953+AK2950*AM2953)</f>
        <v>0</v>
      </c>
      <c r="AT2950" s="26">
        <f t="shared" ref="AT2950" si="17595">AH2950*AO2950+AJ2950*AO2953-AI2950*AP2950-AK2950*AP2953</f>
        <v>0</v>
      </c>
      <c r="AU2950" s="27">
        <f t="shared" ref="AU2950" si="17596">(AH2950*AP2950+AI2950*AO2950+AJ2950*AP2953+AK2950*AO2953)</f>
        <v>-15.045112420283662</v>
      </c>
      <c r="AV2950" s="8"/>
      <c r="AW2950" s="183">
        <f t="shared" ref="AW2950" si="17597">20*LOG((2*$AR$8)/(($AR$8*AR2950+AT2950+$AR$8*AR2953+AT2953)^2+($AR$8*AS2950+AU2950+$AR$8*AS2953+AU2953)^2)^0.5)</f>
        <v>-17.605228182353997</v>
      </c>
      <c r="AY2950" s="184">
        <f t="shared" ref="AY2950" si="17598">((AS2950^2+AR2950^2)/(AS2953^2+AR2953^2))^0.5</f>
        <v>260.84431648710876</v>
      </c>
      <c r="AZ2950" s="9"/>
      <c r="BA2950" s="29"/>
      <c r="BB2950" s="29"/>
      <c r="BC2950" s="29"/>
      <c r="BD2950" s="29"/>
    </row>
    <row r="2951" spans="2:56" ht="18.649999999999999" customHeight="1" thickBot="1">
      <c r="D2951" s="30"/>
      <c r="G2951" s="31"/>
      <c r="I2951" s="30"/>
      <c r="L2951" s="31"/>
      <c r="N2951" s="30"/>
      <c r="Q2951" s="31"/>
      <c r="S2951" s="30"/>
      <c r="V2951" s="31"/>
      <c r="X2951" s="30"/>
      <c r="AA2951" s="31"/>
      <c r="AC2951" s="30"/>
      <c r="AF2951" s="31"/>
      <c r="AH2951" s="30"/>
      <c r="AK2951" s="31"/>
      <c r="AM2951" s="30"/>
      <c r="AP2951" s="31"/>
      <c r="AR2951" s="30"/>
      <c r="AU2951" s="31"/>
      <c r="AY2951" s="185"/>
      <c r="AZ2951" s="9"/>
      <c r="BA2951" s="29"/>
      <c r="BB2951" s="29"/>
      <c r="BC2951" s="29"/>
      <c r="BD2951" s="29"/>
    </row>
    <row r="2952" spans="2:56" ht="18.649999999999999" customHeight="1" thickBot="1">
      <c r="D2952" s="197" t="s">
        <v>96</v>
      </c>
      <c r="E2952" s="198"/>
      <c r="F2952" s="199" t="s">
        <v>97</v>
      </c>
      <c r="G2952" s="200"/>
      <c r="I2952" s="197" t="s">
        <v>98</v>
      </c>
      <c r="J2952" s="198"/>
      <c r="K2952" s="199" t="s">
        <v>99</v>
      </c>
      <c r="L2952" s="200"/>
      <c r="N2952" s="197" t="s">
        <v>1</v>
      </c>
      <c r="O2952" s="198"/>
      <c r="P2952" s="199" t="s">
        <v>2</v>
      </c>
      <c r="Q2952" s="200"/>
      <c r="S2952" s="172" t="s">
        <v>100</v>
      </c>
      <c r="T2952" s="173"/>
      <c r="U2952" s="199" t="s">
        <v>101</v>
      </c>
      <c r="V2952" s="200"/>
      <c r="X2952" s="197" t="s">
        <v>102</v>
      </c>
      <c r="Y2952" s="198"/>
      <c r="Z2952" s="199" t="s">
        <v>103</v>
      </c>
      <c r="AA2952" s="200"/>
      <c r="AB2952" s="4"/>
      <c r="AC2952" s="197" t="s">
        <v>104</v>
      </c>
      <c r="AD2952" s="198"/>
      <c r="AE2952" s="199" t="s">
        <v>105</v>
      </c>
      <c r="AF2952" s="200"/>
      <c r="AH2952" s="172" t="s">
        <v>106</v>
      </c>
      <c r="AI2952" s="173"/>
      <c r="AJ2952" s="199" t="s">
        <v>107</v>
      </c>
      <c r="AK2952" s="200"/>
      <c r="AL2952" s="4"/>
      <c r="AM2952" s="197" t="s">
        <v>108</v>
      </c>
      <c r="AN2952" s="198"/>
      <c r="AO2952" s="199" t="s">
        <v>109</v>
      </c>
      <c r="AP2952" s="200"/>
      <c r="AR2952" s="197" t="s">
        <v>110</v>
      </c>
      <c r="AS2952" s="198"/>
      <c r="AT2952" s="199" t="s">
        <v>111</v>
      </c>
      <c r="AU2952" s="200"/>
      <c r="AV2952" s="4"/>
      <c r="AW2952" s="36" t="s">
        <v>112</v>
      </c>
      <c r="AY2952" s="186" t="s">
        <v>113</v>
      </c>
      <c r="AZ2952" s="9"/>
      <c r="BA2952" s="29"/>
      <c r="BB2952" s="29"/>
      <c r="BC2952" s="29"/>
      <c r="BD2952" s="29"/>
    </row>
    <row r="2953" spans="2:56" ht="18.649999999999999" customHeight="1" thickTop="1" thickBot="1">
      <c r="D2953" s="24">
        <v>0</v>
      </c>
      <c r="E2953" s="28">
        <v>0</v>
      </c>
      <c r="F2953" s="26">
        <v>1</v>
      </c>
      <c r="G2953" s="27">
        <v>0</v>
      </c>
      <c r="I2953" s="24">
        <v>0</v>
      </c>
      <c r="J2953" s="28">
        <f t="shared" ref="J2953" si="17599">IF(0=(1-$J$8*$K$8*$B2950^2),0,-1*(1-$J$8*$K$8*$B2950^2)/($B2950*$K$8))</f>
        <v>-6.8078149949523048E-2</v>
      </c>
      <c r="K2953" s="26">
        <v>1</v>
      </c>
      <c r="L2953" s="27">
        <v>0</v>
      </c>
      <c r="N2953" s="24">
        <f t="shared" ref="N2953" si="17600">D2953*I2950+F2953*I2953-E2953*J2950-G2953*J2953</f>
        <v>0</v>
      </c>
      <c r="O2953" s="28">
        <f t="shared" ref="O2953" si="17601">(D2953*J2950+E2953*I2950+F2953*J2953+G2953*I2953)</f>
        <v>-6.8078149949523048E-2</v>
      </c>
      <c r="P2953" s="26">
        <f t="shared" ref="P2953" si="17602">D2953*K2950+F2953*K2953-E2953*L2950-G2953*L2953</f>
        <v>1</v>
      </c>
      <c r="Q2953" s="27">
        <f t="shared" ref="Q2953" si="17603">(D2953*L2950+E2953*K2950+F2953*L2953+G2953*K2953)</f>
        <v>0</v>
      </c>
      <c r="S2953" s="24">
        <v>0</v>
      </c>
      <c r="T2953" s="28">
        <v>0</v>
      </c>
      <c r="U2953" s="26">
        <v>1</v>
      </c>
      <c r="V2953" s="27">
        <v>0</v>
      </c>
      <c r="X2953" s="24">
        <f t="shared" ref="X2953" si="17604">N2953*S2950+P2953*S2953-O2953*T2950-Q2953*T2953</f>
        <v>0</v>
      </c>
      <c r="Y2953" s="28">
        <f t="shared" ref="Y2953" si="17605">(N2953*T2950+O2953*S2950+P2953*T2953+Q2953*S2953)</f>
        <v>-6.8078149949523048E-2</v>
      </c>
      <c r="Z2953" s="26">
        <f t="shared" ref="Z2953" si="17606">N2953*U2950+P2953*U2953-O2953*V2950-Q2953*V2953</f>
        <v>-0.72409107818196161</v>
      </c>
      <c r="AA2953" s="27">
        <f t="shared" ref="AA2953" si="17607">(N2953*V2950+O2953*U2950+P2953*V2953+Q2953*U2953)</f>
        <v>0</v>
      </c>
      <c r="AB2953" s="8"/>
      <c r="AC2953" s="24">
        <v>0</v>
      </c>
      <c r="AD2953" s="28">
        <f t="shared" ref="AD2953" si="17608">IF(0=(1-$AD$8*$AE$8*$B2950^2),0,-1*(1-$AD$8*$AE$8*$B2950^2)/($B2950*$AD$8))</f>
        <v>-8.7455183578032281E-2</v>
      </c>
      <c r="AE2953" s="26">
        <v>1</v>
      </c>
      <c r="AF2953" s="27">
        <v>0</v>
      </c>
      <c r="AH2953" s="24">
        <f t="shared" ref="AH2953" si="17609">X2953*AC2950+Z2953*AC2953-Y2953*AD2950-AA2953*AD2953</f>
        <v>0</v>
      </c>
      <c r="AI2953" s="28">
        <f t="shared" ref="AI2953" si="17610">(X2953*AD2950+Y2953*AC2950+Z2953*AD2953+AA2953*AC2953)</f>
        <v>-4.7526317799042733E-3</v>
      </c>
      <c r="AJ2953" s="26">
        <f t="shared" ref="AJ2953" si="17611">X2953*AE2950+Z2953*AE2953-Y2953*AF2950-AA2953*AF2953</f>
        <v>-0.72409107818196161</v>
      </c>
      <c r="AK2953" s="27">
        <f t="shared" ref="AK2953" si="17612">(X2953*AF2950+Y2953*AE2950+Z2953*AF2953+AA2953*AE2953)</f>
        <v>0</v>
      </c>
      <c r="AL2953" s="8"/>
      <c r="AM2953" s="24">
        <v>0</v>
      </c>
      <c r="AN2953" s="28">
        <v>0</v>
      </c>
      <c r="AO2953" s="26">
        <v>1</v>
      </c>
      <c r="AP2953" s="27">
        <v>0</v>
      </c>
      <c r="AR2953" s="24">
        <f t="shared" ref="AR2953" si="17613">AH2953*AM2950+AJ2953*AM2953-AI2953*AN2950-AK2953*AN2953</f>
        <v>0</v>
      </c>
      <c r="AS2953" s="28">
        <f t="shared" ref="AS2953" si="17614">(AH2953*AN2950+AI2953*AM2950+AJ2953*AN2953+AK2953*AM2953)</f>
        <v>-4.7526317799042733E-3</v>
      </c>
      <c r="AT2953" s="26">
        <f t="shared" ref="AT2953" si="17615">AH2953*AO2950+AJ2953*AO2953-AI2953*AP2950-AK2953*AP2953</f>
        <v>-0.74897021567277111</v>
      </c>
      <c r="AU2953" s="27">
        <f t="shared" ref="AU2953" si="17616">(AH2953*AP2950+AI2953*AO2950+AJ2953*AP2953+AK2953*AO2953)</f>
        <v>0</v>
      </c>
      <c r="AV2953" s="8"/>
      <c r="AW2953" s="38">
        <f t="shared" ref="AW2953" si="17617">(180/PI())*ATAN(-1*(($AR$8*AS2950+AU2950+$AR$8*AS2953+AU2953)/($AR$8*AR2950+AT2950+$AR$8*AR2953+AT2953)))</f>
        <v>-82.472627964348149</v>
      </c>
      <c r="AY2953" s="187">
        <f t="shared" ref="AY2953" si="17618">20*LOG(((($AR$8*AR2950+AT2950-$AR$8*AR2953-AT2953)^2+($AR$8*AS2950+AU2950-$AR$8*AS2953-AU2953)^2)/(($AR$8*AR2950+AT2950+$AR$8*AR2953+AT2953)^2+($AR$8*AS2950+AU2950+$AR$8*AS2953+AU2953)^2))^0.5)</f>
        <v>-7.6042797434529671E-2</v>
      </c>
      <c r="AZ2953" s="9"/>
      <c r="BA2953" s="29"/>
      <c r="BB2953" s="29"/>
      <c r="BC2953" s="29"/>
      <c r="BD2953" s="29"/>
    </row>
    <row r="2954" spans="2:56" ht="18.649999999999999" customHeight="1">
      <c r="AY2954" s="33"/>
    </row>
    <row r="2955" spans="2:56" ht="18.649999999999999" customHeight="1" thickBot="1">
      <c r="E2955" s="21" t="s">
        <v>68</v>
      </c>
      <c r="J2955" s="21" t="s">
        <v>69</v>
      </c>
      <c r="O2955" s="21" t="s">
        <v>70</v>
      </c>
      <c r="T2955" s="21" t="s">
        <v>71</v>
      </c>
      <c r="Y2955" s="21" t="s">
        <v>72</v>
      </c>
      <c r="AD2955" s="21" t="s">
        <v>73</v>
      </c>
      <c r="AI2955" s="21" t="s">
        <v>74</v>
      </c>
      <c r="AN2955" s="21" t="s">
        <v>75</v>
      </c>
      <c r="AS2955" s="21" t="s">
        <v>76</v>
      </c>
    </row>
    <row r="2956" spans="2:56" ht="18.649999999999999" customHeight="1" thickBot="1">
      <c r="B2956" s="20"/>
      <c r="D2956" s="197" t="s">
        <v>77</v>
      </c>
      <c r="E2956" s="198"/>
      <c r="F2956" s="199" t="s">
        <v>78</v>
      </c>
      <c r="G2956" s="200"/>
      <c r="I2956" s="197" t="s">
        <v>79</v>
      </c>
      <c r="J2956" s="198"/>
      <c r="K2956" s="199" t="s">
        <v>80</v>
      </c>
      <c r="L2956" s="200"/>
      <c r="N2956" s="197" t="s">
        <v>81</v>
      </c>
      <c r="O2956" s="198"/>
      <c r="P2956" s="199" t="s">
        <v>82</v>
      </c>
      <c r="Q2956" s="200"/>
      <c r="S2956" s="197" t="s">
        <v>83</v>
      </c>
      <c r="T2956" s="198"/>
      <c r="U2956" s="199" t="s">
        <v>84</v>
      </c>
      <c r="V2956" s="200"/>
      <c r="X2956" s="197" t="s">
        <v>85</v>
      </c>
      <c r="Y2956" s="198"/>
      <c r="Z2956" s="199" t="s">
        <v>86</v>
      </c>
      <c r="AA2956" s="200"/>
      <c r="AB2956" s="4"/>
      <c r="AC2956" s="197" t="s">
        <v>87</v>
      </c>
      <c r="AD2956" s="198"/>
      <c r="AE2956" s="199" t="s">
        <v>88</v>
      </c>
      <c r="AF2956" s="200"/>
      <c r="AH2956" s="197" t="s">
        <v>89</v>
      </c>
      <c r="AI2956" s="198"/>
      <c r="AJ2956" s="199" t="s">
        <v>90</v>
      </c>
      <c r="AK2956" s="200"/>
      <c r="AL2956" s="4"/>
      <c r="AM2956" s="197" t="s">
        <v>91</v>
      </c>
      <c r="AN2956" s="198"/>
      <c r="AO2956" s="199" t="s">
        <v>92</v>
      </c>
      <c r="AP2956" s="200"/>
      <c r="AR2956" s="197" t="s">
        <v>93</v>
      </c>
      <c r="AS2956" s="198"/>
      <c r="AT2956" s="199" t="s">
        <v>94</v>
      </c>
      <c r="AU2956" s="200"/>
      <c r="AV2956" s="4"/>
      <c r="AW2956" s="181" t="s">
        <v>95</v>
      </c>
      <c r="AY2956" s="182" t="s">
        <v>22</v>
      </c>
      <c r="AZ2956" s="9"/>
      <c r="BA2956" s="29"/>
      <c r="BB2956" s="29"/>
      <c r="BC2956" s="29"/>
      <c r="BD2956" s="29"/>
    </row>
    <row r="2957" spans="2:56" ht="18.649999999999999" customHeight="1" thickTop="1" thickBot="1">
      <c r="B2957" s="39">
        <f t="shared" ref="B2957" si="17619">B2950+$E$5</f>
        <v>1.0675999999999817</v>
      </c>
      <c r="D2957" s="24">
        <v>1</v>
      </c>
      <c r="E2957" s="25">
        <v>0</v>
      </c>
      <c r="F2957" s="26">
        <v>0</v>
      </c>
      <c r="G2957" s="27">
        <f t="shared" ref="G2957" si="17620">-1/($E$8*$B2957)</f>
        <v>-5.232851422603078</v>
      </c>
      <c r="I2957" s="24">
        <v>1</v>
      </c>
      <c r="J2957" s="28">
        <v>0</v>
      </c>
      <c r="K2957" s="26">
        <v>0</v>
      </c>
      <c r="L2957" s="27">
        <v>0</v>
      </c>
      <c r="N2957" s="24">
        <f t="shared" ref="N2957" si="17621">D2957*I2957+F2957*I2960-E2957*J2957-G2957*J2960</f>
        <v>0.64803008689560704</v>
      </c>
      <c r="O2957" s="28">
        <f t="shared" ref="O2957" si="17622">(D2957*J2957+E2957*I2957+F2957*J2960+G2957*I2960)</f>
        <v>0</v>
      </c>
      <c r="P2957" s="26">
        <f t="shared" ref="P2957" si="17623">D2957*K2957+F2957*K2960-E2957*L2957-G2957*L2960</f>
        <v>0</v>
      </c>
      <c r="Q2957" s="27">
        <f t="shared" ref="Q2957" si="17624">(D2957*L2957+E2957*K2957+F2957*L2960+G2957*K2960)</f>
        <v>-5.232851422603078</v>
      </c>
      <c r="S2957" s="24">
        <v>1</v>
      </c>
      <c r="T2957" s="25">
        <v>0</v>
      </c>
      <c r="U2957" s="26">
        <v>0</v>
      </c>
      <c r="V2957" s="27">
        <f t="shared" ref="V2957" si="17625">-1/($T$8*$B2957)</f>
        <v>-25.315686612052726</v>
      </c>
      <c r="X2957" s="24">
        <f t="shared" ref="X2957" si="17626">N2957*S2957+P2957*S2960-O2957*T2957-Q2957*T2960</f>
        <v>0.64803008689560704</v>
      </c>
      <c r="Y2957" s="28">
        <f t="shared" ref="Y2957" si="17627">(N2957*T2957+O2957*S2957+P2957*T2960+Q2957*S2960)</f>
        <v>0</v>
      </c>
      <c r="Z2957" s="26">
        <f t="shared" ref="Z2957" si="17628">N2957*U2957+P2957*U2960-O2957*V2957-Q2957*V2960</f>
        <v>0</v>
      </c>
      <c r="AA2957" s="27">
        <f t="shared" ref="AA2957" si="17629">(N2957*V2957+O2957*U2957+P2957*V2960+Q2957*U2960)</f>
        <v>-21.638178017633564</v>
      </c>
      <c r="AB2957" s="8"/>
      <c r="AC2957" s="24">
        <v>1</v>
      </c>
      <c r="AD2957" s="28">
        <v>0</v>
      </c>
      <c r="AE2957" s="26">
        <v>0</v>
      </c>
      <c r="AF2957" s="27">
        <v>0</v>
      </c>
      <c r="AH2957" s="24">
        <f t="shared" ref="AH2957" si="17630">X2957*AC2957+Z2957*AC2960-Y2957*AD2957-AA2957*AD2960</f>
        <v>-1.2291974374566654</v>
      </c>
      <c r="AI2957" s="28">
        <f t="shared" ref="AI2957" si="17631">(X2957*AD2957+Y2957*AC2957+Z2957*AD2960+AA2957*AC2960)</f>
        <v>0</v>
      </c>
      <c r="AJ2957" s="26">
        <f t="shared" ref="AJ2957" si="17632">X2957*AE2957+Z2957*AE2960-Y2957*AF2957-AA2957*AF2960</f>
        <v>0</v>
      </c>
      <c r="AK2957" s="27">
        <f t="shared" ref="AK2957" si="17633">(X2957*AF2957+Y2957*AE2957+Z2957*AF2960+AA2957*AE2960)</f>
        <v>-21.638178017633564</v>
      </c>
      <c r="AL2957" s="8"/>
      <c r="AM2957" s="24">
        <v>1</v>
      </c>
      <c r="AN2957" s="25">
        <v>0</v>
      </c>
      <c r="AO2957" s="26">
        <v>0</v>
      </c>
      <c r="AP2957" s="27">
        <f t="shared" ref="AP2957" si="17634">-1/($AN$8*$B2957)</f>
        <v>-5.232851422603078</v>
      </c>
      <c r="AR2957" s="24">
        <f t="shared" ref="AR2957" si="17635">AH2957*AM2957+AJ2957*AM2960-AI2957*AN2957-AK2957*AN2960</f>
        <v>-1.2291974374566654</v>
      </c>
      <c r="AS2957" s="28">
        <f t="shared" ref="AS2957" si="17636">(AH2957*AN2957+AI2957*AM2957+AJ2957*AN2960+AK2957*AM2960)</f>
        <v>0</v>
      </c>
      <c r="AT2957" s="26">
        <f t="shared" ref="AT2957" si="17637">AH2957*AO2957+AJ2957*AO2960-AI2957*AP2957-AK2957*AP2960</f>
        <v>0</v>
      </c>
      <c r="AU2957" s="27">
        <f t="shared" ref="AU2957" si="17638">(AH2957*AP2957+AI2957*AO2957+AJ2957*AP2960+AK2957*AO2960)</f>
        <v>-15.205970458378395</v>
      </c>
      <c r="AV2957" s="8"/>
      <c r="AW2957" s="183">
        <f t="shared" ref="AW2957" si="17639">20*LOG((2*$AR$8)/(($AR$8*AR2957+AT2957+$AR$8*AR2960+AT2960)^2+($AR$8*AS2957+AU2957+$AR$8*AS2960+AU2960)^2)^0.5)</f>
        <v>-17.69513497507122</v>
      </c>
      <c r="AY2957" s="184">
        <f t="shared" ref="AY2957" si="17640">((AS2957^2+AR2957^2)/(AS2960^2+AR2960^2))^0.5</f>
        <v>195.35107885900786</v>
      </c>
      <c r="AZ2957" s="9"/>
      <c r="BA2957" s="29"/>
      <c r="BB2957" s="29"/>
      <c r="BC2957" s="29"/>
      <c r="BD2957" s="29"/>
    </row>
    <row r="2958" spans="2:56" ht="18.649999999999999" customHeight="1" thickBot="1">
      <c r="D2958" s="30"/>
      <c r="G2958" s="31"/>
      <c r="I2958" s="30"/>
      <c r="L2958" s="31"/>
      <c r="N2958" s="30"/>
      <c r="Q2958" s="31"/>
      <c r="S2958" s="30"/>
      <c r="V2958" s="31"/>
      <c r="X2958" s="30"/>
      <c r="AA2958" s="31"/>
      <c r="AC2958" s="30"/>
      <c r="AF2958" s="31"/>
      <c r="AH2958" s="30"/>
      <c r="AK2958" s="31"/>
      <c r="AM2958" s="30"/>
      <c r="AP2958" s="31"/>
      <c r="AR2958" s="30"/>
      <c r="AU2958" s="31"/>
      <c r="AY2958" s="185"/>
      <c r="AZ2958" s="9"/>
      <c r="BA2958" s="29"/>
      <c r="BB2958" s="29"/>
      <c r="BC2958" s="29"/>
      <c r="BD2958" s="29"/>
    </row>
    <row r="2959" spans="2:56" ht="18.649999999999999" customHeight="1" thickBot="1">
      <c r="D2959" s="197" t="s">
        <v>96</v>
      </c>
      <c r="E2959" s="198"/>
      <c r="F2959" s="199" t="s">
        <v>97</v>
      </c>
      <c r="G2959" s="200"/>
      <c r="I2959" s="197" t="s">
        <v>98</v>
      </c>
      <c r="J2959" s="198"/>
      <c r="K2959" s="199" t="s">
        <v>99</v>
      </c>
      <c r="L2959" s="200"/>
      <c r="N2959" s="197" t="s">
        <v>1</v>
      </c>
      <c r="O2959" s="198"/>
      <c r="P2959" s="199" t="s">
        <v>2</v>
      </c>
      <c r="Q2959" s="200"/>
      <c r="S2959" s="172" t="s">
        <v>100</v>
      </c>
      <c r="T2959" s="173"/>
      <c r="U2959" s="199" t="s">
        <v>101</v>
      </c>
      <c r="V2959" s="200"/>
      <c r="X2959" s="197" t="s">
        <v>102</v>
      </c>
      <c r="Y2959" s="198"/>
      <c r="Z2959" s="199" t="s">
        <v>103</v>
      </c>
      <c r="AA2959" s="200"/>
      <c r="AB2959" s="4"/>
      <c r="AC2959" s="197" t="s">
        <v>104</v>
      </c>
      <c r="AD2959" s="198"/>
      <c r="AE2959" s="199" t="s">
        <v>105</v>
      </c>
      <c r="AF2959" s="200"/>
      <c r="AH2959" s="172" t="s">
        <v>106</v>
      </c>
      <c r="AI2959" s="173"/>
      <c r="AJ2959" s="199" t="s">
        <v>107</v>
      </c>
      <c r="AK2959" s="200"/>
      <c r="AL2959" s="4"/>
      <c r="AM2959" s="197" t="s">
        <v>108</v>
      </c>
      <c r="AN2959" s="198"/>
      <c r="AO2959" s="199" t="s">
        <v>109</v>
      </c>
      <c r="AP2959" s="200"/>
      <c r="AR2959" s="197" t="s">
        <v>110</v>
      </c>
      <c r="AS2959" s="198"/>
      <c r="AT2959" s="199" t="s">
        <v>111</v>
      </c>
      <c r="AU2959" s="200"/>
      <c r="AV2959" s="4"/>
      <c r="AW2959" s="36" t="s">
        <v>112</v>
      </c>
      <c r="AY2959" s="186" t="s">
        <v>113</v>
      </c>
      <c r="AZ2959" s="9"/>
      <c r="BA2959" s="29"/>
      <c r="BB2959" s="29"/>
      <c r="BC2959" s="29"/>
      <c r="BD2959" s="29"/>
    </row>
    <row r="2960" spans="2:56" ht="18.649999999999999" customHeight="1" thickTop="1" thickBot="1">
      <c r="D2960" s="24">
        <v>0</v>
      </c>
      <c r="E2960" s="28">
        <v>0</v>
      </c>
      <c r="F2960" s="26">
        <v>1</v>
      </c>
      <c r="G2960" s="27">
        <v>0</v>
      </c>
      <c r="I2960" s="24">
        <v>0</v>
      </c>
      <c r="J2960" s="28">
        <f t="shared" ref="J2960" si="17641">IF(0=(1-$J$8*$K$8*$B2957^2),0,-1*(1-$J$8*$K$8*$B2957^2)/($B2957*$K$8))</f>
        <v>-6.7261591182213573E-2</v>
      </c>
      <c r="K2960" s="26">
        <v>1</v>
      </c>
      <c r="L2960" s="27">
        <v>0</v>
      </c>
      <c r="N2960" s="24">
        <f t="shared" ref="N2960" si="17642">D2960*I2957+F2960*I2960-E2960*J2957-G2960*J2960</f>
        <v>0</v>
      </c>
      <c r="O2960" s="28">
        <f t="shared" ref="O2960" si="17643">(D2960*J2957+E2960*I2957+F2960*J2960+G2960*I2960)</f>
        <v>-6.7261591182213573E-2</v>
      </c>
      <c r="P2960" s="26">
        <f t="shared" ref="P2960" si="17644">D2960*K2957+F2960*K2960-E2960*L2957-G2960*L2960</f>
        <v>1</v>
      </c>
      <c r="Q2960" s="27">
        <f t="shared" ref="Q2960" si="17645">(D2960*L2957+E2960*K2957+F2960*L2960+G2960*K2960)</f>
        <v>0</v>
      </c>
      <c r="S2960" s="24">
        <v>0</v>
      </c>
      <c r="T2960" s="28">
        <v>0</v>
      </c>
      <c r="U2960" s="26">
        <v>1</v>
      </c>
      <c r="V2960" s="27">
        <v>0</v>
      </c>
      <c r="X2960" s="24">
        <f t="shared" ref="X2960" si="17646">N2960*S2957+P2960*S2960-O2960*T2957-Q2960*T2960</f>
        <v>0</v>
      </c>
      <c r="Y2960" s="28">
        <f t="shared" ref="Y2960" si="17647">(N2960*T2957+O2960*S2957+P2960*T2960+Q2960*S2960)</f>
        <v>-6.7261591182213573E-2</v>
      </c>
      <c r="Z2960" s="26">
        <f t="shared" ref="Z2960" si="17648">N2960*U2957+P2960*U2960-O2960*V2957-Q2960*V2960</f>
        <v>-0.70277336339692775</v>
      </c>
      <c r="AA2960" s="27">
        <f t="shared" ref="AA2960" si="17649">(N2960*V2957+O2960*U2957+P2960*V2960+Q2960*U2960)</f>
        <v>0</v>
      </c>
      <c r="AB2960" s="8"/>
      <c r="AC2960" s="24">
        <v>0</v>
      </c>
      <c r="AD2960" s="28">
        <f t="shared" ref="AD2960" si="17650">IF(0=(1-$AD$8*$AE$8*$B2957^2),0,-1*(1-$AD$8*$AE$8*$B2957^2)/($B2957*$AD$8))</f>
        <v>-8.6755341545968728E-2</v>
      </c>
      <c r="AE2960" s="26">
        <v>1</v>
      </c>
      <c r="AF2960" s="27">
        <v>0</v>
      </c>
      <c r="AH2960" s="24">
        <f t="shared" ref="AH2960" si="17651">X2960*AC2957+Z2960*AC2960-Y2960*AD2957-AA2960*AD2960</f>
        <v>0</v>
      </c>
      <c r="AI2960" s="28">
        <f t="shared" ref="AI2960" si="17652">(X2960*AD2957+Y2960*AC2957+Z2960*AD2960+AA2960*AC2960)</f>
        <v>-6.2922480113039095E-3</v>
      </c>
      <c r="AJ2960" s="26">
        <f t="shared" ref="AJ2960" si="17653">X2960*AE2957+Z2960*AE2960-Y2960*AF2957-AA2960*AF2960</f>
        <v>-0.70277336339692775</v>
      </c>
      <c r="AK2960" s="27">
        <f t="shared" ref="AK2960" si="17654">(X2960*AF2957+Y2960*AE2957+Z2960*AF2960+AA2960*AE2960)</f>
        <v>0</v>
      </c>
      <c r="AL2960" s="8"/>
      <c r="AM2960" s="24">
        <v>0</v>
      </c>
      <c r="AN2960" s="28">
        <v>0</v>
      </c>
      <c r="AO2960" s="26">
        <v>1</v>
      </c>
      <c r="AP2960" s="27">
        <v>0</v>
      </c>
      <c r="AR2960" s="24">
        <f t="shared" ref="AR2960" si="17655">AH2960*AM2957+AJ2960*AM2960-AI2960*AN2957-AK2960*AN2960</f>
        <v>0</v>
      </c>
      <c r="AS2960" s="28">
        <f t="shared" ref="AS2960" si="17656">(AH2960*AN2957+AI2960*AM2957+AJ2960*AN2960+AK2960*AM2960)</f>
        <v>-6.2922480113039095E-3</v>
      </c>
      <c r="AT2960" s="26">
        <f t="shared" ref="AT2960" si="17657">AH2960*AO2957+AJ2960*AO2960-AI2960*AP2957-AK2960*AP2960</f>
        <v>-0.73569976235425083</v>
      </c>
      <c r="AU2960" s="27">
        <f t="shared" ref="AU2960" si="17658">(AH2960*AP2957+AI2960*AO2957+AJ2960*AP2960+AK2960*AO2960)</f>
        <v>0</v>
      </c>
      <c r="AV2960" s="8"/>
      <c r="AW2960" s="38">
        <f t="shared" ref="AW2960" si="17659">(180/PI())*ATAN(-1*(($AR$8*AS2957+AU2957+$AR$8*AS2960+AU2960)/($AR$8*AR2957+AT2957+$AR$8*AR2960+AT2960)))</f>
        <v>-82.640120179536538</v>
      </c>
      <c r="AY2960" s="187">
        <f t="shared" ref="AY2960" si="17660">20*LOG(((($AR$8*AR2957+AT2957-$AR$8*AR2960-AT2960)^2+($AR$8*AS2957+AU2957-$AR$8*AS2960-AU2960)^2)/(($AR$8*AR2957+AT2957+$AR$8*AR2960+AT2960)^2+($AR$8*AS2957+AU2957+$AR$8*AS2960+AU2960)^2))^0.5)</f>
        <v>-7.4471321241913385E-2</v>
      </c>
      <c r="AZ2960" s="9"/>
      <c r="BA2960" s="29"/>
      <c r="BB2960" s="29"/>
      <c r="BC2960" s="29"/>
      <c r="BD2960" s="29"/>
    </row>
    <row r="2961" spans="2:56" ht="18.649999999999999" customHeight="1">
      <c r="AY2961" s="33"/>
    </row>
    <row r="2962" spans="2:56" ht="18.649999999999999" customHeight="1" thickBot="1">
      <c r="E2962" s="21" t="s">
        <v>68</v>
      </c>
      <c r="J2962" s="21" t="s">
        <v>69</v>
      </c>
      <c r="O2962" s="21" t="s">
        <v>70</v>
      </c>
      <c r="T2962" s="21" t="s">
        <v>71</v>
      </c>
      <c r="Y2962" s="21" t="s">
        <v>72</v>
      </c>
      <c r="AD2962" s="21" t="s">
        <v>73</v>
      </c>
      <c r="AI2962" s="21" t="s">
        <v>74</v>
      </c>
      <c r="AN2962" s="21" t="s">
        <v>75</v>
      </c>
      <c r="AS2962" s="21" t="s">
        <v>76</v>
      </c>
    </row>
    <row r="2963" spans="2:56" ht="18.649999999999999" customHeight="1" thickBot="1">
      <c r="B2963" s="20"/>
      <c r="D2963" s="197" t="s">
        <v>77</v>
      </c>
      <c r="E2963" s="198"/>
      <c r="F2963" s="199" t="s">
        <v>78</v>
      </c>
      <c r="G2963" s="200"/>
      <c r="I2963" s="197" t="s">
        <v>79</v>
      </c>
      <c r="J2963" s="198"/>
      <c r="K2963" s="199" t="s">
        <v>80</v>
      </c>
      <c r="L2963" s="200"/>
      <c r="N2963" s="197" t="s">
        <v>81</v>
      </c>
      <c r="O2963" s="198"/>
      <c r="P2963" s="199" t="s">
        <v>82</v>
      </c>
      <c r="Q2963" s="200"/>
      <c r="S2963" s="197" t="s">
        <v>83</v>
      </c>
      <c r="T2963" s="198"/>
      <c r="U2963" s="199" t="s">
        <v>84</v>
      </c>
      <c r="V2963" s="200"/>
      <c r="X2963" s="197" t="s">
        <v>85</v>
      </c>
      <c r="Y2963" s="198"/>
      <c r="Z2963" s="199" t="s">
        <v>86</v>
      </c>
      <c r="AA2963" s="200"/>
      <c r="AB2963" s="4"/>
      <c r="AC2963" s="197" t="s">
        <v>87</v>
      </c>
      <c r="AD2963" s="198"/>
      <c r="AE2963" s="199" t="s">
        <v>88</v>
      </c>
      <c r="AF2963" s="200"/>
      <c r="AH2963" s="197" t="s">
        <v>89</v>
      </c>
      <c r="AI2963" s="198"/>
      <c r="AJ2963" s="199" t="s">
        <v>90</v>
      </c>
      <c r="AK2963" s="200"/>
      <c r="AL2963" s="4"/>
      <c r="AM2963" s="197" t="s">
        <v>91</v>
      </c>
      <c r="AN2963" s="198"/>
      <c r="AO2963" s="199" t="s">
        <v>92</v>
      </c>
      <c r="AP2963" s="200"/>
      <c r="AR2963" s="197" t="s">
        <v>93</v>
      </c>
      <c r="AS2963" s="198"/>
      <c r="AT2963" s="199" t="s">
        <v>94</v>
      </c>
      <c r="AU2963" s="200"/>
      <c r="AV2963" s="4"/>
      <c r="AW2963" s="181" t="s">
        <v>95</v>
      </c>
      <c r="AY2963" s="182" t="s">
        <v>22</v>
      </c>
      <c r="AZ2963" s="9"/>
      <c r="BA2963" s="29"/>
      <c r="BB2963" s="29"/>
      <c r="BC2963" s="29"/>
      <c r="BD2963" s="29"/>
    </row>
    <row r="2964" spans="2:56" ht="18.649999999999999" customHeight="1" thickTop="1" thickBot="1">
      <c r="B2964" s="39">
        <f t="shared" ref="B2964" si="17661">B2957+$E$5</f>
        <v>1.0679999999999816</v>
      </c>
      <c r="D2964" s="24">
        <v>1</v>
      </c>
      <c r="E2964" s="25">
        <v>0</v>
      </c>
      <c r="F2964" s="26">
        <v>0</v>
      </c>
      <c r="G2964" s="27">
        <f t="shared" ref="G2964" si="17662">-1/($E$8*$B2964)</f>
        <v>-5.2308915531564102</v>
      </c>
      <c r="I2964" s="24">
        <v>1</v>
      </c>
      <c r="J2964" s="28">
        <v>0</v>
      </c>
      <c r="K2964" s="26">
        <v>0</v>
      </c>
      <c r="L2964" s="27">
        <v>0</v>
      </c>
      <c r="N2964" s="24">
        <f t="shared" ref="N2964" si="17663">D2964*I2964+F2964*I2967-E2964*J2964-G2964*J2967</f>
        <v>0.65243159176121823</v>
      </c>
      <c r="O2964" s="28">
        <f t="shared" ref="O2964" si="17664">(D2964*J2964+E2964*I2964+F2964*J2967+G2964*I2967)</f>
        <v>0</v>
      </c>
      <c r="P2964" s="26">
        <f t="shared" ref="P2964" si="17665">D2964*K2964+F2964*K2967-E2964*L2964-G2964*L2967</f>
        <v>0</v>
      </c>
      <c r="Q2964" s="27">
        <f t="shared" ref="Q2964" si="17666">(D2964*L2964+E2964*K2964+F2964*L2967+G2964*K2967)</f>
        <v>-5.2308915531564102</v>
      </c>
      <c r="S2964" s="24">
        <v>1</v>
      </c>
      <c r="T2964" s="25">
        <v>0</v>
      </c>
      <c r="U2964" s="26">
        <v>0</v>
      </c>
      <c r="V2964" s="27">
        <f t="shared" ref="V2964" si="17667">-1/($T$8*$B2964)</f>
        <v>-25.306205081486418</v>
      </c>
      <c r="X2964" s="24">
        <f t="shared" ref="X2964" si="17668">N2964*S2964+P2964*S2967-O2964*T2964-Q2964*T2967</f>
        <v>0.65243159176121823</v>
      </c>
      <c r="Y2964" s="28">
        <f t="shared" ref="Y2964" si="17669">(N2964*T2964+O2964*S2964+P2964*T2967+Q2964*S2967)</f>
        <v>0</v>
      </c>
      <c r="Z2964" s="26">
        <f t="shared" ref="Z2964" si="17670">N2964*U2964+P2964*U2967-O2964*V2964-Q2964*V2967</f>
        <v>0</v>
      </c>
      <c r="AA2964" s="27">
        <f t="shared" ref="AA2964" si="17671">(N2964*V2964+O2964*U2964+P2964*V2967+Q2964*U2967)</f>
        <v>-21.741459215906424</v>
      </c>
      <c r="AB2964" s="8"/>
      <c r="AC2964" s="24">
        <v>1</v>
      </c>
      <c r="AD2964" s="28">
        <v>0</v>
      </c>
      <c r="AE2964" s="26">
        <v>0</v>
      </c>
      <c r="AF2964" s="27">
        <v>0</v>
      </c>
      <c r="AH2964" s="24">
        <f t="shared" ref="AH2964" si="17672">X2964*AC2964+Z2964*AC2967-Y2964*AD2964-AA2964*AD2967</f>
        <v>-1.2185465057463039</v>
      </c>
      <c r="AI2964" s="28">
        <f t="shared" ref="AI2964" si="17673">(X2964*AD2964+Y2964*AC2964+Z2964*AD2967+AA2964*AC2967)</f>
        <v>0</v>
      </c>
      <c r="AJ2964" s="26">
        <f t="shared" ref="AJ2964" si="17674">X2964*AE2964+Z2964*AE2967-Y2964*AF2964-AA2964*AF2967</f>
        <v>0</v>
      </c>
      <c r="AK2964" s="27">
        <f t="shared" ref="AK2964" si="17675">(X2964*AF2964+Y2964*AE2964+Z2964*AF2967+AA2964*AE2967)</f>
        <v>-21.741459215906424</v>
      </c>
      <c r="AL2964" s="8"/>
      <c r="AM2964" s="24">
        <v>1</v>
      </c>
      <c r="AN2964" s="25">
        <v>0</v>
      </c>
      <c r="AO2964" s="26">
        <v>0</v>
      </c>
      <c r="AP2964" s="27">
        <f t="shared" ref="AP2964" si="17676">-1/($AN$8*$B2964)</f>
        <v>-5.2308915531564102</v>
      </c>
      <c r="AR2964" s="24">
        <f t="shared" ref="AR2964" si="17677">AH2964*AM2964+AJ2964*AM2967-AI2964*AN2964-AK2964*AN2967</f>
        <v>-1.2185465057463039</v>
      </c>
      <c r="AS2964" s="28">
        <f t="shared" ref="AS2964" si="17678">(AH2964*AN2964+AI2964*AM2964+AJ2964*AN2967+AK2964*AM2967)</f>
        <v>0</v>
      </c>
      <c r="AT2964" s="26">
        <f t="shared" ref="AT2964" si="17679">AH2964*AO2964+AJ2964*AO2967-AI2964*AP2964-AK2964*AP2967</f>
        <v>0</v>
      </c>
      <c r="AU2964" s="27">
        <f t="shared" ref="AU2964" si="17680">(AH2964*AP2964+AI2964*AO2964+AJ2964*AP2967+AK2964*AO2967)</f>
        <v>-15.367374591869824</v>
      </c>
      <c r="AV2964" s="8"/>
      <c r="AW2964" s="183">
        <f t="shared" ref="AW2964" si="17681">20*LOG((2*$AR$8)/(($AR$8*AR2964+AT2964+$AR$8*AR2967+AT2967)^2+($AR$8*AS2964+AU2964+$AR$8*AS2967+AU2967)^2)^0.5)</f>
        <v>-17.784457617216006</v>
      </c>
      <c r="AY2964" s="184">
        <f t="shared" ref="AY2964" si="17682">((AS2964^2+AR2964^2)/(AS2967^2+AR2967^2))^0.5</f>
        <v>156.22203455705736</v>
      </c>
      <c r="AZ2964" s="9"/>
      <c r="BA2964" s="29"/>
      <c r="BB2964" s="29"/>
      <c r="BC2964" s="29"/>
      <c r="BD2964" s="29"/>
    </row>
    <row r="2965" spans="2:56" ht="18.649999999999999" customHeight="1" thickBot="1">
      <c r="D2965" s="30"/>
      <c r="G2965" s="31"/>
      <c r="I2965" s="30"/>
      <c r="L2965" s="31"/>
      <c r="N2965" s="30"/>
      <c r="Q2965" s="31"/>
      <c r="S2965" s="30"/>
      <c r="V2965" s="31"/>
      <c r="X2965" s="30"/>
      <c r="AA2965" s="31"/>
      <c r="AC2965" s="30"/>
      <c r="AF2965" s="31"/>
      <c r="AH2965" s="30"/>
      <c r="AK2965" s="31"/>
      <c r="AM2965" s="30"/>
      <c r="AP2965" s="31"/>
      <c r="AR2965" s="30"/>
      <c r="AU2965" s="31"/>
      <c r="AY2965" s="185"/>
      <c r="AZ2965" s="9"/>
      <c r="BA2965" s="29"/>
      <c r="BB2965" s="29"/>
      <c r="BC2965" s="29"/>
      <c r="BD2965" s="29"/>
    </row>
    <row r="2966" spans="2:56" ht="18.649999999999999" customHeight="1" thickBot="1">
      <c r="D2966" s="197" t="s">
        <v>96</v>
      </c>
      <c r="E2966" s="198"/>
      <c r="F2966" s="199" t="s">
        <v>97</v>
      </c>
      <c r="G2966" s="200"/>
      <c r="I2966" s="197" t="s">
        <v>98</v>
      </c>
      <c r="J2966" s="198"/>
      <c r="K2966" s="199" t="s">
        <v>99</v>
      </c>
      <c r="L2966" s="200"/>
      <c r="N2966" s="197" t="s">
        <v>1</v>
      </c>
      <c r="O2966" s="198"/>
      <c r="P2966" s="199" t="s">
        <v>2</v>
      </c>
      <c r="Q2966" s="200"/>
      <c r="S2966" s="172" t="s">
        <v>100</v>
      </c>
      <c r="T2966" s="173"/>
      <c r="U2966" s="199" t="s">
        <v>101</v>
      </c>
      <c r="V2966" s="200"/>
      <c r="X2966" s="197" t="s">
        <v>102</v>
      </c>
      <c r="Y2966" s="198"/>
      <c r="Z2966" s="199" t="s">
        <v>103</v>
      </c>
      <c r="AA2966" s="200"/>
      <c r="AB2966" s="4"/>
      <c r="AC2966" s="197" t="s">
        <v>104</v>
      </c>
      <c r="AD2966" s="198"/>
      <c r="AE2966" s="199" t="s">
        <v>105</v>
      </c>
      <c r="AF2966" s="200"/>
      <c r="AH2966" s="172" t="s">
        <v>106</v>
      </c>
      <c r="AI2966" s="173"/>
      <c r="AJ2966" s="199" t="s">
        <v>107</v>
      </c>
      <c r="AK2966" s="200"/>
      <c r="AL2966" s="4"/>
      <c r="AM2966" s="197" t="s">
        <v>108</v>
      </c>
      <c r="AN2966" s="198"/>
      <c r="AO2966" s="199" t="s">
        <v>109</v>
      </c>
      <c r="AP2966" s="200"/>
      <c r="AR2966" s="197" t="s">
        <v>110</v>
      </c>
      <c r="AS2966" s="198"/>
      <c r="AT2966" s="199" t="s">
        <v>111</v>
      </c>
      <c r="AU2966" s="200"/>
      <c r="AV2966" s="4"/>
      <c r="AW2966" s="36" t="s">
        <v>112</v>
      </c>
      <c r="AY2966" s="186" t="s">
        <v>113</v>
      </c>
      <c r="AZ2966" s="9"/>
      <c r="BA2966" s="29"/>
      <c r="BB2966" s="29"/>
      <c r="BC2966" s="29"/>
      <c r="BD2966" s="29"/>
    </row>
    <row r="2967" spans="2:56" ht="18.649999999999999" customHeight="1" thickTop="1" thickBot="1">
      <c r="D2967" s="24">
        <v>0</v>
      </c>
      <c r="E2967" s="28">
        <v>0</v>
      </c>
      <c r="F2967" s="26">
        <v>1</v>
      </c>
      <c r="G2967" s="27">
        <v>0</v>
      </c>
      <c r="I2967" s="24">
        <v>0</v>
      </c>
      <c r="J2967" s="28">
        <f t="shared" ref="J2967" si="17683">IF(0=(1-$J$8*$K$8*$B2964^2),0,-1*(1-$J$8*$K$8*$B2964^2)/($B2964*$K$8))</f>
        <v>-6.6445347739823232E-2</v>
      </c>
      <c r="K2967" s="26">
        <v>1</v>
      </c>
      <c r="L2967" s="27">
        <v>0</v>
      </c>
      <c r="N2967" s="24">
        <f t="shared" ref="N2967" si="17684">D2967*I2964+F2967*I2967-E2967*J2964-G2967*J2967</f>
        <v>0</v>
      </c>
      <c r="O2967" s="28">
        <f t="shared" ref="O2967" si="17685">(D2967*J2964+E2967*I2964+F2967*J2967+G2967*I2967)</f>
        <v>-6.6445347739823232E-2</v>
      </c>
      <c r="P2967" s="26">
        <f t="shared" ref="P2967" si="17686">D2967*K2964+F2967*K2967-E2967*L2964-G2967*L2967</f>
        <v>1</v>
      </c>
      <c r="Q2967" s="27">
        <f t="shared" ref="Q2967" si="17687">(D2967*L2964+E2967*K2964+F2967*L2967+G2967*K2967)</f>
        <v>0</v>
      </c>
      <c r="S2967" s="24">
        <v>0</v>
      </c>
      <c r="T2967" s="28">
        <v>0</v>
      </c>
      <c r="U2967" s="26">
        <v>1</v>
      </c>
      <c r="V2967" s="27">
        <v>0</v>
      </c>
      <c r="X2967" s="24">
        <f t="shared" ref="X2967" si="17688">N2967*S2964+P2967*S2967-O2967*T2964-Q2967*T2967</f>
        <v>0</v>
      </c>
      <c r="Y2967" s="28">
        <f t="shared" ref="Y2967" si="17689">(N2967*T2964+O2967*S2964+P2967*T2967+Q2967*S2967)</f>
        <v>-6.6445347739823232E-2</v>
      </c>
      <c r="Z2967" s="26">
        <f t="shared" ref="Z2967" si="17690">N2967*U2964+P2967*U2967-O2967*V2964-Q2967*V2967</f>
        <v>-0.68147959661464674</v>
      </c>
      <c r="AA2967" s="27">
        <f t="shared" ref="AA2967" si="17691">(N2967*V2964+O2967*U2964+P2967*V2967+Q2967*U2967)</f>
        <v>0</v>
      </c>
      <c r="AB2967" s="8"/>
      <c r="AC2967" s="24">
        <v>0</v>
      </c>
      <c r="AD2967" s="28">
        <f t="shared" ref="AD2967" si="17692">IF(0=(1-$AD$8*$AE$8*$B2964^2),0,-1*(1-$AD$8*$AE$8*$B2964^2)/($B2964*$AD$8))</f>
        <v>-8.6055773852505832E-2</v>
      </c>
      <c r="AE2967" s="26">
        <v>1</v>
      </c>
      <c r="AF2967" s="27">
        <v>0</v>
      </c>
      <c r="AH2967" s="24">
        <f t="shared" ref="AH2967" si="17693">X2967*AC2964+Z2967*AC2967-Y2967*AD2964-AA2967*AD2967</f>
        <v>0</v>
      </c>
      <c r="AI2967" s="28">
        <f t="shared" ref="AI2967" si="17694">(X2967*AD2964+Y2967*AC2964+Z2967*AD2967+AA2967*AC2967)</f>
        <v>-7.800093688456293E-3</v>
      </c>
      <c r="AJ2967" s="26">
        <f t="shared" ref="AJ2967" si="17695">X2967*AE2964+Z2967*AE2967-Y2967*AF2964-AA2967*AF2967</f>
        <v>-0.68147959661464674</v>
      </c>
      <c r="AK2967" s="27">
        <f t="shared" ref="AK2967" si="17696">(X2967*AF2964+Y2967*AE2964+Z2967*AF2967+AA2967*AE2967)</f>
        <v>0</v>
      </c>
      <c r="AL2967" s="8"/>
      <c r="AM2967" s="24">
        <v>0</v>
      </c>
      <c r="AN2967" s="28">
        <v>0</v>
      </c>
      <c r="AO2967" s="26">
        <v>1</v>
      </c>
      <c r="AP2967" s="27">
        <v>0</v>
      </c>
      <c r="AR2967" s="24">
        <f t="shared" ref="AR2967" si="17697">AH2967*AM2964+AJ2967*AM2967-AI2967*AN2964-AK2967*AN2967</f>
        <v>0</v>
      </c>
      <c r="AS2967" s="28">
        <f t="shared" ref="AS2967" si="17698">(AH2967*AN2964+AI2967*AM2964+AJ2967*AN2967+AK2967*AM2967)</f>
        <v>-7.800093688456293E-3</v>
      </c>
      <c r="AT2967" s="26">
        <f t="shared" ref="AT2967" si="17699">AH2967*AO2964+AJ2967*AO2967-AI2967*AP2964-AK2967*AP2967</f>
        <v>-0.72228104080342137</v>
      </c>
      <c r="AU2967" s="27">
        <f t="shared" ref="AU2967" si="17700">(AH2967*AP2964+AI2967*AO2964+AJ2967*AP2967+AK2967*AO2967)</f>
        <v>0</v>
      </c>
      <c r="AV2967" s="8"/>
      <c r="AW2967" s="38">
        <f t="shared" ref="AW2967" si="17701">(180/PI())*ATAN(-1*(($AR$8*AS2964+AU2964+$AR$8*AS2967+AU2967)/($AR$8*AR2964+AT2964+$AR$8*AR2967+AT2967)))</f>
        <v>-82.805533996031158</v>
      </c>
      <c r="AY2967" s="187">
        <f t="shared" ref="AY2967" si="17702">20*LOG(((($AR$8*AR2964+AT2964-$AR$8*AR2967-AT2967)^2+($AR$8*AS2964+AU2964-$AR$8*AS2967-AU2967)^2)/(($AR$8*AR2964+AT2964+$AR$8*AR2967+AT2967)^2+($AR$8*AS2964+AU2964+$AR$8*AS2967+AU2967)^2))^0.5)</f>
        <v>-7.2942487447269347E-2</v>
      </c>
      <c r="AZ2967" s="9"/>
      <c r="BA2967" s="29"/>
      <c r="BB2967" s="29"/>
      <c r="BC2967" s="29"/>
      <c r="BD2967" s="29"/>
    </row>
    <row r="2968" spans="2:56" ht="18.649999999999999" customHeight="1">
      <c r="AY2968" s="33"/>
    </row>
    <row r="2969" spans="2:56" ht="18.649999999999999" customHeight="1" thickBot="1">
      <c r="E2969" s="21" t="s">
        <v>68</v>
      </c>
      <c r="J2969" s="21" t="s">
        <v>69</v>
      </c>
      <c r="O2969" s="21" t="s">
        <v>70</v>
      </c>
      <c r="T2969" s="21" t="s">
        <v>71</v>
      </c>
      <c r="Y2969" s="21" t="s">
        <v>72</v>
      </c>
      <c r="AD2969" s="21" t="s">
        <v>73</v>
      </c>
      <c r="AI2969" s="21" t="s">
        <v>74</v>
      </c>
      <c r="AN2969" s="21" t="s">
        <v>75</v>
      </c>
      <c r="AS2969" s="21" t="s">
        <v>76</v>
      </c>
    </row>
    <row r="2970" spans="2:56" ht="18.649999999999999" customHeight="1" thickBot="1">
      <c r="B2970" s="20"/>
      <c r="D2970" s="197" t="s">
        <v>77</v>
      </c>
      <c r="E2970" s="198"/>
      <c r="F2970" s="199" t="s">
        <v>78</v>
      </c>
      <c r="G2970" s="200"/>
      <c r="I2970" s="197" t="s">
        <v>79</v>
      </c>
      <c r="J2970" s="198"/>
      <c r="K2970" s="199" t="s">
        <v>80</v>
      </c>
      <c r="L2970" s="200"/>
      <c r="N2970" s="197" t="s">
        <v>81</v>
      </c>
      <c r="O2970" s="198"/>
      <c r="P2970" s="199" t="s">
        <v>82</v>
      </c>
      <c r="Q2970" s="200"/>
      <c r="S2970" s="197" t="s">
        <v>83</v>
      </c>
      <c r="T2970" s="198"/>
      <c r="U2970" s="199" t="s">
        <v>84</v>
      </c>
      <c r="V2970" s="200"/>
      <c r="X2970" s="197" t="s">
        <v>85</v>
      </c>
      <c r="Y2970" s="198"/>
      <c r="Z2970" s="199" t="s">
        <v>86</v>
      </c>
      <c r="AA2970" s="200"/>
      <c r="AB2970" s="4"/>
      <c r="AC2970" s="197" t="s">
        <v>87</v>
      </c>
      <c r="AD2970" s="198"/>
      <c r="AE2970" s="199" t="s">
        <v>88</v>
      </c>
      <c r="AF2970" s="200"/>
      <c r="AH2970" s="197" t="s">
        <v>89</v>
      </c>
      <c r="AI2970" s="198"/>
      <c r="AJ2970" s="199" t="s">
        <v>90</v>
      </c>
      <c r="AK2970" s="200"/>
      <c r="AL2970" s="4"/>
      <c r="AM2970" s="197" t="s">
        <v>91</v>
      </c>
      <c r="AN2970" s="198"/>
      <c r="AO2970" s="199" t="s">
        <v>92</v>
      </c>
      <c r="AP2970" s="200"/>
      <c r="AR2970" s="197" t="s">
        <v>93</v>
      </c>
      <c r="AS2970" s="198"/>
      <c r="AT2970" s="199" t="s">
        <v>94</v>
      </c>
      <c r="AU2970" s="200"/>
      <c r="AV2970" s="4"/>
      <c r="AW2970" s="181" t="s">
        <v>95</v>
      </c>
      <c r="AY2970" s="182" t="s">
        <v>22</v>
      </c>
      <c r="AZ2970" s="9"/>
      <c r="BA2970" s="29"/>
      <c r="BB2970" s="29"/>
      <c r="BC2970" s="29"/>
      <c r="BD2970" s="29"/>
    </row>
    <row r="2971" spans="2:56" ht="18.649999999999999" customHeight="1" thickTop="1" thickBot="1">
      <c r="B2971" s="39">
        <f t="shared" ref="B2971" si="17703">B2964+$E$5</f>
        <v>1.0683999999999816</v>
      </c>
      <c r="D2971" s="24">
        <v>1</v>
      </c>
      <c r="E2971" s="25">
        <v>0</v>
      </c>
      <c r="F2971" s="26">
        <v>0</v>
      </c>
      <c r="G2971" s="27">
        <f t="shared" ref="G2971" si="17704">-1/($E$8*$B2971)</f>
        <v>-5.2289331512271122</v>
      </c>
      <c r="I2971" s="24">
        <v>1</v>
      </c>
      <c r="J2971" s="28">
        <v>0</v>
      </c>
      <c r="K2971" s="26">
        <v>0</v>
      </c>
      <c r="L2971" s="27">
        <v>0</v>
      </c>
      <c r="N2971" s="24">
        <f t="shared" ref="N2971" si="17705">D2971*I2971+F2971*I2974-E2971*J2971-G2971*J2974</f>
        <v>0.65682815389279159</v>
      </c>
      <c r="O2971" s="28">
        <f t="shared" ref="O2971" si="17706">(D2971*J2971+E2971*I2971+F2971*J2974+G2971*I2974)</f>
        <v>0</v>
      </c>
      <c r="P2971" s="26">
        <f t="shared" ref="P2971" si="17707">D2971*K2971+F2971*K2974-E2971*L2971-G2971*L2974</f>
        <v>0</v>
      </c>
      <c r="Q2971" s="27">
        <f t="shared" ref="Q2971" si="17708">(D2971*L2971+E2971*K2971+F2971*L2974+G2971*K2974)</f>
        <v>-5.2289331512271122</v>
      </c>
      <c r="S2971" s="24">
        <v>1</v>
      </c>
      <c r="T2971" s="25">
        <v>0</v>
      </c>
      <c r="U2971" s="26">
        <v>0</v>
      </c>
      <c r="V2971" s="27">
        <f t="shared" ref="V2971" si="17709">-1/($T$8*$B2971)</f>
        <v>-25.296730650531163</v>
      </c>
      <c r="X2971" s="24">
        <f t="shared" ref="X2971" si="17710">N2971*S2971+P2971*S2974-O2971*T2971-Q2971*T2974</f>
        <v>0.65682815389279159</v>
      </c>
      <c r="Y2971" s="28">
        <f t="shared" ref="Y2971" si="17711">(N2971*T2971+O2971*S2971+P2971*T2974+Q2971*S2974)</f>
        <v>0</v>
      </c>
      <c r="Z2971" s="26">
        <f t="shared" ref="Z2971" si="17712">N2971*U2971+P2971*U2974-O2971*V2971-Q2971*V2974</f>
        <v>0</v>
      </c>
      <c r="AA2971" s="27">
        <f t="shared" ref="AA2971" si="17713">(N2971*V2971+O2971*U2971+P2971*V2974+Q2971*U2974)</f>
        <v>-21.844538043938691</v>
      </c>
      <c r="AB2971" s="8"/>
      <c r="AC2971" s="24">
        <v>1</v>
      </c>
      <c r="AD2971" s="28">
        <v>0</v>
      </c>
      <c r="AE2971" s="26">
        <v>0</v>
      </c>
      <c r="AF2971" s="27">
        <v>0</v>
      </c>
      <c r="AH2971" s="24">
        <f t="shared" ref="AH2971" si="17714">X2971*AC2971+Z2971*AC2974-Y2971*AD2971-AA2971*AD2974</f>
        <v>-1.2077447249037381</v>
      </c>
      <c r="AI2971" s="28">
        <f t="shared" ref="AI2971" si="17715">(X2971*AD2971+Y2971*AC2971+Z2971*AD2974+AA2971*AC2974)</f>
        <v>0</v>
      </c>
      <c r="AJ2971" s="26">
        <f t="shared" ref="AJ2971" si="17716">X2971*AE2971+Z2971*AE2974-Y2971*AF2971-AA2971*AF2974</f>
        <v>0</v>
      </c>
      <c r="AK2971" s="27">
        <f t="shared" ref="AK2971" si="17717">(X2971*AF2971+Y2971*AE2971+Z2971*AF2974+AA2971*AE2974)</f>
        <v>-21.844538043938691</v>
      </c>
      <c r="AL2971" s="8"/>
      <c r="AM2971" s="24">
        <v>1</v>
      </c>
      <c r="AN2971" s="25">
        <v>0</v>
      </c>
      <c r="AO2971" s="26">
        <v>0</v>
      </c>
      <c r="AP2971" s="27">
        <f t="shared" ref="AP2971" si="17718">-1/($AN$8*$B2971)</f>
        <v>-5.2289331512271122</v>
      </c>
      <c r="AR2971" s="24">
        <f t="shared" ref="AR2971" si="17719">AH2971*AM2971+AJ2971*AM2974-AI2971*AN2971-AK2971*AN2974</f>
        <v>-1.2077447249037381</v>
      </c>
      <c r="AS2971" s="28">
        <f t="shared" ref="AS2971" si="17720">(AH2971*AN2971+AI2971*AM2971+AJ2971*AN2974+AK2971*AM2974)</f>
        <v>0</v>
      </c>
      <c r="AT2971" s="26">
        <f t="shared" ref="AT2971" si="17721">AH2971*AO2971+AJ2971*AO2974-AI2971*AP2971-AK2971*AP2974</f>
        <v>0</v>
      </c>
      <c r="AU2971" s="27">
        <f t="shared" ref="AU2971" si="17722">(AH2971*AP2971+AI2971*AO2971+AJ2971*AP2974+AK2971*AO2974)</f>
        <v>-15.529321613669866</v>
      </c>
      <c r="AV2971" s="8"/>
      <c r="AW2971" s="183">
        <f t="shared" ref="AW2971" si="17723">20*LOG((2*$AR$8)/(($AR$8*AR2971+AT2971+$AR$8*AR2974+AT2974)^2+($AR$8*AS2971+AU2971+$AR$8*AS2974+AU2974)^2)^0.5)</f>
        <v>-17.8732024402279</v>
      </c>
      <c r="AY2971" s="184">
        <f t="shared" ref="AY2971" si="17724">((AS2971^2+AR2971^2)/(AS2974^2+AR2974^2))^0.5</f>
        <v>130.19766513234583</v>
      </c>
      <c r="AZ2971" s="9"/>
      <c r="BA2971" s="29"/>
      <c r="BB2971" s="29"/>
      <c r="BC2971" s="29"/>
      <c r="BD2971" s="29"/>
    </row>
    <row r="2972" spans="2:56" ht="18.649999999999999" customHeight="1" thickBot="1">
      <c r="D2972" s="30"/>
      <c r="G2972" s="31"/>
      <c r="I2972" s="30"/>
      <c r="L2972" s="31"/>
      <c r="N2972" s="30"/>
      <c r="Q2972" s="31"/>
      <c r="S2972" s="30"/>
      <c r="V2972" s="31"/>
      <c r="X2972" s="30"/>
      <c r="AA2972" s="31"/>
      <c r="AC2972" s="30"/>
      <c r="AF2972" s="31"/>
      <c r="AH2972" s="30"/>
      <c r="AK2972" s="31"/>
      <c r="AM2972" s="30"/>
      <c r="AP2972" s="31"/>
      <c r="AR2972" s="30"/>
      <c r="AU2972" s="31"/>
      <c r="AY2972" s="185"/>
      <c r="AZ2972" s="9"/>
      <c r="BA2972" s="29"/>
      <c r="BB2972" s="29"/>
      <c r="BC2972" s="29"/>
      <c r="BD2972" s="29"/>
    </row>
    <row r="2973" spans="2:56" ht="18.649999999999999" customHeight="1" thickBot="1">
      <c r="D2973" s="197" t="s">
        <v>96</v>
      </c>
      <c r="E2973" s="198"/>
      <c r="F2973" s="199" t="s">
        <v>97</v>
      </c>
      <c r="G2973" s="200"/>
      <c r="I2973" s="197" t="s">
        <v>98</v>
      </c>
      <c r="J2973" s="198"/>
      <c r="K2973" s="199" t="s">
        <v>99</v>
      </c>
      <c r="L2973" s="200"/>
      <c r="N2973" s="197" t="s">
        <v>1</v>
      </c>
      <c r="O2973" s="198"/>
      <c r="P2973" s="199" t="s">
        <v>2</v>
      </c>
      <c r="Q2973" s="200"/>
      <c r="S2973" s="172" t="s">
        <v>100</v>
      </c>
      <c r="T2973" s="173"/>
      <c r="U2973" s="199" t="s">
        <v>101</v>
      </c>
      <c r="V2973" s="200"/>
      <c r="X2973" s="197" t="s">
        <v>102</v>
      </c>
      <c r="Y2973" s="198"/>
      <c r="Z2973" s="199" t="s">
        <v>103</v>
      </c>
      <c r="AA2973" s="200"/>
      <c r="AB2973" s="4"/>
      <c r="AC2973" s="197" t="s">
        <v>104</v>
      </c>
      <c r="AD2973" s="198"/>
      <c r="AE2973" s="199" t="s">
        <v>105</v>
      </c>
      <c r="AF2973" s="200"/>
      <c r="AH2973" s="172" t="s">
        <v>106</v>
      </c>
      <c r="AI2973" s="173"/>
      <c r="AJ2973" s="199" t="s">
        <v>107</v>
      </c>
      <c r="AK2973" s="200"/>
      <c r="AL2973" s="4"/>
      <c r="AM2973" s="197" t="s">
        <v>108</v>
      </c>
      <c r="AN2973" s="198"/>
      <c r="AO2973" s="199" t="s">
        <v>109</v>
      </c>
      <c r="AP2973" s="200"/>
      <c r="AR2973" s="197" t="s">
        <v>110</v>
      </c>
      <c r="AS2973" s="198"/>
      <c r="AT2973" s="199" t="s">
        <v>111</v>
      </c>
      <c r="AU2973" s="200"/>
      <c r="AV2973" s="4"/>
      <c r="AW2973" s="36" t="s">
        <v>112</v>
      </c>
      <c r="AY2973" s="186" t="s">
        <v>113</v>
      </c>
      <c r="AZ2973" s="9"/>
      <c r="BA2973" s="29"/>
      <c r="BB2973" s="29"/>
      <c r="BC2973" s="29"/>
      <c r="BD2973" s="29"/>
    </row>
    <row r="2974" spans="2:56" ht="18.649999999999999" customHeight="1" thickTop="1" thickBot="1">
      <c r="D2974" s="24">
        <v>0</v>
      </c>
      <c r="E2974" s="28">
        <v>0</v>
      </c>
      <c r="F2974" s="26">
        <v>1</v>
      </c>
      <c r="G2974" s="27">
        <v>0</v>
      </c>
      <c r="I2974" s="24">
        <v>0</v>
      </c>
      <c r="J2974" s="28">
        <f t="shared" ref="J2974" si="17725">IF(0=(1-$J$8*$K$8*$B2971^2),0,-1*(1-$J$8*$K$8*$B2971^2)/($B2971*$K$8))</f>
        <v>-6.5629419268187383E-2</v>
      </c>
      <c r="K2974" s="26">
        <v>1</v>
      </c>
      <c r="L2974" s="27">
        <v>0</v>
      </c>
      <c r="N2974" s="24">
        <f t="shared" ref="N2974" si="17726">D2974*I2971+F2974*I2974-E2974*J2971-G2974*J2974</f>
        <v>0</v>
      </c>
      <c r="O2974" s="28">
        <f t="shared" ref="O2974" si="17727">(D2974*J2971+E2974*I2971+F2974*J2974+G2974*I2974)</f>
        <v>-6.5629419268187383E-2</v>
      </c>
      <c r="P2974" s="26">
        <f t="shared" ref="P2974" si="17728">D2974*K2971+F2974*K2974-E2974*L2971-G2974*L2974</f>
        <v>1</v>
      </c>
      <c r="Q2974" s="27">
        <f t="shared" ref="Q2974" si="17729">(D2974*L2971+E2974*K2971+F2974*L2974+G2974*K2974)</f>
        <v>0</v>
      </c>
      <c r="S2974" s="24">
        <v>0</v>
      </c>
      <c r="T2974" s="28">
        <v>0</v>
      </c>
      <c r="U2974" s="26">
        <v>1</v>
      </c>
      <c r="V2974" s="27">
        <v>0</v>
      </c>
      <c r="X2974" s="24">
        <f t="shared" ref="X2974" si="17730">N2974*S2971+P2974*S2974-O2974*T2971-Q2974*T2974</f>
        <v>0</v>
      </c>
      <c r="Y2974" s="28">
        <f t="shared" ref="Y2974" si="17731">(N2974*T2971+O2974*S2971+P2974*T2974+Q2974*S2974)</f>
        <v>-6.5629419268187383E-2</v>
      </c>
      <c r="Z2974" s="26">
        <f t="shared" ref="Z2974" si="17732">N2974*U2971+P2974*U2974-O2974*V2971-Q2974*V2974</f>
        <v>-0.66020974197811633</v>
      </c>
      <c r="AA2974" s="27">
        <f t="shared" ref="AA2974" si="17733">(N2974*V2971+O2974*U2971+P2974*V2974+Q2974*U2974)</f>
        <v>0</v>
      </c>
      <c r="AB2974" s="8"/>
      <c r="AC2974" s="24">
        <v>0</v>
      </c>
      <c r="AD2974" s="28">
        <f t="shared" ref="AD2974" si="17734">IF(0=(1-$AD$8*$AE$8*$B2971^2),0,-1*(1-$AD$8*$AE$8*$B2971^2)/($B2971*$AD$8))</f>
        <v>-8.5356480189513625E-2</v>
      </c>
      <c r="AE2974" s="26">
        <v>1</v>
      </c>
      <c r="AF2974" s="27">
        <v>0</v>
      </c>
      <c r="AH2974" s="24">
        <f t="shared" ref="AH2974" si="17735">X2974*AC2971+Z2974*AC2974-Y2974*AD2971-AA2974*AD2974</f>
        <v>0</v>
      </c>
      <c r="AI2974" s="28">
        <f t="shared" ref="AI2974" si="17736">(X2974*AD2971+Y2974*AC2971+Z2974*AD2974+AA2974*AC2974)</f>
        <v>-9.2762395061083969E-3</v>
      </c>
      <c r="AJ2974" s="26">
        <f t="shared" ref="AJ2974" si="17737">X2974*AE2971+Z2974*AE2974-Y2974*AF2971-AA2974*AF2974</f>
        <v>-0.66020974197811633</v>
      </c>
      <c r="AK2974" s="27">
        <f t="shared" ref="AK2974" si="17738">(X2974*AF2971+Y2974*AE2971+Z2974*AF2974+AA2974*AE2974)</f>
        <v>0</v>
      </c>
      <c r="AL2974" s="8"/>
      <c r="AM2974" s="24">
        <v>0</v>
      </c>
      <c r="AN2974" s="28">
        <v>0</v>
      </c>
      <c r="AO2974" s="26">
        <v>1</v>
      </c>
      <c r="AP2974" s="27">
        <v>0</v>
      </c>
      <c r="AR2974" s="24">
        <f t="shared" ref="AR2974" si="17739">AH2974*AM2971+AJ2974*AM2974-AI2974*AN2971-AK2974*AN2974</f>
        <v>0</v>
      </c>
      <c r="AS2974" s="28">
        <f t="shared" ref="AS2974" si="17740">(AH2974*AN2971+AI2974*AM2971+AJ2974*AN2974+AK2974*AM2974)</f>
        <v>-9.2762395061083969E-3</v>
      </c>
      <c r="AT2974" s="26">
        <f t="shared" ref="AT2974" si="17741">AH2974*AO2971+AJ2974*AO2974-AI2974*AP2971-AK2974*AP2974</f>
        <v>-0.70871457825032913</v>
      </c>
      <c r="AU2974" s="27">
        <f t="shared" ref="AU2974" si="17742">(AH2974*AP2971+AI2974*AO2971+AJ2974*AP2974+AK2974*AO2974)</f>
        <v>0</v>
      </c>
      <c r="AV2974" s="8"/>
      <c r="AW2974" s="38">
        <f t="shared" ref="AW2974" si="17743">(180/PI())*ATAN(-1*(($AR$8*AS2971+AU2971+$AR$8*AS2974+AU2974)/($AR$8*AR2971+AT2971+$AR$8*AR2974+AT2974)))</f>
        <v>-82.968909622506928</v>
      </c>
      <c r="AY2974" s="187">
        <f t="shared" ref="AY2974" si="17744">20*LOG(((($AR$8*AR2971+AT2971-$AR$8*AR2974-AT2974)^2+($AR$8*AS2971+AU2971-$AR$8*AS2974-AU2974)^2)/(($AR$8*AR2971+AT2971+$AR$8*AR2974+AT2974)^2+($AR$8*AS2971+AU2971+$AR$8*AS2974+AU2974)^2))^0.5)</f>
        <v>-7.1454883071747924E-2</v>
      </c>
      <c r="AZ2974" s="9"/>
      <c r="BA2974" s="29"/>
      <c r="BB2974" s="29"/>
      <c r="BC2974" s="29"/>
      <c r="BD2974" s="29"/>
    </row>
    <row r="2975" spans="2:56" ht="18.649999999999999" customHeight="1">
      <c r="AY2975" s="33"/>
    </row>
    <row r="2976" spans="2:56" ht="18.649999999999999" customHeight="1" thickBot="1">
      <c r="E2976" s="21" t="s">
        <v>68</v>
      </c>
      <c r="J2976" s="21" t="s">
        <v>69</v>
      </c>
      <c r="O2976" s="21" t="s">
        <v>70</v>
      </c>
      <c r="T2976" s="21" t="s">
        <v>71</v>
      </c>
      <c r="Y2976" s="21" t="s">
        <v>72</v>
      </c>
      <c r="AD2976" s="21" t="s">
        <v>73</v>
      </c>
      <c r="AI2976" s="21" t="s">
        <v>74</v>
      </c>
      <c r="AN2976" s="21" t="s">
        <v>75</v>
      </c>
      <c r="AS2976" s="21" t="s">
        <v>76</v>
      </c>
    </row>
    <row r="2977" spans="2:56" ht="18.649999999999999" customHeight="1" thickBot="1">
      <c r="B2977" s="20"/>
      <c r="D2977" s="197" t="s">
        <v>77</v>
      </c>
      <c r="E2977" s="198"/>
      <c r="F2977" s="199" t="s">
        <v>78</v>
      </c>
      <c r="G2977" s="200"/>
      <c r="I2977" s="197" t="s">
        <v>79</v>
      </c>
      <c r="J2977" s="198"/>
      <c r="K2977" s="199" t="s">
        <v>80</v>
      </c>
      <c r="L2977" s="200"/>
      <c r="N2977" s="197" t="s">
        <v>81</v>
      </c>
      <c r="O2977" s="198"/>
      <c r="P2977" s="199" t="s">
        <v>82</v>
      </c>
      <c r="Q2977" s="200"/>
      <c r="S2977" s="197" t="s">
        <v>83</v>
      </c>
      <c r="T2977" s="198"/>
      <c r="U2977" s="199" t="s">
        <v>84</v>
      </c>
      <c r="V2977" s="200"/>
      <c r="X2977" s="197" t="s">
        <v>85</v>
      </c>
      <c r="Y2977" s="198"/>
      <c r="Z2977" s="199" t="s">
        <v>86</v>
      </c>
      <c r="AA2977" s="200"/>
      <c r="AB2977" s="4"/>
      <c r="AC2977" s="197" t="s">
        <v>87</v>
      </c>
      <c r="AD2977" s="198"/>
      <c r="AE2977" s="199" t="s">
        <v>88</v>
      </c>
      <c r="AF2977" s="200"/>
      <c r="AH2977" s="197" t="s">
        <v>89</v>
      </c>
      <c r="AI2977" s="198"/>
      <c r="AJ2977" s="199" t="s">
        <v>90</v>
      </c>
      <c r="AK2977" s="200"/>
      <c r="AL2977" s="4"/>
      <c r="AM2977" s="197" t="s">
        <v>91</v>
      </c>
      <c r="AN2977" s="198"/>
      <c r="AO2977" s="199" t="s">
        <v>92</v>
      </c>
      <c r="AP2977" s="200"/>
      <c r="AR2977" s="197" t="s">
        <v>93</v>
      </c>
      <c r="AS2977" s="198"/>
      <c r="AT2977" s="199" t="s">
        <v>94</v>
      </c>
      <c r="AU2977" s="200"/>
      <c r="AV2977" s="4"/>
      <c r="AW2977" s="181" t="s">
        <v>95</v>
      </c>
      <c r="AY2977" s="182" t="s">
        <v>22</v>
      </c>
      <c r="AZ2977" s="9"/>
      <c r="BA2977" s="29"/>
      <c r="BB2977" s="29"/>
      <c r="BC2977" s="29"/>
      <c r="BD2977" s="29"/>
    </row>
    <row r="2978" spans="2:56" ht="18.649999999999999" customHeight="1" thickTop="1" thickBot="1">
      <c r="B2978" s="39">
        <f t="shared" ref="B2978" si="17745">B2971+$E$5</f>
        <v>1.0687999999999815</v>
      </c>
      <c r="D2978" s="24">
        <v>1</v>
      </c>
      <c r="E2978" s="25">
        <v>0</v>
      </c>
      <c r="F2978" s="26">
        <v>0</v>
      </c>
      <c r="G2978" s="27">
        <f t="shared" ref="G2978" si="17746">-1/($E$8*$B2978)</f>
        <v>-5.2269762151675208</v>
      </c>
      <c r="I2978" s="24">
        <v>1</v>
      </c>
      <c r="J2978" s="28">
        <v>0</v>
      </c>
      <c r="K2978" s="26">
        <v>0</v>
      </c>
      <c r="L2978" s="27">
        <v>0</v>
      </c>
      <c r="N2978" s="24">
        <f t="shared" ref="N2978" si="17747">D2978*I2978+F2978*I2981-E2978*J2978-G2978*J2981</f>
        <v>0.66121978068824605</v>
      </c>
      <c r="O2978" s="28">
        <f t="shared" ref="O2978" si="17748">(D2978*J2978+E2978*I2978+F2978*J2981+G2978*I2981)</f>
        <v>0</v>
      </c>
      <c r="P2978" s="26">
        <f t="shared" ref="P2978" si="17749">D2978*K2978+F2978*K2981-E2978*L2978-G2978*L2981</f>
        <v>0</v>
      </c>
      <c r="Q2978" s="27">
        <f t="shared" ref="Q2978" si="17750">(D2978*L2978+E2978*K2978+F2978*L2981+G2978*K2981)</f>
        <v>-5.2269762151675208</v>
      </c>
      <c r="S2978" s="24">
        <v>1</v>
      </c>
      <c r="T2978" s="25">
        <v>0</v>
      </c>
      <c r="U2978" s="26">
        <v>0</v>
      </c>
      <c r="V2978" s="27">
        <f t="shared" ref="V2978" si="17751">-1/($T$8*$B2978)</f>
        <v>-25.287263311215845</v>
      </c>
      <c r="X2978" s="24">
        <f t="shared" ref="X2978" si="17752">N2978*S2978+P2978*S2981-O2978*T2978-Q2978*T2981</f>
        <v>0.66121978068824605</v>
      </c>
      <c r="Y2978" s="28">
        <f t="shared" ref="Y2978" si="17753">(N2978*T2978+O2978*S2978+P2978*T2981+Q2978*S2981)</f>
        <v>0</v>
      </c>
      <c r="Z2978" s="26">
        <f t="shared" ref="Z2978" si="17754">N2978*U2978+P2978*U2981-O2978*V2978-Q2978*V2981</f>
        <v>0</v>
      </c>
      <c r="AA2978" s="27">
        <f t="shared" ref="AA2978" si="17755">(N2978*V2978+O2978*U2978+P2978*V2981+Q2978*U2981)</f>
        <v>-21.947414916015592</v>
      </c>
      <c r="AB2978" s="8"/>
      <c r="AC2978" s="24">
        <v>1</v>
      </c>
      <c r="AD2978" s="28">
        <v>0</v>
      </c>
      <c r="AE2978" s="26">
        <v>0</v>
      </c>
      <c r="AF2978" s="27">
        <v>0</v>
      </c>
      <c r="AH2978" s="24">
        <f t="shared" ref="AH2978" si="17756">X2978*AC2978+Z2978*AC2981-Y2978*AD2978-AA2978*AD2981</f>
        <v>-1.1967926251397429</v>
      </c>
      <c r="AI2978" s="28">
        <f t="shared" ref="AI2978" si="17757">(X2978*AD2978+Y2978*AC2978+Z2978*AD2981+AA2978*AC2981)</f>
        <v>0</v>
      </c>
      <c r="AJ2978" s="26">
        <f t="shared" ref="AJ2978" si="17758">X2978*AE2978+Z2978*AE2981-Y2978*AF2978-AA2978*AF2981</f>
        <v>0</v>
      </c>
      <c r="AK2978" s="27">
        <f t="shared" ref="AK2978" si="17759">(X2978*AF2978+Y2978*AE2978+Z2978*AF2981+AA2978*AE2981)</f>
        <v>-21.947414916015592</v>
      </c>
      <c r="AL2978" s="8"/>
      <c r="AM2978" s="24">
        <v>1</v>
      </c>
      <c r="AN2978" s="25">
        <v>0</v>
      </c>
      <c r="AO2978" s="26">
        <v>0</v>
      </c>
      <c r="AP2978" s="27">
        <f t="shared" ref="AP2978" si="17760">-1/($AN$8*$B2978)</f>
        <v>-5.2269762151675208</v>
      </c>
      <c r="AR2978" s="24">
        <f t="shared" ref="AR2978" si="17761">AH2978*AM2978+AJ2978*AM2981-AI2978*AN2978-AK2978*AN2981</f>
        <v>-1.1967926251397429</v>
      </c>
      <c r="AS2978" s="28">
        <f t="shared" ref="AS2978" si="17762">(AH2978*AN2978+AI2978*AM2978+AJ2978*AN2981+AK2978*AM2981)</f>
        <v>0</v>
      </c>
      <c r="AT2978" s="26">
        <f t="shared" ref="AT2978" si="17763">AH2978*AO2978+AJ2978*AO2981-AI2978*AP2978-AK2978*AP2981</f>
        <v>0</v>
      </c>
      <c r="AU2978" s="27">
        <f t="shared" ref="AU2978" si="17764">(AH2978*AP2978+AI2978*AO2978+AJ2978*AP2981+AK2978*AO2981)</f>
        <v>-15.691808329922257</v>
      </c>
      <c r="AV2978" s="8"/>
      <c r="AW2978" s="183">
        <f t="shared" ref="AW2978" si="17765">20*LOG((2*$AR$8)/(($AR$8*AR2978+AT2978+$AR$8*AR2981+AT2981)^2+($AR$8*AS2978+AU2978+$AR$8*AS2981+AU2981)^2)^0.5)</f>
        <v>-17.961375686800629</v>
      </c>
      <c r="AY2978" s="184">
        <f t="shared" ref="AY2978" si="17766">((AS2978^2+AR2978^2)/(AS2981^2+AR2981^2))^0.5</f>
        <v>111.63323057747223</v>
      </c>
      <c r="AZ2978" s="9"/>
      <c r="BA2978" s="29"/>
      <c r="BB2978" s="29"/>
      <c r="BC2978" s="29"/>
      <c r="BD2978" s="29"/>
    </row>
    <row r="2979" spans="2:56" ht="18.649999999999999" customHeight="1" thickBot="1">
      <c r="D2979" s="30"/>
      <c r="G2979" s="31"/>
      <c r="I2979" s="30"/>
      <c r="L2979" s="31"/>
      <c r="N2979" s="30"/>
      <c r="Q2979" s="31"/>
      <c r="S2979" s="30"/>
      <c r="V2979" s="31"/>
      <c r="X2979" s="30"/>
      <c r="AA2979" s="31"/>
      <c r="AC2979" s="30"/>
      <c r="AF2979" s="31"/>
      <c r="AH2979" s="30"/>
      <c r="AK2979" s="31"/>
      <c r="AM2979" s="30"/>
      <c r="AP2979" s="31"/>
      <c r="AR2979" s="30"/>
      <c r="AU2979" s="31"/>
      <c r="AY2979" s="185"/>
      <c r="AZ2979" s="9"/>
      <c r="BA2979" s="29"/>
      <c r="BB2979" s="29"/>
      <c r="BC2979" s="29"/>
      <c r="BD2979" s="29"/>
    </row>
    <row r="2980" spans="2:56" ht="18.649999999999999" customHeight="1" thickBot="1">
      <c r="D2980" s="197" t="s">
        <v>96</v>
      </c>
      <c r="E2980" s="198"/>
      <c r="F2980" s="199" t="s">
        <v>97</v>
      </c>
      <c r="G2980" s="200"/>
      <c r="I2980" s="197" t="s">
        <v>98</v>
      </c>
      <c r="J2980" s="198"/>
      <c r="K2980" s="199" t="s">
        <v>99</v>
      </c>
      <c r="L2980" s="200"/>
      <c r="N2980" s="197" t="s">
        <v>1</v>
      </c>
      <c r="O2980" s="198"/>
      <c r="P2980" s="199" t="s">
        <v>2</v>
      </c>
      <c r="Q2980" s="200"/>
      <c r="S2980" s="172" t="s">
        <v>100</v>
      </c>
      <c r="T2980" s="173"/>
      <c r="U2980" s="199" t="s">
        <v>101</v>
      </c>
      <c r="V2980" s="200"/>
      <c r="X2980" s="197" t="s">
        <v>102</v>
      </c>
      <c r="Y2980" s="198"/>
      <c r="Z2980" s="199" t="s">
        <v>103</v>
      </c>
      <c r="AA2980" s="200"/>
      <c r="AB2980" s="4"/>
      <c r="AC2980" s="197" t="s">
        <v>104</v>
      </c>
      <c r="AD2980" s="198"/>
      <c r="AE2980" s="199" t="s">
        <v>105</v>
      </c>
      <c r="AF2980" s="200"/>
      <c r="AH2980" s="172" t="s">
        <v>106</v>
      </c>
      <c r="AI2980" s="173"/>
      <c r="AJ2980" s="199" t="s">
        <v>107</v>
      </c>
      <c r="AK2980" s="200"/>
      <c r="AL2980" s="4"/>
      <c r="AM2980" s="197" t="s">
        <v>108</v>
      </c>
      <c r="AN2980" s="198"/>
      <c r="AO2980" s="199" t="s">
        <v>109</v>
      </c>
      <c r="AP2980" s="200"/>
      <c r="AR2980" s="197" t="s">
        <v>110</v>
      </c>
      <c r="AS2980" s="198"/>
      <c r="AT2980" s="199" t="s">
        <v>111</v>
      </c>
      <c r="AU2980" s="200"/>
      <c r="AV2980" s="4"/>
      <c r="AW2980" s="36" t="s">
        <v>112</v>
      </c>
      <c r="AY2980" s="186" t="s">
        <v>113</v>
      </c>
      <c r="AZ2980" s="9"/>
      <c r="BA2980" s="29"/>
      <c r="BB2980" s="29"/>
      <c r="BC2980" s="29"/>
      <c r="BD2980" s="29"/>
    </row>
    <row r="2981" spans="2:56" ht="18.649999999999999" customHeight="1" thickTop="1" thickBot="1">
      <c r="D2981" s="24">
        <v>0</v>
      </c>
      <c r="E2981" s="28">
        <v>0</v>
      </c>
      <c r="F2981" s="26">
        <v>1</v>
      </c>
      <c r="G2981" s="27">
        <v>0</v>
      </c>
      <c r="I2981" s="24">
        <v>0</v>
      </c>
      <c r="J2981" s="28">
        <f t="shared" ref="J2981" si="17767">IF(0=(1-$J$8*$K$8*$B2978^2),0,-1*(1-$J$8*$K$8*$B2978^2)/($B2978*$K$8))</f>
        <v>-6.4813805413670947E-2</v>
      </c>
      <c r="K2981" s="26">
        <v>1</v>
      </c>
      <c r="L2981" s="27">
        <v>0</v>
      </c>
      <c r="N2981" s="24">
        <f t="shared" ref="N2981" si="17768">D2981*I2978+F2981*I2981-E2981*J2978-G2981*J2981</f>
        <v>0</v>
      </c>
      <c r="O2981" s="28">
        <f t="shared" ref="O2981" si="17769">(D2981*J2978+E2981*I2978+F2981*J2981+G2981*I2981)</f>
        <v>-6.4813805413670947E-2</v>
      </c>
      <c r="P2981" s="26">
        <f t="shared" ref="P2981" si="17770">D2981*K2978+F2981*K2981-E2981*L2978-G2981*L2981</f>
        <v>1</v>
      </c>
      <c r="Q2981" s="27">
        <f t="shared" ref="Q2981" si="17771">(D2981*L2978+E2981*K2978+F2981*L2981+G2981*K2981)</f>
        <v>0</v>
      </c>
      <c r="S2981" s="24">
        <v>0</v>
      </c>
      <c r="T2981" s="28">
        <v>0</v>
      </c>
      <c r="U2981" s="26">
        <v>1</v>
      </c>
      <c r="V2981" s="27">
        <v>0</v>
      </c>
      <c r="X2981" s="24">
        <f t="shared" ref="X2981" si="17772">N2981*S2978+P2981*S2981-O2981*T2978-Q2981*T2981</f>
        <v>0</v>
      </c>
      <c r="Y2981" s="28">
        <f t="shared" ref="Y2981" si="17773">(N2981*T2978+O2981*S2978+P2981*T2981+Q2981*S2981)</f>
        <v>-6.4813805413670947E-2</v>
      </c>
      <c r="Z2981" s="26">
        <f t="shared" ref="Z2981" si="17774">N2981*U2978+P2981*U2981-O2981*V2978-Q2981*V2981</f>
        <v>-0.63896376369740437</v>
      </c>
      <c r="AA2981" s="27">
        <f t="shared" ref="AA2981" si="17775">(N2981*V2978+O2981*U2978+P2981*V2981+Q2981*U2981)</f>
        <v>0</v>
      </c>
      <c r="AB2981" s="8"/>
      <c r="AC2981" s="24">
        <v>0</v>
      </c>
      <c r="AD2981" s="28">
        <f t="shared" ref="AD2981" si="17776">IF(0=(1-$AD$8*$AE$8*$B2978^2),0,-1*(1-$AD$8*$AE$8*$B2978^2)/($B2978*$AD$8))</f>
        <v>-8.4657460249323011E-2</v>
      </c>
      <c r="AE2981" s="26">
        <v>1</v>
      </c>
      <c r="AF2981" s="27">
        <v>0</v>
      </c>
      <c r="AH2981" s="24">
        <f t="shared" ref="AH2981" si="17777">X2981*AC2978+Z2981*AC2981-Y2981*AD2978-AA2981*AD2981</f>
        <v>0</v>
      </c>
      <c r="AI2981" s="28">
        <f t="shared" ref="AI2981" si="17778">(X2981*AD2978+Y2981*AC2978+Z2981*AD2981+AA2981*AC2981)</f>
        <v>-1.0720755987700115E-2</v>
      </c>
      <c r="AJ2981" s="26">
        <f t="shared" ref="AJ2981" si="17779">X2981*AE2978+Z2981*AE2981-Y2981*AF2978-AA2981*AF2981</f>
        <v>-0.63896376369740437</v>
      </c>
      <c r="AK2981" s="27">
        <f t="shared" ref="AK2981" si="17780">(X2981*AF2978+Y2981*AE2978+Z2981*AF2981+AA2981*AE2981)</f>
        <v>0</v>
      </c>
      <c r="AL2981" s="8"/>
      <c r="AM2981" s="24">
        <v>0</v>
      </c>
      <c r="AN2981" s="28">
        <v>0</v>
      </c>
      <c r="AO2981" s="26">
        <v>1</v>
      </c>
      <c r="AP2981" s="27">
        <v>0</v>
      </c>
      <c r="AR2981" s="24">
        <f t="shared" ref="AR2981" si="17781">AH2981*AM2978+AJ2981*AM2981-AI2981*AN2978-AK2981*AN2981</f>
        <v>0</v>
      </c>
      <c r="AS2981" s="28">
        <f t="shared" ref="AS2981" si="17782">(AH2981*AN2978+AI2981*AM2978+AJ2981*AN2981+AK2981*AM2981)</f>
        <v>-1.0720755987700115E-2</v>
      </c>
      <c r="AT2981" s="26">
        <f t="shared" ref="AT2981" si="17783">AH2981*AO2978+AJ2981*AO2981-AI2981*AP2978-AK2981*AP2981</f>
        <v>-0.69500090025372763</v>
      </c>
      <c r="AU2981" s="27">
        <f t="shared" ref="AU2981" si="17784">(AH2981*AP2978+AI2981*AO2978+AJ2981*AP2981+AK2981*AO2981)</f>
        <v>0</v>
      </c>
      <c r="AV2981" s="8"/>
      <c r="AW2981" s="38">
        <f t="shared" ref="AW2981" si="17785">(180/PI())*ATAN(-1*(($AR$8*AS2978+AU2978+$AR$8*AS2981+AU2981)/($AR$8*AR2978+AT2978+$AR$8*AR2981+AT2981)))</f>
        <v>-83.130286245650282</v>
      </c>
      <c r="AY2981" s="187">
        <f t="shared" ref="AY2981" si="17786">20*LOG(((($AR$8*AR2978+AT2978-$AR$8*AR2981-AT2981)^2+($AR$8*AS2978+AU2978-$AR$8*AS2981-AU2981)^2)/(($AR$8*AR2978+AT2978+$AR$8*AR2981+AT2981)^2+($AR$8*AS2978+AU2978+$AR$8*AS2981+AU2981)^2))^0.5)</f>
        <v>-7.0007150037523072E-2</v>
      </c>
      <c r="AZ2981" s="9"/>
      <c r="BA2981" s="29"/>
      <c r="BB2981" s="29"/>
      <c r="BC2981" s="29"/>
      <c r="BD2981" s="29"/>
    </row>
    <row r="2982" spans="2:56" ht="18.649999999999999" customHeight="1">
      <c r="AY2982" s="33"/>
    </row>
    <row r="2983" spans="2:56" ht="18.649999999999999" customHeight="1" thickBot="1">
      <c r="E2983" s="21" t="s">
        <v>68</v>
      </c>
      <c r="J2983" s="21" t="s">
        <v>69</v>
      </c>
      <c r="O2983" s="21" t="s">
        <v>70</v>
      </c>
      <c r="T2983" s="21" t="s">
        <v>71</v>
      </c>
      <c r="Y2983" s="21" t="s">
        <v>72</v>
      </c>
      <c r="AD2983" s="21" t="s">
        <v>73</v>
      </c>
      <c r="AI2983" s="21" t="s">
        <v>74</v>
      </c>
      <c r="AN2983" s="21" t="s">
        <v>75</v>
      </c>
      <c r="AS2983" s="21" t="s">
        <v>76</v>
      </c>
    </row>
    <row r="2984" spans="2:56" ht="18.649999999999999" customHeight="1" thickBot="1">
      <c r="B2984" s="20"/>
      <c r="D2984" s="197" t="s">
        <v>77</v>
      </c>
      <c r="E2984" s="198"/>
      <c r="F2984" s="199" t="s">
        <v>78</v>
      </c>
      <c r="G2984" s="200"/>
      <c r="I2984" s="197" t="s">
        <v>79</v>
      </c>
      <c r="J2984" s="198"/>
      <c r="K2984" s="199" t="s">
        <v>80</v>
      </c>
      <c r="L2984" s="200"/>
      <c r="N2984" s="197" t="s">
        <v>81</v>
      </c>
      <c r="O2984" s="198"/>
      <c r="P2984" s="199" t="s">
        <v>82</v>
      </c>
      <c r="Q2984" s="200"/>
      <c r="S2984" s="197" t="s">
        <v>83</v>
      </c>
      <c r="T2984" s="198"/>
      <c r="U2984" s="199" t="s">
        <v>84</v>
      </c>
      <c r="V2984" s="200"/>
      <c r="X2984" s="197" t="s">
        <v>85</v>
      </c>
      <c r="Y2984" s="198"/>
      <c r="Z2984" s="199" t="s">
        <v>86</v>
      </c>
      <c r="AA2984" s="200"/>
      <c r="AB2984" s="4"/>
      <c r="AC2984" s="197" t="s">
        <v>87</v>
      </c>
      <c r="AD2984" s="198"/>
      <c r="AE2984" s="199" t="s">
        <v>88</v>
      </c>
      <c r="AF2984" s="200"/>
      <c r="AH2984" s="197" t="s">
        <v>89</v>
      </c>
      <c r="AI2984" s="198"/>
      <c r="AJ2984" s="199" t="s">
        <v>90</v>
      </c>
      <c r="AK2984" s="200"/>
      <c r="AL2984" s="4"/>
      <c r="AM2984" s="197" t="s">
        <v>91</v>
      </c>
      <c r="AN2984" s="198"/>
      <c r="AO2984" s="199" t="s">
        <v>92</v>
      </c>
      <c r="AP2984" s="200"/>
      <c r="AR2984" s="197" t="s">
        <v>93</v>
      </c>
      <c r="AS2984" s="198"/>
      <c r="AT2984" s="199" t="s">
        <v>94</v>
      </c>
      <c r="AU2984" s="200"/>
      <c r="AV2984" s="4"/>
      <c r="AW2984" s="181" t="s">
        <v>95</v>
      </c>
      <c r="AY2984" s="182" t="s">
        <v>22</v>
      </c>
      <c r="AZ2984" s="9"/>
      <c r="BA2984" s="29"/>
      <c r="BB2984" s="29"/>
      <c r="BC2984" s="29"/>
      <c r="BD2984" s="29"/>
    </row>
    <row r="2985" spans="2:56" ht="18.649999999999999" customHeight="1" thickTop="1" thickBot="1">
      <c r="B2985" s="39">
        <f t="shared" ref="B2985" si="17787">B2978+$E$5</f>
        <v>1.0691999999999815</v>
      </c>
      <c r="D2985" s="24">
        <v>1</v>
      </c>
      <c r="E2985" s="25">
        <v>0</v>
      </c>
      <c r="F2985" s="26">
        <v>0</v>
      </c>
      <c r="G2985" s="27">
        <f t="shared" ref="G2985" si="17788">-1/($E$8*$B2985)</f>
        <v>-5.2250207433324416</v>
      </c>
      <c r="I2985" s="24">
        <v>1</v>
      </c>
      <c r="J2985" s="28">
        <v>0</v>
      </c>
      <c r="K2985" s="26">
        <v>0</v>
      </c>
      <c r="L2985" s="27">
        <v>0</v>
      </c>
      <c r="N2985" s="24">
        <f t="shared" ref="N2985" si="17789">D2985*I2985+F2985*I2988-E2985*J2985-G2985*J2988</f>
        <v>0.66560647953166363</v>
      </c>
      <c r="O2985" s="28">
        <f t="shared" ref="O2985" si="17790">(D2985*J2985+E2985*I2985+F2985*J2988+G2985*I2988)</f>
        <v>0</v>
      </c>
      <c r="P2985" s="26">
        <f t="shared" ref="P2985" si="17791">D2985*K2985+F2985*K2988-E2985*L2985-G2985*L2988</f>
        <v>0</v>
      </c>
      <c r="Q2985" s="27">
        <f t="shared" ref="Q2985" si="17792">(D2985*L2985+E2985*K2985+F2985*L2988+G2985*K2988)</f>
        <v>-5.2250207433324416</v>
      </c>
      <c r="S2985" s="24">
        <v>1</v>
      </c>
      <c r="T2985" s="25">
        <v>0</v>
      </c>
      <c r="U2985" s="26">
        <v>0</v>
      </c>
      <c r="V2985" s="27">
        <f t="shared" ref="V2985" si="17793">-1/($T$8*$B2985)</f>
        <v>-25.27780305558127</v>
      </c>
      <c r="X2985" s="24">
        <f t="shared" ref="X2985" si="17794">N2985*S2985+P2985*S2988-O2985*T2985-Q2985*T2988</f>
        <v>0.66560647953166363</v>
      </c>
      <c r="Y2985" s="28">
        <f t="shared" ref="Y2985" si="17795">(N2985*T2985+O2985*S2985+P2985*T2988+Q2985*S2988)</f>
        <v>0</v>
      </c>
      <c r="Z2985" s="26">
        <f t="shared" ref="Z2985" si="17796">N2985*U2985+P2985*U2988-O2985*V2985-Q2985*V2988</f>
        <v>0</v>
      </c>
      <c r="AA2985" s="27">
        <f t="shared" ref="AA2985" si="17797">(N2985*V2985+O2985*U2985+P2985*V2988+Q2985*U2988)</f>
        <v>-22.050090245452623</v>
      </c>
      <c r="AB2985" s="8"/>
      <c r="AC2985" s="24">
        <v>1</v>
      </c>
      <c r="AD2985" s="28">
        <v>0</v>
      </c>
      <c r="AE2985" s="26">
        <v>0</v>
      </c>
      <c r="AF2985" s="27">
        <v>0</v>
      </c>
      <c r="AH2985" s="24">
        <f t="shared" ref="AH2985" si="17798">X2985*AC2985+Z2985*AC2988-Y2985*AD2985-AA2985*AD2988</f>
        <v>-1.1856907349906549</v>
      </c>
      <c r="AI2985" s="28">
        <f t="shared" ref="AI2985" si="17799">(X2985*AD2985+Y2985*AC2985+Z2985*AD2988+AA2985*AC2988)</f>
        <v>0</v>
      </c>
      <c r="AJ2985" s="26">
        <f t="shared" ref="AJ2985" si="17800">X2985*AE2985+Z2985*AE2988-Y2985*AF2985-AA2985*AF2988</f>
        <v>0</v>
      </c>
      <c r="AK2985" s="27">
        <f t="shared" ref="AK2985" si="17801">(X2985*AF2985+Y2985*AE2985+Z2985*AF2988+AA2985*AE2988)</f>
        <v>-22.050090245452623</v>
      </c>
      <c r="AL2985" s="8"/>
      <c r="AM2985" s="24">
        <v>1</v>
      </c>
      <c r="AN2985" s="25">
        <v>0</v>
      </c>
      <c r="AO2985" s="26">
        <v>0</v>
      </c>
      <c r="AP2985" s="27">
        <f t="shared" ref="AP2985" si="17802">-1/($AN$8*$B2985)</f>
        <v>-5.2250207433324416</v>
      </c>
      <c r="AR2985" s="24">
        <f t="shared" ref="AR2985" si="17803">AH2985*AM2985+AJ2985*AM2988-AI2985*AN2985-AK2985*AN2988</f>
        <v>-1.1856907349906549</v>
      </c>
      <c r="AS2985" s="28">
        <f t="shared" ref="AS2985" si="17804">(AH2985*AN2985+AI2985*AM2985+AJ2985*AN2988+AK2985*AM2988)</f>
        <v>0</v>
      </c>
      <c r="AT2985" s="26">
        <f t="shared" ref="AT2985" si="17805">AH2985*AO2985+AJ2985*AO2988-AI2985*AP2985-AK2985*AP2988</f>
        <v>0</v>
      </c>
      <c r="AU2985" s="27">
        <f t="shared" ref="AU2985" si="17806">(AH2985*AP2985+AI2985*AO2985+AJ2985*AP2988+AK2985*AO2988)</f>
        <v>-15.854831559949361</v>
      </c>
      <c r="AV2985" s="8"/>
      <c r="AW2985" s="183">
        <f t="shared" ref="AW2985" si="17807">20*LOG((2*$AR$8)/(($AR$8*AR2985+AT2985+$AR$8*AR2988+AT2988)^2+($AR$8*AS2985+AU2985+$AR$8*AS2988+AU2988)^2)^0.5)</f>
        <v>-18.048983512022755</v>
      </c>
      <c r="AY2985" s="184">
        <f t="shared" ref="AY2985" si="17808">((AS2985^2+AR2985^2)/(AS2988^2+AR2988^2))^0.5</f>
        <v>97.718702223791638</v>
      </c>
      <c r="AZ2985" s="9"/>
      <c r="BA2985" s="29"/>
      <c r="BB2985" s="29"/>
      <c r="BC2985" s="29"/>
      <c r="BD2985" s="29"/>
    </row>
    <row r="2986" spans="2:56" ht="18.649999999999999" customHeight="1" thickBot="1">
      <c r="D2986" s="30"/>
      <c r="G2986" s="31"/>
      <c r="I2986" s="30"/>
      <c r="L2986" s="31"/>
      <c r="N2986" s="30"/>
      <c r="Q2986" s="31"/>
      <c r="S2986" s="30"/>
      <c r="V2986" s="31"/>
      <c r="X2986" s="30"/>
      <c r="AA2986" s="31"/>
      <c r="AC2986" s="30"/>
      <c r="AF2986" s="31"/>
      <c r="AH2986" s="30"/>
      <c r="AK2986" s="31"/>
      <c r="AM2986" s="30"/>
      <c r="AP2986" s="31"/>
      <c r="AR2986" s="30"/>
      <c r="AU2986" s="31"/>
      <c r="AY2986" s="185"/>
      <c r="AZ2986" s="9"/>
      <c r="BA2986" s="29"/>
      <c r="BB2986" s="29"/>
      <c r="BC2986" s="29"/>
      <c r="BD2986" s="29"/>
    </row>
    <row r="2987" spans="2:56" ht="18.649999999999999" customHeight="1" thickBot="1">
      <c r="D2987" s="197" t="s">
        <v>96</v>
      </c>
      <c r="E2987" s="198"/>
      <c r="F2987" s="199" t="s">
        <v>97</v>
      </c>
      <c r="G2987" s="200"/>
      <c r="I2987" s="197" t="s">
        <v>98</v>
      </c>
      <c r="J2987" s="198"/>
      <c r="K2987" s="199" t="s">
        <v>99</v>
      </c>
      <c r="L2987" s="200"/>
      <c r="N2987" s="197" t="s">
        <v>1</v>
      </c>
      <c r="O2987" s="198"/>
      <c r="P2987" s="199" t="s">
        <v>2</v>
      </c>
      <c r="Q2987" s="200"/>
      <c r="S2987" s="172" t="s">
        <v>100</v>
      </c>
      <c r="T2987" s="173"/>
      <c r="U2987" s="199" t="s">
        <v>101</v>
      </c>
      <c r="V2987" s="200"/>
      <c r="X2987" s="197" t="s">
        <v>102</v>
      </c>
      <c r="Y2987" s="198"/>
      <c r="Z2987" s="199" t="s">
        <v>103</v>
      </c>
      <c r="AA2987" s="200"/>
      <c r="AB2987" s="4"/>
      <c r="AC2987" s="197" t="s">
        <v>104</v>
      </c>
      <c r="AD2987" s="198"/>
      <c r="AE2987" s="199" t="s">
        <v>105</v>
      </c>
      <c r="AF2987" s="200"/>
      <c r="AH2987" s="172" t="s">
        <v>106</v>
      </c>
      <c r="AI2987" s="173"/>
      <c r="AJ2987" s="199" t="s">
        <v>107</v>
      </c>
      <c r="AK2987" s="200"/>
      <c r="AL2987" s="4"/>
      <c r="AM2987" s="197" t="s">
        <v>108</v>
      </c>
      <c r="AN2987" s="198"/>
      <c r="AO2987" s="199" t="s">
        <v>109</v>
      </c>
      <c r="AP2987" s="200"/>
      <c r="AR2987" s="197" t="s">
        <v>110</v>
      </c>
      <c r="AS2987" s="198"/>
      <c r="AT2987" s="199" t="s">
        <v>111</v>
      </c>
      <c r="AU2987" s="200"/>
      <c r="AV2987" s="4"/>
      <c r="AW2987" s="36" t="s">
        <v>112</v>
      </c>
      <c r="AY2987" s="186" t="s">
        <v>113</v>
      </c>
      <c r="AZ2987" s="9"/>
      <c r="BA2987" s="29"/>
      <c r="BB2987" s="29"/>
      <c r="BC2987" s="29"/>
      <c r="BD2987" s="29"/>
    </row>
    <row r="2988" spans="2:56" ht="18.649999999999999" customHeight="1" thickTop="1" thickBot="1">
      <c r="D2988" s="24">
        <v>0</v>
      </c>
      <c r="E2988" s="28">
        <v>0</v>
      </c>
      <c r="F2988" s="26">
        <v>1</v>
      </c>
      <c r="G2988" s="27">
        <v>0</v>
      </c>
      <c r="I2988" s="24">
        <v>0</v>
      </c>
      <c r="J2988" s="28">
        <f t="shared" ref="J2988" si="17809">IF(0=(1-$J$8*$K$8*$B2985^2),0,-1*(1-$J$8*$K$8*$B2985^2)/($B2985*$K$8))</f>
        <v>-6.3998505823168295E-2</v>
      </c>
      <c r="K2988" s="26">
        <v>1</v>
      </c>
      <c r="L2988" s="27">
        <v>0</v>
      </c>
      <c r="N2988" s="24">
        <f t="shared" ref="N2988" si="17810">D2988*I2985+F2988*I2988-E2988*J2985-G2988*J2988</f>
        <v>0</v>
      </c>
      <c r="O2988" s="28">
        <f t="shared" ref="O2988" si="17811">(D2988*J2985+E2988*I2985+F2988*J2988+G2988*I2988)</f>
        <v>-6.3998505823168295E-2</v>
      </c>
      <c r="P2988" s="26">
        <f t="shared" ref="P2988" si="17812">D2988*K2985+F2988*K2988-E2988*L2985-G2988*L2988</f>
        <v>1</v>
      </c>
      <c r="Q2988" s="27">
        <f t="shared" ref="Q2988" si="17813">(D2988*L2985+E2988*K2985+F2988*L2988+G2988*K2988)</f>
        <v>0</v>
      </c>
      <c r="S2988" s="24">
        <v>0</v>
      </c>
      <c r="T2988" s="28">
        <v>0</v>
      </c>
      <c r="U2988" s="26">
        <v>1</v>
      </c>
      <c r="V2988" s="27">
        <v>0</v>
      </c>
      <c r="X2988" s="24">
        <f t="shared" ref="X2988" si="17814">N2988*S2985+P2988*S2988-O2988*T2985-Q2988*T2988</f>
        <v>0</v>
      </c>
      <c r="Y2988" s="28">
        <f t="shared" ref="Y2988" si="17815">(N2988*T2985+O2988*S2985+P2988*T2988+Q2988*S2988)</f>
        <v>-6.3998505823168295E-2</v>
      </c>
      <c r="Z2988" s="26">
        <f t="shared" ref="Z2988" si="17816">N2988*U2985+P2988*U2988-O2988*V2985-Q2988*V2988</f>
        <v>-0.61774162604951921</v>
      </c>
      <c r="AA2988" s="27">
        <f t="shared" ref="AA2988" si="17817">(N2988*V2985+O2988*U2985+P2988*V2988+Q2988*U2988)</f>
        <v>0</v>
      </c>
      <c r="AB2988" s="8"/>
      <c r="AC2988" s="24">
        <v>0</v>
      </c>
      <c r="AD2988" s="28">
        <f t="shared" ref="AD2988" si="17818">IF(0=(1-$AD$8*$AE$8*$B2985^2),0,-1*(1-$AD$8*$AE$8*$B2985^2)/($B2985*$AD$8))</f>
        <v>-8.3958713724725478E-2</v>
      </c>
      <c r="AE2988" s="26">
        <v>1</v>
      </c>
      <c r="AF2988" s="27">
        <v>0</v>
      </c>
      <c r="AH2988" s="24">
        <f t="shared" ref="AH2988" si="17819">X2988*AC2985+Z2988*AC2988-Y2988*AD2985-AA2988*AD2988</f>
        <v>0</v>
      </c>
      <c r="AI2988" s="28">
        <f t="shared" ref="AI2988" si="17820">(X2988*AD2985+Y2988*AC2985+Z2988*AD2988+AA2988*AC2988)</f>
        <v>-1.213371348583029E-2</v>
      </c>
      <c r="AJ2988" s="26">
        <f t="shared" ref="AJ2988" si="17821">X2988*AE2985+Z2988*AE2988-Y2988*AF2985-AA2988*AF2988</f>
        <v>-0.61774162604951921</v>
      </c>
      <c r="AK2988" s="27">
        <f t="shared" ref="AK2988" si="17822">(X2988*AF2985+Y2988*AE2985+Z2988*AF2988+AA2988*AE2988)</f>
        <v>0</v>
      </c>
      <c r="AL2988" s="8"/>
      <c r="AM2988" s="24">
        <v>0</v>
      </c>
      <c r="AN2988" s="28">
        <v>0</v>
      </c>
      <c r="AO2988" s="26">
        <v>1</v>
      </c>
      <c r="AP2988" s="27">
        <v>0</v>
      </c>
      <c r="AR2988" s="24">
        <f t="shared" ref="AR2988" si="17823">AH2988*AM2985+AJ2988*AM2988-AI2988*AN2985-AK2988*AN2988</f>
        <v>0</v>
      </c>
      <c r="AS2988" s="28">
        <f t="shared" ref="AS2988" si="17824">(AH2988*AN2985+AI2988*AM2985+AJ2988*AN2988+AK2988*AM2988)</f>
        <v>-1.213371348583029E-2</v>
      </c>
      <c r="AT2988" s="26">
        <f t="shared" ref="AT2988" si="17825">AH2988*AO2985+AJ2988*AO2988-AI2988*AP2985-AK2988*AP2988</f>
        <v>-0.68114053070663505</v>
      </c>
      <c r="AU2988" s="27">
        <f t="shared" ref="AU2988" si="17826">(AH2988*AP2985+AI2988*AO2985+AJ2988*AP2988+AK2988*AO2988)</f>
        <v>0</v>
      </c>
      <c r="AV2988" s="8"/>
      <c r="AW2988" s="38">
        <f t="shared" ref="AW2988" si="17827">(180/PI())*ATAN(-1*(($AR$8*AS2985+AU2985+$AR$8*AS2988+AU2988)/($AR$8*AR2985+AT2985+$AR$8*AR2988+AT2988)))</f>
        <v>-83.289702061825309</v>
      </c>
      <c r="AY2988" s="187">
        <f t="shared" ref="AY2988" si="17828">20*LOG(((($AR$8*AR2985+AT2985-$AR$8*AR2988-AT2988)^2+($AR$8*AS2985+AU2985-$AR$8*AS2988-AU2988)^2)/(($AR$8*AR2985+AT2985+$AR$8*AR2988+AT2988)^2+($AR$8*AS2985+AU2985+$AR$8*AS2988+AU2988)^2))^0.5)</f>
        <v>-6.8597982733741944E-2</v>
      </c>
      <c r="AZ2988" s="9"/>
      <c r="BA2988" s="29"/>
      <c r="BB2988" s="29"/>
      <c r="BC2988" s="29"/>
      <c r="BD2988" s="29"/>
    </row>
    <row r="2989" spans="2:56" ht="18.649999999999999" customHeight="1">
      <c r="AY2989" s="33"/>
    </row>
    <row r="2990" spans="2:56" ht="18.649999999999999" customHeight="1" thickBot="1">
      <c r="E2990" s="21" t="s">
        <v>68</v>
      </c>
      <c r="J2990" s="21" t="s">
        <v>69</v>
      </c>
      <c r="O2990" s="21" t="s">
        <v>70</v>
      </c>
      <c r="T2990" s="21" t="s">
        <v>71</v>
      </c>
      <c r="Y2990" s="21" t="s">
        <v>72</v>
      </c>
      <c r="AD2990" s="21" t="s">
        <v>73</v>
      </c>
      <c r="AI2990" s="21" t="s">
        <v>74</v>
      </c>
      <c r="AN2990" s="21" t="s">
        <v>75</v>
      </c>
      <c r="AS2990" s="21" t="s">
        <v>76</v>
      </c>
    </row>
    <row r="2991" spans="2:56" ht="18.649999999999999" customHeight="1" thickBot="1">
      <c r="B2991" s="20"/>
      <c r="D2991" s="197" t="s">
        <v>77</v>
      </c>
      <c r="E2991" s="198"/>
      <c r="F2991" s="199" t="s">
        <v>78</v>
      </c>
      <c r="G2991" s="200"/>
      <c r="I2991" s="197" t="s">
        <v>79</v>
      </c>
      <c r="J2991" s="198"/>
      <c r="K2991" s="199" t="s">
        <v>80</v>
      </c>
      <c r="L2991" s="200"/>
      <c r="N2991" s="197" t="s">
        <v>81</v>
      </c>
      <c r="O2991" s="198"/>
      <c r="P2991" s="199" t="s">
        <v>82</v>
      </c>
      <c r="Q2991" s="200"/>
      <c r="S2991" s="197" t="s">
        <v>83</v>
      </c>
      <c r="T2991" s="198"/>
      <c r="U2991" s="199" t="s">
        <v>84</v>
      </c>
      <c r="V2991" s="200"/>
      <c r="X2991" s="197" t="s">
        <v>85</v>
      </c>
      <c r="Y2991" s="198"/>
      <c r="Z2991" s="199" t="s">
        <v>86</v>
      </c>
      <c r="AA2991" s="200"/>
      <c r="AB2991" s="4"/>
      <c r="AC2991" s="197" t="s">
        <v>87</v>
      </c>
      <c r="AD2991" s="198"/>
      <c r="AE2991" s="199" t="s">
        <v>88</v>
      </c>
      <c r="AF2991" s="200"/>
      <c r="AH2991" s="197" t="s">
        <v>89</v>
      </c>
      <c r="AI2991" s="198"/>
      <c r="AJ2991" s="199" t="s">
        <v>90</v>
      </c>
      <c r="AK2991" s="200"/>
      <c r="AL2991" s="4"/>
      <c r="AM2991" s="197" t="s">
        <v>91</v>
      </c>
      <c r="AN2991" s="198"/>
      <c r="AO2991" s="199" t="s">
        <v>92</v>
      </c>
      <c r="AP2991" s="200"/>
      <c r="AR2991" s="197" t="s">
        <v>93</v>
      </c>
      <c r="AS2991" s="198"/>
      <c r="AT2991" s="199" t="s">
        <v>94</v>
      </c>
      <c r="AU2991" s="200"/>
      <c r="AV2991" s="4"/>
      <c r="AW2991" s="181" t="s">
        <v>95</v>
      </c>
      <c r="AY2991" s="182" t="s">
        <v>22</v>
      </c>
      <c r="AZ2991" s="9"/>
      <c r="BA2991" s="29"/>
      <c r="BB2991" s="29"/>
      <c r="BC2991" s="29"/>
      <c r="BD2991" s="29"/>
    </row>
    <row r="2992" spans="2:56" ht="18.649999999999999" customHeight="1" thickTop="1" thickBot="1">
      <c r="B2992" s="39">
        <f t="shared" ref="B2992" si="17829">B2985+$E$5</f>
        <v>1.0695999999999815</v>
      </c>
      <c r="D2992" s="24">
        <v>1</v>
      </c>
      <c r="E2992" s="25">
        <v>0</v>
      </c>
      <c r="F2992" s="26">
        <v>0</v>
      </c>
      <c r="G2992" s="27">
        <f t="shared" ref="G2992" si="17830">-1/($E$8*$B2992)</f>
        <v>-5.223066734079139</v>
      </c>
      <c r="I2992" s="24">
        <v>1</v>
      </c>
      <c r="J2992" s="28">
        <v>0</v>
      </c>
      <c r="K2992" s="26">
        <v>0</v>
      </c>
      <c r="L2992" s="27">
        <v>0</v>
      </c>
      <c r="N2992" s="24">
        <f t="shared" ref="N2992" si="17831">D2992*I2992+F2992*I2995-E2992*J2992-G2992*J2995</f>
        <v>0.6699882577933205</v>
      </c>
      <c r="O2992" s="28">
        <f t="shared" ref="O2992" si="17832">(D2992*J2992+E2992*I2992+F2992*J2995+G2992*I2995)</f>
        <v>0</v>
      </c>
      <c r="P2992" s="26">
        <f t="shared" ref="P2992" si="17833">D2992*K2992+F2992*K2995-E2992*L2992-G2992*L2995</f>
        <v>0</v>
      </c>
      <c r="Q2992" s="27">
        <f t="shared" ref="Q2992" si="17834">(D2992*L2992+E2992*K2992+F2992*L2995+G2992*K2995)</f>
        <v>-5.223066734079139</v>
      </c>
      <c r="S2992" s="24">
        <v>1</v>
      </c>
      <c r="T2992" s="25">
        <v>0</v>
      </c>
      <c r="U2992" s="26">
        <v>0</v>
      </c>
      <c r="V2992" s="27">
        <f t="shared" ref="V2992" si="17835">-1/($T$8*$B2992)</f>
        <v>-25.268349875680158</v>
      </c>
      <c r="X2992" s="24">
        <f t="shared" ref="X2992" si="17836">N2992*S2992+P2992*S2995-O2992*T2992-Q2992*T2995</f>
        <v>0.6699882577933205</v>
      </c>
      <c r="Y2992" s="28">
        <f t="shared" ref="Y2992" si="17837">(N2992*T2992+O2992*S2992+P2992*T2995+Q2992*S2995)</f>
        <v>0</v>
      </c>
      <c r="Z2992" s="26">
        <f t="shared" ref="Z2992" si="17838">N2992*U2992+P2992*U2995-O2992*V2992-Q2992*V2995</f>
        <v>0</v>
      </c>
      <c r="AA2992" s="27">
        <f t="shared" ref="AA2992" si="17839">(N2992*V2992+O2992*U2992+P2992*V2995+Q2992*U2995)</f>
        <v>-22.152564444598156</v>
      </c>
      <c r="AB2992" s="8"/>
      <c r="AC2992" s="24">
        <v>1</v>
      </c>
      <c r="AD2992" s="28">
        <v>0</v>
      </c>
      <c r="AE2992" s="26">
        <v>0</v>
      </c>
      <c r="AF2992" s="27">
        <v>0</v>
      </c>
      <c r="AH2992" s="24">
        <f t="shared" ref="AH2992" si="17840">X2992*AC2992+Z2992*AC2995-Y2992*AD2992-AA2992*AD2995</f>
        <v>-1.1744395813239141</v>
      </c>
      <c r="AI2992" s="28">
        <f t="shared" ref="AI2992" si="17841">(X2992*AD2992+Y2992*AC2992+Z2992*AD2995+AA2992*AC2995)</f>
        <v>0</v>
      </c>
      <c r="AJ2992" s="26">
        <f t="shared" ref="AJ2992" si="17842">X2992*AE2992+Z2992*AE2995-Y2992*AF2992-AA2992*AF2995</f>
        <v>0</v>
      </c>
      <c r="AK2992" s="27">
        <f t="shared" ref="AK2992" si="17843">(X2992*AF2992+Y2992*AE2992+Z2992*AF2995+AA2992*AE2995)</f>
        <v>-22.152564444598156</v>
      </c>
      <c r="AL2992" s="8"/>
      <c r="AM2992" s="24">
        <v>1</v>
      </c>
      <c r="AN2992" s="25">
        <v>0</v>
      </c>
      <c r="AO2992" s="26">
        <v>0</v>
      </c>
      <c r="AP2992" s="27">
        <f t="shared" ref="AP2992" si="17844">-1/($AN$8*$B2992)</f>
        <v>-5.223066734079139</v>
      </c>
      <c r="AR2992" s="24">
        <f t="shared" ref="AR2992" si="17845">AH2992*AM2992+AJ2992*AM2995-AI2992*AN2992-AK2992*AN2995</f>
        <v>-1.1744395813239141</v>
      </c>
      <c r="AS2992" s="28">
        <f t="shared" ref="AS2992" si="17846">(AH2992*AN2992+AI2992*AM2992+AJ2992*AN2995+AK2992*AM2995)</f>
        <v>0</v>
      </c>
      <c r="AT2992" s="26">
        <f t="shared" ref="AT2992" si="17847">AH2992*AO2992+AJ2992*AO2995-AI2992*AP2992-AK2992*AP2995</f>
        <v>0</v>
      </c>
      <c r="AU2992" s="27">
        <f t="shared" ref="AU2992" si="17848">(AH2992*AP2992+AI2992*AO2992+AJ2992*AP2995+AK2992*AO2995)</f>
        <v>-16.018388136199388</v>
      </c>
      <c r="AV2992" s="8"/>
      <c r="AW2992" s="183">
        <f t="shared" ref="AW2992" si="17849">20*LOG((2*$AR$8)/(($AR$8*AR2992+AT2992+$AR$8*AR2995+AT2995)^2+($AR$8*AS2992+AU2992+$AR$8*AS2995+AU2995)^2)^0.5)</f>
        <v>-18.136031984527307</v>
      </c>
      <c r="AY2992" s="184">
        <f t="shared" ref="AY2992" si="17850">((AS2992^2+AR2992^2)/(AS2995^2+AR2995^2))^0.5</f>
        <v>86.897798745568068</v>
      </c>
      <c r="AZ2992" s="9"/>
      <c r="BA2992" s="29"/>
      <c r="BB2992" s="29"/>
      <c r="BC2992" s="29"/>
      <c r="BD2992" s="29"/>
    </row>
    <row r="2993" spans="2:56" ht="18.649999999999999" customHeight="1" thickBot="1">
      <c r="D2993" s="30"/>
      <c r="G2993" s="31"/>
      <c r="I2993" s="30"/>
      <c r="L2993" s="31"/>
      <c r="N2993" s="30"/>
      <c r="Q2993" s="31"/>
      <c r="S2993" s="30"/>
      <c r="V2993" s="31"/>
      <c r="X2993" s="30"/>
      <c r="AA2993" s="31"/>
      <c r="AC2993" s="30"/>
      <c r="AF2993" s="31"/>
      <c r="AH2993" s="30"/>
      <c r="AK2993" s="31"/>
      <c r="AM2993" s="30"/>
      <c r="AP2993" s="31"/>
      <c r="AR2993" s="30"/>
      <c r="AU2993" s="31"/>
      <c r="AY2993" s="185"/>
      <c r="AZ2993" s="9"/>
      <c r="BA2993" s="29"/>
      <c r="BB2993" s="29"/>
      <c r="BC2993" s="29"/>
      <c r="BD2993" s="29"/>
    </row>
    <row r="2994" spans="2:56" ht="18.649999999999999" customHeight="1" thickBot="1">
      <c r="D2994" s="197" t="s">
        <v>96</v>
      </c>
      <c r="E2994" s="198"/>
      <c r="F2994" s="199" t="s">
        <v>97</v>
      </c>
      <c r="G2994" s="200"/>
      <c r="I2994" s="197" t="s">
        <v>98</v>
      </c>
      <c r="J2994" s="198"/>
      <c r="K2994" s="199" t="s">
        <v>99</v>
      </c>
      <c r="L2994" s="200"/>
      <c r="N2994" s="197" t="s">
        <v>1</v>
      </c>
      <c r="O2994" s="198"/>
      <c r="P2994" s="199" t="s">
        <v>2</v>
      </c>
      <c r="Q2994" s="200"/>
      <c r="S2994" s="172" t="s">
        <v>100</v>
      </c>
      <c r="T2994" s="173"/>
      <c r="U2994" s="199" t="s">
        <v>101</v>
      </c>
      <c r="V2994" s="200"/>
      <c r="X2994" s="197" t="s">
        <v>102</v>
      </c>
      <c r="Y2994" s="198"/>
      <c r="Z2994" s="199" t="s">
        <v>103</v>
      </c>
      <c r="AA2994" s="200"/>
      <c r="AB2994" s="4"/>
      <c r="AC2994" s="197" t="s">
        <v>104</v>
      </c>
      <c r="AD2994" s="198"/>
      <c r="AE2994" s="199" t="s">
        <v>105</v>
      </c>
      <c r="AF2994" s="200"/>
      <c r="AH2994" s="172" t="s">
        <v>106</v>
      </c>
      <c r="AI2994" s="173"/>
      <c r="AJ2994" s="199" t="s">
        <v>107</v>
      </c>
      <c r="AK2994" s="200"/>
      <c r="AL2994" s="4"/>
      <c r="AM2994" s="197" t="s">
        <v>108</v>
      </c>
      <c r="AN2994" s="198"/>
      <c r="AO2994" s="199" t="s">
        <v>109</v>
      </c>
      <c r="AP2994" s="200"/>
      <c r="AR2994" s="197" t="s">
        <v>110</v>
      </c>
      <c r="AS2994" s="198"/>
      <c r="AT2994" s="199" t="s">
        <v>111</v>
      </c>
      <c r="AU2994" s="200"/>
      <c r="AV2994" s="4"/>
      <c r="AW2994" s="36" t="s">
        <v>112</v>
      </c>
      <c r="AY2994" s="186" t="s">
        <v>113</v>
      </c>
      <c r="AZ2994" s="9"/>
      <c r="BA2994" s="29"/>
      <c r="BB2994" s="29"/>
      <c r="BC2994" s="29"/>
      <c r="BD2994" s="29"/>
    </row>
    <row r="2995" spans="2:56" ht="18.649999999999999" customHeight="1" thickTop="1" thickBot="1">
      <c r="D2995" s="24">
        <v>0</v>
      </c>
      <c r="E2995" s="28">
        <v>0</v>
      </c>
      <c r="F2995" s="26">
        <v>1</v>
      </c>
      <c r="G2995" s="27">
        <v>0</v>
      </c>
      <c r="I2995" s="24">
        <v>0</v>
      </c>
      <c r="J2995" s="28">
        <f t="shared" ref="J2995" si="17851">IF(0=(1-$J$8*$K$8*$B2992^2),0,-1*(1-$J$8*$K$8*$B2992^2)/($B2992*$K$8))</f>
        <v>-6.3183520144102237E-2</v>
      </c>
      <c r="K2995" s="26">
        <v>1</v>
      </c>
      <c r="L2995" s="27">
        <v>0</v>
      </c>
      <c r="N2995" s="24">
        <f t="shared" ref="N2995" si="17852">D2995*I2992+F2995*I2995-E2995*J2992-G2995*J2995</f>
        <v>0</v>
      </c>
      <c r="O2995" s="28">
        <f t="shared" ref="O2995" si="17853">(D2995*J2992+E2995*I2992+F2995*J2995+G2995*I2995)</f>
        <v>-6.3183520144102237E-2</v>
      </c>
      <c r="P2995" s="26">
        <f t="shared" ref="P2995" si="17854">D2995*K2992+F2995*K2995-E2995*L2992-G2995*L2995</f>
        <v>1</v>
      </c>
      <c r="Q2995" s="27">
        <f t="shared" ref="Q2995" si="17855">(D2995*L2992+E2995*K2992+F2995*L2995+G2995*K2995)</f>
        <v>0</v>
      </c>
      <c r="S2995" s="24">
        <v>0</v>
      </c>
      <c r="T2995" s="28">
        <v>0</v>
      </c>
      <c r="U2995" s="26">
        <v>1</v>
      </c>
      <c r="V2995" s="27">
        <v>0</v>
      </c>
      <c r="X2995" s="24">
        <f t="shared" ref="X2995" si="17856">N2995*S2992+P2995*S2995-O2995*T2992-Q2995*T2995</f>
        <v>0</v>
      </c>
      <c r="Y2995" s="28">
        <f t="shared" ref="Y2995" si="17857">(N2995*T2992+O2995*S2992+P2995*T2995+Q2995*S2995)</f>
        <v>-6.3183520144102237E-2</v>
      </c>
      <c r="Z2995" s="26">
        <f t="shared" ref="Z2995" si="17858">N2995*U2992+P2995*U2995-O2995*V2992-Q2995*V2995</f>
        <v>-0.59654329337826062</v>
      </c>
      <c r="AA2995" s="27">
        <f t="shared" ref="AA2995" si="17859">(N2995*V2992+O2995*U2992+P2995*V2995+Q2995*U2995)</f>
        <v>0</v>
      </c>
      <c r="AB2995" s="8"/>
      <c r="AC2995" s="24">
        <v>0</v>
      </c>
      <c r="AD2995" s="28">
        <f t="shared" ref="AD2995" si="17860">IF(0=(1-$AD$8*$AE$8*$B2992^2),0,-1*(1-$AD$8*$AE$8*$B2992^2)/($B2992*$AD$8))</f>
        <v>-8.3260240308972153E-2</v>
      </c>
      <c r="AE2995" s="26">
        <v>1</v>
      </c>
      <c r="AF2995" s="27">
        <v>0</v>
      </c>
      <c r="AH2995" s="24">
        <f t="shared" ref="AH2995" si="17861">X2995*AC2992+Z2995*AC2995-Y2995*AD2992-AA2995*AD2995</f>
        <v>0</v>
      </c>
      <c r="AI2995" s="28">
        <f t="shared" ref="AI2995" si="17862">(X2995*AD2992+Y2995*AC2992+Z2995*AD2995+AA2995*AC2995)</f>
        <v>-1.3515182182722581E-2</v>
      </c>
      <c r="AJ2995" s="26">
        <f t="shared" ref="AJ2995" si="17863">X2995*AE2992+Z2995*AE2995-Y2995*AF2992-AA2995*AF2995</f>
        <v>-0.59654329337826062</v>
      </c>
      <c r="AK2995" s="27">
        <f t="shared" ref="AK2995" si="17864">(X2995*AF2992+Y2995*AE2992+Z2995*AF2995+AA2995*AE2995)</f>
        <v>0</v>
      </c>
      <c r="AL2995" s="8"/>
      <c r="AM2995" s="24">
        <v>0</v>
      </c>
      <c r="AN2995" s="28">
        <v>0</v>
      </c>
      <c r="AO2995" s="26">
        <v>1</v>
      </c>
      <c r="AP2995" s="27">
        <v>0</v>
      </c>
      <c r="AR2995" s="24">
        <f t="shared" ref="AR2995" si="17865">AH2995*AM2992+AJ2995*AM2995-AI2995*AN2992-AK2995*AN2995</f>
        <v>0</v>
      </c>
      <c r="AS2995" s="28">
        <f t="shared" ref="AS2995" si="17866">(AH2995*AN2992+AI2995*AM2992+AJ2995*AN2995+AK2995*AM2995)</f>
        <v>-1.3515182182722581E-2</v>
      </c>
      <c r="AT2995" s="26">
        <f t="shared" ref="AT2995" si="17867">AH2995*AO2992+AJ2995*AO2995-AI2995*AP2992-AK2995*AP2995</f>
        <v>-0.66713399184185807</v>
      </c>
      <c r="AU2995" s="27">
        <f t="shared" ref="AU2995" si="17868">(AH2995*AP2992+AI2995*AO2992+AJ2995*AP2995+AK2995*AO2995)</f>
        <v>0</v>
      </c>
      <c r="AV2995" s="8"/>
      <c r="AW2995" s="38">
        <f t="shared" ref="AW2995" si="17869">(180/PI())*ATAN(-1*(($AR$8*AS2992+AU2992+$AR$8*AS2995+AU2995)/($AR$8*AR2992+AT2992+$AR$8*AR2995+AT2995)))</f>
        <v>-83.447194307603525</v>
      </c>
      <c r="AY2995" s="187">
        <f t="shared" ref="AY2995" si="17870">20*LOG(((($AR$8*AR2992+AT2992-$AR$8*AR2995-AT2995)^2+($AR$8*AS2992+AU2992-$AR$8*AS2995-AU2995)^2)/(($AR$8*AR2992+AT2992+$AR$8*AR2995+AT2995)^2+($AR$8*AS2992+AU2992+$AR$8*AS2995+AU2995)^2))^0.5)</f>
        <v>-6.7226125703139294E-2</v>
      </c>
      <c r="AZ2995" s="9"/>
      <c r="BA2995" s="29"/>
      <c r="BB2995" s="29"/>
      <c r="BC2995" s="29"/>
      <c r="BD2995" s="29"/>
    </row>
    <row r="2996" spans="2:56" ht="18.649999999999999" customHeight="1">
      <c r="AY2996" s="33"/>
    </row>
    <row r="2997" spans="2:56" ht="18.649999999999999" customHeight="1" thickBot="1">
      <c r="E2997" s="21" t="s">
        <v>68</v>
      </c>
      <c r="J2997" s="21" t="s">
        <v>69</v>
      </c>
      <c r="O2997" s="21" t="s">
        <v>70</v>
      </c>
      <c r="T2997" s="21" t="s">
        <v>71</v>
      </c>
      <c r="Y2997" s="21" t="s">
        <v>72</v>
      </c>
      <c r="AD2997" s="21" t="s">
        <v>73</v>
      </c>
      <c r="AI2997" s="21" t="s">
        <v>74</v>
      </c>
      <c r="AN2997" s="21" t="s">
        <v>75</v>
      </c>
      <c r="AS2997" s="21" t="s">
        <v>76</v>
      </c>
    </row>
    <row r="2998" spans="2:56" ht="18.649999999999999" customHeight="1" thickBot="1">
      <c r="B2998" s="20"/>
      <c r="D2998" s="197" t="s">
        <v>77</v>
      </c>
      <c r="E2998" s="198"/>
      <c r="F2998" s="199" t="s">
        <v>78</v>
      </c>
      <c r="G2998" s="200"/>
      <c r="I2998" s="197" t="s">
        <v>79</v>
      </c>
      <c r="J2998" s="198"/>
      <c r="K2998" s="199" t="s">
        <v>80</v>
      </c>
      <c r="L2998" s="200"/>
      <c r="N2998" s="197" t="s">
        <v>81</v>
      </c>
      <c r="O2998" s="198"/>
      <c r="P2998" s="199" t="s">
        <v>82</v>
      </c>
      <c r="Q2998" s="200"/>
      <c r="S2998" s="197" t="s">
        <v>83</v>
      </c>
      <c r="T2998" s="198"/>
      <c r="U2998" s="199" t="s">
        <v>84</v>
      </c>
      <c r="V2998" s="200"/>
      <c r="X2998" s="197" t="s">
        <v>85</v>
      </c>
      <c r="Y2998" s="198"/>
      <c r="Z2998" s="199" t="s">
        <v>86</v>
      </c>
      <c r="AA2998" s="200"/>
      <c r="AB2998" s="4"/>
      <c r="AC2998" s="197" t="s">
        <v>87</v>
      </c>
      <c r="AD2998" s="198"/>
      <c r="AE2998" s="199" t="s">
        <v>88</v>
      </c>
      <c r="AF2998" s="200"/>
      <c r="AH2998" s="197" t="s">
        <v>89</v>
      </c>
      <c r="AI2998" s="198"/>
      <c r="AJ2998" s="199" t="s">
        <v>90</v>
      </c>
      <c r="AK2998" s="200"/>
      <c r="AL2998" s="4"/>
      <c r="AM2998" s="197" t="s">
        <v>91</v>
      </c>
      <c r="AN2998" s="198"/>
      <c r="AO2998" s="199" t="s">
        <v>92</v>
      </c>
      <c r="AP2998" s="200"/>
      <c r="AR2998" s="197" t="s">
        <v>93</v>
      </c>
      <c r="AS2998" s="198"/>
      <c r="AT2998" s="199" t="s">
        <v>94</v>
      </c>
      <c r="AU2998" s="200"/>
      <c r="AV2998" s="4"/>
      <c r="AW2998" s="181" t="s">
        <v>95</v>
      </c>
      <c r="AY2998" s="182" t="s">
        <v>22</v>
      </c>
      <c r="AZ2998" s="9"/>
      <c r="BA2998" s="29"/>
      <c r="BB2998" s="29"/>
      <c r="BC2998" s="29"/>
      <c r="BD2998" s="29"/>
    </row>
    <row r="2999" spans="2:56" ht="18.649999999999999" customHeight="1" thickTop="1" thickBot="1">
      <c r="B2999" s="39">
        <f t="shared" ref="B2999" si="17871">B2992+$E$5</f>
        <v>1.0699999999999814</v>
      </c>
      <c r="D2999" s="24">
        <v>1</v>
      </c>
      <c r="E2999" s="25">
        <v>0</v>
      </c>
      <c r="F2999" s="26">
        <v>0</v>
      </c>
      <c r="G2999" s="27">
        <f t="shared" ref="G2999" si="17872">-1/($E$8*$B2999)</f>
        <v>-5.2211141857673331</v>
      </c>
      <c r="I2999" s="24">
        <v>1</v>
      </c>
      <c r="J2999" s="28">
        <v>0</v>
      </c>
      <c r="K2999" s="26">
        <v>0</v>
      </c>
      <c r="L2999" s="27">
        <v>0</v>
      </c>
      <c r="N2999" s="24">
        <f t="shared" ref="N2999" si="17873">D2999*I2999+F2999*I3002-E2999*J2999-G2999*J3002</f>
        <v>0.67436512282972294</v>
      </c>
      <c r="O2999" s="28">
        <f t="shared" ref="O2999" si="17874">(D2999*J2999+E2999*I2999+F2999*J3002+G2999*I3002)</f>
        <v>0</v>
      </c>
      <c r="P2999" s="26">
        <f t="shared" ref="P2999" si="17875">D2999*K2999+F2999*K3002-E2999*L2999-G2999*L3002</f>
        <v>0</v>
      </c>
      <c r="Q2999" s="27">
        <f t="shared" ref="Q2999" si="17876">(D2999*L2999+E2999*K2999+F2999*L3002+G2999*K3002)</f>
        <v>-5.2211141857673331</v>
      </c>
      <c r="S2999" s="24">
        <v>1</v>
      </c>
      <c r="T2999" s="25">
        <v>0</v>
      </c>
      <c r="U2999" s="26">
        <v>0</v>
      </c>
      <c r="V2999" s="27">
        <f t="shared" ref="V2999" si="17877">-1/($T$8*$B2999)</f>
        <v>-25.258903763577099</v>
      </c>
      <c r="X2999" s="24">
        <f t="shared" ref="X2999" si="17878">N2999*S2999+P2999*S3002-O2999*T2999-Q2999*T3002</f>
        <v>0.67436512282972294</v>
      </c>
      <c r="Y2999" s="28">
        <f t="shared" ref="Y2999" si="17879">(N2999*T2999+O2999*S2999+P2999*T3002+Q2999*S3002)</f>
        <v>0</v>
      </c>
      <c r="Z2999" s="26">
        <f t="shared" ref="Z2999" si="17880">N2999*U2999+P2999*U3002-O2999*V2999-Q2999*V3002</f>
        <v>0</v>
      </c>
      <c r="AA2999" s="27">
        <f t="shared" ref="AA2999" si="17881">(N2999*V2999+O2999*U2999+P2999*V3002+Q2999*U3002)</f>
        <v>-22.254837924836156</v>
      </c>
      <c r="AB2999" s="8"/>
      <c r="AC2999" s="24">
        <v>1</v>
      </c>
      <c r="AD2999" s="28">
        <v>0</v>
      </c>
      <c r="AE2999" s="26">
        <v>0</v>
      </c>
      <c r="AF2999" s="27">
        <v>0</v>
      </c>
      <c r="AH2999" s="24">
        <f t="shared" ref="AH2999" si="17882">X2999*AC2999+Z2999*AC3002-Y2999*AD2999-AA2999*AD3002</f>
        <v>-1.1630396893435839</v>
      </c>
      <c r="AI2999" s="28">
        <f t="shared" ref="AI2999" si="17883">(X2999*AD2999+Y2999*AC2999+Z2999*AD3002+AA2999*AC3002)</f>
        <v>0</v>
      </c>
      <c r="AJ2999" s="26">
        <f t="shared" ref="AJ2999" si="17884">X2999*AE2999+Z2999*AE3002-Y2999*AF2999-AA2999*AF3002</f>
        <v>0</v>
      </c>
      <c r="AK2999" s="27">
        <f t="shared" ref="AK2999" si="17885">(X2999*AF2999+Y2999*AE2999+Z2999*AF3002+AA2999*AE3002)</f>
        <v>-22.254837924836156</v>
      </c>
      <c r="AL2999" s="8"/>
      <c r="AM2999" s="24">
        <v>1</v>
      </c>
      <c r="AN2999" s="25">
        <v>0</v>
      </c>
      <c r="AO2999" s="26">
        <v>0</v>
      </c>
      <c r="AP2999" s="27">
        <f t="shared" ref="AP2999" si="17886">-1/($AN$8*$B2999)</f>
        <v>-5.2211141857673331</v>
      </c>
      <c r="AR2999" s="24">
        <f t="shared" ref="AR2999" si="17887">AH2999*AM2999+AJ2999*AM3002-AI2999*AN2999-AK2999*AN3002</f>
        <v>-1.1630396893435839</v>
      </c>
      <c r="AS2999" s="28">
        <f t="shared" ref="AS2999" si="17888">(AH2999*AN2999+AI2999*AM2999+AJ2999*AN3002+AK2999*AM3002)</f>
        <v>0</v>
      </c>
      <c r="AT2999" s="26">
        <f t="shared" ref="AT2999" si="17889">AH2999*AO2999+AJ2999*AO3002-AI2999*AP2999-AK2999*AP3002</f>
        <v>0</v>
      </c>
      <c r="AU2999" s="27">
        <f t="shared" ref="AU2999" si="17890">(AH2999*AP2999+AI2999*AO2999+AJ2999*AP3002+AK2999*AO3002)</f>
        <v>-16.182474904193938</v>
      </c>
      <c r="AV2999" s="8"/>
      <c r="AW2999" s="183">
        <f t="shared" ref="AW2999" si="17891">20*LOG((2*$AR$8)/(($AR$8*AR2999+AT2999+$AR$8*AR3002+AT3002)^2+($AR$8*AS2999+AU2999+$AR$8*AS3002+AU3002)^2)^0.5)</f>
        <v>-18.2225270876481</v>
      </c>
      <c r="AY2999" s="184">
        <f t="shared" ref="AY2999" si="17892">((AS2999^2+AR2999^2)/(AS3002^2+AR3002^2))^0.5</f>
        <v>78.238918992181326</v>
      </c>
      <c r="AZ2999" s="9"/>
      <c r="BA2999" s="29"/>
      <c r="BB2999" s="29"/>
      <c r="BC2999" s="29"/>
      <c r="BD2999" s="29"/>
    </row>
    <row r="3000" spans="2:56" ht="18.649999999999999" customHeight="1" thickBot="1">
      <c r="D3000" s="30"/>
      <c r="G3000" s="31"/>
      <c r="I3000" s="30"/>
      <c r="L3000" s="31"/>
      <c r="N3000" s="30"/>
      <c r="Q3000" s="31"/>
      <c r="S3000" s="30"/>
      <c r="V3000" s="31"/>
      <c r="X3000" s="30"/>
      <c r="AA3000" s="31"/>
      <c r="AC3000" s="30"/>
      <c r="AF3000" s="31"/>
      <c r="AH3000" s="30"/>
      <c r="AK3000" s="31"/>
      <c r="AM3000" s="30"/>
      <c r="AP3000" s="31"/>
      <c r="AR3000" s="30"/>
      <c r="AU3000" s="31"/>
      <c r="AY3000" s="185"/>
      <c r="AZ3000" s="9"/>
      <c r="BA3000" s="29"/>
      <c r="BB3000" s="29"/>
      <c r="BC3000" s="29"/>
      <c r="BD3000" s="29"/>
    </row>
    <row r="3001" spans="2:56" ht="18.649999999999999" customHeight="1" thickBot="1">
      <c r="D3001" s="197" t="s">
        <v>96</v>
      </c>
      <c r="E3001" s="198"/>
      <c r="F3001" s="199" t="s">
        <v>97</v>
      </c>
      <c r="G3001" s="200"/>
      <c r="I3001" s="197" t="s">
        <v>98</v>
      </c>
      <c r="J3001" s="198"/>
      <c r="K3001" s="199" t="s">
        <v>99</v>
      </c>
      <c r="L3001" s="200"/>
      <c r="N3001" s="197" t="s">
        <v>1</v>
      </c>
      <c r="O3001" s="198"/>
      <c r="P3001" s="199" t="s">
        <v>2</v>
      </c>
      <c r="Q3001" s="200"/>
      <c r="S3001" s="172" t="s">
        <v>100</v>
      </c>
      <c r="T3001" s="173"/>
      <c r="U3001" s="199" t="s">
        <v>101</v>
      </c>
      <c r="V3001" s="200"/>
      <c r="X3001" s="197" t="s">
        <v>102</v>
      </c>
      <c r="Y3001" s="198"/>
      <c r="Z3001" s="199" t="s">
        <v>103</v>
      </c>
      <c r="AA3001" s="200"/>
      <c r="AB3001" s="4"/>
      <c r="AC3001" s="197" t="s">
        <v>104</v>
      </c>
      <c r="AD3001" s="198"/>
      <c r="AE3001" s="199" t="s">
        <v>105</v>
      </c>
      <c r="AF3001" s="200"/>
      <c r="AH3001" s="172" t="s">
        <v>106</v>
      </c>
      <c r="AI3001" s="173"/>
      <c r="AJ3001" s="199" t="s">
        <v>107</v>
      </c>
      <c r="AK3001" s="200"/>
      <c r="AL3001" s="4"/>
      <c r="AM3001" s="197" t="s">
        <v>108</v>
      </c>
      <c r="AN3001" s="198"/>
      <c r="AO3001" s="199" t="s">
        <v>109</v>
      </c>
      <c r="AP3001" s="200"/>
      <c r="AR3001" s="197" t="s">
        <v>110</v>
      </c>
      <c r="AS3001" s="198"/>
      <c r="AT3001" s="199" t="s">
        <v>111</v>
      </c>
      <c r="AU3001" s="200"/>
      <c r="AV3001" s="4"/>
      <c r="AW3001" s="36" t="s">
        <v>112</v>
      </c>
      <c r="AY3001" s="186" t="s">
        <v>113</v>
      </c>
      <c r="AZ3001" s="9"/>
      <c r="BA3001" s="29"/>
      <c r="BB3001" s="29"/>
      <c r="BC3001" s="29"/>
      <c r="BD3001" s="29"/>
    </row>
    <row r="3002" spans="2:56" ht="18.649999999999999" customHeight="1" thickTop="1" thickBot="1">
      <c r="D3002" s="24">
        <v>0</v>
      </c>
      <c r="E3002" s="28">
        <v>0</v>
      </c>
      <c r="F3002" s="26">
        <v>1</v>
      </c>
      <c r="G3002" s="27">
        <v>0</v>
      </c>
      <c r="I3002" s="24">
        <v>0</v>
      </c>
      <c r="J3002" s="28">
        <f t="shared" ref="J3002" si="17893">IF(0=(1-$J$8*$K$8*$B2999^2),0,-1*(1-$J$8*$K$8*$B2999^2)/($B2999*$K$8))</f>
        <v>-6.2368848024422073E-2</v>
      </c>
      <c r="K3002" s="26">
        <v>1</v>
      </c>
      <c r="L3002" s="27">
        <v>0</v>
      </c>
      <c r="N3002" s="24">
        <f t="shared" ref="N3002" si="17894">D3002*I2999+F3002*I3002-E3002*J2999-G3002*J3002</f>
        <v>0</v>
      </c>
      <c r="O3002" s="28">
        <f t="shared" ref="O3002" si="17895">(D3002*J2999+E3002*I2999+F3002*J3002+G3002*I3002)</f>
        <v>-6.2368848024422073E-2</v>
      </c>
      <c r="P3002" s="26">
        <f t="shared" ref="P3002" si="17896">D3002*K2999+F3002*K3002-E3002*L2999-G3002*L3002</f>
        <v>1</v>
      </c>
      <c r="Q3002" s="27">
        <f t="shared" ref="Q3002" si="17897">(D3002*L2999+E3002*K2999+F3002*L3002+G3002*K3002)</f>
        <v>0</v>
      </c>
      <c r="S3002" s="24">
        <v>0</v>
      </c>
      <c r="T3002" s="28">
        <v>0</v>
      </c>
      <c r="U3002" s="26">
        <v>1</v>
      </c>
      <c r="V3002" s="27">
        <v>0</v>
      </c>
      <c r="X3002" s="24">
        <f t="shared" ref="X3002" si="17898">N3002*S2999+P3002*S3002-O3002*T2999-Q3002*T3002</f>
        <v>0</v>
      </c>
      <c r="Y3002" s="28">
        <f t="shared" ref="Y3002" si="17899">(N3002*T2999+O3002*S2999+P3002*T3002+Q3002*S3002)</f>
        <v>-6.2368848024422073E-2</v>
      </c>
      <c r="Z3002" s="26">
        <f t="shared" ref="Z3002" si="17900">N3002*U2999+P3002*U3002-O3002*V2999-Q3002*V3002</f>
        <v>-0.57536873009404288</v>
      </c>
      <c r="AA3002" s="27">
        <f t="shared" ref="AA3002" si="17901">(N3002*V2999+O3002*U2999+P3002*V3002+Q3002*U3002)</f>
        <v>0</v>
      </c>
      <c r="AB3002" s="8"/>
      <c r="AC3002" s="24">
        <v>0</v>
      </c>
      <c r="AD3002" s="28">
        <f t="shared" ref="AD3002" si="17902">IF(0=(1-$AD$8*$AE$8*$B2999^2),0,-1*(1-$AD$8*$AE$8*$B2999^2)/($B2999*$AD$8))</f>
        <v>-8.2562039695772541E-2</v>
      </c>
      <c r="AE3002" s="26">
        <v>1</v>
      </c>
      <c r="AF3002" s="27">
        <v>0</v>
      </c>
      <c r="AH3002" s="24">
        <f t="shared" ref="AH3002" si="17903">X3002*AC2999+Z3002*AC3002-Y3002*AD2999-AA3002*AD3002</f>
        <v>0</v>
      </c>
      <c r="AI3002" s="28">
        <f t="shared" ref="AI3002" si="17904">(X3002*AD2999+Y3002*AC2999+Z3002*AD3002+AA3002*AC3002)</f>
        <v>-1.4865232090691467E-2</v>
      </c>
      <c r="AJ3002" s="26">
        <f t="shared" ref="AJ3002" si="17905">X3002*AE2999+Z3002*AE3002-Y3002*AF2999-AA3002*AF3002</f>
        <v>-0.57536873009404288</v>
      </c>
      <c r="AK3002" s="27">
        <f t="shared" ref="AK3002" si="17906">(X3002*AF2999+Y3002*AE2999+Z3002*AF3002+AA3002*AE3002)</f>
        <v>0</v>
      </c>
      <c r="AL3002" s="8"/>
      <c r="AM3002" s="24">
        <v>0</v>
      </c>
      <c r="AN3002" s="28">
        <v>0</v>
      </c>
      <c r="AO3002" s="26">
        <v>1</v>
      </c>
      <c r="AP3002" s="27">
        <v>0</v>
      </c>
      <c r="AR3002" s="24">
        <f t="shared" ref="AR3002" si="17907">AH3002*AM2999+AJ3002*AM3002-AI3002*AN2999-AK3002*AN3002</f>
        <v>0</v>
      </c>
      <c r="AS3002" s="28">
        <f t="shared" ref="AS3002" si="17908">(AH3002*AN2999+AI3002*AM2999+AJ3002*AN3002+AK3002*AM3002)</f>
        <v>-1.4865232090691467E-2</v>
      </c>
      <c r="AT3002" s="26">
        <f t="shared" ref="AT3002" si="17909">AH3002*AO2999+AJ3002*AO3002-AI3002*AP2999-AK3002*AP3002</f>
        <v>-0.65298180423747587</v>
      </c>
      <c r="AU3002" s="27">
        <f t="shared" ref="AU3002" si="17910">(AH3002*AP2999+AI3002*AO2999+AJ3002*AP3002+AK3002*AO3002)</f>
        <v>0</v>
      </c>
      <c r="AV3002" s="8"/>
      <c r="AW3002" s="38">
        <f t="shared" ref="AW3002" si="17911">(180/PI())*ATAN(-1*(($AR$8*AS2999+AU2999+$AR$8*AS3002+AU3002)/($AR$8*AR2999+AT2999+$AR$8*AR3002+AT3002)))</f>
        <v>-83.602799289202338</v>
      </c>
      <c r="AY3002" s="187">
        <f t="shared" ref="AY3002" si="17912">20*LOG(((($AR$8*AR2999+AT2999-$AR$8*AR3002-AT3002)^2+($AR$8*AS2999+AU2999-$AR$8*AS3002-AU3002)^2)/(($AR$8*AR2999+AT2999+$AR$8*AR3002+AT3002)^2+($AR$8*AS2999+AU2999+$AR$8*AS3002+AU3002)^2))^0.5)</f>
        <v>-6.5890371442768866E-2</v>
      </c>
      <c r="AZ3002" s="9"/>
      <c r="BA3002" s="29"/>
      <c r="BB3002" s="29"/>
      <c r="BC3002" s="29"/>
      <c r="BD3002" s="29"/>
    </row>
    <row r="3003" spans="2:56" ht="18.649999999999999" customHeight="1">
      <c r="AY3003" s="33"/>
    </row>
    <row r="3004" spans="2:56" ht="18.649999999999999" customHeight="1" thickBot="1">
      <c r="E3004" s="21" t="s">
        <v>68</v>
      </c>
      <c r="J3004" s="21" t="s">
        <v>69</v>
      </c>
      <c r="O3004" s="21" t="s">
        <v>70</v>
      </c>
      <c r="T3004" s="21" t="s">
        <v>71</v>
      </c>
      <c r="Y3004" s="21" t="s">
        <v>72</v>
      </c>
      <c r="AD3004" s="21" t="s">
        <v>73</v>
      </c>
      <c r="AI3004" s="21" t="s">
        <v>74</v>
      </c>
      <c r="AN3004" s="21" t="s">
        <v>75</v>
      </c>
      <c r="AS3004" s="21" t="s">
        <v>76</v>
      </c>
    </row>
    <row r="3005" spans="2:56" ht="18.649999999999999" customHeight="1" thickBot="1">
      <c r="B3005" s="20"/>
      <c r="D3005" s="197" t="s">
        <v>77</v>
      </c>
      <c r="E3005" s="198"/>
      <c r="F3005" s="199" t="s">
        <v>78</v>
      </c>
      <c r="G3005" s="200"/>
      <c r="I3005" s="197" t="s">
        <v>79</v>
      </c>
      <c r="J3005" s="198"/>
      <c r="K3005" s="199" t="s">
        <v>80</v>
      </c>
      <c r="L3005" s="200"/>
      <c r="N3005" s="197" t="s">
        <v>81</v>
      </c>
      <c r="O3005" s="198"/>
      <c r="P3005" s="199" t="s">
        <v>82</v>
      </c>
      <c r="Q3005" s="200"/>
      <c r="S3005" s="197" t="s">
        <v>83</v>
      </c>
      <c r="T3005" s="198"/>
      <c r="U3005" s="199" t="s">
        <v>84</v>
      </c>
      <c r="V3005" s="200"/>
      <c r="X3005" s="197" t="s">
        <v>85</v>
      </c>
      <c r="Y3005" s="198"/>
      <c r="Z3005" s="199" t="s">
        <v>86</v>
      </c>
      <c r="AA3005" s="200"/>
      <c r="AB3005" s="4"/>
      <c r="AC3005" s="197" t="s">
        <v>87</v>
      </c>
      <c r="AD3005" s="198"/>
      <c r="AE3005" s="199" t="s">
        <v>88</v>
      </c>
      <c r="AF3005" s="200"/>
      <c r="AH3005" s="197" t="s">
        <v>89</v>
      </c>
      <c r="AI3005" s="198"/>
      <c r="AJ3005" s="199" t="s">
        <v>90</v>
      </c>
      <c r="AK3005" s="200"/>
      <c r="AL3005" s="4"/>
      <c r="AM3005" s="197" t="s">
        <v>91</v>
      </c>
      <c r="AN3005" s="198"/>
      <c r="AO3005" s="199" t="s">
        <v>92</v>
      </c>
      <c r="AP3005" s="200"/>
      <c r="AR3005" s="197" t="s">
        <v>93</v>
      </c>
      <c r="AS3005" s="198"/>
      <c r="AT3005" s="199" t="s">
        <v>94</v>
      </c>
      <c r="AU3005" s="200"/>
      <c r="AV3005" s="4"/>
      <c r="AW3005" s="181" t="s">
        <v>95</v>
      </c>
      <c r="AY3005" s="182" t="s">
        <v>22</v>
      </c>
      <c r="AZ3005" s="9"/>
      <c r="BA3005" s="29"/>
      <c r="BB3005" s="29"/>
      <c r="BC3005" s="29"/>
      <c r="BD3005" s="29"/>
    </row>
    <row r="3006" spans="2:56" ht="18.649999999999999" customHeight="1" thickTop="1" thickBot="1">
      <c r="B3006" s="39">
        <f t="shared" ref="B3006" si="17913">B2999+$E$5</f>
        <v>1.0703999999999814</v>
      </c>
      <c r="D3006" s="24">
        <v>1</v>
      </c>
      <c r="E3006" s="25">
        <v>0</v>
      </c>
      <c r="F3006" s="26">
        <v>0</v>
      </c>
      <c r="G3006" s="27">
        <f t="shared" ref="G3006" si="17914">-1/($E$8*$B3006)</f>
        <v>-5.2191630967591998</v>
      </c>
      <c r="I3006" s="24">
        <v>1</v>
      </c>
      <c r="J3006" s="28">
        <v>0</v>
      </c>
      <c r="K3006" s="26">
        <v>0</v>
      </c>
      <c r="L3006" s="27">
        <v>0</v>
      </c>
      <c r="N3006" s="24">
        <f t="shared" ref="N3006" si="17915">D3006*I3006+F3006*I3009-E3006*J3006-G3006*J3009</f>
        <v>0.67873708198362892</v>
      </c>
      <c r="O3006" s="28">
        <f t="shared" ref="O3006" si="17916">(D3006*J3006+E3006*I3006+F3006*J3009+G3006*I3009)</f>
        <v>0</v>
      </c>
      <c r="P3006" s="26">
        <f t="shared" ref="P3006" si="17917">D3006*K3006+F3006*K3009-E3006*L3006-G3006*L3009</f>
        <v>0</v>
      </c>
      <c r="Q3006" s="27">
        <f t="shared" ref="Q3006" si="17918">(D3006*L3006+E3006*K3006+F3006*L3009+G3006*K3009)</f>
        <v>-5.2191630967591998</v>
      </c>
      <c r="S3006" s="24">
        <v>1</v>
      </c>
      <c r="T3006" s="25">
        <v>0</v>
      </c>
      <c r="U3006" s="26">
        <v>0</v>
      </c>
      <c r="V3006" s="27">
        <f t="shared" ref="V3006" si="17919">-1/($T$8*$B3006)</f>
        <v>-25.249464711348562</v>
      </c>
      <c r="X3006" s="24">
        <f t="shared" ref="X3006" si="17920">N3006*S3006+P3006*S3009-O3006*T3006-Q3006*T3009</f>
        <v>0.67873708198362892</v>
      </c>
      <c r="Y3006" s="28">
        <f t="shared" ref="Y3006" si="17921">(N3006*T3006+O3006*S3006+P3006*T3009+Q3006*S3009)</f>
        <v>0</v>
      </c>
      <c r="Z3006" s="26">
        <f t="shared" ref="Z3006" si="17922">N3006*U3006+P3006*U3009-O3006*V3006-Q3006*V3009</f>
        <v>0</v>
      </c>
      <c r="AA3006" s="27">
        <f t="shared" ref="AA3006" si="17923">(N3006*V3006+O3006*U3006+P3006*V3009+Q3006*U3009)</f>
        <v>-22.356911096588533</v>
      </c>
      <c r="AB3006" s="8"/>
      <c r="AC3006" s="24">
        <v>1</v>
      </c>
      <c r="AD3006" s="28">
        <v>0</v>
      </c>
      <c r="AE3006" s="26">
        <v>0</v>
      </c>
      <c r="AF3006" s="27">
        <v>0</v>
      </c>
      <c r="AH3006" s="24">
        <f t="shared" ref="AH3006" si="17924">X3006*AC3006+Z3006*AC3009-Y3006*AD3006-AA3006*AD3009</f>
        <v>-1.1514915825958592</v>
      </c>
      <c r="AI3006" s="28">
        <f t="shared" ref="AI3006" si="17925">(X3006*AD3006+Y3006*AC3006+Z3006*AD3009+AA3006*AC3009)</f>
        <v>0</v>
      </c>
      <c r="AJ3006" s="26">
        <f t="shared" ref="AJ3006" si="17926">X3006*AE3006+Z3006*AE3009-Y3006*AF3006-AA3006*AF3009</f>
        <v>0</v>
      </c>
      <c r="AK3006" s="27">
        <f t="shared" ref="AK3006" si="17927">(X3006*AF3006+Y3006*AE3006+Z3006*AF3009+AA3006*AE3009)</f>
        <v>-22.356911096588533</v>
      </c>
      <c r="AL3006" s="8"/>
      <c r="AM3006" s="24">
        <v>1</v>
      </c>
      <c r="AN3006" s="25">
        <v>0</v>
      </c>
      <c r="AO3006" s="26">
        <v>0</v>
      </c>
      <c r="AP3006" s="27">
        <f t="shared" ref="AP3006" si="17928">-1/($AN$8*$B3006)</f>
        <v>-5.2191630967591998</v>
      </c>
      <c r="AR3006" s="24">
        <f t="shared" ref="AR3006" si="17929">AH3006*AM3006+AJ3006*AM3009-AI3006*AN3006-AK3006*AN3009</f>
        <v>-1.1514915825958592</v>
      </c>
      <c r="AS3006" s="28">
        <f t="shared" ref="AS3006" si="17930">(AH3006*AN3006+AI3006*AM3006+AJ3006*AN3009+AK3006*AM3009)</f>
        <v>0</v>
      </c>
      <c r="AT3006" s="26">
        <f t="shared" ref="AT3006" si="17931">AH3006*AO3006+AJ3006*AO3009-AI3006*AP3006-AK3006*AP3009</f>
        <v>0</v>
      </c>
      <c r="AU3006" s="27">
        <f t="shared" ref="AU3006" si="17932">(AH3006*AP3006+AI3006*AO3006+AJ3006*AP3009+AK3006*AO3009)</f>
        <v>-16.347088722475377</v>
      </c>
      <c r="AV3006" s="8"/>
      <c r="AW3006" s="183">
        <f t="shared" ref="AW3006" si="17933">20*LOG((2*$AR$8)/(($AR$8*AR3006+AT3006+$AR$8*AR3009+AT3009)^2+($AR$8*AS3006+AU3006+$AR$8*AS3009+AU3009)^2)^0.5)</f>
        <v>-18.308474720580183</v>
      </c>
      <c r="AY3006" s="184">
        <f t="shared" ref="AY3006" si="17934">((AS3006^2+AR3006^2)/(AS3009^2+AR3009^2))^0.5</f>
        <v>71.150293247826028</v>
      </c>
      <c r="AZ3006" s="9"/>
      <c r="BA3006" s="29"/>
      <c r="BB3006" s="29"/>
      <c r="BC3006" s="29"/>
      <c r="BD3006" s="29"/>
    </row>
    <row r="3007" spans="2:56" ht="18.649999999999999" customHeight="1" thickBot="1">
      <c r="D3007" s="30"/>
      <c r="G3007" s="31"/>
      <c r="I3007" s="30"/>
      <c r="L3007" s="31"/>
      <c r="N3007" s="30"/>
      <c r="Q3007" s="31"/>
      <c r="S3007" s="30"/>
      <c r="V3007" s="31"/>
      <c r="X3007" s="30"/>
      <c r="AA3007" s="31"/>
      <c r="AC3007" s="30"/>
      <c r="AF3007" s="31"/>
      <c r="AH3007" s="30"/>
      <c r="AK3007" s="31"/>
      <c r="AM3007" s="30"/>
      <c r="AP3007" s="31"/>
      <c r="AR3007" s="30"/>
      <c r="AU3007" s="31"/>
      <c r="AY3007" s="185"/>
      <c r="AZ3007" s="9"/>
      <c r="BA3007" s="29"/>
      <c r="BB3007" s="29"/>
      <c r="BC3007" s="29"/>
      <c r="BD3007" s="29"/>
    </row>
    <row r="3008" spans="2:56" ht="18.649999999999999" customHeight="1" thickBot="1">
      <c r="D3008" s="197" t="s">
        <v>96</v>
      </c>
      <c r="E3008" s="198"/>
      <c r="F3008" s="199" t="s">
        <v>97</v>
      </c>
      <c r="G3008" s="200"/>
      <c r="I3008" s="197" t="s">
        <v>98</v>
      </c>
      <c r="J3008" s="198"/>
      <c r="K3008" s="199" t="s">
        <v>99</v>
      </c>
      <c r="L3008" s="200"/>
      <c r="N3008" s="197" t="s">
        <v>1</v>
      </c>
      <c r="O3008" s="198"/>
      <c r="P3008" s="199" t="s">
        <v>2</v>
      </c>
      <c r="Q3008" s="200"/>
      <c r="S3008" s="172" t="s">
        <v>100</v>
      </c>
      <c r="T3008" s="173"/>
      <c r="U3008" s="199" t="s">
        <v>101</v>
      </c>
      <c r="V3008" s="200"/>
      <c r="X3008" s="197" t="s">
        <v>102</v>
      </c>
      <c r="Y3008" s="198"/>
      <c r="Z3008" s="199" t="s">
        <v>103</v>
      </c>
      <c r="AA3008" s="200"/>
      <c r="AB3008" s="4"/>
      <c r="AC3008" s="197" t="s">
        <v>104</v>
      </c>
      <c r="AD3008" s="198"/>
      <c r="AE3008" s="199" t="s">
        <v>105</v>
      </c>
      <c r="AF3008" s="200"/>
      <c r="AH3008" s="172" t="s">
        <v>106</v>
      </c>
      <c r="AI3008" s="173"/>
      <c r="AJ3008" s="199" t="s">
        <v>107</v>
      </c>
      <c r="AK3008" s="200"/>
      <c r="AL3008" s="4"/>
      <c r="AM3008" s="197" t="s">
        <v>108</v>
      </c>
      <c r="AN3008" s="198"/>
      <c r="AO3008" s="199" t="s">
        <v>109</v>
      </c>
      <c r="AP3008" s="200"/>
      <c r="AR3008" s="197" t="s">
        <v>110</v>
      </c>
      <c r="AS3008" s="198"/>
      <c r="AT3008" s="199" t="s">
        <v>111</v>
      </c>
      <c r="AU3008" s="200"/>
      <c r="AV3008" s="4"/>
      <c r="AW3008" s="36" t="s">
        <v>112</v>
      </c>
      <c r="AY3008" s="186" t="s">
        <v>113</v>
      </c>
      <c r="AZ3008" s="9"/>
      <c r="BA3008" s="29"/>
      <c r="BB3008" s="29"/>
      <c r="BC3008" s="29"/>
      <c r="BD3008" s="29"/>
    </row>
    <row r="3009" spans="2:56" ht="18.649999999999999" customHeight="1" thickTop="1" thickBot="1">
      <c r="D3009" s="24">
        <v>0</v>
      </c>
      <c r="E3009" s="28">
        <v>0</v>
      </c>
      <c r="F3009" s="26">
        <v>1</v>
      </c>
      <c r="G3009" s="27">
        <v>0</v>
      </c>
      <c r="I3009" s="24">
        <v>0</v>
      </c>
      <c r="J3009" s="28">
        <f t="shared" ref="J3009" si="17935">IF(0=(1-$J$8*$K$8*$B3006^2),0,-1*(1-$J$8*$K$8*$B3006^2)/($B3006*$K$8))</f>
        <v>-6.1554489112604444E-2</v>
      </c>
      <c r="K3009" s="26">
        <v>1</v>
      </c>
      <c r="L3009" s="27">
        <v>0</v>
      </c>
      <c r="N3009" s="24">
        <f t="shared" ref="N3009" si="17936">D3009*I3006+F3009*I3009-E3009*J3006-G3009*J3009</f>
        <v>0</v>
      </c>
      <c r="O3009" s="28">
        <f t="shared" ref="O3009" si="17937">(D3009*J3006+E3009*I3006+F3009*J3009+G3009*I3009)</f>
        <v>-6.1554489112604444E-2</v>
      </c>
      <c r="P3009" s="26">
        <f t="shared" ref="P3009" si="17938">D3009*K3006+F3009*K3009-E3009*L3006-G3009*L3009</f>
        <v>1</v>
      </c>
      <c r="Q3009" s="27">
        <f t="shared" ref="Q3009" si="17939">(D3009*L3006+E3009*K3006+F3009*L3009+G3009*K3009)</f>
        <v>0</v>
      </c>
      <c r="S3009" s="24">
        <v>0</v>
      </c>
      <c r="T3009" s="28">
        <v>0</v>
      </c>
      <c r="U3009" s="26">
        <v>1</v>
      </c>
      <c r="V3009" s="27">
        <v>0</v>
      </c>
      <c r="X3009" s="24">
        <f t="shared" ref="X3009" si="17940">N3009*S3006+P3009*S3009-O3009*T3006-Q3009*T3009</f>
        <v>0</v>
      </c>
      <c r="Y3009" s="28">
        <f t="shared" ref="Y3009" si="17941">(N3009*T3006+O3009*S3006+P3009*T3009+Q3009*S3009)</f>
        <v>-6.1554489112604444E-2</v>
      </c>
      <c r="Z3009" s="26">
        <f t="shared" ref="Z3009" si="17942">N3009*U3006+P3009*U3009-O3009*V3006-Q3009*V3009</f>
        <v>-0.55421790067379506</v>
      </c>
      <c r="AA3009" s="27">
        <f t="shared" ref="AA3009" si="17943">(N3009*V3006+O3009*U3006+P3009*V3009+Q3009*U3009)</f>
        <v>0</v>
      </c>
      <c r="AB3009" s="8"/>
      <c r="AC3009" s="24">
        <v>0</v>
      </c>
      <c r="AD3009" s="28">
        <f t="shared" ref="AD3009" si="17944">IF(0=(1-$AD$8*$AE$8*$B3006^2),0,-1*(1-$AD$8*$AE$8*$B3006^2)/($B3006*$AD$8))</f>
        <v>-8.1864111579294366E-2</v>
      </c>
      <c r="AE3009" s="26">
        <v>1</v>
      </c>
      <c r="AF3009" s="27">
        <v>0</v>
      </c>
      <c r="AH3009" s="24">
        <f t="shared" ref="AH3009" si="17945">X3009*AC3006+Z3009*AC3009-Y3009*AD3006-AA3009*AD3009</f>
        <v>0</v>
      </c>
      <c r="AI3009" s="28">
        <f t="shared" ref="AI3009" si="17946">(X3009*AD3006+Y3009*AC3006+Z3009*AD3009+AA3009*AC3009)</f>
        <v>-1.61839330526026E-2</v>
      </c>
      <c r="AJ3009" s="26">
        <f t="shared" ref="AJ3009" si="17947">X3009*AE3006+Z3009*AE3009-Y3009*AF3006-AA3009*AF3009</f>
        <v>-0.55421790067379506</v>
      </c>
      <c r="AK3009" s="27">
        <f t="shared" ref="AK3009" si="17948">(X3009*AF3006+Y3009*AE3006+Z3009*AF3009+AA3009*AE3009)</f>
        <v>0</v>
      </c>
      <c r="AL3009" s="8"/>
      <c r="AM3009" s="24">
        <v>0</v>
      </c>
      <c r="AN3009" s="28">
        <v>0</v>
      </c>
      <c r="AO3009" s="26">
        <v>1</v>
      </c>
      <c r="AP3009" s="27">
        <v>0</v>
      </c>
      <c r="AR3009" s="24">
        <f t="shared" ref="AR3009" si="17949">AH3009*AM3006+AJ3009*AM3009-AI3009*AN3006-AK3009*AN3009</f>
        <v>0</v>
      </c>
      <c r="AS3009" s="28">
        <f t="shared" ref="AS3009" si="17950">(AH3009*AN3006+AI3009*AM3006+AJ3009*AN3009+AK3009*AM3009)</f>
        <v>-1.61839330526026E-2</v>
      </c>
      <c r="AT3009" s="26">
        <f t="shared" ref="AT3009" si="17951">AH3009*AO3006+AJ3009*AO3009-AI3009*AP3006-AK3009*AP3009</f>
        <v>-0.63868448682236001</v>
      </c>
      <c r="AU3009" s="27">
        <f t="shared" ref="AU3009" si="17952">(AH3009*AP3006+AI3009*AO3006+AJ3009*AP3009+AK3009*AO3009)</f>
        <v>0</v>
      </c>
      <c r="AV3009" s="8"/>
      <c r="AW3009" s="38">
        <f t="shared" ref="AW3009" si="17953">(180/PI())*ATAN(-1*(($AR$8*AS3006+AU3006+$AR$8*AS3009+AU3009)/($AR$8*AR3006+AT3006+$AR$8*AR3009+AT3009)))</f>
        <v>-83.756552410875258</v>
      </c>
      <c r="AY3009" s="187">
        <f t="shared" ref="AY3009" si="17954">20*LOG(((($AR$8*AR3006+AT3006-$AR$8*AR3009-AT3009)^2+($AR$8*AS3006+AU3006-$AR$8*AS3009-AU3009)^2)/(($AR$8*AR3006+AT3006+$AR$8*AR3009+AT3009)^2+($AR$8*AS3006+AU3006+$AR$8*AS3009+AU3009)^2))^0.5)</f>
        <v>-6.4589558312618936E-2</v>
      </c>
      <c r="AZ3009" s="9"/>
      <c r="BA3009" s="29"/>
      <c r="BB3009" s="29"/>
      <c r="BC3009" s="29"/>
      <c r="BD3009" s="29"/>
    </row>
    <row r="3010" spans="2:56" ht="18.649999999999999" customHeight="1">
      <c r="AY3010" s="33"/>
    </row>
    <row r="3011" spans="2:56" ht="18.649999999999999" customHeight="1" thickBot="1">
      <c r="E3011" s="21" t="s">
        <v>68</v>
      </c>
      <c r="J3011" s="21" t="s">
        <v>69</v>
      </c>
      <c r="O3011" s="21" t="s">
        <v>70</v>
      </c>
      <c r="T3011" s="21" t="s">
        <v>71</v>
      </c>
      <c r="Y3011" s="21" t="s">
        <v>72</v>
      </c>
      <c r="AD3011" s="21" t="s">
        <v>73</v>
      </c>
      <c r="AI3011" s="21" t="s">
        <v>74</v>
      </c>
      <c r="AN3011" s="21" t="s">
        <v>75</v>
      </c>
      <c r="AS3011" s="21" t="s">
        <v>76</v>
      </c>
    </row>
    <row r="3012" spans="2:56" ht="18.649999999999999" customHeight="1" thickBot="1">
      <c r="B3012" s="20"/>
      <c r="D3012" s="197" t="s">
        <v>77</v>
      </c>
      <c r="E3012" s="198"/>
      <c r="F3012" s="199" t="s">
        <v>78</v>
      </c>
      <c r="G3012" s="200"/>
      <c r="I3012" s="197" t="s">
        <v>79</v>
      </c>
      <c r="J3012" s="198"/>
      <c r="K3012" s="199" t="s">
        <v>80</v>
      </c>
      <c r="L3012" s="200"/>
      <c r="N3012" s="197" t="s">
        <v>81</v>
      </c>
      <c r="O3012" s="198"/>
      <c r="P3012" s="199" t="s">
        <v>82</v>
      </c>
      <c r="Q3012" s="200"/>
      <c r="S3012" s="197" t="s">
        <v>83</v>
      </c>
      <c r="T3012" s="198"/>
      <c r="U3012" s="199" t="s">
        <v>84</v>
      </c>
      <c r="V3012" s="200"/>
      <c r="X3012" s="197" t="s">
        <v>85</v>
      </c>
      <c r="Y3012" s="198"/>
      <c r="Z3012" s="199" t="s">
        <v>86</v>
      </c>
      <c r="AA3012" s="200"/>
      <c r="AB3012" s="4"/>
      <c r="AC3012" s="197" t="s">
        <v>87</v>
      </c>
      <c r="AD3012" s="198"/>
      <c r="AE3012" s="199" t="s">
        <v>88</v>
      </c>
      <c r="AF3012" s="200"/>
      <c r="AH3012" s="197" t="s">
        <v>89</v>
      </c>
      <c r="AI3012" s="198"/>
      <c r="AJ3012" s="199" t="s">
        <v>90</v>
      </c>
      <c r="AK3012" s="200"/>
      <c r="AL3012" s="4"/>
      <c r="AM3012" s="197" t="s">
        <v>91</v>
      </c>
      <c r="AN3012" s="198"/>
      <c r="AO3012" s="199" t="s">
        <v>92</v>
      </c>
      <c r="AP3012" s="200"/>
      <c r="AR3012" s="197" t="s">
        <v>93</v>
      </c>
      <c r="AS3012" s="198"/>
      <c r="AT3012" s="199" t="s">
        <v>94</v>
      </c>
      <c r="AU3012" s="200"/>
      <c r="AV3012" s="4"/>
      <c r="AW3012" s="181" t="s">
        <v>95</v>
      </c>
      <c r="AY3012" s="182" t="s">
        <v>22</v>
      </c>
      <c r="AZ3012" s="9"/>
      <c r="BA3012" s="29"/>
      <c r="BB3012" s="29"/>
      <c r="BC3012" s="29"/>
      <c r="BD3012" s="29"/>
    </row>
    <row r="3013" spans="2:56" ht="18.649999999999999" customHeight="1" thickTop="1" thickBot="1">
      <c r="B3013" s="39">
        <f t="shared" ref="B3013" si="17955">B3006+$E$5</f>
        <v>1.0707999999999813</v>
      </c>
      <c r="D3013" s="24">
        <v>1</v>
      </c>
      <c r="E3013" s="25">
        <v>0</v>
      </c>
      <c r="F3013" s="26">
        <v>0</v>
      </c>
      <c r="G3013" s="27">
        <f t="shared" ref="G3013" si="17956">-1/($E$8*$B3013)</f>
        <v>-5.2172134654193565</v>
      </c>
      <c r="I3013" s="24">
        <v>1</v>
      </c>
      <c r="J3013" s="28">
        <v>0</v>
      </c>
      <c r="K3013" s="26">
        <v>0</v>
      </c>
      <c r="L3013" s="27">
        <v>0</v>
      </c>
      <c r="N3013" s="24">
        <f t="shared" ref="N3013" si="17957">D3013*I3013+F3013*I3016-E3013*J3013-G3013*J3016</f>
        <v>0.68310414258409002</v>
      </c>
      <c r="O3013" s="28">
        <f t="shared" ref="O3013" si="17958">(D3013*J3013+E3013*I3013+F3013*J3016+G3013*I3016)</f>
        <v>0</v>
      </c>
      <c r="P3013" s="26">
        <f t="shared" ref="P3013" si="17959">D3013*K3013+F3013*K3016-E3013*L3013-G3013*L3016</f>
        <v>0</v>
      </c>
      <c r="Q3013" s="27">
        <f t="shared" ref="Q3013" si="17960">(D3013*L3013+E3013*K3013+F3013*L3016+G3013*K3016)</f>
        <v>-5.2172134654193565</v>
      </c>
      <c r="S3013" s="24">
        <v>1</v>
      </c>
      <c r="T3013" s="25">
        <v>0</v>
      </c>
      <c r="U3013" s="26">
        <v>0</v>
      </c>
      <c r="V3013" s="27">
        <f t="shared" ref="V3013" si="17961">-1/($T$8*$B3013)</f>
        <v>-25.240032711082836</v>
      </c>
      <c r="X3013" s="24">
        <f t="shared" ref="X3013" si="17962">N3013*S3013+P3013*S3016-O3013*T3013-Q3013*T3016</f>
        <v>0.68310414258409002</v>
      </c>
      <c r="Y3013" s="28">
        <f t="shared" ref="Y3013" si="17963">(N3013*T3013+O3013*S3013+P3013*T3016+Q3013*S3016)</f>
        <v>0</v>
      </c>
      <c r="Z3013" s="26">
        <f t="shared" ref="Z3013" si="17964">N3013*U3013+P3013*U3016-O3013*V3013-Q3013*V3016</f>
        <v>0</v>
      </c>
      <c r="AA3013" s="27">
        <f t="shared" ref="AA3013" si="17965">(N3013*V3013+O3013*U3013+P3013*V3016+Q3013*U3016)</f>
        <v>-22.458784369317982</v>
      </c>
      <c r="AB3013" s="8"/>
      <c r="AC3013" s="24">
        <v>1</v>
      </c>
      <c r="AD3013" s="28">
        <v>0</v>
      </c>
      <c r="AE3013" s="26">
        <v>0</v>
      </c>
      <c r="AF3013" s="27">
        <v>0</v>
      </c>
      <c r="AH3013" s="24">
        <f t="shared" ref="AH3013" si="17966">X3013*AC3013+Z3013*AC3016-Y3013*AD3013-AA3013*AD3016</f>
        <v>-1.1397957829745462</v>
      </c>
      <c r="AI3013" s="28">
        <f t="shared" ref="AI3013" si="17967">(X3013*AD3013+Y3013*AC3013+Z3013*AD3016+AA3013*AC3016)</f>
        <v>0</v>
      </c>
      <c r="AJ3013" s="26">
        <f t="shared" ref="AJ3013" si="17968">X3013*AE3013+Z3013*AE3016-Y3013*AF3013-AA3013*AF3016</f>
        <v>0</v>
      </c>
      <c r="AK3013" s="27">
        <f t="shared" ref="AK3013" si="17969">(X3013*AF3013+Y3013*AE3013+Z3013*AF3016+AA3013*AE3016)</f>
        <v>-22.458784369317982</v>
      </c>
      <c r="AL3013" s="8"/>
      <c r="AM3013" s="24">
        <v>1</v>
      </c>
      <c r="AN3013" s="25">
        <v>0</v>
      </c>
      <c r="AO3013" s="26">
        <v>0</v>
      </c>
      <c r="AP3013" s="27">
        <f t="shared" ref="AP3013" si="17970">-1/($AN$8*$B3013)</f>
        <v>-5.2172134654193565</v>
      </c>
      <c r="AR3013" s="24">
        <f t="shared" ref="AR3013" si="17971">AH3013*AM3013+AJ3013*AM3016-AI3013*AN3013-AK3013*AN3016</f>
        <v>-1.1397957829745462</v>
      </c>
      <c r="AS3013" s="28">
        <f t="shared" ref="AS3013" si="17972">(AH3013*AN3013+AI3013*AM3013+AJ3013*AN3016+AK3013*AM3016)</f>
        <v>0</v>
      </c>
      <c r="AT3013" s="26">
        <f t="shared" ref="AT3013" si="17973">AH3013*AO3013+AJ3013*AO3016-AI3013*AP3013-AK3013*AP3016</f>
        <v>0</v>
      </c>
      <c r="AU3013" s="27">
        <f t="shared" ref="AU3013" si="17974">(AH3013*AP3013+AI3013*AO3013+AJ3013*AP3016+AK3013*AO3016)</f>
        <v>-16.512226462554981</v>
      </c>
      <c r="AV3013" s="8"/>
      <c r="AW3013" s="183">
        <f t="shared" ref="AW3013" si="17975">20*LOG((2*$AR$8)/(($AR$8*AR3013+AT3013+$AR$8*AR3016+AT3016)^2+($AR$8*AS3013+AU3013+$AR$8*AS3016+AU3016)^2)^0.5)</f>
        <v>-18.393880699543001</v>
      </c>
      <c r="AY3013" s="184">
        <f t="shared" ref="AY3013" si="17976">((AS3013^2+AR3013^2)/(AS3016^2+AR3016^2))^0.5</f>
        <v>65.237973802485882</v>
      </c>
      <c r="AZ3013" s="9"/>
      <c r="BA3013" s="29"/>
      <c r="BB3013" s="29"/>
      <c r="BC3013" s="29"/>
      <c r="BD3013" s="29"/>
    </row>
    <row r="3014" spans="2:56" ht="18.649999999999999" customHeight="1" thickBot="1">
      <c r="D3014" s="30"/>
      <c r="G3014" s="31"/>
      <c r="I3014" s="30"/>
      <c r="L3014" s="31"/>
      <c r="N3014" s="30"/>
      <c r="Q3014" s="31"/>
      <c r="S3014" s="30"/>
      <c r="V3014" s="31"/>
      <c r="X3014" s="30"/>
      <c r="AA3014" s="31"/>
      <c r="AC3014" s="30"/>
      <c r="AF3014" s="31"/>
      <c r="AH3014" s="30"/>
      <c r="AK3014" s="31"/>
      <c r="AM3014" s="30"/>
      <c r="AP3014" s="31"/>
      <c r="AR3014" s="30"/>
      <c r="AU3014" s="31"/>
      <c r="AY3014" s="185"/>
      <c r="AZ3014" s="9"/>
      <c r="BA3014" s="29"/>
      <c r="BB3014" s="29"/>
      <c r="BC3014" s="29"/>
      <c r="BD3014" s="29"/>
    </row>
    <row r="3015" spans="2:56" ht="18.649999999999999" customHeight="1" thickBot="1">
      <c r="D3015" s="197" t="s">
        <v>96</v>
      </c>
      <c r="E3015" s="198"/>
      <c r="F3015" s="199" t="s">
        <v>97</v>
      </c>
      <c r="G3015" s="200"/>
      <c r="I3015" s="197" t="s">
        <v>98</v>
      </c>
      <c r="J3015" s="198"/>
      <c r="K3015" s="199" t="s">
        <v>99</v>
      </c>
      <c r="L3015" s="200"/>
      <c r="N3015" s="197" t="s">
        <v>1</v>
      </c>
      <c r="O3015" s="198"/>
      <c r="P3015" s="199" t="s">
        <v>2</v>
      </c>
      <c r="Q3015" s="200"/>
      <c r="S3015" s="172" t="s">
        <v>100</v>
      </c>
      <c r="T3015" s="173"/>
      <c r="U3015" s="199" t="s">
        <v>101</v>
      </c>
      <c r="V3015" s="200"/>
      <c r="X3015" s="197" t="s">
        <v>102</v>
      </c>
      <c r="Y3015" s="198"/>
      <c r="Z3015" s="199" t="s">
        <v>103</v>
      </c>
      <c r="AA3015" s="200"/>
      <c r="AB3015" s="4"/>
      <c r="AC3015" s="197" t="s">
        <v>104</v>
      </c>
      <c r="AD3015" s="198"/>
      <c r="AE3015" s="199" t="s">
        <v>105</v>
      </c>
      <c r="AF3015" s="200"/>
      <c r="AH3015" s="172" t="s">
        <v>106</v>
      </c>
      <c r="AI3015" s="173"/>
      <c r="AJ3015" s="199" t="s">
        <v>107</v>
      </c>
      <c r="AK3015" s="200"/>
      <c r="AL3015" s="4"/>
      <c r="AM3015" s="197" t="s">
        <v>108</v>
      </c>
      <c r="AN3015" s="198"/>
      <c r="AO3015" s="199" t="s">
        <v>109</v>
      </c>
      <c r="AP3015" s="200"/>
      <c r="AR3015" s="197" t="s">
        <v>110</v>
      </c>
      <c r="AS3015" s="198"/>
      <c r="AT3015" s="199" t="s">
        <v>111</v>
      </c>
      <c r="AU3015" s="200"/>
      <c r="AV3015" s="4"/>
      <c r="AW3015" s="36" t="s">
        <v>112</v>
      </c>
      <c r="AY3015" s="186" t="s">
        <v>113</v>
      </c>
      <c r="AZ3015" s="9"/>
      <c r="BA3015" s="29"/>
      <c r="BB3015" s="29"/>
      <c r="BC3015" s="29"/>
      <c r="BD3015" s="29"/>
    </row>
    <row r="3016" spans="2:56" ht="18.649999999999999" customHeight="1" thickTop="1" thickBot="1">
      <c r="D3016" s="24">
        <v>0</v>
      </c>
      <c r="E3016" s="28">
        <v>0</v>
      </c>
      <c r="F3016" s="26">
        <v>1</v>
      </c>
      <c r="G3016" s="27">
        <v>0</v>
      </c>
      <c r="I3016" s="24">
        <v>0</v>
      </c>
      <c r="J3016" s="28">
        <f t="shared" ref="J3016" si="17977">IF(0=(1-$J$8*$K$8*$B3013^2),0,-1*(1-$J$8*$K$8*$B3013^2)/($B3013*$K$8))</f>
        <v>-6.0740443057650147E-2</v>
      </c>
      <c r="K3016" s="26">
        <v>1</v>
      </c>
      <c r="L3016" s="27">
        <v>0</v>
      </c>
      <c r="N3016" s="24">
        <f t="shared" ref="N3016" si="17978">D3016*I3013+F3016*I3016-E3016*J3013-G3016*J3016</f>
        <v>0</v>
      </c>
      <c r="O3016" s="28">
        <f t="shared" ref="O3016" si="17979">(D3016*J3013+E3016*I3013+F3016*J3016+G3016*I3016)</f>
        <v>-6.0740443057650147E-2</v>
      </c>
      <c r="P3016" s="26">
        <f t="shared" ref="P3016" si="17980">D3016*K3013+F3016*K3016-E3016*L3013-G3016*L3016</f>
        <v>1</v>
      </c>
      <c r="Q3016" s="27">
        <f t="shared" ref="Q3016" si="17981">(D3016*L3013+E3016*K3013+F3016*L3016+G3016*K3016)</f>
        <v>0</v>
      </c>
      <c r="S3016" s="24">
        <v>0</v>
      </c>
      <c r="T3016" s="28">
        <v>0</v>
      </c>
      <c r="U3016" s="26">
        <v>1</v>
      </c>
      <c r="V3016" s="27">
        <v>0</v>
      </c>
      <c r="X3016" s="24">
        <f t="shared" ref="X3016" si="17982">N3016*S3013+P3016*S3016-O3016*T3013-Q3016*T3016</f>
        <v>0</v>
      </c>
      <c r="Y3016" s="28">
        <f t="shared" ref="Y3016" si="17983">(N3016*T3013+O3016*S3013+P3016*T3016+Q3016*S3016)</f>
        <v>-6.0740443057650147E-2</v>
      </c>
      <c r="Z3016" s="26">
        <f t="shared" ref="Z3016" si="17984">N3016*U3013+P3016*U3016-O3016*V3013-Q3016*V3016</f>
        <v>-0.53309076966075408</v>
      </c>
      <c r="AA3016" s="27">
        <f t="shared" ref="AA3016" si="17985">(N3016*V3013+O3016*U3013+P3016*V3016+Q3016*U3016)</f>
        <v>0</v>
      </c>
      <c r="AB3016" s="8"/>
      <c r="AC3016" s="24">
        <v>0</v>
      </c>
      <c r="AD3016" s="28">
        <f t="shared" ref="AD3016" si="17986">IF(0=(1-$AD$8*$AE$8*$B3013^2),0,-1*(1-$AD$8*$AE$8*$B3013^2)/($B3013*$AD$8))</f>
        <v>-8.116645565416207E-2</v>
      </c>
      <c r="AE3016" s="26">
        <v>1</v>
      </c>
      <c r="AF3016" s="27">
        <v>0</v>
      </c>
      <c r="AH3016" s="24">
        <f t="shared" ref="AH3016" si="17987">X3016*AC3013+Z3016*AC3016-Y3016*AD3013-AA3016*AD3016</f>
        <v>0</v>
      </c>
      <c r="AI3016" s="28">
        <f t="shared" ref="AI3016" si="17988">(X3016*AD3013+Y3016*AC3013+Z3016*AD3016+AA3016*AC3016)</f>
        <v>-1.7471354742337422E-2</v>
      </c>
      <c r="AJ3016" s="26">
        <f t="shared" ref="AJ3016" si="17989">X3016*AE3013+Z3016*AE3016-Y3016*AF3013-AA3016*AF3016</f>
        <v>-0.53309076966075408</v>
      </c>
      <c r="AK3016" s="27">
        <f t="shared" ref="AK3016" si="17990">(X3016*AF3013+Y3016*AE3013+Z3016*AF3016+AA3016*AE3016)</f>
        <v>0</v>
      </c>
      <c r="AL3016" s="8"/>
      <c r="AM3016" s="24">
        <v>0</v>
      </c>
      <c r="AN3016" s="28">
        <v>0</v>
      </c>
      <c r="AO3016" s="26">
        <v>1</v>
      </c>
      <c r="AP3016" s="27">
        <v>0</v>
      </c>
      <c r="AR3016" s="24">
        <f t="shared" ref="AR3016" si="17991">AH3016*AM3013+AJ3016*AM3016-AI3016*AN3013-AK3016*AN3016</f>
        <v>0</v>
      </c>
      <c r="AS3016" s="28">
        <f t="shared" ref="AS3016" si="17992">(AH3016*AN3013+AI3016*AM3013+AJ3016*AN3016+AK3016*AM3016)</f>
        <v>-1.7471354742337422E-2</v>
      </c>
      <c r="AT3016" s="26">
        <f t="shared" ref="AT3016" si="17993">AH3016*AO3013+AJ3016*AO3016-AI3016*AP3013-AK3016*AP3016</f>
        <v>-0.62424255688159525</v>
      </c>
      <c r="AU3016" s="27">
        <f t="shared" ref="AU3016" si="17994">(AH3016*AP3013+AI3016*AO3013+AJ3016*AP3016+AK3016*AO3016)</f>
        <v>0</v>
      </c>
      <c r="AV3016" s="8"/>
      <c r="AW3016" s="38">
        <f t="shared" ref="AW3016" si="17995">(180/PI())*ATAN(-1*(($AR$8*AS3013+AU3013+$AR$8*AS3016+AU3016)/($AR$8*AR3013+AT3013+$AR$8*AR3016+AT3016)))</f>
        <v>-83.908488202296596</v>
      </c>
      <c r="AY3016" s="187">
        <f t="shared" ref="AY3016" si="17996">20*LOG(((($AR$8*AR3013+AT3013-$AR$8*AR3016-AT3016)^2+($AR$8*AS3013+AU3013-$AR$8*AS3016-AU3016)^2)/(($AR$8*AR3013+AT3013+$AR$8*AR3016+AT3016)^2+($AR$8*AS3013+AU3013+$AR$8*AS3016+AU3016)^2))^0.5)</f>
        <v>-6.332256854632573E-2</v>
      </c>
      <c r="AZ3016" s="9"/>
      <c r="BA3016" s="29"/>
      <c r="BB3016" s="29"/>
      <c r="BC3016" s="29"/>
      <c r="BD3016" s="29"/>
    </row>
    <row r="3017" spans="2:56" ht="18.649999999999999" customHeight="1">
      <c r="AY3017" s="33"/>
    </row>
    <row r="3018" spans="2:56" ht="18.649999999999999" customHeight="1" thickBot="1">
      <c r="E3018" s="21" t="s">
        <v>68</v>
      </c>
      <c r="J3018" s="21" t="s">
        <v>69</v>
      </c>
      <c r="O3018" s="21" t="s">
        <v>70</v>
      </c>
      <c r="T3018" s="21" t="s">
        <v>71</v>
      </c>
      <c r="Y3018" s="21" t="s">
        <v>72</v>
      </c>
      <c r="AD3018" s="21" t="s">
        <v>73</v>
      </c>
      <c r="AI3018" s="21" t="s">
        <v>74</v>
      </c>
      <c r="AN3018" s="21" t="s">
        <v>75</v>
      </c>
      <c r="AS3018" s="21" t="s">
        <v>76</v>
      </c>
    </row>
    <row r="3019" spans="2:56" ht="18.649999999999999" customHeight="1" thickBot="1">
      <c r="B3019" s="20"/>
      <c r="D3019" s="197" t="s">
        <v>77</v>
      </c>
      <c r="E3019" s="198"/>
      <c r="F3019" s="199" t="s">
        <v>78</v>
      </c>
      <c r="G3019" s="200"/>
      <c r="I3019" s="197" t="s">
        <v>79</v>
      </c>
      <c r="J3019" s="198"/>
      <c r="K3019" s="199" t="s">
        <v>80</v>
      </c>
      <c r="L3019" s="200"/>
      <c r="N3019" s="197" t="s">
        <v>81</v>
      </c>
      <c r="O3019" s="198"/>
      <c r="P3019" s="199" t="s">
        <v>82</v>
      </c>
      <c r="Q3019" s="200"/>
      <c r="S3019" s="197" t="s">
        <v>83</v>
      </c>
      <c r="T3019" s="198"/>
      <c r="U3019" s="199" t="s">
        <v>84</v>
      </c>
      <c r="V3019" s="200"/>
      <c r="X3019" s="197" t="s">
        <v>85</v>
      </c>
      <c r="Y3019" s="198"/>
      <c r="Z3019" s="199" t="s">
        <v>86</v>
      </c>
      <c r="AA3019" s="200"/>
      <c r="AB3019" s="4"/>
      <c r="AC3019" s="197" t="s">
        <v>87</v>
      </c>
      <c r="AD3019" s="198"/>
      <c r="AE3019" s="199" t="s">
        <v>88</v>
      </c>
      <c r="AF3019" s="200"/>
      <c r="AH3019" s="197" t="s">
        <v>89</v>
      </c>
      <c r="AI3019" s="198"/>
      <c r="AJ3019" s="199" t="s">
        <v>90</v>
      </c>
      <c r="AK3019" s="200"/>
      <c r="AL3019" s="4"/>
      <c r="AM3019" s="197" t="s">
        <v>91</v>
      </c>
      <c r="AN3019" s="198"/>
      <c r="AO3019" s="199" t="s">
        <v>92</v>
      </c>
      <c r="AP3019" s="200"/>
      <c r="AR3019" s="197" t="s">
        <v>93</v>
      </c>
      <c r="AS3019" s="198"/>
      <c r="AT3019" s="199" t="s">
        <v>94</v>
      </c>
      <c r="AU3019" s="200"/>
      <c r="AV3019" s="4"/>
      <c r="AW3019" s="181" t="s">
        <v>95</v>
      </c>
      <c r="AY3019" s="182" t="s">
        <v>22</v>
      </c>
      <c r="AZ3019" s="9"/>
      <c r="BA3019" s="29"/>
      <c r="BB3019" s="29"/>
      <c r="BC3019" s="29"/>
      <c r="BD3019" s="29"/>
    </row>
    <row r="3020" spans="2:56" ht="18.649999999999999" customHeight="1" thickTop="1" thickBot="1">
      <c r="B3020" s="39">
        <f t="shared" ref="B3020" si="17997">B3013+$E$5</f>
        <v>1.0711999999999813</v>
      </c>
      <c r="D3020" s="24">
        <v>1</v>
      </c>
      <c r="E3020" s="25">
        <v>0</v>
      </c>
      <c r="F3020" s="26">
        <v>0</v>
      </c>
      <c r="G3020" s="27">
        <f t="shared" ref="G3020" si="17998">-1/($E$8*$B3020)</f>
        <v>-5.2152652901148695</v>
      </c>
      <c r="I3020" s="24">
        <v>1</v>
      </c>
      <c r="J3020" s="28">
        <v>0</v>
      </c>
      <c r="K3020" s="26">
        <v>0</v>
      </c>
      <c r="L3020" s="27">
        <v>0</v>
      </c>
      <c r="N3020" s="24">
        <f t="shared" ref="N3020" si="17999">D3020*I3020+F3020*I3023-E3020*J3020-G3020*J3023</f>
        <v>0.68746631194647123</v>
      </c>
      <c r="O3020" s="28">
        <f t="shared" ref="O3020" si="18000">(D3020*J3020+E3020*I3020+F3020*J3023+G3020*I3023)</f>
        <v>0</v>
      </c>
      <c r="P3020" s="26">
        <f t="shared" ref="P3020" si="18001">D3020*K3020+F3020*K3023-E3020*L3020-G3020*L3023</f>
        <v>0</v>
      </c>
      <c r="Q3020" s="27">
        <f t="shared" ref="Q3020" si="18002">(D3020*L3020+E3020*K3020+F3020*L3023+G3020*K3023)</f>
        <v>-5.2152652901148695</v>
      </c>
      <c r="S3020" s="24">
        <v>1</v>
      </c>
      <c r="T3020" s="25">
        <v>0</v>
      </c>
      <c r="U3020" s="26">
        <v>0</v>
      </c>
      <c r="V3020" s="27">
        <f t="shared" ref="V3020" si="18003">-1/($T$8*$B3020)</f>
        <v>-25.23060775488004</v>
      </c>
      <c r="X3020" s="24">
        <f t="shared" ref="X3020" si="18004">N3020*S3020+P3020*S3023-O3020*T3020-Q3020*T3023</f>
        <v>0.68746631194647123</v>
      </c>
      <c r="Y3020" s="28">
        <f t="shared" ref="Y3020" si="18005">(N3020*T3020+O3020*S3020+P3020*T3023+Q3020*S3023)</f>
        <v>0</v>
      </c>
      <c r="Z3020" s="26">
        <f t="shared" ref="Z3020" si="18006">N3020*U3020+P3020*U3023-O3020*V3020-Q3020*V3023</f>
        <v>0</v>
      </c>
      <c r="AA3020" s="27">
        <f t="shared" ref="AA3020" si="18007">(N3020*V3020+O3020*U3020+P3020*V3023+Q3020*U3023)</f>
        <v>-22.560458151530284</v>
      </c>
      <c r="AB3020" s="8"/>
      <c r="AC3020" s="24">
        <v>1</v>
      </c>
      <c r="AD3020" s="28">
        <v>0</v>
      </c>
      <c r="AE3020" s="26">
        <v>0</v>
      </c>
      <c r="AF3020" s="27">
        <v>0</v>
      </c>
      <c r="AH3020" s="24">
        <f t="shared" ref="AH3020" si="18008">X3020*AC3020+Z3020*AC3023-Y3020*AD3020-AA3020*AD3023</f>
        <v>-1.127952810726526</v>
      </c>
      <c r="AI3020" s="28">
        <f t="shared" ref="AI3020" si="18009">(X3020*AD3020+Y3020*AC3020+Z3020*AD3023+AA3020*AC3023)</f>
        <v>0</v>
      </c>
      <c r="AJ3020" s="26">
        <f t="shared" ref="AJ3020" si="18010">X3020*AE3020+Z3020*AE3023-Y3020*AF3020-AA3020*AF3023</f>
        <v>0</v>
      </c>
      <c r="AK3020" s="27">
        <f t="shared" ref="AK3020" si="18011">(X3020*AF3020+Y3020*AE3020+Z3020*AF3023+AA3020*AE3023)</f>
        <v>-22.560458151530284</v>
      </c>
      <c r="AL3020" s="8"/>
      <c r="AM3020" s="24">
        <v>1</v>
      </c>
      <c r="AN3020" s="25">
        <v>0</v>
      </c>
      <c r="AO3020" s="26">
        <v>0</v>
      </c>
      <c r="AP3020" s="27">
        <f t="shared" ref="AP3020" si="18012">-1/($AN$8*$B3020)</f>
        <v>-5.2152652901148695</v>
      </c>
      <c r="AR3020" s="24">
        <f t="shared" ref="AR3020" si="18013">AH3020*AM3020+AJ3020*AM3023-AI3020*AN3020-AK3020*AN3023</f>
        <v>-1.127952810726526</v>
      </c>
      <c r="AS3020" s="28">
        <f t="shared" ref="AS3020" si="18014">(AH3020*AN3020+AI3020*AM3020+AJ3020*AN3023+AK3020*AM3023)</f>
        <v>0</v>
      </c>
      <c r="AT3020" s="26">
        <f t="shared" ref="AT3020" si="18015">AH3020*AO3020+AJ3020*AO3023-AI3020*AP3020-AK3020*AP3023</f>
        <v>0</v>
      </c>
      <c r="AU3020" s="27">
        <f t="shared" ref="AU3020" si="18016">(AH3020*AP3020+AI3020*AO3020+AJ3020*AP3023+AK3020*AO3023)</f>
        <v>-16.677885008860727</v>
      </c>
      <c r="AV3020" s="8"/>
      <c r="AW3020" s="183">
        <f t="shared" ref="AW3020" si="18017">20*LOG((2*$AR$8)/(($AR$8*AR3020+AT3020+$AR$8*AR3023+AT3023)^2+($AR$8*AS3020+AU3020+$AR$8*AS3023+AU3023)^2)^0.5)</f>
        <v>-18.478750758943828</v>
      </c>
      <c r="AY3020" s="184">
        <f t="shared" ref="AY3020" si="18018">((AS3020^2+AR3020^2)/(AS3023^2+AR3023^2))^0.5</f>
        <v>60.229544547260971</v>
      </c>
      <c r="AZ3020" s="9"/>
      <c r="BA3020" s="29"/>
      <c r="BB3020" s="29"/>
      <c r="BC3020" s="29"/>
      <c r="BD3020" s="29"/>
    </row>
    <row r="3021" spans="2:56" ht="18.649999999999999" customHeight="1" thickBot="1">
      <c r="D3021" s="30"/>
      <c r="G3021" s="31"/>
      <c r="I3021" s="30"/>
      <c r="L3021" s="31"/>
      <c r="N3021" s="30"/>
      <c r="Q3021" s="31"/>
      <c r="S3021" s="30"/>
      <c r="V3021" s="31"/>
      <c r="X3021" s="30"/>
      <c r="AA3021" s="31"/>
      <c r="AC3021" s="30"/>
      <c r="AF3021" s="31"/>
      <c r="AH3021" s="30"/>
      <c r="AK3021" s="31"/>
      <c r="AM3021" s="30"/>
      <c r="AP3021" s="31"/>
      <c r="AR3021" s="30"/>
      <c r="AU3021" s="31"/>
      <c r="AY3021" s="185"/>
      <c r="AZ3021" s="9"/>
      <c r="BA3021" s="29"/>
      <c r="BB3021" s="29"/>
      <c r="BC3021" s="29"/>
      <c r="BD3021" s="29"/>
    </row>
    <row r="3022" spans="2:56" ht="18.649999999999999" customHeight="1" thickBot="1">
      <c r="D3022" s="197" t="s">
        <v>96</v>
      </c>
      <c r="E3022" s="198"/>
      <c r="F3022" s="199" t="s">
        <v>97</v>
      </c>
      <c r="G3022" s="200"/>
      <c r="I3022" s="197" t="s">
        <v>98</v>
      </c>
      <c r="J3022" s="198"/>
      <c r="K3022" s="199" t="s">
        <v>99</v>
      </c>
      <c r="L3022" s="200"/>
      <c r="N3022" s="197" t="s">
        <v>1</v>
      </c>
      <c r="O3022" s="198"/>
      <c r="P3022" s="199" t="s">
        <v>2</v>
      </c>
      <c r="Q3022" s="200"/>
      <c r="S3022" s="172" t="s">
        <v>100</v>
      </c>
      <c r="T3022" s="173"/>
      <c r="U3022" s="199" t="s">
        <v>101</v>
      </c>
      <c r="V3022" s="200"/>
      <c r="X3022" s="197" t="s">
        <v>102</v>
      </c>
      <c r="Y3022" s="198"/>
      <c r="Z3022" s="199" t="s">
        <v>103</v>
      </c>
      <c r="AA3022" s="200"/>
      <c r="AB3022" s="4"/>
      <c r="AC3022" s="197" t="s">
        <v>104</v>
      </c>
      <c r="AD3022" s="198"/>
      <c r="AE3022" s="199" t="s">
        <v>105</v>
      </c>
      <c r="AF3022" s="200"/>
      <c r="AH3022" s="172" t="s">
        <v>106</v>
      </c>
      <c r="AI3022" s="173"/>
      <c r="AJ3022" s="199" t="s">
        <v>107</v>
      </c>
      <c r="AK3022" s="200"/>
      <c r="AL3022" s="4"/>
      <c r="AM3022" s="197" t="s">
        <v>108</v>
      </c>
      <c r="AN3022" s="198"/>
      <c r="AO3022" s="199" t="s">
        <v>109</v>
      </c>
      <c r="AP3022" s="200"/>
      <c r="AR3022" s="197" t="s">
        <v>110</v>
      </c>
      <c r="AS3022" s="198"/>
      <c r="AT3022" s="199" t="s">
        <v>111</v>
      </c>
      <c r="AU3022" s="200"/>
      <c r="AV3022" s="4"/>
      <c r="AW3022" s="36" t="s">
        <v>112</v>
      </c>
      <c r="AY3022" s="186" t="s">
        <v>113</v>
      </c>
      <c r="AZ3022" s="9"/>
      <c r="BA3022" s="29"/>
      <c r="BB3022" s="29"/>
      <c r="BC3022" s="29"/>
      <c r="BD3022" s="29"/>
    </row>
    <row r="3023" spans="2:56" ht="18.649999999999999" customHeight="1" thickTop="1" thickBot="1">
      <c r="D3023" s="24">
        <v>0</v>
      </c>
      <c r="E3023" s="28">
        <v>0</v>
      </c>
      <c r="F3023" s="26">
        <v>1</v>
      </c>
      <c r="G3023" s="27">
        <v>0</v>
      </c>
      <c r="I3023" s="24">
        <v>0</v>
      </c>
      <c r="J3023" s="28">
        <f t="shared" ref="J3023" si="18019">IF(0=(1-$J$8*$K$8*$B3020^2),0,-1*(1-$J$8*$K$8*$B3020^2)/($B3020*$K$8))</f>
        <v>-5.9926709509085199E-2</v>
      </c>
      <c r="K3023" s="26">
        <v>1</v>
      </c>
      <c r="L3023" s="27">
        <v>0</v>
      </c>
      <c r="N3023" s="24">
        <f t="shared" ref="N3023" si="18020">D3023*I3020+F3023*I3023-E3023*J3020-G3023*J3023</f>
        <v>0</v>
      </c>
      <c r="O3023" s="28">
        <f t="shared" ref="O3023" si="18021">(D3023*J3020+E3023*I3020+F3023*J3023+G3023*I3023)</f>
        <v>-5.9926709509085199E-2</v>
      </c>
      <c r="P3023" s="26">
        <f t="shared" ref="P3023" si="18022">D3023*K3020+F3023*K3023-E3023*L3020-G3023*L3023</f>
        <v>1</v>
      </c>
      <c r="Q3023" s="27">
        <f t="shared" ref="Q3023" si="18023">(D3023*L3020+E3023*K3020+F3023*L3023+G3023*K3023)</f>
        <v>0</v>
      </c>
      <c r="S3023" s="24">
        <v>0</v>
      </c>
      <c r="T3023" s="28">
        <v>0</v>
      </c>
      <c r="U3023" s="26">
        <v>1</v>
      </c>
      <c r="V3023" s="27">
        <v>0</v>
      </c>
      <c r="X3023" s="24">
        <f t="shared" ref="X3023" si="18024">N3023*S3020+P3023*S3023-O3023*T3020-Q3023*T3023</f>
        <v>0</v>
      </c>
      <c r="Y3023" s="28">
        <f t="shared" ref="Y3023" si="18025">(N3023*T3020+O3023*S3020+P3023*T3023+Q3023*S3023)</f>
        <v>-5.9926709509085199E-2</v>
      </c>
      <c r="Z3023" s="26">
        <f t="shared" ref="Z3023" si="18026">N3023*U3020+P3023*U3023-O3023*V3020-Q3023*V3023</f>
        <v>-0.51198730166436857</v>
      </c>
      <c r="AA3023" s="27">
        <f t="shared" ref="AA3023" si="18027">(N3023*V3020+O3023*U3020+P3023*V3023+Q3023*U3023)</f>
        <v>0</v>
      </c>
      <c r="AB3023" s="8"/>
      <c r="AC3023" s="24">
        <v>0</v>
      </c>
      <c r="AD3023" s="28">
        <f t="shared" ref="AD3023" si="18028">IF(0=(1-$AD$8*$AE$8*$B3020^2),0,-1*(1-$AD$8*$AE$8*$B3020^2)/($B3020*$AD$8))</f>
        <v>-8.0469071615456383E-2</v>
      </c>
      <c r="AE3023" s="26">
        <v>1</v>
      </c>
      <c r="AF3023" s="27">
        <v>0</v>
      </c>
      <c r="AH3023" s="24">
        <f t="shared" ref="AH3023" si="18029">X3023*AC3020+Z3023*AC3023-Y3023*AD3020-AA3023*AD3023</f>
        <v>0</v>
      </c>
      <c r="AI3023" s="28">
        <f t="shared" ref="AI3023" si="18030">(X3023*AD3020+Y3023*AC3020+Z3023*AD3023+AA3023*AC3023)</f>
        <v>-1.8727566665250855E-2</v>
      </c>
      <c r="AJ3023" s="26">
        <f t="shared" ref="AJ3023" si="18031">X3023*AE3020+Z3023*AE3023-Y3023*AF3020-AA3023*AF3023</f>
        <v>-0.51198730166436857</v>
      </c>
      <c r="AK3023" s="27">
        <f t="shared" ref="AK3023" si="18032">(X3023*AF3020+Y3023*AE3020+Z3023*AF3023+AA3023*AE3023)</f>
        <v>0</v>
      </c>
      <c r="AL3023" s="8"/>
      <c r="AM3023" s="24">
        <v>0</v>
      </c>
      <c r="AN3023" s="28">
        <v>0</v>
      </c>
      <c r="AO3023" s="26">
        <v>1</v>
      </c>
      <c r="AP3023" s="27">
        <v>0</v>
      </c>
      <c r="AR3023" s="24">
        <f t="shared" ref="AR3023" si="18033">AH3023*AM3020+AJ3023*AM3023-AI3023*AN3020-AK3023*AN3023</f>
        <v>0</v>
      </c>
      <c r="AS3023" s="28">
        <f t="shared" ref="AS3023" si="18034">(AH3023*AN3020+AI3023*AM3020+AJ3023*AN3023+AK3023*AM3023)</f>
        <v>-1.8727566665250855E-2</v>
      </c>
      <c r="AT3023" s="26">
        <f t="shared" ref="AT3023" si="18035">AH3023*AO3020+AJ3023*AO3023-AI3023*AP3020-AK3023*AP3023</f>
        <v>-0.60965653006196363</v>
      </c>
      <c r="AU3023" s="27">
        <f t="shared" ref="AU3023" si="18036">(AH3023*AP3020+AI3023*AO3020+AJ3023*AP3023+AK3023*AO3023)</f>
        <v>0</v>
      </c>
      <c r="AV3023" s="8"/>
      <c r="AW3023" s="38">
        <f t="shared" ref="AW3023" si="18037">(180/PI())*ATAN(-1*(($AR$8*AS3020+AU3020+$AR$8*AS3023+AU3023)/($AR$8*AR3020+AT3020+$AR$8*AR3023+AT3023)))</f>
        <v>-84.058640344978912</v>
      </c>
      <c r="AY3023" s="187">
        <f t="shared" ref="AY3023" si="18038">20*LOG(((($AR$8*AR3020+AT3020-$AR$8*AR3023-AT3023)^2+($AR$8*AS3020+AU3020-$AR$8*AS3023-AU3023)^2)/(($AR$8*AR3020+AT3020+$AR$8*AR3023+AT3023)^2+($AR$8*AS3020+AU3020+$AR$8*AS3023+AU3023)^2))^0.5)</f>
        <v>-6.2088326358438584E-2</v>
      </c>
      <c r="AZ3023" s="9"/>
      <c r="BA3023" s="29"/>
      <c r="BB3023" s="29"/>
      <c r="BC3023" s="29"/>
      <c r="BD3023" s="29"/>
    </row>
    <row r="3024" spans="2:56" ht="18.649999999999999" customHeight="1">
      <c r="AY3024" s="33"/>
    </row>
    <row r="3025" spans="2:56" ht="18.649999999999999" customHeight="1" thickBot="1">
      <c r="E3025" s="21" t="s">
        <v>68</v>
      </c>
      <c r="J3025" s="21" t="s">
        <v>69</v>
      </c>
      <c r="O3025" s="21" t="s">
        <v>70</v>
      </c>
      <c r="T3025" s="21" t="s">
        <v>71</v>
      </c>
      <c r="Y3025" s="21" t="s">
        <v>72</v>
      </c>
      <c r="AD3025" s="21" t="s">
        <v>73</v>
      </c>
      <c r="AI3025" s="21" t="s">
        <v>74</v>
      </c>
      <c r="AN3025" s="21" t="s">
        <v>75</v>
      </c>
      <c r="AS3025" s="21" t="s">
        <v>76</v>
      </c>
    </row>
    <row r="3026" spans="2:56" ht="18.649999999999999" customHeight="1" thickBot="1">
      <c r="B3026" s="20"/>
      <c r="D3026" s="197" t="s">
        <v>77</v>
      </c>
      <c r="E3026" s="198"/>
      <c r="F3026" s="199" t="s">
        <v>78</v>
      </c>
      <c r="G3026" s="200"/>
      <c r="I3026" s="197" t="s">
        <v>79</v>
      </c>
      <c r="J3026" s="198"/>
      <c r="K3026" s="199" t="s">
        <v>80</v>
      </c>
      <c r="L3026" s="200"/>
      <c r="N3026" s="197" t="s">
        <v>81</v>
      </c>
      <c r="O3026" s="198"/>
      <c r="P3026" s="199" t="s">
        <v>82</v>
      </c>
      <c r="Q3026" s="200"/>
      <c r="S3026" s="197" t="s">
        <v>83</v>
      </c>
      <c r="T3026" s="198"/>
      <c r="U3026" s="199" t="s">
        <v>84</v>
      </c>
      <c r="V3026" s="200"/>
      <c r="X3026" s="197" t="s">
        <v>85</v>
      </c>
      <c r="Y3026" s="198"/>
      <c r="Z3026" s="199" t="s">
        <v>86</v>
      </c>
      <c r="AA3026" s="200"/>
      <c r="AB3026" s="4"/>
      <c r="AC3026" s="197" t="s">
        <v>87</v>
      </c>
      <c r="AD3026" s="198"/>
      <c r="AE3026" s="199" t="s">
        <v>88</v>
      </c>
      <c r="AF3026" s="200"/>
      <c r="AH3026" s="197" t="s">
        <v>89</v>
      </c>
      <c r="AI3026" s="198"/>
      <c r="AJ3026" s="199" t="s">
        <v>90</v>
      </c>
      <c r="AK3026" s="200"/>
      <c r="AL3026" s="4"/>
      <c r="AM3026" s="197" t="s">
        <v>91</v>
      </c>
      <c r="AN3026" s="198"/>
      <c r="AO3026" s="199" t="s">
        <v>92</v>
      </c>
      <c r="AP3026" s="200"/>
      <c r="AR3026" s="197" t="s">
        <v>93</v>
      </c>
      <c r="AS3026" s="198"/>
      <c r="AT3026" s="199" t="s">
        <v>94</v>
      </c>
      <c r="AU3026" s="200"/>
      <c r="AV3026" s="4"/>
      <c r="AW3026" s="181" t="s">
        <v>95</v>
      </c>
      <c r="AY3026" s="182" t="s">
        <v>22</v>
      </c>
      <c r="AZ3026" s="9"/>
      <c r="BA3026" s="29"/>
      <c r="BB3026" s="29"/>
      <c r="BC3026" s="29"/>
      <c r="BD3026" s="29"/>
    </row>
    <row r="3027" spans="2:56" ht="18.649999999999999" customHeight="1" thickTop="1" thickBot="1">
      <c r="B3027" s="39">
        <f t="shared" ref="B3027" si="18039">B3020+$E$5</f>
        <v>1.0715999999999812</v>
      </c>
      <c r="D3027" s="24">
        <v>1</v>
      </c>
      <c r="E3027" s="25">
        <v>0</v>
      </c>
      <c r="F3027" s="26">
        <v>0</v>
      </c>
      <c r="G3027" s="27">
        <f t="shared" ref="G3027" si="18040">-1/($E$8*$B3027)</f>
        <v>-5.2133185692152368</v>
      </c>
      <c r="I3027" s="24">
        <v>1</v>
      </c>
      <c r="J3027" s="28">
        <v>0</v>
      </c>
      <c r="K3027" s="26">
        <v>0</v>
      </c>
      <c r="L3027" s="27">
        <v>0</v>
      </c>
      <c r="N3027" s="24">
        <f t="shared" ref="N3027" si="18041">D3027*I3027+F3027*I3030-E3027*J3027-G3027*J3030</f>
        <v>0.69182359737249266</v>
      </c>
      <c r="O3027" s="28">
        <f t="shared" ref="O3027" si="18042">(D3027*J3027+E3027*I3027+F3027*J3030+G3027*I3030)</f>
        <v>0</v>
      </c>
      <c r="P3027" s="26">
        <f t="shared" ref="P3027" si="18043">D3027*K3027+F3027*K3030-E3027*L3027-G3027*L3030</f>
        <v>0</v>
      </c>
      <c r="Q3027" s="27">
        <f t="shared" ref="Q3027" si="18044">(D3027*L3027+E3027*K3027+F3027*L3030+G3027*K3030)</f>
        <v>-5.2133185692152368</v>
      </c>
      <c r="S3027" s="24">
        <v>1</v>
      </c>
      <c r="T3027" s="25">
        <v>0</v>
      </c>
      <c r="U3027" s="26">
        <v>0</v>
      </c>
      <c r="V3027" s="27">
        <f t="shared" ref="V3027" si="18045">-1/($T$8*$B3027)</f>
        <v>-25.221189834852094</v>
      </c>
      <c r="X3027" s="24">
        <f t="shared" ref="X3027" si="18046">N3027*S3027+P3027*S3030-O3027*T3027-Q3027*T3030</f>
        <v>0.69182359737249266</v>
      </c>
      <c r="Y3027" s="28">
        <f t="shared" ref="Y3027" si="18047">(N3027*T3027+O3027*S3027+P3027*T3030+Q3027*S3030)</f>
        <v>0</v>
      </c>
      <c r="Z3027" s="26">
        <f t="shared" ref="Z3027" si="18048">N3027*U3027+P3027*U3030-O3027*V3027-Q3027*V3030</f>
        <v>0</v>
      </c>
      <c r="AA3027" s="27">
        <f t="shared" ref="AA3027" si="18049">(N3027*V3027+O3027*U3027+P3027*V3030+Q3027*U3030)</f>
        <v>-22.661932850777156</v>
      </c>
      <c r="AB3027" s="8"/>
      <c r="AC3027" s="24">
        <v>1</v>
      </c>
      <c r="AD3027" s="28">
        <v>0</v>
      </c>
      <c r="AE3027" s="26">
        <v>0</v>
      </c>
      <c r="AF3027" s="27">
        <v>0</v>
      </c>
      <c r="AH3027" s="24">
        <f t="shared" ref="AH3027" si="18050">X3027*AC3027+Z3027*AC3030-Y3027*AD3027-AA3027*AD3030</f>
        <v>-1.115963184457202</v>
      </c>
      <c r="AI3027" s="28">
        <f t="shared" ref="AI3027" si="18051">(X3027*AD3027+Y3027*AC3027+Z3027*AD3030+AA3027*AC3030)</f>
        <v>0</v>
      </c>
      <c r="AJ3027" s="26">
        <f t="shared" ref="AJ3027" si="18052">X3027*AE3027+Z3027*AE3030-Y3027*AF3027-AA3027*AF3030</f>
        <v>0</v>
      </c>
      <c r="AK3027" s="27">
        <f t="shared" ref="AK3027" si="18053">(X3027*AF3027+Y3027*AE3027+Z3027*AF3030+AA3027*AE3030)</f>
        <v>-22.661932850777156</v>
      </c>
      <c r="AL3027" s="8"/>
      <c r="AM3027" s="24">
        <v>1</v>
      </c>
      <c r="AN3027" s="25">
        <v>0</v>
      </c>
      <c r="AO3027" s="26">
        <v>0</v>
      </c>
      <c r="AP3027" s="27">
        <f t="shared" ref="AP3027" si="18054">-1/($AN$8*$B3027)</f>
        <v>-5.2133185692152368</v>
      </c>
      <c r="AR3027" s="24">
        <f t="shared" ref="AR3027" si="18055">AH3027*AM3027+AJ3027*AM3030-AI3027*AN3027-AK3027*AN3030</f>
        <v>-1.115963184457202</v>
      </c>
      <c r="AS3027" s="28">
        <f t="shared" ref="AS3027" si="18056">(AH3027*AN3027+AI3027*AM3027+AJ3027*AN3030+AK3027*AM3030)</f>
        <v>0</v>
      </c>
      <c r="AT3027" s="26">
        <f t="shared" ref="AT3027" si="18057">AH3027*AO3027+AJ3027*AO3030-AI3027*AP3027-AK3027*AP3030</f>
        <v>0</v>
      </c>
      <c r="AU3027" s="27">
        <f t="shared" ref="AU3027" si="18058">(AH3027*AP3027+AI3027*AO3027+AJ3027*AP3030+AK3027*AO3030)</f>
        <v>-16.844061258685855</v>
      </c>
      <c r="AV3027" s="8"/>
      <c r="AW3027" s="183">
        <f t="shared" ref="AW3027" si="18059">20*LOG((2*$AR$8)/(($AR$8*AR3027+AT3027+$AR$8*AR3030+AT3030)^2+($AR$8*AS3027+AU3027+$AR$8*AS3030+AU3030)^2)^0.5)</f>
        <v>-18.563090552540448</v>
      </c>
      <c r="AY3027" s="184">
        <f t="shared" ref="AY3027" si="18060">((AS3027^2+AR3027^2)/(AS3030^2+AR3030^2))^0.5</f>
        <v>55.930608052168473</v>
      </c>
      <c r="AZ3027" s="9"/>
      <c r="BA3027" s="29"/>
      <c r="BB3027" s="29"/>
      <c r="BC3027" s="29"/>
      <c r="BD3027" s="29"/>
    </row>
    <row r="3028" spans="2:56" ht="18.649999999999999" customHeight="1" thickBot="1">
      <c r="D3028" s="30"/>
      <c r="G3028" s="31"/>
      <c r="I3028" s="30"/>
      <c r="L3028" s="31"/>
      <c r="N3028" s="30"/>
      <c r="Q3028" s="31"/>
      <c r="S3028" s="30"/>
      <c r="V3028" s="31"/>
      <c r="X3028" s="30"/>
      <c r="AA3028" s="31"/>
      <c r="AC3028" s="30"/>
      <c r="AF3028" s="31"/>
      <c r="AH3028" s="30"/>
      <c r="AK3028" s="31"/>
      <c r="AM3028" s="30"/>
      <c r="AP3028" s="31"/>
      <c r="AR3028" s="30"/>
      <c r="AU3028" s="31"/>
      <c r="AY3028" s="185"/>
      <c r="AZ3028" s="9"/>
      <c r="BA3028" s="29"/>
      <c r="BB3028" s="29"/>
      <c r="BC3028" s="29"/>
      <c r="BD3028" s="29"/>
    </row>
    <row r="3029" spans="2:56" ht="18.649999999999999" customHeight="1" thickBot="1">
      <c r="D3029" s="197" t="s">
        <v>96</v>
      </c>
      <c r="E3029" s="198"/>
      <c r="F3029" s="199" t="s">
        <v>97</v>
      </c>
      <c r="G3029" s="200"/>
      <c r="I3029" s="197" t="s">
        <v>98</v>
      </c>
      <c r="J3029" s="198"/>
      <c r="K3029" s="199" t="s">
        <v>99</v>
      </c>
      <c r="L3029" s="200"/>
      <c r="N3029" s="197" t="s">
        <v>1</v>
      </c>
      <c r="O3029" s="198"/>
      <c r="P3029" s="199" t="s">
        <v>2</v>
      </c>
      <c r="Q3029" s="200"/>
      <c r="S3029" s="172" t="s">
        <v>100</v>
      </c>
      <c r="T3029" s="173"/>
      <c r="U3029" s="199" t="s">
        <v>101</v>
      </c>
      <c r="V3029" s="200"/>
      <c r="X3029" s="197" t="s">
        <v>102</v>
      </c>
      <c r="Y3029" s="198"/>
      <c r="Z3029" s="199" t="s">
        <v>103</v>
      </c>
      <c r="AA3029" s="200"/>
      <c r="AB3029" s="4"/>
      <c r="AC3029" s="197" t="s">
        <v>104</v>
      </c>
      <c r="AD3029" s="198"/>
      <c r="AE3029" s="199" t="s">
        <v>105</v>
      </c>
      <c r="AF3029" s="200"/>
      <c r="AH3029" s="172" t="s">
        <v>106</v>
      </c>
      <c r="AI3029" s="173"/>
      <c r="AJ3029" s="199" t="s">
        <v>107</v>
      </c>
      <c r="AK3029" s="200"/>
      <c r="AL3029" s="4"/>
      <c r="AM3029" s="197" t="s">
        <v>108</v>
      </c>
      <c r="AN3029" s="198"/>
      <c r="AO3029" s="199" t="s">
        <v>109</v>
      </c>
      <c r="AP3029" s="200"/>
      <c r="AR3029" s="197" t="s">
        <v>110</v>
      </c>
      <c r="AS3029" s="198"/>
      <c r="AT3029" s="199" t="s">
        <v>111</v>
      </c>
      <c r="AU3029" s="200"/>
      <c r="AV3029" s="4"/>
      <c r="AW3029" s="36" t="s">
        <v>112</v>
      </c>
      <c r="AY3029" s="186" t="s">
        <v>113</v>
      </c>
      <c r="AZ3029" s="9"/>
      <c r="BA3029" s="29"/>
      <c r="BB3029" s="29"/>
      <c r="BC3029" s="29"/>
      <c r="BD3029" s="29"/>
    </row>
    <row r="3030" spans="2:56" ht="18.649999999999999" customHeight="1" thickTop="1" thickBot="1">
      <c r="D3030" s="24">
        <v>0</v>
      </c>
      <c r="E3030" s="28">
        <v>0</v>
      </c>
      <c r="F3030" s="26">
        <v>1</v>
      </c>
      <c r="G3030" s="27">
        <v>0</v>
      </c>
      <c r="I3030" s="24">
        <v>0</v>
      </c>
      <c r="J3030" s="28">
        <f t="shared" ref="J3030" si="18061">IF(0=(1-$J$8*$K$8*$B3027^2),0,-1*(1-$J$8*$K$8*$B3027^2)/($B3027*$K$8))</f>
        <v>-5.911328811695795E-2</v>
      </c>
      <c r="K3030" s="26">
        <v>1</v>
      </c>
      <c r="L3030" s="27">
        <v>0</v>
      </c>
      <c r="N3030" s="24">
        <f t="shared" ref="N3030" si="18062">D3030*I3027+F3030*I3030-E3030*J3027-G3030*J3030</f>
        <v>0</v>
      </c>
      <c r="O3030" s="28">
        <f t="shared" ref="O3030" si="18063">(D3030*J3027+E3030*I3027+F3030*J3030+G3030*I3030)</f>
        <v>-5.911328811695795E-2</v>
      </c>
      <c r="P3030" s="26">
        <f t="shared" ref="P3030" si="18064">D3030*K3027+F3030*K3030-E3030*L3027-G3030*L3030</f>
        <v>1</v>
      </c>
      <c r="Q3030" s="27">
        <f t="shared" ref="Q3030" si="18065">(D3030*L3027+E3030*K3027+F3030*L3030+G3030*K3030)</f>
        <v>0</v>
      </c>
      <c r="S3030" s="24">
        <v>0</v>
      </c>
      <c r="T3030" s="28">
        <v>0</v>
      </c>
      <c r="U3030" s="26">
        <v>1</v>
      </c>
      <c r="V3030" s="27">
        <v>0</v>
      </c>
      <c r="X3030" s="24">
        <f t="shared" ref="X3030" si="18066">N3030*S3027+P3030*S3030-O3030*T3027-Q3030*T3030</f>
        <v>0</v>
      </c>
      <c r="Y3030" s="28">
        <f t="shared" ref="Y3030" si="18067">(N3030*T3027+O3030*S3027+P3030*T3030+Q3030*S3030)</f>
        <v>-5.911328811695795E-2</v>
      </c>
      <c r="Z3030" s="26">
        <f t="shared" ref="Z3030" si="18068">N3030*U3027+P3030*U3030-O3030*V3027-Q3030*V3030</f>
        <v>-0.49090746136010299</v>
      </c>
      <c r="AA3030" s="27">
        <f t="shared" ref="AA3030" si="18069">(N3030*V3027+O3030*U3027+P3030*V3030+Q3030*U3030)</f>
        <v>0</v>
      </c>
      <c r="AB3030" s="8"/>
      <c r="AC3030" s="24">
        <v>0</v>
      </c>
      <c r="AD3030" s="28">
        <f t="shared" ref="AD3030" si="18070">IF(0=(1-$AD$8*$AE$8*$B3027^2),0,-1*(1-$AD$8*$AE$8*$B3027^2)/($B3027*$AD$8))</f>
        <v>-7.9771959158713129E-2</v>
      </c>
      <c r="AE3030" s="26">
        <v>1</v>
      </c>
      <c r="AF3030" s="27">
        <v>0</v>
      </c>
      <c r="AH3030" s="24">
        <f t="shared" ref="AH3030" si="18071">X3030*AC3027+Z3030*AC3030-Y3030*AD3027-AA3030*AD3030</f>
        <v>0</v>
      </c>
      <c r="AI3030" s="28">
        <f t="shared" ref="AI3030" si="18072">(X3030*AD3027+Y3030*AC3027+Z3030*AD3030+AA3030*AC3030)</f>
        <v>-1.9952638158632269E-2</v>
      </c>
      <c r="AJ3030" s="26">
        <f t="shared" ref="AJ3030" si="18073">X3030*AE3027+Z3030*AE3030-Y3030*AF3027-AA3030*AF3030</f>
        <v>-0.49090746136010299</v>
      </c>
      <c r="AK3030" s="27">
        <f t="shared" ref="AK3030" si="18074">(X3030*AF3027+Y3030*AE3027+Z3030*AF3030+AA3030*AE3030)</f>
        <v>0</v>
      </c>
      <c r="AL3030" s="8"/>
      <c r="AM3030" s="24">
        <v>0</v>
      </c>
      <c r="AN3030" s="28">
        <v>0</v>
      </c>
      <c r="AO3030" s="26">
        <v>1</v>
      </c>
      <c r="AP3030" s="27">
        <v>0</v>
      </c>
      <c r="AR3030" s="24">
        <f t="shared" ref="AR3030" si="18075">AH3030*AM3027+AJ3030*AM3030-AI3030*AN3027-AK3030*AN3030</f>
        <v>0</v>
      </c>
      <c r="AS3030" s="28">
        <f t="shared" ref="AS3030" si="18076">(AH3030*AN3027+AI3030*AM3027+AJ3030*AN3030+AK3030*AM3030)</f>
        <v>-1.9952638158632269E-2</v>
      </c>
      <c r="AT3030" s="26">
        <f t="shared" ref="AT3030" si="18077">AH3030*AO3027+AJ3030*AO3030-AI3030*AP3027-AK3030*AP3030</f>
        <v>-0.59492692037733308</v>
      </c>
      <c r="AU3030" s="27">
        <f t="shared" ref="AU3030" si="18078">(AH3030*AP3027+AI3030*AO3027+AJ3030*AP3030+AK3030*AO3030)</f>
        <v>0</v>
      </c>
      <c r="AV3030" s="8"/>
      <c r="AW3030" s="38">
        <f t="shared" ref="AW3030" si="18079">(180/PI())*ATAN(-1*(($AR$8*AS3027+AU3027+$AR$8*AS3030+AU3030)/($AR$8*AR3027+AT3027+$AR$8*AR3030+AT3030)))</f>
        <v>-84.207041697762918</v>
      </c>
      <c r="AY3030" s="187">
        <f t="shared" ref="AY3030" si="18080">20*LOG(((($AR$8*AR3027+AT3027-$AR$8*AR3030-AT3030)^2+($AR$8*AS3027+AU3027-$AR$8*AS3030-AU3030)^2)/(($AR$8*AR3027+AT3027+$AR$8*AR3030+AT3030)^2+($AR$8*AS3027+AU3027+$AR$8*AS3030+AU3030)^2))^0.5)</f>
        <v>-6.0885796143125108E-2</v>
      </c>
      <c r="AZ3030" s="9"/>
      <c r="BA3030" s="29"/>
      <c r="BB3030" s="29"/>
      <c r="BC3030" s="29"/>
      <c r="BD3030" s="29"/>
    </row>
    <row r="3031" spans="2:56" ht="18.649999999999999" customHeight="1">
      <c r="AY3031" s="33"/>
    </row>
    <row r="3032" spans="2:56" ht="18.649999999999999" customHeight="1" thickBot="1">
      <c r="E3032" s="21" t="s">
        <v>68</v>
      </c>
      <c r="J3032" s="21" t="s">
        <v>69</v>
      </c>
      <c r="O3032" s="21" t="s">
        <v>70</v>
      </c>
      <c r="T3032" s="21" t="s">
        <v>71</v>
      </c>
      <c r="Y3032" s="21" t="s">
        <v>72</v>
      </c>
      <c r="AD3032" s="21" t="s">
        <v>73</v>
      </c>
      <c r="AI3032" s="21" t="s">
        <v>74</v>
      </c>
      <c r="AN3032" s="21" t="s">
        <v>75</v>
      </c>
      <c r="AS3032" s="21" t="s">
        <v>76</v>
      </c>
    </row>
    <row r="3033" spans="2:56" ht="18.649999999999999" customHeight="1" thickBot="1">
      <c r="B3033" s="20"/>
      <c r="D3033" s="197" t="s">
        <v>77</v>
      </c>
      <c r="E3033" s="198"/>
      <c r="F3033" s="199" t="s">
        <v>78</v>
      </c>
      <c r="G3033" s="200"/>
      <c r="I3033" s="197" t="s">
        <v>79</v>
      </c>
      <c r="J3033" s="198"/>
      <c r="K3033" s="199" t="s">
        <v>80</v>
      </c>
      <c r="L3033" s="200"/>
      <c r="N3033" s="197" t="s">
        <v>81</v>
      </c>
      <c r="O3033" s="198"/>
      <c r="P3033" s="199" t="s">
        <v>82</v>
      </c>
      <c r="Q3033" s="200"/>
      <c r="S3033" s="197" t="s">
        <v>83</v>
      </c>
      <c r="T3033" s="198"/>
      <c r="U3033" s="199" t="s">
        <v>84</v>
      </c>
      <c r="V3033" s="200"/>
      <c r="X3033" s="197" t="s">
        <v>85</v>
      </c>
      <c r="Y3033" s="198"/>
      <c r="Z3033" s="199" t="s">
        <v>86</v>
      </c>
      <c r="AA3033" s="200"/>
      <c r="AB3033" s="4"/>
      <c r="AC3033" s="197" t="s">
        <v>87</v>
      </c>
      <c r="AD3033" s="198"/>
      <c r="AE3033" s="199" t="s">
        <v>88</v>
      </c>
      <c r="AF3033" s="200"/>
      <c r="AH3033" s="197" t="s">
        <v>89</v>
      </c>
      <c r="AI3033" s="198"/>
      <c r="AJ3033" s="199" t="s">
        <v>90</v>
      </c>
      <c r="AK3033" s="200"/>
      <c r="AL3033" s="4"/>
      <c r="AM3033" s="197" t="s">
        <v>91</v>
      </c>
      <c r="AN3033" s="198"/>
      <c r="AO3033" s="199" t="s">
        <v>92</v>
      </c>
      <c r="AP3033" s="200"/>
      <c r="AR3033" s="197" t="s">
        <v>93</v>
      </c>
      <c r="AS3033" s="198"/>
      <c r="AT3033" s="199" t="s">
        <v>94</v>
      </c>
      <c r="AU3033" s="200"/>
      <c r="AV3033" s="4"/>
      <c r="AW3033" s="181" t="s">
        <v>95</v>
      </c>
      <c r="AY3033" s="182" t="s">
        <v>22</v>
      </c>
      <c r="AZ3033" s="9"/>
      <c r="BA3033" s="29"/>
      <c r="BB3033" s="29"/>
      <c r="BC3033" s="29"/>
      <c r="BD3033" s="29"/>
    </row>
    <row r="3034" spans="2:56" ht="18.649999999999999" customHeight="1" thickTop="1" thickBot="1">
      <c r="B3034" s="39">
        <f t="shared" ref="B3034" si="18081">B3027+$E$5</f>
        <v>1.0719999999999812</v>
      </c>
      <c r="D3034" s="24">
        <v>1</v>
      </c>
      <c r="E3034" s="25">
        <v>0</v>
      </c>
      <c r="F3034" s="26">
        <v>0</v>
      </c>
      <c r="G3034" s="27">
        <f t="shared" ref="G3034" si="18082">-1/($E$8*$B3034)</f>
        <v>-5.2113733010923955</v>
      </c>
      <c r="I3034" s="24">
        <v>1</v>
      </c>
      <c r="J3034" s="28">
        <v>0</v>
      </c>
      <c r="K3034" s="26">
        <v>0</v>
      </c>
      <c r="L3034" s="27">
        <v>0</v>
      </c>
      <c r="N3034" s="24">
        <f t="shared" ref="N3034" si="18083">D3034*I3034+F3034*I3037-E3034*J3034-G3034*J3037</f>
        <v>0.69617600615024999</v>
      </c>
      <c r="O3034" s="28">
        <f t="shared" ref="O3034" si="18084">(D3034*J3034+E3034*I3034+F3034*J3037+G3034*I3037)</f>
        <v>0</v>
      </c>
      <c r="P3034" s="26">
        <f t="shared" ref="P3034" si="18085">D3034*K3034+F3034*K3037-E3034*L3034-G3034*L3037</f>
        <v>0</v>
      </c>
      <c r="Q3034" s="27">
        <f t="shared" ref="Q3034" si="18086">(D3034*L3034+E3034*K3034+F3034*L3037+G3034*K3037)</f>
        <v>-5.2113733010923955</v>
      </c>
      <c r="S3034" s="24">
        <v>1</v>
      </c>
      <c r="T3034" s="25">
        <v>0</v>
      </c>
      <c r="U3034" s="26">
        <v>0</v>
      </c>
      <c r="V3034" s="27">
        <f t="shared" ref="V3034" si="18087">-1/($T$8*$B3034)</f>
        <v>-25.21177894312267</v>
      </c>
      <c r="X3034" s="24">
        <f t="shared" ref="X3034" si="18088">N3034*S3034+P3034*S3037-O3034*T3034-Q3034*T3037</f>
        <v>0.69617600615024999</v>
      </c>
      <c r="Y3034" s="28">
        <f t="shared" ref="Y3034" si="18089">(N3034*T3034+O3034*S3034+P3034*T3037+Q3034*S3037)</f>
        <v>0</v>
      </c>
      <c r="Z3034" s="26">
        <f t="shared" ref="Z3034" si="18090">N3034*U3034+P3034*U3037-O3034*V3034-Q3034*V3037</f>
        <v>0</v>
      </c>
      <c r="AA3034" s="27">
        <f t="shared" ref="AA3034" si="18091">(N3034*V3034+O3034*U3034+P3034*V3037+Q3034*U3037)</f>
        <v>-22.763208873658506</v>
      </c>
      <c r="AB3034" s="8"/>
      <c r="AC3034" s="24">
        <v>1</v>
      </c>
      <c r="AD3034" s="28">
        <v>0</v>
      </c>
      <c r="AE3034" s="26">
        <v>0</v>
      </c>
      <c r="AF3034" s="27">
        <v>0</v>
      </c>
      <c r="AH3034" s="24">
        <f t="shared" ref="AH3034" si="18092">X3034*AC3034+Z3034*AC3037-Y3034*AD3034-AA3034*AD3037</f>
        <v>-1.1038274211359207</v>
      </c>
      <c r="AI3034" s="28">
        <f t="shared" ref="AI3034" si="18093">(X3034*AD3034+Y3034*AC3034+Z3034*AD3037+AA3034*AC3037)</f>
        <v>0</v>
      </c>
      <c r="AJ3034" s="26">
        <f t="shared" ref="AJ3034" si="18094">X3034*AE3034+Z3034*AE3037-Y3034*AF3034-AA3034*AF3037</f>
        <v>0</v>
      </c>
      <c r="AK3034" s="27">
        <f t="shared" ref="AK3034" si="18095">(X3034*AF3034+Y3034*AE3034+Z3034*AF3037+AA3034*AE3037)</f>
        <v>-22.763208873658506</v>
      </c>
      <c r="AL3034" s="8"/>
      <c r="AM3034" s="24">
        <v>1</v>
      </c>
      <c r="AN3034" s="25">
        <v>0</v>
      </c>
      <c r="AO3034" s="26">
        <v>0</v>
      </c>
      <c r="AP3034" s="27">
        <f t="shared" ref="AP3034" si="18096">-1/($AN$8*$B3034)</f>
        <v>-5.2113733010923955</v>
      </c>
      <c r="AR3034" s="24">
        <f t="shared" ref="AR3034" si="18097">AH3034*AM3034+AJ3034*AM3037-AI3034*AN3034-AK3034*AN3037</f>
        <v>-1.1038274211359207</v>
      </c>
      <c r="AS3034" s="28">
        <f t="shared" ref="AS3034" si="18098">(AH3034*AN3034+AI3034*AM3034+AJ3034*AN3037+AK3034*AM3037)</f>
        <v>0</v>
      </c>
      <c r="AT3034" s="26">
        <f t="shared" ref="AT3034" si="18099">AH3034*AO3034+AJ3034*AO3037-AI3034*AP3034-AK3034*AP3037</f>
        <v>0</v>
      </c>
      <c r="AU3034" s="27">
        <f t="shared" ref="AU3034" si="18100">(AH3034*AP3034+AI3034*AO3034+AJ3034*AP3037+AK3034*AO3037)</f>
        <v>-17.010752122137099</v>
      </c>
      <c r="AV3034" s="8"/>
      <c r="AW3034" s="183">
        <f t="shared" ref="AW3034" si="18101">20*LOG((2*$AR$8)/(($AR$8*AR3034+AT3034+$AR$8*AR3037+AT3037)^2+($AR$8*AS3034+AU3034+$AR$8*AS3037+AU3037)^2)^0.5)</f>
        <v>-18.646905654600957</v>
      </c>
      <c r="AY3034" s="184">
        <f t="shared" ref="AY3034" si="18102">((AS3034^2+AR3034^2)/(AS3037^2+AR3037^2))^0.5</f>
        <v>52.198718333647903</v>
      </c>
      <c r="AZ3034" s="9"/>
      <c r="BA3034" s="29"/>
      <c r="BB3034" s="29"/>
      <c r="BC3034" s="29"/>
      <c r="BD3034" s="29"/>
    </row>
    <row r="3035" spans="2:56" ht="18.649999999999999" customHeight="1" thickBot="1">
      <c r="D3035" s="30"/>
      <c r="G3035" s="31"/>
      <c r="I3035" s="30"/>
      <c r="L3035" s="31"/>
      <c r="N3035" s="30"/>
      <c r="Q3035" s="31"/>
      <c r="S3035" s="30"/>
      <c r="V3035" s="31"/>
      <c r="X3035" s="30"/>
      <c r="AA3035" s="31"/>
      <c r="AC3035" s="30"/>
      <c r="AF3035" s="31"/>
      <c r="AH3035" s="30"/>
      <c r="AK3035" s="31"/>
      <c r="AM3035" s="30"/>
      <c r="AP3035" s="31"/>
      <c r="AR3035" s="30"/>
      <c r="AU3035" s="31"/>
      <c r="AY3035" s="185"/>
      <c r="AZ3035" s="9"/>
      <c r="BA3035" s="29"/>
      <c r="BB3035" s="29"/>
      <c r="BC3035" s="29"/>
      <c r="BD3035" s="29"/>
    </row>
    <row r="3036" spans="2:56" ht="18.649999999999999" customHeight="1" thickBot="1">
      <c r="D3036" s="197" t="s">
        <v>96</v>
      </c>
      <c r="E3036" s="198"/>
      <c r="F3036" s="199" t="s">
        <v>97</v>
      </c>
      <c r="G3036" s="200"/>
      <c r="I3036" s="197" t="s">
        <v>98</v>
      </c>
      <c r="J3036" s="198"/>
      <c r="K3036" s="199" t="s">
        <v>99</v>
      </c>
      <c r="L3036" s="200"/>
      <c r="N3036" s="197" t="s">
        <v>1</v>
      </c>
      <c r="O3036" s="198"/>
      <c r="P3036" s="199" t="s">
        <v>2</v>
      </c>
      <c r="Q3036" s="200"/>
      <c r="S3036" s="172" t="s">
        <v>100</v>
      </c>
      <c r="T3036" s="173"/>
      <c r="U3036" s="199" t="s">
        <v>101</v>
      </c>
      <c r="V3036" s="200"/>
      <c r="X3036" s="197" t="s">
        <v>102</v>
      </c>
      <c r="Y3036" s="198"/>
      <c r="Z3036" s="199" t="s">
        <v>103</v>
      </c>
      <c r="AA3036" s="200"/>
      <c r="AB3036" s="4"/>
      <c r="AC3036" s="197" t="s">
        <v>104</v>
      </c>
      <c r="AD3036" s="198"/>
      <c r="AE3036" s="199" t="s">
        <v>105</v>
      </c>
      <c r="AF3036" s="200"/>
      <c r="AH3036" s="172" t="s">
        <v>106</v>
      </c>
      <c r="AI3036" s="173"/>
      <c r="AJ3036" s="199" t="s">
        <v>107</v>
      </c>
      <c r="AK3036" s="200"/>
      <c r="AL3036" s="4"/>
      <c r="AM3036" s="197" t="s">
        <v>108</v>
      </c>
      <c r="AN3036" s="198"/>
      <c r="AO3036" s="199" t="s">
        <v>109</v>
      </c>
      <c r="AP3036" s="200"/>
      <c r="AR3036" s="197" t="s">
        <v>110</v>
      </c>
      <c r="AS3036" s="198"/>
      <c r="AT3036" s="199" t="s">
        <v>111</v>
      </c>
      <c r="AU3036" s="200"/>
      <c r="AV3036" s="4"/>
      <c r="AW3036" s="36" t="s">
        <v>112</v>
      </c>
      <c r="AY3036" s="186" t="s">
        <v>113</v>
      </c>
      <c r="AZ3036" s="9"/>
      <c r="BA3036" s="29"/>
      <c r="BB3036" s="29"/>
      <c r="BC3036" s="29"/>
      <c r="BD3036" s="29"/>
    </row>
    <row r="3037" spans="2:56" ht="18.649999999999999" customHeight="1" thickTop="1" thickBot="1">
      <c r="D3037" s="24">
        <v>0</v>
      </c>
      <c r="E3037" s="28">
        <v>0</v>
      </c>
      <c r="F3037" s="26">
        <v>1</v>
      </c>
      <c r="G3037" s="27">
        <v>0</v>
      </c>
      <c r="I3037" s="24">
        <v>0</v>
      </c>
      <c r="J3037" s="28">
        <f t="shared" ref="J3037" si="18103">IF(0=(1-$J$8*$K$8*$B3034^2),0,-1*(1-$J$8*$K$8*$B3034^2)/($B3034*$K$8))</f>
        <v>-5.8300178531839809E-2</v>
      </c>
      <c r="K3037" s="26">
        <v>1</v>
      </c>
      <c r="L3037" s="27">
        <v>0</v>
      </c>
      <c r="N3037" s="24">
        <f t="shared" ref="N3037" si="18104">D3037*I3034+F3037*I3037-E3037*J3034-G3037*J3037</f>
        <v>0</v>
      </c>
      <c r="O3037" s="28">
        <f t="shared" ref="O3037" si="18105">(D3037*J3034+E3037*I3034+F3037*J3037+G3037*I3037)</f>
        <v>-5.8300178531839809E-2</v>
      </c>
      <c r="P3037" s="26">
        <f t="shared" ref="P3037" si="18106">D3037*K3034+F3037*K3037-E3037*L3034-G3037*L3037</f>
        <v>1</v>
      </c>
      <c r="Q3037" s="27">
        <f t="shared" ref="Q3037" si="18107">(D3037*L3034+E3037*K3034+F3037*L3037+G3037*K3037)</f>
        <v>0</v>
      </c>
      <c r="S3037" s="24">
        <v>0</v>
      </c>
      <c r="T3037" s="28">
        <v>0</v>
      </c>
      <c r="U3037" s="26">
        <v>1</v>
      </c>
      <c r="V3037" s="27">
        <v>0</v>
      </c>
      <c r="X3037" s="24">
        <f t="shared" ref="X3037" si="18108">N3037*S3034+P3037*S3037-O3037*T3034-Q3037*T3037</f>
        <v>0</v>
      </c>
      <c r="Y3037" s="28">
        <f t="shared" ref="Y3037" si="18109">(N3037*T3034+O3037*S3034+P3037*T3037+Q3037*S3037)</f>
        <v>-5.8300178531839809E-2</v>
      </c>
      <c r="Z3037" s="26">
        <f t="shared" ref="Z3037" si="18110">N3037*U3034+P3037*U3037-O3037*V3034-Q3037*V3037</f>
        <v>-0.46985121348933134</v>
      </c>
      <c r="AA3037" s="27">
        <f t="shared" ref="AA3037" si="18111">(N3037*V3034+O3037*U3034+P3037*V3037+Q3037*U3037)</f>
        <v>0</v>
      </c>
      <c r="AB3037" s="8"/>
      <c r="AC3037" s="24">
        <v>0</v>
      </c>
      <c r="AD3037" s="28">
        <f t="shared" ref="AD3037" si="18112">IF(0=(1-$AD$8*$AE$8*$B3034^2),0,-1*(1-$AD$8*$AE$8*$B3034^2)/($B3034*$AD$8))</f>
        <v>-7.907511797992274E-2</v>
      </c>
      <c r="AE3037" s="26">
        <v>1</v>
      </c>
      <c r="AF3037" s="27">
        <v>0</v>
      </c>
      <c r="AH3037" s="24">
        <f t="shared" ref="AH3037" si="18113">X3037*AC3034+Z3037*AC3037-Y3037*AD3034-AA3037*AD3037</f>
        <v>0</v>
      </c>
      <c r="AI3037" s="28">
        <f t="shared" ref="AI3037" si="18114">(X3037*AD3034+Y3037*AC3034+Z3037*AD3037+AA3037*AC3037)</f>
        <v>-2.114663839216107E-2</v>
      </c>
      <c r="AJ3037" s="26">
        <f t="shared" ref="AJ3037" si="18115">X3037*AE3034+Z3037*AE3037-Y3037*AF3034-AA3037*AF3037</f>
        <v>-0.46985121348933134</v>
      </c>
      <c r="AK3037" s="27">
        <f t="shared" ref="AK3037" si="18116">(X3037*AF3034+Y3037*AE3034+Z3037*AF3037+AA3037*AE3037)</f>
        <v>0</v>
      </c>
      <c r="AL3037" s="8"/>
      <c r="AM3037" s="24">
        <v>0</v>
      </c>
      <c r="AN3037" s="28">
        <v>0</v>
      </c>
      <c r="AO3037" s="26">
        <v>1</v>
      </c>
      <c r="AP3037" s="27">
        <v>0</v>
      </c>
      <c r="AR3037" s="24">
        <f t="shared" ref="AR3037" si="18117">AH3037*AM3034+AJ3037*AM3037-AI3037*AN3034-AK3037*AN3037</f>
        <v>0</v>
      </c>
      <c r="AS3037" s="28">
        <f t="shared" ref="AS3037" si="18118">(AH3037*AN3034+AI3037*AM3034+AJ3037*AN3037+AK3037*AM3037)</f>
        <v>-2.114663839216107E-2</v>
      </c>
      <c r="AT3037" s="26">
        <f t="shared" ref="AT3037" si="18119">AH3037*AO3034+AJ3037*AO3037-AI3037*AP3034-AK3037*AP3037</f>
        <v>-0.58005424021409491</v>
      </c>
      <c r="AU3037" s="27">
        <f t="shared" ref="AU3037" si="18120">(AH3037*AP3034+AI3037*AO3034+AJ3037*AP3037+AK3037*AO3037)</f>
        <v>0</v>
      </c>
      <c r="AV3037" s="8"/>
      <c r="AW3037" s="38">
        <f t="shared" ref="AW3037" si="18121">(180/PI())*ATAN(-1*(($AR$8*AS3034+AU3034+$AR$8*AS3037+AU3037)/($AR$8*AR3034+AT3034+$AR$8*AR3037+AT3037)))</f>
        <v>-84.353724321415072</v>
      </c>
      <c r="AY3037" s="187">
        <f t="shared" ref="AY3037" si="18122">20*LOG(((($AR$8*AR3034+AT3034-$AR$8*AR3037-AT3037)^2+($AR$8*AS3034+AU3034-$AR$8*AS3037-AU3037)^2)/(($AR$8*AR3034+AT3034+$AR$8*AR3037+AT3037)^2+($AR$8*AS3034+AU3034+$AR$8*AS3037+AU3037)^2))^0.5)</f>
        <v>-5.9713980759431101E-2</v>
      </c>
      <c r="AZ3037" s="9"/>
      <c r="BA3037" s="29"/>
      <c r="BB3037" s="29"/>
      <c r="BC3037" s="29"/>
      <c r="BD3037" s="29"/>
    </row>
    <row r="3038" spans="2:56" ht="18.649999999999999" customHeight="1">
      <c r="AY3038" s="33"/>
    </row>
    <row r="3039" spans="2:56" ht="18.649999999999999" customHeight="1" thickBot="1">
      <c r="E3039" s="21" t="s">
        <v>68</v>
      </c>
      <c r="J3039" s="21" t="s">
        <v>69</v>
      </c>
      <c r="O3039" s="21" t="s">
        <v>70</v>
      </c>
      <c r="T3039" s="21" t="s">
        <v>71</v>
      </c>
      <c r="Y3039" s="21" t="s">
        <v>72</v>
      </c>
      <c r="AD3039" s="21" t="s">
        <v>73</v>
      </c>
      <c r="AI3039" s="21" t="s">
        <v>74</v>
      </c>
      <c r="AN3039" s="21" t="s">
        <v>75</v>
      </c>
      <c r="AS3039" s="21" t="s">
        <v>76</v>
      </c>
    </row>
    <row r="3040" spans="2:56" ht="18.649999999999999" customHeight="1" thickBot="1">
      <c r="B3040" s="20"/>
      <c r="D3040" s="197" t="s">
        <v>77</v>
      </c>
      <c r="E3040" s="198"/>
      <c r="F3040" s="199" t="s">
        <v>78</v>
      </c>
      <c r="G3040" s="200"/>
      <c r="I3040" s="197" t="s">
        <v>79</v>
      </c>
      <c r="J3040" s="198"/>
      <c r="K3040" s="199" t="s">
        <v>80</v>
      </c>
      <c r="L3040" s="200"/>
      <c r="N3040" s="197" t="s">
        <v>81</v>
      </c>
      <c r="O3040" s="198"/>
      <c r="P3040" s="199" t="s">
        <v>82</v>
      </c>
      <c r="Q3040" s="200"/>
      <c r="S3040" s="197" t="s">
        <v>83</v>
      </c>
      <c r="T3040" s="198"/>
      <c r="U3040" s="199" t="s">
        <v>84</v>
      </c>
      <c r="V3040" s="200"/>
      <c r="X3040" s="197" t="s">
        <v>85</v>
      </c>
      <c r="Y3040" s="198"/>
      <c r="Z3040" s="199" t="s">
        <v>86</v>
      </c>
      <c r="AA3040" s="200"/>
      <c r="AB3040" s="4"/>
      <c r="AC3040" s="197" t="s">
        <v>87</v>
      </c>
      <c r="AD3040" s="198"/>
      <c r="AE3040" s="199" t="s">
        <v>88</v>
      </c>
      <c r="AF3040" s="200"/>
      <c r="AH3040" s="197" t="s">
        <v>89</v>
      </c>
      <c r="AI3040" s="198"/>
      <c r="AJ3040" s="199" t="s">
        <v>90</v>
      </c>
      <c r="AK3040" s="200"/>
      <c r="AL3040" s="4"/>
      <c r="AM3040" s="197" t="s">
        <v>91</v>
      </c>
      <c r="AN3040" s="198"/>
      <c r="AO3040" s="199" t="s">
        <v>92</v>
      </c>
      <c r="AP3040" s="200"/>
      <c r="AR3040" s="197" t="s">
        <v>93</v>
      </c>
      <c r="AS3040" s="198"/>
      <c r="AT3040" s="199" t="s">
        <v>94</v>
      </c>
      <c r="AU3040" s="200"/>
      <c r="AV3040" s="4"/>
      <c r="AW3040" s="181" t="s">
        <v>95</v>
      </c>
      <c r="AY3040" s="182" t="s">
        <v>22</v>
      </c>
      <c r="AZ3040" s="9"/>
      <c r="BA3040" s="29"/>
      <c r="BB3040" s="29"/>
      <c r="BC3040" s="29"/>
      <c r="BD3040" s="29"/>
    </row>
    <row r="3041" spans="2:56" ht="18.649999999999999" customHeight="1" thickTop="1" thickBot="1">
      <c r="B3041" s="39">
        <f t="shared" ref="B3041" si="18123">B3034+$E$5</f>
        <v>1.0723999999999811</v>
      </c>
      <c r="D3041" s="24">
        <v>1</v>
      </c>
      <c r="E3041" s="25">
        <v>0</v>
      </c>
      <c r="F3041" s="26">
        <v>0</v>
      </c>
      <c r="G3041" s="27">
        <f t="shared" ref="G3041" si="18124">-1/($E$8*$B3041)</f>
        <v>-5.2094294841207089</v>
      </c>
      <c r="I3041" s="24">
        <v>1</v>
      </c>
      <c r="J3041" s="28">
        <v>0</v>
      </c>
      <c r="K3041" s="26">
        <v>0</v>
      </c>
      <c r="L3041" s="27">
        <v>0</v>
      </c>
      <c r="N3041" s="24">
        <f t="shared" ref="N3041" si="18125">D3041*I3041+F3041*I3044-E3041*J3041-G3041*J3044</f>
        <v>0.70052354555425134</v>
      </c>
      <c r="O3041" s="28">
        <f t="shared" ref="O3041" si="18126">(D3041*J3041+E3041*I3041+F3041*J3044+G3041*I3044)</f>
        <v>0</v>
      </c>
      <c r="P3041" s="26">
        <f t="shared" ref="P3041" si="18127">D3041*K3041+F3041*K3044-E3041*L3041-G3041*L3044</f>
        <v>0</v>
      </c>
      <c r="Q3041" s="27">
        <f t="shared" ref="Q3041" si="18128">(D3041*L3041+E3041*K3041+F3041*L3044+G3041*K3044)</f>
        <v>-5.2094294841207089</v>
      </c>
      <c r="S3041" s="24">
        <v>1</v>
      </c>
      <c r="T3041" s="25">
        <v>0</v>
      </c>
      <c r="U3041" s="26">
        <v>0</v>
      </c>
      <c r="V3041" s="27">
        <f t="shared" ref="V3041" si="18129">-1/($T$8*$B3041)</f>
        <v>-25.202375071827213</v>
      </c>
      <c r="X3041" s="24">
        <f t="shared" ref="X3041" si="18130">N3041*S3041+P3041*S3044-O3041*T3041-Q3041*T3044</f>
        <v>0.70052354555425134</v>
      </c>
      <c r="Y3041" s="28">
        <f t="shared" ref="Y3041" si="18131">(N3041*T3041+O3041*S3041+P3041*T3044+Q3041*S3044)</f>
        <v>0</v>
      </c>
      <c r="Z3041" s="26">
        <f t="shared" ref="Z3041" si="18132">N3041*U3041+P3041*U3044-O3041*V3041-Q3041*V3044</f>
        <v>0</v>
      </c>
      <c r="AA3041" s="27">
        <f t="shared" ref="AA3041" si="18133">(N3041*V3041+O3041*U3041+P3041*V3044+Q3041*U3044)</f>
        <v>-22.864286625825187</v>
      </c>
      <c r="AB3041" s="8"/>
      <c r="AC3041" s="24">
        <v>1</v>
      </c>
      <c r="AD3041" s="28">
        <v>0</v>
      </c>
      <c r="AE3041" s="26">
        <v>0</v>
      </c>
      <c r="AF3041" s="27">
        <v>0</v>
      </c>
      <c r="AH3041" s="24">
        <f t="shared" ref="AH3041" si="18134">X3041*AC3041+Z3041*AC3044-Y3041*AD3041-AA3041*AD3044</f>
        <v>-1.0915460361013751</v>
      </c>
      <c r="AI3041" s="28">
        <f t="shared" ref="AI3041" si="18135">(X3041*AD3041+Y3041*AC3041+Z3041*AD3044+AA3041*AC3044)</f>
        <v>0</v>
      </c>
      <c r="AJ3041" s="26">
        <f t="shared" ref="AJ3041" si="18136">X3041*AE3041+Z3041*AE3044-Y3041*AF3041-AA3041*AF3044</f>
        <v>0</v>
      </c>
      <c r="AK3041" s="27">
        <f t="shared" ref="AK3041" si="18137">(X3041*AF3041+Y3041*AE3041+Z3041*AF3044+AA3041*AE3044)</f>
        <v>-22.864286625825187</v>
      </c>
      <c r="AL3041" s="8"/>
      <c r="AM3041" s="24">
        <v>1</v>
      </c>
      <c r="AN3041" s="25">
        <v>0</v>
      </c>
      <c r="AO3041" s="26">
        <v>0</v>
      </c>
      <c r="AP3041" s="27">
        <f t="shared" ref="AP3041" si="18138">-1/($AN$8*$B3041)</f>
        <v>-5.2094294841207089</v>
      </c>
      <c r="AR3041" s="24">
        <f t="shared" ref="AR3041" si="18139">AH3041*AM3041+AJ3041*AM3044-AI3041*AN3041-AK3041*AN3044</f>
        <v>-1.0915460361013751</v>
      </c>
      <c r="AS3041" s="28">
        <f t="shared" ref="AS3041" si="18140">(AH3041*AN3041+AI3041*AM3041+AJ3041*AN3044+AK3041*AM3044)</f>
        <v>0</v>
      </c>
      <c r="AT3041" s="26">
        <f t="shared" ref="AT3041" si="18141">AH3041*AO3041+AJ3041*AO3044-AI3041*AP3041-AK3041*AP3044</f>
        <v>0</v>
      </c>
      <c r="AU3041" s="27">
        <f t="shared" ref="AU3041" si="18142">(AH3041*AP3041+AI3041*AO3041+AJ3041*AP3044+AK3041*AO3044)</f>
        <v>-17.177954522083596</v>
      </c>
      <c r="AV3041" s="8"/>
      <c r="AW3041" s="183">
        <f t="shared" ref="AW3041" si="18143">20*LOG((2*$AR$8)/(($AR$8*AR3041+AT3041+$AR$8*AR3044+AT3044)^2+($AR$8*AS3041+AU3041+$AR$8*AS3044+AU3044)^2)^0.5)</f>
        <v>-18.730201561059925</v>
      </c>
      <c r="AY3041" s="184">
        <f t="shared" ref="AY3041" si="18144">((AS3041^2+AR3041^2)/(AS3044^2+AR3044^2))^0.5</f>
        <v>48.927110154481781</v>
      </c>
      <c r="AZ3041" s="9"/>
      <c r="BA3041" s="29"/>
      <c r="BB3041" s="29"/>
      <c r="BC3041" s="29"/>
      <c r="BD3041" s="29"/>
    </row>
    <row r="3042" spans="2:56" ht="18.649999999999999" customHeight="1" thickBot="1">
      <c r="D3042" s="30"/>
      <c r="G3042" s="31"/>
      <c r="I3042" s="30"/>
      <c r="L3042" s="31"/>
      <c r="N3042" s="30"/>
      <c r="Q3042" s="31"/>
      <c r="S3042" s="30"/>
      <c r="V3042" s="31"/>
      <c r="X3042" s="30"/>
      <c r="AA3042" s="31"/>
      <c r="AC3042" s="30"/>
      <c r="AF3042" s="31"/>
      <c r="AH3042" s="30"/>
      <c r="AK3042" s="31"/>
      <c r="AM3042" s="30"/>
      <c r="AP3042" s="31"/>
      <c r="AR3042" s="30"/>
      <c r="AU3042" s="31"/>
      <c r="AY3042" s="185"/>
      <c r="AZ3042" s="9"/>
      <c r="BA3042" s="29"/>
      <c r="BB3042" s="29"/>
      <c r="BC3042" s="29"/>
      <c r="BD3042" s="29"/>
    </row>
    <row r="3043" spans="2:56" ht="18.649999999999999" customHeight="1" thickBot="1">
      <c r="D3043" s="197" t="s">
        <v>96</v>
      </c>
      <c r="E3043" s="198"/>
      <c r="F3043" s="199" t="s">
        <v>97</v>
      </c>
      <c r="G3043" s="200"/>
      <c r="I3043" s="197" t="s">
        <v>98</v>
      </c>
      <c r="J3043" s="198"/>
      <c r="K3043" s="199" t="s">
        <v>99</v>
      </c>
      <c r="L3043" s="200"/>
      <c r="N3043" s="197" t="s">
        <v>1</v>
      </c>
      <c r="O3043" s="198"/>
      <c r="P3043" s="199" t="s">
        <v>2</v>
      </c>
      <c r="Q3043" s="200"/>
      <c r="S3043" s="172" t="s">
        <v>100</v>
      </c>
      <c r="T3043" s="173"/>
      <c r="U3043" s="199" t="s">
        <v>101</v>
      </c>
      <c r="V3043" s="200"/>
      <c r="X3043" s="197" t="s">
        <v>102</v>
      </c>
      <c r="Y3043" s="198"/>
      <c r="Z3043" s="199" t="s">
        <v>103</v>
      </c>
      <c r="AA3043" s="200"/>
      <c r="AB3043" s="4"/>
      <c r="AC3043" s="197" t="s">
        <v>104</v>
      </c>
      <c r="AD3043" s="198"/>
      <c r="AE3043" s="199" t="s">
        <v>105</v>
      </c>
      <c r="AF3043" s="200"/>
      <c r="AH3043" s="172" t="s">
        <v>106</v>
      </c>
      <c r="AI3043" s="173"/>
      <c r="AJ3043" s="199" t="s">
        <v>107</v>
      </c>
      <c r="AK3043" s="200"/>
      <c r="AL3043" s="4"/>
      <c r="AM3043" s="197" t="s">
        <v>108</v>
      </c>
      <c r="AN3043" s="198"/>
      <c r="AO3043" s="199" t="s">
        <v>109</v>
      </c>
      <c r="AP3043" s="200"/>
      <c r="AR3043" s="197" t="s">
        <v>110</v>
      </c>
      <c r="AS3043" s="198"/>
      <c r="AT3043" s="199" t="s">
        <v>111</v>
      </c>
      <c r="AU3043" s="200"/>
      <c r="AV3043" s="4"/>
      <c r="AW3043" s="36" t="s">
        <v>112</v>
      </c>
      <c r="AY3043" s="186" t="s">
        <v>113</v>
      </c>
      <c r="AZ3043" s="9"/>
      <c r="BA3043" s="29"/>
      <c r="BB3043" s="29"/>
      <c r="BC3043" s="29"/>
      <c r="BD3043" s="29"/>
    </row>
    <row r="3044" spans="2:56" ht="18.649999999999999" customHeight="1" thickTop="1" thickBot="1">
      <c r="D3044" s="24">
        <v>0</v>
      </c>
      <c r="E3044" s="28">
        <v>0</v>
      </c>
      <c r="F3044" s="26">
        <v>1</v>
      </c>
      <c r="G3044" s="27">
        <v>0</v>
      </c>
      <c r="I3044" s="24">
        <v>0</v>
      </c>
      <c r="J3044" s="28">
        <f t="shared" ref="J3044" si="18145">IF(0=(1-$J$8*$K$8*$B3041^2),0,-1*(1-$J$8*$K$8*$B3041^2)/($B3041*$K$8))</f>
        <v>-5.7487380404823131E-2</v>
      </c>
      <c r="K3044" s="26">
        <v>1</v>
      </c>
      <c r="L3044" s="27">
        <v>0</v>
      </c>
      <c r="N3044" s="24">
        <f t="shared" ref="N3044" si="18146">D3044*I3041+F3044*I3044-E3044*J3041-G3044*J3044</f>
        <v>0</v>
      </c>
      <c r="O3044" s="28">
        <f t="shared" ref="O3044" si="18147">(D3044*J3041+E3044*I3041+F3044*J3044+G3044*I3044)</f>
        <v>-5.7487380404823131E-2</v>
      </c>
      <c r="P3044" s="26">
        <f t="shared" ref="P3044" si="18148">D3044*K3041+F3044*K3044-E3044*L3041-G3044*L3044</f>
        <v>1</v>
      </c>
      <c r="Q3044" s="27">
        <f t="shared" ref="Q3044" si="18149">(D3044*L3041+E3044*K3041+F3044*L3044+G3044*K3044)</f>
        <v>0</v>
      </c>
      <c r="S3044" s="24">
        <v>0</v>
      </c>
      <c r="T3044" s="28">
        <v>0</v>
      </c>
      <c r="U3044" s="26">
        <v>1</v>
      </c>
      <c r="V3044" s="27">
        <v>0</v>
      </c>
      <c r="X3044" s="24">
        <f t="shared" ref="X3044" si="18150">N3044*S3041+P3044*S3044-O3044*T3041-Q3044*T3044</f>
        <v>0</v>
      </c>
      <c r="Y3044" s="28">
        <f t="shared" ref="Y3044" si="18151">(N3044*T3041+O3044*S3041+P3044*T3044+Q3044*S3044)</f>
        <v>-5.7487380404823131E-2</v>
      </c>
      <c r="Z3044" s="26">
        <f t="shared" ref="Z3044" si="18152">N3044*U3041+P3044*U3044-O3044*V3041-Q3044*V3044</f>
        <v>-0.44881852285916257</v>
      </c>
      <c r="AA3044" s="27">
        <f t="shared" ref="AA3044" si="18153">(N3044*V3041+O3044*U3041+P3044*V3044+Q3044*U3044)</f>
        <v>0</v>
      </c>
      <c r="AB3044" s="8"/>
      <c r="AC3044" s="24">
        <v>0</v>
      </c>
      <c r="AD3044" s="28">
        <f t="shared" ref="AD3044" si="18154">IF(0=(1-$AD$8*$AE$8*$B3041^2),0,-1*(1-$AD$8*$AE$8*$B3041^2)/($B3041*$AD$8))</f>
        <v>-7.8378547775528926E-2</v>
      </c>
      <c r="AE3044" s="26">
        <v>1</v>
      </c>
      <c r="AF3044" s="27">
        <v>0</v>
      </c>
      <c r="AH3044" s="24">
        <f t="shared" ref="AH3044" si="18155">X3044*AC3041+Z3044*AC3044-Y3044*AD3041-AA3044*AD3044</f>
        <v>0</v>
      </c>
      <c r="AI3044" s="28">
        <f t="shared" ref="AI3044" si="18156">(X3044*AD3041+Y3044*AC3041+Z3044*AD3044+AA3044*AC3044)</f>
        <v>-2.2309636368363937E-2</v>
      </c>
      <c r="AJ3044" s="26">
        <f t="shared" ref="AJ3044" si="18157">X3044*AE3041+Z3044*AE3044-Y3044*AF3041-AA3044*AF3044</f>
        <v>-0.44881852285916257</v>
      </c>
      <c r="AK3044" s="27">
        <f t="shared" ref="AK3044" si="18158">(X3044*AF3041+Y3044*AE3041+Z3044*AF3044+AA3044*AE3044)</f>
        <v>0</v>
      </c>
      <c r="AL3044" s="8"/>
      <c r="AM3044" s="24">
        <v>0</v>
      </c>
      <c r="AN3044" s="28">
        <v>0</v>
      </c>
      <c r="AO3044" s="26">
        <v>1</v>
      </c>
      <c r="AP3044" s="27">
        <v>0</v>
      </c>
      <c r="AR3044" s="24">
        <f t="shared" ref="AR3044" si="18159">AH3044*AM3041+AJ3044*AM3044-AI3044*AN3041-AK3044*AN3044</f>
        <v>0</v>
      </c>
      <c r="AS3044" s="28">
        <f t="shared" ref="AS3044" si="18160">(AH3044*AN3041+AI3044*AM3041+AJ3044*AN3044+AK3044*AM3044)</f>
        <v>-2.2309636368363937E-2</v>
      </c>
      <c r="AT3044" s="26">
        <f t="shared" ref="AT3044" si="18161">AH3044*AO3041+AJ3044*AO3044-AI3044*AP3041-AK3044*AP3044</f>
        <v>-0.56503900033652932</v>
      </c>
      <c r="AU3044" s="27">
        <f t="shared" ref="AU3044" si="18162">(AH3044*AP3041+AI3044*AO3041+AJ3044*AP3044+AK3044*AO3044)</f>
        <v>0</v>
      </c>
      <c r="AV3044" s="8"/>
      <c r="AW3044" s="38">
        <f t="shared" ref="AW3044" si="18163">(180/PI())*ATAN(-1*(($AR$8*AS3041+AU3041+$AR$8*AS3044+AU3044)/($AR$8*AR3041+AT3041+$AR$8*AR3044+AT3044)))</f>
        <v>-84.498719502368729</v>
      </c>
      <c r="AY3044" s="187">
        <f t="shared" ref="AY3044" si="18164">20*LOG(((($AR$8*AR3041+AT3041-$AR$8*AR3044-AT3044)^2+($AR$8*AS3041+AU3041-$AR$8*AS3044-AU3044)^2)/(($AR$8*AR3041+AT3041+$AR$8*AR3044+AT3044)^2+($AR$8*AS3041+AU3041+$AR$8*AS3044+AU3044)^2))^0.5)</f>
        <v>-5.8571919898465018E-2</v>
      </c>
      <c r="AZ3044" s="9"/>
      <c r="BA3044" s="29"/>
      <c r="BB3044" s="29"/>
      <c r="BC3044" s="29"/>
      <c r="BD3044" s="29"/>
    </row>
    <row r="3045" spans="2:56" ht="18.649999999999999" customHeight="1">
      <c r="AY3045" s="33"/>
    </row>
    <row r="3046" spans="2:56" ht="18.649999999999999" customHeight="1" thickBot="1">
      <c r="E3046" s="21" t="s">
        <v>68</v>
      </c>
      <c r="J3046" s="21" t="s">
        <v>69</v>
      </c>
      <c r="O3046" s="21" t="s">
        <v>70</v>
      </c>
      <c r="T3046" s="21" t="s">
        <v>71</v>
      </c>
      <c r="Y3046" s="21" t="s">
        <v>72</v>
      </c>
      <c r="AD3046" s="21" t="s">
        <v>73</v>
      </c>
      <c r="AI3046" s="21" t="s">
        <v>74</v>
      </c>
      <c r="AN3046" s="21" t="s">
        <v>75</v>
      </c>
      <c r="AS3046" s="21" t="s">
        <v>76</v>
      </c>
    </row>
    <row r="3047" spans="2:56" ht="18.649999999999999" customHeight="1" thickBot="1">
      <c r="B3047" s="20"/>
      <c r="D3047" s="197" t="s">
        <v>77</v>
      </c>
      <c r="E3047" s="198"/>
      <c r="F3047" s="199" t="s">
        <v>78</v>
      </c>
      <c r="G3047" s="200"/>
      <c r="I3047" s="197" t="s">
        <v>79</v>
      </c>
      <c r="J3047" s="198"/>
      <c r="K3047" s="199" t="s">
        <v>80</v>
      </c>
      <c r="L3047" s="200"/>
      <c r="N3047" s="197" t="s">
        <v>81</v>
      </c>
      <c r="O3047" s="198"/>
      <c r="P3047" s="199" t="s">
        <v>82</v>
      </c>
      <c r="Q3047" s="200"/>
      <c r="S3047" s="197" t="s">
        <v>83</v>
      </c>
      <c r="T3047" s="198"/>
      <c r="U3047" s="199" t="s">
        <v>84</v>
      </c>
      <c r="V3047" s="200"/>
      <c r="X3047" s="197" t="s">
        <v>85</v>
      </c>
      <c r="Y3047" s="198"/>
      <c r="Z3047" s="199" t="s">
        <v>86</v>
      </c>
      <c r="AA3047" s="200"/>
      <c r="AB3047" s="4"/>
      <c r="AC3047" s="197" t="s">
        <v>87</v>
      </c>
      <c r="AD3047" s="198"/>
      <c r="AE3047" s="199" t="s">
        <v>88</v>
      </c>
      <c r="AF3047" s="200"/>
      <c r="AH3047" s="197" t="s">
        <v>89</v>
      </c>
      <c r="AI3047" s="198"/>
      <c r="AJ3047" s="199" t="s">
        <v>90</v>
      </c>
      <c r="AK3047" s="200"/>
      <c r="AL3047" s="4"/>
      <c r="AM3047" s="197" t="s">
        <v>91</v>
      </c>
      <c r="AN3047" s="198"/>
      <c r="AO3047" s="199" t="s">
        <v>92</v>
      </c>
      <c r="AP3047" s="200"/>
      <c r="AR3047" s="197" t="s">
        <v>93</v>
      </c>
      <c r="AS3047" s="198"/>
      <c r="AT3047" s="199" t="s">
        <v>94</v>
      </c>
      <c r="AU3047" s="200"/>
      <c r="AV3047" s="4"/>
      <c r="AW3047" s="181" t="s">
        <v>95</v>
      </c>
      <c r="AY3047" s="182" t="s">
        <v>22</v>
      </c>
      <c r="AZ3047" s="9"/>
      <c r="BA3047" s="29"/>
      <c r="BB3047" s="29"/>
      <c r="BC3047" s="29"/>
      <c r="BD3047" s="29"/>
    </row>
    <row r="3048" spans="2:56" ht="18.649999999999999" customHeight="1" thickTop="1" thickBot="1">
      <c r="B3048" s="39">
        <f t="shared" ref="B3048" si="18165">B3041+$E$5</f>
        <v>1.0727999999999811</v>
      </c>
      <c r="D3048" s="24">
        <v>1</v>
      </c>
      <c r="E3048" s="25">
        <v>0</v>
      </c>
      <c r="F3048" s="26">
        <v>0</v>
      </c>
      <c r="G3048" s="27">
        <f t="shared" ref="G3048" si="18166">-1/($E$8*$B3048)</f>
        <v>-5.2074871166769654</v>
      </c>
      <c r="I3048" s="24">
        <v>1</v>
      </c>
      <c r="J3048" s="28">
        <v>0</v>
      </c>
      <c r="K3048" s="26">
        <v>0</v>
      </c>
      <c r="L3048" s="27">
        <v>0</v>
      </c>
      <c r="N3048" s="24">
        <f t="shared" ref="N3048" si="18167">D3048*I3048+F3048*I3051-E3048*J3048-G3048*J3051</f>
        <v>0.70486622284544498</v>
      </c>
      <c r="O3048" s="28">
        <f t="shared" ref="O3048" si="18168">(D3048*J3048+E3048*I3048+F3048*J3051+G3048*I3051)</f>
        <v>0</v>
      </c>
      <c r="P3048" s="26">
        <f t="shared" ref="P3048" si="18169">D3048*K3048+F3048*K3051-E3048*L3048-G3048*L3051</f>
        <v>0</v>
      </c>
      <c r="Q3048" s="27">
        <f t="shared" ref="Q3048" si="18170">(D3048*L3048+E3048*K3048+F3048*L3051+G3048*K3051)</f>
        <v>-5.2074871166769654</v>
      </c>
      <c r="S3048" s="24">
        <v>1</v>
      </c>
      <c r="T3048" s="25">
        <v>0</v>
      </c>
      <c r="U3048" s="26">
        <v>0</v>
      </c>
      <c r="V3048" s="27">
        <f t="shared" ref="V3048" si="18171">-1/($T$8*$B3048)</f>
        <v>-25.192978213112884</v>
      </c>
      <c r="X3048" s="24">
        <f t="shared" ref="X3048" si="18172">N3048*S3048+P3048*S3051-O3048*T3048-Q3048*T3051</f>
        <v>0.70486622284544498</v>
      </c>
      <c r="Y3048" s="28">
        <f t="shared" ref="Y3048" si="18173">(N3048*T3048+O3048*S3048+P3048*T3051+Q3048*S3051)</f>
        <v>0</v>
      </c>
      <c r="Z3048" s="26">
        <f t="shared" ref="Z3048" si="18174">N3048*U3048+P3048*U3051-O3048*V3048-Q3048*V3051</f>
        <v>0</v>
      </c>
      <c r="AA3048" s="27">
        <f t="shared" ref="AA3048" si="18175">(N3048*V3048+O3048*U3048+P3048*V3051+Q3048*U3051)</f>
        <v>-22.965166511981433</v>
      </c>
      <c r="AB3048" s="8"/>
      <c r="AC3048" s="24">
        <v>1</v>
      </c>
      <c r="AD3048" s="28">
        <v>0</v>
      </c>
      <c r="AE3048" s="26">
        <v>0</v>
      </c>
      <c r="AF3048" s="27">
        <v>0</v>
      </c>
      <c r="AH3048" s="24">
        <f t="shared" ref="AH3048" si="18176">X3048*AC3048+Z3048*AC3051-Y3048*AD3048-AA3048*AD3051</f>
        <v>-1.0791195430669989</v>
      </c>
      <c r="AI3048" s="28">
        <f t="shared" ref="AI3048" si="18177">(X3048*AD3048+Y3048*AC3048+Z3048*AD3051+AA3048*AC3051)</f>
        <v>0</v>
      </c>
      <c r="AJ3048" s="26">
        <f t="shared" ref="AJ3048" si="18178">X3048*AE3048+Z3048*AE3051-Y3048*AF3048-AA3048*AF3051</f>
        <v>0</v>
      </c>
      <c r="AK3048" s="27">
        <f t="shared" ref="AK3048" si="18179">(X3048*AF3048+Y3048*AE3048+Z3048*AF3051+AA3048*AE3051)</f>
        <v>-22.965166511981433</v>
      </c>
      <c r="AL3048" s="8"/>
      <c r="AM3048" s="24">
        <v>1</v>
      </c>
      <c r="AN3048" s="25">
        <v>0</v>
      </c>
      <c r="AO3048" s="26">
        <v>0</v>
      </c>
      <c r="AP3048" s="27">
        <f t="shared" ref="AP3048" si="18180">-1/($AN$8*$B3048)</f>
        <v>-5.2074871166769654</v>
      </c>
      <c r="AR3048" s="24">
        <f t="shared" ref="AR3048" si="18181">AH3048*AM3048+AJ3048*AM3051-AI3048*AN3048-AK3048*AN3051</f>
        <v>-1.0791195430669989</v>
      </c>
      <c r="AS3048" s="28">
        <f t="shared" ref="AS3048" si="18182">(AH3048*AN3048+AI3048*AM3048+AJ3048*AN3051+AK3048*AM3051)</f>
        <v>0</v>
      </c>
      <c r="AT3048" s="26">
        <f t="shared" ref="AT3048" si="18183">AH3048*AO3048+AJ3048*AO3051-AI3048*AP3048-AK3048*AP3051</f>
        <v>0</v>
      </c>
      <c r="AU3048" s="27">
        <f t="shared" ref="AU3048" si="18184">(AH3048*AP3048+AI3048*AO3048+AJ3048*AP3051+AK3048*AO3051)</f>
        <v>-17.345665394105701</v>
      </c>
      <c r="AV3048" s="8"/>
      <c r="AW3048" s="183">
        <f t="shared" ref="AW3048" si="18185">20*LOG((2*$AR$8)/(($AR$8*AR3048+AT3048+$AR$8*AR3051+AT3051)^2+($AR$8*AS3048+AU3048+$AR$8*AS3051+AU3051)^2)^0.5)</f>
        <v>-18.812983690669217</v>
      </c>
      <c r="AY3048" s="184">
        <f t="shared" ref="AY3048" si="18186">((AS3048^2+AR3048^2)/(AS3051^2+AR3051^2))^0.5</f>
        <v>46.034182698963114</v>
      </c>
      <c r="AZ3048" s="9"/>
      <c r="BA3048" s="29"/>
      <c r="BB3048" s="29"/>
      <c r="BC3048" s="29"/>
      <c r="BD3048" s="29"/>
    </row>
    <row r="3049" spans="2:56" ht="18.649999999999999" customHeight="1" thickBot="1">
      <c r="D3049" s="30"/>
      <c r="G3049" s="31"/>
      <c r="I3049" s="30"/>
      <c r="L3049" s="31"/>
      <c r="N3049" s="30"/>
      <c r="Q3049" s="31"/>
      <c r="S3049" s="30"/>
      <c r="V3049" s="31"/>
      <c r="X3049" s="30"/>
      <c r="AA3049" s="31"/>
      <c r="AC3049" s="30"/>
      <c r="AF3049" s="31"/>
      <c r="AH3049" s="30"/>
      <c r="AK3049" s="31"/>
      <c r="AM3049" s="30"/>
      <c r="AP3049" s="31"/>
      <c r="AR3049" s="30"/>
      <c r="AU3049" s="31"/>
      <c r="AY3049" s="185"/>
      <c r="AZ3049" s="9"/>
      <c r="BA3049" s="29"/>
      <c r="BB3049" s="29"/>
      <c r="BC3049" s="29"/>
      <c r="BD3049" s="29"/>
    </row>
    <row r="3050" spans="2:56" ht="18.649999999999999" customHeight="1" thickBot="1">
      <c r="D3050" s="197" t="s">
        <v>96</v>
      </c>
      <c r="E3050" s="198"/>
      <c r="F3050" s="199" t="s">
        <v>97</v>
      </c>
      <c r="G3050" s="200"/>
      <c r="I3050" s="197" t="s">
        <v>98</v>
      </c>
      <c r="J3050" s="198"/>
      <c r="K3050" s="199" t="s">
        <v>99</v>
      </c>
      <c r="L3050" s="200"/>
      <c r="N3050" s="197" t="s">
        <v>1</v>
      </c>
      <c r="O3050" s="198"/>
      <c r="P3050" s="199" t="s">
        <v>2</v>
      </c>
      <c r="Q3050" s="200"/>
      <c r="S3050" s="172" t="s">
        <v>100</v>
      </c>
      <c r="T3050" s="173"/>
      <c r="U3050" s="199" t="s">
        <v>101</v>
      </c>
      <c r="V3050" s="200"/>
      <c r="X3050" s="197" t="s">
        <v>102</v>
      </c>
      <c r="Y3050" s="198"/>
      <c r="Z3050" s="199" t="s">
        <v>103</v>
      </c>
      <c r="AA3050" s="200"/>
      <c r="AB3050" s="4"/>
      <c r="AC3050" s="197" t="s">
        <v>104</v>
      </c>
      <c r="AD3050" s="198"/>
      <c r="AE3050" s="199" t="s">
        <v>105</v>
      </c>
      <c r="AF3050" s="200"/>
      <c r="AH3050" s="172" t="s">
        <v>106</v>
      </c>
      <c r="AI3050" s="173"/>
      <c r="AJ3050" s="199" t="s">
        <v>107</v>
      </c>
      <c r="AK3050" s="200"/>
      <c r="AL3050" s="4"/>
      <c r="AM3050" s="197" t="s">
        <v>108</v>
      </c>
      <c r="AN3050" s="198"/>
      <c r="AO3050" s="199" t="s">
        <v>109</v>
      </c>
      <c r="AP3050" s="200"/>
      <c r="AR3050" s="197" t="s">
        <v>110</v>
      </c>
      <c r="AS3050" s="198"/>
      <c r="AT3050" s="199" t="s">
        <v>111</v>
      </c>
      <c r="AU3050" s="200"/>
      <c r="AV3050" s="4"/>
      <c r="AW3050" s="36" t="s">
        <v>112</v>
      </c>
      <c r="AY3050" s="186" t="s">
        <v>113</v>
      </c>
      <c r="AZ3050" s="9"/>
      <c r="BA3050" s="29"/>
      <c r="BB3050" s="29"/>
      <c r="BC3050" s="29"/>
      <c r="BD3050" s="29"/>
    </row>
    <row r="3051" spans="2:56" ht="18.649999999999999" customHeight="1" thickTop="1" thickBot="1">
      <c r="D3051" s="24">
        <v>0</v>
      </c>
      <c r="E3051" s="28">
        <v>0</v>
      </c>
      <c r="F3051" s="26">
        <v>1</v>
      </c>
      <c r="G3051" s="27">
        <v>0</v>
      </c>
      <c r="I3051" s="24">
        <v>0</v>
      </c>
      <c r="J3051" s="28">
        <f t="shared" ref="J3051" si="18187">IF(0=(1-$J$8*$K$8*$B3048^2),0,-1*(1-$J$8*$K$8*$B3048^2)/($B3048*$K$8))</f>
        <v>-5.6674893387520783E-2</v>
      </c>
      <c r="K3051" s="26">
        <v>1</v>
      </c>
      <c r="L3051" s="27">
        <v>0</v>
      </c>
      <c r="N3051" s="24">
        <f t="shared" ref="N3051" si="18188">D3051*I3048+F3051*I3051-E3051*J3048-G3051*J3051</f>
        <v>0</v>
      </c>
      <c r="O3051" s="28">
        <f t="shared" ref="O3051" si="18189">(D3051*J3048+E3051*I3048+F3051*J3051+G3051*I3051)</f>
        <v>-5.6674893387520783E-2</v>
      </c>
      <c r="P3051" s="26">
        <f t="shared" ref="P3051" si="18190">D3051*K3048+F3051*K3051-E3051*L3048-G3051*L3051</f>
        <v>1</v>
      </c>
      <c r="Q3051" s="27">
        <f t="shared" ref="Q3051" si="18191">(D3051*L3048+E3051*K3048+F3051*L3051+G3051*K3051)</f>
        <v>0</v>
      </c>
      <c r="S3051" s="24">
        <v>0</v>
      </c>
      <c r="T3051" s="28">
        <v>0</v>
      </c>
      <c r="U3051" s="26">
        <v>1</v>
      </c>
      <c r="V3051" s="27">
        <v>0</v>
      </c>
      <c r="X3051" s="24">
        <f t="shared" ref="X3051" si="18192">N3051*S3048+P3051*S3051-O3051*T3048-Q3051*T3051</f>
        <v>0</v>
      </c>
      <c r="Y3051" s="28">
        <f t="shared" ref="Y3051" si="18193">(N3051*T3048+O3051*S3048+P3051*T3051+Q3051*S3051)</f>
        <v>-5.6674893387520783E-2</v>
      </c>
      <c r="Z3051" s="26">
        <f t="shared" ref="Z3051" si="18194">N3051*U3048+P3051*U3051-O3051*V3048-Q3051*V3051</f>
        <v>-0.42780935434230649</v>
      </c>
      <c r="AA3051" s="27">
        <f t="shared" ref="AA3051" si="18195">(N3051*V3048+O3051*U3048+P3051*V3051+Q3051*U3051)</f>
        <v>0</v>
      </c>
      <c r="AB3051" s="8"/>
      <c r="AC3051" s="24">
        <v>0</v>
      </c>
      <c r="AD3051" s="28">
        <f t="shared" ref="AD3051" si="18196">IF(0=(1-$AD$8*$AE$8*$B3048^2),0,-1*(1-$AD$8*$AE$8*$B3048^2)/($B3048*$AD$8))</f>
        <v>-7.7682248242428337E-2</v>
      </c>
      <c r="AE3051" s="26">
        <v>1</v>
      </c>
      <c r="AF3051" s="27">
        <v>0</v>
      </c>
      <c r="AH3051" s="24">
        <f t="shared" ref="AH3051" si="18197">X3051*AC3048+Z3051*AC3051-Y3051*AD3048-AA3051*AD3051</f>
        <v>0</v>
      </c>
      <c r="AI3051" s="28">
        <f t="shared" ref="AI3051" si="18198">(X3051*AD3048+Y3051*AC3048+Z3051*AD3051+AA3051*AC3051)</f>
        <v>-2.3441700923068742E-2</v>
      </c>
      <c r="AJ3051" s="26">
        <f t="shared" ref="AJ3051" si="18199">X3051*AE3048+Z3051*AE3051-Y3051*AF3048-AA3051*AF3051</f>
        <v>-0.42780935434230649</v>
      </c>
      <c r="AK3051" s="27">
        <f t="shared" ref="AK3051" si="18200">(X3051*AF3048+Y3051*AE3048+Z3051*AF3051+AA3051*AE3051)</f>
        <v>0</v>
      </c>
      <c r="AL3051" s="8"/>
      <c r="AM3051" s="24">
        <v>0</v>
      </c>
      <c r="AN3051" s="28">
        <v>0</v>
      </c>
      <c r="AO3051" s="26">
        <v>1</v>
      </c>
      <c r="AP3051" s="27">
        <v>0</v>
      </c>
      <c r="AR3051" s="24">
        <f t="shared" ref="AR3051" si="18201">AH3051*AM3048+AJ3051*AM3051-AI3051*AN3048-AK3051*AN3051</f>
        <v>0</v>
      </c>
      <c r="AS3051" s="28">
        <f t="shared" ref="AS3051" si="18202">(AH3051*AN3048+AI3051*AM3048+AJ3051*AN3051+AK3051*AM3051)</f>
        <v>-2.3441700923068742E-2</v>
      </c>
      <c r="AT3051" s="26">
        <f t="shared" ref="AT3051" si="18203">AH3051*AO3048+AJ3051*AO3051-AI3051*AP3048-AK3051*AP3051</f>
        <v>-0.54988170989218155</v>
      </c>
      <c r="AU3051" s="27">
        <f t="shared" ref="AU3051" si="18204">(AH3051*AP3048+AI3051*AO3048+AJ3051*AP3051+AK3051*AO3051)</f>
        <v>0</v>
      </c>
      <c r="AV3051" s="8"/>
      <c r="AW3051" s="38">
        <f t="shared" ref="AW3051" si="18205">(180/PI())*ATAN(-1*(($AR$8*AS3048+AU3048+$AR$8*AS3051+AU3051)/($AR$8*AR3048+AT3048+$AR$8*AR3051+AT3051)))</f>
        <v>-84.642057775641717</v>
      </c>
      <c r="AY3051" s="187">
        <f t="shared" ref="AY3051" si="18206">20*LOG(((($AR$8*AR3048+AT3048-$AR$8*AR3051-AT3051)^2+($AR$8*AS3048+AU3048-$AR$8*AS3051-AU3051)^2)/(($AR$8*AR3048+AT3048+$AR$8*AR3051+AT3051)^2+($AR$8*AS3048+AU3048+$AR$8*AS3051+AU3051)^2))^0.5)</f>
        <v>-5.7458688528280608E-2</v>
      </c>
      <c r="AZ3051" s="9"/>
      <c r="BA3051" s="29"/>
      <c r="BB3051" s="29"/>
      <c r="BC3051" s="29"/>
      <c r="BD3051" s="29"/>
    </row>
    <row r="3052" spans="2:56" ht="18.649999999999999" customHeight="1">
      <c r="AY3052" s="33"/>
    </row>
    <row r="3053" spans="2:56" ht="18.649999999999999" customHeight="1" thickBot="1">
      <c r="E3053" s="21" t="s">
        <v>68</v>
      </c>
      <c r="J3053" s="21" t="s">
        <v>69</v>
      </c>
      <c r="O3053" s="21" t="s">
        <v>70</v>
      </c>
      <c r="T3053" s="21" t="s">
        <v>71</v>
      </c>
      <c r="Y3053" s="21" t="s">
        <v>72</v>
      </c>
      <c r="AD3053" s="21" t="s">
        <v>73</v>
      </c>
      <c r="AI3053" s="21" t="s">
        <v>74</v>
      </c>
      <c r="AN3053" s="21" t="s">
        <v>75</v>
      </c>
      <c r="AS3053" s="21" t="s">
        <v>76</v>
      </c>
    </row>
    <row r="3054" spans="2:56" ht="18.649999999999999" customHeight="1" thickBot="1">
      <c r="B3054" s="20"/>
      <c r="D3054" s="197" t="s">
        <v>77</v>
      </c>
      <c r="E3054" s="198"/>
      <c r="F3054" s="199" t="s">
        <v>78</v>
      </c>
      <c r="G3054" s="200"/>
      <c r="I3054" s="197" t="s">
        <v>79</v>
      </c>
      <c r="J3054" s="198"/>
      <c r="K3054" s="199" t="s">
        <v>80</v>
      </c>
      <c r="L3054" s="200"/>
      <c r="N3054" s="197" t="s">
        <v>81</v>
      </c>
      <c r="O3054" s="198"/>
      <c r="P3054" s="199" t="s">
        <v>82</v>
      </c>
      <c r="Q3054" s="200"/>
      <c r="S3054" s="197" t="s">
        <v>83</v>
      </c>
      <c r="T3054" s="198"/>
      <c r="U3054" s="199" t="s">
        <v>84</v>
      </c>
      <c r="V3054" s="200"/>
      <c r="X3054" s="197" t="s">
        <v>85</v>
      </c>
      <c r="Y3054" s="198"/>
      <c r="Z3054" s="199" t="s">
        <v>86</v>
      </c>
      <c r="AA3054" s="200"/>
      <c r="AB3054" s="4"/>
      <c r="AC3054" s="197" t="s">
        <v>87</v>
      </c>
      <c r="AD3054" s="198"/>
      <c r="AE3054" s="199" t="s">
        <v>88</v>
      </c>
      <c r="AF3054" s="200"/>
      <c r="AH3054" s="197" t="s">
        <v>89</v>
      </c>
      <c r="AI3054" s="198"/>
      <c r="AJ3054" s="199" t="s">
        <v>90</v>
      </c>
      <c r="AK3054" s="200"/>
      <c r="AL3054" s="4"/>
      <c r="AM3054" s="197" t="s">
        <v>91</v>
      </c>
      <c r="AN3054" s="198"/>
      <c r="AO3054" s="199" t="s">
        <v>92</v>
      </c>
      <c r="AP3054" s="200"/>
      <c r="AR3054" s="197" t="s">
        <v>93</v>
      </c>
      <c r="AS3054" s="198"/>
      <c r="AT3054" s="199" t="s">
        <v>94</v>
      </c>
      <c r="AU3054" s="200"/>
      <c r="AV3054" s="4"/>
      <c r="AW3054" s="181" t="s">
        <v>95</v>
      </c>
      <c r="AY3054" s="182" t="s">
        <v>22</v>
      </c>
      <c r="AZ3054" s="9"/>
      <c r="BA3054" s="29"/>
      <c r="BB3054" s="29"/>
      <c r="BC3054" s="29"/>
      <c r="BD3054" s="29"/>
    </row>
    <row r="3055" spans="2:56" ht="18.649999999999999" customHeight="1" thickTop="1" thickBot="1">
      <c r="B3055" s="39">
        <f t="shared" ref="B3055" si="18207">B3048+$E$5</f>
        <v>1.0731999999999811</v>
      </c>
      <c r="D3055" s="24">
        <v>1</v>
      </c>
      <c r="E3055" s="25">
        <v>0</v>
      </c>
      <c r="F3055" s="26">
        <v>0</v>
      </c>
      <c r="G3055" s="27">
        <f t="shared" ref="G3055" si="18208">-1/($E$8*$B3055)</f>
        <v>-5.2055461971403734</v>
      </c>
      <c r="I3055" s="24">
        <v>1</v>
      </c>
      <c r="J3055" s="28">
        <v>0</v>
      </c>
      <c r="K3055" s="26">
        <v>0</v>
      </c>
      <c r="L3055" s="27">
        <v>0</v>
      </c>
      <c r="N3055" s="24">
        <f t="shared" ref="N3055" si="18209">D3055*I3055+F3055*I3058-E3055*J3055-G3055*J3058</f>
        <v>0.70920404527124925</v>
      </c>
      <c r="O3055" s="28">
        <f t="shared" ref="O3055" si="18210">(D3055*J3055+E3055*I3055+F3055*J3058+G3055*I3058)</f>
        <v>0</v>
      </c>
      <c r="P3055" s="26">
        <f t="shared" ref="P3055" si="18211">D3055*K3055+F3055*K3058-E3055*L3055-G3055*L3058</f>
        <v>0</v>
      </c>
      <c r="Q3055" s="27">
        <f t="shared" ref="Q3055" si="18212">(D3055*L3055+E3055*K3055+F3055*L3058+G3055*K3058)</f>
        <v>-5.2055461971403734</v>
      </c>
      <c r="S3055" s="24">
        <v>1</v>
      </c>
      <c r="T3055" s="25">
        <v>0</v>
      </c>
      <c r="U3055" s="26">
        <v>0</v>
      </c>
      <c r="V3055" s="27">
        <f t="shared" ref="V3055" si="18213">-1/($T$8*$B3055)</f>
        <v>-25.183588359138561</v>
      </c>
      <c r="X3055" s="24">
        <f t="shared" ref="X3055" si="18214">N3055*S3055+P3055*S3058-O3055*T3055-Q3055*T3058</f>
        <v>0.70920404527124925</v>
      </c>
      <c r="Y3055" s="28">
        <f t="shared" ref="Y3055" si="18215">(N3055*T3055+O3055*S3055+P3055*T3058+Q3055*S3058)</f>
        <v>0</v>
      </c>
      <c r="Z3055" s="26">
        <f t="shared" ref="Z3055" si="18216">N3055*U3055+P3055*U3058-O3055*V3055-Q3055*V3058</f>
        <v>0</v>
      </c>
      <c r="AA3055" s="27">
        <f t="shared" ref="AA3055" si="18217">(N3055*V3055+O3055*U3055+P3055*V3058+Q3055*U3058)</f>
        <v>-23.065848935887381</v>
      </c>
      <c r="AB3055" s="8"/>
      <c r="AC3055" s="24">
        <v>1</v>
      </c>
      <c r="AD3055" s="28">
        <v>0</v>
      </c>
      <c r="AE3055" s="26">
        <v>0</v>
      </c>
      <c r="AF3055" s="27">
        <v>0</v>
      </c>
      <c r="AH3055" s="24">
        <f t="shared" ref="AH3055" si="18218">X3055*AC3055+Z3055*AC3058-Y3055*AD3055-AA3055*AD3058</f>
        <v>-1.066548454126337</v>
      </c>
      <c r="AI3055" s="28">
        <f t="shared" ref="AI3055" si="18219">(X3055*AD3055+Y3055*AC3055+Z3055*AD3058+AA3055*AC3058)</f>
        <v>0</v>
      </c>
      <c r="AJ3055" s="26">
        <f t="shared" ref="AJ3055" si="18220">X3055*AE3055+Z3055*AE3058-Y3055*AF3055-AA3055*AF3058</f>
        <v>0</v>
      </c>
      <c r="AK3055" s="27">
        <f t="shared" ref="AK3055" si="18221">(X3055*AF3055+Y3055*AE3055+Z3055*AF3058+AA3055*AE3058)</f>
        <v>-23.065848935887381</v>
      </c>
      <c r="AL3055" s="8"/>
      <c r="AM3055" s="24">
        <v>1</v>
      </c>
      <c r="AN3055" s="25">
        <v>0</v>
      </c>
      <c r="AO3055" s="26">
        <v>0</v>
      </c>
      <c r="AP3055" s="27">
        <f t="shared" ref="AP3055" si="18222">-1/($AN$8*$B3055)</f>
        <v>-5.2055461971403734</v>
      </c>
      <c r="AR3055" s="24">
        <f t="shared" ref="AR3055" si="18223">AH3055*AM3055+AJ3055*AM3058-AI3055*AN3055-AK3055*AN3058</f>
        <v>-1.066548454126337</v>
      </c>
      <c r="AS3055" s="28">
        <f t="shared" ref="AS3055" si="18224">(AH3055*AN3055+AI3055*AM3055+AJ3055*AN3058+AK3055*AM3058)</f>
        <v>0</v>
      </c>
      <c r="AT3055" s="26">
        <f t="shared" ref="AT3055" si="18225">AH3055*AO3055+AJ3055*AO3058-AI3055*AP3055-AK3055*AP3058</f>
        <v>0</v>
      </c>
      <c r="AU3055" s="27">
        <f t="shared" ref="AU3055" si="18226">(AH3055*AP3055+AI3055*AO3055+AJ3055*AP3058+AK3055*AO3058)</f>
        <v>-17.513881686444083</v>
      </c>
      <c r="AV3055" s="8"/>
      <c r="AW3055" s="183">
        <f t="shared" ref="AW3055" si="18227">20*LOG((2*$AR$8)/(($AR$8*AR3055+AT3055+$AR$8*AR3058+AT3058)^2+($AR$8*AS3055+AU3055+$AR$8*AS3058+AU3058)^2)^0.5)</f>
        <v>-18.895257386142585</v>
      </c>
      <c r="AY3055" s="184">
        <f t="shared" ref="AY3055" si="18228">((AS3055^2+AR3055^2)/(AS3058^2+AR3058^2))^0.5</f>
        <v>43.456495466432614</v>
      </c>
      <c r="AZ3055" s="9"/>
      <c r="BA3055" s="29"/>
      <c r="BB3055" s="29"/>
      <c r="BC3055" s="29"/>
      <c r="BD3055" s="29"/>
    </row>
    <row r="3056" spans="2:56" ht="18.649999999999999" customHeight="1" thickBot="1">
      <c r="D3056" s="30"/>
      <c r="G3056" s="31"/>
      <c r="I3056" s="30"/>
      <c r="L3056" s="31"/>
      <c r="N3056" s="30"/>
      <c r="Q3056" s="31"/>
      <c r="S3056" s="30"/>
      <c r="V3056" s="31"/>
      <c r="X3056" s="30"/>
      <c r="AA3056" s="31"/>
      <c r="AC3056" s="30"/>
      <c r="AF3056" s="31"/>
      <c r="AH3056" s="30"/>
      <c r="AK3056" s="31"/>
      <c r="AM3056" s="30"/>
      <c r="AP3056" s="31"/>
      <c r="AR3056" s="30"/>
      <c r="AU3056" s="31"/>
      <c r="AY3056" s="185"/>
      <c r="AZ3056" s="9"/>
      <c r="BA3056" s="29"/>
      <c r="BB3056" s="29"/>
      <c r="BC3056" s="29"/>
      <c r="BD3056" s="29"/>
    </row>
    <row r="3057" spans="2:56" ht="18.649999999999999" customHeight="1" thickBot="1">
      <c r="D3057" s="197" t="s">
        <v>96</v>
      </c>
      <c r="E3057" s="198"/>
      <c r="F3057" s="199" t="s">
        <v>97</v>
      </c>
      <c r="G3057" s="200"/>
      <c r="I3057" s="197" t="s">
        <v>98</v>
      </c>
      <c r="J3057" s="198"/>
      <c r="K3057" s="199" t="s">
        <v>99</v>
      </c>
      <c r="L3057" s="200"/>
      <c r="N3057" s="197" t="s">
        <v>1</v>
      </c>
      <c r="O3057" s="198"/>
      <c r="P3057" s="199" t="s">
        <v>2</v>
      </c>
      <c r="Q3057" s="200"/>
      <c r="S3057" s="172" t="s">
        <v>100</v>
      </c>
      <c r="T3057" s="173"/>
      <c r="U3057" s="199" t="s">
        <v>101</v>
      </c>
      <c r="V3057" s="200"/>
      <c r="X3057" s="197" t="s">
        <v>102</v>
      </c>
      <c r="Y3057" s="198"/>
      <c r="Z3057" s="199" t="s">
        <v>103</v>
      </c>
      <c r="AA3057" s="200"/>
      <c r="AB3057" s="4"/>
      <c r="AC3057" s="197" t="s">
        <v>104</v>
      </c>
      <c r="AD3057" s="198"/>
      <c r="AE3057" s="199" t="s">
        <v>105</v>
      </c>
      <c r="AF3057" s="200"/>
      <c r="AH3057" s="172" t="s">
        <v>106</v>
      </c>
      <c r="AI3057" s="173"/>
      <c r="AJ3057" s="199" t="s">
        <v>107</v>
      </c>
      <c r="AK3057" s="200"/>
      <c r="AL3057" s="4"/>
      <c r="AM3057" s="197" t="s">
        <v>108</v>
      </c>
      <c r="AN3057" s="198"/>
      <c r="AO3057" s="199" t="s">
        <v>109</v>
      </c>
      <c r="AP3057" s="200"/>
      <c r="AR3057" s="197" t="s">
        <v>110</v>
      </c>
      <c r="AS3057" s="198"/>
      <c r="AT3057" s="199" t="s">
        <v>111</v>
      </c>
      <c r="AU3057" s="200"/>
      <c r="AV3057" s="4"/>
      <c r="AW3057" s="36" t="s">
        <v>112</v>
      </c>
      <c r="AY3057" s="186" t="s">
        <v>113</v>
      </c>
      <c r="AZ3057" s="9"/>
      <c r="BA3057" s="29"/>
      <c r="BB3057" s="29"/>
      <c r="BC3057" s="29"/>
      <c r="BD3057" s="29"/>
    </row>
    <row r="3058" spans="2:56" ht="18.649999999999999" customHeight="1" thickTop="1" thickBot="1">
      <c r="D3058" s="24">
        <v>0</v>
      </c>
      <c r="E3058" s="28">
        <v>0</v>
      </c>
      <c r="F3058" s="26">
        <v>1</v>
      </c>
      <c r="G3058" s="27">
        <v>0</v>
      </c>
      <c r="I3058" s="24">
        <v>0</v>
      </c>
      <c r="J3058" s="28">
        <f t="shared" ref="J3058" si="18229">IF(0=(1-$J$8*$K$8*$B3055^2),0,-1*(1-$J$8*$K$8*$B3055^2)/($B3055*$K$8))</f>
        <v>-5.5862717132065268E-2</v>
      </c>
      <c r="K3058" s="26">
        <v>1</v>
      </c>
      <c r="L3058" s="27">
        <v>0</v>
      </c>
      <c r="N3058" s="24">
        <f t="shared" ref="N3058" si="18230">D3058*I3055+F3058*I3058-E3058*J3055-G3058*J3058</f>
        <v>0</v>
      </c>
      <c r="O3058" s="28">
        <f t="shared" ref="O3058" si="18231">(D3058*J3055+E3058*I3055+F3058*J3058+G3058*I3058)</f>
        <v>-5.5862717132065268E-2</v>
      </c>
      <c r="P3058" s="26">
        <f t="shared" ref="P3058" si="18232">D3058*K3055+F3058*K3058-E3058*L3055-G3058*L3058</f>
        <v>1</v>
      </c>
      <c r="Q3058" s="27">
        <f t="shared" ref="Q3058" si="18233">(D3058*L3055+E3058*K3055+F3058*L3058+G3058*K3058)</f>
        <v>0</v>
      </c>
      <c r="S3058" s="24">
        <v>0</v>
      </c>
      <c r="T3058" s="28">
        <v>0</v>
      </c>
      <c r="U3058" s="26">
        <v>1</v>
      </c>
      <c r="V3058" s="27">
        <v>0</v>
      </c>
      <c r="X3058" s="24">
        <f t="shared" ref="X3058" si="18234">N3058*S3055+P3058*S3058-O3058*T3055-Q3058*T3058</f>
        <v>0</v>
      </c>
      <c r="Y3058" s="28">
        <f t="shared" ref="Y3058" si="18235">(N3058*T3055+O3058*S3055+P3058*T3058+Q3058*S3058)</f>
        <v>-5.5862717132065268E-2</v>
      </c>
      <c r="Z3058" s="26">
        <f t="shared" ref="Z3058" si="18236">N3058*U3055+P3058*U3058-O3058*V3055-Q3058*V3058</f>
        <v>-0.40682367287692922</v>
      </c>
      <c r="AA3058" s="27">
        <f t="shared" ref="AA3058" si="18237">(N3058*V3055+O3058*U3055+P3058*V3058+Q3058*U3058)</f>
        <v>0</v>
      </c>
      <c r="AB3058" s="8"/>
      <c r="AC3058" s="24">
        <v>0</v>
      </c>
      <c r="AD3058" s="28">
        <f t="shared" ref="AD3058" si="18238">IF(0=(1-$AD$8*$AE$8*$B3055^2),0,-1*(1-$AD$8*$AE$8*$B3055^2)/($B3055*$AD$8))</f>
        <v>-7.6986219077969958E-2</v>
      </c>
      <c r="AE3058" s="26">
        <v>1</v>
      </c>
      <c r="AF3058" s="27">
        <v>0</v>
      </c>
      <c r="AH3058" s="24">
        <f t="shared" ref="AH3058" si="18239">X3058*AC3055+Z3058*AC3058-Y3058*AD3055-AA3058*AD3058</f>
        <v>0</v>
      </c>
      <c r="AI3058" s="28">
        <f t="shared" ref="AI3058" si="18240">(X3058*AD3055+Y3058*AC3055+Z3058*AD3058+AA3058*AC3058)</f>
        <v>-2.454290072585761E-2</v>
      </c>
      <c r="AJ3058" s="26">
        <f t="shared" ref="AJ3058" si="18241">X3058*AE3055+Z3058*AE3058-Y3058*AF3055-AA3058*AF3058</f>
        <v>-0.40682367287692922</v>
      </c>
      <c r="AK3058" s="27">
        <f t="shared" ref="AK3058" si="18242">(X3058*AF3055+Y3058*AE3055+Z3058*AF3058+AA3058*AE3058)</f>
        <v>0</v>
      </c>
      <c r="AL3058" s="8"/>
      <c r="AM3058" s="24">
        <v>0</v>
      </c>
      <c r="AN3058" s="28">
        <v>0</v>
      </c>
      <c r="AO3058" s="26">
        <v>1</v>
      </c>
      <c r="AP3058" s="27">
        <v>0</v>
      </c>
      <c r="AR3058" s="24">
        <f t="shared" ref="AR3058" si="18243">AH3058*AM3055+AJ3058*AM3058-AI3058*AN3055-AK3058*AN3058</f>
        <v>0</v>
      </c>
      <c r="AS3058" s="28">
        <f t="shared" ref="AS3058" si="18244">(AH3058*AN3055+AI3058*AM3055+AJ3058*AN3058+AK3058*AM3058)</f>
        <v>-2.454290072585761E-2</v>
      </c>
      <c r="AT3058" s="26">
        <f t="shared" ref="AT3058" si="18245">AH3058*AO3055+AJ3058*AO3058-AI3058*AP3055-AK3058*AP3058</f>
        <v>-0.53458287641721103</v>
      </c>
      <c r="AU3058" s="27">
        <f t="shared" ref="AU3058" si="18246">(AH3058*AP3055+AI3058*AO3055+AJ3058*AP3058+AK3058*AO3058)</f>
        <v>0</v>
      </c>
      <c r="AV3058" s="8"/>
      <c r="AW3058" s="38">
        <f t="shared" ref="AW3058" si="18247">(180/PI())*ATAN(-1*(($AR$8*AS3055+AU3055+$AR$8*AS3058+AU3058)/($AR$8*AR3055+AT3055+$AR$8*AR3058+AT3058)))</f>
        <v>-84.783768946962638</v>
      </c>
      <c r="AY3058" s="187">
        <f t="shared" ref="AY3058" si="18248">20*LOG(((($AR$8*AR3055+AT3055-$AR$8*AR3058-AT3058)^2+($AR$8*AS3055+AU3055-$AR$8*AS3058-AU3058)^2)/(($AR$8*AR3055+AT3055+$AR$8*AR3058+AT3058)^2+($AR$8*AS3055+AU3055+$AR$8*AS3058+AU3058)^2))^0.5)</f>
        <v>-5.6373395412284345E-2</v>
      </c>
      <c r="AZ3058" s="9"/>
      <c r="BA3058" s="29"/>
      <c r="BB3058" s="29"/>
      <c r="BC3058" s="29"/>
      <c r="BD3058" s="29"/>
    </row>
    <row r="3059" spans="2:56" ht="18.649999999999999" customHeight="1">
      <c r="AY3059" s="33"/>
    </row>
    <row r="3060" spans="2:56" ht="18.649999999999999" customHeight="1" thickBot="1">
      <c r="E3060" s="21" t="s">
        <v>68</v>
      </c>
      <c r="J3060" s="21" t="s">
        <v>69</v>
      </c>
      <c r="O3060" s="21" t="s">
        <v>70</v>
      </c>
      <c r="T3060" s="21" t="s">
        <v>71</v>
      </c>
      <c r="Y3060" s="21" t="s">
        <v>72</v>
      </c>
      <c r="AD3060" s="21" t="s">
        <v>73</v>
      </c>
      <c r="AI3060" s="21" t="s">
        <v>74</v>
      </c>
      <c r="AN3060" s="21" t="s">
        <v>75</v>
      </c>
      <c r="AS3060" s="21" t="s">
        <v>76</v>
      </c>
    </row>
    <row r="3061" spans="2:56" ht="18.649999999999999" customHeight="1" thickBot="1">
      <c r="B3061" s="20"/>
      <c r="D3061" s="197" t="s">
        <v>77</v>
      </c>
      <c r="E3061" s="198"/>
      <c r="F3061" s="199" t="s">
        <v>78</v>
      </c>
      <c r="G3061" s="200"/>
      <c r="I3061" s="197" t="s">
        <v>79</v>
      </c>
      <c r="J3061" s="198"/>
      <c r="K3061" s="199" t="s">
        <v>80</v>
      </c>
      <c r="L3061" s="200"/>
      <c r="N3061" s="197" t="s">
        <v>81</v>
      </c>
      <c r="O3061" s="198"/>
      <c r="P3061" s="199" t="s">
        <v>82</v>
      </c>
      <c r="Q3061" s="200"/>
      <c r="S3061" s="197" t="s">
        <v>83</v>
      </c>
      <c r="T3061" s="198"/>
      <c r="U3061" s="199" t="s">
        <v>84</v>
      </c>
      <c r="V3061" s="200"/>
      <c r="X3061" s="197" t="s">
        <v>85</v>
      </c>
      <c r="Y3061" s="198"/>
      <c r="Z3061" s="199" t="s">
        <v>86</v>
      </c>
      <c r="AA3061" s="200"/>
      <c r="AB3061" s="4"/>
      <c r="AC3061" s="197" t="s">
        <v>87</v>
      </c>
      <c r="AD3061" s="198"/>
      <c r="AE3061" s="199" t="s">
        <v>88</v>
      </c>
      <c r="AF3061" s="200"/>
      <c r="AH3061" s="197" t="s">
        <v>89</v>
      </c>
      <c r="AI3061" s="198"/>
      <c r="AJ3061" s="199" t="s">
        <v>90</v>
      </c>
      <c r="AK3061" s="200"/>
      <c r="AL3061" s="4"/>
      <c r="AM3061" s="197" t="s">
        <v>91</v>
      </c>
      <c r="AN3061" s="198"/>
      <c r="AO3061" s="199" t="s">
        <v>92</v>
      </c>
      <c r="AP3061" s="200"/>
      <c r="AR3061" s="197" t="s">
        <v>93</v>
      </c>
      <c r="AS3061" s="198"/>
      <c r="AT3061" s="199" t="s">
        <v>94</v>
      </c>
      <c r="AU3061" s="200"/>
      <c r="AV3061" s="4"/>
      <c r="AW3061" s="181" t="s">
        <v>95</v>
      </c>
      <c r="AY3061" s="182" t="s">
        <v>22</v>
      </c>
      <c r="AZ3061" s="9"/>
      <c r="BA3061" s="29"/>
      <c r="BB3061" s="29"/>
      <c r="BC3061" s="29"/>
      <c r="BD3061" s="29"/>
    </row>
    <row r="3062" spans="2:56" ht="18.649999999999999" customHeight="1" thickTop="1" thickBot="1">
      <c r="B3062" s="39">
        <f t="shared" ref="B3062" si="18249">B3055+$E$5</f>
        <v>1.073599999999981</v>
      </c>
      <c r="D3062" s="24">
        <v>1</v>
      </c>
      <c r="E3062" s="25">
        <v>0</v>
      </c>
      <c r="F3062" s="26">
        <v>0</v>
      </c>
      <c r="G3062" s="27">
        <f t="shared" ref="G3062" si="18250">-1/($E$8*$B3062)</f>
        <v>-5.2036067238925572</v>
      </c>
      <c r="I3062" s="24">
        <v>1</v>
      </c>
      <c r="J3062" s="28">
        <v>0</v>
      </c>
      <c r="K3062" s="26">
        <v>0</v>
      </c>
      <c r="L3062" s="27">
        <v>0</v>
      </c>
      <c r="N3062" s="24">
        <f t="shared" ref="N3062" si="18251">D3062*I3062+F3062*I3065-E3062*J3062-G3062*J3065</f>
        <v>0.7135370200655855</v>
      </c>
      <c r="O3062" s="28">
        <f t="shared" ref="O3062" si="18252">(D3062*J3062+E3062*I3062+F3062*J3065+G3062*I3065)</f>
        <v>0</v>
      </c>
      <c r="P3062" s="26">
        <f t="shared" ref="P3062" si="18253">D3062*K3062+F3062*K3065-E3062*L3062-G3062*L3065</f>
        <v>0</v>
      </c>
      <c r="Q3062" s="27">
        <f t="shared" ref="Q3062" si="18254">(D3062*L3062+E3062*K3062+F3062*L3065+G3062*K3065)</f>
        <v>-5.2036067238925572</v>
      </c>
      <c r="S3062" s="24">
        <v>1</v>
      </c>
      <c r="T3062" s="25">
        <v>0</v>
      </c>
      <c r="U3062" s="26">
        <v>0</v>
      </c>
      <c r="V3062" s="27">
        <f t="shared" ref="V3062" si="18255">-1/($T$8*$B3062)</f>
        <v>-25.174205502074802</v>
      </c>
      <c r="X3062" s="24">
        <f t="shared" ref="X3062" si="18256">N3062*S3062+P3062*S3065-O3062*T3062-Q3062*T3065</f>
        <v>0.7135370200655855</v>
      </c>
      <c r="Y3062" s="28">
        <f t="shared" ref="Y3062" si="18257">(N3062*T3062+O3062*S3062+P3062*T3065+Q3062*S3065)</f>
        <v>0</v>
      </c>
      <c r="Z3062" s="26">
        <f t="shared" ref="Z3062" si="18258">N3062*U3062+P3062*U3065-O3062*V3062-Q3062*V3065</f>
        <v>0</v>
      </c>
      <c r="AA3062" s="27">
        <f t="shared" ref="AA3062" si="18259">(N3062*V3062+O3062*U3062+P3062*V3065+Q3062*U3065)</f>
        <v>-23.166334300361676</v>
      </c>
      <c r="AB3062" s="8"/>
      <c r="AC3062" s="24">
        <v>1</v>
      </c>
      <c r="AD3062" s="28">
        <v>0</v>
      </c>
      <c r="AE3062" s="26">
        <v>0</v>
      </c>
      <c r="AF3062" s="27">
        <v>0</v>
      </c>
      <c r="AH3062" s="24">
        <f t="shared" ref="AH3062" si="18260">X3062*AC3062+Z3062*AC3065-Y3062*AD3062-AA3062*AD3065</f>
        <v>-1.0538332797583672</v>
      </c>
      <c r="AI3062" s="28">
        <f t="shared" ref="AI3062" si="18261">(X3062*AD3062+Y3062*AC3062+Z3062*AD3065+AA3062*AC3065)</f>
        <v>0</v>
      </c>
      <c r="AJ3062" s="26">
        <f t="shared" ref="AJ3062" si="18262">X3062*AE3062+Z3062*AE3065-Y3062*AF3062-AA3062*AF3065</f>
        <v>0</v>
      </c>
      <c r="AK3062" s="27">
        <f t="shared" ref="AK3062" si="18263">(X3062*AF3062+Y3062*AE3062+Z3062*AF3065+AA3062*AE3065)</f>
        <v>-23.166334300361676</v>
      </c>
      <c r="AL3062" s="8"/>
      <c r="AM3062" s="24">
        <v>1</v>
      </c>
      <c r="AN3062" s="25">
        <v>0</v>
      </c>
      <c r="AO3062" s="26">
        <v>0</v>
      </c>
      <c r="AP3062" s="27">
        <f t="shared" ref="AP3062" si="18264">-1/($AN$8*$B3062)</f>
        <v>-5.2036067238925572</v>
      </c>
      <c r="AR3062" s="24">
        <f t="shared" ref="AR3062" si="18265">AH3062*AM3062+AJ3062*AM3065-AI3062*AN3062-AK3062*AN3065</f>
        <v>-1.0538332797583672</v>
      </c>
      <c r="AS3062" s="28">
        <f t="shared" ref="AS3062" si="18266">(AH3062*AN3062+AI3062*AM3062+AJ3062*AN3065+AK3062*AM3065)</f>
        <v>0</v>
      </c>
      <c r="AT3062" s="26">
        <f t="shared" ref="AT3062" si="18267">AH3062*AO3062+AJ3062*AO3065-AI3062*AP3062-AK3062*AP3065</f>
        <v>0</v>
      </c>
      <c r="AU3062" s="27">
        <f t="shared" ref="AU3062" si="18268">(AH3062*AP3062+AI3062*AO3062+AJ3062*AP3065+AK3062*AO3065)</f>
        <v>-17.682600359949291</v>
      </c>
      <c r="AV3062" s="8"/>
      <c r="AW3062" s="183">
        <f t="shared" ref="AW3062" si="18269">20*LOG((2*$AR$8)/(($AR$8*AR3062+AT3062+$AR$8*AR3065+AT3065)^2+($AR$8*AS3062+AU3062+$AR$8*AS3065+AU3065)^2)^0.5)</f>
        <v>-18.977027915293156</v>
      </c>
      <c r="AY3062" s="184">
        <f t="shared" ref="AY3062" si="18270">((AS3062^2+AR3062^2)/(AS3065^2+AR3065^2))^0.5</f>
        <v>41.143980027592733</v>
      </c>
      <c r="AZ3062" s="9"/>
      <c r="BA3062" s="29"/>
      <c r="BB3062" s="29"/>
      <c r="BC3062" s="29"/>
      <c r="BD3062" s="29"/>
    </row>
    <row r="3063" spans="2:56" ht="18.649999999999999" customHeight="1" thickBot="1">
      <c r="D3063" s="30"/>
      <c r="G3063" s="31"/>
      <c r="I3063" s="30"/>
      <c r="L3063" s="31"/>
      <c r="N3063" s="30"/>
      <c r="Q3063" s="31"/>
      <c r="S3063" s="30"/>
      <c r="V3063" s="31"/>
      <c r="X3063" s="30"/>
      <c r="AA3063" s="31"/>
      <c r="AC3063" s="30"/>
      <c r="AF3063" s="31"/>
      <c r="AH3063" s="30"/>
      <c r="AK3063" s="31"/>
      <c r="AM3063" s="30"/>
      <c r="AP3063" s="31"/>
      <c r="AR3063" s="30"/>
      <c r="AU3063" s="31"/>
      <c r="AY3063" s="185"/>
      <c r="AZ3063" s="9"/>
      <c r="BA3063" s="29"/>
      <c r="BB3063" s="29"/>
      <c r="BC3063" s="29"/>
      <c r="BD3063" s="29"/>
    </row>
    <row r="3064" spans="2:56" ht="18.649999999999999" customHeight="1" thickBot="1">
      <c r="D3064" s="197" t="s">
        <v>96</v>
      </c>
      <c r="E3064" s="198"/>
      <c r="F3064" s="199" t="s">
        <v>97</v>
      </c>
      <c r="G3064" s="200"/>
      <c r="I3064" s="197" t="s">
        <v>98</v>
      </c>
      <c r="J3064" s="198"/>
      <c r="K3064" s="199" t="s">
        <v>99</v>
      </c>
      <c r="L3064" s="200"/>
      <c r="N3064" s="197" t="s">
        <v>1</v>
      </c>
      <c r="O3064" s="198"/>
      <c r="P3064" s="199" t="s">
        <v>2</v>
      </c>
      <c r="Q3064" s="200"/>
      <c r="S3064" s="172" t="s">
        <v>100</v>
      </c>
      <c r="T3064" s="173"/>
      <c r="U3064" s="199" t="s">
        <v>101</v>
      </c>
      <c r="V3064" s="200"/>
      <c r="X3064" s="197" t="s">
        <v>102</v>
      </c>
      <c r="Y3064" s="198"/>
      <c r="Z3064" s="199" t="s">
        <v>103</v>
      </c>
      <c r="AA3064" s="200"/>
      <c r="AB3064" s="4"/>
      <c r="AC3064" s="197" t="s">
        <v>104</v>
      </c>
      <c r="AD3064" s="198"/>
      <c r="AE3064" s="199" t="s">
        <v>105</v>
      </c>
      <c r="AF3064" s="200"/>
      <c r="AH3064" s="172" t="s">
        <v>106</v>
      </c>
      <c r="AI3064" s="173"/>
      <c r="AJ3064" s="199" t="s">
        <v>107</v>
      </c>
      <c r="AK3064" s="200"/>
      <c r="AL3064" s="4"/>
      <c r="AM3064" s="197" t="s">
        <v>108</v>
      </c>
      <c r="AN3064" s="198"/>
      <c r="AO3064" s="199" t="s">
        <v>109</v>
      </c>
      <c r="AP3064" s="200"/>
      <c r="AR3064" s="197" t="s">
        <v>110</v>
      </c>
      <c r="AS3064" s="198"/>
      <c r="AT3064" s="199" t="s">
        <v>111</v>
      </c>
      <c r="AU3064" s="200"/>
      <c r="AV3064" s="4"/>
      <c r="AW3064" s="36" t="s">
        <v>112</v>
      </c>
      <c r="AY3064" s="186" t="s">
        <v>113</v>
      </c>
      <c r="AZ3064" s="9"/>
      <c r="BA3064" s="29"/>
      <c r="BB3064" s="29"/>
      <c r="BC3064" s="29"/>
      <c r="BD3064" s="29"/>
    </row>
    <row r="3065" spans="2:56" ht="18.649999999999999" customHeight="1" thickTop="1" thickBot="1">
      <c r="D3065" s="24">
        <v>0</v>
      </c>
      <c r="E3065" s="28">
        <v>0</v>
      </c>
      <c r="F3065" s="26">
        <v>1</v>
      </c>
      <c r="G3065" s="27">
        <v>0</v>
      </c>
      <c r="I3065" s="24">
        <v>0</v>
      </c>
      <c r="J3065" s="28">
        <f t="shared" ref="J3065" si="18271">IF(0=(1-$J$8*$K$8*$B3062^2),0,-1*(1-$J$8*$K$8*$B3062^2)/($B3062*$K$8))</f>
        <v>-5.5050851291107171E-2</v>
      </c>
      <c r="K3065" s="26">
        <v>1</v>
      </c>
      <c r="L3065" s="27">
        <v>0</v>
      </c>
      <c r="N3065" s="24">
        <f t="shared" ref="N3065" si="18272">D3065*I3062+F3065*I3065-E3065*J3062-G3065*J3065</f>
        <v>0</v>
      </c>
      <c r="O3065" s="28">
        <f t="shared" ref="O3065" si="18273">(D3065*J3062+E3065*I3062+F3065*J3065+G3065*I3065)</f>
        <v>-5.5050851291107171E-2</v>
      </c>
      <c r="P3065" s="26">
        <f t="shared" ref="P3065" si="18274">D3065*K3062+F3065*K3065-E3065*L3062-G3065*L3065</f>
        <v>1</v>
      </c>
      <c r="Q3065" s="27">
        <f t="shared" ref="Q3065" si="18275">(D3065*L3062+E3065*K3062+F3065*L3065+G3065*K3065)</f>
        <v>0</v>
      </c>
      <c r="S3065" s="24">
        <v>0</v>
      </c>
      <c r="T3065" s="28">
        <v>0</v>
      </c>
      <c r="U3065" s="26">
        <v>1</v>
      </c>
      <c r="V3065" s="27">
        <v>0</v>
      </c>
      <c r="X3065" s="24">
        <f t="shared" ref="X3065" si="18276">N3065*S3062+P3065*S3065-O3065*T3062-Q3065*T3065</f>
        <v>0</v>
      </c>
      <c r="Y3065" s="28">
        <f t="shared" ref="Y3065" si="18277">(N3065*T3062+O3065*S3062+P3065*T3065+Q3065*S3065)</f>
        <v>-5.5050851291107171E-2</v>
      </c>
      <c r="Z3065" s="26">
        <f t="shared" ref="Z3065" si="18278">N3065*U3062+P3065*U3065-O3065*V3062-Q3065*V3065</f>
        <v>-0.38586144346649176</v>
      </c>
      <c r="AA3065" s="27">
        <f t="shared" ref="AA3065" si="18279">(N3065*V3062+O3065*U3062+P3065*V3065+Q3065*U3065)</f>
        <v>0</v>
      </c>
      <c r="AB3065" s="8"/>
      <c r="AC3065" s="24">
        <v>0</v>
      </c>
      <c r="AD3065" s="28">
        <f t="shared" ref="AD3065" si="18280">IF(0=(1-$AD$8*$AE$8*$B3062^2),0,-1*(1-$AD$8*$AE$8*$B3062^2)/($B3062*$AD$8))</f>
        <v>-7.6290459979952902E-2</v>
      </c>
      <c r="AE3065" s="26">
        <v>1</v>
      </c>
      <c r="AF3065" s="27">
        <v>0</v>
      </c>
      <c r="AH3065" s="24">
        <f t="shared" ref="AH3065" si="18281">X3065*AC3062+Z3065*AC3065-Y3065*AD3062-AA3065*AD3065</f>
        <v>0</v>
      </c>
      <c r="AI3065" s="28">
        <f t="shared" ref="AI3065" si="18282">(X3065*AD3062+Y3065*AC3062+Z3065*AD3065+AA3065*AC3065)</f>
        <v>-2.5613304280519923E-2</v>
      </c>
      <c r="AJ3065" s="26">
        <f t="shared" ref="AJ3065" si="18283">X3065*AE3062+Z3065*AE3065-Y3065*AF3062-AA3065*AF3065</f>
        <v>-0.38586144346649176</v>
      </c>
      <c r="AK3065" s="27">
        <f t="shared" ref="AK3065" si="18284">(X3065*AF3062+Y3065*AE3062+Z3065*AF3065+AA3065*AE3065)</f>
        <v>0</v>
      </c>
      <c r="AL3065" s="8"/>
      <c r="AM3065" s="24">
        <v>0</v>
      </c>
      <c r="AN3065" s="28">
        <v>0</v>
      </c>
      <c r="AO3065" s="26">
        <v>1</v>
      </c>
      <c r="AP3065" s="27">
        <v>0</v>
      </c>
      <c r="AR3065" s="24">
        <f t="shared" ref="AR3065" si="18285">AH3065*AM3062+AJ3065*AM3065-AI3065*AN3062-AK3065*AN3065</f>
        <v>0</v>
      </c>
      <c r="AS3065" s="28">
        <f t="shared" ref="AS3065" si="18286">(AH3065*AN3062+AI3065*AM3062+AJ3065*AN3065+AK3065*AM3065)</f>
        <v>-2.5613304280519923E-2</v>
      </c>
      <c r="AT3065" s="26">
        <f t="shared" ref="AT3065" si="18287">AH3065*AO3062+AJ3065*AO3065-AI3065*AP3062-AK3065*AP3065</f>
        <v>-0.51914300584171125</v>
      </c>
      <c r="AU3065" s="27">
        <f t="shared" ref="AU3065" si="18288">(AH3065*AP3062+AI3065*AO3062+AJ3065*AP3065+AK3065*AO3065)</f>
        <v>0</v>
      </c>
      <c r="AV3065" s="8"/>
      <c r="AW3065" s="38">
        <f t="shared" ref="AW3065" si="18289">(180/PI())*ATAN(-1*(($AR$8*AS3062+AU3062+$AR$8*AS3065+AU3065)/($AR$8*AR3062+AT3062+$AR$8*AR3065+AT3065)))</f>
        <v>-84.923882114136887</v>
      </c>
      <c r="AY3065" s="187">
        <f t="shared" ref="AY3065" si="18290">20*LOG(((($AR$8*AR3062+AT3062-$AR$8*AR3065-AT3065)^2+($AR$8*AS3062+AU3062-$AR$8*AS3065-AU3065)^2)/(($AR$8*AR3062+AT3062+$AR$8*AR3065+AT3065)^2+($AR$8*AS3062+AU3062+$AR$8*AS3065+AU3065)^2))^0.5)</f>
        <v>-5.5315181697406617E-2</v>
      </c>
      <c r="AZ3065" s="9"/>
      <c r="BA3065" s="29"/>
      <c r="BB3065" s="29"/>
      <c r="BC3065" s="29"/>
      <c r="BD3065" s="29"/>
    </row>
    <row r="3066" spans="2:56" ht="18.649999999999999" customHeight="1">
      <c r="AY3066" s="33"/>
    </row>
    <row r="3067" spans="2:56" ht="18.649999999999999" customHeight="1" thickBot="1">
      <c r="E3067" s="21" t="s">
        <v>68</v>
      </c>
      <c r="J3067" s="21" t="s">
        <v>69</v>
      </c>
      <c r="O3067" s="21" t="s">
        <v>70</v>
      </c>
      <c r="T3067" s="21" t="s">
        <v>71</v>
      </c>
      <c r="Y3067" s="21" t="s">
        <v>72</v>
      </c>
      <c r="AD3067" s="21" t="s">
        <v>73</v>
      </c>
      <c r="AI3067" s="21" t="s">
        <v>74</v>
      </c>
      <c r="AN3067" s="21" t="s">
        <v>75</v>
      </c>
      <c r="AS3067" s="21" t="s">
        <v>76</v>
      </c>
    </row>
    <row r="3068" spans="2:56" ht="18.649999999999999" customHeight="1" thickBot="1">
      <c r="B3068" s="20"/>
      <c r="D3068" s="197" t="s">
        <v>77</v>
      </c>
      <c r="E3068" s="198"/>
      <c r="F3068" s="199" t="s">
        <v>78</v>
      </c>
      <c r="G3068" s="200"/>
      <c r="I3068" s="197" t="s">
        <v>79</v>
      </c>
      <c r="J3068" s="198"/>
      <c r="K3068" s="199" t="s">
        <v>80</v>
      </c>
      <c r="L3068" s="200"/>
      <c r="N3068" s="197" t="s">
        <v>81</v>
      </c>
      <c r="O3068" s="198"/>
      <c r="P3068" s="199" t="s">
        <v>82</v>
      </c>
      <c r="Q3068" s="200"/>
      <c r="S3068" s="197" t="s">
        <v>83</v>
      </c>
      <c r="T3068" s="198"/>
      <c r="U3068" s="199" t="s">
        <v>84</v>
      </c>
      <c r="V3068" s="200"/>
      <c r="X3068" s="197" t="s">
        <v>85</v>
      </c>
      <c r="Y3068" s="198"/>
      <c r="Z3068" s="199" t="s">
        <v>86</v>
      </c>
      <c r="AA3068" s="200"/>
      <c r="AB3068" s="4"/>
      <c r="AC3068" s="197" t="s">
        <v>87</v>
      </c>
      <c r="AD3068" s="198"/>
      <c r="AE3068" s="199" t="s">
        <v>88</v>
      </c>
      <c r="AF3068" s="200"/>
      <c r="AH3068" s="197" t="s">
        <v>89</v>
      </c>
      <c r="AI3068" s="198"/>
      <c r="AJ3068" s="199" t="s">
        <v>90</v>
      </c>
      <c r="AK3068" s="200"/>
      <c r="AL3068" s="4"/>
      <c r="AM3068" s="197" t="s">
        <v>91</v>
      </c>
      <c r="AN3068" s="198"/>
      <c r="AO3068" s="199" t="s">
        <v>92</v>
      </c>
      <c r="AP3068" s="200"/>
      <c r="AR3068" s="197" t="s">
        <v>93</v>
      </c>
      <c r="AS3068" s="198"/>
      <c r="AT3068" s="199" t="s">
        <v>94</v>
      </c>
      <c r="AU3068" s="200"/>
      <c r="AV3068" s="4"/>
      <c r="AW3068" s="181" t="s">
        <v>95</v>
      </c>
      <c r="AY3068" s="182" t="s">
        <v>22</v>
      </c>
      <c r="AZ3068" s="9"/>
      <c r="BA3068" s="29"/>
      <c r="BB3068" s="29"/>
      <c r="BC3068" s="29"/>
      <c r="BD3068" s="29"/>
    </row>
    <row r="3069" spans="2:56" ht="18.649999999999999" customHeight="1" thickTop="1" thickBot="1">
      <c r="B3069" s="39">
        <f t="shared" ref="B3069" si="18291">B3062+$E$5</f>
        <v>1.073999999999981</v>
      </c>
      <c r="D3069" s="24">
        <v>1</v>
      </c>
      <c r="E3069" s="25">
        <v>0</v>
      </c>
      <c r="F3069" s="26">
        <v>0</v>
      </c>
      <c r="G3069" s="27">
        <f t="shared" ref="G3069" si="18292">-1/($E$8*$B3069)</f>
        <v>-5.2016686953175499</v>
      </c>
      <c r="I3069" s="24">
        <v>1</v>
      </c>
      <c r="J3069" s="28">
        <v>0</v>
      </c>
      <c r="K3069" s="26">
        <v>0</v>
      </c>
      <c r="L3069" s="27">
        <v>0</v>
      </c>
      <c r="N3069" s="24">
        <f t="shared" ref="N3069" si="18293">D3069*I3069+F3069*I3072-E3069*J3069-G3069*J3072</f>
        <v>0.71786515444890742</v>
      </c>
      <c r="O3069" s="28">
        <f t="shared" ref="O3069" si="18294">(D3069*J3069+E3069*I3069+F3069*J3072+G3069*I3072)</f>
        <v>0</v>
      </c>
      <c r="P3069" s="26">
        <f t="shared" ref="P3069" si="18295">D3069*K3069+F3069*K3072-E3069*L3069-G3069*L3072</f>
        <v>0</v>
      </c>
      <c r="Q3069" s="27">
        <f t="shared" ref="Q3069" si="18296">(D3069*L3069+E3069*K3069+F3069*L3072+G3069*K3072)</f>
        <v>-5.2016686953175499</v>
      </c>
      <c r="S3069" s="24">
        <v>1</v>
      </c>
      <c r="T3069" s="25">
        <v>0</v>
      </c>
      <c r="U3069" s="26">
        <v>0</v>
      </c>
      <c r="V3069" s="27">
        <f t="shared" ref="V3069" si="18297">-1/($T$8*$B3069)</f>
        <v>-25.164829634103825</v>
      </c>
      <c r="X3069" s="24">
        <f t="shared" ref="X3069" si="18298">N3069*S3069+P3069*S3072-O3069*T3069-Q3069*T3072</f>
        <v>0.71786515444890742</v>
      </c>
      <c r="Y3069" s="28">
        <f t="shared" ref="Y3069" si="18299">(N3069*T3069+O3069*S3069+P3069*T3072+Q3069*S3072)</f>
        <v>0</v>
      </c>
      <c r="Z3069" s="26">
        <f t="shared" ref="Z3069" si="18300">N3069*U3069+P3069*U3072-O3069*V3069-Q3069*V3072</f>
        <v>0</v>
      </c>
      <c r="AA3069" s="27">
        <f t="shared" ref="AA3069" si="18301">(N3069*V3069+O3069*U3069+P3069*V3072+Q3069*U3072)</f>
        <v>-23.266623007283936</v>
      </c>
      <c r="AB3069" s="8"/>
      <c r="AC3069" s="24">
        <v>1</v>
      </c>
      <c r="AD3069" s="28">
        <v>0</v>
      </c>
      <c r="AE3069" s="26">
        <v>0</v>
      </c>
      <c r="AF3069" s="27">
        <v>0</v>
      </c>
      <c r="AH3069" s="24">
        <f t="shared" ref="AH3069" si="18302">X3069*AC3069+Z3069*AC3072-Y3069*AD3069-AA3069*AD3072</f>
        <v>-1.04097452883286</v>
      </c>
      <c r="AI3069" s="28">
        <f t="shared" ref="AI3069" si="18303">(X3069*AD3069+Y3069*AC3069+Z3069*AD3072+AA3069*AC3072)</f>
        <v>0</v>
      </c>
      <c r="AJ3069" s="26">
        <f t="shared" ref="AJ3069" si="18304">X3069*AE3069+Z3069*AE3072-Y3069*AF3069-AA3069*AF3072</f>
        <v>0</v>
      </c>
      <c r="AK3069" s="27">
        <f t="shared" ref="AK3069" si="18305">(X3069*AF3069+Y3069*AE3069+Z3069*AF3072+AA3069*AE3072)</f>
        <v>-23.266623007283936</v>
      </c>
      <c r="AL3069" s="8"/>
      <c r="AM3069" s="24">
        <v>1</v>
      </c>
      <c r="AN3069" s="25">
        <v>0</v>
      </c>
      <c r="AO3069" s="26">
        <v>0</v>
      </c>
      <c r="AP3069" s="27">
        <f t="shared" ref="AP3069" si="18306">-1/($AN$8*$B3069)</f>
        <v>-5.2016686953175499</v>
      </c>
      <c r="AR3069" s="24">
        <f t="shared" ref="AR3069" si="18307">AH3069*AM3069+AJ3069*AM3072-AI3069*AN3069-AK3069*AN3072</f>
        <v>-1.04097452883286</v>
      </c>
      <c r="AS3069" s="28">
        <f t="shared" ref="AS3069" si="18308">(AH3069*AN3069+AI3069*AM3069+AJ3069*AN3072+AK3069*AM3072)</f>
        <v>0</v>
      </c>
      <c r="AT3069" s="26">
        <f t="shared" ref="AT3069" si="18309">AH3069*AO3069+AJ3069*AO3072-AI3069*AP3069-AK3069*AP3072</f>
        <v>0</v>
      </c>
      <c r="AU3069" s="27">
        <f t="shared" ref="AU3069" si="18310">(AH3069*AP3069+AI3069*AO3069+AJ3069*AP3072+AK3069*AO3072)</f>
        <v>-17.851818388031113</v>
      </c>
      <c r="AV3069" s="8"/>
      <c r="AW3069" s="183">
        <f t="shared" ref="AW3069" si="18311">20*LOG((2*$AR$8)/(($AR$8*AR3069+AT3069+$AR$8*AR3072+AT3072)^2+($AR$8*AS3069+AU3069+$AR$8*AS3072+AU3072)^2)^0.5)</f>
        <v>-19.058300472162479</v>
      </c>
      <c r="AY3069" s="184">
        <f t="shared" ref="AY3069" si="18312">((AS3069^2+AR3069^2)/(AS3072^2+AR3072^2))^0.5</f>
        <v>39.056590735538947</v>
      </c>
      <c r="AZ3069" s="9"/>
      <c r="BA3069" s="29"/>
      <c r="BB3069" s="29"/>
      <c r="BC3069" s="29"/>
      <c r="BD3069" s="29"/>
    </row>
    <row r="3070" spans="2:56" ht="18.649999999999999" customHeight="1" thickBot="1">
      <c r="D3070" s="30"/>
      <c r="G3070" s="31"/>
      <c r="I3070" s="30"/>
      <c r="L3070" s="31"/>
      <c r="N3070" s="30"/>
      <c r="Q3070" s="31"/>
      <c r="S3070" s="30"/>
      <c r="V3070" s="31"/>
      <c r="X3070" s="30"/>
      <c r="AA3070" s="31"/>
      <c r="AC3070" s="30"/>
      <c r="AF3070" s="31"/>
      <c r="AH3070" s="30"/>
      <c r="AK3070" s="31"/>
      <c r="AM3070" s="30"/>
      <c r="AP3070" s="31"/>
      <c r="AR3070" s="30"/>
      <c r="AU3070" s="31"/>
      <c r="AY3070" s="185"/>
      <c r="AZ3070" s="9"/>
      <c r="BA3070" s="29"/>
      <c r="BB3070" s="29"/>
      <c r="BC3070" s="29"/>
      <c r="BD3070" s="29"/>
    </row>
    <row r="3071" spans="2:56" ht="18.649999999999999" customHeight="1" thickBot="1">
      <c r="D3071" s="197" t="s">
        <v>96</v>
      </c>
      <c r="E3071" s="198"/>
      <c r="F3071" s="199" t="s">
        <v>97</v>
      </c>
      <c r="G3071" s="200"/>
      <c r="I3071" s="197" t="s">
        <v>98</v>
      </c>
      <c r="J3071" s="198"/>
      <c r="K3071" s="199" t="s">
        <v>99</v>
      </c>
      <c r="L3071" s="200"/>
      <c r="N3071" s="197" t="s">
        <v>1</v>
      </c>
      <c r="O3071" s="198"/>
      <c r="P3071" s="199" t="s">
        <v>2</v>
      </c>
      <c r="Q3071" s="200"/>
      <c r="S3071" s="172" t="s">
        <v>100</v>
      </c>
      <c r="T3071" s="173"/>
      <c r="U3071" s="199" t="s">
        <v>101</v>
      </c>
      <c r="V3071" s="200"/>
      <c r="X3071" s="197" t="s">
        <v>102</v>
      </c>
      <c r="Y3071" s="198"/>
      <c r="Z3071" s="199" t="s">
        <v>103</v>
      </c>
      <c r="AA3071" s="200"/>
      <c r="AB3071" s="4"/>
      <c r="AC3071" s="197" t="s">
        <v>104</v>
      </c>
      <c r="AD3071" s="198"/>
      <c r="AE3071" s="199" t="s">
        <v>105</v>
      </c>
      <c r="AF3071" s="200"/>
      <c r="AH3071" s="172" t="s">
        <v>106</v>
      </c>
      <c r="AI3071" s="173"/>
      <c r="AJ3071" s="199" t="s">
        <v>107</v>
      </c>
      <c r="AK3071" s="200"/>
      <c r="AL3071" s="4"/>
      <c r="AM3071" s="197" t="s">
        <v>108</v>
      </c>
      <c r="AN3071" s="198"/>
      <c r="AO3071" s="199" t="s">
        <v>109</v>
      </c>
      <c r="AP3071" s="200"/>
      <c r="AR3071" s="197" t="s">
        <v>110</v>
      </c>
      <c r="AS3071" s="198"/>
      <c r="AT3071" s="199" t="s">
        <v>111</v>
      </c>
      <c r="AU3071" s="200"/>
      <c r="AV3071" s="4"/>
      <c r="AW3071" s="36" t="s">
        <v>112</v>
      </c>
      <c r="AY3071" s="186" t="s">
        <v>113</v>
      </c>
      <c r="AZ3071" s="9"/>
      <c r="BA3071" s="29"/>
      <c r="BB3071" s="29"/>
      <c r="BC3071" s="29"/>
      <c r="BD3071" s="29"/>
    </row>
    <row r="3072" spans="2:56" ht="18.649999999999999" customHeight="1" thickTop="1" thickBot="1">
      <c r="D3072" s="24">
        <v>0</v>
      </c>
      <c r="E3072" s="28">
        <v>0</v>
      </c>
      <c r="F3072" s="26">
        <v>1</v>
      </c>
      <c r="G3072" s="27">
        <v>0</v>
      </c>
      <c r="I3072" s="24">
        <v>0</v>
      </c>
      <c r="J3072" s="28">
        <f t="shared" ref="J3072" si="18313">IF(0=(1-$J$8*$K$8*$B3069^2),0,-1*(1-$J$8*$K$8*$B3069^2)/($B3069*$K$8))</f>
        <v>-5.4239295517814388E-2</v>
      </c>
      <c r="K3072" s="26">
        <v>1</v>
      </c>
      <c r="L3072" s="27">
        <v>0</v>
      </c>
      <c r="N3072" s="24">
        <f t="shared" ref="N3072" si="18314">D3072*I3069+F3072*I3072-E3072*J3069-G3072*J3072</f>
        <v>0</v>
      </c>
      <c r="O3072" s="28">
        <f t="shared" ref="O3072" si="18315">(D3072*J3069+E3072*I3069+F3072*J3072+G3072*I3072)</f>
        <v>-5.4239295517814388E-2</v>
      </c>
      <c r="P3072" s="26">
        <f t="shared" ref="P3072" si="18316">D3072*K3069+F3072*K3072-E3072*L3069-G3072*L3072</f>
        <v>1</v>
      </c>
      <c r="Q3072" s="27">
        <f t="shared" ref="Q3072" si="18317">(D3072*L3069+E3072*K3069+F3072*L3072+G3072*K3072)</f>
        <v>0</v>
      </c>
      <c r="S3072" s="24">
        <v>0</v>
      </c>
      <c r="T3072" s="28">
        <v>0</v>
      </c>
      <c r="U3072" s="26">
        <v>1</v>
      </c>
      <c r="V3072" s="27">
        <v>0</v>
      </c>
      <c r="X3072" s="24">
        <f t="shared" ref="X3072" si="18318">N3072*S3069+P3072*S3072-O3072*T3069-Q3072*T3072</f>
        <v>0</v>
      </c>
      <c r="Y3072" s="28">
        <f t="shared" ref="Y3072" si="18319">(N3072*T3069+O3072*S3069+P3072*T3072+Q3072*S3072)</f>
        <v>-5.4239295517814388E-2</v>
      </c>
      <c r="Z3072" s="26">
        <f t="shared" ref="Z3072" si="18320">N3072*U3069+P3072*U3072-O3072*V3069-Q3072*V3072</f>
        <v>-0.36492263117961032</v>
      </c>
      <c r="AA3072" s="27">
        <f t="shared" ref="AA3072" si="18321">(N3072*V3069+O3072*U3069+P3072*V3072+Q3072*U3072)</f>
        <v>0</v>
      </c>
      <c r="AB3072" s="8"/>
      <c r="AC3072" s="24">
        <v>0</v>
      </c>
      <c r="AD3072" s="28">
        <f t="shared" ref="AD3072" si="18322">IF(0=(1-$AD$8*$AE$8*$B3069^2),0,-1*(1-$AD$8*$AE$8*$B3069^2)/($B3069*$AD$8))</f>
        <v>-7.5594970646627083E-2</v>
      </c>
      <c r="AE3072" s="26">
        <v>1</v>
      </c>
      <c r="AF3072" s="27">
        <v>0</v>
      </c>
      <c r="AH3072" s="24">
        <f t="shared" ref="AH3072" si="18323">X3072*AC3069+Z3072*AC3072-Y3072*AD3069-AA3072*AD3072</f>
        <v>0</v>
      </c>
      <c r="AI3072" s="28">
        <f t="shared" ref="AI3072" si="18324">(X3072*AD3069+Y3072*AC3069+Z3072*AD3072+AA3072*AC3072)</f>
        <v>-2.6652979925501825E-2</v>
      </c>
      <c r="AJ3072" s="26">
        <f t="shared" ref="AJ3072" si="18325">X3072*AE3069+Z3072*AE3072-Y3072*AF3069-AA3072*AF3072</f>
        <v>-0.36492263117961032</v>
      </c>
      <c r="AK3072" s="27">
        <f t="shared" ref="AK3072" si="18326">(X3072*AF3069+Y3072*AE3069+Z3072*AF3072+AA3072*AE3072)</f>
        <v>0</v>
      </c>
      <c r="AL3072" s="8"/>
      <c r="AM3072" s="24">
        <v>0</v>
      </c>
      <c r="AN3072" s="28">
        <v>0</v>
      </c>
      <c r="AO3072" s="26">
        <v>1</v>
      </c>
      <c r="AP3072" s="27">
        <v>0</v>
      </c>
      <c r="AR3072" s="24">
        <f t="shared" ref="AR3072" si="18327">AH3072*AM3069+AJ3072*AM3072-AI3072*AN3069-AK3072*AN3072</f>
        <v>0</v>
      </c>
      <c r="AS3072" s="28">
        <f t="shared" ref="AS3072" si="18328">(AH3072*AN3069+AI3072*AM3069+AJ3072*AN3072+AK3072*AM3072)</f>
        <v>-2.6652979925501825E-2</v>
      </c>
      <c r="AT3072" s="26">
        <f t="shared" ref="AT3072" si="18329">AH3072*AO3069+AJ3072*AO3072-AI3072*AP3069-AK3072*AP3072</f>
        <v>-0.50356260249502027</v>
      </c>
      <c r="AU3072" s="27">
        <f t="shared" ref="AU3072" si="18330">(AH3072*AP3069+AI3072*AO3069+AJ3072*AP3072+AK3072*AO3072)</f>
        <v>0</v>
      </c>
      <c r="AV3072" s="8"/>
      <c r="AW3072" s="38">
        <f t="shared" ref="AW3072" si="18331">(180/PI())*ATAN(-1*(($AR$8*AS3069+AU3069+$AR$8*AS3072+AU3072)/($AR$8*AR3069+AT3069+$AR$8*AR3072+AT3072)))</f>
        <v>-85.062425687681184</v>
      </c>
      <c r="AY3072" s="187">
        <f t="shared" ref="AY3072" si="18332">20*LOG(((($AR$8*AR3069+AT3069-$AR$8*AR3072-AT3072)^2+($AR$8*AS3069+AU3069-$AR$8*AS3072-AU3072)^2)/(($AR$8*AR3069+AT3069+$AR$8*AR3072+AT3072)^2+($AR$8*AS3069+AU3069+$AR$8*AS3072+AU3072)^2))^0.5)</f>
        <v>-5.4283219568381287E-2</v>
      </c>
      <c r="AZ3072" s="9"/>
      <c r="BA3072" s="29"/>
      <c r="BB3072" s="29"/>
      <c r="BC3072" s="29"/>
      <c r="BD3072" s="29"/>
    </row>
    <row r="3073" spans="2:56" ht="18.649999999999999" customHeight="1">
      <c r="AY3073" s="33"/>
    </row>
    <row r="3074" spans="2:56" ht="18.649999999999999" customHeight="1" thickBot="1">
      <c r="E3074" s="21" t="s">
        <v>68</v>
      </c>
      <c r="J3074" s="21" t="s">
        <v>69</v>
      </c>
      <c r="O3074" s="21" t="s">
        <v>70</v>
      </c>
      <c r="T3074" s="21" t="s">
        <v>71</v>
      </c>
      <c r="Y3074" s="21" t="s">
        <v>72</v>
      </c>
      <c r="AD3074" s="21" t="s">
        <v>73</v>
      </c>
      <c r="AI3074" s="21" t="s">
        <v>74</v>
      </c>
      <c r="AN3074" s="21" t="s">
        <v>75</v>
      </c>
      <c r="AS3074" s="21" t="s">
        <v>76</v>
      </c>
    </row>
    <row r="3075" spans="2:56" ht="18.649999999999999" customHeight="1" thickBot="1">
      <c r="B3075" s="20"/>
      <c r="D3075" s="197" t="s">
        <v>77</v>
      </c>
      <c r="E3075" s="198"/>
      <c r="F3075" s="199" t="s">
        <v>78</v>
      </c>
      <c r="G3075" s="200"/>
      <c r="I3075" s="197" t="s">
        <v>79</v>
      </c>
      <c r="J3075" s="198"/>
      <c r="K3075" s="199" t="s">
        <v>80</v>
      </c>
      <c r="L3075" s="200"/>
      <c r="N3075" s="197" t="s">
        <v>81</v>
      </c>
      <c r="O3075" s="198"/>
      <c r="P3075" s="199" t="s">
        <v>82</v>
      </c>
      <c r="Q3075" s="200"/>
      <c r="S3075" s="197" t="s">
        <v>83</v>
      </c>
      <c r="T3075" s="198"/>
      <c r="U3075" s="199" t="s">
        <v>84</v>
      </c>
      <c r="V3075" s="200"/>
      <c r="X3075" s="197" t="s">
        <v>85</v>
      </c>
      <c r="Y3075" s="198"/>
      <c r="Z3075" s="199" t="s">
        <v>86</v>
      </c>
      <c r="AA3075" s="200"/>
      <c r="AB3075" s="4"/>
      <c r="AC3075" s="197" t="s">
        <v>87</v>
      </c>
      <c r="AD3075" s="198"/>
      <c r="AE3075" s="199" t="s">
        <v>88</v>
      </c>
      <c r="AF3075" s="200"/>
      <c r="AH3075" s="197" t="s">
        <v>89</v>
      </c>
      <c r="AI3075" s="198"/>
      <c r="AJ3075" s="199" t="s">
        <v>90</v>
      </c>
      <c r="AK3075" s="200"/>
      <c r="AL3075" s="4"/>
      <c r="AM3075" s="197" t="s">
        <v>91</v>
      </c>
      <c r="AN3075" s="198"/>
      <c r="AO3075" s="199" t="s">
        <v>92</v>
      </c>
      <c r="AP3075" s="200"/>
      <c r="AR3075" s="197" t="s">
        <v>93</v>
      </c>
      <c r="AS3075" s="198"/>
      <c r="AT3075" s="199" t="s">
        <v>94</v>
      </c>
      <c r="AU3075" s="200"/>
      <c r="AV3075" s="4"/>
      <c r="AW3075" s="181" t="s">
        <v>95</v>
      </c>
      <c r="AY3075" s="182" t="s">
        <v>22</v>
      </c>
      <c r="AZ3075" s="9"/>
      <c r="BA3075" s="29"/>
      <c r="BB3075" s="29"/>
      <c r="BC3075" s="29"/>
      <c r="BD3075" s="29"/>
    </row>
    <row r="3076" spans="2:56" ht="18.649999999999999" customHeight="1" thickTop="1" thickBot="1">
      <c r="B3076" s="39">
        <f t="shared" ref="B3076" si="18333">B3069+$E$5</f>
        <v>1.0743999999999809</v>
      </c>
      <c r="D3076" s="24">
        <v>1</v>
      </c>
      <c r="E3076" s="25">
        <v>0</v>
      </c>
      <c r="F3076" s="26">
        <v>0</v>
      </c>
      <c r="G3076" s="27">
        <f t="shared" ref="G3076" si="18334">-1/($E$8*$B3076)</f>
        <v>-5.1997321098017952</v>
      </c>
      <c r="I3076" s="24">
        <v>1</v>
      </c>
      <c r="J3076" s="28">
        <v>0</v>
      </c>
      <c r="K3076" s="26">
        <v>0</v>
      </c>
      <c r="L3076" s="27">
        <v>0</v>
      </c>
      <c r="N3076" s="24">
        <f t="shared" ref="N3076" si="18335">D3076*I3076+F3076*I3079-E3076*J3076-G3076*J3079</f>
        <v>0.72218845562822753</v>
      </c>
      <c r="O3076" s="28">
        <f t="shared" ref="O3076" si="18336">(D3076*J3076+E3076*I3076+F3076*J3079+G3076*I3079)</f>
        <v>0</v>
      </c>
      <c r="P3076" s="26">
        <f t="shared" ref="P3076" si="18337">D3076*K3076+F3076*K3079-E3076*L3076-G3076*L3079</f>
        <v>0</v>
      </c>
      <c r="Q3076" s="27">
        <f t="shared" ref="Q3076" si="18338">(D3076*L3076+E3076*K3076+F3076*L3079+G3076*K3079)</f>
        <v>-5.1997321098017952</v>
      </c>
      <c r="S3076" s="24">
        <v>1</v>
      </c>
      <c r="T3076" s="25">
        <v>0</v>
      </c>
      <c r="U3076" s="26">
        <v>0</v>
      </c>
      <c r="V3076" s="27">
        <f t="shared" ref="V3076" si="18339">-1/($T$8*$B3076)</f>
        <v>-25.1554607474195</v>
      </c>
      <c r="X3076" s="24">
        <f t="shared" ref="X3076" si="18340">N3076*S3076+P3076*S3079-O3076*T3076-Q3076*T3079</f>
        <v>0.72218845562822753</v>
      </c>
      <c r="Y3076" s="28">
        <f t="shared" ref="Y3076" si="18341">(N3076*T3076+O3076*S3076+P3076*T3079+Q3076*S3079)</f>
        <v>0</v>
      </c>
      <c r="Z3076" s="26">
        <f t="shared" ref="Z3076" si="18342">N3076*U3076+P3076*U3079-O3076*V3076-Q3076*V3079</f>
        <v>0</v>
      </c>
      <c r="AA3076" s="27">
        <f t="shared" ref="AA3076" si="18343">(N3076*V3076+O3076*U3076+P3076*V3079+Q3076*U3079)</f>
        <v>-23.366715457597181</v>
      </c>
      <c r="AB3076" s="8"/>
      <c r="AC3076" s="24">
        <v>1</v>
      </c>
      <c r="AD3076" s="28">
        <v>0</v>
      </c>
      <c r="AE3076" s="26">
        <v>0</v>
      </c>
      <c r="AF3076" s="27">
        <v>0</v>
      </c>
      <c r="AH3076" s="24">
        <f t="shared" ref="AH3076" si="18344">X3076*AC3076+Z3076*AC3079-Y3076*AD3076-AA3076*AD3079</f>
        <v>-1.0279727086156694</v>
      </c>
      <c r="AI3076" s="28">
        <f t="shared" ref="AI3076" si="18345">(X3076*AD3076+Y3076*AC3076+Z3076*AD3079+AA3076*AC3079)</f>
        <v>0</v>
      </c>
      <c r="AJ3076" s="26">
        <f t="shared" ref="AJ3076" si="18346">X3076*AE3076+Z3076*AE3079-Y3076*AF3076-AA3076*AF3079</f>
        <v>0</v>
      </c>
      <c r="AK3076" s="27">
        <f t="shared" ref="AK3076" si="18347">(X3076*AF3076+Y3076*AE3076+Z3076*AF3079+AA3076*AE3079)</f>
        <v>-23.366715457597181</v>
      </c>
      <c r="AL3076" s="8"/>
      <c r="AM3076" s="24">
        <v>1</v>
      </c>
      <c r="AN3076" s="25">
        <v>0</v>
      </c>
      <c r="AO3076" s="26">
        <v>0</v>
      </c>
      <c r="AP3076" s="27">
        <f t="shared" ref="AP3076" si="18348">-1/($AN$8*$B3076)</f>
        <v>-5.1997321098017952</v>
      </c>
      <c r="AR3076" s="24">
        <f t="shared" ref="AR3076" si="18349">AH3076*AM3076+AJ3076*AM3079-AI3076*AN3076-AK3076*AN3079</f>
        <v>-1.0279727086156694</v>
      </c>
      <c r="AS3076" s="28">
        <f t="shared" ref="AS3076" si="18350">(AH3076*AN3076+AI3076*AM3076+AJ3076*AN3079+AK3076*AM3079)</f>
        <v>0</v>
      </c>
      <c r="AT3076" s="26">
        <f t="shared" ref="AT3076" si="18351">AH3076*AO3076+AJ3076*AO3079-AI3076*AP3076-AK3076*AP3079</f>
        <v>0</v>
      </c>
      <c r="AU3076" s="27">
        <f t="shared" ref="AU3076" si="18352">(AH3076*AP3076+AI3076*AO3076+AJ3076*AP3079+AK3076*AO3079)</f>
        <v>-18.021532756608359</v>
      </c>
      <c r="AV3076" s="8"/>
      <c r="AW3076" s="183">
        <f t="shared" ref="AW3076" si="18353">20*LOG((2*$AR$8)/(($AR$8*AR3076+AT3076+$AR$8*AR3079+AT3079)^2+($AR$8*AS3076+AU3076+$AR$8*AS3079+AU3079)^2)^0.5)</f>
        <v>-19.139080178140727</v>
      </c>
      <c r="AY3076" s="184">
        <f t="shared" ref="AY3076" si="18354">((AS3076^2+AR3076^2)/(AS3079^2+AR3079^2))^0.5</f>
        <v>37.161913940387748</v>
      </c>
      <c r="AZ3076" s="9"/>
      <c r="BA3076" s="29"/>
      <c r="BB3076" s="29"/>
      <c r="BC3076" s="29"/>
      <c r="BD3076" s="29"/>
    </row>
    <row r="3077" spans="2:56" ht="18.649999999999999" customHeight="1" thickBot="1">
      <c r="D3077" s="30"/>
      <c r="G3077" s="31"/>
      <c r="I3077" s="30"/>
      <c r="L3077" s="31"/>
      <c r="N3077" s="30"/>
      <c r="Q3077" s="31"/>
      <c r="S3077" s="30"/>
      <c r="V3077" s="31"/>
      <c r="X3077" s="30"/>
      <c r="AA3077" s="31"/>
      <c r="AC3077" s="30"/>
      <c r="AF3077" s="31"/>
      <c r="AH3077" s="30"/>
      <c r="AK3077" s="31"/>
      <c r="AM3077" s="30"/>
      <c r="AP3077" s="31"/>
      <c r="AR3077" s="30"/>
      <c r="AU3077" s="31"/>
      <c r="AY3077" s="185"/>
      <c r="AZ3077" s="9"/>
      <c r="BA3077" s="29"/>
      <c r="BB3077" s="29"/>
      <c r="BC3077" s="29"/>
      <c r="BD3077" s="29"/>
    </row>
    <row r="3078" spans="2:56" ht="18.649999999999999" customHeight="1" thickBot="1">
      <c r="D3078" s="197" t="s">
        <v>96</v>
      </c>
      <c r="E3078" s="198"/>
      <c r="F3078" s="199" t="s">
        <v>97</v>
      </c>
      <c r="G3078" s="200"/>
      <c r="I3078" s="197" t="s">
        <v>98</v>
      </c>
      <c r="J3078" s="198"/>
      <c r="K3078" s="199" t="s">
        <v>99</v>
      </c>
      <c r="L3078" s="200"/>
      <c r="N3078" s="197" t="s">
        <v>1</v>
      </c>
      <c r="O3078" s="198"/>
      <c r="P3078" s="199" t="s">
        <v>2</v>
      </c>
      <c r="Q3078" s="200"/>
      <c r="S3078" s="172" t="s">
        <v>100</v>
      </c>
      <c r="T3078" s="173"/>
      <c r="U3078" s="199" t="s">
        <v>101</v>
      </c>
      <c r="V3078" s="200"/>
      <c r="X3078" s="197" t="s">
        <v>102</v>
      </c>
      <c r="Y3078" s="198"/>
      <c r="Z3078" s="199" t="s">
        <v>103</v>
      </c>
      <c r="AA3078" s="200"/>
      <c r="AB3078" s="4"/>
      <c r="AC3078" s="197" t="s">
        <v>104</v>
      </c>
      <c r="AD3078" s="198"/>
      <c r="AE3078" s="199" t="s">
        <v>105</v>
      </c>
      <c r="AF3078" s="200"/>
      <c r="AH3078" s="172" t="s">
        <v>106</v>
      </c>
      <c r="AI3078" s="173"/>
      <c r="AJ3078" s="199" t="s">
        <v>107</v>
      </c>
      <c r="AK3078" s="200"/>
      <c r="AL3078" s="4"/>
      <c r="AM3078" s="197" t="s">
        <v>108</v>
      </c>
      <c r="AN3078" s="198"/>
      <c r="AO3078" s="199" t="s">
        <v>109</v>
      </c>
      <c r="AP3078" s="200"/>
      <c r="AR3078" s="197" t="s">
        <v>110</v>
      </c>
      <c r="AS3078" s="198"/>
      <c r="AT3078" s="199" t="s">
        <v>111</v>
      </c>
      <c r="AU3078" s="200"/>
      <c r="AV3078" s="4"/>
      <c r="AW3078" s="36" t="s">
        <v>112</v>
      </c>
      <c r="AY3078" s="186" t="s">
        <v>113</v>
      </c>
      <c r="AZ3078" s="9"/>
      <c r="BA3078" s="29"/>
      <c r="BB3078" s="29"/>
      <c r="BC3078" s="29"/>
      <c r="BD3078" s="29"/>
    </row>
    <row r="3079" spans="2:56" ht="18.649999999999999" customHeight="1" thickTop="1" thickBot="1">
      <c r="D3079" s="24">
        <v>0</v>
      </c>
      <c r="E3079" s="28">
        <v>0</v>
      </c>
      <c r="F3079" s="26">
        <v>1</v>
      </c>
      <c r="G3079" s="27">
        <v>0</v>
      </c>
      <c r="I3079" s="24">
        <v>0</v>
      </c>
      <c r="J3079" s="28">
        <f t="shared" ref="J3079" si="18355">IF(0=(1-$J$8*$K$8*$B3076^2),0,-1*(1-$J$8*$K$8*$B3076^2)/($B3076*$K$8))</f>
        <v>-5.3428049465871839E-2</v>
      </c>
      <c r="K3079" s="26">
        <v>1</v>
      </c>
      <c r="L3079" s="27">
        <v>0</v>
      </c>
      <c r="N3079" s="24">
        <f t="shared" ref="N3079" si="18356">D3079*I3076+F3079*I3079-E3079*J3076-G3079*J3079</f>
        <v>0</v>
      </c>
      <c r="O3079" s="28">
        <f t="shared" ref="O3079" si="18357">(D3079*J3076+E3079*I3076+F3079*J3079+G3079*I3079)</f>
        <v>-5.3428049465871839E-2</v>
      </c>
      <c r="P3079" s="26">
        <f t="shared" ref="P3079" si="18358">D3079*K3076+F3079*K3079-E3079*L3076-G3079*L3079</f>
        <v>1</v>
      </c>
      <c r="Q3079" s="27">
        <f t="shared" ref="Q3079" si="18359">(D3079*L3076+E3079*K3076+F3079*L3079+G3079*K3079)</f>
        <v>0</v>
      </c>
      <c r="S3079" s="24">
        <v>0</v>
      </c>
      <c r="T3079" s="28">
        <v>0</v>
      </c>
      <c r="U3079" s="26">
        <v>1</v>
      </c>
      <c r="V3079" s="27">
        <v>0</v>
      </c>
      <c r="X3079" s="24">
        <f t="shared" ref="X3079" si="18360">N3079*S3076+P3079*S3079-O3079*T3076-Q3079*T3079</f>
        <v>0</v>
      </c>
      <c r="Y3079" s="28">
        <f t="shared" ref="Y3079" si="18361">(N3079*T3076+O3079*S3076+P3079*T3079+Q3079*S3079)</f>
        <v>-5.3428049465871839E-2</v>
      </c>
      <c r="Z3079" s="26">
        <f t="shared" ref="Z3079" si="18362">N3079*U3076+P3079*U3079-O3079*V3076-Q3079*V3079</f>
        <v>-0.34400720114992644</v>
      </c>
      <c r="AA3079" s="27">
        <f t="shared" ref="AA3079" si="18363">(N3079*V3076+O3079*U3076+P3079*V3079+Q3079*U3079)</f>
        <v>0</v>
      </c>
      <c r="AB3079" s="8"/>
      <c r="AC3079" s="24">
        <v>0</v>
      </c>
      <c r="AD3079" s="28">
        <f t="shared" ref="AD3079" si="18364">IF(0=(1-$AD$8*$AE$8*$B3076^2),0,-1*(1-$AD$8*$AE$8*$B3076^2)/($B3076*$AD$8))</f>
        <v>-7.4899750776691643E-2</v>
      </c>
      <c r="AE3079" s="26">
        <v>1</v>
      </c>
      <c r="AF3079" s="27">
        <v>0</v>
      </c>
      <c r="AH3079" s="24">
        <f t="shared" ref="AH3079" si="18365">X3079*AC3076+Z3079*AC3079-Y3079*AD3076-AA3079*AD3079</f>
        <v>0</v>
      </c>
      <c r="AI3079" s="28">
        <f t="shared" ref="AI3079" si="18366">(X3079*AD3076+Y3079*AC3076+Z3079*AD3079+AA3079*AC3079)</f>
        <v>-2.7661995834355118E-2</v>
      </c>
      <c r="AJ3079" s="26">
        <f t="shared" ref="AJ3079" si="18367">X3079*AE3076+Z3079*AE3079-Y3079*AF3076-AA3079*AF3079</f>
        <v>-0.34400720114992644</v>
      </c>
      <c r="AK3079" s="27">
        <f t="shared" ref="AK3079" si="18368">(X3079*AF3076+Y3079*AE3076+Z3079*AF3079+AA3079*AE3079)</f>
        <v>0</v>
      </c>
      <c r="AL3079" s="8"/>
      <c r="AM3079" s="24">
        <v>0</v>
      </c>
      <c r="AN3079" s="28">
        <v>0</v>
      </c>
      <c r="AO3079" s="26">
        <v>1</v>
      </c>
      <c r="AP3079" s="27">
        <v>0</v>
      </c>
      <c r="AR3079" s="24">
        <f t="shared" ref="AR3079" si="18369">AH3079*AM3076+AJ3079*AM3079-AI3079*AN3076-AK3079*AN3079</f>
        <v>0</v>
      </c>
      <c r="AS3079" s="28">
        <f t="shared" ref="AS3079" si="18370">(AH3079*AN3076+AI3079*AM3076+AJ3079*AN3079+AK3079*AM3079)</f>
        <v>-2.7661995834355118E-2</v>
      </c>
      <c r="AT3079" s="26">
        <f t="shared" ref="AT3079" si="18371">AH3079*AO3076+AJ3079*AO3079-AI3079*AP3076-AK3079*AP3079</f>
        <v>-0.48784216911102629</v>
      </c>
      <c r="AU3079" s="27">
        <f t="shared" ref="AU3079" si="18372">(AH3079*AP3076+AI3079*AO3076+AJ3079*AP3079+AK3079*AO3079)</f>
        <v>0</v>
      </c>
      <c r="AV3079" s="8"/>
      <c r="AW3079" s="38">
        <f t="shared" ref="AW3079" si="18373">(180/PI())*ATAN(-1*(($AR$8*AS3076+AU3076+$AR$8*AS3079+AU3079)/($AR$8*AR3076+AT3076+$AR$8*AR3079+AT3079)))</f>
        <v>-85.19942741075505</v>
      </c>
      <c r="AY3079" s="187">
        <f t="shared" ref="AY3079" si="18374">20*LOG(((($AR$8*AR3076+AT3076-$AR$8*AR3079-AT3079)^2+($AR$8*AS3076+AU3076-$AR$8*AS3079-AU3079)^2)/(($AR$8*AR3076+AT3076+$AR$8*AR3079+AT3079)^2+($AR$8*AS3076+AU3076+$AR$8*AS3079+AU3079)^2))^0.5)</f>
        <v>-5.3276710964689458E-2</v>
      </c>
      <c r="AZ3079" s="9"/>
      <c r="BA3079" s="29"/>
      <c r="BB3079" s="29"/>
      <c r="BC3079" s="29"/>
      <c r="BD3079" s="29"/>
    </row>
    <row r="3080" spans="2:56" ht="18.649999999999999" customHeight="1">
      <c r="AY3080" s="33"/>
    </row>
    <row r="3081" spans="2:56" ht="18.649999999999999" customHeight="1" thickBot="1">
      <c r="E3081" s="21" t="s">
        <v>68</v>
      </c>
      <c r="J3081" s="21" t="s">
        <v>69</v>
      </c>
      <c r="O3081" s="21" t="s">
        <v>70</v>
      </c>
      <c r="T3081" s="21" t="s">
        <v>71</v>
      </c>
      <c r="Y3081" s="21" t="s">
        <v>72</v>
      </c>
      <c r="AD3081" s="21" t="s">
        <v>73</v>
      </c>
      <c r="AI3081" s="21" t="s">
        <v>74</v>
      </c>
      <c r="AN3081" s="21" t="s">
        <v>75</v>
      </c>
      <c r="AS3081" s="21" t="s">
        <v>76</v>
      </c>
    </row>
    <row r="3082" spans="2:56" ht="18.649999999999999" customHeight="1" thickBot="1">
      <c r="B3082" s="20"/>
      <c r="D3082" s="197" t="s">
        <v>77</v>
      </c>
      <c r="E3082" s="198"/>
      <c r="F3082" s="199" t="s">
        <v>78</v>
      </c>
      <c r="G3082" s="200"/>
      <c r="I3082" s="197" t="s">
        <v>79</v>
      </c>
      <c r="J3082" s="198"/>
      <c r="K3082" s="199" t="s">
        <v>80</v>
      </c>
      <c r="L3082" s="200"/>
      <c r="N3082" s="197" t="s">
        <v>81</v>
      </c>
      <c r="O3082" s="198"/>
      <c r="P3082" s="199" t="s">
        <v>82</v>
      </c>
      <c r="Q3082" s="200"/>
      <c r="S3082" s="197" t="s">
        <v>83</v>
      </c>
      <c r="T3082" s="198"/>
      <c r="U3082" s="199" t="s">
        <v>84</v>
      </c>
      <c r="V3082" s="200"/>
      <c r="X3082" s="197" t="s">
        <v>85</v>
      </c>
      <c r="Y3082" s="198"/>
      <c r="Z3082" s="199" t="s">
        <v>86</v>
      </c>
      <c r="AA3082" s="200"/>
      <c r="AB3082" s="4"/>
      <c r="AC3082" s="197" t="s">
        <v>87</v>
      </c>
      <c r="AD3082" s="198"/>
      <c r="AE3082" s="199" t="s">
        <v>88</v>
      </c>
      <c r="AF3082" s="200"/>
      <c r="AH3082" s="197" t="s">
        <v>89</v>
      </c>
      <c r="AI3082" s="198"/>
      <c r="AJ3082" s="199" t="s">
        <v>90</v>
      </c>
      <c r="AK3082" s="200"/>
      <c r="AL3082" s="4"/>
      <c r="AM3082" s="197" t="s">
        <v>91</v>
      </c>
      <c r="AN3082" s="198"/>
      <c r="AO3082" s="199" t="s">
        <v>92</v>
      </c>
      <c r="AP3082" s="200"/>
      <c r="AR3082" s="197" t="s">
        <v>93</v>
      </c>
      <c r="AS3082" s="198"/>
      <c r="AT3082" s="199" t="s">
        <v>94</v>
      </c>
      <c r="AU3082" s="200"/>
      <c r="AV3082" s="4"/>
      <c r="AW3082" s="181" t="s">
        <v>95</v>
      </c>
      <c r="AY3082" s="182" t="s">
        <v>22</v>
      </c>
      <c r="AZ3082" s="9"/>
      <c r="BA3082" s="29"/>
      <c r="BB3082" s="29"/>
      <c r="BC3082" s="29"/>
      <c r="BD3082" s="29"/>
    </row>
    <row r="3083" spans="2:56" ht="18.649999999999999" customHeight="1" thickTop="1" thickBot="1">
      <c r="B3083" s="39">
        <f t="shared" ref="B3083" si="18375">B3076+$E$5</f>
        <v>1.0747999999999809</v>
      </c>
      <c r="D3083" s="24">
        <v>1</v>
      </c>
      <c r="E3083" s="25">
        <v>0</v>
      </c>
      <c r="F3083" s="26">
        <v>0</v>
      </c>
      <c r="G3083" s="27">
        <f t="shared" ref="G3083" si="18376">-1/($E$8*$B3083)</f>
        <v>-5.1977969657341356</v>
      </c>
      <c r="I3083" s="24">
        <v>1</v>
      </c>
      <c r="J3083" s="28">
        <v>0</v>
      </c>
      <c r="K3083" s="26">
        <v>0</v>
      </c>
      <c r="L3083" s="27">
        <v>0</v>
      </c>
      <c r="N3083" s="24">
        <f t="shared" ref="N3083" si="18377">D3083*I3083+F3083*I3086-E3083*J3083-G3083*J3086</f>
        <v>0.7265069307971509</v>
      </c>
      <c r="O3083" s="28">
        <f t="shared" ref="O3083" si="18378">(D3083*J3083+E3083*I3083+F3083*J3086+G3083*I3086)</f>
        <v>0</v>
      </c>
      <c r="P3083" s="26">
        <f t="shared" ref="P3083" si="18379">D3083*K3083+F3083*K3086-E3083*L3083-G3083*L3086</f>
        <v>0</v>
      </c>
      <c r="Q3083" s="27">
        <f t="shared" ref="Q3083" si="18380">(D3083*L3083+E3083*K3083+F3083*L3086+G3083*K3086)</f>
        <v>-5.1977969657341356</v>
      </c>
      <c r="S3083" s="24">
        <v>1</v>
      </c>
      <c r="T3083" s="25">
        <v>0</v>
      </c>
      <c r="U3083" s="26">
        <v>0</v>
      </c>
      <c r="V3083" s="27">
        <f t="shared" ref="V3083" si="18381">-1/($T$8*$B3083)</f>
        <v>-25.146098834227306</v>
      </c>
      <c r="X3083" s="24">
        <f t="shared" ref="X3083" si="18382">N3083*S3083+P3083*S3086-O3083*T3083-Q3083*T3086</f>
        <v>0.7265069307971509</v>
      </c>
      <c r="Y3083" s="28">
        <f t="shared" ref="Y3083" si="18383">(N3083*T3083+O3083*S3083+P3083*T3086+Q3083*S3086)</f>
        <v>0</v>
      </c>
      <c r="Z3083" s="26">
        <f t="shared" ref="Z3083" si="18384">N3083*U3083+P3083*U3086-O3083*V3083-Q3083*V3086</f>
        <v>0</v>
      </c>
      <c r="AA3083" s="27">
        <f t="shared" ref="AA3083" si="18385">(N3083*V3083+O3083*U3083+P3083*V3086+Q3083*U3086)</f>
        <v>-23.466612051310427</v>
      </c>
      <c r="AB3083" s="8"/>
      <c r="AC3083" s="24">
        <v>1</v>
      </c>
      <c r="AD3083" s="28">
        <v>0</v>
      </c>
      <c r="AE3083" s="26">
        <v>0</v>
      </c>
      <c r="AF3083" s="27">
        <v>0</v>
      </c>
      <c r="AH3083" s="24">
        <f t="shared" ref="AH3083" si="18386">X3083*AC3083+Z3083*AC3086-Y3083*AD3083-AA3083*AD3086</f>
        <v>-1.0148283247740335</v>
      </c>
      <c r="AI3083" s="28">
        <f t="shared" ref="AI3083" si="18387">(X3083*AD3083+Y3083*AC3083+Z3083*AD3086+AA3083*AC3086)</f>
        <v>0</v>
      </c>
      <c r="AJ3083" s="26">
        <f t="shared" ref="AJ3083" si="18388">X3083*AE3083+Z3083*AE3086-Y3083*AF3083-AA3083*AF3086</f>
        <v>0</v>
      </c>
      <c r="AK3083" s="27">
        <f t="shared" ref="AK3083" si="18389">(X3083*AF3083+Y3083*AE3083+Z3083*AF3086+AA3083*AE3086)</f>
        <v>-23.466612051310427</v>
      </c>
      <c r="AL3083" s="8"/>
      <c r="AM3083" s="24">
        <v>1</v>
      </c>
      <c r="AN3083" s="25">
        <v>0</v>
      </c>
      <c r="AO3083" s="26">
        <v>0</v>
      </c>
      <c r="AP3083" s="27">
        <f t="shared" ref="AP3083" si="18390">-1/($AN$8*$B3083)</f>
        <v>-5.1977969657341356</v>
      </c>
      <c r="AR3083" s="24">
        <f t="shared" ref="AR3083" si="18391">AH3083*AM3083+AJ3083*AM3086-AI3083*AN3083-AK3083*AN3086</f>
        <v>-1.0148283247740335</v>
      </c>
      <c r="AS3083" s="28">
        <f t="shared" ref="AS3083" si="18392">(AH3083*AN3083+AI3083*AM3083+AJ3083*AN3086+AK3083*AM3086)</f>
        <v>0</v>
      </c>
      <c r="AT3083" s="26">
        <f t="shared" ref="AT3083" si="18393">AH3083*AO3083+AJ3083*AO3086-AI3083*AP3083-AK3083*AP3086</f>
        <v>0</v>
      </c>
      <c r="AU3083" s="27">
        <f t="shared" ref="AU3083" si="18394">(AH3083*AP3083+AI3083*AO3083+AJ3083*AP3086+AK3083*AO3086)</f>
        <v>-18.191740464058899</v>
      </c>
      <c r="AV3083" s="8"/>
      <c r="AW3083" s="183">
        <f t="shared" ref="AW3083" si="18395">20*LOG((2*$AR$8)/(($AR$8*AR3083+AT3083+$AR$8*AR3086+AT3086)^2+($AR$8*AS3083+AU3083+$AR$8*AS3086+AU3086)^2)^0.5)</f>
        <v>-19.219372083077218</v>
      </c>
      <c r="AY3083" s="184">
        <f t="shared" ref="AY3083" si="18396">((AS3083^2+AR3083^2)/(AS3086^2+AR3086^2))^0.5</f>
        <v>35.433430243010683</v>
      </c>
      <c r="AZ3083" s="9"/>
      <c r="BA3083" s="29"/>
      <c r="BB3083" s="29"/>
      <c r="BC3083" s="29"/>
      <c r="BD3083" s="29"/>
    </row>
    <row r="3084" spans="2:56" ht="18.649999999999999" customHeight="1" thickBot="1">
      <c r="D3084" s="30"/>
      <c r="G3084" s="31"/>
      <c r="I3084" s="30"/>
      <c r="L3084" s="31"/>
      <c r="N3084" s="30"/>
      <c r="Q3084" s="31"/>
      <c r="S3084" s="30"/>
      <c r="V3084" s="31"/>
      <c r="X3084" s="30"/>
      <c r="AA3084" s="31"/>
      <c r="AC3084" s="30"/>
      <c r="AF3084" s="31"/>
      <c r="AH3084" s="30"/>
      <c r="AK3084" s="31"/>
      <c r="AM3084" s="30"/>
      <c r="AP3084" s="31"/>
      <c r="AR3084" s="30"/>
      <c r="AU3084" s="31"/>
      <c r="AY3084" s="185"/>
      <c r="AZ3084" s="9"/>
      <c r="BA3084" s="29"/>
      <c r="BB3084" s="29"/>
      <c r="BC3084" s="29"/>
      <c r="BD3084" s="29"/>
    </row>
    <row r="3085" spans="2:56" ht="18.649999999999999" customHeight="1" thickBot="1">
      <c r="D3085" s="197" t="s">
        <v>96</v>
      </c>
      <c r="E3085" s="198"/>
      <c r="F3085" s="199" t="s">
        <v>97</v>
      </c>
      <c r="G3085" s="200"/>
      <c r="I3085" s="197" t="s">
        <v>98</v>
      </c>
      <c r="J3085" s="198"/>
      <c r="K3085" s="199" t="s">
        <v>99</v>
      </c>
      <c r="L3085" s="200"/>
      <c r="N3085" s="197" t="s">
        <v>1</v>
      </c>
      <c r="O3085" s="198"/>
      <c r="P3085" s="199" t="s">
        <v>2</v>
      </c>
      <c r="Q3085" s="200"/>
      <c r="S3085" s="172" t="s">
        <v>100</v>
      </c>
      <c r="T3085" s="173"/>
      <c r="U3085" s="199" t="s">
        <v>101</v>
      </c>
      <c r="V3085" s="200"/>
      <c r="X3085" s="197" t="s">
        <v>102</v>
      </c>
      <c r="Y3085" s="198"/>
      <c r="Z3085" s="199" t="s">
        <v>103</v>
      </c>
      <c r="AA3085" s="200"/>
      <c r="AB3085" s="4"/>
      <c r="AC3085" s="197" t="s">
        <v>104</v>
      </c>
      <c r="AD3085" s="198"/>
      <c r="AE3085" s="199" t="s">
        <v>105</v>
      </c>
      <c r="AF3085" s="200"/>
      <c r="AH3085" s="172" t="s">
        <v>106</v>
      </c>
      <c r="AI3085" s="173"/>
      <c r="AJ3085" s="199" t="s">
        <v>107</v>
      </c>
      <c r="AK3085" s="200"/>
      <c r="AL3085" s="4"/>
      <c r="AM3085" s="197" t="s">
        <v>108</v>
      </c>
      <c r="AN3085" s="198"/>
      <c r="AO3085" s="199" t="s">
        <v>109</v>
      </c>
      <c r="AP3085" s="200"/>
      <c r="AR3085" s="197" t="s">
        <v>110</v>
      </c>
      <c r="AS3085" s="198"/>
      <c r="AT3085" s="199" t="s">
        <v>111</v>
      </c>
      <c r="AU3085" s="200"/>
      <c r="AV3085" s="4"/>
      <c r="AW3085" s="36" t="s">
        <v>112</v>
      </c>
      <c r="AY3085" s="186" t="s">
        <v>113</v>
      </c>
      <c r="AZ3085" s="9"/>
      <c r="BA3085" s="29"/>
      <c r="BB3085" s="29"/>
      <c r="BC3085" s="29"/>
      <c r="BD3085" s="29"/>
    </row>
    <row r="3086" spans="2:56" ht="18.649999999999999" customHeight="1" thickTop="1" thickBot="1">
      <c r="D3086" s="24">
        <v>0</v>
      </c>
      <c r="E3086" s="28">
        <v>0</v>
      </c>
      <c r="F3086" s="26">
        <v>1</v>
      </c>
      <c r="G3086" s="27">
        <v>0</v>
      </c>
      <c r="I3086" s="24">
        <v>0</v>
      </c>
      <c r="J3086" s="28">
        <f t="shared" ref="J3086" si="18397">IF(0=(1-$J$8*$K$8*$B3083^2),0,-1*(1-$J$8*$K$8*$B3083^2)/($B3083*$K$8))</f>
        <v>-5.2617112789479843E-2</v>
      </c>
      <c r="K3086" s="26">
        <v>1</v>
      </c>
      <c r="L3086" s="27">
        <v>0</v>
      </c>
      <c r="N3086" s="24">
        <f t="shared" ref="N3086" si="18398">D3086*I3083+F3086*I3086-E3086*J3083-G3086*J3086</f>
        <v>0</v>
      </c>
      <c r="O3086" s="28">
        <f t="shared" ref="O3086" si="18399">(D3086*J3083+E3086*I3083+F3086*J3086+G3086*I3086)</f>
        <v>-5.2617112789479843E-2</v>
      </c>
      <c r="P3086" s="26">
        <f t="shared" ref="P3086" si="18400">D3086*K3083+F3086*K3086-E3086*L3083-G3086*L3086</f>
        <v>1</v>
      </c>
      <c r="Q3086" s="27">
        <f t="shared" ref="Q3086" si="18401">(D3086*L3083+E3086*K3083+F3086*L3086+G3086*K3086)</f>
        <v>0</v>
      </c>
      <c r="S3086" s="24">
        <v>0</v>
      </c>
      <c r="T3086" s="28">
        <v>0</v>
      </c>
      <c r="U3086" s="26">
        <v>1</v>
      </c>
      <c r="V3086" s="27">
        <v>0</v>
      </c>
      <c r="X3086" s="24">
        <f t="shared" ref="X3086" si="18402">N3086*S3083+P3086*S3086-O3086*T3083-Q3086*T3086</f>
        <v>0</v>
      </c>
      <c r="Y3086" s="28">
        <f t="shared" ref="Y3086" si="18403">(N3086*T3083+O3086*S3083+P3086*T3086+Q3086*S3086)</f>
        <v>-5.2617112789479843E-2</v>
      </c>
      <c r="Z3086" s="26">
        <f t="shared" ref="Z3086" si="18404">N3086*U3083+P3086*U3086-O3086*V3083-Q3086*V3086</f>
        <v>-0.32311511857594577</v>
      </c>
      <c r="AA3086" s="27">
        <f t="shared" ref="AA3086" si="18405">(N3086*V3083+O3086*U3083+P3086*V3086+Q3086*U3086)</f>
        <v>0</v>
      </c>
      <c r="AB3086" s="8"/>
      <c r="AC3086" s="24">
        <v>0</v>
      </c>
      <c r="AD3086" s="28">
        <f t="shared" ref="AD3086" si="18406">IF(0=(1-$AD$8*$AE$8*$B3083^2),0,-1*(1-$AD$8*$AE$8*$B3083^2)/($B3083*$AD$8))</f>
        <v>-7.4204800069294391E-2</v>
      </c>
      <c r="AE3086" s="26">
        <v>1</v>
      </c>
      <c r="AF3086" s="27">
        <v>0</v>
      </c>
      <c r="AH3086" s="24">
        <f t="shared" ref="AH3086" si="18407">X3086*AC3083+Z3086*AC3086-Y3086*AD3083-AA3086*AD3086</f>
        <v>0</v>
      </c>
      <c r="AI3086" s="28">
        <f t="shared" ref="AI3086" si="18408">(X3086*AD3083+Y3086*AC3083+Z3086*AD3086+AA3086*AC3086)</f>
        <v>-2.8640420016185438E-2</v>
      </c>
      <c r="AJ3086" s="26">
        <f t="shared" ref="AJ3086" si="18409">X3086*AE3083+Z3086*AE3086-Y3086*AF3083-AA3086*AF3086</f>
        <v>-0.32311511857594577</v>
      </c>
      <c r="AK3086" s="27">
        <f t="shared" ref="AK3086" si="18410">(X3086*AF3083+Y3086*AE3083+Z3086*AF3086+AA3086*AE3086)</f>
        <v>0</v>
      </c>
      <c r="AL3086" s="8"/>
      <c r="AM3086" s="24">
        <v>0</v>
      </c>
      <c r="AN3086" s="28">
        <v>0</v>
      </c>
      <c r="AO3086" s="26">
        <v>1</v>
      </c>
      <c r="AP3086" s="27">
        <v>0</v>
      </c>
      <c r="AR3086" s="24">
        <f t="shared" ref="AR3086" si="18411">AH3086*AM3083+AJ3086*AM3086-AI3086*AN3083-AK3086*AN3086</f>
        <v>0</v>
      </c>
      <c r="AS3086" s="28">
        <f t="shared" ref="AS3086" si="18412">(AH3086*AN3083+AI3086*AM3083+AJ3086*AN3086+AK3086*AM3086)</f>
        <v>-2.8640420016185438E-2</v>
      </c>
      <c r="AT3086" s="26">
        <f t="shared" ref="AT3086" si="18413">AH3086*AO3083+AJ3086*AO3086-AI3086*AP3083-AK3086*AP3086</f>
        <v>-0.47198220683342562</v>
      </c>
      <c r="AU3086" s="27">
        <f t="shared" ref="AU3086" si="18414">(AH3086*AP3083+AI3086*AO3083+AJ3086*AP3086+AK3086*AO3086)</f>
        <v>0</v>
      </c>
      <c r="AV3086" s="8"/>
      <c r="AW3086" s="38">
        <f t="shared" ref="AW3086" si="18415">(180/PI())*ATAN(-1*(($AR$8*AS3083+AU3083+$AR$8*AS3086+AU3086)/($AR$8*AR3083+AT3083+$AR$8*AR3086+AT3086)))</f>
        <v>-85.334914378416613</v>
      </c>
      <c r="AY3086" s="187">
        <f t="shared" ref="AY3086" si="18416">20*LOG(((($AR$8*AR3083+AT3083-$AR$8*AR3086-AT3086)^2+($AR$8*AS3083+AU3083-$AR$8*AS3086-AU3086)^2)/(($AR$8*AR3083+AT3083+$AR$8*AR3086+AT3086)^2+($AR$8*AS3083+AU3083+$AR$8*AS3086+AU3086)^2))^0.5)</f>
        <v>-5.2294886357012904E-2</v>
      </c>
      <c r="AZ3086" s="9"/>
      <c r="BA3086" s="29"/>
      <c r="BB3086" s="29"/>
      <c r="BC3086" s="29"/>
      <c r="BD3086" s="29"/>
    </row>
    <row r="3087" spans="2:56" ht="18.649999999999999" customHeight="1">
      <c r="AY3087" s="33"/>
    </row>
    <row r="3088" spans="2:56" ht="18.649999999999999" customHeight="1" thickBot="1">
      <c r="E3088" s="21" t="s">
        <v>68</v>
      </c>
      <c r="J3088" s="21" t="s">
        <v>69</v>
      </c>
      <c r="O3088" s="21" t="s">
        <v>70</v>
      </c>
      <c r="T3088" s="21" t="s">
        <v>71</v>
      </c>
      <c r="Y3088" s="21" t="s">
        <v>72</v>
      </c>
      <c r="AD3088" s="21" t="s">
        <v>73</v>
      </c>
      <c r="AI3088" s="21" t="s">
        <v>74</v>
      </c>
      <c r="AN3088" s="21" t="s">
        <v>75</v>
      </c>
      <c r="AS3088" s="21" t="s">
        <v>76</v>
      </c>
    </row>
    <row r="3089" spans="1:56" ht="18.649999999999999" customHeight="1" thickBot="1">
      <c r="B3089" s="20"/>
      <c r="D3089" s="197" t="s">
        <v>77</v>
      </c>
      <c r="E3089" s="198"/>
      <c r="F3089" s="199" t="s">
        <v>78</v>
      </c>
      <c r="G3089" s="200"/>
      <c r="I3089" s="197" t="s">
        <v>79</v>
      </c>
      <c r="J3089" s="198"/>
      <c r="K3089" s="199" t="s">
        <v>80</v>
      </c>
      <c r="L3089" s="200"/>
      <c r="N3089" s="197" t="s">
        <v>81</v>
      </c>
      <c r="O3089" s="198"/>
      <c r="P3089" s="199" t="s">
        <v>82</v>
      </c>
      <c r="Q3089" s="200"/>
      <c r="S3089" s="197" t="s">
        <v>83</v>
      </c>
      <c r="T3089" s="198"/>
      <c r="U3089" s="199" t="s">
        <v>84</v>
      </c>
      <c r="V3089" s="200"/>
      <c r="X3089" s="197" t="s">
        <v>85</v>
      </c>
      <c r="Y3089" s="198"/>
      <c r="Z3089" s="199" t="s">
        <v>86</v>
      </c>
      <c r="AA3089" s="200"/>
      <c r="AB3089" s="4"/>
      <c r="AC3089" s="197" t="s">
        <v>87</v>
      </c>
      <c r="AD3089" s="198"/>
      <c r="AE3089" s="199" t="s">
        <v>88</v>
      </c>
      <c r="AF3089" s="200"/>
      <c r="AH3089" s="197" t="s">
        <v>89</v>
      </c>
      <c r="AI3089" s="198"/>
      <c r="AJ3089" s="199" t="s">
        <v>90</v>
      </c>
      <c r="AK3089" s="200"/>
      <c r="AL3089" s="4"/>
      <c r="AM3089" s="197" t="s">
        <v>91</v>
      </c>
      <c r="AN3089" s="198"/>
      <c r="AO3089" s="199" t="s">
        <v>92</v>
      </c>
      <c r="AP3089" s="200"/>
      <c r="AR3089" s="197" t="s">
        <v>93</v>
      </c>
      <c r="AS3089" s="198"/>
      <c r="AT3089" s="199" t="s">
        <v>94</v>
      </c>
      <c r="AU3089" s="200"/>
      <c r="AV3089" s="4"/>
      <c r="AW3089" s="181" t="s">
        <v>95</v>
      </c>
      <c r="AY3089" s="182" t="s">
        <v>22</v>
      </c>
      <c r="AZ3089" s="9"/>
      <c r="BA3089" s="29"/>
      <c r="BB3089" s="29"/>
      <c r="BC3089" s="29"/>
      <c r="BD3089" s="29"/>
    </row>
    <row r="3090" spans="1:56" ht="18.649999999999999" customHeight="1" thickTop="1" thickBot="1">
      <c r="B3090" s="39">
        <f t="shared" ref="B3090" si="18417">B3083+$E$5</f>
        <v>1.0751999999999808</v>
      </c>
      <c r="D3090" s="24">
        <v>1</v>
      </c>
      <c r="E3090" s="25">
        <v>0</v>
      </c>
      <c r="F3090" s="26">
        <v>0</v>
      </c>
      <c r="G3090" s="27">
        <f t="shared" ref="G3090" si="18418">-1/($E$8*$B3090)</f>
        <v>-5.1958632615058118</v>
      </c>
      <c r="I3090" s="24">
        <v>1</v>
      </c>
      <c r="J3090" s="28">
        <v>0</v>
      </c>
      <c r="K3090" s="26">
        <v>0</v>
      </c>
      <c r="L3090" s="27">
        <v>0</v>
      </c>
      <c r="N3090" s="24">
        <f t="shared" ref="N3090" si="18419">D3090*I3090+F3090*I3093-E3090*J3090-G3090*J3093</f>
        <v>0.73082058713590636</v>
      </c>
      <c r="O3090" s="28">
        <f t="shared" ref="O3090" si="18420">(D3090*J3090+E3090*I3090+F3090*J3093+G3090*I3093)</f>
        <v>0</v>
      </c>
      <c r="P3090" s="26">
        <f t="shared" ref="P3090" si="18421">D3090*K3090+F3090*K3093-E3090*L3090-G3090*L3093</f>
        <v>0</v>
      </c>
      <c r="Q3090" s="27">
        <f t="shared" ref="Q3090" si="18422">(D3090*L3090+E3090*K3090+F3090*L3093+G3090*K3093)</f>
        <v>-5.1958632615058118</v>
      </c>
      <c r="S3090" s="24">
        <v>1</v>
      </c>
      <c r="T3090" s="25">
        <v>0</v>
      </c>
      <c r="U3090" s="26">
        <v>0</v>
      </c>
      <c r="V3090" s="27">
        <f t="shared" ref="V3090" si="18423">-1/($T$8*$B3090)</f>
        <v>-25.136743886744338</v>
      </c>
      <c r="X3090" s="24">
        <f t="shared" ref="X3090" si="18424">N3090*S3090+P3090*S3093-O3090*T3090-Q3090*T3093</f>
        <v>0.73082058713590636</v>
      </c>
      <c r="Y3090" s="28">
        <f t="shared" ref="Y3090" si="18425">(N3090*T3090+O3090*S3090+P3090*T3093+Q3090*S3093)</f>
        <v>0</v>
      </c>
      <c r="Z3090" s="26">
        <f t="shared" ref="Z3090" si="18426">N3090*U3090+P3090*U3093-O3090*V3090-Q3090*V3093</f>
        <v>0</v>
      </c>
      <c r="AA3090" s="27">
        <f t="shared" ref="AA3090" si="18427">(N3090*V3090+O3090*U3090+P3090*V3093+Q3090*U3093)</f>
        <v>-23.566313187501216</v>
      </c>
      <c r="AB3090" s="8"/>
      <c r="AC3090" s="24">
        <v>1</v>
      </c>
      <c r="AD3090" s="28">
        <v>0</v>
      </c>
      <c r="AE3090" s="26">
        <v>0</v>
      </c>
      <c r="AF3090" s="27">
        <v>0</v>
      </c>
      <c r="AH3090" s="24">
        <f t="shared" ref="AH3090" si="18428">X3090*AC3090+Z3090*AC3093-Y3090*AD3090-AA3090*AD3093</f>
        <v>-1.0015418813818417</v>
      </c>
      <c r="AI3090" s="28">
        <f t="shared" ref="AI3090" si="18429">(X3090*AD3090+Y3090*AC3090+Z3090*AD3093+AA3090*AC3093)</f>
        <v>0</v>
      </c>
      <c r="AJ3090" s="26">
        <f t="shared" ref="AJ3090" si="18430">X3090*AE3090+Z3090*AE3093-Y3090*AF3090-AA3090*AF3093</f>
        <v>0</v>
      </c>
      <c r="AK3090" s="27">
        <f t="shared" ref="AK3090" si="18431">(X3090*AF3090+Y3090*AE3090+Z3090*AF3093+AA3090*AE3093)</f>
        <v>-23.566313187501216</v>
      </c>
      <c r="AL3090" s="8"/>
      <c r="AM3090" s="24">
        <v>1</v>
      </c>
      <c r="AN3090" s="25">
        <v>0</v>
      </c>
      <c r="AO3090" s="26">
        <v>0</v>
      </c>
      <c r="AP3090" s="27">
        <f t="shared" ref="AP3090" si="18432">-1/($AN$8*$B3090)</f>
        <v>-5.1958632615058118</v>
      </c>
      <c r="AR3090" s="24">
        <f t="shared" ref="AR3090" si="18433">AH3090*AM3090+AJ3090*AM3093-AI3090*AN3090-AK3090*AN3093</f>
        <v>-1.0015418813818417</v>
      </c>
      <c r="AS3090" s="28">
        <f t="shared" ref="AS3090" si="18434">(AH3090*AN3090+AI3090*AM3090+AJ3090*AN3093+AK3090*AM3093)</f>
        <v>0</v>
      </c>
      <c r="AT3090" s="26">
        <f t="shared" ref="AT3090" si="18435">AH3090*AO3090+AJ3090*AO3093-AI3090*AP3090-AK3090*AP3093</f>
        <v>0</v>
      </c>
      <c r="AU3090" s="27">
        <f t="shared" ref="AU3090" si="18436">(AH3090*AP3090+AI3090*AO3090+AJ3090*AP3093+AK3090*AO3093)</f>
        <v>-18.362438521169892</v>
      </c>
      <c r="AV3090" s="8"/>
      <c r="AW3090" s="183">
        <f t="shared" ref="AW3090" si="18437">20*LOG((2*$AR$8)/(($AR$8*AR3090+AT3090+$AR$8*AR3093+AT3093)^2+($AR$8*AS3090+AU3090+$AR$8*AS3093+AU3093)^2)^0.5)</f>
        <v>-19.299181166380542</v>
      </c>
      <c r="AY3090" s="184">
        <f t="shared" ref="AY3090" si="18438">((AS3090^2+AR3090^2)/(AS3093^2+AR3093^2))^0.5</f>
        <v>33.849230733010046</v>
      </c>
      <c r="AZ3090" s="9"/>
      <c r="BA3090" s="29"/>
      <c r="BB3090" s="29"/>
      <c r="BC3090" s="29"/>
      <c r="BD3090" s="29"/>
    </row>
    <row r="3091" spans="1:56" ht="18.649999999999999" customHeight="1" thickBot="1">
      <c r="D3091" s="30"/>
      <c r="G3091" s="31"/>
      <c r="I3091" s="30"/>
      <c r="L3091" s="31"/>
      <c r="N3091" s="30"/>
      <c r="Q3091" s="31"/>
      <c r="S3091" s="30"/>
      <c r="V3091" s="31"/>
      <c r="X3091" s="30"/>
      <c r="AA3091" s="31"/>
      <c r="AC3091" s="30"/>
      <c r="AF3091" s="31"/>
      <c r="AH3091" s="30"/>
      <c r="AK3091" s="31"/>
      <c r="AM3091" s="30"/>
      <c r="AP3091" s="31"/>
      <c r="AR3091" s="30"/>
      <c r="AU3091" s="31"/>
      <c r="AY3091" s="185"/>
      <c r="AZ3091" s="9"/>
      <c r="BA3091" s="29"/>
      <c r="BB3091" s="29"/>
      <c r="BC3091" s="29"/>
      <c r="BD3091" s="29"/>
    </row>
    <row r="3092" spans="1:56" ht="18.649999999999999" customHeight="1" thickBot="1">
      <c r="D3092" s="197" t="s">
        <v>96</v>
      </c>
      <c r="E3092" s="198"/>
      <c r="F3092" s="199" t="s">
        <v>97</v>
      </c>
      <c r="G3092" s="200"/>
      <c r="I3092" s="197" t="s">
        <v>98</v>
      </c>
      <c r="J3092" s="198"/>
      <c r="K3092" s="199" t="s">
        <v>99</v>
      </c>
      <c r="L3092" s="200"/>
      <c r="N3092" s="197" t="s">
        <v>1</v>
      </c>
      <c r="O3092" s="198"/>
      <c r="P3092" s="199" t="s">
        <v>2</v>
      </c>
      <c r="Q3092" s="200"/>
      <c r="S3092" s="172" t="s">
        <v>100</v>
      </c>
      <c r="T3092" s="173"/>
      <c r="U3092" s="199" t="s">
        <v>101</v>
      </c>
      <c r="V3092" s="200"/>
      <c r="X3092" s="197" t="s">
        <v>102</v>
      </c>
      <c r="Y3092" s="198"/>
      <c r="Z3092" s="199" t="s">
        <v>103</v>
      </c>
      <c r="AA3092" s="200"/>
      <c r="AB3092" s="4"/>
      <c r="AC3092" s="197" t="s">
        <v>104</v>
      </c>
      <c r="AD3092" s="198"/>
      <c r="AE3092" s="199" t="s">
        <v>105</v>
      </c>
      <c r="AF3092" s="200"/>
      <c r="AH3092" s="172" t="s">
        <v>106</v>
      </c>
      <c r="AI3092" s="173"/>
      <c r="AJ3092" s="199" t="s">
        <v>107</v>
      </c>
      <c r="AK3092" s="200"/>
      <c r="AL3092" s="4"/>
      <c r="AM3092" s="197" t="s">
        <v>108</v>
      </c>
      <c r="AN3092" s="198"/>
      <c r="AO3092" s="199" t="s">
        <v>109</v>
      </c>
      <c r="AP3092" s="200"/>
      <c r="AR3092" s="197" t="s">
        <v>110</v>
      </c>
      <c r="AS3092" s="198"/>
      <c r="AT3092" s="199" t="s">
        <v>111</v>
      </c>
      <c r="AU3092" s="200"/>
      <c r="AV3092" s="4"/>
      <c r="AW3092" s="36" t="s">
        <v>112</v>
      </c>
      <c r="AY3092" s="186" t="s">
        <v>113</v>
      </c>
      <c r="AZ3092" s="9"/>
      <c r="BA3092" s="29"/>
      <c r="BB3092" s="29"/>
      <c r="BC3092" s="29"/>
      <c r="BD3092" s="29"/>
    </row>
    <row r="3093" spans="1:56" ht="18.649999999999999" customHeight="1" thickTop="1" thickBot="1">
      <c r="D3093" s="24">
        <v>0</v>
      </c>
      <c r="E3093" s="28">
        <v>0</v>
      </c>
      <c r="F3093" s="26">
        <v>1</v>
      </c>
      <c r="G3093" s="27">
        <v>0</v>
      </c>
      <c r="I3093" s="24">
        <v>0</v>
      </c>
      <c r="J3093" s="28">
        <f t="shared" ref="J3093" si="18439">IF(0=(1-$J$8*$K$8*$B3090^2),0,-1*(1-$J$8*$K$8*$B3090^2)/($B3090*$K$8))</f>
        <v>-5.1806485143352822E-2</v>
      </c>
      <c r="K3093" s="26">
        <v>1</v>
      </c>
      <c r="L3093" s="27">
        <v>0</v>
      </c>
      <c r="N3093" s="24">
        <f t="shared" ref="N3093" si="18440">D3093*I3090+F3093*I3093-E3093*J3090-G3093*J3093</f>
        <v>0</v>
      </c>
      <c r="O3093" s="28">
        <f t="shared" ref="O3093" si="18441">(D3093*J3090+E3093*I3090+F3093*J3093+G3093*I3093)</f>
        <v>-5.1806485143352822E-2</v>
      </c>
      <c r="P3093" s="26">
        <f t="shared" ref="P3093" si="18442">D3093*K3090+F3093*K3093-E3093*L3090-G3093*L3093</f>
        <v>1</v>
      </c>
      <c r="Q3093" s="27">
        <f t="shared" ref="Q3093" si="18443">(D3093*L3090+E3093*K3090+F3093*L3093+G3093*K3093)</f>
        <v>0</v>
      </c>
      <c r="S3093" s="24">
        <v>0</v>
      </c>
      <c r="T3093" s="28">
        <v>0</v>
      </c>
      <c r="U3093" s="26">
        <v>1</v>
      </c>
      <c r="V3093" s="27">
        <v>0</v>
      </c>
      <c r="X3093" s="24">
        <f t="shared" ref="X3093" si="18444">N3093*S3090+P3093*S3093-O3093*T3090-Q3093*T3093</f>
        <v>0</v>
      </c>
      <c r="Y3093" s="28">
        <f t="shared" ref="Y3093" si="18445">(N3093*T3090+O3093*S3090+P3093*T3093+Q3093*S3093)</f>
        <v>-5.1806485143352822E-2</v>
      </c>
      <c r="Z3093" s="26">
        <f t="shared" ref="Z3093" si="18446">N3093*U3090+P3093*U3093-O3093*V3090-Q3093*V3093</f>
        <v>-0.30224634872088529</v>
      </c>
      <c r="AA3093" s="27">
        <f t="shared" ref="AA3093" si="18447">(N3093*V3090+O3093*U3090+P3093*V3093+Q3093*U3093)</f>
        <v>0</v>
      </c>
      <c r="AB3093" s="8"/>
      <c r="AC3093" s="24">
        <v>0</v>
      </c>
      <c r="AD3093" s="28">
        <f t="shared" ref="AD3093" si="18448">IF(0=(1-$AD$8*$AE$8*$B3090^2),0,-1*(1-$AD$8*$AE$8*$B3090^2)/($B3090*$AD$8))</f>
        <v>-7.3510118224030696E-2</v>
      </c>
      <c r="AE3093" s="26">
        <v>1</v>
      </c>
      <c r="AF3093" s="27">
        <v>0</v>
      </c>
      <c r="AH3093" s="24">
        <f t="shared" ref="AH3093" si="18449">X3093*AC3090+Z3093*AC3093-Y3093*AD3090-AA3093*AD3093</f>
        <v>0</v>
      </c>
      <c r="AI3093" s="28">
        <f t="shared" ref="AI3093" si="18450">(X3093*AD3090+Y3093*AC3090+Z3093*AD3093+AA3093*AC3093)</f>
        <v>-2.9588320316098937E-2</v>
      </c>
      <c r="AJ3093" s="26">
        <f t="shared" ref="AJ3093" si="18451">X3093*AE3090+Z3093*AE3093-Y3093*AF3090-AA3093*AF3093</f>
        <v>-0.30224634872088529</v>
      </c>
      <c r="AK3093" s="27">
        <f t="shared" ref="AK3093" si="18452">(X3093*AF3090+Y3093*AE3090+Z3093*AF3093+AA3093*AE3093)</f>
        <v>0</v>
      </c>
      <c r="AL3093" s="8"/>
      <c r="AM3093" s="24">
        <v>0</v>
      </c>
      <c r="AN3093" s="28">
        <v>0</v>
      </c>
      <c r="AO3093" s="26">
        <v>1</v>
      </c>
      <c r="AP3093" s="27">
        <v>0</v>
      </c>
      <c r="AR3093" s="24">
        <f t="shared" ref="AR3093" si="18453">AH3093*AM3090+AJ3093*AM3093-AI3093*AN3090-AK3093*AN3093</f>
        <v>0</v>
      </c>
      <c r="AS3093" s="28">
        <f t="shared" ref="AS3093" si="18454">(AH3093*AN3090+AI3093*AM3090+AJ3093*AN3093+AK3093*AM3093)</f>
        <v>-2.9588320316098937E-2</v>
      </c>
      <c r="AT3093" s="26">
        <f t="shared" ref="AT3093" si="18455">AH3093*AO3090+AJ3093*AO3093-AI3093*AP3090-AK3093*AP3093</f>
        <v>-0.4559832152209698</v>
      </c>
      <c r="AU3093" s="27">
        <f t="shared" ref="AU3093" si="18456">(AH3093*AP3090+AI3093*AO3090+AJ3093*AP3093+AK3093*AO3093)</f>
        <v>0</v>
      </c>
      <c r="AV3093" s="8"/>
      <c r="AW3093" s="38">
        <f t="shared" ref="AW3093" si="18457">(180/PI())*ATAN(-1*(($AR$8*AS3090+AU3090+$AR$8*AS3093+AU3093)/($AR$8*AR3090+AT3090+$AR$8*AR3093+AT3093)))</f>
        <v>-85.468913056227962</v>
      </c>
      <c r="AY3093" s="187">
        <f t="shared" ref="AY3093" si="18458">20*LOG(((($AR$8*AR3090+AT3090-$AR$8*AR3093-AT3093)^2+($AR$8*AS3090+AU3090-$AR$8*AS3093-AU3093)^2)/(($AR$8*AR3090+AT3090+$AR$8*AR3093+AT3093)^2+($AR$8*AS3090+AU3090+$AR$8*AS3093+AU3093)^2))^0.5)</f>
        <v>-5.133700358008346E-2</v>
      </c>
      <c r="AZ3093" s="9"/>
      <c r="BA3093" s="29"/>
      <c r="BB3093" s="29"/>
      <c r="BC3093" s="29"/>
      <c r="BD3093" s="29"/>
    </row>
    <row r="3094" spans="1:56" ht="18.649999999999999" customHeight="1">
      <c r="AY3094" s="33"/>
    </row>
    <row r="3095" spans="1:56" ht="18.649999999999999" customHeight="1" thickBot="1">
      <c r="A3095">
        <v>0</v>
      </c>
      <c r="E3095" s="21" t="s">
        <v>68</v>
      </c>
      <c r="J3095" s="21" t="s">
        <v>69</v>
      </c>
      <c r="O3095" s="21" t="s">
        <v>70</v>
      </c>
      <c r="T3095" s="21" t="s">
        <v>71</v>
      </c>
      <c r="Y3095" s="21" t="s">
        <v>72</v>
      </c>
      <c r="AD3095" s="21" t="s">
        <v>73</v>
      </c>
      <c r="AI3095" s="21" t="s">
        <v>74</v>
      </c>
      <c r="AN3095" s="21" t="s">
        <v>75</v>
      </c>
      <c r="AS3095" s="21" t="s">
        <v>76</v>
      </c>
    </row>
    <row r="3096" spans="1:56" ht="18.649999999999999" customHeight="1" thickBot="1">
      <c r="B3096" s="20"/>
      <c r="D3096" s="197" t="s">
        <v>77</v>
      </c>
      <c r="E3096" s="198"/>
      <c r="F3096" s="199" t="s">
        <v>78</v>
      </c>
      <c r="G3096" s="200"/>
      <c r="I3096" s="197" t="s">
        <v>79</v>
      </c>
      <c r="J3096" s="198"/>
      <c r="K3096" s="199" t="s">
        <v>80</v>
      </c>
      <c r="L3096" s="200"/>
      <c r="N3096" s="197" t="s">
        <v>81</v>
      </c>
      <c r="O3096" s="198"/>
      <c r="P3096" s="199" t="s">
        <v>82</v>
      </c>
      <c r="Q3096" s="200"/>
      <c r="S3096" s="197" t="s">
        <v>83</v>
      </c>
      <c r="T3096" s="198"/>
      <c r="U3096" s="199" t="s">
        <v>84</v>
      </c>
      <c r="V3096" s="200"/>
      <c r="X3096" s="197" t="s">
        <v>85</v>
      </c>
      <c r="Y3096" s="198"/>
      <c r="Z3096" s="199" t="s">
        <v>86</v>
      </c>
      <c r="AA3096" s="200"/>
      <c r="AB3096" s="4"/>
      <c r="AC3096" s="197" t="s">
        <v>87</v>
      </c>
      <c r="AD3096" s="198"/>
      <c r="AE3096" s="199" t="s">
        <v>88</v>
      </c>
      <c r="AF3096" s="200"/>
      <c r="AH3096" s="197" t="s">
        <v>89</v>
      </c>
      <c r="AI3096" s="198"/>
      <c r="AJ3096" s="199" t="s">
        <v>90</v>
      </c>
      <c r="AK3096" s="200"/>
      <c r="AL3096" s="4"/>
      <c r="AM3096" s="197" t="s">
        <v>91</v>
      </c>
      <c r="AN3096" s="198"/>
      <c r="AO3096" s="199" t="s">
        <v>92</v>
      </c>
      <c r="AP3096" s="200"/>
      <c r="AR3096" s="197" t="s">
        <v>93</v>
      </c>
      <c r="AS3096" s="198"/>
      <c r="AT3096" s="199" t="s">
        <v>94</v>
      </c>
      <c r="AU3096" s="200"/>
      <c r="AV3096" s="4"/>
      <c r="AW3096" s="181" t="s">
        <v>95</v>
      </c>
      <c r="AY3096" s="182" t="s">
        <v>22</v>
      </c>
      <c r="AZ3096" s="9"/>
      <c r="BA3096" s="29"/>
      <c r="BB3096" s="29"/>
      <c r="BC3096" s="29"/>
      <c r="BD3096" s="29"/>
    </row>
    <row r="3097" spans="1:56" ht="18.649999999999999" customHeight="1" thickTop="1" thickBot="1">
      <c r="B3097" s="39">
        <f t="shared" ref="B3097" si="18459">B3090+$E$5</f>
        <v>1.0755999999999808</v>
      </c>
      <c r="D3097" s="24">
        <v>1</v>
      </c>
      <c r="E3097" s="25">
        <v>0</v>
      </c>
      <c r="F3097" s="26">
        <v>0</v>
      </c>
      <c r="G3097" s="27">
        <f t="shared" ref="G3097" si="18460">-1/($E$8*$B3097)</f>
        <v>-5.1939309955104589</v>
      </c>
      <c r="I3097" s="24">
        <v>1</v>
      </c>
      <c r="J3097" s="28">
        <v>0</v>
      </c>
      <c r="K3097" s="26">
        <v>0</v>
      </c>
      <c r="L3097" s="27">
        <v>0</v>
      </c>
      <c r="N3097" s="24">
        <f t="shared" ref="N3097" si="18461">D3097*I3097+F3097*I3100-E3097*J3097-G3097*J3100</f>
        <v>0.73512943181137125</v>
      </c>
      <c r="O3097" s="28">
        <f t="shared" ref="O3097" si="18462">(D3097*J3097+E3097*I3097+F3097*J3100+G3097*I3100)</f>
        <v>0</v>
      </c>
      <c r="P3097" s="26">
        <f t="shared" ref="P3097" si="18463">D3097*K3097+F3097*K3100-E3097*L3097-G3097*L3100</f>
        <v>0</v>
      </c>
      <c r="Q3097" s="27">
        <f t="shared" ref="Q3097" si="18464">(D3097*L3097+E3097*K3097+F3097*L3100+G3097*K3100)</f>
        <v>-5.1939309955104589</v>
      </c>
      <c r="S3097" s="24">
        <v>1</v>
      </c>
      <c r="T3097" s="25">
        <v>0</v>
      </c>
      <c r="U3097" s="26">
        <v>0</v>
      </c>
      <c r="V3097" s="27">
        <f t="shared" ref="V3097" si="18465">-1/($T$8*$B3097)</f>
        <v>-25.127395897199246</v>
      </c>
      <c r="X3097" s="24">
        <f t="shared" ref="X3097" si="18466">N3097*S3097+P3097*S3100-O3097*T3097-Q3097*T3100</f>
        <v>0.73512943181137125</v>
      </c>
      <c r="Y3097" s="28">
        <f t="shared" ref="Y3097" si="18467">(N3097*T3097+O3097*S3097+P3097*T3100+Q3097*S3100)</f>
        <v>0</v>
      </c>
      <c r="Z3097" s="26">
        <f t="shared" ref="Z3097" si="18468">N3097*U3097+P3097*U3100-O3097*V3097-Q3097*V3100</f>
        <v>0</v>
      </c>
      <c r="AA3097" s="27">
        <f t="shared" ref="AA3097" si="18469">(N3097*V3097+O3097*U3097+P3097*V3100+Q3097*U3100)</f>
        <v>-23.665819264317921</v>
      </c>
      <c r="AB3097" s="8"/>
      <c r="AC3097" s="24">
        <v>1</v>
      </c>
      <c r="AD3097" s="28">
        <v>0</v>
      </c>
      <c r="AE3097" s="26">
        <v>0</v>
      </c>
      <c r="AF3097" s="27">
        <v>0</v>
      </c>
      <c r="AH3097" s="24">
        <f t="shared" ref="AH3097" si="18470">X3097*AC3097+Z3097*AC3100-Y3097*AD3097-AA3097*AD3100</f>
        <v>-0.98811388092487729</v>
      </c>
      <c r="AI3097" s="28">
        <f t="shared" ref="AI3097" si="18471">(X3097*AD3097+Y3097*AC3097+Z3097*AD3100+AA3097*AC3100)</f>
        <v>0</v>
      </c>
      <c r="AJ3097" s="26">
        <f t="shared" ref="AJ3097" si="18472">X3097*AE3097+Z3097*AE3100-Y3097*AF3097-AA3097*AF3100</f>
        <v>0</v>
      </c>
      <c r="AK3097" s="27">
        <f t="shared" ref="AK3097" si="18473">(X3097*AF3097+Y3097*AE3097+Z3097*AF3100+AA3097*AE3100)</f>
        <v>-23.665819264317921</v>
      </c>
      <c r="AL3097" s="8"/>
      <c r="AM3097" s="24">
        <v>1</v>
      </c>
      <c r="AN3097" s="25">
        <v>0</v>
      </c>
      <c r="AO3097" s="26">
        <v>0</v>
      </c>
      <c r="AP3097" s="27">
        <f t="shared" ref="AP3097" si="18474">-1/($AN$8*$B3097)</f>
        <v>-5.1939309955104589</v>
      </c>
      <c r="AR3097" s="24">
        <f t="shared" ref="AR3097" si="18475">AH3097*AM3097+AJ3097*AM3100-AI3097*AN3097-AK3097*AN3100</f>
        <v>-0.98811388092487729</v>
      </c>
      <c r="AS3097" s="28">
        <f t="shared" ref="AS3097" si="18476">(AH3097*AN3097+AI3097*AM3097+AJ3097*AN3100+AK3097*AM3100)</f>
        <v>0</v>
      </c>
      <c r="AT3097" s="26">
        <f t="shared" ref="AT3097" si="18477">AH3097*AO3097+AJ3097*AO3100-AI3097*AP3097-AK3097*AP3100</f>
        <v>0</v>
      </c>
      <c r="AU3097" s="27">
        <f t="shared" ref="AU3097" si="18478">(AH3097*AP3097+AI3097*AO3097+AJ3097*AP3100+AK3097*AO3100)</f>
        <v>-18.533623951088071</v>
      </c>
      <c r="AV3097" s="8"/>
      <c r="AW3097" s="183">
        <f t="shared" ref="AW3097" si="18479">20*LOG((2*$AR$8)/(($AR$8*AR3097+AT3097+$AR$8*AR3100+AT3100)^2+($AR$8*AS3097+AU3097+$AR$8*AS3100+AU3100)^2)^0.5)</f>
        <v>-19.378512338107704</v>
      </c>
      <c r="AY3097" s="184">
        <f t="shared" ref="AY3097" si="18480">((AS3097^2+AR3097^2)/(AS3100^2+AR3100^2))^0.5</f>
        <v>32.391054604029982</v>
      </c>
      <c r="AZ3097" s="9"/>
      <c r="BA3097" s="29"/>
      <c r="BB3097" s="29"/>
      <c r="BC3097" s="29"/>
      <c r="BD3097" s="29"/>
    </row>
    <row r="3098" spans="1:56" ht="18.649999999999999" customHeight="1" thickBot="1">
      <c r="D3098" s="30"/>
      <c r="G3098" s="31"/>
      <c r="I3098" s="30"/>
      <c r="L3098" s="31"/>
      <c r="N3098" s="30"/>
      <c r="Q3098" s="31"/>
      <c r="S3098" s="30"/>
      <c r="V3098" s="31"/>
      <c r="X3098" s="30"/>
      <c r="AA3098" s="31"/>
      <c r="AC3098" s="30"/>
      <c r="AF3098" s="31"/>
      <c r="AH3098" s="30"/>
      <c r="AK3098" s="31"/>
      <c r="AM3098" s="30"/>
      <c r="AP3098" s="31"/>
      <c r="AR3098" s="30"/>
      <c r="AU3098" s="31"/>
      <c r="AY3098" s="185"/>
      <c r="AZ3098" s="9"/>
      <c r="BA3098" s="29"/>
      <c r="BB3098" s="29"/>
      <c r="BC3098" s="29"/>
      <c r="BD3098" s="29"/>
    </row>
    <row r="3099" spans="1:56" ht="18.649999999999999" customHeight="1" thickBot="1">
      <c r="D3099" s="197" t="s">
        <v>96</v>
      </c>
      <c r="E3099" s="198"/>
      <c r="F3099" s="199" t="s">
        <v>97</v>
      </c>
      <c r="G3099" s="200"/>
      <c r="I3099" s="197" t="s">
        <v>98</v>
      </c>
      <c r="J3099" s="198"/>
      <c r="K3099" s="199" t="s">
        <v>99</v>
      </c>
      <c r="L3099" s="200"/>
      <c r="N3099" s="197" t="s">
        <v>1</v>
      </c>
      <c r="O3099" s="198"/>
      <c r="P3099" s="199" t="s">
        <v>2</v>
      </c>
      <c r="Q3099" s="200"/>
      <c r="S3099" s="172" t="s">
        <v>100</v>
      </c>
      <c r="T3099" s="173"/>
      <c r="U3099" s="199" t="s">
        <v>101</v>
      </c>
      <c r="V3099" s="200"/>
      <c r="X3099" s="197" t="s">
        <v>102</v>
      </c>
      <c r="Y3099" s="198"/>
      <c r="Z3099" s="199" t="s">
        <v>103</v>
      </c>
      <c r="AA3099" s="200"/>
      <c r="AB3099" s="4"/>
      <c r="AC3099" s="197" t="s">
        <v>104</v>
      </c>
      <c r="AD3099" s="198"/>
      <c r="AE3099" s="199" t="s">
        <v>105</v>
      </c>
      <c r="AF3099" s="200"/>
      <c r="AH3099" s="172" t="s">
        <v>106</v>
      </c>
      <c r="AI3099" s="173"/>
      <c r="AJ3099" s="199" t="s">
        <v>107</v>
      </c>
      <c r="AK3099" s="200"/>
      <c r="AL3099" s="4"/>
      <c r="AM3099" s="197" t="s">
        <v>108</v>
      </c>
      <c r="AN3099" s="198"/>
      <c r="AO3099" s="199" t="s">
        <v>109</v>
      </c>
      <c r="AP3099" s="200"/>
      <c r="AR3099" s="197" t="s">
        <v>110</v>
      </c>
      <c r="AS3099" s="198"/>
      <c r="AT3099" s="199" t="s">
        <v>111</v>
      </c>
      <c r="AU3099" s="200"/>
      <c r="AV3099" s="4"/>
      <c r="AW3099" s="36" t="s">
        <v>112</v>
      </c>
      <c r="AY3099" s="186" t="s">
        <v>113</v>
      </c>
      <c r="AZ3099" s="9"/>
      <c r="BA3099" s="29"/>
      <c r="BB3099" s="29"/>
      <c r="BC3099" s="29"/>
      <c r="BD3099" s="29"/>
    </row>
    <row r="3100" spans="1:56" ht="18.649999999999999" customHeight="1" thickTop="1" thickBot="1">
      <c r="D3100" s="24">
        <v>0</v>
      </c>
      <c r="E3100" s="28">
        <v>0</v>
      </c>
      <c r="F3100" s="26">
        <v>1</v>
      </c>
      <c r="G3100" s="27">
        <v>0</v>
      </c>
      <c r="I3100" s="24">
        <v>0</v>
      </c>
      <c r="J3100" s="28">
        <f t="shared" ref="J3100" si="18481">IF(0=(1-$J$8*$K$8*$B3097^2),0,-1*(1-$J$8*$K$8*$B3097^2)/($B3097*$K$8))</f>
        <v>-5.0996166182719439E-2</v>
      </c>
      <c r="K3100" s="26">
        <v>1</v>
      </c>
      <c r="L3100" s="27">
        <v>0</v>
      </c>
      <c r="N3100" s="24">
        <f t="shared" ref="N3100" si="18482">D3100*I3097+F3100*I3100-E3100*J3097-G3100*J3100</f>
        <v>0</v>
      </c>
      <c r="O3100" s="28">
        <f t="shared" ref="O3100" si="18483">(D3100*J3097+E3100*I3097+F3100*J3100+G3100*I3100)</f>
        <v>-5.0996166182719439E-2</v>
      </c>
      <c r="P3100" s="26">
        <f t="shared" ref="P3100" si="18484">D3100*K3097+F3100*K3100-E3100*L3097-G3100*L3100</f>
        <v>1</v>
      </c>
      <c r="Q3100" s="27">
        <f t="shared" ref="Q3100" si="18485">(D3100*L3097+E3100*K3097+F3100*L3100+G3100*K3100)</f>
        <v>0</v>
      </c>
      <c r="S3100" s="24">
        <v>0</v>
      </c>
      <c r="T3100" s="28">
        <v>0</v>
      </c>
      <c r="U3100" s="26">
        <v>1</v>
      </c>
      <c r="V3100" s="27">
        <v>0</v>
      </c>
      <c r="X3100" s="24">
        <f t="shared" ref="X3100" si="18486">N3100*S3097+P3100*S3100-O3100*T3097-Q3100*T3100</f>
        <v>0</v>
      </c>
      <c r="Y3100" s="28">
        <f t="shared" ref="Y3100" si="18487">(N3100*T3097+O3100*S3097+P3100*T3100+Q3100*S3100)</f>
        <v>-5.0996166182719439E-2</v>
      </c>
      <c r="Z3100" s="26">
        <f t="shared" ref="Z3100" si="18488">N3100*U3097+P3100*U3100-O3100*V3097-Q3100*V3100</f>
        <v>-0.28140085691255545</v>
      </c>
      <c r="AA3100" s="27">
        <f t="shared" ref="AA3100" si="18489">(N3100*V3097+O3100*U3097+P3100*V3100+Q3100*U3100)</f>
        <v>0</v>
      </c>
      <c r="AB3100" s="8"/>
      <c r="AC3100" s="24">
        <v>0</v>
      </c>
      <c r="AD3100" s="28">
        <f t="shared" ref="AD3100" si="18490">IF(0=(1-$AD$8*$AE$8*$B3097^2),0,-1*(1-$AD$8*$AE$8*$B3097^2)/($B3097*$AD$8))</f>
        <v>-7.2815704940942583E-2</v>
      </c>
      <c r="AE3100" s="26">
        <v>1</v>
      </c>
      <c r="AF3100" s="27">
        <v>0</v>
      </c>
      <c r="AH3100" s="24">
        <f t="shared" ref="AH3100" si="18491">X3100*AC3097+Z3100*AC3100-Y3100*AD3097-AA3100*AD3100</f>
        <v>0</v>
      </c>
      <c r="AI3100" s="28">
        <f t="shared" ref="AI3100" si="18492">(X3100*AD3097+Y3100*AC3097+Z3100*AD3100+AA3100*AC3100)</f>
        <v>-3.0505764415646397E-2</v>
      </c>
      <c r="AJ3100" s="26">
        <f t="shared" ref="AJ3100" si="18493">X3100*AE3097+Z3100*AE3100-Y3100*AF3097-AA3100*AF3100</f>
        <v>-0.28140085691255545</v>
      </c>
      <c r="AK3100" s="27">
        <f t="shared" ref="AK3100" si="18494">(X3100*AF3097+Y3100*AE3097+Z3100*AF3100+AA3100*AE3100)</f>
        <v>0</v>
      </c>
      <c r="AL3100" s="8"/>
      <c r="AM3100" s="24">
        <v>0</v>
      </c>
      <c r="AN3100" s="28">
        <v>0</v>
      </c>
      <c r="AO3100" s="26">
        <v>1</v>
      </c>
      <c r="AP3100" s="27">
        <v>0</v>
      </c>
      <c r="AR3100" s="24">
        <f t="shared" ref="AR3100" si="18495">AH3100*AM3097+AJ3100*AM3100-AI3100*AN3097-AK3100*AN3100</f>
        <v>0</v>
      </c>
      <c r="AS3100" s="28">
        <f t="shared" ref="AS3100" si="18496">(AH3100*AN3097+AI3100*AM3097+AJ3100*AN3100+AK3100*AM3100)</f>
        <v>-3.0505764415646397E-2</v>
      </c>
      <c r="AT3100" s="26">
        <f t="shared" ref="AT3100" si="18497">AH3100*AO3097+AJ3100*AO3100-AI3100*AP3097-AK3100*AP3100</f>
        <v>-0.4398456922527213</v>
      </c>
      <c r="AU3100" s="27">
        <f t="shared" ref="AU3100" si="18498">(AH3100*AP3097+AI3100*AO3097+AJ3100*AP3100+AK3100*AO3100)</f>
        <v>0</v>
      </c>
      <c r="AV3100" s="8"/>
      <c r="AW3100" s="38">
        <f t="shared" ref="AW3100" si="18499">(180/PI())*ATAN(-1*(($AR$8*AS3097+AU3097+$AR$8*AS3100+AU3100)/($AR$8*AR3097+AT3097+$AR$8*AR3100+AT3100)))</f>
        <v>-85.60144929823521</v>
      </c>
      <c r="AY3100" s="187">
        <f t="shared" ref="AY3100" si="18500">20*LOG(((($AR$8*AR3097+AT3097-$AR$8*AR3100-AT3100)^2+($AR$8*AS3097+AU3097-$AR$8*AS3100-AU3100)^2)/(($AR$8*AR3097+AT3097+$AR$8*AR3100+AT3100)^2+($AR$8*AS3097+AU3097+$AR$8*AS3100+AU3100)^2))^0.5)</f>
        <v>-5.0402346719115663E-2</v>
      </c>
      <c r="AZ3100" s="9"/>
      <c r="BA3100" s="29"/>
      <c r="BB3100" s="29"/>
      <c r="BC3100" s="29"/>
      <c r="BD3100" s="29"/>
    </row>
    <row r="3101" spans="1:56" ht="18.649999999999999" customHeight="1">
      <c r="AY3101" s="33"/>
    </row>
    <row r="3102" spans="1:56" ht="18.649999999999999" customHeight="1" thickBot="1">
      <c r="E3102" s="21" t="s">
        <v>68</v>
      </c>
      <c r="J3102" s="21" t="s">
        <v>69</v>
      </c>
      <c r="O3102" s="21" t="s">
        <v>70</v>
      </c>
      <c r="T3102" s="21" t="s">
        <v>71</v>
      </c>
      <c r="Y3102" s="21" t="s">
        <v>72</v>
      </c>
      <c r="AD3102" s="21" t="s">
        <v>73</v>
      </c>
      <c r="AI3102" s="21" t="s">
        <v>74</v>
      </c>
      <c r="AN3102" s="21" t="s">
        <v>75</v>
      </c>
      <c r="AS3102" s="21" t="s">
        <v>76</v>
      </c>
    </row>
    <row r="3103" spans="1:56" ht="18.649999999999999" customHeight="1" thickBot="1">
      <c r="B3103" s="20"/>
      <c r="D3103" s="197" t="s">
        <v>77</v>
      </c>
      <c r="E3103" s="198"/>
      <c r="F3103" s="199" t="s">
        <v>78</v>
      </c>
      <c r="G3103" s="200"/>
      <c r="I3103" s="197" t="s">
        <v>79</v>
      </c>
      <c r="J3103" s="198"/>
      <c r="K3103" s="199" t="s">
        <v>80</v>
      </c>
      <c r="L3103" s="200"/>
      <c r="N3103" s="197" t="s">
        <v>81</v>
      </c>
      <c r="O3103" s="198"/>
      <c r="P3103" s="199" t="s">
        <v>82</v>
      </c>
      <c r="Q3103" s="200"/>
      <c r="S3103" s="197" t="s">
        <v>83</v>
      </c>
      <c r="T3103" s="198"/>
      <c r="U3103" s="199" t="s">
        <v>84</v>
      </c>
      <c r="V3103" s="200"/>
      <c r="X3103" s="197" t="s">
        <v>85</v>
      </c>
      <c r="Y3103" s="198"/>
      <c r="Z3103" s="199" t="s">
        <v>86</v>
      </c>
      <c r="AA3103" s="200"/>
      <c r="AB3103" s="4"/>
      <c r="AC3103" s="197" t="s">
        <v>87</v>
      </c>
      <c r="AD3103" s="198"/>
      <c r="AE3103" s="199" t="s">
        <v>88</v>
      </c>
      <c r="AF3103" s="200"/>
      <c r="AH3103" s="197" t="s">
        <v>89</v>
      </c>
      <c r="AI3103" s="198"/>
      <c r="AJ3103" s="199" t="s">
        <v>90</v>
      </c>
      <c r="AK3103" s="200"/>
      <c r="AL3103" s="4"/>
      <c r="AM3103" s="197" t="s">
        <v>91</v>
      </c>
      <c r="AN3103" s="198"/>
      <c r="AO3103" s="199" t="s">
        <v>92</v>
      </c>
      <c r="AP3103" s="200"/>
      <c r="AR3103" s="197" t="s">
        <v>93</v>
      </c>
      <c r="AS3103" s="198"/>
      <c r="AT3103" s="199" t="s">
        <v>94</v>
      </c>
      <c r="AU3103" s="200"/>
      <c r="AV3103" s="4"/>
      <c r="AW3103" s="181" t="s">
        <v>95</v>
      </c>
      <c r="AY3103" s="182" t="s">
        <v>22</v>
      </c>
      <c r="AZ3103" s="9"/>
      <c r="BA3103" s="29"/>
      <c r="BB3103" s="29"/>
      <c r="BC3103" s="29"/>
      <c r="BD3103" s="29"/>
    </row>
    <row r="3104" spans="1:56" ht="18.649999999999999" customHeight="1" thickTop="1" thickBot="1">
      <c r="B3104" s="39">
        <f t="shared" ref="B3104" si="18501">B3097+$E$5</f>
        <v>1.0759999999999807</v>
      </c>
      <c r="D3104" s="24">
        <v>1</v>
      </c>
      <c r="E3104" s="25">
        <v>0</v>
      </c>
      <c r="F3104" s="26">
        <v>0</v>
      </c>
      <c r="G3104" s="27">
        <f t="shared" ref="G3104" si="18502">-1/($E$8*$B3104)</f>
        <v>-5.1920001661440978</v>
      </c>
      <c r="I3104" s="24">
        <v>1</v>
      </c>
      <c r="J3104" s="28">
        <v>0</v>
      </c>
      <c r="K3104" s="26">
        <v>0</v>
      </c>
      <c r="L3104" s="27">
        <v>0</v>
      </c>
      <c r="N3104" s="24">
        <f t="shared" ref="N3104" si="18503">D3104*I3104+F3104*I3107-E3104*J3104-G3104*J3107</f>
        <v>0.73943347197710496</v>
      </c>
      <c r="O3104" s="28">
        <f t="shared" ref="O3104" si="18504">(D3104*J3104+E3104*I3104+F3104*J3107+G3104*I3107)</f>
        <v>0</v>
      </c>
      <c r="P3104" s="26">
        <f t="shared" ref="P3104" si="18505">D3104*K3104+F3104*K3107-E3104*L3104-G3104*L3107</f>
        <v>0</v>
      </c>
      <c r="Q3104" s="27">
        <f t="shared" ref="Q3104" si="18506">(D3104*L3104+E3104*K3104+F3104*L3107+G3104*K3107)</f>
        <v>-5.1920001661440978</v>
      </c>
      <c r="S3104" s="24">
        <v>1</v>
      </c>
      <c r="T3104" s="25">
        <v>0</v>
      </c>
      <c r="U3104" s="26">
        <v>0</v>
      </c>
      <c r="V3104" s="27">
        <f t="shared" ref="V3104" si="18507">-1/($T$8*$B3104)</f>
        <v>-25.118054857832259</v>
      </c>
      <c r="X3104" s="24">
        <f t="shared" ref="X3104" si="18508">N3104*S3104+P3104*S3107-O3104*T3104-Q3104*T3107</f>
        <v>0.73943347197710496</v>
      </c>
      <c r="Y3104" s="28">
        <f t="shared" ref="Y3104" si="18509">(N3104*T3104+O3104*S3104+P3104*T3107+Q3104*S3107)</f>
        <v>0</v>
      </c>
      <c r="Z3104" s="26">
        <f t="shared" ref="Z3104" si="18510">N3104*U3104+P3104*U3107-O3104*V3104-Q3104*V3107</f>
        <v>0</v>
      </c>
      <c r="AA3104" s="27">
        <f t="shared" ref="AA3104" si="18511">(N3104*V3104+O3104*U3104+P3104*V3107+Q3104*U3107)</f>
        <v>-23.765130678982391</v>
      </c>
      <c r="AB3104" s="8"/>
      <c r="AC3104" s="24">
        <v>1</v>
      </c>
      <c r="AD3104" s="28">
        <v>0</v>
      </c>
      <c r="AE3104" s="26">
        <v>0</v>
      </c>
      <c r="AF3104" s="27">
        <v>0</v>
      </c>
      <c r="AH3104" s="24">
        <f t="shared" ref="AH3104" si="18512">X3104*AC3104+Z3104*AC3107-Y3104*AD3104-AA3104*AD3107</f>
        <v>-0.97454482430607503</v>
      </c>
      <c r="AI3104" s="28">
        <f t="shared" ref="AI3104" si="18513">(X3104*AD3104+Y3104*AC3104+Z3104*AD3107+AA3104*AC3107)</f>
        <v>0</v>
      </c>
      <c r="AJ3104" s="26">
        <f t="shared" ref="AJ3104" si="18514">X3104*AE3104+Z3104*AE3107-Y3104*AF3104-AA3104*AF3107</f>
        <v>0</v>
      </c>
      <c r="AK3104" s="27">
        <f t="shared" ref="AK3104" si="18515">(X3104*AF3104+Y3104*AE3104+Z3104*AF3107+AA3104*AE3107)</f>
        <v>-23.765130678982391</v>
      </c>
      <c r="AL3104" s="8"/>
      <c r="AM3104" s="24">
        <v>1</v>
      </c>
      <c r="AN3104" s="25">
        <v>0</v>
      </c>
      <c r="AO3104" s="26">
        <v>0</v>
      </c>
      <c r="AP3104" s="27">
        <f t="shared" ref="AP3104" si="18516">-1/($AN$8*$B3104)</f>
        <v>-5.1920001661440978</v>
      </c>
      <c r="AR3104" s="24">
        <f t="shared" ref="AR3104" si="18517">AH3104*AM3104+AJ3104*AM3107-AI3104*AN3104-AK3104*AN3107</f>
        <v>-0.97454482430607503</v>
      </c>
      <c r="AS3104" s="28">
        <f t="shared" ref="AS3104" si="18518">(AH3104*AN3104+AI3104*AM3104+AJ3104*AN3107+AK3104*AM3107)</f>
        <v>0</v>
      </c>
      <c r="AT3104" s="26">
        <f t="shared" ref="AT3104" si="18519">AH3104*AO3104+AJ3104*AO3107-AI3104*AP3104-AK3104*AP3107</f>
        <v>0</v>
      </c>
      <c r="AU3104" s="27">
        <f t="shared" ref="AU3104" si="18520">(AH3104*AP3104+AI3104*AO3104+AJ3104*AP3107+AK3104*AO3107)</f>
        <v>-18.705293789270378</v>
      </c>
      <c r="AV3104" s="8"/>
      <c r="AW3104" s="183">
        <f t="shared" ref="AW3104" si="18521">20*LOG((2*$AR$8)/(($AR$8*AR3104+AT3104+$AR$8*AR3107+AT3107)^2+($AR$8*AS3104+AU3104+$AR$8*AS3107+AU3107)^2)^0.5)</f>
        <v>-19.457370440041895</v>
      </c>
      <c r="AY3104" s="184">
        <f t="shared" ref="AY3104" si="18522">((AS3104^2+AR3104^2)/(AS3107^2+AR3107^2))^0.5</f>
        <v>31.043558032761876</v>
      </c>
      <c r="AZ3104" s="9"/>
      <c r="BA3104" s="29"/>
      <c r="BB3104" s="29"/>
      <c r="BC3104" s="29"/>
      <c r="BD3104" s="29"/>
    </row>
    <row r="3105" spans="2:56" ht="18.649999999999999" customHeight="1" thickBot="1">
      <c r="D3105" s="30"/>
      <c r="G3105" s="31"/>
      <c r="I3105" s="30"/>
      <c r="L3105" s="31"/>
      <c r="N3105" s="30"/>
      <c r="Q3105" s="31"/>
      <c r="S3105" s="30"/>
      <c r="V3105" s="31"/>
      <c r="X3105" s="30"/>
      <c r="AA3105" s="31"/>
      <c r="AC3105" s="30"/>
      <c r="AF3105" s="31"/>
      <c r="AH3105" s="30"/>
      <c r="AK3105" s="31"/>
      <c r="AM3105" s="30"/>
      <c r="AP3105" s="31"/>
      <c r="AR3105" s="30"/>
      <c r="AU3105" s="31"/>
      <c r="AY3105" s="185"/>
      <c r="AZ3105" s="9"/>
      <c r="BA3105" s="29"/>
      <c r="BB3105" s="29"/>
      <c r="BC3105" s="29"/>
      <c r="BD3105" s="29"/>
    </row>
    <row r="3106" spans="2:56" ht="18.649999999999999" customHeight="1" thickBot="1">
      <c r="D3106" s="197" t="s">
        <v>96</v>
      </c>
      <c r="E3106" s="198"/>
      <c r="F3106" s="199" t="s">
        <v>97</v>
      </c>
      <c r="G3106" s="200"/>
      <c r="I3106" s="197" t="s">
        <v>98</v>
      </c>
      <c r="J3106" s="198"/>
      <c r="K3106" s="199" t="s">
        <v>99</v>
      </c>
      <c r="L3106" s="200"/>
      <c r="N3106" s="197" t="s">
        <v>1</v>
      </c>
      <c r="O3106" s="198"/>
      <c r="P3106" s="199" t="s">
        <v>2</v>
      </c>
      <c r="Q3106" s="200"/>
      <c r="S3106" s="172" t="s">
        <v>100</v>
      </c>
      <c r="T3106" s="173"/>
      <c r="U3106" s="199" t="s">
        <v>101</v>
      </c>
      <c r="V3106" s="200"/>
      <c r="X3106" s="197" t="s">
        <v>102</v>
      </c>
      <c r="Y3106" s="198"/>
      <c r="Z3106" s="199" t="s">
        <v>103</v>
      </c>
      <c r="AA3106" s="200"/>
      <c r="AB3106" s="4"/>
      <c r="AC3106" s="197" t="s">
        <v>104</v>
      </c>
      <c r="AD3106" s="198"/>
      <c r="AE3106" s="199" t="s">
        <v>105</v>
      </c>
      <c r="AF3106" s="200"/>
      <c r="AH3106" s="172" t="s">
        <v>106</v>
      </c>
      <c r="AI3106" s="173"/>
      <c r="AJ3106" s="199" t="s">
        <v>107</v>
      </c>
      <c r="AK3106" s="200"/>
      <c r="AL3106" s="4"/>
      <c r="AM3106" s="197" t="s">
        <v>108</v>
      </c>
      <c r="AN3106" s="198"/>
      <c r="AO3106" s="199" t="s">
        <v>109</v>
      </c>
      <c r="AP3106" s="200"/>
      <c r="AR3106" s="197" t="s">
        <v>110</v>
      </c>
      <c r="AS3106" s="198"/>
      <c r="AT3106" s="199" t="s">
        <v>111</v>
      </c>
      <c r="AU3106" s="200"/>
      <c r="AV3106" s="4"/>
      <c r="AW3106" s="36" t="s">
        <v>112</v>
      </c>
      <c r="AY3106" s="186" t="s">
        <v>113</v>
      </c>
      <c r="AZ3106" s="9"/>
      <c r="BA3106" s="29"/>
      <c r="BB3106" s="29"/>
      <c r="BC3106" s="29"/>
      <c r="BD3106" s="29"/>
    </row>
    <row r="3107" spans="2:56" ht="18.649999999999999" customHeight="1" thickTop="1" thickBot="1">
      <c r="D3107" s="24">
        <v>0</v>
      </c>
      <c r="E3107" s="28">
        <v>0</v>
      </c>
      <c r="F3107" s="26">
        <v>1</v>
      </c>
      <c r="G3107" s="27">
        <v>0</v>
      </c>
      <c r="I3107" s="24">
        <v>0</v>
      </c>
      <c r="J3107" s="28">
        <f t="shared" ref="J3107" si="18523">IF(0=(1-$J$8*$K$8*$B3104^2),0,-1*(1-$J$8*$K$8*$B3104^2)/($B3104*$K$8))</f>
        <v>-5.0186155563320782E-2</v>
      </c>
      <c r="K3107" s="26">
        <v>1</v>
      </c>
      <c r="L3107" s="27">
        <v>0</v>
      </c>
      <c r="N3107" s="24">
        <f t="shared" ref="N3107" si="18524">D3107*I3104+F3107*I3107-E3107*J3104-G3107*J3107</f>
        <v>0</v>
      </c>
      <c r="O3107" s="28">
        <f t="shared" ref="O3107" si="18525">(D3107*J3104+E3107*I3104+F3107*J3107+G3107*I3107)</f>
        <v>-5.0186155563320782E-2</v>
      </c>
      <c r="P3107" s="26">
        <f t="shared" ref="P3107" si="18526">D3107*K3104+F3107*K3107-E3107*L3104-G3107*L3107</f>
        <v>1</v>
      </c>
      <c r="Q3107" s="27">
        <f t="shared" ref="Q3107" si="18527">(D3107*L3104+E3107*K3104+F3107*L3107+G3107*K3107)</f>
        <v>0</v>
      </c>
      <c r="S3107" s="24">
        <v>0</v>
      </c>
      <c r="T3107" s="28">
        <v>0</v>
      </c>
      <c r="U3107" s="26">
        <v>1</v>
      </c>
      <c r="V3107" s="27">
        <v>0</v>
      </c>
      <c r="X3107" s="24">
        <f t="shared" ref="X3107" si="18528">N3107*S3104+P3107*S3107-O3107*T3104-Q3107*T3107</f>
        <v>0</v>
      </c>
      <c r="Y3107" s="28">
        <f t="shared" ref="Y3107" si="18529">(N3107*T3104+O3107*S3104+P3107*T3107+Q3107*S3107)</f>
        <v>-5.0186155563320782E-2</v>
      </c>
      <c r="Z3107" s="26">
        <f t="shared" ref="Z3107" si="18530">N3107*U3104+P3107*U3107-O3107*V3104-Q3107*V3107</f>
        <v>-0.26057860854319514</v>
      </c>
      <c r="AA3107" s="27">
        <f t="shared" ref="AA3107" si="18531">(N3107*V3104+O3107*U3104+P3107*V3107+Q3107*U3107)</f>
        <v>0</v>
      </c>
      <c r="AB3107" s="8"/>
      <c r="AC3107" s="24">
        <v>0</v>
      </c>
      <c r="AD3107" s="28">
        <f t="shared" ref="AD3107" si="18532">IF(0=(1-$AD$8*$AE$8*$B3104^2),0,-1*(1-$AD$8*$AE$8*$B3104^2)/($B3104*$AD$8))</f>
        <v>-7.2121559920518455E-2</v>
      </c>
      <c r="AE3107" s="26">
        <v>1</v>
      </c>
      <c r="AF3107" s="27">
        <v>0</v>
      </c>
      <c r="AH3107" s="24">
        <f t="shared" ref="AH3107" si="18533">X3107*AC3104+Z3107*AC3107-Y3107*AD3104-AA3107*AD3107</f>
        <v>0</v>
      </c>
      <c r="AI3107" s="28">
        <f t="shared" ref="AI3107" si="18534">(X3107*AD3104+Y3107*AC3104+Z3107*AD3107+AA3107*AC3107)</f>
        <v>-3.1392819833267416E-2</v>
      </c>
      <c r="AJ3107" s="26">
        <f t="shared" ref="AJ3107" si="18535">X3107*AE3104+Z3107*AE3107-Y3107*AF3104-AA3107*AF3107</f>
        <v>-0.26057860854319514</v>
      </c>
      <c r="AK3107" s="27">
        <f t="shared" ref="AK3107" si="18536">(X3107*AF3104+Y3107*AE3104+Z3107*AF3107+AA3107*AE3107)</f>
        <v>0</v>
      </c>
      <c r="AL3107" s="8"/>
      <c r="AM3107" s="24">
        <v>0</v>
      </c>
      <c r="AN3107" s="28">
        <v>0</v>
      </c>
      <c r="AO3107" s="26">
        <v>1</v>
      </c>
      <c r="AP3107" s="27">
        <v>0</v>
      </c>
      <c r="AR3107" s="24">
        <f t="shared" ref="AR3107" si="18537">AH3107*AM3104+AJ3107*AM3107-AI3107*AN3104-AK3107*AN3107</f>
        <v>0</v>
      </c>
      <c r="AS3107" s="28">
        <f t="shared" ref="AS3107" si="18538">(AH3107*AN3104+AI3107*AM3104+AJ3107*AN3107+AK3107*AM3107)</f>
        <v>-3.1392819833267416E-2</v>
      </c>
      <c r="AT3107" s="26">
        <f t="shared" ref="AT3107" si="18539">AH3107*AO3104+AJ3107*AO3107-AI3107*AP3104-AK3107*AP3107</f>
        <v>-0.4235701343332513</v>
      </c>
      <c r="AU3107" s="27">
        <f t="shared" ref="AU3107" si="18540">(AH3107*AP3104+AI3107*AO3104+AJ3107*AP3107+AK3107*AO3107)</f>
        <v>0</v>
      </c>
      <c r="AV3107" s="8"/>
      <c r="AW3107" s="38">
        <f t="shared" ref="AW3107" si="18541">(180/PI())*ATAN(-1*(($AR$8*AS3104+AU3104+$AR$8*AS3107+AU3107)/($AR$8*AR3104+AT3104+$AR$8*AR3107+AT3107)))</f>
        <v>-85.732548364346869</v>
      </c>
      <c r="AY3107" s="187">
        <f t="shared" ref="AY3107" si="18542">20*LOG(((($AR$8*AR3104+AT3104-$AR$8*AR3107-AT3107)^2+($AR$8*AS3104+AU3104-$AR$8*AS3107-AU3107)^2)/(($AR$8*AR3104+AT3104+$AR$8*AR3107+AT3107)^2+($AR$8*AS3104+AU3104+$AR$8*AS3107+AU3107)^2))^0.5)</f>
        <v>-4.9490225047034847E-2</v>
      </c>
      <c r="AZ3107" s="9"/>
      <c r="BA3107" s="29"/>
      <c r="BB3107" s="29"/>
      <c r="BC3107" s="29"/>
      <c r="BD3107" s="29"/>
    </row>
    <row r="3108" spans="2:56" ht="18.649999999999999" customHeight="1">
      <c r="AY3108" s="33"/>
    </row>
    <row r="3109" spans="2:56" ht="18.649999999999999" customHeight="1" thickBot="1">
      <c r="E3109" s="21" t="s">
        <v>68</v>
      </c>
      <c r="J3109" s="21" t="s">
        <v>69</v>
      </c>
      <c r="O3109" s="21" t="s">
        <v>70</v>
      </c>
      <c r="T3109" s="21" t="s">
        <v>71</v>
      </c>
      <c r="Y3109" s="21" t="s">
        <v>72</v>
      </c>
      <c r="AD3109" s="21" t="s">
        <v>73</v>
      </c>
      <c r="AI3109" s="21" t="s">
        <v>74</v>
      </c>
      <c r="AN3109" s="21" t="s">
        <v>75</v>
      </c>
      <c r="AS3109" s="21" t="s">
        <v>76</v>
      </c>
    </row>
    <row r="3110" spans="2:56" ht="18.649999999999999" customHeight="1" thickBot="1">
      <c r="B3110" s="20"/>
      <c r="D3110" s="197" t="s">
        <v>77</v>
      </c>
      <c r="E3110" s="198"/>
      <c r="F3110" s="199" t="s">
        <v>78</v>
      </c>
      <c r="G3110" s="200"/>
      <c r="I3110" s="197" t="s">
        <v>79</v>
      </c>
      <c r="J3110" s="198"/>
      <c r="K3110" s="199" t="s">
        <v>80</v>
      </c>
      <c r="L3110" s="200"/>
      <c r="N3110" s="197" t="s">
        <v>81</v>
      </c>
      <c r="O3110" s="198"/>
      <c r="P3110" s="199" t="s">
        <v>82</v>
      </c>
      <c r="Q3110" s="200"/>
      <c r="S3110" s="197" t="s">
        <v>83</v>
      </c>
      <c r="T3110" s="198"/>
      <c r="U3110" s="199" t="s">
        <v>84</v>
      </c>
      <c r="V3110" s="200"/>
      <c r="X3110" s="197" t="s">
        <v>85</v>
      </c>
      <c r="Y3110" s="198"/>
      <c r="Z3110" s="199" t="s">
        <v>86</v>
      </c>
      <c r="AA3110" s="200"/>
      <c r="AB3110" s="4"/>
      <c r="AC3110" s="197" t="s">
        <v>87</v>
      </c>
      <c r="AD3110" s="198"/>
      <c r="AE3110" s="199" t="s">
        <v>88</v>
      </c>
      <c r="AF3110" s="200"/>
      <c r="AH3110" s="197" t="s">
        <v>89</v>
      </c>
      <c r="AI3110" s="198"/>
      <c r="AJ3110" s="199" t="s">
        <v>90</v>
      </c>
      <c r="AK3110" s="200"/>
      <c r="AL3110" s="4"/>
      <c r="AM3110" s="197" t="s">
        <v>91</v>
      </c>
      <c r="AN3110" s="198"/>
      <c r="AO3110" s="199" t="s">
        <v>92</v>
      </c>
      <c r="AP3110" s="200"/>
      <c r="AR3110" s="197" t="s">
        <v>93</v>
      </c>
      <c r="AS3110" s="198"/>
      <c r="AT3110" s="199" t="s">
        <v>94</v>
      </c>
      <c r="AU3110" s="200"/>
      <c r="AV3110" s="4"/>
      <c r="AW3110" s="181" t="s">
        <v>95</v>
      </c>
      <c r="AY3110" s="182" t="s">
        <v>22</v>
      </c>
      <c r="AZ3110" s="9"/>
      <c r="BA3110" s="29"/>
      <c r="BB3110" s="29"/>
      <c r="BC3110" s="29"/>
      <c r="BD3110" s="29"/>
    </row>
    <row r="3111" spans="2:56" ht="18.649999999999999" customHeight="1" thickTop="1" thickBot="1">
      <c r="B3111" s="39">
        <f t="shared" ref="B3111" si="18543">B3104+$E$5</f>
        <v>1.0763999999999807</v>
      </c>
      <c r="D3111" s="24">
        <v>1</v>
      </c>
      <c r="E3111" s="25">
        <v>0</v>
      </c>
      <c r="F3111" s="26">
        <v>0</v>
      </c>
      <c r="G3111" s="27">
        <f t="shared" ref="G3111" si="18544">-1/($E$8*$B3111)</f>
        <v>-5.1900707718051375</v>
      </c>
      <c r="I3111" s="24">
        <v>1</v>
      </c>
      <c r="J3111" s="28">
        <v>0</v>
      </c>
      <c r="K3111" s="26">
        <v>0</v>
      </c>
      <c r="L3111" s="27">
        <v>0</v>
      </c>
      <c r="N3111" s="24">
        <f t="shared" ref="N3111" si="18545">D3111*I3111+F3111*I3114-E3111*J3111-G3111*J3114</f>
        <v>0.7437327147733781</v>
      </c>
      <c r="O3111" s="28">
        <f t="shared" ref="O3111" si="18546">(D3111*J3111+E3111*I3111+F3111*J3114+G3111*I3114)</f>
        <v>0</v>
      </c>
      <c r="P3111" s="26">
        <f t="shared" ref="P3111" si="18547">D3111*K3111+F3111*K3114-E3111*L3111-G3111*L3114</f>
        <v>0</v>
      </c>
      <c r="Q3111" s="27">
        <f t="shared" ref="Q3111" si="18548">(D3111*L3111+E3111*K3111+F3111*L3114+G3111*K3114)</f>
        <v>-5.1900707718051375</v>
      </c>
      <c r="S3111" s="24">
        <v>1</v>
      </c>
      <c r="T3111" s="25">
        <v>0</v>
      </c>
      <c r="U3111" s="26">
        <v>0</v>
      </c>
      <c r="V3111" s="27">
        <f t="shared" ref="V3111" si="18549">-1/($T$8*$B3111)</f>
        <v>-25.108720760895128</v>
      </c>
      <c r="X3111" s="24">
        <f t="shared" ref="X3111" si="18550">N3111*S3111+P3111*S3114-O3111*T3111-Q3111*T3114</f>
        <v>0.7437327147733781</v>
      </c>
      <c r="Y3111" s="28">
        <f t="shared" ref="Y3111" si="18551">(N3111*T3111+O3111*S3111+P3111*T3114+Q3111*S3114)</f>
        <v>0</v>
      </c>
      <c r="Z3111" s="26">
        <f t="shared" ref="Z3111" si="18552">N3111*U3111+P3111*U3114-O3111*V3111-Q3111*V3114</f>
        <v>0</v>
      </c>
      <c r="AA3111" s="27">
        <f t="shared" ref="AA3111" si="18553">(N3111*V3111+O3111*U3111+P3111*V3114+Q3111*U3114)</f>
        <v>-23.864247827792354</v>
      </c>
      <c r="AB3111" s="8"/>
      <c r="AC3111" s="24">
        <v>1</v>
      </c>
      <c r="AD3111" s="28">
        <v>0</v>
      </c>
      <c r="AE3111" s="26">
        <v>0</v>
      </c>
      <c r="AF3111" s="27">
        <v>0</v>
      </c>
      <c r="AH3111" s="24">
        <f t="shared" ref="AH3111" si="18554">X3111*AC3111+Z3111*AC3114-Y3111*AD3111-AA3111*AD3114</f>
        <v>-0.96083521085072299</v>
      </c>
      <c r="AI3111" s="28">
        <f t="shared" ref="AI3111" si="18555">(X3111*AD3111+Y3111*AC3111+Z3111*AD3114+AA3111*AC3114)</f>
        <v>0</v>
      </c>
      <c r="AJ3111" s="26">
        <f t="shared" ref="AJ3111" si="18556">X3111*AE3111+Z3111*AE3114-Y3111*AF3111-AA3111*AF3114</f>
        <v>0</v>
      </c>
      <c r="AK3111" s="27">
        <f t="shared" ref="AK3111" si="18557">(X3111*AF3111+Y3111*AE3111+Z3111*AF3114+AA3111*AE3114)</f>
        <v>-23.864247827792354</v>
      </c>
      <c r="AL3111" s="8"/>
      <c r="AM3111" s="24">
        <v>1</v>
      </c>
      <c r="AN3111" s="25">
        <v>0</v>
      </c>
      <c r="AO3111" s="26">
        <v>0</v>
      </c>
      <c r="AP3111" s="27">
        <f t="shared" ref="AP3111" si="18558">-1/($AN$8*$B3111)</f>
        <v>-5.1900707718051375</v>
      </c>
      <c r="AR3111" s="24">
        <f t="shared" ref="AR3111" si="18559">AH3111*AM3111+AJ3111*AM3114-AI3111*AN3111-AK3111*AN3114</f>
        <v>-0.96083521085072299</v>
      </c>
      <c r="AS3111" s="28">
        <f t="shared" ref="AS3111" si="18560">(AH3111*AN3111+AI3111*AM3111+AJ3111*AN3114+AK3111*AM3114)</f>
        <v>0</v>
      </c>
      <c r="AT3111" s="26">
        <f t="shared" ref="AT3111" si="18561">AH3111*AO3111+AJ3111*AO3114-AI3111*AP3111-AK3111*AP3114</f>
        <v>0</v>
      </c>
      <c r="AU3111" s="27">
        <f t="shared" ref="AU3111" si="18562">(AH3111*AP3111+AI3111*AO3111+AJ3111*AP3114+AK3111*AO3114)</f>
        <v>-18.87744508343479</v>
      </c>
      <c r="AV3111" s="8"/>
      <c r="AW3111" s="183">
        <f t="shared" ref="AW3111" si="18563">20*LOG((2*$AR$8)/(($AR$8*AR3111+AT3111+$AR$8*AR3114+AT3114)^2+($AR$8*AS3111+AU3111+$AR$8*AS3114+AU3114)^2)^0.5)</f>
        <v>-19.53576024675835</v>
      </c>
      <c r="AY3111" s="184">
        <f t="shared" ref="AY3111" si="18564">((AS3111^2+AR3111^2)/(AS3114^2+AR3114^2))^0.5</f>
        <v>29.793751972297731</v>
      </c>
      <c r="AZ3111" s="9"/>
      <c r="BA3111" s="29"/>
      <c r="BB3111" s="29"/>
      <c r="BC3111" s="29"/>
      <c r="BD3111" s="29"/>
    </row>
    <row r="3112" spans="2:56" ht="18.649999999999999" customHeight="1" thickBot="1">
      <c r="D3112" s="30"/>
      <c r="G3112" s="31"/>
      <c r="I3112" s="30"/>
      <c r="L3112" s="31"/>
      <c r="N3112" s="30"/>
      <c r="Q3112" s="31"/>
      <c r="S3112" s="30"/>
      <c r="V3112" s="31"/>
      <c r="X3112" s="30"/>
      <c r="AA3112" s="31"/>
      <c r="AC3112" s="30"/>
      <c r="AF3112" s="31"/>
      <c r="AH3112" s="30"/>
      <c r="AK3112" s="31"/>
      <c r="AM3112" s="30"/>
      <c r="AP3112" s="31"/>
      <c r="AR3112" s="30"/>
      <c r="AU3112" s="31"/>
      <c r="AY3112" s="185"/>
      <c r="AZ3112" s="9"/>
      <c r="BA3112" s="29"/>
      <c r="BB3112" s="29"/>
      <c r="BC3112" s="29"/>
      <c r="BD3112" s="29"/>
    </row>
    <row r="3113" spans="2:56" ht="18.649999999999999" customHeight="1" thickBot="1">
      <c r="D3113" s="197" t="s">
        <v>96</v>
      </c>
      <c r="E3113" s="198"/>
      <c r="F3113" s="199" t="s">
        <v>97</v>
      </c>
      <c r="G3113" s="200"/>
      <c r="I3113" s="197" t="s">
        <v>98</v>
      </c>
      <c r="J3113" s="198"/>
      <c r="K3113" s="199" t="s">
        <v>99</v>
      </c>
      <c r="L3113" s="200"/>
      <c r="N3113" s="197" t="s">
        <v>1</v>
      </c>
      <c r="O3113" s="198"/>
      <c r="P3113" s="199" t="s">
        <v>2</v>
      </c>
      <c r="Q3113" s="200"/>
      <c r="S3113" s="172" t="s">
        <v>100</v>
      </c>
      <c r="T3113" s="173"/>
      <c r="U3113" s="199" t="s">
        <v>101</v>
      </c>
      <c r="V3113" s="200"/>
      <c r="X3113" s="197" t="s">
        <v>102</v>
      </c>
      <c r="Y3113" s="198"/>
      <c r="Z3113" s="199" t="s">
        <v>103</v>
      </c>
      <c r="AA3113" s="200"/>
      <c r="AB3113" s="4"/>
      <c r="AC3113" s="197" t="s">
        <v>104</v>
      </c>
      <c r="AD3113" s="198"/>
      <c r="AE3113" s="199" t="s">
        <v>105</v>
      </c>
      <c r="AF3113" s="200"/>
      <c r="AH3113" s="172" t="s">
        <v>106</v>
      </c>
      <c r="AI3113" s="173"/>
      <c r="AJ3113" s="199" t="s">
        <v>107</v>
      </c>
      <c r="AK3113" s="200"/>
      <c r="AL3113" s="4"/>
      <c r="AM3113" s="197" t="s">
        <v>108</v>
      </c>
      <c r="AN3113" s="198"/>
      <c r="AO3113" s="199" t="s">
        <v>109</v>
      </c>
      <c r="AP3113" s="200"/>
      <c r="AR3113" s="197" t="s">
        <v>110</v>
      </c>
      <c r="AS3113" s="198"/>
      <c r="AT3113" s="199" t="s">
        <v>111</v>
      </c>
      <c r="AU3113" s="200"/>
      <c r="AV3113" s="4"/>
      <c r="AW3113" s="36" t="s">
        <v>112</v>
      </c>
      <c r="AY3113" s="186" t="s">
        <v>113</v>
      </c>
      <c r="AZ3113" s="9"/>
      <c r="BA3113" s="29"/>
      <c r="BB3113" s="29"/>
      <c r="BC3113" s="29"/>
      <c r="BD3113" s="29"/>
    </row>
    <row r="3114" spans="2:56" ht="18.649999999999999" customHeight="1" thickTop="1" thickBot="1">
      <c r="D3114" s="24">
        <v>0</v>
      </c>
      <c r="E3114" s="28">
        <v>0</v>
      </c>
      <c r="F3114" s="26">
        <v>1</v>
      </c>
      <c r="G3114" s="27">
        <v>0</v>
      </c>
      <c r="I3114" s="24">
        <v>0</v>
      </c>
      <c r="J3114" s="28">
        <f t="shared" ref="J3114" si="18565">IF(0=(1-$J$8*$K$8*$B3111^2),0,-1*(1-$J$8*$K$8*$B3111^2)/($B3111*$K$8))</f>
        <v>-4.9376452941409639E-2</v>
      </c>
      <c r="K3114" s="26">
        <v>1</v>
      </c>
      <c r="L3114" s="27">
        <v>0</v>
      </c>
      <c r="N3114" s="24">
        <f t="shared" ref="N3114" si="18566">D3114*I3111+F3114*I3114-E3114*J3111-G3114*J3114</f>
        <v>0</v>
      </c>
      <c r="O3114" s="28">
        <f t="shared" ref="O3114" si="18567">(D3114*J3111+E3114*I3111+F3114*J3114+G3114*I3114)</f>
        <v>-4.9376452941409639E-2</v>
      </c>
      <c r="P3114" s="26">
        <f t="shared" ref="P3114" si="18568">D3114*K3111+F3114*K3114-E3114*L3111-G3114*L3114</f>
        <v>1</v>
      </c>
      <c r="Q3114" s="27">
        <f t="shared" ref="Q3114" si="18569">(D3114*L3111+E3114*K3111+F3114*L3114+G3114*K3114)</f>
        <v>0</v>
      </c>
      <c r="S3114" s="24">
        <v>0</v>
      </c>
      <c r="T3114" s="28">
        <v>0</v>
      </c>
      <c r="U3114" s="26">
        <v>1</v>
      </c>
      <c r="V3114" s="27">
        <v>0</v>
      </c>
      <c r="X3114" s="24">
        <f t="shared" ref="X3114" si="18570">N3114*S3111+P3114*S3114-O3114*T3111-Q3114*T3114</f>
        <v>0</v>
      </c>
      <c r="Y3114" s="28">
        <f t="shared" ref="Y3114" si="18571">(N3114*T3111+O3114*S3111+P3114*T3114+Q3114*S3114)</f>
        <v>-4.9376452941409639E-2</v>
      </c>
      <c r="Z3114" s="26">
        <f t="shared" ref="Z3114" si="18572">N3114*U3111+P3114*U3114-O3114*V3111-Q3114*V3114</f>
        <v>-0.23977956906933362</v>
      </c>
      <c r="AA3114" s="27">
        <f t="shared" ref="AA3114" si="18573">(N3114*V3111+O3114*U3111+P3114*V3114+Q3114*U3114)</f>
        <v>0</v>
      </c>
      <c r="AB3114" s="8"/>
      <c r="AC3114" s="24">
        <v>0</v>
      </c>
      <c r="AD3114" s="28">
        <f t="shared" ref="AD3114" si="18574">IF(0=(1-$AD$8*$AE$8*$B3111^2),0,-1*(1-$AD$8*$AE$8*$B3111^2)/($B3111*$AD$8))</f>
        <v>-7.1427682863691916E-2</v>
      </c>
      <c r="AE3114" s="26">
        <v>1</v>
      </c>
      <c r="AF3114" s="27">
        <v>0</v>
      </c>
      <c r="AH3114" s="24">
        <f t="shared" ref="AH3114" si="18575">X3114*AC3111+Z3114*AC3114-Y3114*AD3111-AA3114*AD3114</f>
        <v>0</v>
      </c>
      <c r="AI3114" s="28">
        <f t="shared" ref="AI3114" si="18576">(X3114*AD3111+Y3114*AC3111+Z3114*AD3114+AA3114*AC3114)</f>
        <v>-3.2249553924732569E-2</v>
      </c>
      <c r="AJ3114" s="26">
        <f t="shared" ref="AJ3114" si="18577">X3114*AE3111+Z3114*AE3114-Y3114*AF3111-AA3114*AF3114</f>
        <v>-0.23977956906933362</v>
      </c>
      <c r="AK3114" s="27">
        <f t="shared" ref="AK3114" si="18578">(X3114*AF3111+Y3114*AE3111+Z3114*AF3114+AA3114*AE3114)</f>
        <v>0</v>
      </c>
      <c r="AL3114" s="8"/>
      <c r="AM3114" s="24">
        <v>0</v>
      </c>
      <c r="AN3114" s="28">
        <v>0</v>
      </c>
      <c r="AO3114" s="26">
        <v>1</v>
      </c>
      <c r="AP3114" s="27">
        <v>0</v>
      </c>
      <c r="AR3114" s="24">
        <f t="shared" ref="AR3114" si="18579">AH3114*AM3111+AJ3114*AM3114-AI3114*AN3111-AK3114*AN3114</f>
        <v>0</v>
      </c>
      <c r="AS3114" s="28">
        <f t="shared" ref="AS3114" si="18580">(AH3114*AN3111+AI3114*AM3111+AJ3114*AN3114+AK3114*AM3114)</f>
        <v>-3.2249553924732569E-2</v>
      </c>
      <c r="AT3114" s="26">
        <f t="shared" ref="AT3114" si="18581">AH3114*AO3111+AJ3114*AO3114-AI3114*AP3111-AK3114*AP3114</f>
        <v>-0.40715703629784178</v>
      </c>
      <c r="AU3114" s="27">
        <f t="shared" ref="AU3114" si="18582">(AH3114*AP3111+AI3114*AO3111+AJ3114*AP3114+AK3114*AO3114)</f>
        <v>0</v>
      </c>
      <c r="AV3114" s="8"/>
      <c r="AW3114" s="38">
        <f t="shared" ref="AW3114" si="18583">(180/PI())*ATAN(-1*(($AR$8*AS3111+AU3111+$AR$8*AS3114+AU3114)/($AR$8*AR3111+AT3111+$AR$8*AR3114+AT3114)))</f>
        <v>-85.862234937133351</v>
      </c>
      <c r="AY3114" s="187">
        <f t="shared" ref="AY3114" si="18584">20*LOG(((($AR$8*AR3111+AT3111-$AR$8*AR3114-AT3114)^2+($AR$8*AS3111+AU3111-$AR$8*AS3114-AU3114)^2)/(($AR$8*AR3111+AT3111+$AR$8*AR3114+AT3114)^2+($AR$8*AS3111+AU3111+$AR$8*AS3114+AU3114)^2))^0.5)</f>
        <v>-4.8599972010031141E-2</v>
      </c>
      <c r="AZ3114" s="9"/>
      <c r="BA3114" s="29"/>
      <c r="BB3114" s="29"/>
      <c r="BC3114" s="29"/>
      <c r="BD3114" s="29"/>
    </row>
    <row r="3115" spans="2:56" ht="18.649999999999999" customHeight="1">
      <c r="AY3115" s="33"/>
    </row>
    <row r="3116" spans="2:56" ht="18.649999999999999" customHeight="1" thickBot="1">
      <c r="E3116" s="21" t="s">
        <v>68</v>
      </c>
      <c r="J3116" s="21" t="s">
        <v>69</v>
      </c>
      <c r="O3116" s="21" t="s">
        <v>70</v>
      </c>
      <c r="T3116" s="21" t="s">
        <v>71</v>
      </c>
      <c r="Y3116" s="21" t="s">
        <v>72</v>
      </c>
      <c r="AD3116" s="21" t="s">
        <v>73</v>
      </c>
      <c r="AI3116" s="21" t="s">
        <v>74</v>
      </c>
      <c r="AN3116" s="21" t="s">
        <v>75</v>
      </c>
      <c r="AS3116" s="21" t="s">
        <v>76</v>
      </c>
    </row>
    <row r="3117" spans="2:56" ht="18.649999999999999" customHeight="1" thickBot="1">
      <c r="B3117" s="20"/>
      <c r="D3117" s="197" t="s">
        <v>77</v>
      </c>
      <c r="E3117" s="198"/>
      <c r="F3117" s="199" t="s">
        <v>78</v>
      </c>
      <c r="G3117" s="200"/>
      <c r="I3117" s="197" t="s">
        <v>79</v>
      </c>
      <c r="J3117" s="198"/>
      <c r="K3117" s="199" t="s">
        <v>80</v>
      </c>
      <c r="L3117" s="200"/>
      <c r="N3117" s="197" t="s">
        <v>81</v>
      </c>
      <c r="O3117" s="198"/>
      <c r="P3117" s="199" t="s">
        <v>82</v>
      </c>
      <c r="Q3117" s="200"/>
      <c r="S3117" s="197" t="s">
        <v>83</v>
      </c>
      <c r="T3117" s="198"/>
      <c r="U3117" s="199" t="s">
        <v>84</v>
      </c>
      <c r="V3117" s="200"/>
      <c r="X3117" s="197" t="s">
        <v>85</v>
      </c>
      <c r="Y3117" s="198"/>
      <c r="Z3117" s="199" t="s">
        <v>86</v>
      </c>
      <c r="AA3117" s="200"/>
      <c r="AB3117" s="4"/>
      <c r="AC3117" s="197" t="s">
        <v>87</v>
      </c>
      <c r="AD3117" s="198"/>
      <c r="AE3117" s="199" t="s">
        <v>88</v>
      </c>
      <c r="AF3117" s="200"/>
      <c r="AH3117" s="197" t="s">
        <v>89</v>
      </c>
      <c r="AI3117" s="198"/>
      <c r="AJ3117" s="199" t="s">
        <v>90</v>
      </c>
      <c r="AK3117" s="200"/>
      <c r="AL3117" s="4"/>
      <c r="AM3117" s="197" t="s">
        <v>91</v>
      </c>
      <c r="AN3117" s="198"/>
      <c r="AO3117" s="199" t="s">
        <v>92</v>
      </c>
      <c r="AP3117" s="200"/>
      <c r="AR3117" s="197" t="s">
        <v>93</v>
      </c>
      <c r="AS3117" s="198"/>
      <c r="AT3117" s="199" t="s">
        <v>94</v>
      </c>
      <c r="AU3117" s="200"/>
      <c r="AV3117" s="4"/>
      <c r="AW3117" s="181" t="s">
        <v>95</v>
      </c>
      <c r="AY3117" s="182" t="s">
        <v>22</v>
      </c>
      <c r="AZ3117" s="9"/>
      <c r="BA3117" s="29"/>
      <c r="BB3117" s="29"/>
      <c r="BC3117" s="29"/>
      <c r="BD3117" s="29"/>
    </row>
    <row r="3118" spans="2:56" ht="18.649999999999999" customHeight="1" thickTop="1" thickBot="1">
      <c r="B3118" s="39">
        <f t="shared" ref="B3118" si="18585">B3111+$E$5</f>
        <v>1.0767999999999807</v>
      </c>
      <c r="D3118" s="24">
        <v>1</v>
      </c>
      <c r="E3118" s="25">
        <v>0</v>
      </c>
      <c r="F3118" s="26">
        <v>0</v>
      </c>
      <c r="G3118" s="27">
        <f t="shared" ref="G3118" si="18586">-1/($E$8*$B3118)</f>
        <v>-5.1881428108943632</v>
      </c>
      <c r="I3118" s="24">
        <v>1</v>
      </c>
      <c r="J3118" s="28">
        <v>0</v>
      </c>
      <c r="K3118" s="26">
        <v>0</v>
      </c>
      <c r="L3118" s="27">
        <v>0</v>
      </c>
      <c r="N3118" s="24">
        <f t="shared" ref="N3118" si="18587">D3118*I3118+F3118*I3121-E3118*J3118-G3118*J3121</f>
        <v>0.74802716732720187</v>
      </c>
      <c r="O3118" s="28">
        <f t="shared" ref="O3118" si="18588">(D3118*J3118+E3118*I3118+F3118*J3121+G3118*I3121)</f>
        <v>0</v>
      </c>
      <c r="P3118" s="26">
        <f t="shared" ref="P3118" si="18589">D3118*K3118+F3118*K3121-E3118*L3118-G3118*L3121</f>
        <v>0</v>
      </c>
      <c r="Q3118" s="27">
        <f t="shared" ref="Q3118" si="18590">(D3118*L3118+E3118*K3118+F3118*L3121+G3118*K3121)</f>
        <v>-5.1881428108943632</v>
      </c>
      <c r="S3118" s="24">
        <v>1</v>
      </c>
      <c r="T3118" s="25">
        <v>0</v>
      </c>
      <c r="U3118" s="26">
        <v>0</v>
      </c>
      <c r="V3118" s="27">
        <f t="shared" ref="V3118" si="18591">-1/($T$8*$B3118)</f>
        <v>-25.099393598651108</v>
      </c>
      <c r="X3118" s="24">
        <f t="shared" ref="X3118" si="18592">N3118*S3118+P3118*S3121-O3118*T3118-Q3118*T3121</f>
        <v>0.74802716732720187</v>
      </c>
      <c r="Y3118" s="28">
        <f t="shared" ref="Y3118" si="18593">(N3118*T3118+O3118*S3118+P3118*T3121+Q3118*S3121)</f>
        <v>0</v>
      </c>
      <c r="Z3118" s="26">
        <f t="shared" ref="Z3118" si="18594">N3118*U3118+P3118*U3121-O3118*V3118-Q3118*V3121</f>
        <v>0</v>
      </c>
      <c r="AA3118" s="27">
        <f t="shared" ref="AA3118" si="18595">(N3118*V3118+O3118*U3118+P3118*V3121+Q3118*U3121)</f>
        <v>-23.963171106123855</v>
      </c>
      <c r="AB3118" s="8"/>
      <c r="AC3118" s="24">
        <v>1</v>
      </c>
      <c r="AD3118" s="28">
        <v>0</v>
      </c>
      <c r="AE3118" s="26">
        <v>0</v>
      </c>
      <c r="AF3118" s="27">
        <v>0</v>
      </c>
      <c r="AH3118" s="24">
        <f t="shared" ref="AH3118" si="18596">X3118*AC3118+Z3118*AC3121-Y3118*AD3118-AA3118*AD3121</f>
        <v>-0.94698553831165277</v>
      </c>
      <c r="AI3118" s="28">
        <f t="shared" ref="AI3118" si="18597">(X3118*AD3118+Y3118*AC3118+Z3118*AD3121+AA3118*AC3121)</f>
        <v>0</v>
      </c>
      <c r="AJ3118" s="26">
        <f t="shared" ref="AJ3118" si="18598">X3118*AE3118+Z3118*AE3121-Y3118*AF3118-AA3118*AF3121</f>
        <v>0</v>
      </c>
      <c r="AK3118" s="27">
        <f t="shared" ref="AK3118" si="18599">(X3118*AF3118+Y3118*AE3118+Z3118*AF3121+AA3118*AE3121)</f>
        <v>-23.963171106123855</v>
      </c>
      <c r="AL3118" s="8"/>
      <c r="AM3118" s="24">
        <v>1</v>
      </c>
      <c r="AN3118" s="25">
        <v>0</v>
      </c>
      <c r="AO3118" s="26">
        <v>0</v>
      </c>
      <c r="AP3118" s="27">
        <f t="shared" ref="AP3118" si="18600">-1/($AN$8*$B3118)</f>
        <v>-5.1881428108943632</v>
      </c>
      <c r="AR3118" s="24">
        <f t="shared" ref="AR3118" si="18601">AH3118*AM3118+AJ3118*AM3121-AI3118*AN3118-AK3118*AN3121</f>
        <v>-0.94698553831165277</v>
      </c>
      <c r="AS3118" s="28">
        <f t="shared" ref="AS3118" si="18602">(AH3118*AN3118+AI3118*AM3118+AJ3118*AN3121+AK3118*AM3121)</f>
        <v>0</v>
      </c>
      <c r="AT3118" s="26">
        <f t="shared" ref="AT3118" si="18603">AH3118*AO3118+AJ3118*AO3121-AI3118*AP3118-AK3118*AP3121</f>
        <v>0</v>
      </c>
      <c r="AU3118" s="27">
        <f t="shared" ref="AU3118" si="18604">(AH3118*AP3118+AI3118*AO3118+AJ3118*AP3121+AK3118*AO3121)</f>
        <v>-19.050074893511326</v>
      </c>
      <c r="AV3118" s="8"/>
      <c r="AW3118" s="183">
        <f t="shared" ref="AW3118" si="18605">20*LOG((2*$AR$8)/(($AR$8*AR3118+AT3118+$AR$8*AR3121+AT3121)^2+($AR$8*AS3118+AU3118+$AR$8*AS3121+AU3121)^2)^0.5)</f>
        <v>-19.613686466677965</v>
      </c>
      <c r="AY3118" s="184">
        <f t="shared" ref="AY3118" si="18606">((AS3118^2+AR3118^2)/(AS3121^2+AR3121^2))^0.5</f>
        <v>28.630565008026455</v>
      </c>
      <c r="AZ3118" s="9"/>
      <c r="BA3118" s="29"/>
      <c r="BB3118" s="29"/>
      <c r="BC3118" s="29"/>
      <c r="BD3118" s="29"/>
    </row>
    <row r="3119" spans="2:56" ht="18.649999999999999" customHeight="1" thickBot="1">
      <c r="D3119" s="30"/>
      <c r="G3119" s="31"/>
      <c r="I3119" s="30"/>
      <c r="L3119" s="31"/>
      <c r="N3119" s="30"/>
      <c r="Q3119" s="31"/>
      <c r="S3119" s="30"/>
      <c r="V3119" s="31"/>
      <c r="X3119" s="30"/>
      <c r="AA3119" s="31"/>
      <c r="AC3119" s="30"/>
      <c r="AF3119" s="31"/>
      <c r="AH3119" s="30"/>
      <c r="AK3119" s="31"/>
      <c r="AM3119" s="30"/>
      <c r="AP3119" s="31"/>
      <c r="AR3119" s="30"/>
      <c r="AU3119" s="31"/>
      <c r="AY3119" s="185"/>
      <c r="AZ3119" s="9"/>
      <c r="BA3119" s="29"/>
      <c r="BB3119" s="29"/>
      <c r="BC3119" s="29"/>
      <c r="BD3119" s="29"/>
    </row>
    <row r="3120" spans="2:56" ht="18.649999999999999" customHeight="1" thickBot="1">
      <c r="D3120" s="197" t="s">
        <v>96</v>
      </c>
      <c r="E3120" s="198"/>
      <c r="F3120" s="199" t="s">
        <v>97</v>
      </c>
      <c r="G3120" s="200"/>
      <c r="I3120" s="197" t="s">
        <v>98</v>
      </c>
      <c r="J3120" s="198"/>
      <c r="K3120" s="199" t="s">
        <v>99</v>
      </c>
      <c r="L3120" s="200"/>
      <c r="N3120" s="197" t="s">
        <v>1</v>
      </c>
      <c r="O3120" s="198"/>
      <c r="P3120" s="199" t="s">
        <v>2</v>
      </c>
      <c r="Q3120" s="200"/>
      <c r="S3120" s="172" t="s">
        <v>100</v>
      </c>
      <c r="T3120" s="173"/>
      <c r="U3120" s="199" t="s">
        <v>101</v>
      </c>
      <c r="V3120" s="200"/>
      <c r="X3120" s="197" t="s">
        <v>102</v>
      </c>
      <c r="Y3120" s="198"/>
      <c r="Z3120" s="199" t="s">
        <v>103</v>
      </c>
      <c r="AA3120" s="200"/>
      <c r="AB3120" s="4"/>
      <c r="AC3120" s="197" t="s">
        <v>104</v>
      </c>
      <c r="AD3120" s="198"/>
      <c r="AE3120" s="199" t="s">
        <v>105</v>
      </c>
      <c r="AF3120" s="200"/>
      <c r="AH3120" s="172" t="s">
        <v>106</v>
      </c>
      <c r="AI3120" s="173"/>
      <c r="AJ3120" s="199" t="s">
        <v>107</v>
      </c>
      <c r="AK3120" s="200"/>
      <c r="AL3120" s="4"/>
      <c r="AM3120" s="197" t="s">
        <v>108</v>
      </c>
      <c r="AN3120" s="198"/>
      <c r="AO3120" s="199" t="s">
        <v>109</v>
      </c>
      <c r="AP3120" s="200"/>
      <c r="AR3120" s="197" t="s">
        <v>110</v>
      </c>
      <c r="AS3120" s="198"/>
      <c r="AT3120" s="199" t="s">
        <v>111</v>
      </c>
      <c r="AU3120" s="200"/>
      <c r="AV3120" s="4"/>
      <c r="AW3120" s="36" t="s">
        <v>112</v>
      </c>
      <c r="AY3120" s="186" t="s">
        <v>113</v>
      </c>
      <c r="AZ3120" s="9"/>
      <c r="BA3120" s="29"/>
      <c r="BB3120" s="29"/>
      <c r="BC3120" s="29"/>
      <c r="BD3120" s="29"/>
    </row>
    <row r="3121" spans="2:56" ht="18.649999999999999" customHeight="1" thickTop="1" thickBot="1">
      <c r="D3121" s="24">
        <v>0</v>
      </c>
      <c r="E3121" s="28">
        <v>0</v>
      </c>
      <c r="F3121" s="26">
        <v>1</v>
      </c>
      <c r="G3121" s="27">
        <v>0</v>
      </c>
      <c r="I3121" s="24">
        <v>0</v>
      </c>
      <c r="J3121" s="28">
        <f t="shared" ref="J3121" si="18607">IF(0=(1-$J$8*$K$8*$B3118^2),0,-1*(1-$J$8*$K$8*$B3118^2)/($B3118*$K$8))</f>
        <v>-4.8567057973749474E-2</v>
      </c>
      <c r="K3121" s="26">
        <v>1</v>
      </c>
      <c r="L3121" s="27">
        <v>0</v>
      </c>
      <c r="N3121" s="24">
        <f t="shared" ref="N3121" si="18608">D3121*I3118+F3121*I3121-E3121*J3118-G3121*J3121</f>
        <v>0</v>
      </c>
      <c r="O3121" s="28">
        <f t="shared" ref="O3121" si="18609">(D3121*J3118+E3121*I3118+F3121*J3121+G3121*I3121)</f>
        <v>-4.8567057973749474E-2</v>
      </c>
      <c r="P3121" s="26">
        <f t="shared" ref="P3121" si="18610">D3121*K3118+F3121*K3121-E3121*L3118-G3121*L3121</f>
        <v>1</v>
      </c>
      <c r="Q3121" s="27">
        <f t="shared" ref="Q3121" si="18611">(D3121*L3118+E3121*K3118+F3121*L3121+G3121*K3121)</f>
        <v>0</v>
      </c>
      <c r="S3121" s="24">
        <v>0</v>
      </c>
      <c r="T3121" s="28">
        <v>0</v>
      </c>
      <c r="U3121" s="26">
        <v>1</v>
      </c>
      <c r="V3121" s="27">
        <v>0</v>
      </c>
      <c r="X3121" s="24">
        <f t="shared" ref="X3121" si="18612">N3121*S3118+P3121*S3121-O3121*T3118-Q3121*T3121</f>
        <v>0</v>
      </c>
      <c r="Y3121" s="28">
        <f t="shared" ref="Y3121" si="18613">(N3121*T3118+O3121*S3118+P3121*T3121+Q3121*S3121)</f>
        <v>-4.8567057973749474E-2</v>
      </c>
      <c r="Z3121" s="26">
        <f t="shared" ref="Z3121" si="18614">N3121*U3118+P3121*U3121-O3121*V3118-Q3121*V3121</f>
        <v>-0.21900370401164482</v>
      </c>
      <c r="AA3121" s="27">
        <f t="shared" ref="AA3121" si="18615">(N3121*V3118+O3121*U3118+P3121*V3121+Q3121*U3121)</f>
        <v>0</v>
      </c>
      <c r="AB3121" s="8"/>
      <c r="AC3121" s="24">
        <v>0</v>
      </c>
      <c r="AD3121" s="28">
        <f t="shared" ref="AD3121" si="18616">IF(0=(1-$AD$8*$AE$8*$B3118^2),0,-1*(1-$AD$8*$AE$8*$B3118^2)/($B3118*$AD$8))</f>
        <v>-7.0734073471840686E-2</v>
      </c>
      <c r="AE3121" s="26">
        <v>1</v>
      </c>
      <c r="AF3121" s="27">
        <v>0</v>
      </c>
      <c r="AH3121" s="24">
        <f t="shared" ref="AH3121" si="18617">X3121*AC3118+Z3121*AC3121-Y3121*AD3118-AA3121*AD3121</f>
        <v>0</v>
      </c>
      <c r="AI3121" s="28">
        <f t="shared" ref="AI3121" si="18618">(X3121*AD3118+Y3121*AC3118+Z3121*AD3121+AA3121*AC3121)</f>
        <v>-3.3076033883584537E-2</v>
      </c>
      <c r="AJ3121" s="26">
        <f t="shared" ref="AJ3121" si="18619">X3121*AE3118+Z3121*AE3121-Y3121*AF3118-AA3121*AF3121</f>
        <v>-0.21900370401164482</v>
      </c>
      <c r="AK3121" s="27">
        <f t="shared" ref="AK3121" si="18620">(X3121*AF3118+Y3121*AE3118+Z3121*AF3121+AA3121*AE3121)</f>
        <v>0</v>
      </c>
      <c r="AL3121" s="8"/>
      <c r="AM3121" s="24">
        <v>0</v>
      </c>
      <c r="AN3121" s="28">
        <v>0</v>
      </c>
      <c r="AO3121" s="26">
        <v>1</v>
      </c>
      <c r="AP3121" s="27">
        <v>0</v>
      </c>
      <c r="AR3121" s="24">
        <f t="shared" ref="AR3121" si="18621">AH3121*AM3118+AJ3121*AM3121-AI3121*AN3118-AK3121*AN3121</f>
        <v>0</v>
      </c>
      <c r="AS3121" s="28">
        <f t="shared" ref="AS3121" si="18622">(AH3121*AN3118+AI3121*AM3118+AJ3121*AN3121+AK3121*AM3121)</f>
        <v>-3.3076033883584537E-2</v>
      </c>
      <c r="AT3121" s="26">
        <f t="shared" ref="AT3121" si="18623">AH3121*AO3118+AJ3121*AO3121-AI3121*AP3118-AK3121*AP3121</f>
        <v>-0.39060689141766231</v>
      </c>
      <c r="AU3121" s="27">
        <f t="shared" ref="AU3121" si="18624">(AH3121*AP3118+AI3121*AO3118+AJ3121*AP3121+AK3121*AO3121)</f>
        <v>0</v>
      </c>
      <c r="AV3121" s="8"/>
      <c r="AW3121" s="38">
        <f t="shared" ref="AW3121" si="18625">(180/PI())*ATAN(-1*(($AR$8*AS3118+AU3118+$AR$8*AS3121+AU3121)/($AR$8*AR3118+AT3118+$AR$8*AR3121+AT3121)))</f>
        <v>-85.990533138069466</v>
      </c>
      <c r="AY3121" s="187">
        <f t="shared" ref="AY3121" si="18626">20*LOG(((($AR$8*AR3118+AT3118-$AR$8*AR3121-AT3121)^2+($AR$8*AS3118+AU3118-$AR$8*AS3121-AU3121)^2)/(($AR$8*AR3118+AT3118+$AR$8*AR3121+AT3121)^2+($AR$8*AS3118+AU3118+$AR$8*AS3121+AU3121)^2))^0.5)</f>
        <v>-4.7730944258932789E-2</v>
      </c>
      <c r="AZ3121" s="9"/>
      <c r="BA3121" s="29"/>
      <c r="BB3121" s="29"/>
      <c r="BC3121" s="29"/>
      <c r="BD3121" s="29"/>
    </row>
    <row r="3122" spans="2:56" ht="18.649999999999999" customHeight="1">
      <c r="AY3122" s="33"/>
    </row>
    <row r="3123" spans="2:56" ht="18.649999999999999" customHeight="1" thickBot="1">
      <c r="E3123" s="21" t="s">
        <v>68</v>
      </c>
      <c r="J3123" s="21" t="s">
        <v>69</v>
      </c>
      <c r="O3123" s="21" t="s">
        <v>70</v>
      </c>
      <c r="T3123" s="21" t="s">
        <v>71</v>
      </c>
      <c r="Y3123" s="21" t="s">
        <v>72</v>
      </c>
      <c r="AD3123" s="21" t="s">
        <v>73</v>
      </c>
      <c r="AI3123" s="21" t="s">
        <v>74</v>
      </c>
      <c r="AN3123" s="21" t="s">
        <v>75</v>
      </c>
      <c r="AS3123" s="21" t="s">
        <v>76</v>
      </c>
    </row>
    <row r="3124" spans="2:56" ht="18.649999999999999" customHeight="1" thickBot="1">
      <c r="B3124" s="20"/>
      <c r="D3124" s="197" t="s">
        <v>77</v>
      </c>
      <c r="E3124" s="198"/>
      <c r="F3124" s="199" t="s">
        <v>78</v>
      </c>
      <c r="G3124" s="200"/>
      <c r="I3124" s="197" t="s">
        <v>79</v>
      </c>
      <c r="J3124" s="198"/>
      <c r="K3124" s="199" t="s">
        <v>80</v>
      </c>
      <c r="L3124" s="200"/>
      <c r="N3124" s="197" t="s">
        <v>81</v>
      </c>
      <c r="O3124" s="198"/>
      <c r="P3124" s="199" t="s">
        <v>82</v>
      </c>
      <c r="Q3124" s="200"/>
      <c r="S3124" s="197" t="s">
        <v>83</v>
      </c>
      <c r="T3124" s="198"/>
      <c r="U3124" s="199" t="s">
        <v>84</v>
      </c>
      <c r="V3124" s="200"/>
      <c r="X3124" s="197" t="s">
        <v>85</v>
      </c>
      <c r="Y3124" s="198"/>
      <c r="Z3124" s="199" t="s">
        <v>86</v>
      </c>
      <c r="AA3124" s="200"/>
      <c r="AB3124" s="4"/>
      <c r="AC3124" s="197" t="s">
        <v>87</v>
      </c>
      <c r="AD3124" s="198"/>
      <c r="AE3124" s="199" t="s">
        <v>88</v>
      </c>
      <c r="AF3124" s="200"/>
      <c r="AH3124" s="197" t="s">
        <v>89</v>
      </c>
      <c r="AI3124" s="198"/>
      <c r="AJ3124" s="199" t="s">
        <v>90</v>
      </c>
      <c r="AK3124" s="200"/>
      <c r="AL3124" s="4"/>
      <c r="AM3124" s="197" t="s">
        <v>91</v>
      </c>
      <c r="AN3124" s="198"/>
      <c r="AO3124" s="199" t="s">
        <v>92</v>
      </c>
      <c r="AP3124" s="200"/>
      <c r="AR3124" s="197" t="s">
        <v>93</v>
      </c>
      <c r="AS3124" s="198"/>
      <c r="AT3124" s="199" t="s">
        <v>94</v>
      </c>
      <c r="AU3124" s="200"/>
      <c r="AV3124" s="4"/>
      <c r="AW3124" s="181" t="s">
        <v>95</v>
      </c>
      <c r="AY3124" s="182" t="s">
        <v>22</v>
      </c>
      <c r="AZ3124" s="9"/>
      <c r="BA3124" s="29"/>
      <c r="BB3124" s="29"/>
      <c r="BC3124" s="29"/>
      <c r="BD3124" s="29"/>
    </row>
    <row r="3125" spans="2:56" ht="18.649999999999999" customHeight="1" thickTop="1" thickBot="1">
      <c r="B3125" s="39">
        <f t="shared" ref="B3125" si="18627">B3118+$E$5</f>
        <v>1.0771999999999806</v>
      </c>
      <c r="D3125" s="24">
        <v>1</v>
      </c>
      <c r="E3125" s="25">
        <v>0</v>
      </c>
      <c r="F3125" s="26">
        <v>0</v>
      </c>
      <c r="G3125" s="27">
        <f t="shared" ref="G3125" si="18628">-1/($E$8*$B3125)</f>
        <v>-5.1862162818149375</v>
      </c>
      <c r="I3125" s="24">
        <v>1</v>
      </c>
      <c r="J3125" s="28">
        <v>0</v>
      </c>
      <c r="K3125" s="26">
        <v>0</v>
      </c>
      <c r="L3125" s="27">
        <v>0</v>
      </c>
      <c r="N3125" s="24">
        <f t="shared" ref="N3125" si="18629">D3125*I3125+F3125*I3128-E3125*J3125-G3125*J3128</f>
        <v>0.75231683675235739</v>
      </c>
      <c r="O3125" s="28">
        <f t="shared" ref="O3125" si="18630">(D3125*J3125+E3125*I3125+F3125*J3128+G3125*I3128)</f>
        <v>0</v>
      </c>
      <c r="P3125" s="26">
        <f t="shared" ref="P3125" si="18631">D3125*K3125+F3125*K3128-E3125*L3125-G3125*L3128</f>
        <v>0</v>
      </c>
      <c r="Q3125" s="27">
        <f t="shared" ref="Q3125" si="18632">(D3125*L3125+E3125*K3125+F3125*L3128+G3125*K3128)</f>
        <v>-5.1862162818149375</v>
      </c>
      <c r="S3125" s="24">
        <v>1</v>
      </c>
      <c r="T3125" s="25">
        <v>0</v>
      </c>
      <c r="U3125" s="26">
        <v>0</v>
      </c>
      <c r="V3125" s="27">
        <f t="shared" ref="V3125" si="18633">-1/($T$8*$B3125)</f>
        <v>-25.09007336337497</v>
      </c>
      <c r="X3125" s="24">
        <f t="shared" ref="X3125" si="18634">N3125*S3125+P3125*S3128-O3125*T3125-Q3125*T3128</f>
        <v>0.75231683675235739</v>
      </c>
      <c r="Y3125" s="28">
        <f t="shared" ref="Y3125" si="18635">(N3125*T3125+O3125*S3125+P3125*T3128+Q3125*S3128)</f>
        <v>0</v>
      </c>
      <c r="Z3125" s="26">
        <f t="shared" ref="Z3125" si="18636">N3125*U3125+P3125*U3128-O3125*V3125-Q3125*V3128</f>
        <v>0</v>
      </c>
      <c r="AA3125" s="27">
        <f t="shared" ref="AA3125" si="18637">(N3125*V3125+O3125*U3125+P3125*V3128+Q3125*U3128)</f>
        <v>-24.061900908433778</v>
      </c>
      <c r="AB3125" s="8"/>
      <c r="AC3125" s="24">
        <v>1</v>
      </c>
      <c r="AD3125" s="28">
        <v>0</v>
      </c>
      <c r="AE3125" s="26">
        <v>0</v>
      </c>
      <c r="AF3125" s="27">
        <v>0</v>
      </c>
      <c r="AH3125" s="24">
        <f t="shared" ref="AH3125" si="18638">X3125*AC3125+Z3125*AC3128-Y3125*AD3125-AA3125*AD3128</f>
        <v>-0.93299630287443636</v>
      </c>
      <c r="AI3125" s="28">
        <f t="shared" ref="AI3125" si="18639">(X3125*AD3125+Y3125*AC3125+Z3125*AD3128+AA3125*AC3128)</f>
        <v>0</v>
      </c>
      <c r="AJ3125" s="26">
        <f t="shared" ref="AJ3125" si="18640">X3125*AE3125+Z3125*AE3128-Y3125*AF3125-AA3125*AF3128</f>
        <v>0</v>
      </c>
      <c r="AK3125" s="27">
        <f t="shared" ref="AK3125" si="18641">(X3125*AF3125+Y3125*AE3125+Z3125*AF3128+AA3125*AE3128)</f>
        <v>-24.061900908433778</v>
      </c>
      <c r="AL3125" s="8"/>
      <c r="AM3125" s="24">
        <v>1</v>
      </c>
      <c r="AN3125" s="25">
        <v>0</v>
      </c>
      <c r="AO3125" s="26">
        <v>0</v>
      </c>
      <c r="AP3125" s="27">
        <f t="shared" ref="AP3125" si="18642">-1/($AN$8*$B3125)</f>
        <v>-5.1862162818149375</v>
      </c>
      <c r="AR3125" s="24">
        <f t="shared" ref="AR3125" si="18643">AH3125*AM3125+AJ3125*AM3128-AI3125*AN3125-AK3125*AN3128</f>
        <v>-0.93299630287443636</v>
      </c>
      <c r="AS3125" s="28">
        <f t="shared" ref="AS3125" si="18644">(AH3125*AN3125+AI3125*AM3125+AJ3125*AN3128+AK3125*AM3128)</f>
        <v>0</v>
      </c>
      <c r="AT3125" s="26">
        <f t="shared" ref="AT3125" si="18645">AH3125*AO3125+AJ3125*AO3128-AI3125*AP3125-AK3125*AP3128</f>
        <v>0</v>
      </c>
      <c r="AU3125" s="27">
        <f t="shared" ref="AU3125" si="18646">(AH3125*AP3125+AI3125*AO3125+AJ3125*AP3128+AK3125*AO3128)</f>
        <v>-19.223180291593234</v>
      </c>
      <c r="AV3125" s="8"/>
      <c r="AW3125" s="183">
        <f t="shared" ref="AW3125" si="18647">20*LOG((2*$AR$8)/(($AR$8*AR3125+AT3125+$AR$8*AR3128+AT3128)^2+($AR$8*AS3125+AU3125+$AR$8*AS3128+AU3128)^2)^0.5)</f>
        <v>-19.691153743108273</v>
      </c>
      <c r="AY3125" s="184">
        <f t="shared" ref="AY3125" si="18648">((AS3125^2+AR3125^2)/(AS3128^2+AR3128^2))^0.5</f>
        <v>27.544499968737362</v>
      </c>
      <c r="AZ3125" s="9"/>
      <c r="BA3125" s="29"/>
      <c r="BB3125" s="29"/>
      <c r="BC3125" s="29"/>
      <c r="BD3125" s="29"/>
    </row>
    <row r="3126" spans="2:56" ht="18.649999999999999" customHeight="1" thickBot="1">
      <c r="D3126" s="30"/>
      <c r="G3126" s="31"/>
      <c r="I3126" s="30"/>
      <c r="L3126" s="31"/>
      <c r="N3126" s="30"/>
      <c r="Q3126" s="31"/>
      <c r="S3126" s="30"/>
      <c r="V3126" s="31"/>
      <c r="X3126" s="30"/>
      <c r="AA3126" s="31"/>
      <c r="AC3126" s="30"/>
      <c r="AF3126" s="31"/>
      <c r="AH3126" s="30"/>
      <c r="AK3126" s="31"/>
      <c r="AM3126" s="30"/>
      <c r="AP3126" s="31"/>
      <c r="AR3126" s="30"/>
      <c r="AU3126" s="31"/>
      <c r="AY3126" s="185"/>
      <c r="AZ3126" s="9"/>
      <c r="BA3126" s="29"/>
      <c r="BB3126" s="29"/>
      <c r="BC3126" s="29"/>
      <c r="BD3126" s="29"/>
    </row>
    <row r="3127" spans="2:56" ht="18.649999999999999" customHeight="1" thickBot="1">
      <c r="D3127" s="197" t="s">
        <v>96</v>
      </c>
      <c r="E3127" s="198"/>
      <c r="F3127" s="199" t="s">
        <v>97</v>
      </c>
      <c r="G3127" s="200"/>
      <c r="I3127" s="197" t="s">
        <v>98</v>
      </c>
      <c r="J3127" s="198"/>
      <c r="K3127" s="199" t="s">
        <v>99</v>
      </c>
      <c r="L3127" s="200"/>
      <c r="N3127" s="197" t="s">
        <v>1</v>
      </c>
      <c r="O3127" s="198"/>
      <c r="P3127" s="199" t="s">
        <v>2</v>
      </c>
      <c r="Q3127" s="200"/>
      <c r="S3127" s="172" t="s">
        <v>100</v>
      </c>
      <c r="T3127" s="173"/>
      <c r="U3127" s="199" t="s">
        <v>101</v>
      </c>
      <c r="V3127" s="200"/>
      <c r="X3127" s="197" t="s">
        <v>102</v>
      </c>
      <c r="Y3127" s="198"/>
      <c r="Z3127" s="199" t="s">
        <v>103</v>
      </c>
      <c r="AA3127" s="200"/>
      <c r="AB3127" s="4"/>
      <c r="AC3127" s="197" t="s">
        <v>104</v>
      </c>
      <c r="AD3127" s="198"/>
      <c r="AE3127" s="199" t="s">
        <v>105</v>
      </c>
      <c r="AF3127" s="200"/>
      <c r="AH3127" s="172" t="s">
        <v>106</v>
      </c>
      <c r="AI3127" s="173"/>
      <c r="AJ3127" s="199" t="s">
        <v>107</v>
      </c>
      <c r="AK3127" s="200"/>
      <c r="AL3127" s="4"/>
      <c r="AM3127" s="197" t="s">
        <v>108</v>
      </c>
      <c r="AN3127" s="198"/>
      <c r="AO3127" s="199" t="s">
        <v>109</v>
      </c>
      <c r="AP3127" s="200"/>
      <c r="AR3127" s="197" t="s">
        <v>110</v>
      </c>
      <c r="AS3127" s="198"/>
      <c r="AT3127" s="199" t="s">
        <v>111</v>
      </c>
      <c r="AU3127" s="200"/>
      <c r="AV3127" s="4"/>
      <c r="AW3127" s="36" t="s">
        <v>112</v>
      </c>
      <c r="AY3127" s="186" t="s">
        <v>113</v>
      </c>
      <c r="AZ3127" s="9"/>
      <c r="BA3127" s="29"/>
      <c r="BB3127" s="29"/>
      <c r="BC3127" s="29"/>
      <c r="BD3127" s="29"/>
    </row>
    <row r="3128" spans="2:56" ht="18.649999999999999" customHeight="1" thickTop="1" thickBot="1">
      <c r="D3128" s="24">
        <v>0</v>
      </c>
      <c r="E3128" s="28">
        <v>0</v>
      </c>
      <c r="F3128" s="26">
        <v>1</v>
      </c>
      <c r="G3128" s="27">
        <v>0</v>
      </c>
      <c r="I3128" s="24">
        <v>0</v>
      </c>
      <c r="J3128" s="28">
        <f t="shared" ref="J3128" si="18649">IF(0=(1-$J$8*$K$8*$B3125^2),0,-1*(1-$J$8*$K$8*$B3125^2)/($B3125*$K$8))</f>
        <v>-4.7757970317613675E-2</v>
      </c>
      <c r="K3128" s="26">
        <v>1</v>
      </c>
      <c r="L3128" s="27">
        <v>0</v>
      </c>
      <c r="N3128" s="24">
        <f t="shared" ref="N3128" si="18650">D3128*I3125+F3128*I3128-E3128*J3125-G3128*J3128</f>
        <v>0</v>
      </c>
      <c r="O3128" s="28">
        <f t="shared" ref="O3128" si="18651">(D3128*J3125+E3128*I3125+F3128*J3128+G3128*I3128)</f>
        <v>-4.7757970317613675E-2</v>
      </c>
      <c r="P3128" s="26">
        <f t="shared" ref="P3128" si="18652">D3128*K3125+F3128*K3128-E3128*L3125-G3128*L3128</f>
        <v>1</v>
      </c>
      <c r="Q3128" s="27">
        <f t="shared" ref="Q3128" si="18653">(D3128*L3125+E3128*K3125+F3128*L3128+G3128*K3128)</f>
        <v>0</v>
      </c>
      <c r="S3128" s="24">
        <v>0</v>
      </c>
      <c r="T3128" s="28">
        <v>0</v>
      </c>
      <c r="U3128" s="26">
        <v>1</v>
      </c>
      <c r="V3128" s="27">
        <v>0</v>
      </c>
      <c r="X3128" s="24">
        <f t="shared" ref="X3128" si="18654">N3128*S3125+P3128*S3128-O3128*T3125-Q3128*T3128</f>
        <v>0</v>
      </c>
      <c r="Y3128" s="28">
        <f t="shared" ref="Y3128" si="18655">(N3128*T3125+O3128*S3125+P3128*T3128+Q3128*S3128)</f>
        <v>-4.7757970317613675E-2</v>
      </c>
      <c r="Z3128" s="26">
        <f t="shared" ref="Z3128" si="18656">N3128*U3125+P3128*U3128-O3128*V3125-Q3128*V3128</f>
        <v>-0.19825097895481125</v>
      </c>
      <c r="AA3128" s="27">
        <f t="shared" ref="AA3128" si="18657">(N3128*V3125+O3128*U3125+P3128*V3128+Q3128*U3128)</f>
        <v>0</v>
      </c>
      <c r="AB3128" s="8"/>
      <c r="AC3128" s="24">
        <v>0</v>
      </c>
      <c r="AD3128" s="28">
        <f t="shared" ref="AD3128" si="18658">IF(0=(1-$AD$8*$AE$8*$B3125^2),0,-1*(1-$AD$8*$AE$8*$B3125^2)/($B3125*$AD$8))</f>
        <v>-7.0040731446786311E-2</v>
      </c>
      <c r="AE3128" s="26">
        <v>1</v>
      </c>
      <c r="AF3128" s="27">
        <v>0</v>
      </c>
      <c r="AH3128" s="24">
        <f t="shared" ref="AH3128" si="18659">X3128*AC3125+Z3128*AC3128-Y3128*AD3125-AA3128*AD3128</f>
        <v>0</v>
      </c>
      <c r="AI3128" s="28">
        <f t="shared" ref="AI3128" si="18660">(X3128*AD3125+Y3128*AC3125+Z3128*AD3128+AA3128*AC3128)</f>
        <v>-3.3872326741577252E-2</v>
      </c>
      <c r="AJ3128" s="26">
        <f t="shared" ref="AJ3128" si="18661">X3128*AE3125+Z3128*AE3128-Y3128*AF3125-AA3128*AF3128</f>
        <v>-0.19825097895481125</v>
      </c>
      <c r="AK3128" s="27">
        <f t="shared" ref="AK3128" si="18662">(X3128*AF3125+Y3128*AE3125+Z3128*AF3128+AA3128*AE3128)</f>
        <v>0</v>
      </c>
      <c r="AL3128" s="8"/>
      <c r="AM3128" s="24">
        <v>0</v>
      </c>
      <c r="AN3128" s="28">
        <v>0</v>
      </c>
      <c r="AO3128" s="26">
        <v>1</v>
      </c>
      <c r="AP3128" s="27">
        <v>0</v>
      </c>
      <c r="AR3128" s="24">
        <f t="shared" ref="AR3128" si="18663">AH3128*AM3125+AJ3128*AM3128-AI3128*AN3125-AK3128*AN3128</f>
        <v>0</v>
      </c>
      <c r="AS3128" s="28">
        <f t="shared" ref="AS3128" si="18664">(AH3128*AN3125+AI3128*AM3125+AJ3128*AN3128+AK3128*AM3128)</f>
        <v>-3.3872326741577252E-2</v>
      </c>
      <c r="AT3128" s="26">
        <f t="shared" ref="AT3128" si="18665">AH3128*AO3125+AJ3128*AO3128-AI3128*AP3125-AK3128*AP3128</f>
        <v>-0.37392019140493471</v>
      </c>
      <c r="AU3128" s="27">
        <f t="shared" ref="AU3128" si="18666">(AH3128*AP3125+AI3128*AO3125+AJ3128*AP3128+AK3128*AO3128)</f>
        <v>0</v>
      </c>
      <c r="AV3128" s="8"/>
      <c r="AW3128" s="38">
        <f t="shared" ref="AW3128" si="18667">(180/PI())*ATAN(-1*(($AR$8*AS3125+AU3125+$AR$8*AS3128+AU3128)/($AR$8*AR3125+AT3125+$AR$8*AR3128+AT3128)))</f>
        <v>-86.117466543240468</v>
      </c>
      <c r="AY3128" s="187">
        <f t="shared" ref="AY3128" si="18668">20*LOG(((($AR$8*AR3125+AT3125-$AR$8*AR3128-AT3128)^2+($AR$8*AS3125+AU3125-$AR$8*AS3128-AU3128)^2)/(($AR$8*AR3125+AT3125+$AR$8*AR3128+AT3128)^2+($AR$8*AS3125+AU3125+$AR$8*AS3128+AU3128)^2))^0.5)</f>
        <v>-4.6882520724140224E-2</v>
      </c>
      <c r="AZ3128" s="9"/>
      <c r="BA3128" s="29"/>
      <c r="BB3128" s="29"/>
      <c r="BC3128" s="29"/>
      <c r="BD3128" s="29"/>
    </row>
    <row r="3129" spans="2:56" ht="18.649999999999999" customHeight="1">
      <c r="AY3129" s="33"/>
    </row>
    <row r="3130" spans="2:56" ht="18.649999999999999" customHeight="1" thickBot="1">
      <c r="E3130" s="21" t="s">
        <v>68</v>
      </c>
      <c r="J3130" s="21" t="s">
        <v>69</v>
      </c>
      <c r="O3130" s="21" t="s">
        <v>70</v>
      </c>
      <c r="T3130" s="21" t="s">
        <v>71</v>
      </c>
      <c r="Y3130" s="21" t="s">
        <v>72</v>
      </c>
      <c r="AD3130" s="21" t="s">
        <v>73</v>
      </c>
      <c r="AI3130" s="21" t="s">
        <v>74</v>
      </c>
      <c r="AN3130" s="21" t="s">
        <v>75</v>
      </c>
      <c r="AS3130" s="21" t="s">
        <v>76</v>
      </c>
    </row>
    <row r="3131" spans="2:56" ht="18.649999999999999" customHeight="1" thickBot="1">
      <c r="B3131" s="20"/>
      <c r="D3131" s="197" t="s">
        <v>77</v>
      </c>
      <c r="E3131" s="198"/>
      <c r="F3131" s="199" t="s">
        <v>78</v>
      </c>
      <c r="G3131" s="200"/>
      <c r="I3131" s="197" t="s">
        <v>79</v>
      </c>
      <c r="J3131" s="198"/>
      <c r="K3131" s="199" t="s">
        <v>80</v>
      </c>
      <c r="L3131" s="200"/>
      <c r="N3131" s="197" t="s">
        <v>81</v>
      </c>
      <c r="O3131" s="198"/>
      <c r="P3131" s="199" t="s">
        <v>82</v>
      </c>
      <c r="Q3131" s="200"/>
      <c r="S3131" s="197" t="s">
        <v>83</v>
      </c>
      <c r="T3131" s="198"/>
      <c r="U3131" s="199" t="s">
        <v>84</v>
      </c>
      <c r="V3131" s="200"/>
      <c r="X3131" s="197" t="s">
        <v>85</v>
      </c>
      <c r="Y3131" s="198"/>
      <c r="Z3131" s="199" t="s">
        <v>86</v>
      </c>
      <c r="AA3131" s="200"/>
      <c r="AB3131" s="4"/>
      <c r="AC3131" s="197" t="s">
        <v>87</v>
      </c>
      <c r="AD3131" s="198"/>
      <c r="AE3131" s="199" t="s">
        <v>88</v>
      </c>
      <c r="AF3131" s="200"/>
      <c r="AH3131" s="197" t="s">
        <v>89</v>
      </c>
      <c r="AI3131" s="198"/>
      <c r="AJ3131" s="199" t="s">
        <v>90</v>
      </c>
      <c r="AK3131" s="200"/>
      <c r="AL3131" s="4"/>
      <c r="AM3131" s="197" t="s">
        <v>91</v>
      </c>
      <c r="AN3131" s="198"/>
      <c r="AO3131" s="199" t="s">
        <v>92</v>
      </c>
      <c r="AP3131" s="200"/>
      <c r="AR3131" s="197" t="s">
        <v>93</v>
      </c>
      <c r="AS3131" s="198"/>
      <c r="AT3131" s="199" t="s">
        <v>94</v>
      </c>
      <c r="AU3131" s="200"/>
      <c r="AV3131" s="4"/>
      <c r="AW3131" s="181" t="s">
        <v>95</v>
      </c>
      <c r="AY3131" s="182" t="s">
        <v>22</v>
      </c>
      <c r="AZ3131" s="9"/>
      <c r="BA3131" s="29"/>
      <c r="BB3131" s="29"/>
      <c r="BC3131" s="29"/>
      <c r="BD3131" s="29"/>
    </row>
    <row r="3132" spans="2:56" ht="18.649999999999999" customHeight="1" thickTop="1" thickBot="1">
      <c r="B3132" s="39">
        <f t="shared" ref="B3132" si="18669">B3125+$E$5</f>
        <v>1.0775999999999806</v>
      </c>
      <c r="D3132" s="24">
        <v>1</v>
      </c>
      <c r="E3132" s="25">
        <v>0</v>
      </c>
      <c r="F3132" s="26">
        <v>0</v>
      </c>
      <c r="G3132" s="27">
        <f t="shared" ref="G3132" si="18670">-1/($E$8*$B3132)</f>
        <v>-5.1842911829723928</v>
      </c>
      <c r="I3132" s="24">
        <v>1</v>
      </c>
      <c r="J3132" s="28">
        <v>0</v>
      </c>
      <c r="K3132" s="26">
        <v>0</v>
      </c>
      <c r="L3132" s="27">
        <v>0</v>
      </c>
      <c r="N3132" s="24">
        <f t="shared" ref="N3132" si="18671">D3132*I3132+F3132*I3135-E3132*J3132-G3132*J3135</f>
        <v>0.75660173014942433</v>
      </c>
      <c r="O3132" s="28">
        <f t="shared" ref="O3132" si="18672">(D3132*J3132+E3132*I3132+F3132*J3135+G3132*I3135)</f>
        <v>0</v>
      </c>
      <c r="P3132" s="26">
        <f t="shared" ref="P3132" si="18673">D3132*K3132+F3132*K3135-E3132*L3132-G3132*L3135</f>
        <v>0</v>
      </c>
      <c r="Q3132" s="27">
        <f t="shared" ref="Q3132" si="18674">(D3132*L3132+E3132*K3132+F3132*L3135+G3132*K3135)</f>
        <v>-5.1842911829723928</v>
      </c>
      <c r="S3132" s="24">
        <v>1</v>
      </c>
      <c r="T3132" s="25">
        <v>0</v>
      </c>
      <c r="U3132" s="26">
        <v>0</v>
      </c>
      <c r="V3132" s="27">
        <f t="shared" ref="V3132" si="18675">-1/($T$8*$B3132)</f>
        <v>-25.080760047352928</v>
      </c>
      <c r="X3132" s="24">
        <f t="shared" ref="X3132" si="18676">N3132*S3132+P3132*S3135-O3132*T3132-Q3132*T3135</f>
        <v>0.75660173014942433</v>
      </c>
      <c r="Y3132" s="28">
        <f t="shared" ref="Y3132" si="18677">(N3132*T3132+O3132*S3132+P3132*T3135+Q3132*S3135)</f>
        <v>0</v>
      </c>
      <c r="Z3132" s="26">
        <f t="shared" ref="Z3132" si="18678">N3132*U3132+P3132*U3135-O3132*V3132-Q3132*V3135</f>
        <v>0</v>
      </c>
      <c r="AA3132" s="27">
        <f t="shared" ref="AA3132" si="18679">(N3132*V3132+O3132*U3132+P3132*V3135+Q3132*U3135)</f>
        <v>-24.160437628262173</v>
      </c>
      <c r="AB3132" s="8"/>
      <c r="AC3132" s="24">
        <v>1</v>
      </c>
      <c r="AD3132" s="28">
        <v>0</v>
      </c>
      <c r="AE3132" s="26">
        <v>0</v>
      </c>
      <c r="AF3132" s="27">
        <v>0</v>
      </c>
      <c r="AH3132" s="24">
        <f t="shared" ref="AH3132" si="18680">X3132*AC3132+Z3132*AC3135-Y3132*AD3132-AA3132*AD3135</f>
        <v>-0.91886799916252371</v>
      </c>
      <c r="AI3132" s="28">
        <f t="shared" ref="AI3132" si="18681">(X3132*AD3132+Y3132*AC3132+Z3132*AD3135+AA3132*AC3135)</f>
        <v>0</v>
      </c>
      <c r="AJ3132" s="26">
        <f t="shared" ref="AJ3132" si="18682">X3132*AE3132+Z3132*AE3135-Y3132*AF3132-AA3132*AF3135</f>
        <v>0</v>
      </c>
      <c r="AK3132" s="27">
        <f t="shared" ref="AK3132" si="18683">(X3132*AF3132+Y3132*AE3132+Z3132*AF3135+AA3132*AE3135)</f>
        <v>-24.160437628262173</v>
      </c>
      <c r="AL3132" s="8"/>
      <c r="AM3132" s="24">
        <v>1</v>
      </c>
      <c r="AN3132" s="25">
        <v>0</v>
      </c>
      <c r="AO3132" s="26">
        <v>0</v>
      </c>
      <c r="AP3132" s="27">
        <f t="shared" ref="AP3132" si="18684">-1/($AN$8*$B3132)</f>
        <v>-5.1842911829723928</v>
      </c>
      <c r="AR3132" s="24">
        <f t="shared" ref="AR3132" si="18685">AH3132*AM3132+AJ3132*AM3135-AI3132*AN3132-AK3132*AN3135</f>
        <v>-0.91886799916252371</v>
      </c>
      <c r="AS3132" s="28">
        <f t="shared" ref="AS3132" si="18686">(AH3132*AN3132+AI3132*AM3132+AJ3132*AN3135+AK3132*AM3135)</f>
        <v>0</v>
      </c>
      <c r="AT3132" s="26">
        <f t="shared" ref="AT3132" si="18687">AH3132*AO3132+AJ3132*AO3135-AI3132*AP3132-AK3132*AP3135</f>
        <v>0</v>
      </c>
      <c r="AU3132" s="27">
        <f t="shared" ref="AU3132" si="18688">(AH3132*AP3132+AI3132*AO3132+AJ3132*AP3135+AK3132*AO3135)</f>
        <v>-19.396758361888416</v>
      </c>
      <c r="AV3132" s="8"/>
      <c r="AW3132" s="183">
        <f t="shared" ref="AW3132" si="18689">20*LOG((2*$AR$8)/(($AR$8*AR3132+AT3132+$AR$8*AR3135+AT3135)^2+($AR$8*AS3132+AU3132+$AR$8*AS3135+AU3135)^2)^0.5)</f>
        <v>-19.768166655271514</v>
      </c>
      <c r="AY3132" s="184">
        <f t="shared" ref="AY3132" si="18690">((AS3132^2+AR3132^2)/(AS3135^2+AR3135^2))^0.5</f>
        <v>26.527361632237341</v>
      </c>
      <c r="AZ3132" s="9"/>
      <c r="BA3132" s="29"/>
      <c r="BB3132" s="29"/>
      <c r="BC3132" s="29"/>
      <c r="BD3132" s="29"/>
    </row>
    <row r="3133" spans="2:56" ht="18.649999999999999" customHeight="1" thickBot="1">
      <c r="D3133" s="30"/>
      <c r="G3133" s="31"/>
      <c r="I3133" s="30"/>
      <c r="L3133" s="31"/>
      <c r="N3133" s="30"/>
      <c r="Q3133" s="31"/>
      <c r="S3133" s="30"/>
      <c r="V3133" s="31"/>
      <c r="X3133" s="30"/>
      <c r="AA3133" s="31"/>
      <c r="AC3133" s="30"/>
      <c r="AF3133" s="31"/>
      <c r="AH3133" s="30"/>
      <c r="AK3133" s="31"/>
      <c r="AM3133" s="30"/>
      <c r="AP3133" s="31"/>
      <c r="AR3133" s="30"/>
      <c r="AU3133" s="31"/>
      <c r="AY3133" s="185"/>
      <c r="AZ3133" s="9"/>
      <c r="BA3133" s="29"/>
      <c r="BB3133" s="29"/>
      <c r="BC3133" s="29"/>
      <c r="BD3133" s="29"/>
    </row>
    <row r="3134" spans="2:56" ht="18.649999999999999" customHeight="1" thickBot="1">
      <c r="D3134" s="197" t="s">
        <v>96</v>
      </c>
      <c r="E3134" s="198"/>
      <c r="F3134" s="199" t="s">
        <v>97</v>
      </c>
      <c r="G3134" s="200"/>
      <c r="I3134" s="197" t="s">
        <v>98</v>
      </c>
      <c r="J3134" s="198"/>
      <c r="K3134" s="199" t="s">
        <v>99</v>
      </c>
      <c r="L3134" s="200"/>
      <c r="N3134" s="197" t="s">
        <v>1</v>
      </c>
      <c r="O3134" s="198"/>
      <c r="P3134" s="199" t="s">
        <v>2</v>
      </c>
      <c r="Q3134" s="200"/>
      <c r="S3134" s="172" t="s">
        <v>100</v>
      </c>
      <c r="T3134" s="173"/>
      <c r="U3134" s="199" t="s">
        <v>101</v>
      </c>
      <c r="V3134" s="200"/>
      <c r="X3134" s="197" t="s">
        <v>102</v>
      </c>
      <c r="Y3134" s="198"/>
      <c r="Z3134" s="199" t="s">
        <v>103</v>
      </c>
      <c r="AA3134" s="200"/>
      <c r="AB3134" s="4"/>
      <c r="AC3134" s="197" t="s">
        <v>104</v>
      </c>
      <c r="AD3134" s="198"/>
      <c r="AE3134" s="199" t="s">
        <v>105</v>
      </c>
      <c r="AF3134" s="200"/>
      <c r="AH3134" s="172" t="s">
        <v>106</v>
      </c>
      <c r="AI3134" s="173"/>
      <c r="AJ3134" s="199" t="s">
        <v>107</v>
      </c>
      <c r="AK3134" s="200"/>
      <c r="AL3134" s="4"/>
      <c r="AM3134" s="197" t="s">
        <v>108</v>
      </c>
      <c r="AN3134" s="198"/>
      <c r="AO3134" s="199" t="s">
        <v>109</v>
      </c>
      <c r="AP3134" s="200"/>
      <c r="AR3134" s="197" t="s">
        <v>110</v>
      </c>
      <c r="AS3134" s="198"/>
      <c r="AT3134" s="199" t="s">
        <v>111</v>
      </c>
      <c r="AU3134" s="200"/>
      <c r="AV3134" s="4"/>
      <c r="AW3134" s="36" t="s">
        <v>112</v>
      </c>
      <c r="AY3134" s="186" t="s">
        <v>113</v>
      </c>
      <c r="AZ3134" s="9"/>
      <c r="BA3134" s="29"/>
      <c r="BB3134" s="29"/>
      <c r="BC3134" s="29"/>
      <c r="BD3134" s="29"/>
    </row>
    <row r="3135" spans="2:56" ht="18.649999999999999" customHeight="1" thickTop="1" thickBot="1">
      <c r="D3135" s="24">
        <v>0</v>
      </c>
      <c r="E3135" s="28">
        <v>0</v>
      </c>
      <c r="F3135" s="26">
        <v>1</v>
      </c>
      <c r="G3135" s="27">
        <v>0</v>
      </c>
      <c r="I3135" s="24">
        <v>0</v>
      </c>
      <c r="J3135" s="28">
        <f t="shared" ref="J3135" si="18691">IF(0=(1-$J$8*$K$8*$B3132^2),0,-1*(1-$J$8*$K$8*$B3132^2)/($B3132*$K$8))</f>
        <v>-4.6949189630784642E-2</v>
      </c>
      <c r="K3135" s="26">
        <v>1</v>
      </c>
      <c r="L3135" s="27">
        <v>0</v>
      </c>
      <c r="N3135" s="24">
        <f t="shared" ref="N3135" si="18692">D3135*I3132+F3135*I3135-E3135*J3132-G3135*J3135</f>
        <v>0</v>
      </c>
      <c r="O3135" s="28">
        <f t="shared" ref="O3135" si="18693">(D3135*J3132+E3135*I3132+F3135*J3135+G3135*I3135)</f>
        <v>-4.6949189630784642E-2</v>
      </c>
      <c r="P3135" s="26">
        <f t="shared" ref="P3135" si="18694">D3135*K3132+F3135*K3135-E3135*L3132-G3135*L3135</f>
        <v>1</v>
      </c>
      <c r="Q3135" s="27">
        <f t="shared" ref="Q3135" si="18695">(D3135*L3132+E3135*K3132+F3135*L3135+G3135*K3135)</f>
        <v>0</v>
      </c>
      <c r="S3135" s="24">
        <v>0</v>
      </c>
      <c r="T3135" s="28">
        <v>0</v>
      </c>
      <c r="U3135" s="26">
        <v>1</v>
      </c>
      <c r="V3135" s="27">
        <v>0</v>
      </c>
      <c r="X3135" s="24">
        <f t="shared" ref="X3135" si="18696">N3135*S3132+P3135*S3135-O3135*T3132-Q3135*T3135</f>
        <v>0</v>
      </c>
      <c r="Y3135" s="28">
        <f t="shared" ref="Y3135" si="18697">(N3135*T3132+O3135*S3132+P3135*T3135+Q3135*S3135)</f>
        <v>-4.6949189630784642E-2</v>
      </c>
      <c r="Z3135" s="26">
        <f t="shared" ref="Z3135" si="18698">N3135*U3132+P3135*U3135-O3135*V3132-Q3135*V3135</f>
        <v>-0.17752135954737991</v>
      </c>
      <c r="AA3135" s="27">
        <f t="shared" ref="AA3135" si="18699">(N3135*V3132+O3135*U3132+P3135*V3135+Q3135*U3135)</f>
        <v>0</v>
      </c>
      <c r="AB3135" s="8"/>
      <c r="AC3135" s="24">
        <v>0</v>
      </c>
      <c r="AD3135" s="28">
        <f t="shared" ref="AD3135" si="18700">IF(0=(1-$AD$8*$AE$8*$B3132^2),0,-1*(1-$AD$8*$AE$8*$B3132^2)/($B3132*$AD$8))</f>
        <v>-6.934765649079272E-2</v>
      </c>
      <c r="AE3135" s="26">
        <v>1</v>
      </c>
      <c r="AF3135" s="27">
        <v>0</v>
      </c>
      <c r="AH3135" s="24">
        <f t="shared" ref="AH3135" si="18701">X3135*AC3132+Z3135*AC3135-Y3135*AD3132-AA3135*AD3135</f>
        <v>0</v>
      </c>
      <c r="AI3135" s="28">
        <f t="shared" ref="AI3135" si="18702">(X3135*AD3132+Y3135*AC3132+Z3135*AD3135+AA3135*AC3135)</f>
        <v>-3.4638499369114437E-2</v>
      </c>
      <c r="AJ3135" s="26">
        <f t="shared" ref="AJ3135" si="18703">X3135*AE3132+Z3135*AE3135-Y3135*AF3132-AA3135*AF3135</f>
        <v>-0.17752135954737991</v>
      </c>
      <c r="AK3135" s="27">
        <f t="shared" ref="AK3135" si="18704">(X3135*AF3132+Y3135*AE3132+Z3135*AF3135+AA3135*AE3135)</f>
        <v>0</v>
      </c>
      <c r="AL3135" s="8"/>
      <c r="AM3135" s="24">
        <v>0</v>
      </c>
      <c r="AN3135" s="28">
        <v>0</v>
      </c>
      <c r="AO3135" s="26">
        <v>1</v>
      </c>
      <c r="AP3135" s="27">
        <v>0</v>
      </c>
      <c r="AR3135" s="24">
        <f t="shared" ref="AR3135" si="18705">AH3135*AM3132+AJ3135*AM3135-AI3135*AN3132-AK3135*AN3135</f>
        <v>0</v>
      </c>
      <c r="AS3135" s="28">
        <f t="shared" ref="AS3135" si="18706">(AH3135*AN3132+AI3135*AM3132+AJ3135*AN3135+AK3135*AM3135)</f>
        <v>-3.4638499369114437E-2</v>
      </c>
      <c r="AT3135" s="26">
        <f t="shared" ref="AT3135" si="18707">AH3135*AO3132+AJ3135*AO3135-AI3135*AP3132-AK3135*AP3135</f>
        <v>-0.35709742641807468</v>
      </c>
      <c r="AU3135" s="27">
        <f t="shared" ref="AU3135" si="18708">(AH3135*AP3132+AI3135*AO3132+AJ3135*AP3135+AK3135*AO3135)</f>
        <v>0</v>
      </c>
      <c r="AV3135" s="8"/>
      <c r="AW3135" s="38">
        <f t="shared" ref="AW3135" si="18709">(180/PI())*ATAN(-1*(($AR$8*AS3132+AU3132+$AR$8*AS3135+AU3135)/($AR$8*AR3132+AT3132+$AR$8*AR3135+AT3135)))</f>
        <v>-86.243058198532395</v>
      </c>
      <c r="AY3135" s="187">
        <f t="shared" ref="AY3135" si="18710">20*LOG(((($AR$8*AR3132+AT3132-$AR$8*AR3135-AT3135)^2+($AR$8*AS3132+AU3132-$AR$8*AS3135-AU3135)^2)/(($AR$8*AR3132+AT3132+$AR$8*AR3135+AT3135)^2+($AR$8*AS3132+AU3132+$AR$8*AS3135+AU3135)^2))^0.5)</f>
        <v>-4.6054101731983009E-2</v>
      </c>
      <c r="AZ3135" s="9"/>
      <c r="BA3135" s="29"/>
      <c r="BB3135" s="29"/>
      <c r="BC3135" s="29"/>
      <c r="BD3135" s="29"/>
    </row>
    <row r="3136" spans="2:56" ht="18.649999999999999" customHeight="1">
      <c r="AY3136" s="33"/>
    </row>
    <row r="3137" spans="2:56" ht="18.649999999999999" customHeight="1" thickBot="1">
      <c r="E3137" s="21" t="s">
        <v>68</v>
      </c>
      <c r="J3137" s="21" t="s">
        <v>69</v>
      </c>
      <c r="O3137" s="21" t="s">
        <v>70</v>
      </c>
      <c r="T3137" s="21" t="s">
        <v>71</v>
      </c>
      <c r="Y3137" s="21" t="s">
        <v>72</v>
      </c>
      <c r="AD3137" s="21" t="s">
        <v>73</v>
      </c>
      <c r="AI3137" s="21" t="s">
        <v>74</v>
      </c>
      <c r="AN3137" s="21" t="s">
        <v>75</v>
      </c>
      <c r="AS3137" s="21" t="s">
        <v>76</v>
      </c>
    </row>
    <row r="3138" spans="2:56" ht="18.649999999999999" customHeight="1" thickBot="1">
      <c r="B3138" s="20"/>
      <c r="D3138" s="197" t="s">
        <v>77</v>
      </c>
      <c r="E3138" s="198"/>
      <c r="F3138" s="199" t="s">
        <v>78</v>
      </c>
      <c r="G3138" s="200"/>
      <c r="I3138" s="197" t="s">
        <v>79</v>
      </c>
      <c r="J3138" s="198"/>
      <c r="K3138" s="199" t="s">
        <v>80</v>
      </c>
      <c r="L3138" s="200"/>
      <c r="N3138" s="197" t="s">
        <v>81</v>
      </c>
      <c r="O3138" s="198"/>
      <c r="P3138" s="199" t="s">
        <v>82</v>
      </c>
      <c r="Q3138" s="200"/>
      <c r="S3138" s="197" t="s">
        <v>83</v>
      </c>
      <c r="T3138" s="198"/>
      <c r="U3138" s="199" t="s">
        <v>84</v>
      </c>
      <c r="V3138" s="200"/>
      <c r="X3138" s="197" t="s">
        <v>85</v>
      </c>
      <c r="Y3138" s="198"/>
      <c r="Z3138" s="199" t="s">
        <v>86</v>
      </c>
      <c r="AA3138" s="200"/>
      <c r="AB3138" s="4"/>
      <c r="AC3138" s="197" t="s">
        <v>87</v>
      </c>
      <c r="AD3138" s="198"/>
      <c r="AE3138" s="199" t="s">
        <v>88</v>
      </c>
      <c r="AF3138" s="200"/>
      <c r="AH3138" s="197" t="s">
        <v>89</v>
      </c>
      <c r="AI3138" s="198"/>
      <c r="AJ3138" s="199" t="s">
        <v>90</v>
      </c>
      <c r="AK3138" s="200"/>
      <c r="AL3138" s="4"/>
      <c r="AM3138" s="197" t="s">
        <v>91</v>
      </c>
      <c r="AN3138" s="198"/>
      <c r="AO3138" s="199" t="s">
        <v>92</v>
      </c>
      <c r="AP3138" s="200"/>
      <c r="AR3138" s="197" t="s">
        <v>93</v>
      </c>
      <c r="AS3138" s="198"/>
      <c r="AT3138" s="199" t="s">
        <v>94</v>
      </c>
      <c r="AU3138" s="200"/>
      <c r="AV3138" s="4"/>
      <c r="AW3138" s="181" t="s">
        <v>95</v>
      </c>
      <c r="AY3138" s="182" t="s">
        <v>22</v>
      </c>
      <c r="AZ3138" s="9"/>
      <c r="BA3138" s="29"/>
      <c r="BB3138" s="29"/>
      <c r="BC3138" s="29"/>
      <c r="BD3138" s="29"/>
    </row>
    <row r="3139" spans="2:56" ht="18.649999999999999" customHeight="1" thickTop="1" thickBot="1">
      <c r="B3139" s="39">
        <f t="shared" ref="B3139" si="18711">B3132+$E$5</f>
        <v>1.0779999999999805</v>
      </c>
      <c r="D3139" s="24">
        <v>1</v>
      </c>
      <c r="E3139" s="25">
        <v>0</v>
      </c>
      <c r="F3139" s="26">
        <v>0</v>
      </c>
      <c r="G3139" s="27">
        <f t="shared" ref="G3139" si="18712">-1/($E$8*$B3139)</f>
        <v>-5.18236751277463</v>
      </c>
      <c r="I3139" s="24">
        <v>1</v>
      </c>
      <c r="J3139" s="28">
        <v>0</v>
      </c>
      <c r="K3139" s="26">
        <v>0</v>
      </c>
      <c r="L3139" s="27">
        <v>0</v>
      </c>
      <c r="N3139" s="24">
        <f t="shared" ref="N3139" si="18713">D3139*I3139+F3139*I3142-E3139*J3139-G3139*J3142</f>
        <v>0.76088185460581159</v>
      </c>
      <c r="O3139" s="28">
        <f t="shared" ref="O3139" si="18714">(D3139*J3139+E3139*I3139+F3139*J3142+G3139*I3142)</f>
        <v>0</v>
      </c>
      <c r="P3139" s="26">
        <f t="shared" ref="P3139" si="18715">D3139*K3139+F3139*K3142-E3139*L3139-G3139*L3142</f>
        <v>0</v>
      </c>
      <c r="Q3139" s="27">
        <f t="shared" ref="Q3139" si="18716">(D3139*L3139+E3139*K3139+F3139*L3142+G3139*K3142)</f>
        <v>-5.18236751277463</v>
      </c>
      <c r="S3139" s="24">
        <v>1</v>
      </c>
      <c r="T3139" s="25">
        <v>0</v>
      </c>
      <c r="U3139" s="26">
        <v>0</v>
      </c>
      <c r="V3139" s="27">
        <f t="shared" ref="V3139" si="18717">-1/($T$8*$B3139)</f>
        <v>-25.07145364288267</v>
      </c>
      <c r="X3139" s="24">
        <f t="shared" ref="X3139" si="18718">N3139*S3139+P3139*S3142-O3139*T3139-Q3139*T3142</f>
        <v>0.76088185460581159</v>
      </c>
      <c r="Y3139" s="28">
        <f t="shared" ref="Y3139" si="18719">(N3139*T3139+O3139*S3139+P3139*T3142+Q3139*S3142)</f>
        <v>0</v>
      </c>
      <c r="Z3139" s="26">
        <f t="shared" ref="Z3139" si="18720">N3139*U3139+P3139*U3142-O3139*V3139-Q3139*V3142</f>
        <v>0</v>
      </c>
      <c r="AA3139" s="27">
        <f t="shared" ref="AA3139" si="18721">(N3139*V3139+O3139*U3139+P3139*V3142+Q3139*U3142)</f>
        <v>-24.258781658234827</v>
      </c>
      <c r="AB3139" s="8"/>
      <c r="AC3139" s="24">
        <v>1</v>
      </c>
      <c r="AD3139" s="28">
        <v>0</v>
      </c>
      <c r="AE3139" s="26">
        <v>0</v>
      </c>
      <c r="AF3139" s="27">
        <v>0</v>
      </c>
      <c r="AH3139" s="24">
        <f t="shared" ref="AH3139" si="18722">X3139*AC3139+Z3139*AC3142-Y3139*AD3139-AA3139*AD3142</f>
        <v>-0.90460112024241046</v>
      </c>
      <c r="AI3139" s="28">
        <f t="shared" ref="AI3139" si="18723">(X3139*AD3139+Y3139*AC3139+Z3139*AD3142+AA3139*AC3142)</f>
        <v>0</v>
      </c>
      <c r="AJ3139" s="26">
        <f t="shared" ref="AJ3139" si="18724">X3139*AE3139+Z3139*AE3142-Y3139*AF3139-AA3139*AF3142</f>
        <v>0</v>
      </c>
      <c r="AK3139" s="27">
        <f t="shared" ref="AK3139" si="18725">(X3139*AF3139+Y3139*AE3139+Z3139*AF3142+AA3139*AE3142)</f>
        <v>-24.258781658234827</v>
      </c>
      <c r="AL3139" s="8"/>
      <c r="AM3139" s="24">
        <v>1</v>
      </c>
      <c r="AN3139" s="25">
        <v>0</v>
      </c>
      <c r="AO3139" s="26">
        <v>0</v>
      </c>
      <c r="AP3139" s="27">
        <f t="shared" ref="AP3139" si="18726">-1/($AN$8*$B3139)</f>
        <v>-5.18236751277463</v>
      </c>
      <c r="AR3139" s="24">
        <f t="shared" ref="AR3139" si="18727">AH3139*AM3139+AJ3139*AM3142-AI3139*AN3139-AK3139*AN3142</f>
        <v>-0.90460112024241046</v>
      </c>
      <c r="AS3139" s="28">
        <f t="shared" ref="AS3139" si="18728">(AH3139*AN3139+AI3139*AM3139+AJ3139*AN3142+AK3139*AM3142)</f>
        <v>0</v>
      </c>
      <c r="AT3139" s="26">
        <f t="shared" ref="AT3139" si="18729">AH3139*AO3139+AJ3139*AO3142-AI3139*AP3139-AK3139*AP3142</f>
        <v>0</v>
      </c>
      <c r="AU3139" s="27">
        <f t="shared" ref="AU3139" si="18730">(AH3139*AP3139+AI3139*AO3139+AJ3139*AP3142+AK3139*AO3142)</f>
        <v>-19.570806200671022</v>
      </c>
      <c r="AV3139" s="8"/>
      <c r="AW3139" s="183">
        <f t="shared" ref="AW3139" si="18731">20*LOG((2*$AR$8)/(($AR$8*AR3139+AT3139+$AR$8*AR3142+AT3142)^2+($AR$8*AS3139+AU3139+$AR$8*AS3142+AU3142)^2)^0.5)</f>
        <v>-19.844729719319613</v>
      </c>
      <c r="AY3139" s="184">
        <f t="shared" ref="AY3139" si="18732">((AS3139^2+AR3139^2)/(AS3142^2+AR3142^2))^0.5</f>
        <v>25.572038914402913</v>
      </c>
      <c r="AZ3139" s="9"/>
      <c r="BA3139" s="29"/>
      <c r="BB3139" s="29"/>
      <c r="BC3139" s="29"/>
      <c r="BD3139" s="29"/>
    </row>
    <row r="3140" spans="2:56" ht="18.649999999999999" customHeight="1" thickBot="1">
      <c r="D3140" s="30"/>
      <c r="G3140" s="31"/>
      <c r="I3140" s="30"/>
      <c r="L3140" s="31"/>
      <c r="N3140" s="30"/>
      <c r="Q3140" s="31"/>
      <c r="S3140" s="30"/>
      <c r="V3140" s="31"/>
      <c r="X3140" s="30"/>
      <c r="AA3140" s="31"/>
      <c r="AC3140" s="30"/>
      <c r="AF3140" s="31"/>
      <c r="AH3140" s="30"/>
      <c r="AK3140" s="31"/>
      <c r="AM3140" s="30"/>
      <c r="AP3140" s="31"/>
      <c r="AR3140" s="30"/>
      <c r="AU3140" s="31"/>
      <c r="AY3140" s="185"/>
      <c r="AZ3140" s="9"/>
      <c r="BA3140" s="29"/>
      <c r="BB3140" s="29"/>
      <c r="BC3140" s="29"/>
      <c r="BD3140" s="29"/>
    </row>
    <row r="3141" spans="2:56" ht="18.649999999999999" customHeight="1" thickBot="1">
      <c r="D3141" s="197" t="s">
        <v>96</v>
      </c>
      <c r="E3141" s="198"/>
      <c r="F3141" s="199" t="s">
        <v>97</v>
      </c>
      <c r="G3141" s="200"/>
      <c r="I3141" s="197" t="s">
        <v>98</v>
      </c>
      <c r="J3141" s="198"/>
      <c r="K3141" s="199" t="s">
        <v>99</v>
      </c>
      <c r="L3141" s="200"/>
      <c r="N3141" s="197" t="s">
        <v>1</v>
      </c>
      <c r="O3141" s="198"/>
      <c r="P3141" s="199" t="s">
        <v>2</v>
      </c>
      <c r="Q3141" s="200"/>
      <c r="S3141" s="172" t="s">
        <v>100</v>
      </c>
      <c r="T3141" s="173"/>
      <c r="U3141" s="199" t="s">
        <v>101</v>
      </c>
      <c r="V3141" s="200"/>
      <c r="X3141" s="197" t="s">
        <v>102</v>
      </c>
      <c r="Y3141" s="198"/>
      <c r="Z3141" s="199" t="s">
        <v>103</v>
      </c>
      <c r="AA3141" s="200"/>
      <c r="AB3141" s="4"/>
      <c r="AC3141" s="197" t="s">
        <v>104</v>
      </c>
      <c r="AD3141" s="198"/>
      <c r="AE3141" s="199" t="s">
        <v>105</v>
      </c>
      <c r="AF3141" s="200"/>
      <c r="AH3141" s="172" t="s">
        <v>106</v>
      </c>
      <c r="AI3141" s="173"/>
      <c r="AJ3141" s="199" t="s">
        <v>107</v>
      </c>
      <c r="AK3141" s="200"/>
      <c r="AL3141" s="4"/>
      <c r="AM3141" s="197" t="s">
        <v>108</v>
      </c>
      <c r="AN3141" s="198"/>
      <c r="AO3141" s="199" t="s">
        <v>109</v>
      </c>
      <c r="AP3141" s="200"/>
      <c r="AR3141" s="197" t="s">
        <v>110</v>
      </c>
      <c r="AS3141" s="198"/>
      <c r="AT3141" s="199" t="s">
        <v>111</v>
      </c>
      <c r="AU3141" s="200"/>
      <c r="AV3141" s="4"/>
      <c r="AW3141" s="36" t="s">
        <v>112</v>
      </c>
      <c r="AY3141" s="186" t="s">
        <v>113</v>
      </c>
      <c r="AZ3141" s="9"/>
      <c r="BA3141" s="29"/>
      <c r="BB3141" s="29"/>
      <c r="BC3141" s="29"/>
      <c r="BD3141" s="29"/>
    </row>
    <row r="3142" spans="2:56" ht="18.649999999999999" customHeight="1" thickTop="1" thickBot="1">
      <c r="D3142" s="24">
        <v>0</v>
      </c>
      <c r="E3142" s="28">
        <v>0</v>
      </c>
      <c r="F3142" s="26">
        <v>1</v>
      </c>
      <c r="G3142" s="27">
        <v>0</v>
      </c>
      <c r="I3142" s="24">
        <v>0</v>
      </c>
      <c r="J3142" s="28">
        <f t="shared" ref="J3142" si="18733">IF(0=(1-$J$8*$K$8*$B3139^2),0,-1*(1-$J$8*$K$8*$B3139^2)/($B3139*$K$8))</f>
        <v>-4.6140715571552547E-2</v>
      </c>
      <c r="K3142" s="26">
        <v>1</v>
      </c>
      <c r="L3142" s="27">
        <v>0</v>
      </c>
      <c r="N3142" s="24">
        <f t="shared" ref="N3142" si="18734">D3142*I3139+F3142*I3142-E3142*J3139-G3142*J3142</f>
        <v>0</v>
      </c>
      <c r="O3142" s="28">
        <f t="shared" ref="O3142" si="18735">(D3142*J3139+E3142*I3139+F3142*J3142+G3142*I3142)</f>
        <v>-4.6140715571552547E-2</v>
      </c>
      <c r="P3142" s="26">
        <f t="shared" ref="P3142" si="18736">D3142*K3139+F3142*K3142-E3142*L3139-G3142*L3142</f>
        <v>1</v>
      </c>
      <c r="Q3142" s="27">
        <f t="shared" ref="Q3142" si="18737">(D3142*L3139+E3142*K3139+F3142*L3142+G3142*K3142)</f>
        <v>0</v>
      </c>
      <c r="S3142" s="24">
        <v>0</v>
      </c>
      <c r="T3142" s="28">
        <v>0</v>
      </c>
      <c r="U3142" s="26">
        <v>1</v>
      </c>
      <c r="V3142" s="27">
        <v>0</v>
      </c>
      <c r="X3142" s="24">
        <f t="shared" ref="X3142" si="18738">N3142*S3139+P3142*S3142-O3142*T3139-Q3142*T3142</f>
        <v>0</v>
      </c>
      <c r="Y3142" s="28">
        <f t="shared" ref="Y3142" si="18739">(N3142*T3139+O3142*S3139+P3142*T3142+Q3142*S3142)</f>
        <v>-4.6140715571552547E-2</v>
      </c>
      <c r="Z3142" s="26">
        <f t="shared" ref="Z3142" si="18740">N3142*U3139+P3142*U3142-O3142*V3139-Q3142*V3142</f>
        <v>-0.15681481150161414</v>
      </c>
      <c r="AA3142" s="27">
        <f t="shared" ref="AA3142" si="18741">(N3142*V3139+O3142*U3139+P3142*V3142+Q3142*U3142)</f>
        <v>0</v>
      </c>
      <c r="AB3142" s="8"/>
      <c r="AC3142" s="24">
        <v>0</v>
      </c>
      <c r="AD3142" s="28">
        <f t="shared" ref="AD3142" si="18742">IF(0=(1-$AD$8*$AE$8*$B3139^2),0,-1*(1-$AD$8*$AE$8*$B3139^2)/($B3139*$AD$8))</f>
        <v>-6.865484830656618E-2</v>
      </c>
      <c r="AE3142" s="26">
        <v>1</v>
      </c>
      <c r="AF3142" s="27">
        <v>0</v>
      </c>
      <c r="AH3142" s="24">
        <f t="shared" ref="AH3142" si="18743">X3142*AC3139+Z3142*AC3142-Y3142*AD3139-AA3142*AD3142</f>
        <v>0</v>
      </c>
      <c r="AI3142" s="28">
        <f t="shared" ref="AI3142" si="18744">(X3142*AD3139+Y3142*AC3139+Z3142*AD3142+AA3142*AC3142)</f>
        <v>-3.5374618475686459E-2</v>
      </c>
      <c r="AJ3142" s="26">
        <f t="shared" ref="AJ3142" si="18745">X3142*AE3139+Z3142*AE3142-Y3142*AF3139-AA3142*AF3142</f>
        <v>-0.15681481150161414</v>
      </c>
      <c r="AK3142" s="27">
        <f t="shared" ref="AK3142" si="18746">(X3142*AF3139+Y3142*AE3139+Z3142*AF3142+AA3142*AE3142)</f>
        <v>0</v>
      </c>
      <c r="AL3142" s="8"/>
      <c r="AM3142" s="24">
        <v>0</v>
      </c>
      <c r="AN3142" s="28">
        <v>0</v>
      </c>
      <c r="AO3142" s="26">
        <v>1</v>
      </c>
      <c r="AP3142" s="27">
        <v>0</v>
      </c>
      <c r="AR3142" s="24">
        <f t="shared" ref="AR3142" si="18747">AH3142*AM3139+AJ3142*AM3142-AI3142*AN3139-AK3142*AN3142</f>
        <v>0</v>
      </c>
      <c r="AS3142" s="28">
        <f t="shared" ref="AS3142" si="18748">(AH3142*AN3139+AI3142*AM3139+AJ3142*AN3142+AK3142*AM3142)</f>
        <v>-3.5374618475686459E-2</v>
      </c>
      <c r="AT3142" s="26">
        <f t="shared" ref="AT3142" si="18749">AH3142*AO3139+AJ3142*AO3142-AI3142*AP3139-AK3142*AP3142</f>
        <v>-0.34013908506680884</v>
      </c>
      <c r="AU3142" s="27">
        <f t="shared" ref="AU3142" si="18750">(AH3142*AP3139+AI3142*AO3139+AJ3142*AP3142+AK3142*AO3142)</f>
        <v>0</v>
      </c>
      <c r="AV3142" s="8"/>
      <c r="AW3142" s="38">
        <f t="shared" ref="AW3142" si="18751">(180/PI())*ATAN(-1*(($AR$8*AS3139+AU3139+$AR$8*AS3142+AU3142)/($AR$8*AR3139+AT3139+$AR$8*AR3142+AT3142)))</f>
        <v>-86.3673306343251</v>
      </c>
      <c r="AY3142" s="187">
        <f t="shared" ref="AY3142" si="18752">20*LOG(((($AR$8*AR3139+AT3139-$AR$8*AR3142-AT3142)^2+($AR$8*AS3139+AU3139-$AR$8*AS3142-AU3142)^2)/(($AR$8*AR3139+AT3139+$AR$8*AR3142+AT3142)^2+($AR$8*AS3139+AU3139+$AR$8*AS3142+AU3142)^2))^0.5)</f>
        <v>-4.5245108160392497E-2</v>
      </c>
      <c r="AZ3142" s="9"/>
      <c r="BA3142" s="29"/>
      <c r="BB3142" s="29"/>
      <c r="BC3142" s="29"/>
      <c r="BD3142" s="29"/>
    </row>
    <row r="3143" spans="2:56" ht="18.649999999999999" customHeight="1">
      <c r="AY3143" s="33"/>
    </row>
    <row r="3144" spans="2:56" ht="18.649999999999999" customHeight="1" thickBot="1">
      <c r="E3144" s="21" t="s">
        <v>68</v>
      </c>
      <c r="J3144" s="21" t="s">
        <v>69</v>
      </c>
      <c r="O3144" s="21" t="s">
        <v>70</v>
      </c>
      <c r="T3144" s="21" t="s">
        <v>71</v>
      </c>
      <c r="Y3144" s="21" t="s">
        <v>72</v>
      </c>
      <c r="AD3144" s="21" t="s">
        <v>73</v>
      </c>
      <c r="AI3144" s="21" t="s">
        <v>74</v>
      </c>
      <c r="AN3144" s="21" t="s">
        <v>75</v>
      </c>
      <c r="AS3144" s="21" t="s">
        <v>76</v>
      </c>
    </row>
    <row r="3145" spans="2:56" ht="18.649999999999999" customHeight="1" thickBot="1">
      <c r="B3145" s="20"/>
      <c r="D3145" s="197" t="s">
        <v>77</v>
      </c>
      <c r="E3145" s="198"/>
      <c r="F3145" s="199" t="s">
        <v>78</v>
      </c>
      <c r="G3145" s="200"/>
      <c r="I3145" s="197" t="s">
        <v>79</v>
      </c>
      <c r="J3145" s="198"/>
      <c r="K3145" s="199" t="s">
        <v>80</v>
      </c>
      <c r="L3145" s="200"/>
      <c r="N3145" s="197" t="s">
        <v>81</v>
      </c>
      <c r="O3145" s="198"/>
      <c r="P3145" s="199" t="s">
        <v>82</v>
      </c>
      <c r="Q3145" s="200"/>
      <c r="S3145" s="197" t="s">
        <v>83</v>
      </c>
      <c r="T3145" s="198"/>
      <c r="U3145" s="199" t="s">
        <v>84</v>
      </c>
      <c r="V3145" s="200"/>
      <c r="X3145" s="197" t="s">
        <v>85</v>
      </c>
      <c r="Y3145" s="198"/>
      <c r="Z3145" s="199" t="s">
        <v>86</v>
      </c>
      <c r="AA3145" s="200"/>
      <c r="AB3145" s="4"/>
      <c r="AC3145" s="197" t="s">
        <v>87</v>
      </c>
      <c r="AD3145" s="198"/>
      <c r="AE3145" s="199" t="s">
        <v>88</v>
      </c>
      <c r="AF3145" s="200"/>
      <c r="AH3145" s="197" t="s">
        <v>89</v>
      </c>
      <c r="AI3145" s="198"/>
      <c r="AJ3145" s="199" t="s">
        <v>90</v>
      </c>
      <c r="AK3145" s="200"/>
      <c r="AL3145" s="4"/>
      <c r="AM3145" s="197" t="s">
        <v>91</v>
      </c>
      <c r="AN3145" s="198"/>
      <c r="AO3145" s="199" t="s">
        <v>92</v>
      </c>
      <c r="AP3145" s="200"/>
      <c r="AR3145" s="197" t="s">
        <v>93</v>
      </c>
      <c r="AS3145" s="198"/>
      <c r="AT3145" s="199" t="s">
        <v>94</v>
      </c>
      <c r="AU3145" s="200"/>
      <c r="AV3145" s="4"/>
      <c r="AW3145" s="181" t="s">
        <v>95</v>
      </c>
      <c r="AY3145" s="182" t="s">
        <v>22</v>
      </c>
      <c r="AZ3145" s="9"/>
      <c r="BA3145" s="29"/>
      <c r="BB3145" s="29"/>
      <c r="BC3145" s="29"/>
      <c r="BD3145" s="29"/>
    </row>
    <row r="3146" spans="2:56" ht="18.649999999999999" customHeight="1" thickTop="1" thickBot="1">
      <c r="B3146" s="39">
        <f t="shared" ref="B3146" si="18753">B3139+$E$5</f>
        <v>1.0783999999999805</v>
      </c>
      <c r="D3146" s="24">
        <v>1</v>
      </c>
      <c r="E3146" s="25">
        <v>0</v>
      </c>
      <c r="F3146" s="26">
        <v>0</v>
      </c>
      <c r="G3146" s="27">
        <f t="shared" ref="G3146" si="18754">-1/($E$8*$B3146)</f>
        <v>-5.1804452696319094</v>
      </c>
      <c r="I3146" s="24">
        <v>1</v>
      </c>
      <c r="J3146" s="28">
        <v>0</v>
      </c>
      <c r="K3146" s="26">
        <v>0</v>
      </c>
      <c r="L3146" s="27">
        <v>0</v>
      </c>
      <c r="N3146" s="24">
        <f t="shared" ref="N3146" si="18755">D3146*I3146+F3146*I3149-E3146*J3146-G3146*J3149</f>
        <v>0.76515721719578722</v>
      </c>
      <c r="O3146" s="28">
        <f t="shared" ref="O3146" si="18756">(D3146*J3146+E3146*I3146+F3146*J3149+G3146*I3149)</f>
        <v>0</v>
      </c>
      <c r="P3146" s="26">
        <f t="shared" ref="P3146" si="18757">D3146*K3146+F3146*K3149-E3146*L3146-G3146*L3149</f>
        <v>0</v>
      </c>
      <c r="Q3146" s="27">
        <f t="shared" ref="Q3146" si="18758">(D3146*L3146+E3146*K3146+F3146*L3149+G3146*K3149)</f>
        <v>-5.1804452696319094</v>
      </c>
      <c r="S3146" s="24">
        <v>1</v>
      </c>
      <c r="T3146" s="25">
        <v>0</v>
      </c>
      <c r="U3146" s="26">
        <v>0</v>
      </c>
      <c r="V3146" s="27">
        <f t="shared" ref="V3146" si="18759">-1/($T$8*$B3146)</f>
        <v>-25.06215414227329</v>
      </c>
      <c r="X3146" s="24">
        <f t="shared" ref="X3146" si="18760">N3146*S3146+P3146*S3149-O3146*T3146-Q3146*T3149</f>
        <v>0.76515721719578722</v>
      </c>
      <c r="Y3146" s="28">
        <f t="shared" ref="Y3146" si="18761">(N3146*T3146+O3146*S3146+P3146*T3149+Q3146*S3149)</f>
        <v>0</v>
      </c>
      <c r="Z3146" s="26">
        <f t="shared" ref="Z3146" si="18762">N3146*U3146+P3146*U3149-O3146*V3146-Q3146*V3149</f>
        <v>0</v>
      </c>
      <c r="AA3146" s="27">
        <f t="shared" ref="AA3146" si="18763">(N3146*V3146+O3146*U3146+P3146*V3149+Q3146*U3149)</f>
        <v>-24.356933390065613</v>
      </c>
      <c r="AB3146" s="8"/>
      <c r="AC3146" s="24">
        <v>1</v>
      </c>
      <c r="AD3146" s="28">
        <v>0</v>
      </c>
      <c r="AE3146" s="26">
        <v>0</v>
      </c>
      <c r="AF3146" s="27">
        <v>0</v>
      </c>
      <c r="AH3146" s="24">
        <f t="shared" ref="AH3146" si="18764">X3146*AC3146+Z3146*AC3149-Y3146*AD3146-AA3146*AD3149</f>
        <v>-0.89019615762873605</v>
      </c>
      <c r="AI3146" s="28">
        <f t="shared" ref="AI3146" si="18765">(X3146*AD3146+Y3146*AC3146+Z3146*AD3149+AA3146*AC3149)</f>
        <v>0</v>
      </c>
      <c r="AJ3146" s="26">
        <f t="shared" ref="AJ3146" si="18766">X3146*AE3146+Z3146*AE3149-Y3146*AF3146-AA3146*AF3149</f>
        <v>0</v>
      </c>
      <c r="AK3146" s="27">
        <f t="shared" ref="AK3146" si="18767">(X3146*AF3146+Y3146*AE3146+Z3146*AF3149+AA3146*AE3149)</f>
        <v>-24.356933390065613</v>
      </c>
      <c r="AL3146" s="8"/>
      <c r="AM3146" s="24">
        <v>1</v>
      </c>
      <c r="AN3146" s="25">
        <v>0</v>
      </c>
      <c r="AO3146" s="26">
        <v>0</v>
      </c>
      <c r="AP3146" s="27">
        <f t="shared" ref="AP3146" si="18768">-1/($AN$8*$B3146)</f>
        <v>-5.1804452696319094</v>
      </c>
      <c r="AR3146" s="24">
        <f t="shared" ref="AR3146" si="18769">AH3146*AM3146+AJ3146*AM3149-AI3146*AN3146-AK3146*AN3149</f>
        <v>-0.89019615762873605</v>
      </c>
      <c r="AS3146" s="28">
        <f t="shared" ref="AS3146" si="18770">(AH3146*AN3146+AI3146*AM3146+AJ3146*AN3149+AK3146*AM3149)</f>
        <v>0</v>
      </c>
      <c r="AT3146" s="26">
        <f t="shared" ref="AT3146" si="18771">AH3146*AO3146+AJ3146*AO3149-AI3146*AP3146-AK3146*AP3149</f>
        <v>0</v>
      </c>
      <c r="AU3146" s="27">
        <f t="shared" ref="AU3146" si="18772">(AH3146*AP3146+AI3146*AO3146+AJ3146*AP3149+AK3146*AO3149)</f>
        <v>-19.745320916233325</v>
      </c>
      <c r="AV3146" s="8"/>
      <c r="AW3146" s="183">
        <f t="shared" ref="AW3146" si="18773">20*LOG((2*$AR$8)/(($AR$8*AR3146+AT3146+$AR$8*AR3149+AT3149)^2+($AR$8*AS3146+AU3146+$AR$8*AS3149+AU3149)^2)^0.5)</f>
        <v>-19.920847389335801</v>
      </c>
      <c r="AY3146" s="184">
        <f t="shared" ref="AY3146" si="18774">((AS3146^2+AR3146^2)/(AS3149^2+AR3149^2))^0.5</f>
        <v>24.672329221844446</v>
      </c>
      <c r="AZ3146" s="9"/>
      <c r="BA3146" s="29"/>
      <c r="BB3146" s="29"/>
      <c r="BC3146" s="29"/>
      <c r="BD3146" s="29"/>
    </row>
    <row r="3147" spans="2:56" ht="18.649999999999999" customHeight="1" thickBot="1">
      <c r="D3147" s="30"/>
      <c r="G3147" s="31"/>
      <c r="I3147" s="30"/>
      <c r="L3147" s="31"/>
      <c r="N3147" s="30"/>
      <c r="Q3147" s="31"/>
      <c r="S3147" s="30"/>
      <c r="V3147" s="31"/>
      <c r="X3147" s="30"/>
      <c r="AA3147" s="31"/>
      <c r="AC3147" s="30"/>
      <c r="AF3147" s="31"/>
      <c r="AH3147" s="30"/>
      <c r="AK3147" s="31"/>
      <c r="AM3147" s="30"/>
      <c r="AP3147" s="31"/>
      <c r="AR3147" s="30"/>
      <c r="AU3147" s="31"/>
      <c r="AY3147" s="185"/>
      <c r="AZ3147" s="9"/>
      <c r="BA3147" s="29"/>
      <c r="BB3147" s="29"/>
      <c r="BC3147" s="29"/>
      <c r="BD3147" s="29"/>
    </row>
    <row r="3148" spans="2:56" ht="18.649999999999999" customHeight="1" thickBot="1">
      <c r="D3148" s="197" t="s">
        <v>96</v>
      </c>
      <c r="E3148" s="198"/>
      <c r="F3148" s="199" t="s">
        <v>97</v>
      </c>
      <c r="G3148" s="200"/>
      <c r="I3148" s="197" t="s">
        <v>98</v>
      </c>
      <c r="J3148" s="198"/>
      <c r="K3148" s="199" t="s">
        <v>99</v>
      </c>
      <c r="L3148" s="200"/>
      <c r="N3148" s="197" t="s">
        <v>1</v>
      </c>
      <c r="O3148" s="198"/>
      <c r="P3148" s="199" t="s">
        <v>2</v>
      </c>
      <c r="Q3148" s="200"/>
      <c r="S3148" s="172" t="s">
        <v>100</v>
      </c>
      <c r="T3148" s="173"/>
      <c r="U3148" s="199" t="s">
        <v>101</v>
      </c>
      <c r="V3148" s="200"/>
      <c r="X3148" s="197" t="s">
        <v>102</v>
      </c>
      <c r="Y3148" s="198"/>
      <c r="Z3148" s="199" t="s">
        <v>103</v>
      </c>
      <c r="AA3148" s="200"/>
      <c r="AB3148" s="4"/>
      <c r="AC3148" s="197" t="s">
        <v>104</v>
      </c>
      <c r="AD3148" s="198"/>
      <c r="AE3148" s="199" t="s">
        <v>105</v>
      </c>
      <c r="AF3148" s="200"/>
      <c r="AH3148" s="172" t="s">
        <v>106</v>
      </c>
      <c r="AI3148" s="173"/>
      <c r="AJ3148" s="199" t="s">
        <v>107</v>
      </c>
      <c r="AK3148" s="200"/>
      <c r="AL3148" s="4"/>
      <c r="AM3148" s="197" t="s">
        <v>108</v>
      </c>
      <c r="AN3148" s="198"/>
      <c r="AO3148" s="199" t="s">
        <v>109</v>
      </c>
      <c r="AP3148" s="200"/>
      <c r="AR3148" s="197" t="s">
        <v>110</v>
      </c>
      <c r="AS3148" s="198"/>
      <c r="AT3148" s="199" t="s">
        <v>111</v>
      </c>
      <c r="AU3148" s="200"/>
      <c r="AV3148" s="4"/>
      <c r="AW3148" s="36" t="s">
        <v>112</v>
      </c>
      <c r="AY3148" s="186" t="s">
        <v>113</v>
      </c>
      <c r="AZ3148" s="9"/>
      <c r="BA3148" s="29"/>
      <c r="BB3148" s="29"/>
      <c r="BC3148" s="29"/>
      <c r="BD3148" s="29"/>
    </row>
    <row r="3149" spans="2:56" ht="18.649999999999999" customHeight="1" thickTop="1" thickBot="1">
      <c r="D3149" s="24">
        <v>0</v>
      </c>
      <c r="E3149" s="28">
        <v>0</v>
      </c>
      <c r="F3149" s="26">
        <v>1</v>
      </c>
      <c r="G3149" s="27">
        <v>0</v>
      </c>
      <c r="I3149" s="24">
        <v>0</v>
      </c>
      <c r="J3149" s="28">
        <f t="shared" ref="J3149" si="18775">IF(0=(1-$J$8*$K$8*$B3146^2),0,-1*(1-$J$8*$K$8*$B3146^2)/($B3146*$K$8))</f>
        <v>-4.5332547798714477E-2</v>
      </c>
      <c r="K3149" s="26">
        <v>1</v>
      </c>
      <c r="L3149" s="27">
        <v>0</v>
      </c>
      <c r="N3149" s="24">
        <f t="shared" ref="N3149" si="18776">D3149*I3146+F3149*I3149-E3149*J3146-G3149*J3149</f>
        <v>0</v>
      </c>
      <c r="O3149" s="28">
        <f t="shared" ref="O3149" si="18777">(D3149*J3146+E3149*I3146+F3149*J3149+G3149*I3149)</f>
        <v>-4.5332547798714477E-2</v>
      </c>
      <c r="P3149" s="26">
        <f t="shared" ref="P3149" si="18778">D3149*K3146+F3149*K3149-E3149*L3146-G3149*L3149</f>
        <v>1</v>
      </c>
      <c r="Q3149" s="27">
        <f t="shared" ref="Q3149" si="18779">(D3149*L3146+E3149*K3146+F3149*L3149+G3149*K3149)</f>
        <v>0</v>
      </c>
      <c r="S3149" s="24">
        <v>0</v>
      </c>
      <c r="T3149" s="28">
        <v>0</v>
      </c>
      <c r="U3149" s="26">
        <v>1</v>
      </c>
      <c r="V3149" s="27">
        <v>0</v>
      </c>
      <c r="X3149" s="24">
        <f t="shared" ref="X3149" si="18780">N3149*S3146+P3149*S3149-O3149*T3146-Q3149*T3149</f>
        <v>0</v>
      </c>
      <c r="Y3149" s="28">
        <f t="shared" ref="Y3149" si="18781">(N3149*T3146+O3149*S3146+P3149*T3149+Q3149*S3149)</f>
        <v>-4.5332547798714477E-2</v>
      </c>
      <c r="Z3149" s="26">
        <f t="shared" ref="Z3149" si="18782">N3149*U3146+P3149*U3149-O3149*V3146-Q3149*V3149</f>
        <v>-0.13613130059335399</v>
      </c>
      <c r="AA3149" s="27">
        <f t="shared" ref="AA3149" si="18783">(N3149*V3146+O3149*U3146+P3149*V3149+Q3149*U3149)</f>
        <v>0</v>
      </c>
      <c r="AB3149" s="8"/>
      <c r="AC3149" s="24">
        <v>0</v>
      </c>
      <c r="AD3149" s="28">
        <f t="shared" ref="AD3149" si="18784">IF(0=(1-$AD$8*$AE$8*$B3146^2),0,-1*(1-$AD$8*$AE$8*$B3146^2)/($B3146*$AD$8))</f>
        <v>-6.7962306597253622E-2</v>
      </c>
      <c r="AE3149" s="26">
        <v>1</v>
      </c>
      <c r="AF3149" s="27">
        <v>0</v>
      </c>
      <c r="AH3149" s="24">
        <f t="shared" ref="AH3149" si="18785">X3149*AC3146+Z3149*AC3149-Y3149*AD3146-AA3149*AD3149</f>
        <v>0</v>
      </c>
      <c r="AI3149" s="28">
        <f t="shared" ref="AI3149" si="18786">(X3149*AD3146+Y3149*AC3146+Z3149*AD3149+AA3149*AC3149)</f>
        <v>-3.6080750610306057E-2</v>
      </c>
      <c r="AJ3149" s="26">
        <f t="shared" ref="AJ3149" si="18787">X3149*AE3146+Z3149*AE3149-Y3149*AF3146-AA3149*AF3149</f>
        <v>-0.13613130059335399</v>
      </c>
      <c r="AK3149" s="27">
        <f t="shared" ref="AK3149" si="18788">(X3149*AF3146+Y3149*AE3146+Z3149*AF3149+AA3149*AE3149)</f>
        <v>0</v>
      </c>
      <c r="AL3149" s="8"/>
      <c r="AM3149" s="24">
        <v>0</v>
      </c>
      <c r="AN3149" s="28">
        <v>0</v>
      </c>
      <c r="AO3149" s="26">
        <v>1</v>
      </c>
      <c r="AP3149" s="27">
        <v>0</v>
      </c>
      <c r="AR3149" s="24">
        <f t="shared" ref="AR3149" si="18789">AH3149*AM3146+AJ3149*AM3149-AI3149*AN3146-AK3149*AN3149</f>
        <v>0</v>
      </c>
      <c r="AS3149" s="28">
        <f t="shared" ref="AS3149" si="18790">(AH3149*AN3146+AI3149*AM3146+AJ3149*AN3149+AK3149*AM3149)</f>
        <v>-3.6080750610306057E-2</v>
      </c>
      <c r="AT3149" s="26">
        <f t="shared" ref="AT3149" si="18791">AH3149*AO3146+AJ3149*AO3149-AI3149*AP3146-AK3149*AP3149</f>
        <v>-0.32304565441728261</v>
      </c>
      <c r="AU3149" s="27">
        <f t="shared" ref="AU3149" si="18792">(AH3149*AP3146+AI3149*AO3146+AJ3149*AP3149+AK3149*AO3149)</f>
        <v>0</v>
      </c>
      <c r="AV3149" s="8"/>
      <c r="AW3149" s="38">
        <f t="shared" ref="AW3149" si="18793">(180/PI())*ATAN(-1*(($AR$8*AS3146+AU3146+$AR$8*AS3149+AU3149)/($AR$8*AR3146+AT3146+$AR$8*AR3149+AT3149)))</f>
        <v>-86.49030587970708</v>
      </c>
      <c r="AY3149" s="187">
        <f t="shared" ref="AY3149" si="18794">20*LOG(((($AR$8*AR3146+AT3146-$AR$8*AR3149-AT3149)^2+($AR$8*AS3146+AU3146-$AR$8*AS3149-AU3149)^2)/(($AR$8*AR3146+AT3146+$AR$8*AR3149+AT3149)^2+($AR$8*AS3146+AU3146+$AR$8*AS3149+AU3149)^2))^0.5)</f>
        <v>-4.4454980632020739E-2</v>
      </c>
      <c r="AZ3149" s="9"/>
      <c r="BA3149" s="29"/>
      <c r="BB3149" s="29"/>
      <c r="BC3149" s="29"/>
      <c r="BD3149" s="29"/>
    </row>
    <row r="3150" spans="2:56" ht="18.649999999999999" customHeight="1">
      <c r="AY3150" s="33"/>
    </row>
    <row r="3151" spans="2:56" ht="18.649999999999999" customHeight="1" thickBot="1">
      <c r="E3151" s="21" t="s">
        <v>68</v>
      </c>
      <c r="J3151" s="21" t="s">
        <v>69</v>
      </c>
      <c r="O3151" s="21" t="s">
        <v>70</v>
      </c>
      <c r="T3151" s="21" t="s">
        <v>71</v>
      </c>
      <c r="Y3151" s="21" t="s">
        <v>72</v>
      </c>
      <c r="AD3151" s="21" t="s">
        <v>73</v>
      </c>
      <c r="AI3151" s="21" t="s">
        <v>74</v>
      </c>
      <c r="AN3151" s="21" t="s">
        <v>75</v>
      </c>
      <c r="AS3151" s="21" t="s">
        <v>76</v>
      </c>
    </row>
    <row r="3152" spans="2:56" ht="18.649999999999999" customHeight="1" thickBot="1">
      <c r="B3152" s="20"/>
      <c r="D3152" s="197" t="s">
        <v>77</v>
      </c>
      <c r="E3152" s="198"/>
      <c r="F3152" s="199" t="s">
        <v>78</v>
      </c>
      <c r="G3152" s="200"/>
      <c r="I3152" s="197" t="s">
        <v>79</v>
      </c>
      <c r="J3152" s="198"/>
      <c r="K3152" s="199" t="s">
        <v>80</v>
      </c>
      <c r="L3152" s="200"/>
      <c r="N3152" s="197" t="s">
        <v>81</v>
      </c>
      <c r="O3152" s="198"/>
      <c r="P3152" s="199" t="s">
        <v>82</v>
      </c>
      <c r="Q3152" s="200"/>
      <c r="S3152" s="197" t="s">
        <v>83</v>
      </c>
      <c r="T3152" s="198"/>
      <c r="U3152" s="199" t="s">
        <v>84</v>
      </c>
      <c r="V3152" s="200"/>
      <c r="X3152" s="197" t="s">
        <v>85</v>
      </c>
      <c r="Y3152" s="198"/>
      <c r="Z3152" s="199" t="s">
        <v>86</v>
      </c>
      <c r="AA3152" s="200"/>
      <c r="AB3152" s="4"/>
      <c r="AC3152" s="197" t="s">
        <v>87</v>
      </c>
      <c r="AD3152" s="198"/>
      <c r="AE3152" s="199" t="s">
        <v>88</v>
      </c>
      <c r="AF3152" s="200"/>
      <c r="AH3152" s="197" t="s">
        <v>89</v>
      </c>
      <c r="AI3152" s="198"/>
      <c r="AJ3152" s="199" t="s">
        <v>90</v>
      </c>
      <c r="AK3152" s="200"/>
      <c r="AL3152" s="4"/>
      <c r="AM3152" s="197" t="s">
        <v>91</v>
      </c>
      <c r="AN3152" s="198"/>
      <c r="AO3152" s="199" t="s">
        <v>92</v>
      </c>
      <c r="AP3152" s="200"/>
      <c r="AR3152" s="197" t="s">
        <v>93</v>
      </c>
      <c r="AS3152" s="198"/>
      <c r="AT3152" s="199" t="s">
        <v>94</v>
      </c>
      <c r="AU3152" s="200"/>
      <c r="AV3152" s="4"/>
      <c r="AW3152" s="181" t="s">
        <v>95</v>
      </c>
      <c r="AY3152" s="182" t="s">
        <v>22</v>
      </c>
      <c r="AZ3152" s="9"/>
      <c r="BA3152" s="29"/>
      <c r="BB3152" s="29"/>
      <c r="BC3152" s="29"/>
      <c r="BD3152" s="29"/>
    </row>
    <row r="3153" spans="1:56" ht="18.649999999999999" customHeight="1" thickTop="1" thickBot="1">
      <c r="B3153" s="39">
        <f t="shared" ref="B3153" si="18795">B3146+$E$5</f>
        <v>1.0787999999999804</v>
      </c>
      <c r="D3153" s="24">
        <v>1</v>
      </c>
      <c r="E3153" s="25">
        <v>0</v>
      </c>
      <c r="F3153" s="26">
        <v>0</v>
      </c>
      <c r="G3153" s="27">
        <f t="shared" ref="G3153" si="18796">-1/($E$8*$B3153)</f>
        <v>-5.1785244519568518</v>
      </c>
      <c r="I3153" s="24">
        <v>1</v>
      </c>
      <c r="J3153" s="28">
        <v>0</v>
      </c>
      <c r="K3153" s="26">
        <v>0</v>
      </c>
      <c r="L3153" s="27">
        <v>0</v>
      </c>
      <c r="N3153" s="24">
        <f t="shared" ref="N3153" si="18797">D3153*I3153+F3153*I3156-E3153*J3153-G3153*J3156</f>
        <v>0.76942782498050566</v>
      </c>
      <c r="O3153" s="28">
        <f t="shared" ref="O3153" si="18798">(D3153*J3153+E3153*I3153+F3153*J3156+G3153*I3156)</f>
        <v>0</v>
      </c>
      <c r="P3153" s="26">
        <f t="shared" ref="P3153" si="18799">D3153*K3153+F3153*K3156-E3153*L3153-G3153*L3156</f>
        <v>0</v>
      </c>
      <c r="Q3153" s="27">
        <f t="shared" ref="Q3153" si="18800">(D3153*L3153+E3153*K3153+F3153*L3156+G3153*K3156)</f>
        <v>-5.1785244519568518</v>
      </c>
      <c r="S3153" s="24">
        <v>1</v>
      </c>
      <c r="T3153" s="25">
        <v>0</v>
      </c>
      <c r="U3153" s="26">
        <v>0</v>
      </c>
      <c r="V3153" s="27">
        <f t="shared" ref="V3153" si="18801">-1/($T$8*$B3153)</f>
        <v>-25.05286153784531</v>
      </c>
      <c r="X3153" s="24">
        <f t="shared" ref="X3153" si="18802">N3153*S3153+P3153*S3156-O3153*T3153-Q3153*T3156</f>
        <v>0.76942782498050566</v>
      </c>
      <c r="Y3153" s="28">
        <f t="shared" ref="Y3153" si="18803">(N3153*T3153+O3153*S3153+P3153*T3156+Q3153*S3156)</f>
        <v>0</v>
      </c>
      <c r="Z3153" s="26">
        <f t="shared" ref="Z3153" si="18804">N3153*U3153+P3153*U3156-O3153*V3153-Q3153*V3156</f>
        <v>0</v>
      </c>
      <c r="AA3153" s="27">
        <f t="shared" ref="AA3153" si="18805">(N3153*V3153+O3153*U3153+P3153*V3156+Q3153*U3156)</f>
        <v>-24.454893214558936</v>
      </c>
      <c r="AB3153" s="8"/>
      <c r="AC3153" s="24">
        <v>1</v>
      </c>
      <c r="AD3153" s="28">
        <v>0</v>
      </c>
      <c r="AE3153" s="26">
        <v>0</v>
      </c>
      <c r="AF3153" s="27">
        <v>0</v>
      </c>
      <c r="AH3153" s="24">
        <f t="shared" ref="AH3153" si="18806">X3153*AC3153+Z3153*AC3156-Y3153*AD3153-AA3153*AD3156</f>
        <v>-0.87565360128941194</v>
      </c>
      <c r="AI3153" s="28">
        <f t="shared" ref="AI3153" si="18807">(X3153*AD3153+Y3153*AC3153+Z3153*AD3156+AA3153*AC3156)</f>
        <v>0</v>
      </c>
      <c r="AJ3153" s="26">
        <f t="shared" ref="AJ3153" si="18808">X3153*AE3153+Z3153*AE3156-Y3153*AF3153-AA3153*AF3156</f>
        <v>0</v>
      </c>
      <c r="AK3153" s="27">
        <f t="shared" ref="AK3153" si="18809">(X3153*AF3153+Y3153*AE3153+Z3153*AF3156+AA3153*AE3156)</f>
        <v>-24.454893214558936</v>
      </c>
      <c r="AL3153" s="8"/>
      <c r="AM3153" s="24">
        <v>1</v>
      </c>
      <c r="AN3153" s="25">
        <v>0</v>
      </c>
      <c r="AO3153" s="26">
        <v>0</v>
      </c>
      <c r="AP3153" s="27">
        <f t="shared" ref="AP3153" si="18810">-1/($AN$8*$B3153)</f>
        <v>-5.1785244519568518</v>
      </c>
      <c r="AR3153" s="24">
        <f t="shared" ref="AR3153" si="18811">AH3153*AM3153+AJ3153*AM3156-AI3153*AN3153-AK3153*AN3156</f>
        <v>-0.87565360128941194</v>
      </c>
      <c r="AS3153" s="28">
        <f t="shared" ref="AS3153" si="18812">(AH3153*AN3153+AI3153*AM3153+AJ3153*AN3156+AK3153*AM3156)</f>
        <v>0</v>
      </c>
      <c r="AT3153" s="26">
        <f t="shared" ref="AT3153" si="18813">AH3153*AO3153+AJ3153*AO3156-AI3153*AP3153-AK3153*AP3156</f>
        <v>0</v>
      </c>
      <c r="AU3153" s="27">
        <f t="shared" ref="AU3153" si="18814">(AH3153*AP3153+AI3153*AO3153+AJ3153*AP3156+AK3153*AO3156)</f>
        <v>-19.92029962883764</v>
      </c>
      <c r="AV3153" s="8"/>
      <c r="AW3153" s="183">
        <f t="shared" ref="AW3153" si="18815">20*LOG((2*$AR$8)/(($AR$8*AR3153+AT3153+$AR$8*AR3156+AT3156)^2+($AR$8*AS3153+AU3153+$AR$8*AS3156+AU3156)^2)^0.5)</f>
        <v>-19.996524058322677</v>
      </c>
      <c r="AY3153" s="184">
        <f t="shared" ref="AY3153" si="18816">((AS3153^2+AR3153^2)/(AS3156^2+AR3156^2))^0.5</f>
        <v>23.822795731363556</v>
      </c>
      <c r="AZ3153" s="9"/>
      <c r="BA3153" s="29"/>
      <c r="BB3153" s="29"/>
      <c r="BC3153" s="29"/>
      <c r="BD3153" s="29"/>
    </row>
    <row r="3154" spans="1:56" ht="18.649999999999999" customHeight="1" thickBot="1">
      <c r="D3154" s="30"/>
      <c r="G3154" s="31"/>
      <c r="I3154" s="30"/>
      <c r="L3154" s="31"/>
      <c r="N3154" s="30"/>
      <c r="Q3154" s="31"/>
      <c r="S3154" s="30"/>
      <c r="V3154" s="31"/>
      <c r="X3154" s="30"/>
      <c r="AA3154" s="31"/>
      <c r="AC3154" s="30"/>
      <c r="AF3154" s="31"/>
      <c r="AH3154" s="30"/>
      <c r="AK3154" s="31"/>
      <c r="AM3154" s="30"/>
      <c r="AP3154" s="31"/>
      <c r="AR3154" s="30"/>
      <c r="AU3154" s="31"/>
      <c r="AY3154" s="185"/>
      <c r="AZ3154" s="9"/>
      <c r="BA3154" s="29"/>
      <c r="BB3154" s="29"/>
      <c r="BC3154" s="29"/>
      <c r="BD3154" s="29"/>
    </row>
    <row r="3155" spans="1:56" ht="18.649999999999999" customHeight="1" thickBot="1">
      <c r="D3155" s="197" t="s">
        <v>96</v>
      </c>
      <c r="E3155" s="198"/>
      <c r="F3155" s="199" t="s">
        <v>97</v>
      </c>
      <c r="G3155" s="200"/>
      <c r="I3155" s="197" t="s">
        <v>98</v>
      </c>
      <c r="J3155" s="198"/>
      <c r="K3155" s="199" t="s">
        <v>99</v>
      </c>
      <c r="L3155" s="200"/>
      <c r="N3155" s="197" t="s">
        <v>1</v>
      </c>
      <c r="O3155" s="198"/>
      <c r="P3155" s="199" t="s">
        <v>2</v>
      </c>
      <c r="Q3155" s="200"/>
      <c r="S3155" s="172" t="s">
        <v>100</v>
      </c>
      <c r="T3155" s="173"/>
      <c r="U3155" s="199" t="s">
        <v>101</v>
      </c>
      <c r="V3155" s="200"/>
      <c r="X3155" s="197" t="s">
        <v>102</v>
      </c>
      <c r="Y3155" s="198"/>
      <c r="Z3155" s="199" t="s">
        <v>103</v>
      </c>
      <c r="AA3155" s="200"/>
      <c r="AB3155" s="4"/>
      <c r="AC3155" s="197" t="s">
        <v>104</v>
      </c>
      <c r="AD3155" s="198"/>
      <c r="AE3155" s="199" t="s">
        <v>105</v>
      </c>
      <c r="AF3155" s="200"/>
      <c r="AH3155" s="172" t="s">
        <v>106</v>
      </c>
      <c r="AI3155" s="173"/>
      <c r="AJ3155" s="199" t="s">
        <v>107</v>
      </c>
      <c r="AK3155" s="200"/>
      <c r="AL3155" s="4"/>
      <c r="AM3155" s="197" t="s">
        <v>108</v>
      </c>
      <c r="AN3155" s="198"/>
      <c r="AO3155" s="199" t="s">
        <v>109</v>
      </c>
      <c r="AP3155" s="200"/>
      <c r="AR3155" s="197" t="s">
        <v>110</v>
      </c>
      <c r="AS3155" s="198"/>
      <c r="AT3155" s="199" t="s">
        <v>111</v>
      </c>
      <c r="AU3155" s="200"/>
      <c r="AV3155" s="4"/>
      <c r="AW3155" s="36" t="s">
        <v>112</v>
      </c>
      <c r="AY3155" s="186" t="s">
        <v>113</v>
      </c>
      <c r="AZ3155" s="9"/>
      <c r="BA3155" s="29"/>
      <c r="BB3155" s="29"/>
      <c r="BC3155" s="29"/>
      <c r="BD3155" s="29"/>
    </row>
    <row r="3156" spans="1:56" ht="18.649999999999999" customHeight="1" thickTop="1" thickBot="1">
      <c r="D3156" s="24">
        <v>0</v>
      </c>
      <c r="E3156" s="28">
        <v>0</v>
      </c>
      <c r="F3156" s="26">
        <v>1</v>
      </c>
      <c r="G3156" s="27">
        <v>0</v>
      </c>
      <c r="I3156" s="24">
        <v>0</v>
      </c>
      <c r="J3156" s="28">
        <f t="shared" ref="J3156" si="18817">IF(0=(1-$J$8*$K$8*$B3153^2),0,-1*(1-$J$8*$K$8*$B3153^2)/($B3153*$K$8))</f>
        <v>-4.4524685971573649E-2</v>
      </c>
      <c r="K3156" s="26">
        <v>1</v>
      </c>
      <c r="L3156" s="27">
        <v>0</v>
      </c>
      <c r="N3156" s="24">
        <f t="shared" ref="N3156" si="18818">D3156*I3153+F3156*I3156-E3156*J3153-G3156*J3156</f>
        <v>0</v>
      </c>
      <c r="O3156" s="28">
        <f t="shared" ref="O3156" si="18819">(D3156*J3153+E3156*I3153+F3156*J3156+G3156*I3156)</f>
        <v>-4.4524685971573649E-2</v>
      </c>
      <c r="P3156" s="26">
        <f t="shared" ref="P3156" si="18820">D3156*K3153+F3156*K3156-E3156*L3153-G3156*L3156</f>
        <v>1</v>
      </c>
      <c r="Q3156" s="27">
        <f t="shared" ref="Q3156" si="18821">(D3156*L3153+E3156*K3153+F3156*L3156+G3156*K3156)</f>
        <v>0</v>
      </c>
      <c r="S3156" s="24">
        <v>0</v>
      </c>
      <c r="T3156" s="28">
        <v>0</v>
      </c>
      <c r="U3156" s="26">
        <v>1</v>
      </c>
      <c r="V3156" s="27">
        <v>0</v>
      </c>
      <c r="X3156" s="24">
        <f t="shared" ref="X3156" si="18822">N3156*S3153+P3156*S3156-O3156*T3153-Q3156*T3156</f>
        <v>0</v>
      </c>
      <c r="Y3156" s="28">
        <f t="shared" ref="Y3156" si="18823">(N3156*T3153+O3156*S3153+P3156*T3156+Q3156*S3156)</f>
        <v>-4.4524685971573649E-2</v>
      </c>
      <c r="Z3156" s="26">
        <f t="shared" ref="Z3156" si="18824">N3156*U3153+P3156*U3156-O3156*V3153-Q3156*V3156</f>
        <v>-0.1154707926618781</v>
      </c>
      <c r="AA3156" s="27">
        <f t="shared" ref="AA3156" si="18825">(N3156*V3153+O3156*U3153+P3156*V3156+Q3156*U3156)</f>
        <v>0</v>
      </c>
      <c r="AB3156" s="8"/>
      <c r="AC3156" s="24">
        <v>0</v>
      </c>
      <c r="AD3156" s="28">
        <f t="shared" ref="AD3156" si="18826">IF(0=(1-$AD$8*$AE$8*$B3153^2),0,-1*(1-$AD$8*$AE$8*$B3153^2)/($B3153*$AD$8))</f>
        <v>-6.7270031066442665E-2</v>
      </c>
      <c r="AE3156" s="26">
        <v>1</v>
      </c>
      <c r="AF3156" s="27">
        <v>0</v>
      </c>
      <c r="AH3156" s="24">
        <f t="shared" ref="AH3156" si="18827">X3156*AC3153+Z3156*AC3156-Y3156*AD3153-AA3156*AD3156</f>
        <v>0</v>
      </c>
      <c r="AI3156" s="28">
        <f t="shared" ref="AI3156" si="18828">(X3156*AD3153+Y3156*AC3153+Z3156*AD3156+AA3156*AC3156)</f>
        <v>-3.6756962161942353E-2</v>
      </c>
      <c r="AJ3156" s="26">
        <f t="shared" ref="AJ3156" si="18829">X3156*AE3153+Z3156*AE3156-Y3156*AF3153-AA3156*AF3156</f>
        <v>-0.1154707926618781</v>
      </c>
      <c r="AK3156" s="27">
        <f t="shared" ref="AK3156" si="18830">(X3156*AF3153+Y3156*AE3153+Z3156*AF3156+AA3156*AE3156)</f>
        <v>0</v>
      </c>
      <c r="AL3156" s="8"/>
      <c r="AM3156" s="24">
        <v>0</v>
      </c>
      <c r="AN3156" s="28">
        <v>0</v>
      </c>
      <c r="AO3156" s="26">
        <v>1</v>
      </c>
      <c r="AP3156" s="27">
        <v>0</v>
      </c>
      <c r="AR3156" s="24">
        <f t="shared" ref="AR3156" si="18831">AH3156*AM3153+AJ3156*AM3156-AI3156*AN3153-AK3156*AN3156</f>
        <v>0</v>
      </c>
      <c r="AS3156" s="28">
        <f t="shared" ref="AS3156" si="18832">(AH3156*AN3153+AI3156*AM3153+AJ3156*AN3156+AK3156*AM3156)</f>
        <v>-3.6756962161942353E-2</v>
      </c>
      <c r="AT3156" s="26">
        <f t="shared" ref="AT3156" si="18833">AH3156*AO3153+AJ3156*AO3156-AI3156*AP3153-AK3156*AP3156</f>
        <v>-0.30581761999714935</v>
      </c>
      <c r="AU3156" s="27">
        <f t="shared" ref="AU3156" si="18834">(AH3156*AP3153+AI3156*AO3153+AJ3156*AP3156+AK3156*AO3156)</f>
        <v>0</v>
      </c>
      <c r="AV3156" s="8"/>
      <c r="AW3156" s="38">
        <f t="shared" ref="AW3156" si="18835">(180/PI())*ATAN(-1*(($AR$8*AS3153+AU3153+$AR$8*AS3156+AU3156)/($AR$8*AR3153+AT3153+$AR$8*AR3156+AT3156)))</f>
        <v>-86.612005476229257</v>
      </c>
      <c r="AY3156" s="187">
        <f t="shared" ref="AY3156" si="18836">20*LOG(((($AR$8*AR3153+AT3153-$AR$8*AR3156-AT3156)^2+($AR$8*AS3153+AU3153-$AR$8*AS3156-AU3156)^2)/(($AR$8*AR3153+AT3153+$AR$8*AR3156+AT3156)^2+($AR$8*AS3153+AU3153+$AR$8*AS3156+AU3156)^2))^0.5)</f>
        <v>-4.3683178742901355E-2</v>
      </c>
      <c r="AZ3156" s="9"/>
      <c r="BA3156" s="29"/>
      <c r="BB3156" s="29"/>
      <c r="BC3156" s="29"/>
      <c r="BD3156" s="29"/>
    </row>
    <row r="3157" spans="1:56" ht="18.649999999999999" customHeight="1">
      <c r="AY3157" s="33"/>
    </row>
    <row r="3158" spans="1:56" ht="18.649999999999999" customHeight="1" thickBot="1">
      <c r="E3158" s="21" t="s">
        <v>68</v>
      </c>
      <c r="J3158" s="21" t="s">
        <v>69</v>
      </c>
      <c r="O3158" s="21" t="s">
        <v>70</v>
      </c>
      <c r="T3158" s="21" t="s">
        <v>71</v>
      </c>
      <c r="Y3158" s="21" t="s">
        <v>72</v>
      </c>
      <c r="AD3158" s="21" t="s">
        <v>73</v>
      </c>
      <c r="AI3158" s="21" t="s">
        <v>74</v>
      </c>
      <c r="AN3158" s="21" t="s">
        <v>75</v>
      </c>
      <c r="AS3158" s="21" t="s">
        <v>76</v>
      </c>
    </row>
    <row r="3159" spans="1:56" ht="18.649999999999999" customHeight="1" thickBot="1">
      <c r="B3159" s="20"/>
      <c r="D3159" s="197" t="s">
        <v>77</v>
      </c>
      <c r="E3159" s="198"/>
      <c r="F3159" s="199" t="s">
        <v>78</v>
      </c>
      <c r="G3159" s="200"/>
      <c r="I3159" s="197" t="s">
        <v>79</v>
      </c>
      <c r="J3159" s="198"/>
      <c r="K3159" s="199" t="s">
        <v>80</v>
      </c>
      <c r="L3159" s="200"/>
      <c r="N3159" s="197" t="s">
        <v>81</v>
      </c>
      <c r="O3159" s="198"/>
      <c r="P3159" s="199" t="s">
        <v>82</v>
      </c>
      <c r="Q3159" s="200"/>
      <c r="S3159" s="197" t="s">
        <v>83</v>
      </c>
      <c r="T3159" s="198"/>
      <c r="U3159" s="199" t="s">
        <v>84</v>
      </c>
      <c r="V3159" s="200"/>
      <c r="X3159" s="197" t="s">
        <v>85</v>
      </c>
      <c r="Y3159" s="198"/>
      <c r="Z3159" s="199" t="s">
        <v>86</v>
      </c>
      <c r="AA3159" s="200"/>
      <c r="AB3159" s="4"/>
      <c r="AC3159" s="197" t="s">
        <v>87</v>
      </c>
      <c r="AD3159" s="198"/>
      <c r="AE3159" s="199" t="s">
        <v>88</v>
      </c>
      <c r="AF3159" s="200"/>
      <c r="AH3159" s="197" t="s">
        <v>89</v>
      </c>
      <c r="AI3159" s="198"/>
      <c r="AJ3159" s="199" t="s">
        <v>90</v>
      </c>
      <c r="AK3159" s="200"/>
      <c r="AL3159" s="4"/>
      <c r="AM3159" s="197" t="s">
        <v>91</v>
      </c>
      <c r="AN3159" s="198"/>
      <c r="AO3159" s="199" t="s">
        <v>92</v>
      </c>
      <c r="AP3159" s="200"/>
      <c r="AR3159" s="197" t="s">
        <v>93</v>
      </c>
      <c r="AS3159" s="198"/>
      <c r="AT3159" s="199" t="s">
        <v>94</v>
      </c>
      <c r="AU3159" s="200"/>
      <c r="AV3159" s="4"/>
      <c r="AW3159" s="181" t="s">
        <v>95</v>
      </c>
      <c r="AY3159" s="182" t="s">
        <v>22</v>
      </c>
      <c r="AZ3159" s="9"/>
      <c r="BA3159" s="29"/>
      <c r="BB3159" s="29"/>
      <c r="BC3159" s="29"/>
      <c r="BD3159" s="29"/>
    </row>
    <row r="3160" spans="1:56" ht="18.649999999999999" customHeight="1" thickTop="1" thickBot="1">
      <c r="B3160" s="39">
        <f t="shared" ref="B3160" si="18837">B3153+$E$5</f>
        <v>1.0791999999999804</v>
      </c>
      <c r="D3160" s="24">
        <v>1</v>
      </c>
      <c r="E3160" s="25">
        <v>0</v>
      </c>
      <c r="F3160" s="26">
        <v>0</v>
      </c>
      <c r="G3160" s="27">
        <f t="shared" ref="G3160" si="18838">-1/($E$8*$B3160)</f>
        <v>-5.1766050581644283</v>
      </c>
      <c r="I3160" s="24">
        <v>1</v>
      </c>
      <c r="J3160" s="28">
        <v>0</v>
      </c>
      <c r="K3160" s="26">
        <v>0</v>
      </c>
      <c r="L3160" s="27">
        <v>0</v>
      </c>
      <c r="N3160" s="24">
        <f t="shared" ref="N3160" si="18839">D3160*I3160+F3160*I3163-E3160*J3160-G3160*J3163</f>
        <v>0.77369368500803626</v>
      </c>
      <c r="O3160" s="28">
        <f t="shared" ref="O3160" si="18840">(D3160*J3160+E3160*I3160+F3160*J3163+G3160*I3163)</f>
        <v>0</v>
      </c>
      <c r="P3160" s="26">
        <f t="shared" ref="P3160" si="18841">D3160*K3160+F3160*K3163-E3160*L3160-G3160*L3163</f>
        <v>0</v>
      </c>
      <c r="Q3160" s="27">
        <f t="shared" ref="Q3160" si="18842">(D3160*L3160+E3160*K3160+F3160*L3163+G3160*K3163)</f>
        <v>-5.1766050581644283</v>
      </c>
      <c r="S3160" s="24">
        <v>1</v>
      </c>
      <c r="T3160" s="25">
        <v>0</v>
      </c>
      <c r="U3160" s="26">
        <v>0</v>
      </c>
      <c r="V3160" s="27">
        <f t="shared" ref="V3160" si="18843">-1/($T$8*$B3160)</f>
        <v>-25.043575821930617</v>
      </c>
      <c r="X3160" s="24">
        <f t="shared" ref="X3160" si="18844">N3160*S3160+P3160*S3163-O3160*T3160-Q3160*T3163</f>
        <v>0.77369368500803626</v>
      </c>
      <c r="Y3160" s="28">
        <f t="shared" ref="Y3160" si="18845">(N3160*T3160+O3160*S3160+P3160*T3163+Q3160*S3163)</f>
        <v>0</v>
      </c>
      <c r="Z3160" s="26">
        <f t="shared" ref="Z3160" si="18846">N3160*U3160+P3160*U3163-O3160*V3160-Q3160*V3163</f>
        <v>0</v>
      </c>
      <c r="AA3160" s="27">
        <f t="shared" ref="AA3160" si="18847">(N3160*V3160+O3160*U3160+P3160*V3163+Q3160*U3163)</f>
        <v>-24.552661521612087</v>
      </c>
      <c r="AB3160" s="8"/>
      <c r="AC3160" s="24">
        <v>1</v>
      </c>
      <c r="AD3160" s="28">
        <v>0</v>
      </c>
      <c r="AE3160" s="26">
        <v>0</v>
      </c>
      <c r="AF3160" s="27">
        <v>0</v>
      </c>
      <c r="AH3160" s="24">
        <f t="shared" ref="AH3160" si="18848">X3160*AC3160+Z3160*AC3163-Y3160*AD3160-AA3160*AD3163</f>
        <v>-0.86097393965069346</v>
      </c>
      <c r="AI3160" s="28">
        <f t="shared" ref="AI3160" si="18849">(X3160*AD3160+Y3160*AC3160+Z3160*AD3163+AA3160*AC3163)</f>
        <v>0</v>
      </c>
      <c r="AJ3160" s="26">
        <f t="shared" ref="AJ3160" si="18850">X3160*AE3160+Z3160*AE3163-Y3160*AF3160-AA3160*AF3163</f>
        <v>0</v>
      </c>
      <c r="AK3160" s="27">
        <f t="shared" ref="AK3160" si="18851">(X3160*AF3160+Y3160*AE3160+Z3160*AF3163+AA3160*AE3163)</f>
        <v>-24.552661521612087</v>
      </c>
      <c r="AL3160" s="8"/>
      <c r="AM3160" s="24">
        <v>1</v>
      </c>
      <c r="AN3160" s="25">
        <v>0</v>
      </c>
      <c r="AO3160" s="26">
        <v>0</v>
      </c>
      <c r="AP3160" s="27">
        <f t="shared" ref="AP3160" si="18852">-1/($AN$8*$B3160)</f>
        <v>-5.1766050581644283</v>
      </c>
      <c r="AR3160" s="24">
        <f t="shared" ref="AR3160" si="18853">AH3160*AM3160+AJ3160*AM3163-AI3160*AN3160-AK3160*AN3163</f>
        <v>-0.86097393965069346</v>
      </c>
      <c r="AS3160" s="28">
        <f t="shared" ref="AS3160" si="18854">(AH3160*AN3160+AI3160*AM3160+AJ3160*AN3163+AK3160*AM3163)</f>
        <v>0</v>
      </c>
      <c r="AT3160" s="26">
        <f t="shared" ref="AT3160" si="18855">AH3160*AO3160+AJ3160*AO3163-AI3160*AP3160-AK3160*AP3163</f>
        <v>0</v>
      </c>
      <c r="AU3160" s="27">
        <f t="shared" ref="AU3160" si="18856">(AH3160*AP3160+AI3160*AO3160+AJ3160*AP3163+AK3160*AO3163)</f>
        <v>-20.095739470668551</v>
      </c>
      <c r="AV3160" s="8"/>
      <c r="AW3160" s="183">
        <f t="shared" ref="AW3160" si="18857">20*LOG((2*$AR$8)/(($AR$8*AR3160+AT3160+$AR$8*AR3163+AT3163)^2+($AR$8*AS3160+AU3160+$AR$8*AS3163+AU3163)^2)^0.5)</f>
        <v>-20.071764059176687</v>
      </c>
      <c r="AY3160" s="184">
        <f t="shared" ref="AY3160" si="18858">((AS3160^2+AR3160^2)/(AS3163^2+AR3163^2))^0.5</f>
        <v>23.018650600633762</v>
      </c>
      <c r="AZ3160" s="9"/>
      <c r="BA3160" s="29"/>
      <c r="BB3160" s="29"/>
      <c r="BC3160" s="29"/>
      <c r="BD3160" s="29"/>
    </row>
    <row r="3161" spans="1:56" ht="18.649999999999999" customHeight="1" thickBot="1">
      <c r="D3161" s="30"/>
      <c r="G3161" s="31"/>
      <c r="I3161" s="30"/>
      <c r="L3161" s="31"/>
      <c r="N3161" s="30"/>
      <c r="Q3161" s="31"/>
      <c r="S3161" s="30"/>
      <c r="V3161" s="31"/>
      <c r="X3161" s="30"/>
      <c r="AA3161" s="31"/>
      <c r="AC3161" s="30"/>
      <c r="AF3161" s="31"/>
      <c r="AH3161" s="30"/>
      <c r="AK3161" s="31"/>
      <c r="AM3161" s="30"/>
      <c r="AP3161" s="31"/>
      <c r="AR3161" s="30"/>
      <c r="AU3161" s="31"/>
      <c r="AY3161" s="185"/>
      <c r="AZ3161" s="9"/>
      <c r="BA3161" s="29"/>
      <c r="BB3161" s="29"/>
      <c r="BC3161" s="29"/>
      <c r="BD3161" s="29"/>
    </row>
    <row r="3162" spans="1:56" ht="18.649999999999999" customHeight="1" thickBot="1">
      <c r="D3162" s="197" t="s">
        <v>96</v>
      </c>
      <c r="E3162" s="198"/>
      <c r="F3162" s="199" t="s">
        <v>97</v>
      </c>
      <c r="G3162" s="200"/>
      <c r="I3162" s="197" t="s">
        <v>98</v>
      </c>
      <c r="J3162" s="198"/>
      <c r="K3162" s="199" t="s">
        <v>99</v>
      </c>
      <c r="L3162" s="200"/>
      <c r="N3162" s="197" t="s">
        <v>1</v>
      </c>
      <c r="O3162" s="198"/>
      <c r="P3162" s="199" t="s">
        <v>2</v>
      </c>
      <c r="Q3162" s="200"/>
      <c r="S3162" s="172" t="s">
        <v>100</v>
      </c>
      <c r="T3162" s="173"/>
      <c r="U3162" s="199" t="s">
        <v>101</v>
      </c>
      <c r="V3162" s="200"/>
      <c r="X3162" s="197" t="s">
        <v>102</v>
      </c>
      <c r="Y3162" s="198"/>
      <c r="Z3162" s="199" t="s">
        <v>103</v>
      </c>
      <c r="AA3162" s="200"/>
      <c r="AB3162" s="4"/>
      <c r="AC3162" s="197" t="s">
        <v>104</v>
      </c>
      <c r="AD3162" s="198"/>
      <c r="AE3162" s="199" t="s">
        <v>105</v>
      </c>
      <c r="AF3162" s="200"/>
      <c r="AH3162" s="172" t="s">
        <v>106</v>
      </c>
      <c r="AI3162" s="173"/>
      <c r="AJ3162" s="199" t="s">
        <v>107</v>
      </c>
      <c r="AK3162" s="200"/>
      <c r="AL3162" s="4"/>
      <c r="AM3162" s="197" t="s">
        <v>108</v>
      </c>
      <c r="AN3162" s="198"/>
      <c r="AO3162" s="199" t="s">
        <v>109</v>
      </c>
      <c r="AP3162" s="200"/>
      <c r="AR3162" s="197" t="s">
        <v>110</v>
      </c>
      <c r="AS3162" s="198"/>
      <c r="AT3162" s="199" t="s">
        <v>111</v>
      </c>
      <c r="AU3162" s="200"/>
      <c r="AV3162" s="4"/>
      <c r="AW3162" s="36" t="s">
        <v>112</v>
      </c>
      <c r="AY3162" s="186" t="s">
        <v>113</v>
      </c>
      <c r="AZ3162" s="9"/>
      <c r="BA3162" s="29"/>
      <c r="BB3162" s="29"/>
      <c r="BC3162" s="29"/>
      <c r="BD3162" s="29"/>
    </row>
    <row r="3163" spans="1:56" ht="18.649999999999999" customHeight="1" thickTop="1" thickBot="1">
      <c r="D3163" s="24">
        <v>0</v>
      </c>
      <c r="E3163" s="28">
        <v>0</v>
      </c>
      <c r="F3163" s="26">
        <v>1</v>
      </c>
      <c r="G3163" s="27">
        <v>0</v>
      </c>
      <c r="I3163" s="24">
        <v>0</v>
      </c>
      <c r="J3163" s="28">
        <f t="shared" ref="J3163" si="18859">IF(0=(1-$J$8*$K$8*$B3160^2),0,-1*(1-$J$8*$K$8*$B3160^2)/($B3160*$K$8))</f>
        <v>-4.3717129749938785E-2</v>
      </c>
      <c r="K3163" s="26">
        <v>1</v>
      </c>
      <c r="L3163" s="27">
        <v>0</v>
      </c>
      <c r="N3163" s="24">
        <f t="shared" ref="N3163" si="18860">D3163*I3160+F3163*I3163-E3163*J3160-G3163*J3163</f>
        <v>0</v>
      </c>
      <c r="O3163" s="28">
        <f t="shared" ref="O3163" si="18861">(D3163*J3160+E3163*I3160+F3163*J3163+G3163*I3163)</f>
        <v>-4.3717129749938785E-2</v>
      </c>
      <c r="P3163" s="26">
        <f t="shared" ref="P3163" si="18862">D3163*K3160+F3163*K3163-E3163*L3160-G3163*L3163</f>
        <v>1</v>
      </c>
      <c r="Q3163" s="27">
        <f t="shared" ref="Q3163" si="18863">(D3163*L3160+E3163*K3160+F3163*L3163+G3163*K3163)</f>
        <v>0</v>
      </c>
      <c r="S3163" s="24">
        <v>0</v>
      </c>
      <c r="T3163" s="28">
        <v>0</v>
      </c>
      <c r="U3163" s="26">
        <v>1</v>
      </c>
      <c r="V3163" s="27">
        <v>0</v>
      </c>
      <c r="X3163" s="24">
        <f t="shared" ref="X3163" si="18864">N3163*S3160+P3163*S3163-O3163*T3160-Q3163*T3163</f>
        <v>0</v>
      </c>
      <c r="Y3163" s="28">
        <f t="shared" ref="Y3163" si="18865">(N3163*T3160+O3163*S3160+P3163*T3163+Q3163*S3163)</f>
        <v>-4.3717129749938785E-2</v>
      </c>
      <c r="Z3163" s="26">
        <f t="shared" ref="Z3163" si="18866">N3163*U3160+P3163*U3163-O3163*V3160-Q3163*V3163</f>
        <v>-9.4833253609770685E-2</v>
      </c>
      <c r="AA3163" s="27">
        <f t="shared" ref="AA3163" si="18867">(N3163*V3160+O3163*U3160+P3163*V3163+Q3163*U3163)</f>
        <v>0</v>
      </c>
      <c r="AB3163" s="8"/>
      <c r="AC3163" s="24">
        <v>0</v>
      </c>
      <c r="AD3163" s="28">
        <f t="shared" ref="AD3163" si="18868">IF(0=(1-$AD$8*$AE$8*$B3160^2),0,-1*(1-$AD$8*$AE$8*$B3160^2)/($B3160*$AD$8))</f>
        <v>-6.6578021418160299E-2</v>
      </c>
      <c r="AE3163" s="26">
        <v>1</v>
      </c>
      <c r="AF3163" s="27">
        <v>0</v>
      </c>
      <c r="AH3163" s="24">
        <f t="shared" ref="AH3163" si="18869">X3163*AC3160+Z3163*AC3163-Y3163*AD3160-AA3163*AD3163</f>
        <v>0</v>
      </c>
      <c r="AI3163" s="28">
        <f t="shared" ref="AI3163" si="18870">(X3163*AD3160+Y3163*AC3160+Z3163*AD3163+AA3163*AC3163)</f>
        <v>-3.7403319359953648E-2</v>
      </c>
      <c r="AJ3163" s="26">
        <f t="shared" ref="AJ3163" si="18871">X3163*AE3160+Z3163*AE3163-Y3163*AF3160-AA3163*AF3163</f>
        <v>-9.4833253609770685E-2</v>
      </c>
      <c r="AK3163" s="27">
        <f t="shared" ref="AK3163" si="18872">(X3163*AF3160+Y3163*AE3160+Z3163*AF3163+AA3163*AE3163)</f>
        <v>0</v>
      </c>
      <c r="AL3163" s="8"/>
      <c r="AM3163" s="24">
        <v>0</v>
      </c>
      <c r="AN3163" s="28">
        <v>0</v>
      </c>
      <c r="AO3163" s="26">
        <v>1</v>
      </c>
      <c r="AP3163" s="27">
        <v>0</v>
      </c>
      <c r="AR3163" s="24">
        <f t="shared" ref="AR3163" si="18873">AH3163*AM3160+AJ3163*AM3163-AI3163*AN3160-AK3163*AN3163</f>
        <v>0</v>
      </c>
      <c r="AS3163" s="28">
        <f t="shared" ref="AS3163" si="18874">(AH3163*AN3160+AI3163*AM3160+AJ3163*AN3163+AK3163*AM3163)</f>
        <v>-3.7403319359953648E-2</v>
      </c>
      <c r="AT3163" s="26">
        <f t="shared" ref="AT3163" si="18875">AH3163*AO3160+AJ3163*AO3163-AI3163*AP3160-AK3163*AP3163</f>
        <v>-0.28845546580064618</v>
      </c>
      <c r="AU3163" s="27">
        <f t="shared" ref="AU3163" si="18876">(AH3163*AP3160+AI3163*AO3160+AJ3163*AP3163+AK3163*AO3163)</f>
        <v>0</v>
      </c>
      <c r="AV3163" s="8"/>
      <c r="AW3163" s="38">
        <f t="shared" ref="AW3163" si="18877">(180/PI())*ATAN(-1*(($AR$8*AS3160+AU3160+$AR$8*AS3163+AU3163)/($AR$8*AR3160+AT3160+$AR$8*AR3163+AT3163)))</f>
        <v>-86.732450491215218</v>
      </c>
      <c r="AY3163" s="187">
        <f t="shared" ref="AY3163" si="18878">20*LOG(((($AR$8*AR3160+AT3160-$AR$8*AR3163-AT3163)^2+($AR$8*AS3160+AU3160-$AR$8*AS3163-AU3163)^2)/(($AR$8*AR3160+AT3160+$AR$8*AR3163+AT3163)^2+($AR$8*AS3160+AU3160+$AR$8*AS3163+AU3163)^2))^0.5)</f>
        <v>-4.2929180324991802E-2</v>
      </c>
      <c r="AZ3163" s="9"/>
      <c r="BA3163" s="29"/>
      <c r="BB3163" s="29"/>
      <c r="BC3163" s="29"/>
      <c r="BD3163" s="29"/>
    </row>
    <row r="3164" spans="1:56" ht="18.649999999999999" customHeight="1">
      <c r="AY3164" s="33"/>
    </row>
    <row r="3165" spans="1:56" ht="18.649999999999999" customHeight="1" thickBot="1">
      <c r="A3165">
        <v>0</v>
      </c>
      <c r="E3165" s="21" t="s">
        <v>68</v>
      </c>
      <c r="J3165" s="21" t="s">
        <v>69</v>
      </c>
      <c r="O3165" s="21" t="s">
        <v>70</v>
      </c>
      <c r="T3165" s="21" t="s">
        <v>71</v>
      </c>
      <c r="Y3165" s="21" t="s">
        <v>72</v>
      </c>
      <c r="AD3165" s="21" t="s">
        <v>73</v>
      </c>
      <c r="AI3165" s="21" t="s">
        <v>74</v>
      </c>
      <c r="AN3165" s="21" t="s">
        <v>75</v>
      </c>
      <c r="AS3165" s="21" t="s">
        <v>76</v>
      </c>
    </row>
    <row r="3166" spans="1:56" ht="18.649999999999999" customHeight="1" thickBot="1">
      <c r="B3166" s="20"/>
      <c r="D3166" s="197" t="s">
        <v>77</v>
      </c>
      <c r="E3166" s="198"/>
      <c r="F3166" s="199" t="s">
        <v>78</v>
      </c>
      <c r="G3166" s="200"/>
      <c r="I3166" s="197" t="s">
        <v>79</v>
      </c>
      <c r="J3166" s="198"/>
      <c r="K3166" s="199" t="s">
        <v>80</v>
      </c>
      <c r="L3166" s="200"/>
      <c r="N3166" s="197" t="s">
        <v>81</v>
      </c>
      <c r="O3166" s="198"/>
      <c r="P3166" s="199" t="s">
        <v>82</v>
      </c>
      <c r="Q3166" s="200"/>
      <c r="S3166" s="197" t="s">
        <v>83</v>
      </c>
      <c r="T3166" s="198"/>
      <c r="U3166" s="199" t="s">
        <v>84</v>
      </c>
      <c r="V3166" s="200"/>
      <c r="X3166" s="197" t="s">
        <v>85</v>
      </c>
      <c r="Y3166" s="198"/>
      <c r="Z3166" s="199" t="s">
        <v>86</v>
      </c>
      <c r="AA3166" s="200"/>
      <c r="AB3166" s="4"/>
      <c r="AC3166" s="197" t="s">
        <v>87</v>
      </c>
      <c r="AD3166" s="198"/>
      <c r="AE3166" s="199" t="s">
        <v>88</v>
      </c>
      <c r="AF3166" s="200"/>
      <c r="AH3166" s="197" t="s">
        <v>89</v>
      </c>
      <c r="AI3166" s="198"/>
      <c r="AJ3166" s="199" t="s">
        <v>90</v>
      </c>
      <c r="AK3166" s="200"/>
      <c r="AL3166" s="4"/>
      <c r="AM3166" s="197" t="s">
        <v>91</v>
      </c>
      <c r="AN3166" s="198"/>
      <c r="AO3166" s="199" t="s">
        <v>92</v>
      </c>
      <c r="AP3166" s="200"/>
      <c r="AR3166" s="197" t="s">
        <v>93</v>
      </c>
      <c r="AS3166" s="198"/>
      <c r="AT3166" s="199" t="s">
        <v>94</v>
      </c>
      <c r="AU3166" s="200"/>
      <c r="AV3166" s="4"/>
      <c r="AW3166" s="181" t="s">
        <v>95</v>
      </c>
      <c r="AY3166" s="182" t="s">
        <v>22</v>
      </c>
      <c r="AZ3166" s="9"/>
      <c r="BA3166" s="29"/>
      <c r="BB3166" s="29"/>
      <c r="BC3166" s="29"/>
      <c r="BD3166" s="29"/>
    </row>
    <row r="3167" spans="1:56" ht="18.649999999999999" customHeight="1" thickTop="1" thickBot="1">
      <c r="B3167" s="39">
        <f t="shared" ref="B3167" si="18879">B3160+$E$5</f>
        <v>1.0795999999999804</v>
      </c>
      <c r="D3167" s="24">
        <v>1</v>
      </c>
      <c r="E3167" s="25">
        <v>0</v>
      </c>
      <c r="F3167" s="26">
        <v>0</v>
      </c>
      <c r="G3167" s="27">
        <f t="shared" ref="G3167" si="18880">-1/($E$8*$B3167)</f>
        <v>-5.1746870866719634</v>
      </c>
      <c r="I3167" s="24">
        <v>1</v>
      </c>
      <c r="J3167" s="28">
        <v>0</v>
      </c>
      <c r="K3167" s="26">
        <v>0</v>
      </c>
      <c r="L3167" s="27">
        <v>0</v>
      </c>
      <c r="N3167" s="24">
        <f t="shared" ref="N3167" si="18881">D3167*I3167+F3167*I3170-E3167*J3167-G3167*J3170</f>
        <v>0.77795480431339825</v>
      </c>
      <c r="O3167" s="28">
        <f t="shared" ref="O3167" si="18882">(D3167*J3167+E3167*I3167+F3167*J3170+G3167*I3170)</f>
        <v>0</v>
      </c>
      <c r="P3167" s="26">
        <f t="shared" ref="P3167" si="18883">D3167*K3167+F3167*K3170-E3167*L3167-G3167*L3170</f>
        <v>0</v>
      </c>
      <c r="Q3167" s="27">
        <f t="shared" ref="Q3167" si="18884">(D3167*L3167+E3167*K3167+F3167*L3170+G3167*K3170)</f>
        <v>-5.1746870866719634</v>
      </c>
      <c r="S3167" s="24">
        <v>1</v>
      </c>
      <c r="T3167" s="25">
        <v>0</v>
      </c>
      <c r="U3167" s="26">
        <v>0</v>
      </c>
      <c r="V3167" s="27">
        <f t="shared" ref="V3167" si="18885">-1/($T$8*$B3167)</f>
        <v>-25.034296986872469</v>
      </c>
      <c r="X3167" s="24">
        <f t="shared" ref="X3167" si="18886">N3167*S3167+P3167*S3170-O3167*T3167-Q3167*T3170</f>
        <v>0.77795480431339825</v>
      </c>
      <c r="Y3167" s="28">
        <f t="shared" ref="Y3167" si="18887">(N3167*T3167+O3167*S3167+P3167*T3170+Q3167*S3170)</f>
        <v>0</v>
      </c>
      <c r="Z3167" s="26">
        <f t="shared" ref="Z3167" si="18888">N3167*U3167+P3167*U3170-O3167*V3167-Q3167*V3170</f>
        <v>0</v>
      </c>
      <c r="AA3167" s="27">
        <f t="shared" ref="AA3167" si="18889">(N3167*V3167+O3167*U3167+P3167*V3170+Q3167*U3170)</f>
        <v>-24.65023870021783</v>
      </c>
      <c r="AB3167" s="8"/>
      <c r="AC3167" s="24">
        <v>1</v>
      </c>
      <c r="AD3167" s="28">
        <v>0</v>
      </c>
      <c r="AE3167" s="26">
        <v>0</v>
      </c>
      <c r="AF3167" s="27">
        <v>0</v>
      </c>
      <c r="AH3167" s="24">
        <f t="shared" ref="AH3167" si="18890">X3167*AC3167+Z3167*AC3170-Y3167*AD3167-AA3167*AD3170</f>
        <v>-0.84615765960224409</v>
      </c>
      <c r="AI3167" s="28">
        <f t="shared" ref="AI3167" si="18891">(X3167*AD3167+Y3167*AC3167+Z3167*AD3170+AA3167*AC3170)</f>
        <v>0</v>
      </c>
      <c r="AJ3167" s="26">
        <f t="shared" ref="AJ3167" si="18892">X3167*AE3167+Z3167*AE3170-Y3167*AF3167-AA3167*AF3170</f>
        <v>0</v>
      </c>
      <c r="AK3167" s="27">
        <f t="shared" ref="AK3167" si="18893">(X3167*AF3167+Y3167*AE3167+Z3167*AF3170+AA3167*AE3170)</f>
        <v>-24.65023870021783</v>
      </c>
      <c r="AL3167" s="8"/>
      <c r="AM3167" s="24">
        <v>1</v>
      </c>
      <c r="AN3167" s="25">
        <v>0</v>
      </c>
      <c r="AO3167" s="26">
        <v>0</v>
      </c>
      <c r="AP3167" s="27">
        <f t="shared" ref="AP3167" si="18894">-1/($AN$8*$B3167)</f>
        <v>-5.1746870866719634</v>
      </c>
      <c r="AR3167" s="24">
        <f t="shared" ref="AR3167" si="18895">AH3167*AM3167+AJ3167*AM3170-AI3167*AN3167-AK3167*AN3170</f>
        <v>-0.84615765960224409</v>
      </c>
      <c r="AS3167" s="28">
        <f t="shared" ref="AS3167" si="18896">(AH3167*AN3167+AI3167*AM3167+AJ3167*AN3170+AK3167*AM3170)</f>
        <v>0</v>
      </c>
      <c r="AT3167" s="26">
        <f t="shared" ref="AT3167" si="18897">AH3167*AO3167+AJ3167*AO3170-AI3167*AP3167-AK3167*AP3170</f>
        <v>0</v>
      </c>
      <c r="AU3167" s="27">
        <f t="shared" ref="AU3167" si="18898">(AH3167*AP3167+AI3167*AO3167+AJ3167*AP3170+AK3167*AO3170)</f>
        <v>-20.271637585785527</v>
      </c>
      <c r="AV3167" s="8"/>
      <c r="AW3167" s="183">
        <f t="shared" ref="AW3167" si="18899">20*LOG((2*$AR$8)/(($AR$8*AR3167+AT3167+$AR$8*AR3170+AT3170)^2+($AR$8*AS3167+AU3167+$AR$8*AS3170+AU3170)^2)^0.5)</f>
        <v>-20.146571665648931</v>
      </c>
      <c r="AY3167" s="184">
        <f t="shared" ref="AY3167" si="18900">((AS3167^2+AR3167^2)/(AS3170^2+AR3170^2))^0.5</f>
        <v>22.255658761872763</v>
      </c>
      <c r="AZ3167" s="9"/>
      <c r="BA3167" s="29"/>
      <c r="BB3167" s="29"/>
      <c r="BC3167" s="29"/>
      <c r="BD3167" s="29"/>
    </row>
    <row r="3168" spans="1:56" ht="18.649999999999999" customHeight="1" thickBot="1">
      <c r="D3168" s="30"/>
      <c r="G3168" s="31"/>
      <c r="I3168" s="30"/>
      <c r="L3168" s="31"/>
      <c r="N3168" s="30"/>
      <c r="Q3168" s="31"/>
      <c r="S3168" s="30"/>
      <c r="V3168" s="31"/>
      <c r="X3168" s="30"/>
      <c r="AA3168" s="31"/>
      <c r="AC3168" s="30"/>
      <c r="AF3168" s="31"/>
      <c r="AH3168" s="30"/>
      <c r="AK3168" s="31"/>
      <c r="AM3168" s="30"/>
      <c r="AP3168" s="31"/>
      <c r="AR3168" s="30"/>
      <c r="AU3168" s="31"/>
      <c r="AY3168" s="185"/>
      <c r="AZ3168" s="9"/>
      <c r="BA3168" s="29"/>
      <c r="BB3168" s="29"/>
      <c r="BC3168" s="29"/>
      <c r="BD3168" s="29"/>
    </row>
    <row r="3169" spans="2:56" ht="18.649999999999999" customHeight="1" thickBot="1">
      <c r="D3169" s="197" t="s">
        <v>96</v>
      </c>
      <c r="E3169" s="198"/>
      <c r="F3169" s="199" t="s">
        <v>97</v>
      </c>
      <c r="G3169" s="200"/>
      <c r="I3169" s="197" t="s">
        <v>98</v>
      </c>
      <c r="J3169" s="198"/>
      <c r="K3169" s="199" t="s">
        <v>99</v>
      </c>
      <c r="L3169" s="200"/>
      <c r="N3169" s="197" t="s">
        <v>1</v>
      </c>
      <c r="O3169" s="198"/>
      <c r="P3169" s="199" t="s">
        <v>2</v>
      </c>
      <c r="Q3169" s="200"/>
      <c r="S3169" s="172" t="s">
        <v>100</v>
      </c>
      <c r="T3169" s="173"/>
      <c r="U3169" s="199" t="s">
        <v>101</v>
      </c>
      <c r="V3169" s="200"/>
      <c r="X3169" s="197" t="s">
        <v>102</v>
      </c>
      <c r="Y3169" s="198"/>
      <c r="Z3169" s="199" t="s">
        <v>103</v>
      </c>
      <c r="AA3169" s="200"/>
      <c r="AB3169" s="4"/>
      <c r="AC3169" s="197" t="s">
        <v>104</v>
      </c>
      <c r="AD3169" s="198"/>
      <c r="AE3169" s="199" t="s">
        <v>105</v>
      </c>
      <c r="AF3169" s="200"/>
      <c r="AH3169" s="172" t="s">
        <v>106</v>
      </c>
      <c r="AI3169" s="173"/>
      <c r="AJ3169" s="199" t="s">
        <v>107</v>
      </c>
      <c r="AK3169" s="200"/>
      <c r="AL3169" s="4"/>
      <c r="AM3169" s="197" t="s">
        <v>108</v>
      </c>
      <c r="AN3169" s="198"/>
      <c r="AO3169" s="199" t="s">
        <v>109</v>
      </c>
      <c r="AP3169" s="200"/>
      <c r="AR3169" s="197" t="s">
        <v>110</v>
      </c>
      <c r="AS3169" s="198"/>
      <c r="AT3169" s="199" t="s">
        <v>111</v>
      </c>
      <c r="AU3169" s="200"/>
      <c r="AV3169" s="4"/>
      <c r="AW3169" s="36" t="s">
        <v>112</v>
      </c>
      <c r="AY3169" s="186" t="s">
        <v>113</v>
      </c>
      <c r="AZ3169" s="9"/>
      <c r="BA3169" s="29"/>
      <c r="BB3169" s="29"/>
      <c r="BC3169" s="29"/>
      <c r="BD3169" s="29"/>
    </row>
    <row r="3170" spans="2:56" ht="18.649999999999999" customHeight="1" thickTop="1" thickBot="1">
      <c r="D3170" s="24">
        <v>0</v>
      </c>
      <c r="E3170" s="28">
        <v>0</v>
      </c>
      <c r="F3170" s="26">
        <v>1</v>
      </c>
      <c r="G3170" s="27">
        <v>0</v>
      </c>
      <c r="I3170" s="24">
        <v>0</v>
      </c>
      <c r="J3170" s="28">
        <f t="shared" ref="J3170" si="18901">IF(0=(1-$J$8*$K$8*$B3167^2),0,-1*(1-$J$8*$K$8*$B3167^2)/($B3167*$K$8))</f>
        <v>-4.2909878794121899E-2</v>
      </c>
      <c r="K3170" s="26">
        <v>1</v>
      </c>
      <c r="L3170" s="27">
        <v>0</v>
      </c>
      <c r="N3170" s="24">
        <f t="shared" ref="N3170" si="18902">D3170*I3167+F3170*I3170-E3170*J3167-G3170*J3170</f>
        <v>0</v>
      </c>
      <c r="O3170" s="28">
        <f t="shared" ref="O3170" si="18903">(D3170*J3167+E3170*I3167+F3170*J3170+G3170*I3170)</f>
        <v>-4.2909878794121899E-2</v>
      </c>
      <c r="P3170" s="26">
        <f t="shared" ref="P3170" si="18904">D3170*K3167+F3170*K3170-E3170*L3167-G3170*L3170</f>
        <v>1</v>
      </c>
      <c r="Q3170" s="27">
        <f t="shared" ref="Q3170" si="18905">(D3170*L3167+E3170*K3167+F3170*L3170+G3170*K3170)</f>
        <v>0</v>
      </c>
      <c r="S3170" s="24">
        <v>0</v>
      </c>
      <c r="T3170" s="28">
        <v>0</v>
      </c>
      <c r="U3170" s="26">
        <v>1</v>
      </c>
      <c r="V3170" s="27">
        <v>0</v>
      </c>
      <c r="X3170" s="24">
        <f t="shared" ref="X3170" si="18906">N3170*S3167+P3170*S3170-O3170*T3167-Q3170*T3170</f>
        <v>0</v>
      </c>
      <c r="Y3170" s="28">
        <f t="shared" ref="Y3170" si="18907">(N3170*T3167+O3170*S3167+P3170*T3170+Q3170*S3170)</f>
        <v>-4.2909878794121899E-2</v>
      </c>
      <c r="Z3170" s="26">
        <f t="shared" ref="Z3170" si="18908">N3170*U3167+P3170*U3170-O3170*V3167-Q3170*V3170</f>
        <v>-7.4218649402748804E-2</v>
      </c>
      <c r="AA3170" s="27">
        <f t="shared" ref="AA3170" si="18909">(N3170*V3167+O3170*U3167+P3170*V3170+Q3170*U3170)</f>
        <v>0</v>
      </c>
      <c r="AB3170" s="8"/>
      <c r="AC3170" s="24">
        <v>0</v>
      </c>
      <c r="AD3170" s="28">
        <f t="shared" ref="AD3170" si="18910">IF(0=(1-$AD$8*$AE$8*$B3167^2),0,-1*(1-$AD$8*$AE$8*$B3167^2)/($B3167*$AD$8))</f>
        <v>-6.5886277356871609E-2</v>
      </c>
      <c r="AE3170" s="26">
        <v>1</v>
      </c>
      <c r="AF3170" s="27">
        <v>0</v>
      </c>
      <c r="AH3170" s="24">
        <f t="shared" ref="AH3170" si="18911">X3170*AC3167+Z3170*AC3170-Y3170*AD3167-AA3170*AD3170</f>
        <v>0</v>
      </c>
      <c r="AI3170" s="28">
        <f t="shared" ref="AI3170" si="18912">(X3170*AD3167+Y3170*AC3167+Z3170*AD3170+AA3170*AC3170)</f>
        <v>-3.8019888274519978E-2</v>
      </c>
      <c r="AJ3170" s="26">
        <f t="shared" ref="AJ3170" si="18913">X3170*AE3167+Z3170*AE3170-Y3170*AF3167-AA3170*AF3170</f>
        <v>-7.4218649402748804E-2</v>
      </c>
      <c r="AK3170" s="27">
        <f t="shared" ref="AK3170" si="18914">(X3170*AF3167+Y3170*AE3167+Z3170*AF3170+AA3170*AE3170)</f>
        <v>0</v>
      </c>
      <c r="AL3170" s="8"/>
      <c r="AM3170" s="24">
        <v>0</v>
      </c>
      <c r="AN3170" s="28">
        <v>0</v>
      </c>
      <c r="AO3170" s="26">
        <v>1</v>
      </c>
      <c r="AP3170" s="27">
        <v>0</v>
      </c>
      <c r="AR3170" s="24">
        <f t="shared" ref="AR3170" si="18915">AH3170*AM3167+AJ3170*AM3170-AI3170*AN3167-AK3170*AN3170</f>
        <v>0</v>
      </c>
      <c r="AS3170" s="28">
        <f t="shared" ref="AS3170" si="18916">(AH3170*AN3167+AI3170*AM3167+AJ3170*AN3170+AK3170*AM3170)</f>
        <v>-3.8019888274519978E-2</v>
      </c>
      <c r="AT3170" s="26">
        <f t="shared" ref="AT3170" si="18917">AH3170*AO3167+AJ3170*AO3170-AI3170*AP3167-AK3170*AP3170</f>
        <v>-0.27095967429361811</v>
      </c>
      <c r="AU3170" s="27">
        <f t="shared" ref="AU3170" si="18918">(AH3170*AP3167+AI3170*AO3167+AJ3170*AP3170+AK3170*AO3170)</f>
        <v>0</v>
      </c>
      <c r="AV3170" s="8"/>
      <c r="AW3170" s="38">
        <f t="shared" ref="AW3170" si="18919">(180/PI())*ATAN(-1*(($AR$8*AS3167+AU3167+$AR$8*AS3170+AU3170)/($AR$8*AR3167+AT3167+$AR$8*AR3170+AT3170)))</f>
        <v>-86.851661530643696</v>
      </c>
      <c r="AY3170" s="187">
        <f t="shared" ref="AY3170" si="18920">20*LOG(((($AR$8*AR3167+AT3167-$AR$8*AR3170-AT3170)^2+($AR$8*AS3167+AU3167-$AR$8*AS3170-AU3170)^2)/(($AR$8*AR3167+AT3167+$AR$8*AR3170+AT3170)^2+($AR$8*AS3167+AU3167+$AR$8*AS3170+AU3170)^2))^0.5)</f>
        <v>-4.2192480740877433E-2</v>
      </c>
      <c r="AZ3170" s="9"/>
      <c r="BA3170" s="29"/>
      <c r="BB3170" s="29"/>
      <c r="BC3170" s="29"/>
      <c r="BD3170" s="29"/>
    </row>
    <row r="3171" spans="2:56" ht="18.649999999999999" customHeight="1">
      <c r="AY3171" s="33"/>
    </row>
    <row r="3172" spans="2:56" ht="18.649999999999999" customHeight="1" thickBot="1">
      <c r="E3172" s="21" t="s">
        <v>68</v>
      </c>
      <c r="J3172" s="21" t="s">
        <v>69</v>
      </c>
      <c r="O3172" s="21" t="s">
        <v>70</v>
      </c>
      <c r="T3172" s="21" t="s">
        <v>71</v>
      </c>
      <c r="Y3172" s="21" t="s">
        <v>72</v>
      </c>
      <c r="AD3172" s="21" t="s">
        <v>73</v>
      </c>
      <c r="AI3172" s="21" t="s">
        <v>74</v>
      </c>
      <c r="AN3172" s="21" t="s">
        <v>75</v>
      </c>
      <c r="AS3172" s="21" t="s">
        <v>76</v>
      </c>
    </row>
    <row r="3173" spans="2:56" ht="18.649999999999999" customHeight="1" thickBot="1">
      <c r="B3173" s="20"/>
      <c r="D3173" s="197" t="s">
        <v>77</v>
      </c>
      <c r="E3173" s="198"/>
      <c r="F3173" s="199" t="s">
        <v>78</v>
      </c>
      <c r="G3173" s="200"/>
      <c r="I3173" s="197" t="s">
        <v>79</v>
      </c>
      <c r="J3173" s="198"/>
      <c r="K3173" s="199" t="s">
        <v>80</v>
      </c>
      <c r="L3173" s="200"/>
      <c r="N3173" s="197" t="s">
        <v>81</v>
      </c>
      <c r="O3173" s="198"/>
      <c r="P3173" s="199" t="s">
        <v>82</v>
      </c>
      <c r="Q3173" s="200"/>
      <c r="S3173" s="197" t="s">
        <v>83</v>
      </c>
      <c r="T3173" s="198"/>
      <c r="U3173" s="199" t="s">
        <v>84</v>
      </c>
      <c r="V3173" s="200"/>
      <c r="X3173" s="197" t="s">
        <v>85</v>
      </c>
      <c r="Y3173" s="198"/>
      <c r="Z3173" s="199" t="s">
        <v>86</v>
      </c>
      <c r="AA3173" s="200"/>
      <c r="AB3173" s="4"/>
      <c r="AC3173" s="197" t="s">
        <v>87</v>
      </c>
      <c r="AD3173" s="198"/>
      <c r="AE3173" s="199" t="s">
        <v>88</v>
      </c>
      <c r="AF3173" s="200"/>
      <c r="AH3173" s="197" t="s">
        <v>89</v>
      </c>
      <c r="AI3173" s="198"/>
      <c r="AJ3173" s="199" t="s">
        <v>90</v>
      </c>
      <c r="AK3173" s="200"/>
      <c r="AL3173" s="4"/>
      <c r="AM3173" s="197" t="s">
        <v>91</v>
      </c>
      <c r="AN3173" s="198"/>
      <c r="AO3173" s="199" t="s">
        <v>92</v>
      </c>
      <c r="AP3173" s="200"/>
      <c r="AR3173" s="197" t="s">
        <v>93</v>
      </c>
      <c r="AS3173" s="198"/>
      <c r="AT3173" s="199" t="s">
        <v>94</v>
      </c>
      <c r="AU3173" s="200"/>
      <c r="AV3173" s="4"/>
      <c r="AW3173" s="181" t="s">
        <v>95</v>
      </c>
      <c r="AY3173" s="182" t="s">
        <v>22</v>
      </c>
      <c r="AZ3173" s="9"/>
      <c r="BA3173" s="29"/>
      <c r="BB3173" s="29"/>
      <c r="BC3173" s="29"/>
      <c r="BD3173" s="29"/>
    </row>
    <row r="3174" spans="2:56" ht="18" customHeight="1" thickTop="1" thickBot="1">
      <c r="B3174" s="39">
        <f t="shared" ref="B3174" si="18921">B3167+$E$5</f>
        <v>1.0799999999999803</v>
      </c>
      <c r="D3174" s="24">
        <v>1</v>
      </c>
      <c r="E3174" s="25">
        <v>0</v>
      </c>
      <c r="F3174" s="26">
        <v>0</v>
      </c>
      <c r="G3174" s="27">
        <f t="shared" ref="G3174" si="18922">-1/($E$8*$B3174)</f>
        <v>-5.1727705358991223</v>
      </c>
      <c r="I3174" s="24">
        <v>1</v>
      </c>
      <c r="J3174" s="28">
        <v>0</v>
      </c>
      <c r="K3174" s="26">
        <v>0</v>
      </c>
      <c r="L3174" s="27">
        <v>0</v>
      </c>
      <c r="N3174" s="24">
        <f t="shared" ref="N3174" si="18923">D3174*I3174+F3174*I3177-E3174*J3174-G3174*J3177</f>
        <v>0.78221118991858174</v>
      </c>
      <c r="O3174" s="28">
        <f t="shared" ref="O3174" si="18924">(D3174*J3174+E3174*I3174+F3174*J3177+G3174*I3177)</f>
        <v>0</v>
      </c>
      <c r="P3174" s="26">
        <f t="shared" ref="P3174" si="18925">D3174*K3174+F3174*K3177-E3174*L3174-G3174*L3177</f>
        <v>0</v>
      </c>
      <c r="Q3174" s="27">
        <f t="shared" ref="Q3174" si="18926">(D3174*L3174+E3174*K3174+F3174*L3177+G3174*K3177)</f>
        <v>-5.1727705358991223</v>
      </c>
      <c r="S3174" s="24">
        <v>1</v>
      </c>
      <c r="T3174" s="25">
        <v>0</v>
      </c>
      <c r="U3174" s="26">
        <v>0</v>
      </c>
      <c r="V3174" s="27">
        <f t="shared" ref="V3174" si="18927">-1/($T$8*$B3174)</f>
        <v>-25.025025025025485</v>
      </c>
      <c r="X3174" s="24">
        <f t="shared" ref="X3174" si="18928">N3174*S3174+P3174*S3177-O3174*T3174-Q3174*T3177</f>
        <v>0.78221118991858174</v>
      </c>
      <c r="Y3174" s="28">
        <f t="shared" ref="Y3174" si="18929">(N3174*T3174+O3174*S3174+P3174*T3177+Q3174*S3177)</f>
        <v>0</v>
      </c>
      <c r="Z3174" s="26">
        <f t="shared" ref="Z3174" si="18930">N3174*U3174+P3174*U3177-O3174*V3174-Q3174*V3177</f>
        <v>0</v>
      </c>
      <c r="AA3174" s="27">
        <f t="shared" ref="AA3174" si="18931">(N3174*V3174+O3174*U3174+P3174*V3177+Q3174*U3177)</f>
        <v>-24.747625138466592</v>
      </c>
      <c r="AB3174" s="8"/>
      <c r="AC3174" s="24">
        <v>1</v>
      </c>
      <c r="AD3174" s="28">
        <v>0</v>
      </c>
      <c r="AE3174" s="26">
        <v>0</v>
      </c>
      <c r="AF3174" s="27">
        <v>0</v>
      </c>
      <c r="AH3174" s="24">
        <f t="shared" ref="AH3174" si="18932">X3174*AC3174+Z3174*AC3177-Y3174*AD3174-AA3174*AD3177</f>
        <v>-0.83120524650221062</v>
      </c>
      <c r="AI3174" s="28">
        <f t="shared" ref="AI3174" si="18933">(X3174*AD3174+Y3174*AC3174+Z3174*AD3177+AA3174*AC3177)</f>
        <v>0</v>
      </c>
      <c r="AJ3174" s="26">
        <f t="shared" ref="AJ3174" si="18934">X3174*AE3174+Z3174*AE3177-Y3174*AF3174-AA3174*AF3177</f>
        <v>0</v>
      </c>
      <c r="AK3174" s="27">
        <f t="shared" ref="AK3174" si="18935">(X3174*AF3174+Y3174*AE3174+Z3174*AF3177+AA3174*AE3177)</f>
        <v>-24.747625138466592</v>
      </c>
      <c r="AL3174" s="8"/>
      <c r="AM3174" s="24">
        <v>1</v>
      </c>
      <c r="AN3174" s="25">
        <v>0</v>
      </c>
      <c r="AO3174" s="26">
        <v>0</v>
      </c>
      <c r="AP3174" s="27">
        <f t="shared" ref="AP3174" si="18936">-1/($AN$8*$B3174)</f>
        <v>-5.1727705358991223</v>
      </c>
      <c r="AR3174" s="24">
        <f t="shared" ref="AR3174" si="18937">AH3174*AM3174+AJ3174*AM3177-AI3174*AN3174-AK3174*AN3177</f>
        <v>-0.83120524650221062</v>
      </c>
      <c r="AS3174" s="28">
        <f t="shared" ref="AS3174" si="18938">(AH3174*AN3174+AI3174*AM3174+AJ3174*AN3177+AK3174*AM3177)</f>
        <v>0</v>
      </c>
      <c r="AT3174" s="26">
        <f t="shared" ref="AT3174" si="18939">AH3174*AO3174+AJ3174*AO3177-AI3174*AP3174-AK3174*AP3177</f>
        <v>0</v>
      </c>
      <c r="AU3174" s="27">
        <f t="shared" ref="AU3174" si="18940">(AH3174*AP3174+AI3174*AO3174+AJ3174*AP3177+AK3174*AO3177)</f>
        <v>-20.447991130075188</v>
      </c>
      <c r="AV3174" s="8"/>
      <c r="AW3174" s="183">
        <f t="shared" ref="AW3174" si="18941">20*LOG((2*$AR$8)/(($AR$8*AR3174+AT3174+$AR$8*AR3177+AT3177)^2+($AR$8*AS3174+AU3174+$AR$8*AS3177+AU3177)^2)^0.5)</f>
        <v>-20.220951093291923</v>
      </c>
      <c r="AY3174" s="184">
        <f t="shared" ref="AY3174" si="18942">((AS3174^2+AR3174^2)/(AS3177^2+AR3177^2))^0.5</f>
        <v>21.530058173545594</v>
      </c>
      <c r="AZ3174" s="9"/>
      <c r="BA3174" s="29"/>
      <c r="BB3174" s="29"/>
      <c r="BC3174" s="29"/>
      <c r="BD3174" s="29"/>
    </row>
    <row r="3175" spans="2:56" ht="18.649999999999999" customHeight="1" thickBot="1">
      <c r="D3175" s="30"/>
      <c r="G3175" s="31"/>
      <c r="I3175" s="30"/>
      <c r="L3175" s="31"/>
      <c r="N3175" s="30"/>
      <c r="Q3175" s="31"/>
      <c r="S3175" s="30"/>
      <c r="V3175" s="31"/>
      <c r="X3175" s="30"/>
      <c r="AA3175" s="31"/>
      <c r="AC3175" s="30"/>
      <c r="AF3175" s="31"/>
      <c r="AH3175" s="30"/>
      <c r="AK3175" s="31"/>
      <c r="AM3175" s="30"/>
      <c r="AP3175" s="31"/>
      <c r="AR3175" s="30"/>
      <c r="AU3175" s="31"/>
      <c r="AY3175" s="185"/>
      <c r="AZ3175" s="9"/>
      <c r="BA3175" s="29"/>
      <c r="BB3175" s="29"/>
      <c r="BC3175" s="29"/>
      <c r="BD3175" s="29"/>
    </row>
    <row r="3176" spans="2:56" ht="18.649999999999999" customHeight="1" thickBot="1">
      <c r="D3176" s="197" t="s">
        <v>96</v>
      </c>
      <c r="E3176" s="198"/>
      <c r="F3176" s="199" t="s">
        <v>97</v>
      </c>
      <c r="G3176" s="200"/>
      <c r="I3176" s="197" t="s">
        <v>98</v>
      </c>
      <c r="J3176" s="198"/>
      <c r="K3176" s="199" t="s">
        <v>99</v>
      </c>
      <c r="L3176" s="200"/>
      <c r="N3176" s="197" t="s">
        <v>1</v>
      </c>
      <c r="O3176" s="198"/>
      <c r="P3176" s="199" t="s">
        <v>2</v>
      </c>
      <c r="Q3176" s="200"/>
      <c r="S3176" s="172" t="s">
        <v>100</v>
      </c>
      <c r="T3176" s="173"/>
      <c r="U3176" s="199" t="s">
        <v>101</v>
      </c>
      <c r="V3176" s="200"/>
      <c r="X3176" s="197" t="s">
        <v>102</v>
      </c>
      <c r="Y3176" s="198"/>
      <c r="Z3176" s="199" t="s">
        <v>103</v>
      </c>
      <c r="AA3176" s="200"/>
      <c r="AB3176" s="4"/>
      <c r="AC3176" s="197" t="s">
        <v>104</v>
      </c>
      <c r="AD3176" s="198"/>
      <c r="AE3176" s="199" t="s">
        <v>105</v>
      </c>
      <c r="AF3176" s="200"/>
      <c r="AH3176" s="172" t="s">
        <v>106</v>
      </c>
      <c r="AI3176" s="173"/>
      <c r="AJ3176" s="199" t="s">
        <v>107</v>
      </c>
      <c r="AK3176" s="200"/>
      <c r="AL3176" s="4"/>
      <c r="AM3176" s="197" t="s">
        <v>108</v>
      </c>
      <c r="AN3176" s="198"/>
      <c r="AO3176" s="199" t="s">
        <v>109</v>
      </c>
      <c r="AP3176" s="200"/>
      <c r="AR3176" s="197" t="s">
        <v>110</v>
      </c>
      <c r="AS3176" s="198"/>
      <c r="AT3176" s="199" t="s">
        <v>111</v>
      </c>
      <c r="AU3176" s="200"/>
      <c r="AV3176" s="4"/>
      <c r="AW3176" s="36" t="s">
        <v>112</v>
      </c>
      <c r="AY3176" s="186" t="s">
        <v>113</v>
      </c>
      <c r="AZ3176" s="9"/>
      <c r="BA3176" s="29"/>
      <c r="BB3176" s="29"/>
      <c r="BC3176" s="29"/>
      <c r="BD3176" s="29"/>
    </row>
    <row r="3177" spans="2:56" ht="18.649999999999999" customHeight="1" thickTop="1" thickBot="1">
      <c r="D3177" s="24">
        <v>0</v>
      </c>
      <c r="E3177" s="28">
        <v>0</v>
      </c>
      <c r="F3177" s="26">
        <v>1</v>
      </c>
      <c r="G3177" s="27">
        <v>0</v>
      </c>
      <c r="I3177" s="24">
        <v>0</v>
      </c>
      <c r="J3177" s="28">
        <f t="shared" ref="J3177" si="18943">IF(0=(1-$J$8*$K$8*$B3174^2),0,-1*(1-$J$8*$K$8*$B3174^2)/($B3174*$K$8))</f>
        <v>-4.2102932764939011E-2</v>
      </c>
      <c r="K3177" s="26">
        <v>1</v>
      </c>
      <c r="L3177" s="27">
        <v>0</v>
      </c>
      <c r="N3177" s="24">
        <f t="shared" ref="N3177" si="18944">D3177*I3174+F3177*I3177-E3177*J3174-G3177*J3177</f>
        <v>0</v>
      </c>
      <c r="O3177" s="28">
        <f t="shared" ref="O3177" si="18945">(D3177*J3174+E3177*I3174+F3177*J3177+G3177*I3177)</f>
        <v>-4.2102932764939011E-2</v>
      </c>
      <c r="P3177" s="26">
        <f t="shared" ref="P3177" si="18946">D3177*K3174+F3177*K3177-E3177*L3174-G3177*L3177</f>
        <v>1</v>
      </c>
      <c r="Q3177" s="27">
        <f t="shared" ref="Q3177" si="18947">(D3177*L3174+E3177*K3174+F3177*L3177+G3177*K3177)</f>
        <v>0</v>
      </c>
      <c r="S3177" s="24">
        <v>0</v>
      </c>
      <c r="T3177" s="28">
        <v>0</v>
      </c>
      <c r="U3177" s="26">
        <v>1</v>
      </c>
      <c r="V3177" s="27">
        <v>0</v>
      </c>
      <c r="X3177" s="24">
        <f t="shared" ref="X3177" si="18948">N3177*S3174+P3177*S3177-O3177*T3174-Q3177*T3177</f>
        <v>0</v>
      </c>
      <c r="Y3177" s="28">
        <f t="shared" ref="Y3177" si="18949">(N3177*T3174+O3177*S3174+P3177*T3177+Q3177*S3177)</f>
        <v>-4.2102932764939011E-2</v>
      </c>
      <c r="Z3177" s="26">
        <f t="shared" ref="Z3177" si="18950">N3177*U3174+P3177*U3177-O3177*V3174-Q3177*V3177</f>
        <v>-5.3626946069564196E-2</v>
      </c>
      <c r="AA3177" s="27">
        <f t="shared" ref="AA3177" si="18951">(N3177*V3174+O3177*U3174+P3177*V3177+Q3177*U3177)</f>
        <v>0</v>
      </c>
      <c r="AB3177" s="8"/>
      <c r="AC3177" s="24">
        <v>0</v>
      </c>
      <c r="AD3177" s="28">
        <f t="shared" ref="AD3177" si="18952">IF(0=(1-$AD$8*$AE$8*$B3174^2),0,-1*(1-$AD$8*$AE$8*$B3174^2)/($B3174*$AD$8))</f>
        <v>-6.5194798587480243E-2</v>
      </c>
      <c r="AE3177" s="26">
        <v>1</v>
      </c>
      <c r="AF3177" s="27">
        <v>0</v>
      </c>
      <c r="AH3177" s="24">
        <f t="shared" ref="AH3177" si="18953">X3177*AC3174+Z3177*AC3177-Y3177*AD3174-AA3177*AD3177</f>
        <v>0</v>
      </c>
      <c r="AI3177" s="28">
        <f t="shared" ref="AI3177" si="18954">(X3177*AD3174+Y3177*AC3174+Z3177*AD3177+AA3177*AC3177)</f>
        <v>-3.8606734817072108E-2</v>
      </c>
      <c r="AJ3177" s="26">
        <f t="shared" ref="AJ3177" si="18955">X3177*AE3174+Z3177*AE3177-Y3177*AF3174-AA3177*AF3177</f>
        <v>-5.3626946069564196E-2</v>
      </c>
      <c r="AK3177" s="27">
        <f t="shared" ref="AK3177" si="18956">(X3177*AF3174+Y3177*AE3174+Z3177*AF3177+AA3177*AE3177)</f>
        <v>0</v>
      </c>
      <c r="AL3177" s="8"/>
      <c r="AM3177" s="24">
        <v>0</v>
      </c>
      <c r="AN3177" s="28">
        <v>0</v>
      </c>
      <c r="AO3177" s="26">
        <v>1</v>
      </c>
      <c r="AP3177" s="27">
        <v>0</v>
      </c>
      <c r="AR3177" s="24">
        <f t="shared" ref="AR3177" si="18957">AH3177*AM3174+AJ3177*AM3177-AI3177*AN3174-AK3177*AN3177</f>
        <v>0</v>
      </c>
      <c r="AS3177" s="28">
        <f t="shared" ref="AS3177" si="18958">(AH3177*AN3174+AI3177*AM3174+AJ3177*AN3177+AK3177*AM3177)</f>
        <v>-3.8606734817072108E-2</v>
      </c>
      <c r="AT3177" s="26">
        <f t="shared" ref="AT3177" si="18959">AH3177*AO3174+AJ3177*AO3177-AI3177*AP3174-AK3177*AP3177</f>
        <v>-0.25333072641858556</v>
      </c>
      <c r="AU3177" s="27">
        <f t="shared" ref="AU3177" si="18960">(AH3177*AP3174+AI3177*AO3174+AJ3177*AP3177+AK3177*AO3177)</f>
        <v>0</v>
      </c>
      <c r="AV3177" s="8"/>
      <c r="AW3177" s="38">
        <f t="shared" ref="AW3177" si="18961">(180/PI())*ATAN(-1*(($AR$8*AS3174+AU3174+$AR$8*AS3177+AU3177)/($AR$8*AR3174+AT3174+$AR$8*AR3177+AT3177)))</f>
        <v>-86.969658751619079</v>
      </c>
      <c r="AY3177" s="187">
        <f t="shared" ref="AY3177" si="18962">20*LOG(((($AR$8*AR3174+AT3174-$AR$8*AR3177-AT3177)^2+($AR$8*AS3174+AU3174-$AR$8*AS3177-AU3177)^2)/(($AR$8*AR3174+AT3174+$AR$8*AR3177+AT3177)^2+($AR$8*AS3174+AU3174+$AR$8*AS3177+AU3177)^2))^0.5)</f>
        <v>-4.1472592209158485E-2</v>
      </c>
      <c r="AZ3177" s="9"/>
      <c r="BA3177" s="29"/>
      <c r="BB3177" s="29"/>
      <c r="BC3177" s="29"/>
      <c r="BD3177" s="29"/>
    </row>
    <row r="3178" spans="2:56" ht="18.649999999999999" customHeight="1">
      <c r="AY3178" s="33"/>
    </row>
    <row r="3179" spans="2:56" ht="18.649999999999999" customHeight="1" thickBot="1">
      <c r="E3179" s="21" t="s">
        <v>68</v>
      </c>
      <c r="J3179" s="21" t="s">
        <v>69</v>
      </c>
      <c r="O3179" s="21" t="s">
        <v>70</v>
      </c>
      <c r="T3179" s="21" t="s">
        <v>71</v>
      </c>
      <c r="Y3179" s="21" t="s">
        <v>72</v>
      </c>
      <c r="AD3179" s="21" t="s">
        <v>73</v>
      </c>
      <c r="AI3179" s="21" t="s">
        <v>74</v>
      </c>
      <c r="AN3179" s="21" t="s">
        <v>75</v>
      </c>
      <c r="AS3179" s="21" t="s">
        <v>76</v>
      </c>
    </row>
    <row r="3180" spans="2:56" ht="18.649999999999999" customHeight="1" thickBot="1">
      <c r="B3180" s="20"/>
      <c r="D3180" s="197" t="s">
        <v>77</v>
      </c>
      <c r="E3180" s="198"/>
      <c r="F3180" s="199" t="s">
        <v>78</v>
      </c>
      <c r="G3180" s="200"/>
      <c r="I3180" s="197" t="s">
        <v>79</v>
      </c>
      <c r="J3180" s="198"/>
      <c r="K3180" s="199" t="s">
        <v>80</v>
      </c>
      <c r="L3180" s="200"/>
      <c r="N3180" s="197" t="s">
        <v>81</v>
      </c>
      <c r="O3180" s="198"/>
      <c r="P3180" s="199" t="s">
        <v>82</v>
      </c>
      <c r="Q3180" s="200"/>
      <c r="S3180" s="197" t="s">
        <v>83</v>
      </c>
      <c r="T3180" s="198"/>
      <c r="U3180" s="199" t="s">
        <v>84</v>
      </c>
      <c r="V3180" s="200"/>
      <c r="X3180" s="197" t="s">
        <v>85</v>
      </c>
      <c r="Y3180" s="198"/>
      <c r="Z3180" s="199" t="s">
        <v>86</v>
      </c>
      <c r="AA3180" s="200"/>
      <c r="AB3180" s="4"/>
      <c r="AC3180" s="197" t="s">
        <v>87</v>
      </c>
      <c r="AD3180" s="198"/>
      <c r="AE3180" s="199" t="s">
        <v>88</v>
      </c>
      <c r="AF3180" s="200"/>
      <c r="AH3180" s="197" t="s">
        <v>89</v>
      </c>
      <c r="AI3180" s="198"/>
      <c r="AJ3180" s="199" t="s">
        <v>90</v>
      </c>
      <c r="AK3180" s="200"/>
      <c r="AL3180" s="4"/>
      <c r="AM3180" s="197" t="s">
        <v>91</v>
      </c>
      <c r="AN3180" s="198"/>
      <c r="AO3180" s="199" t="s">
        <v>92</v>
      </c>
      <c r="AP3180" s="200"/>
      <c r="AR3180" s="197" t="s">
        <v>93</v>
      </c>
      <c r="AS3180" s="198"/>
      <c r="AT3180" s="199" t="s">
        <v>94</v>
      </c>
      <c r="AU3180" s="200"/>
      <c r="AV3180" s="4"/>
      <c r="AW3180" s="181" t="s">
        <v>95</v>
      </c>
      <c r="AY3180" s="182" t="s">
        <v>22</v>
      </c>
      <c r="AZ3180" s="9"/>
      <c r="BA3180" s="29"/>
      <c r="BB3180" s="29"/>
      <c r="BC3180" s="29"/>
      <c r="BD3180" s="29"/>
    </row>
    <row r="3181" spans="2:56" ht="18.649999999999999" customHeight="1" thickTop="1" thickBot="1">
      <c r="B3181" s="39">
        <f t="shared" ref="B3181" si="18963">B3174+$E$5</f>
        <v>1.0803999999999803</v>
      </c>
      <c r="D3181" s="24">
        <v>1</v>
      </c>
      <c r="E3181" s="25">
        <v>0</v>
      </c>
      <c r="F3181" s="26">
        <v>0</v>
      </c>
      <c r="G3181" s="27">
        <f t="shared" ref="G3181" si="18964">-1/($E$8*$B3181)</f>
        <v>-5.1708554042679111</v>
      </c>
      <c r="I3181" s="24">
        <v>1</v>
      </c>
      <c r="J3181" s="28">
        <v>0</v>
      </c>
      <c r="K3181" s="26">
        <v>0</v>
      </c>
      <c r="L3181" s="27">
        <v>0</v>
      </c>
      <c r="N3181" s="24">
        <f t="shared" ref="N3181" si="18965">D3181*I3181+F3181*I3184-E3181*J3181-G3181*J3184</f>
        <v>0.78646284883258222</v>
      </c>
      <c r="O3181" s="28">
        <f t="shared" ref="O3181" si="18966">(D3181*J3181+E3181*I3181+F3181*J3184+G3181*I3184)</f>
        <v>0</v>
      </c>
      <c r="P3181" s="26">
        <f t="shared" ref="P3181" si="18967">D3181*K3181+F3181*K3184-E3181*L3181-G3181*L3184</f>
        <v>0</v>
      </c>
      <c r="Q3181" s="27">
        <f t="shared" ref="Q3181" si="18968">(D3181*L3181+E3181*K3181+F3181*L3184+G3181*K3184)</f>
        <v>-5.1708554042679111</v>
      </c>
      <c r="S3181" s="24">
        <v>1</v>
      </c>
      <c r="T3181" s="25">
        <v>0</v>
      </c>
      <c r="U3181" s="26">
        <v>0</v>
      </c>
      <c r="V3181" s="27">
        <f t="shared" ref="V3181" si="18969">-1/($T$8*$B3181)</f>
        <v>-25.015759928755575</v>
      </c>
      <c r="X3181" s="24">
        <f t="shared" ref="X3181" si="18970">N3181*S3181+P3181*S3184-O3181*T3181-Q3181*T3184</f>
        <v>0.78646284883258222</v>
      </c>
      <c r="Y3181" s="28">
        <f t="shared" ref="Y3181" si="18971">(N3181*T3181+O3181*S3181+P3181*T3184+Q3181*S3184)</f>
        <v>0</v>
      </c>
      <c r="Z3181" s="26">
        <f t="shared" ref="Z3181" si="18972">N3181*U3181+P3181*U3184-O3181*V3181-Q3181*V3184</f>
        <v>0</v>
      </c>
      <c r="AA3181" s="27">
        <f t="shared" ref="AA3181" si="18973">(N3181*V3181+O3181*U3181+P3181*V3184+Q3181*U3184)</f>
        <v>-24.844821223548973</v>
      </c>
      <c r="AB3181" s="8"/>
      <c r="AC3181" s="24">
        <v>1</v>
      </c>
      <c r="AD3181" s="28">
        <v>0</v>
      </c>
      <c r="AE3181" s="26">
        <v>0</v>
      </c>
      <c r="AF3181" s="27">
        <v>0</v>
      </c>
      <c r="AH3181" s="24">
        <f t="shared" ref="AH3181" si="18974">X3181*AC3181+Z3181*AC3184-Y3181*AD3181-AA3181*AD3184</f>
        <v>-0.81611718418223189</v>
      </c>
      <c r="AI3181" s="28">
        <f t="shared" ref="AI3181" si="18975">(X3181*AD3181+Y3181*AC3181+Z3181*AD3184+AA3181*AC3184)</f>
        <v>0</v>
      </c>
      <c r="AJ3181" s="26">
        <f t="shared" ref="AJ3181" si="18976">X3181*AE3181+Z3181*AE3184-Y3181*AF3181-AA3181*AF3184</f>
        <v>0</v>
      </c>
      <c r="AK3181" s="27">
        <f t="shared" ref="AK3181" si="18977">(X3181*AF3181+Y3181*AE3181+Z3181*AF3184+AA3181*AE3184)</f>
        <v>-24.844821223548973</v>
      </c>
      <c r="AL3181" s="8"/>
      <c r="AM3181" s="24">
        <v>1</v>
      </c>
      <c r="AN3181" s="25">
        <v>0</v>
      </c>
      <c r="AO3181" s="26">
        <v>0</v>
      </c>
      <c r="AP3181" s="27">
        <f t="shared" ref="AP3181" si="18978">-1/($AN$8*$B3181)</f>
        <v>-5.1708554042679111</v>
      </c>
      <c r="AR3181" s="24">
        <f t="shared" ref="AR3181" si="18979">AH3181*AM3181+AJ3181*AM3184-AI3181*AN3181-AK3181*AN3184</f>
        <v>-0.81611718418223189</v>
      </c>
      <c r="AS3181" s="28">
        <f t="shared" ref="AS3181" si="18980">(AH3181*AN3181+AI3181*AM3181+AJ3181*AN3184+AK3181*AM3184)</f>
        <v>0</v>
      </c>
      <c r="AT3181" s="26">
        <f t="shared" ref="AT3181" si="18981">AH3181*AO3181+AJ3181*AO3184-AI3181*AP3181-AK3181*AP3184</f>
        <v>0</v>
      </c>
      <c r="AU3181" s="27">
        <f t="shared" ref="AU3181" si="18982">(AH3181*AP3181+AI3181*AO3181+AJ3181*AP3184+AK3181*AO3184)</f>
        <v>-20.624797271204368</v>
      </c>
      <c r="AV3181" s="8"/>
      <c r="AW3181" s="183">
        <f t="shared" ref="AW3181" si="18983">20*LOG((2*$AR$8)/(($AR$8*AR3181+AT3181+$AR$8*AR3184+AT3184)^2+($AR$8*AS3181+AU3181+$AR$8*AS3184+AU3184)^2)^0.5)</f>
        <v>-20.294906500392756</v>
      </c>
      <c r="AY3181" s="184">
        <f t="shared" ref="AY3181" si="18984">((AS3181^2+AR3181^2)/(AS3184^2+AR3184^2))^0.5</f>
        <v>20.838493322239906</v>
      </c>
      <c r="AZ3181" s="9"/>
      <c r="BA3181" s="29"/>
      <c r="BB3181" s="29"/>
      <c r="BC3181" s="29"/>
      <c r="BD3181" s="29"/>
    </row>
    <row r="3182" spans="2:56" ht="18.649999999999999" customHeight="1" thickBot="1">
      <c r="D3182" s="30"/>
      <c r="G3182" s="31"/>
      <c r="I3182" s="30"/>
      <c r="L3182" s="31"/>
      <c r="N3182" s="30"/>
      <c r="Q3182" s="31"/>
      <c r="S3182" s="30"/>
      <c r="V3182" s="31"/>
      <c r="X3182" s="30"/>
      <c r="AA3182" s="31"/>
      <c r="AC3182" s="30"/>
      <c r="AF3182" s="31"/>
      <c r="AH3182" s="30"/>
      <c r="AK3182" s="31"/>
      <c r="AM3182" s="30"/>
      <c r="AP3182" s="31"/>
      <c r="AR3182" s="30"/>
      <c r="AU3182" s="31"/>
      <c r="AY3182" s="185"/>
      <c r="AZ3182" s="9"/>
      <c r="BA3182" s="29"/>
      <c r="BB3182" s="29"/>
      <c r="BC3182" s="29"/>
      <c r="BD3182" s="29"/>
    </row>
    <row r="3183" spans="2:56" ht="18.649999999999999" customHeight="1" thickBot="1">
      <c r="D3183" s="197" t="s">
        <v>96</v>
      </c>
      <c r="E3183" s="198"/>
      <c r="F3183" s="199" t="s">
        <v>97</v>
      </c>
      <c r="G3183" s="200"/>
      <c r="I3183" s="197" t="s">
        <v>98</v>
      </c>
      <c r="J3183" s="198"/>
      <c r="K3183" s="199" t="s">
        <v>99</v>
      </c>
      <c r="L3183" s="200"/>
      <c r="N3183" s="197" t="s">
        <v>1</v>
      </c>
      <c r="O3183" s="198"/>
      <c r="P3183" s="199" t="s">
        <v>2</v>
      </c>
      <c r="Q3183" s="200"/>
      <c r="S3183" s="172" t="s">
        <v>100</v>
      </c>
      <c r="T3183" s="173"/>
      <c r="U3183" s="199" t="s">
        <v>101</v>
      </c>
      <c r="V3183" s="200"/>
      <c r="X3183" s="197" t="s">
        <v>102</v>
      </c>
      <c r="Y3183" s="198"/>
      <c r="Z3183" s="199" t="s">
        <v>103</v>
      </c>
      <c r="AA3183" s="200"/>
      <c r="AB3183" s="4"/>
      <c r="AC3183" s="197" t="s">
        <v>104</v>
      </c>
      <c r="AD3183" s="198"/>
      <c r="AE3183" s="199" t="s">
        <v>105</v>
      </c>
      <c r="AF3183" s="200"/>
      <c r="AH3183" s="172" t="s">
        <v>106</v>
      </c>
      <c r="AI3183" s="173"/>
      <c r="AJ3183" s="199" t="s">
        <v>107</v>
      </c>
      <c r="AK3183" s="200"/>
      <c r="AL3183" s="4"/>
      <c r="AM3183" s="197" t="s">
        <v>108</v>
      </c>
      <c r="AN3183" s="198"/>
      <c r="AO3183" s="199" t="s">
        <v>109</v>
      </c>
      <c r="AP3183" s="200"/>
      <c r="AR3183" s="197" t="s">
        <v>110</v>
      </c>
      <c r="AS3183" s="198"/>
      <c r="AT3183" s="199" t="s">
        <v>111</v>
      </c>
      <c r="AU3183" s="200"/>
      <c r="AV3183" s="4"/>
      <c r="AW3183" s="36" t="s">
        <v>112</v>
      </c>
      <c r="AY3183" s="186" t="s">
        <v>113</v>
      </c>
      <c r="AZ3183" s="9"/>
      <c r="BA3183" s="29"/>
      <c r="BB3183" s="29"/>
      <c r="BC3183" s="29"/>
      <c r="BD3183" s="29"/>
    </row>
    <row r="3184" spans="2:56" ht="18.649999999999999" customHeight="1" thickTop="1" thickBot="1">
      <c r="D3184" s="24">
        <v>0</v>
      </c>
      <c r="E3184" s="28">
        <v>0</v>
      </c>
      <c r="F3184" s="26">
        <v>1</v>
      </c>
      <c r="G3184" s="27">
        <v>0</v>
      </c>
      <c r="I3184" s="24">
        <v>0</v>
      </c>
      <c r="J3184" s="28">
        <f t="shared" ref="J3184" si="18985">IF(0=(1-$J$8*$K$8*$B3181^2),0,-1*(1-$J$8*$K$8*$B3181^2)/($B3181*$K$8))</f>
        <v>-4.1296291323708045E-2</v>
      </c>
      <c r="K3184" s="26">
        <v>1</v>
      </c>
      <c r="L3184" s="27">
        <v>0</v>
      </c>
      <c r="N3184" s="24">
        <f t="shared" ref="N3184" si="18986">D3184*I3181+F3184*I3184-E3184*J3181-G3184*J3184</f>
        <v>0</v>
      </c>
      <c r="O3184" s="28">
        <f t="shared" ref="O3184" si="18987">(D3184*J3181+E3184*I3181+F3184*J3184+G3184*I3184)</f>
        <v>-4.1296291323708045E-2</v>
      </c>
      <c r="P3184" s="26">
        <f t="shared" ref="P3184" si="18988">D3184*K3181+F3184*K3184-E3184*L3181-G3184*L3184</f>
        <v>1</v>
      </c>
      <c r="Q3184" s="27">
        <f t="shared" ref="Q3184" si="18989">(D3184*L3181+E3184*K3181+F3184*L3184+G3184*K3184)</f>
        <v>0</v>
      </c>
      <c r="S3184" s="24">
        <v>0</v>
      </c>
      <c r="T3184" s="28">
        <v>0</v>
      </c>
      <c r="U3184" s="26">
        <v>1</v>
      </c>
      <c r="V3184" s="27">
        <v>0</v>
      </c>
      <c r="X3184" s="24">
        <f t="shared" ref="X3184" si="18990">N3184*S3181+P3184*S3184-O3184*T3181-Q3184*T3184</f>
        <v>0</v>
      </c>
      <c r="Y3184" s="28">
        <f t="shared" ref="Y3184" si="18991">(N3184*T3181+O3184*S3181+P3184*T3184+Q3184*S3184)</f>
        <v>-4.1296291323708045E-2</v>
      </c>
      <c r="Z3184" s="26">
        <f t="shared" ref="Z3184" si="18992">N3184*U3181+P3184*U3184-O3184*V3181-Q3184*V3184</f>
        <v>-3.3058109701832317E-2</v>
      </c>
      <c r="AA3184" s="27">
        <f t="shared" ref="AA3184" si="18993">(N3184*V3181+O3184*U3181+P3184*V3184+Q3184*U3184)</f>
        <v>0</v>
      </c>
      <c r="AB3184" s="8"/>
      <c r="AC3184" s="24">
        <v>0</v>
      </c>
      <c r="AD3184" s="28">
        <f t="shared" ref="AD3184" si="18994">IF(0=(1-$AD$8*$AE$8*$B3181^2),0,-1*(1-$AD$8*$AE$8*$B3181^2)/($B3181*$AD$8))</f>
        <v>-6.4503584815326462E-2</v>
      </c>
      <c r="AE3184" s="26">
        <v>1</v>
      </c>
      <c r="AF3184" s="27">
        <v>0</v>
      </c>
      <c r="AH3184" s="24">
        <f t="shared" ref="AH3184" si="18995">X3184*AC3181+Z3184*AC3184-Y3184*AD3181-AA3184*AD3184</f>
        <v>0</v>
      </c>
      <c r="AI3184" s="28">
        <f t="shared" ref="AI3184" si="18996">(X3184*AD3181+Y3184*AC3181+Z3184*AD3184+AA3184*AC3184)</f>
        <v>-3.9163924740721535E-2</v>
      </c>
      <c r="AJ3184" s="26">
        <f t="shared" ref="AJ3184" si="18997">X3184*AE3181+Z3184*AE3184-Y3184*AF3181-AA3184*AF3184</f>
        <v>-3.3058109701832317E-2</v>
      </c>
      <c r="AK3184" s="27">
        <f t="shared" ref="AK3184" si="18998">(X3184*AF3181+Y3184*AE3181+Z3184*AF3184+AA3184*AE3184)</f>
        <v>0</v>
      </c>
      <c r="AL3184" s="8"/>
      <c r="AM3184" s="24">
        <v>0</v>
      </c>
      <c r="AN3184" s="28">
        <v>0</v>
      </c>
      <c r="AO3184" s="26">
        <v>1</v>
      </c>
      <c r="AP3184" s="27">
        <v>0</v>
      </c>
      <c r="AR3184" s="24">
        <f t="shared" ref="AR3184" si="18999">AH3184*AM3181+AJ3184*AM3184-AI3184*AN3181-AK3184*AN3184</f>
        <v>0</v>
      </c>
      <c r="AS3184" s="28">
        <f t="shared" ref="AS3184" si="19000">(AH3184*AN3181+AI3184*AM3181+AJ3184*AN3184+AK3184*AM3184)</f>
        <v>-3.9163924740721535E-2</v>
      </c>
      <c r="AT3184" s="26">
        <f t="shared" ref="AT3184" si="19001">AH3184*AO3181+AJ3184*AO3184-AI3184*AP3181-AK3184*AP3184</f>
        <v>-0.23556910159973402</v>
      </c>
      <c r="AU3184" s="27">
        <f t="shared" ref="AU3184" si="19002">(AH3184*AP3181+AI3184*AO3181+AJ3184*AP3184+AK3184*AO3184)</f>
        <v>0</v>
      </c>
      <c r="AV3184" s="8"/>
      <c r="AW3184" s="38">
        <f t="shared" ref="AW3184" si="19003">(180/PI())*ATAN(-1*(($AR$8*AS3181+AU3181+$AR$8*AS3184+AU3184)/($AR$8*AR3181+AT3181+$AR$8*AR3184+AT3184)))</f>
        <v>-87.086461874445106</v>
      </c>
      <c r="AY3184" s="187">
        <f t="shared" ref="AY3184" si="19004">20*LOG(((($AR$8*AR3181+AT3181-$AR$8*AR3184-AT3184)^2+($AR$8*AS3181+AU3181-$AR$8*AS3184-AU3184)^2)/(($AR$8*AR3181+AT3181+$AR$8*AR3184+AT3184)^2+($AR$8*AS3181+AU3181+$AR$8*AS3184+AU3184)^2))^0.5)</f>
        <v>-4.0769043158976559E-2</v>
      </c>
      <c r="AZ3184" s="9"/>
      <c r="BA3184" s="29"/>
      <c r="BB3184" s="29"/>
      <c r="BC3184" s="29"/>
      <c r="BD3184" s="29"/>
    </row>
    <row r="3185" spans="2:56" ht="18.649999999999999" customHeight="1">
      <c r="AY3185" s="33"/>
    </row>
    <row r="3186" spans="2:56" ht="18.649999999999999" customHeight="1" thickBot="1">
      <c r="E3186" s="21" t="s">
        <v>68</v>
      </c>
      <c r="J3186" s="21" t="s">
        <v>69</v>
      </c>
      <c r="O3186" s="21" t="s">
        <v>70</v>
      </c>
      <c r="T3186" s="21" t="s">
        <v>71</v>
      </c>
      <c r="Y3186" s="21" t="s">
        <v>72</v>
      </c>
      <c r="AD3186" s="21" t="s">
        <v>73</v>
      </c>
      <c r="AI3186" s="21" t="s">
        <v>74</v>
      </c>
      <c r="AN3186" s="21" t="s">
        <v>75</v>
      </c>
      <c r="AS3186" s="21" t="s">
        <v>76</v>
      </c>
    </row>
    <row r="3187" spans="2:56" ht="18.649999999999999" customHeight="1" thickBot="1">
      <c r="B3187" s="20"/>
      <c r="D3187" s="197" t="s">
        <v>77</v>
      </c>
      <c r="E3187" s="198"/>
      <c r="F3187" s="199" t="s">
        <v>78</v>
      </c>
      <c r="G3187" s="200"/>
      <c r="I3187" s="197" t="s">
        <v>79</v>
      </c>
      <c r="J3187" s="198"/>
      <c r="K3187" s="199" t="s">
        <v>80</v>
      </c>
      <c r="L3187" s="200"/>
      <c r="N3187" s="197" t="s">
        <v>81</v>
      </c>
      <c r="O3187" s="198"/>
      <c r="P3187" s="199" t="s">
        <v>82</v>
      </c>
      <c r="Q3187" s="200"/>
      <c r="S3187" s="197" t="s">
        <v>83</v>
      </c>
      <c r="T3187" s="198"/>
      <c r="U3187" s="199" t="s">
        <v>84</v>
      </c>
      <c r="V3187" s="200"/>
      <c r="X3187" s="197" t="s">
        <v>85</v>
      </c>
      <c r="Y3187" s="198"/>
      <c r="Z3187" s="199" t="s">
        <v>86</v>
      </c>
      <c r="AA3187" s="200"/>
      <c r="AB3187" s="4"/>
      <c r="AC3187" s="197" t="s">
        <v>87</v>
      </c>
      <c r="AD3187" s="198"/>
      <c r="AE3187" s="199" t="s">
        <v>88</v>
      </c>
      <c r="AF3187" s="200"/>
      <c r="AH3187" s="197" t="s">
        <v>89</v>
      </c>
      <c r="AI3187" s="198"/>
      <c r="AJ3187" s="199" t="s">
        <v>90</v>
      </c>
      <c r="AK3187" s="200"/>
      <c r="AL3187" s="4"/>
      <c r="AM3187" s="197" t="s">
        <v>91</v>
      </c>
      <c r="AN3187" s="198"/>
      <c r="AO3187" s="199" t="s">
        <v>92</v>
      </c>
      <c r="AP3187" s="200"/>
      <c r="AR3187" s="197" t="s">
        <v>93</v>
      </c>
      <c r="AS3187" s="198"/>
      <c r="AT3187" s="199" t="s">
        <v>94</v>
      </c>
      <c r="AU3187" s="200"/>
      <c r="AV3187" s="4"/>
      <c r="AW3187" s="181" t="s">
        <v>95</v>
      </c>
      <c r="AY3187" s="182" t="s">
        <v>22</v>
      </c>
      <c r="AZ3187" s="9"/>
      <c r="BA3187" s="29"/>
      <c r="BB3187" s="29"/>
      <c r="BC3187" s="29"/>
      <c r="BD3187" s="29"/>
    </row>
    <row r="3188" spans="2:56" ht="18.649999999999999" customHeight="1" thickTop="1" thickBot="1">
      <c r="B3188" s="39">
        <f t="shared" ref="B3188" si="19005">B3181+$E$5</f>
        <v>1.0807999999999802</v>
      </c>
      <c r="D3188" s="24">
        <v>1</v>
      </c>
      <c r="E3188" s="25">
        <v>0</v>
      </c>
      <c r="F3188" s="26">
        <v>0</v>
      </c>
      <c r="G3188" s="27">
        <f t="shared" ref="G3188" si="19006">-1/($E$8*$B3188)</f>
        <v>-5.1689416902026757</v>
      </c>
      <c r="I3188" s="24">
        <v>1</v>
      </c>
      <c r="J3188" s="28">
        <v>0</v>
      </c>
      <c r="K3188" s="26">
        <v>0</v>
      </c>
      <c r="L3188" s="27">
        <v>0</v>
      </c>
      <c r="N3188" s="24">
        <f t="shared" ref="N3188" si="19007">D3188*I3188+F3188*I3191-E3188*J3188-G3188*J3191</f>
        <v>0.79070978805142622</v>
      </c>
      <c r="O3188" s="28">
        <f t="shared" ref="O3188" si="19008">(D3188*J3188+E3188*I3188+F3188*J3191+G3188*I3191)</f>
        <v>0</v>
      </c>
      <c r="P3188" s="26">
        <f t="shared" ref="P3188" si="19009">D3188*K3188+F3188*K3191-E3188*L3188-G3188*L3191</f>
        <v>0</v>
      </c>
      <c r="Q3188" s="27">
        <f t="shared" ref="Q3188" si="19010">(D3188*L3188+E3188*K3188+F3188*L3191+G3188*K3191)</f>
        <v>-5.1689416902026757</v>
      </c>
      <c r="S3188" s="24">
        <v>1</v>
      </c>
      <c r="T3188" s="25">
        <v>0</v>
      </c>
      <c r="U3188" s="26">
        <v>0</v>
      </c>
      <c r="V3188" s="27">
        <f t="shared" ref="V3188" si="19011">-1/($T$8*$B3188)</f>
        <v>-25.006501690439976</v>
      </c>
      <c r="X3188" s="24">
        <f t="shared" ref="X3188" si="19012">N3188*S3188+P3188*S3191-O3188*T3188-Q3188*T3191</f>
        <v>0.79070978805142622</v>
      </c>
      <c r="Y3188" s="28">
        <f t="shared" ref="Y3188" si="19013">(N3188*T3188+O3188*S3188+P3188*T3191+Q3188*S3191)</f>
        <v>0</v>
      </c>
      <c r="Z3188" s="26">
        <f t="shared" ref="Z3188" si="19014">N3188*U3188+P3188*U3191-O3188*V3188-Q3188*V3191</f>
        <v>0</v>
      </c>
      <c r="AA3188" s="27">
        <f t="shared" ref="AA3188" si="19015">(N3188*V3188+O3188*U3188+P3188*V3191+Q3188*U3191)</f>
        <v>-24.941827341758099</v>
      </c>
      <c r="AB3188" s="8"/>
      <c r="AC3188" s="24">
        <v>1</v>
      </c>
      <c r="AD3188" s="28">
        <v>0</v>
      </c>
      <c r="AE3188" s="26">
        <v>0</v>
      </c>
      <c r="AF3188" s="27">
        <v>0</v>
      </c>
      <c r="AH3188" s="24">
        <f t="shared" ref="AH3188" si="19016">X3188*AC3188+Z3188*AC3191-Y3188*AD3188-AA3188*AD3191</f>
        <v>-0.80089395495246896</v>
      </c>
      <c r="AI3188" s="28">
        <f t="shared" ref="AI3188" si="19017">(X3188*AD3188+Y3188*AC3188+Z3188*AD3191+AA3188*AC3191)</f>
        <v>0</v>
      </c>
      <c r="AJ3188" s="26">
        <f t="shared" ref="AJ3188" si="19018">X3188*AE3188+Z3188*AE3191-Y3188*AF3188-AA3188*AF3191</f>
        <v>0</v>
      </c>
      <c r="AK3188" s="27">
        <f t="shared" ref="AK3188" si="19019">(X3188*AF3188+Y3188*AE3188+Z3188*AF3191+AA3188*AE3191)</f>
        <v>-24.941827341758099</v>
      </c>
      <c r="AL3188" s="8"/>
      <c r="AM3188" s="24">
        <v>1</v>
      </c>
      <c r="AN3188" s="25">
        <v>0</v>
      </c>
      <c r="AO3188" s="26">
        <v>0</v>
      </c>
      <c r="AP3188" s="27">
        <f t="shared" ref="AP3188" si="19020">-1/($AN$8*$B3188)</f>
        <v>-5.1689416902026757</v>
      </c>
      <c r="AR3188" s="24">
        <f t="shared" ref="AR3188" si="19021">AH3188*AM3188+AJ3188*AM3191-AI3188*AN3188-AK3188*AN3191</f>
        <v>-0.80089395495246896</v>
      </c>
      <c r="AS3188" s="28">
        <f t="shared" ref="AS3188" si="19022">(AH3188*AN3188+AI3188*AM3188+AJ3188*AN3191+AK3188*AM3191)</f>
        <v>0</v>
      </c>
      <c r="AT3188" s="26">
        <f t="shared" ref="AT3188" si="19023">AH3188*AO3188+AJ3188*AO3191-AI3188*AP3188-AK3188*AP3191</f>
        <v>0</v>
      </c>
      <c r="AU3188" s="27">
        <f t="shared" ref="AU3188" si="19024">(AH3188*AP3188+AI3188*AO3188+AJ3188*AP3191+AK3188*AO3191)</f>
        <v>-20.802053188572977</v>
      </c>
      <c r="AV3188" s="8"/>
      <c r="AW3188" s="183">
        <f t="shared" ref="AW3188" si="19025">20*LOG((2*$AR$8)/(($AR$8*AR3188+AT3188+$AR$8*AR3191+AT3191)^2+($AR$8*AS3188+AU3188+$AR$8*AS3191+AU3191)^2)^0.5)</f>
        <v>-20.368441988892243</v>
      </c>
      <c r="AY3188" s="184">
        <f t="shared" ref="AY3188" si="19026">((AS3188^2+AR3188^2)/(AS3191^2+AR3191^2))^0.5</f>
        <v>20.177959460630923</v>
      </c>
      <c r="AZ3188" s="9"/>
      <c r="BA3188" s="29"/>
      <c r="BB3188" s="29"/>
      <c r="BC3188" s="29"/>
      <c r="BD3188" s="29"/>
    </row>
    <row r="3189" spans="2:56" ht="18.649999999999999" customHeight="1" thickBot="1">
      <c r="D3189" s="30"/>
      <c r="G3189" s="31"/>
      <c r="I3189" s="30"/>
      <c r="L3189" s="31"/>
      <c r="N3189" s="30"/>
      <c r="Q3189" s="31"/>
      <c r="S3189" s="30"/>
      <c r="V3189" s="31"/>
      <c r="X3189" s="30"/>
      <c r="AA3189" s="31"/>
      <c r="AC3189" s="30"/>
      <c r="AF3189" s="31"/>
      <c r="AH3189" s="30"/>
      <c r="AK3189" s="31"/>
      <c r="AM3189" s="30"/>
      <c r="AP3189" s="31"/>
      <c r="AR3189" s="30"/>
      <c r="AU3189" s="31"/>
      <c r="AY3189" s="185"/>
      <c r="AZ3189" s="9"/>
      <c r="BA3189" s="29"/>
      <c r="BB3189" s="29"/>
      <c r="BC3189" s="29"/>
      <c r="BD3189" s="29"/>
    </row>
    <row r="3190" spans="2:56" ht="18.649999999999999" customHeight="1" thickBot="1">
      <c r="D3190" s="197" t="s">
        <v>96</v>
      </c>
      <c r="E3190" s="198"/>
      <c r="F3190" s="199" t="s">
        <v>97</v>
      </c>
      <c r="G3190" s="200"/>
      <c r="I3190" s="197" t="s">
        <v>98</v>
      </c>
      <c r="J3190" s="198"/>
      <c r="K3190" s="199" t="s">
        <v>99</v>
      </c>
      <c r="L3190" s="200"/>
      <c r="N3190" s="197" t="s">
        <v>1</v>
      </c>
      <c r="O3190" s="198"/>
      <c r="P3190" s="199" t="s">
        <v>2</v>
      </c>
      <c r="Q3190" s="200"/>
      <c r="S3190" s="172" t="s">
        <v>100</v>
      </c>
      <c r="T3190" s="173"/>
      <c r="U3190" s="199" t="s">
        <v>101</v>
      </c>
      <c r="V3190" s="200"/>
      <c r="X3190" s="197" t="s">
        <v>102</v>
      </c>
      <c r="Y3190" s="198"/>
      <c r="Z3190" s="199" t="s">
        <v>103</v>
      </c>
      <c r="AA3190" s="200"/>
      <c r="AB3190" s="4"/>
      <c r="AC3190" s="197" t="s">
        <v>104</v>
      </c>
      <c r="AD3190" s="198"/>
      <c r="AE3190" s="199" t="s">
        <v>105</v>
      </c>
      <c r="AF3190" s="200"/>
      <c r="AH3190" s="172" t="s">
        <v>106</v>
      </c>
      <c r="AI3190" s="173"/>
      <c r="AJ3190" s="199" t="s">
        <v>107</v>
      </c>
      <c r="AK3190" s="200"/>
      <c r="AL3190" s="4"/>
      <c r="AM3190" s="197" t="s">
        <v>108</v>
      </c>
      <c r="AN3190" s="198"/>
      <c r="AO3190" s="199" t="s">
        <v>109</v>
      </c>
      <c r="AP3190" s="200"/>
      <c r="AR3190" s="197" t="s">
        <v>110</v>
      </c>
      <c r="AS3190" s="198"/>
      <c r="AT3190" s="199" t="s">
        <v>111</v>
      </c>
      <c r="AU3190" s="200"/>
      <c r="AV3190" s="4"/>
      <c r="AW3190" s="36" t="s">
        <v>112</v>
      </c>
      <c r="AY3190" s="186" t="s">
        <v>113</v>
      </c>
      <c r="AZ3190" s="9"/>
      <c r="BA3190" s="29"/>
      <c r="BB3190" s="29"/>
      <c r="BC3190" s="29"/>
      <c r="BD3190" s="29"/>
    </row>
    <row r="3191" spans="2:56" ht="18.649999999999999" customHeight="1" thickTop="1" thickBot="1">
      <c r="D3191" s="24">
        <v>0</v>
      </c>
      <c r="E3191" s="28">
        <v>0</v>
      </c>
      <c r="F3191" s="26">
        <v>1</v>
      </c>
      <c r="G3191" s="27">
        <v>0</v>
      </c>
      <c r="I3191" s="24">
        <v>0</v>
      </c>
      <c r="J3191" s="28">
        <f t="shared" ref="J3191" si="19027">IF(0=(1-$J$8*$K$8*$B3188^2),0,-1*(1-$J$8*$K$8*$B3188^2)/($B3188*$K$8))</f>
        <v>-4.0489954132248575E-2</v>
      </c>
      <c r="K3191" s="26">
        <v>1</v>
      </c>
      <c r="L3191" s="27">
        <v>0</v>
      </c>
      <c r="N3191" s="24">
        <f t="shared" ref="N3191" si="19028">D3191*I3188+F3191*I3191-E3191*J3188-G3191*J3191</f>
        <v>0</v>
      </c>
      <c r="O3191" s="28">
        <f t="shared" ref="O3191" si="19029">(D3191*J3188+E3191*I3188+F3191*J3191+G3191*I3191)</f>
        <v>-4.0489954132248575E-2</v>
      </c>
      <c r="P3191" s="26">
        <f t="shared" ref="P3191" si="19030">D3191*K3188+F3191*K3191-E3191*L3188-G3191*L3191</f>
        <v>1</v>
      </c>
      <c r="Q3191" s="27">
        <f t="shared" ref="Q3191" si="19031">(D3191*L3188+E3191*K3188+F3191*L3191+G3191*K3191)</f>
        <v>0</v>
      </c>
      <c r="S3191" s="24">
        <v>0</v>
      </c>
      <c r="T3191" s="28">
        <v>0</v>
      </c>
      <c r="U3191" s="26">
        <v>1</v>
      </c>
      <c r="V3191" s="27">
        <v>0</v>
      </c>
      <c r="X3191" s="24">
        <f t="shared" ref="X3191" si="19032">N3191*S3188+P3191*S3191-O3191*T3188-Q3191*T3191</f>
        <v>0</v>
      </c>
      <c r="Y3191" s="28">
        <f t="shared" ref="Y3191" si="19033">(N3191*T3188+O3191*S3188+P3191*T3191+Q3191*S3191)</f>
        <v>-4.0489954132248575E-2</v>
      </c>
      <c r="Z3191" s="26">
        <f t="shared" ref="Z3191" si="19034">N3191*U3188+P3191*U3191-O3191*V3188-Q3191*V3191</f>
        <v>-1.2512106453911098E-2</v>
      </c>
      <c r="AA3191" s="27">
        <f t="shared" ref="AA3191" si="19035">(N3191*V3188+O3191*U3188+P3191*V3191+Q3191*U3191)</f>
        <v>0</v>
      </c>
      <c r="AB3191" s="8"/>
      <c r="AC3191" s="24">
        <v>0</v>
      </c>
      <c r="AD3191" s="28">
        <f t="shared" ref="AD3191" si="19036">IF(0=(1-$AD$8*$AE$8*$B3188^2),0,-1*(1-$AD$8*$AE$8*$B3188^2)/($B3188*$AD$8))</f>
        <v>-6.3812635746186924E-2</v>
      </c>
      <c r="AE3191" s="26">
        <v>1</v>
      </c>
      <c r="AF3191" s="27">
        <v>0</v>
      </c>
      <c r="AH3191" s="24">
        <f t="shared" ref="AH3191" si="19037">X3191*AC3188+Z3191*AC3191-Y3191*AD3188-AA3191*AD3191</f>
        <v>0</v>
      </c>
      <c r="AI3191" s="28">
        <f t="shared" ref="AI3191" si="19038">(X3191*AD3188+Y3191*AC3188+Z3191*AD3191+AA3191*AC3191)</f>
        <v>-3.9691523640687634E-2</v>
      </c>
      <c r="AJ3191" s="26">
        <f t="shared" ref="AJ3191" si="19039">X3191*AE3188+Z3191*AE3191-Y3191*AF3188-AA3191*AF3191</f>
        <v>-1.2512106453911098E-2</v>
      </c>
      <c r="AK3191" s="27">
        <f t="shared" ref="AK3191" si="19040">(X3191*AF3188+Y3191*AE3188+Z3191*AF3191+AA3191*AE3191)</f>
        <v>0</v>
      </c>
      <c r="AL3191" s="8"/>
      <c r="AM3191" s="24">
        <v>0</v>
      </c>
      <c r="AN3191" s="28">
        <v>0</v>
      </c>
      <c r="AO3191" s="26">
        <v>1</v>
      </c>
      <c r="AP3191" s="27">
        <v>0</v>
      </c>
      <c r="AR3191" s="24">
        <f t="shared" ref="AR3191" si="19041">AH3191*AM3188+AJ3191*AM3191-AI3191*AN3188-AK3191*AN3191</f>
        <v>0</v>
      </c>
      <c r="AS3191" s="28">
        <f t="shared" ref="AS3191" si="19042">(AH3191*AN3188+AI3191*AM3188+AJ3191*AN3191+AK3191*AM3191)</f>
        <v>-3.9691523640687634E-2</v>
      </c>
      <c r="AT3191" s="26">
        <f t="shared" ref="AT3191" si="19043">AH3191*AO3188+AJ3191*AO3191-AI3191*AP3188-AK3191*AP3191</f>
        <v>-0.2176752777479265</v>
      </c>
      <c r="AU3191" s="27">
        <f t="shared" ref="AU3191" si="19044">(AH3191*AP3188+AI3191*AO3188+AJ3191*AP3191+AK3191*AO3191)</f>
        <v>0</v>
      </c>
      <c r="AV3191" s="8"/>
      <c r="AW3191" s="38">
        <f t="shared" ref="AW3191" si="19045">(180/PI())*ATAN(-1*(($AR$8*AS3188+AU3188+$AR$8*AS3191+AU3191)/($AR$8*AR3188+AT3188+$AR$8*AR3191+AT3191)))</f>
        <v>-87.202090194315772</v>
      </c>
      <c r="AY3191" s="187">
        <f t="shared" ref="AY3191" si="19046">20*LOG(((($AR$8*AR3188+AT3188-$AR$8*AR3191-AT3191)^2+($AR$8*AS3188+AU3188-$AR$8*AS3191-AU3191)^2)/(($AR$8*AR3188+AT3188+$AR$8*AR3191+AT3191)^2+($AR$8*AS3188+AU3188+$AR$8*AS3191+AU3191)^2))^0.5)</f>
        <v>-4.0081377612353121E-2</v>
      </c>
      <c r="AZ3191" s="9"/>
      <c r="BA3191" s="29"/>
      <c r="BB3191" s="29"/>
      <c r="BC3191" s="29"/>
      <c r="BD3191" s="29"/>
    </row>
    <row r="3192" spans="2:56" ht="18.649999999999999" customHeight="1">
      <c r="AY3192" s="33"/>
    </row>
    <row r="3193" spans="2:56" ht="18.649999999999999" customHeight="1" thickBot="1">
      <c r="E3193" s="21" t="s">
        <v>68</v>
      </c>
      <c r="J3193" s="21" t="s">
        <v>69</v>
      </c>
      <c r="O3193" s="21" t="s">
        <v>70</v>
      </c>
      <c r="T3193" s="21" t="s">
        <v>71</v>
      </c>
      <c r="Y3193" s="21" t="s">
        <v>72</v>
      </c>
      <c r="AD3193" s="21" t="s">
        <v>73</v>
      </c>
      <c r="AI3193" s="21" t="s">
        <v>74</v>
      </c>
      <c r="AN3193" s="21" t="s">
        <v>75</v>
      </c>
      <c r="AS3193" s="21" t="s">
        <v>76</v>
      </c>
    </row>
    <row r="3194" spans="2:56" ht="18.649999999999999" customHeight="1" thickBot="1">
      <c r="B3194" s="20"/>
      <c r="D3194" s="197" t="s">
        <v>77</v>
      </c>
      <c r="E3194" s="198"/>
      <c r="F3194" s="199" t="s">
        <v>78</v>
      </c>
      <c r="G3194" s="200"/>
      <c r="I3194" s="197" t="s">
        <v>79</v>
      </c>
      <c r="J3194" s="198"/>
      <c r="K3194" s="199" t="s">
        <v>80</v>
      </c>
      <c r="L3194" s="200"/>
      <c r="N3194" s="197" t="s">
        <v>81</v>
      </c>
      <c r="O3194" s="198"/>
      <c r="P3194" s="199" t="s">
        <v>82</v>
      </c>
      <c r="Q3194" s="200"/>
      <c r="S3194" s="197" t="s">
        <v>83</v>
      </c>
      <c r="T3194" s="198"/>
      <c r="U3194" s="199" t="s">
        <v>84</v>
      </c>
      <c r="V3194" s="200"/>
      <c r="X3194" s="197" t="s">
        <v>85</v>
      </c>
      <c r="Y3194" s="198"/>
      <c r="Z3194" s="199" t="s">
        <v>86</v>
      </c>
      <c r="AA3194" s="200"/>
      <c r="AB3194" s="4"/>
      <c r="AC3194" s="197" t="s">
        <v>87</v>
      </c>
      <c r="AD3194" s="198"/>
      <c r="AE3194" s="199" t="s">
        <v>88</v>
      </c>
      <c r="AF3194" s="200"/>
      <c r="AH3194" s="197" t="s">
        <v>89</v>
      </c>
      <c r="AI3194" s="198"/>
      <c r="AJ3194" s="199" t="s">
        <v>90</v>
      </c>
      <c r="AK3194" s="200"/>
      <c r="AL3194" s="4"/>
      <c r="AM3194" s="197" t="s">
        <v>91</v>
      </c>
      <c r="AN3194" s="198"/>
      <c r="AO3194" s="199" t="s">
        <v>92</v>
      </c>
      <c r="AP3194" s="200"/>
      <c r="AR3194" s="197" t="s">
        <v>93</v>
      </c>
      <c r="AS3194" s="198"/>
      <c r="AT3194" s="199" t="s">
        <v>94</v>
      </c>
      <c r="AU3194" s="200"/>
      <c r="AV3194" s="4"/>
      <c r="AW3194" s="181" t="s">
        <v>95</v>
      </c>
      <c r="AY3194" s="182" t="s">
        <v>22</v>
      </c>
      <c r="AZ3194" s="9"/>
      <c r="BA3194" s="29"/>
      <c r="BB3194" s="29"/>
      <c r="BC3194" s="29"/>
      <c r="BD3194" s="29"/>
    </row>
    <row r="3195" spans="2:56" ht="18.649999999999999" customHeight="1" thickTop="1" thickBot="1">
      <c r="B3195" s="39">
        <f t="shared" ref="B3195" si="19047">B3188+$E$5</f>
        <v>1.0811999999999802</v>
      </c>
      <c r="D3195" s="24">
        <v>1</v>
      </c>
      <c r="E3195" s="25">
        <v>0</v>
      </c>
      <c r="F3195" s="26">
        <v>0</v>
      </c>
      <c r="G3195" s="27">
        <f t="shared" ref="G3195" si="19048">-1/($E$8*$B3195)</f>
        <v>-5.1670293921300887</v>
      </c>
      <c r="I3195" s="24">
        <v>1</v>
      </c>
      <c r="J3195" s="28">
        <v>0</v>
      </c>
      <c r="K3195" s="26">
        <v>0</v>
      </c>
      <c r="L3195" s="27">
        <v>0</v>
      </c>
      <c r="N3195" s="24">
        <f t="shared" ref="N3195" si="19049">D3195*I3195+F3195*I3198-E3195*J3195-G3195*J3198</f>
        <v>0.7949520145582023</v>
      </c>
      <c r="O3195" s="28">
        <f t="shared" ref="O3195" si="19050">(D3195*J3195+E3195*I3195+F3195*J3198+G3195*I3198)</f>
        <v>0</v>
      </c>
      <c r="P3195" s="26">
        <f t="shared" ref="P3195" si="19051">D3195*K3195+F3195*K3198-E3195*L3195-G3195*L3198</f>
        <v>0</v>
      </c>
      <c r="Q3195" s="27">
        <f t="shared" ref="Q3195" si="19052">(D3195*L3195+E3195*K3195+F3195*L3198+G3195*K3198)</f>
        <v>-5.1670293921300887</v>
      </c>
      <c r="S3195" s="24">
        <v>1</v>
      </c>
      <c r="T3195" s="25">
        <v>0</v>
      </c>
      <c r="U3195" s="26">
        <v>0</v>
      </c>
      <c r="V3195" s="27">
        <f t="shared" ref="V3195" si="19053">-1/($T$8*$B3195)</f>
        <v>-24.997250302467187</v>
      </c>
      <c r="X3195" s="24">
        <f t="shared" ref="X3195" si="19054">N3195*S3195+P3195*S3198-O3195*T3195-Q3195*T3198</f>
        <v>0.7949520145582023</v>
      </c>
      <c r="Y3195" s="28">
        <f t="shared" ref="Y3195" si="19055">(N3195*T3195+O3195*S3195+P3195*T3198+Q3195*S3198)</f>
        <v>0</v>
      </c>
      <c r="Z3195" s="26">
        <f t="shared" ref="Z3195" si="19056">N3195*U3195+P3195*U3198-O3195*V3195-Q3195*V3198</f>
        <v>0</v>
      </c>
      <c r="AA3195" s="27">
        <f t="shared" ref="AA3195" si="19057">(N3195*V3195+O3195*U3195+P3195*V3198+Q3195*U3198)</f>
        <v>-25.03864387849201</v>
      </c>
      <c r="AB3195" s="8"/>
      <c r="AC3195" s="24">
        <v>1</v>
      </c>
      <c r="AD3195" s="28">
        <v>0</v>
      </c>
      <c r="AE3195" s="26">
        <v>0</v>
      </c>
      <c r="AF3195" s="27">
        <v>0</v>
      </c>
      <c r="AH3195" s="24">
        <f t="shared" ref="AH3195" si="19058">X3195*AC3195+Z3195*AC3198-Y3195*AD3195-AA3195*AD3198</f>
        <v>-0.78553603960659268</v>
      </c>
      <c r="AI3195" s="28">
        <f t="shared" ref="AI3195" si="19059">(X3195*AD3195+Y3195*AC3195+Z3195*AD3198+AA3195*AC3198)</f>
        <v>0</v>
      </c>
      <c r="AJ3195" s="26">
        <f t="shared" ref="AJ3195" si="19060">X3195*AE3195+Z3195*AE3198-Y3195*AF3195-AA3195*AF3198</f>
        <v>0</v>
      </c>
      <c r="AK3195" s="27">
        <f t="shared" ref="AK3195" si="19061">(X3195*AF3195+Y3195*AE3195+Z3195*AF3198+AA3195*AE3198)</f>
        <v>-25.03864387849201</v>
      </c>
      <c r="AL3195" s="8"/>
      <c r="AM3195" s="24">
        <v>1</v>
      </c>
      <c r="AN3195" s="25">
        <v>0</v>
      </c>
      <c r="AO3195" s="26">
        <v>0</v>
      </c>
      <c r="AP3195" s="27">
        <f t="shared" ref="AP3195" si="19062">-1/($AN$8*$B3195)</f>
        <v>-5.1670293921300887</v>
      </c>
      <c r="AR3195" s="24">
        <f t="shared" ref="AR3195" si="19063">AH3195*AM3195+AJ3195*AM3198-AI3195*AN3195-AK3195*AN3198</f>
        <v>-0.78553603960659268</v>
      </c>
      <c r="AS3195" s="28">
        <f t="shared" ref="AS3195" si="19064">(AH3195*AN3195+AI3195*AM3195+AJ3195*AN3198+AK3195*AM3198)</f>
        <v>0</v>
      </c>
      <c r="AT3195" s="26">
        <f t="shared" ref="AT3195" si="19065">AH3195*AO3195+AJ3195*AO3198-AI3195*AP3195-AK3195*AP3198</f>
        <v>0</v>
      </c>
      <c r="AU3195" s="27">
        <f t="shared" ref="AU3195" si="19066">(AH3195*AP3195+AI3195*AO3195+AJ3195*AP3198+AK3195*AO3198)</f>
        <v>-20.979756073267282</v>
      </c>
      <c r="AV3195" s="8"/>
      <c r="AW3195" s="183">
        <f t="shared" ref="AW3195" si="19067">20*LOG((2*$AR$8)/(($AR$8*AR3195+AT3195+$AR$8*AR3198+AT3198)^2+($AR$8*AS3195+AU3195+$AR$8*AS3198+AU3198)^2)^0.5)</f>
        <v>-20.441561605290222</v>
      </c>
      <c r="AY3195" s="184">
        <f t="shared" ref="AY3195" si="19068">((AS3195^2+AR3195^2)/(AS3198^2+AR3198^2))^0.5</f>
        <v>19.545755596691844</v>
      </c>
      <c r="AZ3195" s="9"/>
      <c r="BA3195" s="29"/>
      <c r="BB3195" s="29"/>
      <c r="BC3195" s="29"/>
      <c r="BD3195" s="29"/>
    </row>
    <row r="3196" spans="2:56" ht="18.649999999999999" customHeight="1" thickBot="1">
      <c r="D3196" s="30"/>
      <c r="G3196" s="31"/>
      <c r="I3196" s="30"/>
      <c r="L3196" s="31"/>
      <c r="N3196" s="30"/>
      <c r="Q3196" s="31"/>
      <c r="S3196" s="30"/>
      <c r="V3196" s="31"/>
      <c r="X3196" s="30"/>
      <c r="AA3196" s="31"/>
      <c r="AC3196" s="30"/>
      <c r="AF3196" s="31"/>
      <c r="AH3196" s="30"/>
      <c r="AK3196" s="31"/>
      <c r="AM3196" s="30"/>
      <c r="AP3196" s="31"/>
      <c r="AR3196" s="30"/>
      <c r="AU3196" s="31"/>
      <c r="AY3196" s="185"/>
      <c r="AZ3196" s="9"/>
      <c r="BA3196" s="29"/>
      <c r="BB3196" s="29"/>
      <c r="BC3196" s="29"/>
      <c r="BD3196" s="29"/>
    </row>
    <row r="3197" spans="2:56" ht="18.649999999999999" customHeight="1" thickBot="1">
      <c r="D3197" s="197" t="s">
        <v>96</v>
      </c>
      <c r="E3197" s="198"/>
      <c r="F3197" s="199" t="s">
        <v>97</v>
      </c>
      <c r="G3197" s="200"/>
      <c r="I3197" s="197" t="s">
        <v>98</v>
      </c>
      <c r="J3197" s="198"/>
      <c r="K3197" s="199" t="s">
        <v>99</v>
      </c>
      <c r="L3197" s="200"/>
      <c r="N3197" s="197" t="s">
        <v>1</v>
      </c>
      <c r="O3197" s="198"/>
      <c r="P3197" s="199" t="s">
        <v>2</v>
      </c>
      <c r="Q3197" s="200"/>
      <c r="S3197" s="172" t="s">
        <v>100</v>
      </c>
      <c r="T3197" s="173"/>
      <c r="U3197" s="199" t="s">
        <v>101</v>
      </c>
      <c r="V3197" s="200"/>
      <c r="X3197" s="197" t="s">
        <v>102</v>
      </c>
      <c r="Y3197" s="198"/>
      <c r="Z3197" s="199" t="s">
        <v>103</v>
      </c>
      <c r="AA3197" s="200"/>
      <c r="AB3197" s="4"/>
      <c r="AC3197" s="197" t="s">
        <v>104</v>
      </c>
      <c r="AD3197" s="198"/>
      <c r="AE3197" s="199" t="s">
        <v>105</v>
      </c>
      <c r="AF3197" s="200"/>
      <c r="AH3197" s="172" t="s">
        <v>106</v>
      </c>
      <c r="AI3197" s="173"/>
      <c r="AJ3197" s="199" t="s">
        <v>107</v>
      </c>
      <c r="AK3197" s="200"/>
      <c r="AL3197" s="4"/>
      <c r="AM3197" s="197" t="s">
        <v>108</v>
      </c>
      <c r="AN3197" s="198"/>
      <c r="AO3197" s="199" t="s">
        <v>109</v>
      </c>
      <c r="AP3197" s="200"/>
      <c r="AR3197" s="197" t="s">
        <v>110</v>
      </c>
      <c r="AS3197" s="198"/>
      <c r="AT3197" s="199" t="s">
        <v>111</v>
      </c>
      <c r="AU3197" s="200"/>
      <c r="AV3197" s="4"/>
      <c r="AW3197" s="36" t="s">
        <v>112</v>
      </c>
      <c r="AY3197" s="186" t="s">
        <v>113</v>
      </c>
      <c r="AZ3197" s="9"/>
      <c r="BA3197" s="29"/>
      <c r="BB3197" s="29"/>
      <c r="BC3197" s="29"/>
      <c r="BD3197" s="29"/>
    </row>
    <row r="3198" spans="2:56" ht="18.649999999999999" customHeight="1" thickTop="1" thickBot="1">
      <c r="D3198" s="24">
        <v>0</v>
      </c>
      <c r="E3198" s="28">
        <v>0</v>
      </c>
      <c r="F3198" s="26">
        <v>1</v>
      </c>
      <c r="G3198" s="27">
        <v>0</v>
      </c>
      <c r="I3198" s="24">
        <v>0</v>
      </c>
      <c r="J3198" s="28">
        <f t="shared" ref="J3198" si="19069">IF(0=(1-$J$8*$K$8*$B3195^2),0,-1*(1-$J$8*$K$8*$B3195^2)/($B3195*$K$8))</f>
        <v>-3.9683920852880514E-2</v>
      </c>
      <c r="K3198" s="26">
        <v>1</v>
      </c>
      <c r="L3198" s="27">
        <v>0</v>
      </c>
      <c r="N3198" s="24">
        <f t="shared" ref="N3198" si="19070">D3198*I3195+F3198*I3198-E3198*J3195-G3198*J3198</f>
        <v>0</v>
      </c>
      <c r="O3198" s="28">
        <f t="shared" ref="O3198" si="19071">(D3198*J3195+E3198*I3195+F3198*J3198+G3198*I3198)</f>
        <v>-3.9683920852880514E-2</v>
      </c>
      <c r="P3198" s="26">
        <f t="shared" ref="P3198" si="19072">D3198*K3195+F3198*K3198-E3198*L3195-G3198*L3198</f>
        <v>1</v>
      </c>
      <c r="Q3198" s="27">
        <f t="shared" ref="Q3198" si="19073">(D3198*L3195+E3198*K3195+F3198*L3198+G3198*K3198)</f>
        <v>0</v>
      </c>
      <c r="S3198" s="24">
        <v>0</v>
      </c>
      <c r="T3198" s="28">
        <v>0</v>
      </c>
      <c r="U3198" s="26">
        <v>1</v>
      </c>
      <c r="V3198" s="27">
        <v>0</v>
      </c>
      <c r="X3198" s="24">
        <f t="shared" ref="X3198" si="19074">N3198*S3195+P3198*S3198-O3198*T3195-Q3198*T3198</f>
        <v>0</v>
      </c>
      <c r="Y3198" s="28">
        <f t="shared" ref="Y3198" si="19075">(N3198*T3195+O3198*S3195+P3198*T3198+Q3198*S3198)</f>
        <v>-3.9683920852880514E-2</v>
      </c>
      <c r="Z3198" s="26">
        <f t="shared" ref="Z3198" si="19076">N3198*U3195+P3198*U3198-O3198*V3195-Q3198*V3198</f>
        <v>8.0110974572487059E-3</v>
      </c>
      <c r="AA3198" s="27">
        <f t="shared" ref="AA3198" si="19077">(N3198*V3195+O3198*U3195+P3198*V3198+Q3198*U3198)</f>
        <v>0</v>
      </c>
      <c r="AB3198" s="8"/>
      <c r="AC3198" s="24">
        <v>0</v>
      </c>
      <c r="AD3198" s="28">
        <f t="shared" ref="AD3198" si="19078">IF(0=(1-$AD$8*$AE$8*$B3195^2),0,-1*(1-$AD$8*$AE$8*$B3195^2)/($B3195*$AD$8))</f>
        <v>-6.3121951086273539E-2</v>
      </c>
      <c r="AE3198" s="26">
        <v>1</v>
      </c>
      <c r="AF3198" s="27">
        <v>0</v>
      </c>
      <c r="AH3198" s="24">
        <f t="shared" ref="AH3198" si="19079">X3198*AC3195+Z3198*AC3198-Y3198*AD3195-AA3198*AD3198</f>
        <v>0</v>
      </c>
      <c r="AI3198" s="28">
        <f t="shared" ref="AI3198" si="19080">(X3198*AD3195+Y3198*AC3195+Z3198*AD3198+AA3198*AC3198)</f>
        <v>-4.0189596954724335E-2</v>
      </c>
      <c r="AJ3198" s="26">
        <f t="shared" ref="AJ3198" si="19081">X3198*AE3195+Z3198*AE3198-Y3198*AF3195-AA3198*AF3198</f>
        <v>8.0110974572487059E-3</v>
      </c>
      <c r="AK3198" s="27">
        <f t="shared" ref="AK3198" si="19082">(X3198*AF3195+Y3198*AE3195+Z3198*AF3198+AA3198*AE3198)</f>
        <v>0</v>
      </c>
      <c r="AL3198" s="8"/>
      <c r="AM3198" s="24">
        <v>0</v>
      </c>
      <c r="AN3198" s="28">
        <v>0</v>
      </c>
      <c r="AO3198" s="26">
        <v>1</v>
      </c>
      <c r="AP3198" s="27">
        <v>0</v>
      </c>
      <c r="AR3198" s="24">
        <f t="shared" ref="AR3198" si="19083">AH3198*AM3195+AJ3198*AM3198-AI3198*AN3195-AK3198*AN3198</f>
        <v>0</v>
      </c>
      <c r="AS3198" s="28">
        <f t="shared" ref="AS3198" si="19084">(AH3198*AN3195+AI3198*AM3195+AJ3198*AN3198+AK3198*AM3198)</f>
        <v>-4.0189596954724335E-2</v>
      </c>
      <c r="AT3198" s="26">
        <f t="shared" ref="AT3198" si="19085">AH3198*AO3195+AJ3198*AO3198-AI3198*AP3195-AK3198*AP3198</f>
        <v>-0.19964973126567384</v>
      </c>
      <c r="AU3198" s="27">
        <f t="shared" ref="AU3198" si="19086">(AH3198*AP3195+AI3198*AO3195+AJ3198*AP3198+AK3198*AO3198)</f>
        <v>0</v>
      </c>
      <c r="AV3198" s="8"/>
      <c r="AW3198" s="38">
        <f t="shared" ref="AW3198" si="19087">(180/PI())*ATAN(-1*(($AR$8*AS3195+AU3195+$AR$8*AS3198+AU3198)/($AR$8*AR3195+AT3195+$AR$8*AR3198+AT3198)))</f>
        <v>-87.316562592637652</v>
      </c>
      <c r="AY3198" s="187">
        <f t="shared" ref="AY3198" si="19088">20*LOG(((($AR$8*AR3195+AT3195-$AR$8*AR3198-AT3198)^2+($AR$8*AS3195+AU3195-$AR$8*AS3198-AU3198)^2)/(($AR$8*AR3195+AT3195+$AR$8*AR3198+AT3198)^2+($AR$8*AS3195+AU3195+$AR$8*AS3198+AU3198)^2))^0.5)</f>
        <v>-3.9409154592936632E-2</v>
      </c>
      <c r="AZ3198" s="9"/>
      <c r="BA3198" s="29"/>
      <c r="BB3198" s="29"/>
      <c r="BC3198" s="29"/>
      <c r="BD3198" s="29"/>
    </row>
    <row r="3199" spans="2:56" ht="18.649999999999999" customHeight="1">
      <c r="AY3199" s="33"/>
    </row>
    <row r="3200" spans="2:56" ht="18.649999999999999" customHeight="1" thickBot="1">
      <c r="E3200" s="21" t="s">
        <v>68</v>
      </c>
      <c r="J3200" s="21" t="s">
        <v>69</v>
      </c>
      <c r="O3200" s="21" t="s">
        <v>70</v>
      </c>
      <c r="T3200" s="21" t="s">
        <v>71</v>
      </c>
      <c r="Y3200" s="21" t="s">
        <v>72</v>
      </c>
      <c r="AD3200" s="21" t="s">
        <v>73</v>
      </c>
      <c r="AI3200" s="21" t="s">
        <v>74</v>
      </c>
      <c r="AN3200" s="21" t="s">
        <v>75</v>
      </c>
      <c r="AS3200" s="21" t="s">
        <v>76</v>
      </c>
    </row>
    <row r="3201" spans="2:56" ht="18.649999999999999" customHeight="1" thickBot="1">
      <c r="B3201" s="20"/>
      <c r="D3201" s="197" t="s">
        <v>77</v>
      </c>
      <c r="E3201" s="198"/>
      <c r="F3201" s="199" t="s">
        <v>78</v>
      </c>
      <c r="G3201" s="200"/>
      <c r="I3201" s="197" t="s">
        <v>79</v>
      </c>
      <c r="J3201" s="198"/>
      <c r="K3201" s="199" t="s">
        <v>80</v>
      </c>
      <c r="L3201" s="200"/>
      <c r="N3201" s="197" t="s">
        <v>81</v>
      </c>
      <c r="O3201" s="198"/>
      <c r="P3201" s="199" t="s">
        <v>82</v>
      </c>
      <c r="Q3201" s="200"/>
      <c r="S3201" s="197" t="s">
        <v>83</v>
      </c>
      <c r="T3201" s="198"/>
      <c r="U3201" s="199" t="s">
        <v>84</v>
      </c>
      <c r="V3201" s="200"/>
      <c r="X3201" s="197" t="s">
        <v>85</v>
      </c>
      <c r="Y3201" s="198"/>
      <c r="Z3201" s="199" t="s">
        <v>86</v>
      </c>
      <c r="AA3201" s="200"/>
      <c r="AB3201" s="4"/>
      <c r="AC3201" s="197" t="s">
        <v>87</v>
      </c>
      <c r="AD3201" s="198"/>
      <c r="AE3201" s="199" t="s">
        <v>88</v>
      </c>
      <c r="AF3201" s="200"/>
      <c r="AH3201" s="197" t="s">
        <v>89</v>
      </c>
      <c r="AI3201" s="198"/>
      <c r="AJ3201" s="199" t="s">
        <v>90</v>
      </c>
      <c r="AK3201" s="200"/>
      <c r="AL3201" s="4"/>
      <c r="AM3201" s="197" t="s">
        <v>91</v>
      </c>
      <c r="AN3201" s="198"/>
      <c r="AO3201" s="199" t="s">
        <v>92</v>
      </c>
      <c r="AP3201" s="200"/>
      <c r="AR3201" s="197" t="s">
        <v>93</v>
      </c>
      <c r="AS3201" s="198"/>
      <c r="AT3201" s="199" t="s">
        <v>94</v>
      </c>
      <c r="AU3201" s="200"/>
      <c r="AV3201" s="4"/>
      <c r="AW3201" s="181" t="s">
        <v>95</v>
      </c>
      <c r="AY3201" s="182" t="s">
        <v>22</v>
      </c>
      <c r="AZ3201" s="9"/>
      <c r="BA3201" s="29"/>
      <c r="BB3201" s="29"/>
      <c r="BC3201" s="29"/>
      <c r="BD3201" s="29"/>
    </row>
    <row r="3202" spans="2:56" ht="18.649999999999999" customHeight="1" thickTop="1" thickBot="1">
      <c r="B3202" s="39">
        <f t="shared" ref="B3202" si="19089">B3195+$E$5</f>
        <v>1.0815999999999801</v>
      </c>
      <c r="D3202" s="24">
        <v>1</v>
      </c>
      <c r="E3202" s="25">
        <v>0</v>
      </c>
      <c r="F3202" s="26">
        <v>0</v>
      </c>
      <c r="G3202" s="27">
        <f t="shared" ref="G3202" si="19090">-1/($E$8*$B3202)</f>
        <v>-5.1651185084791535</v>
      </c>
      <c r="I3202" s="24">
        <v>1</v>
      </c>
      <c r="J3202" s="28">
        <v>0</v>
      </c>
      <c r="K3202" s="26">
        <v>0</v>
      </c>
      <c r="L3202" s="27">
        <v>0</v>
      </c>
      <c r="N3202" s="24">
        <f t="shared" ref="N3202" si="19091">D3202*I3202+F3202*I3205-E3202*J3202-G3202*J3205</f>
        <v>0.79918953532308856</v>
      </c>
      <c r="O3202" s="28">
        <f t="shared" ref="O3202" si="19092">(D3202*J3202+E3202*I3202+F3202*J3205+G3202*I3205)</f>
        <v>0</v>
      </c>
      <c r="P3202" s="26">
        <f t="shared" ref="P3202" si="19093">D3202*K3202+F3202*K3205-E3202*L3202-G3202*L3205</f>
        <v>0</v>
      </c>
      <c r="Q3202" s="27">
        <f t="shared" ref="Q3202" si="19094">(D3202*L3202+E3202*K3202+F3202*L3205+G3202*K3205)</f>
        <v>-5.1651185084791535</v>
      </c>
      <c r="S3202" s="24">
        <v>1</v>
      </c>
      <c r="T3202" s="25">
        <v>0</v>
      </c>
      <c r="U3202" s="26">
        <v>0</v>
      </c>
      <c r="V3202" s="27">
        <f t="shared" ref="V3202" si="19095">-1/($T$8*$B3202)</f>
        <v>-24.988005757236987</v>
      </c>
      <c r="X3202" s="24">
        <f t="shared" ref="X3202" si="19096">N3202*S3202+P3202*S3205-O3202*T3202-Q3202*T3205</f>
        <v>0.79918953532308856</v>
      </c>
      <c r="Y3202" s="28">
        <f t="shared" ref="Y3202" si="19097">(N3202*T3202+O3202*S3202+P3202*T3205+Q3202*S3205)</f>
        <v>0</v>
      </c>
      <c r="Z3202" s="26">
        <f t="shared" ref="Z3202" si="19098">N3202*U3202+P3202*U3205-O3202*V3202-Q3202*V3205</f>
        <v>0</v>
      </c>
      <c r="AA3202" s="27">
        <f t="shared" ref="AA3202" si="19099">(N3202*V3202+O3202*U3202+P3202*V3205+Q3202*U3205)</f>
        <v>-25.135271218256044</v>
      </c>
      <c r="AB3202" s="8"/>
      <c r="AC3202" s="24">
        <v>1</v>
      </c>
      <c r="AD3202" s="28">
        <v>0</v>
      </c>
      <c r="AE3202" s="26">
        <v>0</v>
      </c>
      <c r="AF3202" s="27">
        <v>0</v>
      </c>
      <c r="AH3202" s="24">
        <f t="shared" ref="AH3202" si="19100">X3202*AC3202+Z3202*AC3205-Y3202*AD3202-AA3202*AD3205</f>
        <v>-0.77004391742677203</v>
      </c>
      <c r="AI3202" s="28">
        <f t="shared" ref="AI3202" si="19101">(X3202*AD3202+Y3202*AC3202+Z3202*AD3205+AA3202*AC3205)</f>
        <v>0</v>
      </c>
      <c r="AJ3202" s="26">
        <f t="shared" ref="AJ3202" si="19102">X3202*AE3202+Z3202*AE3205-Y3202*AF3202-AA3202*AF3205</f>
        <v>0</v>
      </c>
      <c r="AK3202" s="27">
        <f t="shared" ref="AK3202" si="19103">(X3202*AF3202+Y3202*AE3202+Z3202*AF3205+AA3202*AE3205)</f>
        <v>-25.135271218256044</v>
      </c>
      <c r="AL3202" s="8"/>
      <c r="AM3202" s="24">
        <v>1</v>
      </c>
      <c r="AN3202" s="25">
        <v>0</v>
      </c>
      <c r="AO3202" s="26">
        <v>0</v>
      </c>
      <c r="AP3202" s="27">
        <f t="shared" ref="AP3202" si="19104">-1/($AN$8*$B3202)</f>
        <v>-5.1651185084791535</v>
      </c>
      <c r="AR3202" s="24">
        <f t="shared" ref="AR3202" si="19105">AH3202*AM3202+AJ3202*AM3205-AI3202*AN3202-AK3202*AN3205</f>
        <v>-0.77004391742677203</v>
      </c>
      <c r="AS3202" s="28">
        <f t="shared" ref="AS3202" si="19106">(AH3202*AN3202+AI3202*AM3202+AJ3202*AN3205+AK3202*AM3205)</f>
        <v>0</v>
      </c>
      <c r="AT3202" s="26">
        <f t="shared" ref="AT3202" si="19107">AH3202*AO3202+AJ3202*AO3205-AI3202*AP3202-AK3202*AP3205</f>
        <v>0</v>
      </c>
      <c r="AU3202" s="27">
        <f t="shared" ref="AU3202" si="19108">(AH3202*AP3202+AI3202*AO3202+AJ3202*AP3205+AK3202*AO3205)</f>
        <v>-21.157903128013231</v>
      </c>
      <c r="AV3202" s="8"/>
      <c r="AW3202" s="183">
        <f t="shared" ref="AW3202" si="19109">20*LOG((2*$AR$8)/(($AR$8*AR3202+AT3202+$AR$8*AR3205+AT3205)^2+($AR$8*AS3202+AU3202+$AR$8*AS3205+AU3205)^2)^0.5)</f>
        <v>-20.514269341536945</v>
      </c>
      <c r="AY3202" s="184">
        <f t="shared" ref="AY3202" si="19110">((AS3202^2+AR3202^2)/(AS3205^2+AR3205^2))^0.5</f>
        <v>18.939444656250394</v>
      </c>
      <c r="AZ3202" s="9"/>
      <c r="BA3202" s="29"/>
      <c r="BB3202" s="29"/>
      <c r="BC3202" s="29"/>
      <c r="BD3202" s="29"/>
    </row>
    <row r="3203" spans="2:56" ht="18.649999999999999" customHeight="1" thickBot="1">
      <c r="D3203" s="30"/>
      <c r="G3203" s="31"/>
      <c r="I3203" s="30"/>
      <c r="L3203" s="31"/>
      <c r="N3203" s="30"/>
      <c r="Q3203" s="31"/>
      <c r="S3203" s="30"/>
      <c r="V3203" s="31"/>
      <c r="X3203" s="30"/>
      <c r="AA3203" s="31"/>
      <c r="AC3203" s="30"/>
      <c r="AF3203" s="31"/>
      <c r="AH3203" s="30"/>
      <c r="AK3203" s="31"/>
      <c r="AM3203" s="30"/>
      <c r="AP3203" s="31"/>
      <c r="AR3203" s="30"/>
      <c r="AU3203" s="31"/>
      <c r="AY3203" s="185"/>
      <c r="AZ3203" s="9"/>
      <c r="BA3203" s="29"/>
      <c r="BB3203" s="29"/>
      <c r="BC3203" s="29"/>
      <c r="BD3203" s="29"/>
    </row>
    <row r="3204" spans="2:56" ht="18.649999999999999" customHeight="1" thickBot="1">
      <c r="D3204" s="197" t="s">
        <v>96</v>
      </c>
      <c r="E3204" s="198"/>
      <c r="F3204" s="199" t="s">
        <v>97</v>
      </c>
      <c r="G3204" s="200"/>
      <c r="I3204" s="197" t="s">
        <v>98</v>
      </c>
      <c r="J3204" s="198"/>
      <c r="K3204" s="199" t="s">
        <v>99</v>
      </c>
      <c r="L3204" s="200"/>
      <c r="N3204" s="197" t="s">
        <v>1</v>
      </c>
      <c r="O3204" s="198"/>
      <c r="P3204" s="199" t="s">
        <v>2</v>
      </c>
      <c r="Q3204" s="200"/>
      <c r="S3204" s="172" t="s">
        <v>100</v>
      </c>
      <c r="T3204" s="173"/>
      <c r="U3204" s="199" t="s">
        <v>101</v>
      </c>
      <c r="V3204" s="200"/>
      <c r="X3204" s="197" t="s">
        <v>102</v>
      </c>
      <c r="Y3204" s="198"/>
      <c r="Z3204" s="199" t="s">
        <v>103</v>
      </c>
      <c r="AA3204" s="200"/>
      <c r="AB3204" s="4"/>
      <c r="AC3204" s="197" t="s">
        <v>104</v>
      </c>
      <c r="AD3204" s="198"/>
      <c r="AE3204" s="199" t="s">
        <v>105</v>
      </c>
      <c r="AF3204" s="200"/>
      <c r="AH3204" s="172" t="s">
        <v>106</v>
      </c>
      <c r="AI3204" s="173"/>
      <c r="AJ3204" s="199" t="s">
        <v>107</v>
      </c>
      <c r="AK3204" s="200"/>
      <c r="AL3204" s="4"/>
      <c r="AM3204" s="197" t="s">
        <v>108</v>
      </c>
      <c r="AN3204" s="198"/>
      <c r="AO3204" s="199" t="s">
        <v>109</v>
      </c>
      <c r="AP3204" s="200"/>
      <c r="AR3204" s="197" t="s">
        <v>110</v>
      </c>
      <c r="AS3204" s="198"/>
      <c r="AT3204" s="199" t="s">
        <v>111</v>
      </c>
      <c r="AU3204" s="200"/>
      <c r="AV3204" s="4"/>
      <c r="AW3204" s="36" t="s">
        <v>112</v>
      </c>
      <c r="AY3204" s="186" t="s">
        <v>113</v>
      </c>
      <c r="AZ3204" s="9"/>
      <c r="BA3204" s="29"/>
      <c r="BB3204" s="29"/>
      <c r="BC3204" s="29"/>
      <c r="BD3204" s="29"/>
    </row>
    <row r="3205" spans="2:56" ht="18.649999999999999" customHeight="1" thickTop="1" thickBot="1">
      <c r="D3205" s="24">
        <v>0</v>
      </c>
      <c r="E3205" s="28">
        <v>0</v>
      </c>
      <c r="F3205" s="26">
        <v>1</v>
      </c>
      <c r="G3205" s="27">
        <v>0</v>
      </c>
      <c r="I3205" s="24">
        <v>0</v>
      </c>
      <c r="J3205" s="28">
        <f t="shared" ref="J3205" si="19111">IF(0=(1-$J$8*$K$8*$B3202^2),0,-1*(1-$J$8*$K$8*$B3202^2)/($B3202*$K$8))</f>
        <v>-3.8878191148423273E-2</v>
      </c>
      <c r="K3205" s="26">
        <v>1</v>
      </c>
      <c r="L3205" s="27">
        <v>0</v>
      </c>
      <c r="N3205" s="24">
        <f t="shared" ref="N3205" si="19112">D3205*I3202+F3205*I3205-E3205*J3202-G3205*J3205</f>
        <v>0</v>
      </c>
      <c r="O3205" s="28">
        <f t="shared" ref="O3205" si="19113">(D3205*J3202+E3205*I3202+F3205*J3205+G3205*I3205)</f>
        <v>-3.8878191148423273E-2</v>
      </c>
      <c r="P3205" s="26">
        <f t="shared" ref="P3205" si="19114">D3205*K3202+F3205*K3205-E3205*L3202-G3205*L3205</f>
        <v>1</v>
      </c>
      <c r="Q3205" s="27">
        <f t="shared" ref="Q3205" si="19115">(D3205*L3202+E3205*K3202+F3205*L3205+G3205*K3205)</f>
        <v>0</v>
      </c>
      <c r="S3205" s="24">
        <v>0</v>
      </c>
      <c r="T3205" s="28">
        <v>0</v>
      </c>
      <c r="U3205" s="26">
        <v>1</v>
      </c>
      <c r="V3205" s="27">
        <v>0</v>
      </c>
      <c r="X3205" s="24">
        <f t="shared" ref="X3205" si="19116">N3205*S3202+P3205*S3205-O3205*T3202-Q3205*T3205</f>
        <v>0</v>
      </c>
      <c r="Y3205" s="28">
        <f t="shared" ref="Y3205" si="19117">(N3205*T3202+O3205*S3202+P3205*T3205+Q3205*S3205)</f>
        <v>-3.8878191148423273E-2</v>
      </c>
      <c r="Z3205" s="26">
        <f t="shared" ref="Z3205" si="19118">N3205*U3202+P3205*U3205-O3205*V3202-Q3205*V3205</f>
        <v>2.8511535752239192E-2</v>
      </c>
      <c r="AA3205" s="27">
        <f t="shared" ref="AA3205" si="19119">(N3205*V3202+O3205*U3202+P3205*V3205+Q3205*U3205)</f>
        <v>0</v>
      </c>
      <c r="AB3205" s="8"/>
      <c r="AC3205" s="24">
        <v>0</v>
      </c>
      <c r="AD3205" s="28">
        <f t="shared" ref="AD3205" si="19120">IF(0=(1-$AD$8*$AE$8*$B3202^2),0,-1*(1-$AD$8*$AE$8*$B3202^2)/($B3202*$AD$8))</f>
        <v>-6.2431530542232931E-2</v>
      </c>
      <c r="AE3205" s="26">
        <v>1</v>
      </c>
      <c r="AF3205" s="27">
        <v>0</v>
      </c>
      <c r="AH3205" s="24">
        <f t="shared" ref="AH3205" si="19121">X3205*AC3202+Z3205*AC3205-Y3205*AD3202-AA3205*AD3205</f>
        <v>0</v>
      </c>
      <c r="AI3205" s="28">
        <f t="shared" ref="AI3205" si="19122">(X3205*AD3202+Y3205*AC3202+Z3205*AD3205+AA3205*AC3205)</f>
        <v>-4.0658209963545161E-2</v>
      </c>
      <c r="AJ3205" s="26">
        <f t="shared" ref="AJ3205" si="19123">X3205*AE3202+Z3205*AE3205-Y3205*AF3202-AA3205*AF3205</f>
        <v>2.8511535752239192E-2</v>
      </c>
      <c r="AK3205" s="27">
        <f t="shared" ref="AK3205" si="19124">(X3205*AF3202+Y3205*AE3202+Z3205*AF3205+AA3205*AE3205)</f>
        <v>0</v>
      </c>
      <c r="AL3205" s="8"/>
      <c r="AM3205" s="24">
        <v>0</v>
      </c>
      <c r="AN3205" s="28">
        <v>0</v>
      </c>
      <c r="AO3205" s="26">
        <v>1</v>
      </c>
      <c r="AP3205" s="27">
        <v>0</v>
      </c>
      <c r="AR3205" s="24">
        <f t="shared" ref="AR3205" si="19125">AH3205*AM3202+AJ3205*AM3205-AI3205*AN3202-AK3205*AN3205</f>
        <v>0</v>
      </c>
      <c r="AS3205" s="28">
        <f t="shared" ref="AS3205" si="19126">(AH3205*AN3202+AI3205*AM3202+AJ3205*AN3205+AK3205*AM3205)</f>
        <v>-4.0658209963545161E-2</v>
      </c>
      <c r="AT3205" s="26">
        <f t="shared" ref="AT3205" si="19127">AH3205*AO3202+AJ3205*AO3205-AI3205*AP3202-AK3205*AP3205</f>
        <v>-0.18149293705209946</v>
      </c>
      <c r="AU3205" s="27">
        <f t="shared" ref="AU3205" si="19128">(AH3205*AP3202+AI3205*AO3202+AJ3205*AP3205+AK3205*AO3205)</f>
        <v>0</v>
      </c>
      <c r="AV3205" s="8"/>
      <c r="AW3205" s="38">
        <f t="shared" ref="AW3205" si="19129">(180/PI())*ATAN(-1*(($AR$8*AS3202+AU3202+$AR$8*AS3205+AU3205)/($AR$8*AR3202+AT3202+$AR$8*AR3205+AT3205)))</f>
        <v>-87.429897547996532</v>
      </c>
      <c r="AY3205" s="187">
        <f t="shared" ref="AY3205" si="19130">20*LOG(((($AR$8*AR3202+AT3202-$AR$8*AR3205-AT3205)^2+($AR$8*AS3202+AU3202-$AR$8*AS3205-AU3205)^2)/(($AR$8*AR3202+AT3202+$AR$8*AR3205+AT3205)^2+($AR$8*AS3202+AU3202+$AR$8*AS3205+AU3205)^2))^0.5)</f>
        <v>-3.8751947559986795E-2</v>
      </c>
      <c r="AZ3205" s="9"/>
      <c r="BA3205" s="29"/>
      <c r="BB3205" s="29"/>
      <c r="BC3205" s="29"/>
      <c r="BD3205" s="29"/>
    </row>
    <row r="3206" spans="2:56" ht="18.649999999999999" customHeight="1">
      <c r="AY3206" s="33"/>
    </row>
    <row r="3207" spans="2:56" ht="18.649999999999999" customHeight="1" thickBot="1">
      <c r="E3207" s="21" t="s">
        <v>68</v>
      </c>
      <c r="J3207" s="21" t="s">
        <v>69</v>
      </c>
      <c r="O3207" s="21" t="s">
        <v>70</v>
      </c>
      <c r="T3207" s="21" t="s">
        <v>71</v>
      </c>
      <c r="Y3207" s="21" t="s">
        <v>72</v>
      </c>
      <c r="AD3207" s="21" t="s">
        <v>73</v>
      </c>
      <c r="AI3207" s="21" t="s">
        <v>74</v>
      </c>
      <c r="AN3207" s="21" t="s">
        <v>75</v>
      </c>
      <c r="AS3207" s="21" t="s">
        <v>76</v>
      </c>
    </row>
    <row r="3208" spans="2:56" ht="18.649999999999999" customHeight="1" thickBot="1">
      <c r="B3208" s="20"/>
      <c r="D3208" s="197" t="s">
        <v>77</v>
      </c>
      <c r="E3208" s="198"/>
      <c r="F3208" s="199" t="s">
        <v>78</v>
      </c>
      <c r="G3208" s="200"/>
      <c r="I3208" s="197" t="s">
        <v>79</v>
      </c>
      <c r="J3208" s="198"/>
      <c r="K3208" s="199" t="s">
        <v>80</v>
      </c>
      <c r="L3208" s="200"/>
      <c r="N3208" s="197" t="s">
        <v>81</v>
      </c>
      <c r="O3208" s="198"/>
      <c r="P3208" s="199" t="s">
        <v>82</v>
      </c>
      <c r="Q3208" s="200"/>
      <c r="S3208" s="197" t="s">
        <v>83</v>
      </c>
      <c r="T3208" s="198"/>
      <c r="U3208" s="199" t="s">
        <v>84</v>
      </c>
      <c r="V3208" s="200"/>
      <c r="X3208" s="197" t="s">
        <v>85</v>
      </c>
      <c r="Y3208" s="198"/>
      <c r="Z3208" s="199" t="s">
        <v>86</v>
      </c>
      <c r="AA3208" s="200"/>
      <c r="AB3208" s="4"/>
      <c r="AC3208" s="197" t="s">
        <v>87</v>
      </c>
      <c r="AD3208" s="198"/>
      <c r="AE3208" s="199" t="s">
        <v>88</v>
      </c>
      <c r="AF3208" s="200"/>
      <c r="AH3208" s="197" t="s">
        <v>89</v>
      </c>
      <c r="AI3208" s="198"/>
      <c r="AJ3208" s="199" t="s">
        <v>90</v>
      </c>
      <c r="AK3208" s="200"/>
      <c r="AL3208" s="4"/>
      <c r="AM3208" s="197" t="s">
        <v>91</v>
      </c>
      <c r="AN3208" s="198"/>
      <c r="AO3208" s="199" t="s">
        <v>92</v>
      </c>
      <c r="AP3208" s="200"/>
      <c r="AR3208" s="197" t="s">
        <v>93</v>
      </c>
      <c r="AS3208" s="198"/>
      <c r="AT3208" s="199" t="s">
        <v>94</v>
      </c>
      <c r="AU3208" s="200"/>
      <c r="AV3208" s="4"/>
      <c r="AW3208" s="181" t="s">
        <v>95</v>
      </c>
      <c r="AY3208" s="182" t="s">
        <v>22</v>
      </c>
      <c r="AZ3208" s="9"/>
      <c r="BA3208" s="29"/>
      <c r="BB3208" s="29"/>
      <c r="BC3208" s="29"/>
      <c r="BD3208" s="29"/>
    </row>
    <row r="3209" spans="2:56" ht="18.649999999999999" customHeight="1" thickTop="1" thickBot="1">
      <c r="B3209" s="39">
        <f t="shared" ref="B3209" si="19131">B3202+$E$5</f>
        <v>1.0819999999999801</v>
      </c>
      <c r="D3209" s="24">
        <v>1</v>
      </c>
      <c r="E3209" s="25">
        <v>0</v>
      </c>
      <c r="F3209" s="26">
        <v>0</v>
      </c>
      <c r="G3209" s="27">
        <f t="shared" ref="G3209" si="19132">-1/($E$8*$B3209)</f>
        <v>-5.1632090376811943</v>
      </c>
      <c r="I3209" s="24">
        <v>1</v>
      </c>
      <c r="J3209" s="28">
        <v>0</v>
      </c>
      <c r="K3209" s="26">
        <v>0</v>
      </c>
      <c r="L3209" s="27">
        <v>0</v>
      </c>
      <c r="N3209" s="24">
        <f t="shared" ref="N3209" si="19133">D3209*I3209+F3209*I3212-E3209*J3209-G3209*J3212</f>
        <v>0.80342235730338385</v>
      </c>
      <c r="O3209" s="28">
        <f t="shared" ref="O3209" si="19134">(D3209*J3209+E3209*I3209+F3209*J3212+G3209*I3212)</f>
        <v>0</v>
      </c>
      <c r="P3209" s="26">
        <f t="shared" ref="P3209" si="19135">D3209*K3209+F3209*K3212-E3209*L3209-G3209*L3212</f>
        <v>0</v>
      </c>
      <c r="Q3209" s="27">
        <f t="shared" ref="Q3209" si="19136">(D3209*L3209+E3209*K3209+F3209*L3212+G3209*K3212)</f>
        <v>-5.1632090376811943</v>
      </c>
      <c r="S3209" s="24">
        <v>1</v>
      </c>
      <c r="T3209" s="25">
        <v>0</v>
      </c>
      <c r="U3209" s="26">
        <v>0</v>
      </c>
      <c r="V3209" s="27">
        <f t="shared" ref="V3209" si="19137">-1/($T$8*$B3209)</f>
        <v>-24.978768047160372</v>
      </c>
      <c r="X3209" s="24">
        <f t="shared" ref="X3209" si="19138">N3209*S3209+P3209*S3212-O3209*T3209-Q3209*T3212</f>
        <v>0.80342235730338385</v>
      </c>
      <c r="Y3209" s="28">
        <f t="shared" ref="Y3209" si="19139">(N3209*T3209+O3209*S3209+P3209*T3212+Q3209*S3212)</f>
        <v>0</v>
      </c>
      <c r="Z3209" s="26">
        <f t="shared" ref="Z3209" si="19140">N3209*U3209+P3209*U3212-O3209*V3209-Q3209*V3212</f>
        <v>0</v>
      </c>
      <c r="AA3209" s="27">
        <f t="shared" ref="AA3209" si="19141">(N3209*V3209+O3209*U3209+P3209*V3212+Q3209*U3212)</f>
        <v>-25.231709744665224</v>
      </c>
      <c r="AB3209" s="8"/>
      <c r="AC3209" s="24">
        <v>1</v>
      </c>
      <c r="AD3209" s="28">
        <v>0</v>
      </c>
      <c r="AE3209" s="26">
        <v>0</v>
      </c>
      <c r="AF3209" s="27">
        <v>0</v>
      </c>
      <c r="AH3209" s="24">
        <f t="shared" ref="AH3209" si="19142">X3209*AC3209+Z3209*AC3212-Y3209*AD3209-AA3209*AD3212</f>
        <v>-0.75441806618862017</v>
      </c>
      <c r="AI3209" s="28">
        <f t="shared" ref="AI3209" si="19143">(X3209*AD3209+Y3209*AC3209+Z3209*AD3212+AA3209*AC3212)</f>
        <v>0</v>
      </c>
      <c r="AJ3209" s="26">
        <f t="shared" ref="AJ3209" si="19144">X3209*AE3209+Z3209*AE3212-Y3209*AF3209-AA3209*AF3212</f>
        <v>0</v>
      </c>
      <c r="AK3209" s="27">
        <f t="shared" ref="AK3209" si="19145">(X3209*AF3209+Y3209*AE3209+Z3209*AF3212+AA3209*AE3212)</f>
        <v>-25.231709744665224</v>
      </c>
      <c r="AL3209" s="8"/>
      <c r="AM3209" s="24">
        <v>1</v>
      </c>
      <c r="AN3209" s="25">
        <v>0</v>
      </c>
      <c r="AO3209" s="26">
        <v>0</v>
      </c>
      <c r="AP3209" s="27">
        <f t="shared" ref="AP3209" si="19146">-1/($AN$8*$B3209)</f>
        <v>-5.1632090376811943</v>
      </c>
      <c r="AR3209" s="24">
        <f t="shared" ref="AR3209" si="19147">AH3209*AM3209+AJ3209*AM3212-AI3209*AN3209-AK3209*AN3212</f>
        <v>-0.75441806618862017</v>
      </c>
      <c r="AS3209" s="28">
        <f t="shared" ref="AS3209" si="19148">(AH3209*AN3209+AI3209*AM3209+AJ3209*AN3212+AK3209*AM3212)</f>
        <v>0</v>
      </c>
      <c r="AT3209" s="26">
        <f t="shared" ref="AT3209" si="19149">AH3209*AO3209+AJ3209*AO3212-AI3209*AP3209-AK3209*AP3212</f>
        <v>0</v>
      </c>
      <c r="AU3209" s="27">
        <f t="shared" ref="AU3209" si="19150">(AH3209*AP3209+AI3209*AO3209+AJ3209*AP3212+AK3209*AO3212)</f>
        <v>-21.336491567130171</v>
      </c>
      <c r="AV3209" s="8"/>
      <c r="AW3209" s="183">
        <f t="shared" ref="AW3209" si="19151">20*LOG((2*$AR$8)/(($AR$8*AR3209+AT3209+$AR$8*AR3212+AT3212)^2+($AR$8*AS3209+AU3209+$AR$8*AS3212+AU3212)^2)^0.5)</f>
        <v>-20.5865691359108</v>
      </c>
      <c r="AY3209" s="184">
        <f t="shared" ref="AY3209" si="19152">((AS3209^2+AR3209^2)/(AS3212^2+AR3212^2))^0.5</f>
        <v>18.356819556217889</v>
      </c>
      <c r="AZ3209" s="9"/>
      <c r="BA3209" s="29"/>
      <c r="BB3209" s="29"/>
      <c r="BC3209" s="29"/>
      <c r="BD3209" s="29"/>
    </row>
    <row r="3210" spans="2:56" ht="18.649999999999999" customHeight="1" thickBot="1">
      <c r="D3210" s="30"/>
      <c r="G3210" s="31"/>
      <c r="I3210" s="30"/>
      <c r="L3210" s="31"/>
      <c r="N3210" s="30"/>
      <c r="Q3210" s="31"/>
      <c r="S3210" s="30"/>
      <c r="V3210" s="31"/>
      <c r="X3210" s="30"/>
      <c r="AA3210" s="31"/>
      <c r="AC3210" s="30"/>
      <c r="AF3210" s="31"/>
      <c r="AH3210" s="30"/>
      <c r="AK3210" s="31"/>
      <c r="AM3210" s="30"/>
      <c r="AP3210" s="31"/>
      <c r="AR3210" s="30"/>
      <c r="AU3210" s="31"/>
      <c r="AY3210" s="185"/>
      <c r="AZ3210" s="9"/>
      <c r="BA3210" s="29"/>
      <c r="BB3210" s="29"/>
      <c r="BC3210" s="29"/>
      <c r="BD3210" s="29"/>
    </row>
    <row r="3211" spans="2:56" ht="18.649999999999999" customHeight="1" thickBot="1">
      <c r="D3211" s="197" t="s">
        <v>96</v>
      </c>
      <c r="E3211" s="198"/>
      <c r="F3211" s="199" t="s">
        <v>97</v>
      </c>
      <c r="G3211" s="200"/>
      <c r="I3211" s="197" t="s">
        <v>98</v>
      </c>
      <c r="J3211" s="198"/>
      <c r="K3211" s="199" t="s">
        <v>99</v>
      </c>
      <c r="L3211" s="200"/>
      <c r="N3211" s="197" t="s">
        <v>1</v>
      </c>
      <c r="O3211" s="198"/>
      <c r="P3211" s="199" t="s">
        <v>2</v>
      </c>
      <c r="Q3211" s="200"/>
      <c r="S3211" s="172" t="s">
        <v>100</v>
      </c>
      <c r="T3211" s="173"/>
      <c r="U3211" s="199" t="s">
        <v>101</v>
      </c>
      <c r="V3211" s="200"/>
      <c r="X3211" s="197" t="s">
        <v>102</v>
      </c>
      <c r="Y3211" s="198"/>
      <c r="Z3211" s="199" t="s">
        <v>103</v>
      </c>
      <c r="AA3211" s="200"/>
      <c r="AB3211" s="4"/>
      <c r="AC3211" s="197" t="s">
        <v>104</v>
      </c>
      <c r="AD3211" s="198"/>
      <c r="AE3211" s="199" t="s">
        <v>105</v>
      </c>
      <c r="AF3211" s="200"/>
      <c r="AH3211" s="172" t="s">
        <v>106</v>
      </c>
      <c r="AI3211" s="173"/>
      <c r="AJ3211" s="199" t="s">
        <v>107</v>
      </c>
      <c r="AK3211" s="200"/>
      <c r="AL3211" s="4"/>
      <c r="AM3211" s="197" t="s">
        <v>108</v>
      </c>
      <c r="AN3211" s="198"/>
      <c r="AO3211" s="199" t="s">
        <v>109</v>
      </c>
      <c r="AP3211" s="200"/>
      <c r="AR3211" s="197" t="s">
        <v>110</v>
      </c>
      <c r="AS3211" s="198"/>
      <c r="AT3211" s="199" t="s">
        <v>111</v>
      </c>
      <c r="AU3211" s="200"/>
      <c r="AV3211" s="4"/>
      <c r="AW3211" s="36" t="s">
        <v>112</v>
      </c>
      <c r="AY3211" s="186" t="s">
        <v>113</v>
      </c>
      <c r="AZ3211" s="9"/>
      <c r="BA3211" s="29"/>
      <c r="BB3211" s="29"/>
      <c r="BC3211" s="29"/>
      <c r="BD3211" s="29"/>
    </row>
    <row r="3212" spans="2:56" ht="18.649999999999999" customHeight="1" thickTop="1" thickBot="1">
      <c r="D3212" s="24">
        <v>0</v>
      </c>
      <c r="E3212" s="28">
        <v>0</v>
      </c>
      <c r="F3212" s="26">
        <v>1</v>
      </c>
      <c r="G3212" s="27">
        <v>0</v>
      </c>
      <c r="I3212" s="24">
        <v>0</v>
      </c>
      <c r="J3212" s="28">
        <f t="shared" ref="J3212" si="19153">IF(0=(1-$J$8*$K$8*$B3209^2),0,-1*(1-$J$8*$K$8*$B3209^2)/($B3209*$K$8))</f>
        <v>-3.8072764682194518E-2</v>
      </c>
      <c r="K3212" s="26">
        <v>1</v>
      </c>
      <c r="L3212" s="27">
        <v>0</v>
      </c>
      <c r="N3212" s="24">
        <f t="shared" ref="N3212" si="19154">D3212*I3209+F3212*I3212-E3212*J3209-G3212*J3212</f>
        <v>0</v>
      </c>
      <c r="O3212" s="28">
        <f t="shared" ref="O3212" si="19155">(D3212*J3209+E3212*I3209+F3212*J3212+G3212*I3212)</f>
        <v>-3.8072764682194518E-2</v>
      </c>
      <c r="P3212" s="26">
        <f t="shared" ref="P3212" si="19156">D3212*K3209+F3212*K3212-E3212*L3209-G3212*L3212</f>
        <v>1</v>
      </c>
      <c r="Q3212" s="27">
        <f t="shared" ref="Q3212" si="19157">(D3212*L3209+E3212*K3209+F3212*L3212+G3212*K3212)</f>
        <v>0</v>
      </c>
      <c r="S3212" s="24">
        <v>0</v>
      </c>
      <c r="T3212" s="28">
        <v>0</v>
      </c>
      <c r="U3212" s="26">
        <v>1</v>
      </c>
      <c r="V3212" s="27">
        <v>0</v>
      </c>
      <c r="X3212" s="24">
        <f t="shared" ref="X3212" si="19158">N3212*S3209+P3212*S3212-O3212*T3209-Q3212*T3212</f>
        <v>0</v>
      </c>
      <c r="Y3212" s="28">
        <f t="shared" ref="Y3212" si="19159">(N3212*T3209+O3212*S3209+P3212*T3212+Q3212*S3212)</f>
        <v>-3.8072764682194518E-2</v>
      </c>
      <c r="Z3212" s="26">
        <f t="shared" ref="Z3212" si="19160">N3212*U3209+P3212*U3212-O3212*V3209-Q3212*V3212</f>
        <v>4.8989242089343632E-2</v>
      </c>
      <c r="AA3212" s="27">
        <f t="shared" ref="AA3212" si="19161">(N3212*V3209+O3212*U3209+P3212*V3212+Q3212*U3212)</f>
        <v>0</v>
      </c>
      <c r="AB3212" s="8"/>
      <c r="AC3212" s="24">
        <v>0</v>
      </c>
      <c r="AD3212" s="28">
        <f t="shared" ref="AD3212" si="19162">IF(0=(1-$AD$8*$AE$8*$B3209^2),0,-1*(1-$AD$8*$AE$8*$B3209^2)/($B3209*$AD$8))</f>
        <v>-6.174137382114505E-2</v>
      </c>
      <c r="AE3212" s="26">
        <v>1</v>
      </c>
      <c r="AF3212" s="27">
        <v>0</v>
      </c>
      <c r="AH3212" s="24">
        <f t="shared" ref="AH3212" si="19163">X3212*AC3209+Z3212*AC3212-Y3212*AD3209-AA3212*AD3212</f>
        <v>0</v>
      </c>
      <c r="AI3212" s="28">
        <f t="shared" ref="AI3212" si="19164">(X3212*AD3209+Y3212*AC3209+Z3212*AD3212+AA3212*AC3212)</f>
        <v>-4.1097427791247254E-2</v>
      </c>
      <c r="AJ3212" s="26">
        <f t="shared" ref="AJ3212" si="19165">X3212*AE3209+Z3212*AE3212-Y3212*AF3209-AA3212*AF3212</f>
        <v>4.8989242089343632E-2</v>
      </c>
      <c r="AK3212" s="27">
        <f t="shared" ref="AK3212" si="19166">(X3212*AF3209+Y3212*AE3209+Z3212*AF3212+AA3212*AE3212)</f>
        <v>0</v>
      </c>
      <c r="AL3212" s="8"/>
      <c r="AM3212" s="24">
        <v>0</v>
      </c>
      <c r="AN3212" s="28">
        <v>0</v>
      </c>
      <c r="AO3212" s="26">
        <v>1</v>
      </c>
      <c r="AP3212" s="27">
        <v>0</v>
      </c>
      <c r="AR3212" s="24">
        <f t="shared" ref="AR3212" si="19167">AH3212*AM3209+AJ3212*AM3212-AI3212*AN3209-AK3212*AN3212</f>
        <v>0</v>
      </c>
      <c r="AS3212" s="28">
        <f t="shared" ref="AS3212" si="19168">(AH3212*AN3209+AI3212*AM3209+AJ3212*AN3212+AK3212*AM3212)</f>
        <v>-4.1097427791247254E-2</v>
      </c>
      <c r="AT3212" s="26">
        <f t="shared" ref="AT3212" si="19169">AH3212*AO3209+AJ3212*AO3212-AI3212*AP3209-AK3212*AP3212</f>
        <v>-0.16320536850787448</v>
      </c>
      <c r="AU3212" s="27">
        <f t="shared" ref="AU3212" si="19170">(AH3212*AP3209+AI3212*AO3209+AJ3212*AP3212+AK3212*AO3212)</f>
        <v>0</v>
      </c>
      <c r="AV3212" s="8"/>
      <c r="AW3212" s="38">
        <f t="shared" ref="AW3212" si="19171">(180/PI())*ATAN(-1*(($AR$8*AS3209+AU3209+$AR$8*AS3212+AU3212)/($AR$8*AR3209+AT3209+$AR$8*AR3212+AT3212)))</f>
        <v>-87.542113146781347</v>
      </c>
      <c r="AY3212" s="187">
        <f t="shared" ref="AY3212" si="19172">20*LOG(((($AR$8*AR3209+AT3209-$AR$8*AR3212-AT3212)^2+($AR$8*AS3209+AU3209-$AR$8*AS3212-AU3212)^2)/(($AR$8*AR3209+AT3209+$AR$8*AR3212+AT3212)^2+($AR$8*AS3209+AU3209+$AR$8*AS3212+AU3212)^2))^0.5)</f>
        <v>-3.8109343866356699E-2</v>
      </c>
      <c r="AZ3212" s="9"/>
      <c r="BA3212" s="29"/>
      <c r="BB3212" s="29"/>
      <c r="BC3212" s="29"/>
      <c r="BD3212" s="29"/>
    </row>
    <row r="3213" spans="2:56" ht="18.649999999999999" customHeight="1">
      <c r="AY3213" s="33"/>
    </row>
    <row r="3214" spans="2:56" ht="18.649999999999999" customHeight="1" thickBot="1">
      <c r="E3214" s="21" t="s">
        <v>68</v>
      </c>
      <c r="J3214" s="21" t="s">
        <v>69</v>
      </c>
      <c r="O3214" s="21" t="s">
        <v>70</v>
      </c>
      <c r="T3214" s="21" t="s">
        <v>71</v>
      </c>
      <c r="Y3214" s="21" t="s">
        <v>72</v>
      </c>
      <c r="AD3214" s="21" t="s">
        <v>73</v>
      </c>
      <c r="AI3214" s="21" t="s">
        <v>74</v>
      </c>
      <c r="AN3214" s="21" t="s">
        <v>75</v>
      </c>
      <c r="AS3214" s="21" t="s">
        <v>76</v>
      </c>
    </row>
    <row r="3215" spans="2:56" ht="18.649999999999999" customHeight="1" thickBot="1">
      <c r="B3215" s="20"/>
      <c r="D3215" s="197" t="s">
        <v>77</v>
      </c>
      <c r="E3215" s="198"/>
      <c r="F3215" s="199" t="s">
        <v>78</v>
      </c>
      <c r="G3215" s="200"/>
      <c r="I3215" s="197" t="s">
        <v>79</v>
      </c>
      <c r="J3215" s="198"/>
      <c r="K3215" s="199" t="s">
        <v>80</v>
      </c>
      <c r="L3215" s="200"/>
      <c r="N3215" s="197" t="s">
        <v>81</v>
      </c>
      <c r="O3215" s="198"/>
      <c r="P3215" s="199" t="s">
        <v>82</v>
      </c>
      <c r="Q3215" s="200"/>
      <c r="S3215" s="197" t="s">
        <v>83</v>
      </c>
      <c r="T3215" s="198"/>
      <c r="U3215" s="199" t="s">
        <v>84</v>
      </c>
      <c r="V3215" s="200"/>
      <c r="X3215" s="197" t="s">
        <v>85</v>
      </c>
      <c r="Y3215" s="198"/>
      <c r="Z3215" s="199" t="s">
        <v>86</v>
      </c>
      <c r="AA3215" s="200"/>
      <c r="AB3215" s="4"/>
      <c r="AC3215" s="197" t="s">
        <v>87</v>
      </c>
      <c r="AD3215" s="198"/>
      <c r="AE3215" s="199" t="s">
        <v>88</v>
      </c>
      <c r="AF3215" s="200"/>
      <c r="AH3215" s="197" t="s">
        <v>89</v>
      </c>
      <c r="AI3215" s="198"/>
      <c r="AJ3215" s="199" t="s">
        <v>90</v>
      </c>
      <c r="AK3215" s="200"/>
      <c r="AL3215" s="4"/>
      <c r="AM3215" s="197" t="s">
        <v>91</v>
      </c>
      <c r="AN3215" s="198"/>
      <c r="AO3215" s="199" t="s">
        <v>92</v>
      </c>
      <c r="AP3215" s="200"/>
      <c r="AR3215" s="197" t="s">
        <v>93</v>
      </c>
      <c r="AS3215" s="198"/>
      <c r="AT3215" s="199" t="s">
        <v>94</v>
      </c>
      <c r="AU3215" s="200"/>
      <c r="AV3215" s="4"/>
      <c r="AW3215" s="181" t="s">
        <v>95</v>
      </c>
      <c r="AY3215" s="182" t="s">
        <v>22</v>
      </c>
      <c r="AZ3215" s="9"/>
      <c r="BA3215" s="29"/>
      <c r="BB3215" s="29"/>
      <c r="BC3215" s="29"/>
      <c r="BD3215" s="29"/>
    </row>
    <row r="3216" spans="2:56" ht="18.649999999999999" customHeight="1" thickTop="1" thickBot="1">
      <c r="B3216" s="39">
        <f t="shared" ref="B3216" si="19173">B3209+$E$5</f>
        <v>1.08239999999998</v>
      </c>
      <c r="D3216" s="24">
        <v>1</v>
      </c>
      <c r="E3216" s="25">
        <v>0</v>
      </c>
      <c r="F3216" s="26">
        <v>0</v>
      </c>
      <c r="G3216" s="27">
        <f t="shared" ref="G3216" si="19174">-1/($E$8*$B3216)</f>
        <v>-5.1613009781698569</v>
      </c>
      <c r="I3216" s="24">
        <v>1</v>
      </c>
      <c r="J3216" s="28">
        <v>0</v>
      </c>
      <c r="K3216" s="26">
        <v>0</v>
      </c>
      <c r="L3216" s="27">
        <v>0</v>
      </c>
      <c r="N3216" s="24">
        <f t="shared" ref="N3216" si="19175">D3216*I3216+F3216*I3219-E3216*J3216-G3216*J3219</f>
        <v>0.80765048744352819</v>
      </c>
      <c r="O3216" s="28">
        <f t="shared" ref="O3216" si="19176">(D3216*J3216+E3216*I3216+F3216*J3219+G3216*I3219)</f>
        <v>0</v>
      </c>
      <c r="P3216" s="26">
        <f t="shared" ref="P3216" si="19177">D3216*K3216+F3216*K3219-E3216*L3216-G3216*L3219</f>
        <v>0</v>
      </c>
      <c r="Q3216" s="27">
        <f t="shared" ref="Q3216" si="19178">(D3216*L3216+E3216*K3216+F3216*L3219+G3216*K3219)</f>
        <v>-5.1613009781698569</v>
      </c>
      <c r="S3216" s="24">
        <v>1</v>
      </c>
      <c r="T3216" s="25">
        <v>0</v>
      </c>
      <c r="U3216" s="26">
        <v>0</v>
      </c>
      <c r="V3216" s="27">
        <f t="shared" ref="V3216" si="19179">-1/($T$8*$B3216)</f>
        <v>-24.969537164659577</v>
      </c>
      <c r="X3216" s="24">
        <f t="shared" ref="X3216" si="19180">N3216*S3216+P3216*S3219-O3216*T3216-Q3216*T3219</f>
        <v>0.80765048744352819</v>
      </c>
      <c r="Y3216" s="28">
        <f t="shared" ref="Y3216" si="19181">(N3216*T3216+O3216*S3216+P3216*T3219+Q3216*S3219)</f>
        <v>0</v>
      </c>
      <c r="Z3216" s="26">
        <f t="shared" ref="Z3216" si="19182">N3216*U3216+P3216*U3219-O3216*V3216-Q3216*V3219</f>
        <v>0</v>
      </c>
      <c r="AA3216" s="27">
        <f t="shared" ref="AA3216" si="19183">(N3216*V3216+O3216*U3216+P3216*V3219+Q3216*U3219)</f>
        <v>-25.327959840446461</v>
      </c>
      <c r="AB3216" s="8"/>
      <c r="AC3216" s="24">
        <v>1</v>
      </c>
      <c r="AD3216" s="28">
        <v>0</v>
      </c>
      <c r="AE3216" s="26">
        <v>0</v>
      </c>
      <c r="AF3216" s="27">
        <v>0</v>
      </c>
      <c r="AH3216" s="24">
        <f t="shared" ref="AH3216" si="19184">X3216*AC3216+Z3216*AC3219-Y3216*AD3216-AA3216*AD3219</f>
        <v>-0.73865896216617899</v>
      </c>
      <c r="AI3216" s="28">
        <f t="shared" ref="AI3216" si="19185">(X3216*AD3216+Y3216*AC3216+Z3216*AD3219+AA3216*AC3219)</f>
        <v>0</v>
      </c>
      <c r="AJ3216" s="26">
        <f t="shared" ref="AJ3216" si="19186">X3216*AE3216+Z3216*AE3219-Y3216*AF3216-AA3216*AF3219</f>
        <v>0</v>
      </c>
      <c r="AK3216" s="27">
        <f t="shared" ref="AK3216" si="19187">(X3216*AF3216+Y3216*AE3216+Z3216*AF3219+AA3216*AE3219)</f>
        <v>-25.327959840446461</v>
      </c>
      <c r="AL3216" s="8"/>
      <c r="AM3216" s="24">
        <v>1</v>
      </c>
      <c r="AN3216" s="25">
        <v>0</v>
      </c>
      <c r="AO3216" s="26">
        <v>0</v>
      </c>
      <c r="AP3216" s="27">
        <f t="shared" ref="AP3216" si="19188">-1/($AN$8*$B3216)</f>
        <v>-5.1613009781698569</v>
      </c>
      <c r="AR3216" s="24">
        <f t="shared" ref="AR3216" si="19189">AH3216*AM3216+AJ3216*AM3219-AI3216*AN3216-AK3216*AN3219</f>
        <v>-0.73865896216617899</v>
      </c>
      <c r="AS3216" s="28">
        <f t="shared" ref="AS3216" si="19190">(AH3216*AN3216+AI3216*AM3216+AJ3216*AN3219+AK3216*AM3219)</f>
        <v>0</v>
      </c>
      <c r="AT3216" s="26">
        <f t="shared" ref="AT3216" si="19191">AH3216*AO3216+AJ3216*AO3219-AI3216*AP3216-AK3216*AP3219</f>
        <v>0</v>
      </c>
      <c r="AU3216" s="27">
        <f t="shared" ref="AU3216" si="19192">(AH3216*AP3216+AI3216*AO3216+AJ3216*AP3219+AK3216*AO3219)</f>
        <v>-21.515518616484229</v>
      </c>
      <c r="AV3216" s="8"/>
      <c r="AW3216" s="183">
        <f t="shared" ref="AW3216" si="19193">20*LOG((2*$AR$8)/(($AR$8*AR3216+AT3216+$AR$8*AR3219+AT3219)^2+($AR$8*AS3216+AU3216+$AR$8*AS3219+AU3219)^2)^0.5)</f>
        <v>-20.658464873881961</v>
      </c>
      <c r="AY3216" s="184">
        <f t="shared" ref="AY3216" si="19194">((AS3216^2+AR3216^2)/(AS3219^2+AR3219^2))^0.5</f>
        <v>17.795874171716562</v>
      </c>
      <c r="AZ3216" s="9"/>
      <c r="BA3216" s="29"/>
      <c r="BB3216" s="29"/>
      <c r="BC3216" s="29"/>
      <c r="BD3216" s="29"/>
    </row>
    <row r="3217" spans="2:56" ht="18.649999999999999" customHeight="1" thickBot="1">
      <c r="D3217" s="30"/>
      <c r="G3217" s="31"/>
      <c r="I3217" s="30"/>
      <c r="L3217" s="31"/>
      <c r="N3217" s="30"/>
      <c r="Q3217" s="31"/>
      <c r="S3217" s="30"/>
      <c r="V3217" s="31"/>
      <c r="X3217" s="30"/>
      <c r="AA3217" s="31"/>
      <c r="AC3217" s="30"/>
      <c r="AF3217" s="31"/>
      <c r="AH3217" s="30"/>
      <c r="AK3217" s="31"/>
      <c r="AM3217" s="30"/>
      <c r="AP3217" s="31"/>
      <c r="AR3217" s="30"/>
      <c r="AU3217" s="31"/>
      <c r="AY3217" s="185"/>
      <c r="AZ3217" s="9"/>
      <c r="BA3217" s="29"/>
      <c r="BB3217" s="29"/>
      <c r="BC3217" s="29"/>
      <c r="BD3217" s="29"/>
    </row>
    <row r="3218" spans="2:56" ht="18.649999999999999" customHeight="1" thickBot="1">
      <c r="D3218" s="197" t="s">
        <v>96</v>
      </c>
      <c r="E3218" s="198"/>
      <c r="F3218" s="199" t="s">
        <v>97</v>
      </c>
      <c r="G3218" s="200"/>
      <c r="I3218" s="197" t="s">
        <v>98</v>
      </c>
      <c r="J3218" s="198"/>
      <c r="K3218" s="199" t="s">
        <v>99</v>
      </c>
      <c r="L3218" s="200"/>
      <c r="N3218" s="197" t="s">
        <v>1</v>
      </c>
      <c r="O3218" s="198"/>
      <c r="P3218" s="199" t="s">
        <v>2</v>
      </c>
      <c r="Q3218" s="200"/>
      <c r="S3218" s="172" t="s">
        <v>100</v>
      </c>
      <c r="T3218" s="173"/>
      <c r="U3218" s="199" t="s">
        <v>101</v>
      </c>
      <c r="V3218" s="200"/>
      <c r="X3218" s="197" t="s">
        <v>102</v>
      </c>
      <c r="Y3218" s="198"/>
      <c r="Z3218" s="199" t="s">
        <v>103</v>
      </c>
      <c r="AA3218" s="200"/>
      <c r="AB3218" s="4"/>
      <c r="AC3218" s="197" t="s">
        <v>104</v>
      </c>
      <c r="AD3218" s="198"/>
      <c r="AE3218" s="199" t="s">
        <v>105</v>
      </c>
      <c r="AF3218" s="200"/>
      <c r="AH3218" s="172" t="s">
        <v>106</v>
      </c>
      <c r="AI3218" s="173"/>
      <c r="AJ3218" s="199" t="s">
        <v>107</v>
      </c>
      <c r="AK3218" s="200"/>
      <c r="AL3218" s="4"/>
      <c r="AM3218" s="197" t="s">
        <v>108</v>
      </c>
      <c r="AN3218" s="198"/>
      <c r="AO3218" s="199" t="s">
        <v>109</v>
      </c>
      <c r="AP3218" s="200"/>
      <c r="AR3218" s="197" t="s">
        <v>110</v>
      </c>
      <c r="AS3218" s="198"/>
      <c r="AT3218" s="199" t="s">
        <v>111</v>
      </c>
      <c r="AU3218" s="200"/>
      <c r="AV3218" s="4"/>
      <c r="AW3218" s="36" t="s">
        <v>112</v>
      </c>
      <c r="AY3218" s="186" t="s">
        <v>113</v>
      </c>
      <c r="AZ3218" s="9"/>
      <c r="BA3218" s="29"/>
      <c r="BB3218" s="29"/>
      <c r="BC3218" s="29"/>
      <c r="BD3218" s="29"/>
    </row>
    <row r="3219" spans="2:56" ht="18.649999999999999" customHeight="1" thickTop="1" thickBot="1">
      <c r="D3219" s="24">
        <v>0</v>
      </c>
      <c r="E3219" s="28">
        <v>0</v>
      </c>
      <c r="F3219" s="26">
        <v>1</v>
      </c>
      <c r="G3219" s="27">
        <v>0</v>
      </c>
      <c r="I3219" s="24">
        <v>0</v>
      </c>
      <c r="J3219" s="28">
        <f t="shared" ref="J3219" si="19195">IF(0=(1-$J$8*$K$8*$B3216^2),0,-1*(1-$J$8*$K$8*$B3216^2)/($B3216*$K$8))</f>
        <v>-3.7267641118010689E-2</v>
      </c>
      <c r="K3219" s="26">
        <v>1</v>
      </c>
      <c r="L3219" s="27">
        <v>0</v>
      </c>
      <c r="N3219" s="24">
        <f t="shared" ref="N3219" si="19196">D3219*I3216+F3219*I3219-E3219*J3216-G3219*J3219</f>
        <v>0</v>
      </c>
      <c r="O3219" s="28">
        <f t="shared" ref="O3219" si="19197">(D3219*J3216+E3219*I3216+F3219*J3219+G3219*I3219)</f>
        <v>-3.7267641118010689E-2</v>
      </c>
      <c r="P3219" s="26">
        <f t="shared" ref="P3219" si="19198">D3219*K3216+F3219*K3219-E3219*L3216-G3219*L3219</f>
        <v>1</v>
      </c>
      <c r="Q3219" s="27">
        <f t="shared" ref="Q3219" si="19199">(D3219*L3216+E3219*K3216+F3219*L3219+G3219*K3219)</f>
        <v>0</v>
      </c>
      <c r="S3219" s="24">
        <v>0</v>
      </c>
      <c r="T3219" s="28">
        <v>0</v>
      </c>
      <c r="U3219" s="26">
        <v>1</v>
      </c>
      <c r="V3219" s="27">
        <v>0</v>
      </c>
      <c r="X3219" s="24">
        <f t="shared" ref="X3219" si="19200">N3219*S3216+P3219*S3219-O3219*T3216-Q3219*T3219</f>
        <v>0</v>
      </c>
      <c r="Y3219" s="28">
        <f t="shared" ref="Y3219" si="19201">(N3219*T3216+O3219*S3216+P3219*T3219+Q3219*S3219)</f>
        <v>-3.7267641118010689E-2</v>
      </c>
      <c r="Z3219" s="26">
        <f t="shared" ref="Z3219" si="19202">N3219*U3216+P3219*U3219-O3219*V3216-Q3219*V3219</f>
        <v>6.9444250064636726E-2</v>
      </c>
      <c r="AA3219" s="27">
        <f t="shared" ref="AA3219" si="19203">(N3219*V3216+O3219*U3216+P3219*V3219+Q3219*U3219)</f>
        <v>0</v>
      </c>
      <c r="AB3219" s="8"/>
      <c r="AC3219" s="24">
        <v>0</v>
      </c>
      <c r="AD3219" s="28">
        <f t="shared" ref="AD3219" si="19204">IF(0=(1-$AD$8*$AE$8*$B3216^2),0,-1*(1-$AD$8*$AE$8*$B3216^2)/($B3216*$AD$8))</f>
        <v>-6.1051480630524013E-2</v>
      </c>
      <c r="AE3219" s="26">
        <v>1</v>
      </c>
      <c r="AF3219" s="27">
        <v>0</v>
      </c>
      <c r="AH3219" s="24">
        <f t="shared" ref="AH3219" si="19205">X3219*AC3216+Z3219*AC3219-Y3219*AD3216-AA3219*AD3219</f>
        <v>0</v>
      </c>
      <c r="AI3219" s="28">
        <f t="shared" ref="AI3219" si="19206">(X3219*AD3216+Y3219*AC3216+Z3219*AD3219+AA3219*AC3219)</f>
        <v>-4.1507315405733124E-2</v>
      </c>
      <c r="AJ3219" s="26">
        <f t="shared" ref="AJ3219" si="19207">X3219*AE3216+Z3219*AE3219-Y3219*AF3216-AA3219*AF3219</f>
        <v>6.9444250064636726E-2</v>
      </c>
      <c r="AK3219" s="27">
        <f t="shared" ref="AK3219" si="19208">(X3219*AF3216+Y3219*AE3216+Z3219*AF3219+AA3219*AE3219)</f>
        <v>0</v>
      </c>
      <c r="AL3219" s="8"/>
      <c r="AM3219" s="24">
        <v>0</v>
      </c>
      <c r="AN3219" s="28">
        <v>0</v>
      </c>
      <c r="AO3219" s="26">
        <v>1</v>
      </c>
      <c r="AP3219" s="27">
        <v>0</v>
      </c>
      <c r="AR3219" s="24">
        <f t="shared" ref="AR3219" si="19209">AH3219*AM3216+AJ3219*AM3219-AI3219*AN3216-AK3219*AN3219</f>
        <v>0</v>
      </c>
      <c r="AS3219" s="28">
        <f t="shared" ref="AS3219" si="19210">(AH3219*AN3216+AI3219*AM3216+AJ3219*AN3219+AK3219*AM3219)</f>
        <v>-4.1507315405733124E-2</v>
      </c>
      <c r="AT3219" s="26">
        <f t="shared" ref="AT3219" si="19211">AH3219*AO3216+AJ3219*AO3219-AI3219*AP3216-AK3219*AP3219</f>
        <v>-0.14478749754017842</v>
      </c>
      <c r="AU3219" s="27">
        <f t="shared" ref="AU3219" si="19212">(AH3219*AP3216+AI3219*AO3216+AJ3219*AP3219+AK3219*AO3219)</f>
        <v>0</v>
      </c>
      <c r="AV3219" s="8"/>
      <c r="AW3219" s="38">
        <f t="shared" ref="AW3219" si="19213">(180/PI())*ATAN(-1*(($AR$8*AS3216+AU3216+$AR$8*AS3219+AU3219)/($AR$8*AR3216+AT3216+$AR$8*AR3219+AT3219)))</f>
        <v>-87.653227093477255</v>
      </c>
      <c r="AY3219" s="187">
        <f t="shared" ref="AY3219" si="19214">20*LOG(((($AR$8*AR3216+AT3216-$AR$8*AR3219-AT3219)^2+($AR$8*AS3216+AU3216-$AR$8*AS3219-AU3219)^2)/(($AR$8*AR3216+AT3216+$AR$8*AR3219+AT3219)^2+($AR$8*AS3216+AU3216+$AR$8*AS3219+AU3219)^2))^0.5)</f>
        <v>-3.7480944239355059E-2</v>
      </c>
      <c r="AZ3219" s="9"/>
      <c r="BA3219" s="29"/>
      <c r="BB3219" s="29"/>
      <c r="BC3219" s="29"/>
      <c r="BD3219" s="29"/>
    </row>
    <row r="3220" spans="2:56" ht="18.649999999999999" customHeight="1">
      <c r="AY3220" s="33"/>
    </row>
    <row r="3221" spans="2:56" ht="18.649999999999999" customHeight="1" thickBot="1">
      <c r="E3221" s="21" t="s">
        <v>68</v>
      </c>
      <c r="J3221" s="21" t="s">
        <v>69</v>
      </c>
      <c r="O3221" s="21" t="s">
        <v>70</v>
      </c>
      <c r="T3221" s="21" t="s">
        <v>71</v>
      </c>
      <c r="Y3221" s="21" t="s">
        <v>72</v>
      </c>
      <c r="AD3221" s="21" t="s">
        <v>73</v>
      </c>
      <c r="AI3221" s="21" t="s">
        <v>74</v>
      </c>
      <c r="AN3221" s="21" t="s">
        <v>75</v>
      </c>
      <c r="AS3221" s="21" t="s">
        <v>76</v>
      </c>
    </row>
    <row r="3222" spans="2:56" ht="18.649999999999999" customHeight="1" thickBot="1">
      <c r="B3222" s="20"/>
      <c r="D3222" s="197" t="s">
        <v>77</v>
      </c>
      <c r="E3222" s="198"/>
      <c r="F3222" s="199" t="s">
        <v>78</v>
      </c>
      <c r="G3222" s="200"/>
      <c r="I3222" s="197" t="s">
        <v>79</v>
      </c>
      <c r="J3222" s="198"/>
      <c r="K3222" s="199" t="s">
        <v>80</v>
      </c>
      <c r="L3222" s="200"/>
      <c r="N3222" s="197" t="s">
        <v>81</v>
      </c>
      <c r="O3222" s="198"/>
      <c r="P3222" s="199" t="s">
        <v>82</v>
      </c>
      <c r="Q3222" s="200"/>
      <c r="S3222" s="197" t="s">
        <v>83</v>
      </c>
      <c r="T3222" s="198"/>
      <c r="U3222" s="199" t="s">
        <v>84</v>
      </c>
      <c r="V3222" s="200"/>
      <c r="X3222" s="197" t="s">
        <v>85</v>
      </c>
      <c r="Y3222" s="198"/>
      <c r="Z3222" s="199" t="s">
        <v>86</v>
      </c>
      <c r="AA3222" s="200"/>
      <c r="AB3222" s="4"/>
      <c r="AC3222" s="197" t="s">
        <v>87</v>
      </c>
      <c r="AD3222" s="198"/>
      <c r="AE3222" s="199" t="s">
        <v>88</v>
      </c>
      <c r="AF3222" s="200"/>
      <c r="AH3222" s="197" t="s">
        <v>89</v>
      </c>
      <c r="AI3222" s="198"/>
      <c r="AJ3222" s="199" t="s">
        <v>90</v>
      </c>
      <c r="AK3222" s="200"/>
      <c r="AL3222" s="4"/>
      <c r="AM3222" s="197" t="s">
        <v>91</v>
      </c>
      <c r="AN3222" s="198"/>
      <c r="AO3222" s="199" t="s">
        <v>92</v>
      </c>
      <c r="AP3222" s="200"/>
      <c r="AR3222" s="197" t="s">
        <v>93</v>
      </c>
      <c r="AS3222" s="198"/>
      <c r="AT3222" s="199" t="s">
        <v>94</v>
      </c>
      <c r="AU3222" s="200"/>
      <c r="AV3222" s="4"/>
      <c r="AW3222" s="181" t="s">
        <v>95</v>
      </c>
      <c r="AY3222" s="182" t="s">
        <v>22</v>
      </c>
      <c r="AZ3222" s="9"/>
      <c r="BA3222" s="29"/>
      <c r="BB3222" s="29"/>
      <c r="BC3222" s="29"/>
      <c r="BD3222" s="29"/>
    </row>
    <row r="3223" spans="2:56" ht="18.649999999999999" customHeight="1" thickTop="1" thickBot="1">
      <c r="B3223" s="39">
        <f t="shared" ref="B3223" si="19215">B3216+$E$5</f>
        <v>1.08279999999998</v>
      </c>
      <c r="D3223" s="24">
        <v>1</v>
      </c>
      <c r="E3223" s="25">
        <v>0</v>
      </c>
      <c r="F3223" s="26">
        <v>0</v>
      </c>
      <c r="G3223" s="27">
        <f t="shared" ref="G3223" si="19216">-1/($E$8*$B3223)</f>
        <v>-5.1593943283810981</v>
      </c>
      <c r="I3223" s="24">
        <v>1</v>
      </c>
      <c r="J3223" s="28">
        <v>0</v>
      </c>
      <c r="K3223" s="26">
        <v>0</v>
      </c>
      <c r="L3223" s="27">
        <v>0</v>
      </c>
      <c r="N3223" s="24">
        <f t="shared" ref="N3223" si="19217">D3223*I3223+F3223*I3226-E3223*J3223-G3223*J3226</f>
        <v>0.81187393267514496</v>
      </c>
      <c r="O3223" s="28">
        <f t="shared" ref="O3223" si="19218">(D3223*J3223+E3223*I3223+F3223*J3226+G3223*I3226)</f>
        <v>0</v>
      </c>
      <c r="P3223" s="26">
        <f t="shared" ref="P3223" si="19219">D3223*K3223+F3223*K3226-E3223*L3223-G3223*L3226</f>
        <v>0</v>
      </c>
      <c r="Q3223" s="27">
        <f t="shared" ref="Q3223" si="19220">(D3223*L3223+E3223*K3223+F3223*L3226+G3223*K3226)</f>
        <v>-5.1593943283810981</v>
      </c>
      <c r="S3223" s="24">
        <v>1</v>
      </c>
      <c r="T3223" s="25">
        <v>0</v>
      </c>
      <c r="U3223" s="26">
        <v>0</v>
      </c>
      <c r="V3223" s="27">
        <f t="shared" ref="V3223" si="19221">-1/($T$8*$B3223)</f>
        <v>-24.960313102168019</v>
      </c>
      <c r="X3223" s="24">
        <f t="shared" ref="X3223" si="19222">N3223*S3223+P3223*S3226-O3223*T3223-Q3223*T3226</f>
        <v>0.81187393267514496</v>
      </c>
      <c r="Y3223" s="28">
        <f t="shared" ref="Y3223" si="19223">(N3223*T3223+O3223*S3223+P3223*T3226+Q3223*S3226)</f>
        <v>0</v>
      </c>
      <c r="Z3223" s="26">
        <f t="shared" ref="Z3223" si="19224">N3223*U3223+P3223*U3226-O3223*V3223-Q3223*V3226</f>
        <v>0</v>
      </c>
      <c r="AA3223" s="27">
        <f t="shared" ref="AA3223" si="19225">(N3223*V3223+O3223*U3223+P3223*V3226+Q3223*U3226)</f>
        <v>-25.424021887441196</v>
      </c>
      <c r="AB3223" s="8"/>
      <c r="AC3223" s="24">
        <v>1</v>
      </c>
      <c r="AD3223" s="28">
        <v>0</v>
      </c>
      <c r="AE3223" s="26">
        <v>0</v>
      </c>
      <c r="AF3223" s="27">
        <v>0</v>
      </c>
      <c r="AH3223" s="24">
        <f t="shared" ref="AH3223" si="19226">X3223*AC3223+Z3223*AC3226-Y3223*AD3223-AA3223*AD3226</f>
        <v>-0.72276708013678581</v>
      </c>
      <c r="AI3223" s="28">
        <f t="shared" ref="AI3223" si="19227">(X3223*AD3223+Y3223*AC3223+Z3223*AD3226+AA3223*AC3226)</f>
        <v>0</v>
      </c>
      <c r="AJ3223" s="26">
        <f t="shared" ref="AJ3223" si="19228">X3223*AE3223+Z3223*AE3226-Y3223*AF3223-AA3223*AF3226</f>
        <v>0</v>
      </c>
      <c r="AK3223" s="27">
        <f t="shared" ref="AK3223" si="19229">(X3223*AF3223+Y3223*AE3223+Z3223*AF3226+AA3223*AE3226)</f>
        <v>-25.424021887441196</v>
      </c>
      <c r="AL3223" s="8"/>
      <c r="AM3223" s="24">
        <v>1</v>
      </c>
      <c r="AN3223" s="25">
        <v>0</v>
      </c>
      <c r="AO3223" s="26">
        <v>0</v>
      </c>
      <c r="AP3223" s="27">
        <f t="shared" ref="AP3223" si="19230">-1/($AN$8*$B3223)</f>
        <v>-5.1593943283810981</v>
      </c>
      <c r="AR3223" s="24">
        <f t="shared" ref="AR3223" si="19231">AH3223*AM3223+AJ3223*AM3226-AI3223*AN3223-AK3223*AN3226</f>
        <v>-0.72276708013678581</v>
      </c>
      <c r="AS3223" s="28">
        <f t="shared" ref="AS3223" si="19232">(AH3223*AN3223+AI3223*AM3223+AJ3223*AN3226+AK3223*AM3226)</f>
        <v>0</v>
      </c>
      <c r="AT3223" s="26">
        <f t="shared" ref="AT3223" si="19233">AH3223*AO3223+AJ3223*AO3226-AI3223*AP3223-AK3223*AP3226</f>
        <v>0</v>
      </c>
      <c r="AU3223" s="27">
        <f t="shared" ref="AU3223" si="19234">(AH3223*AP3223+AI3223*AO3223+AJ3223*AP3226+AK3223*AO3226)</f>
        <v>-21.694981513442897</v>
      </c>
      <c r="AV3223" s="8"/>
      <c r="AW3223" s="183">
        <f t="shared" ref="AW3223" si="19235">20*LOG((2*$AR$8)/(($AR$8*AR3223+AT3223+$AR$8*AR3226+AT3226)^2+($AR$8*AS3223+AU3223+$AR$8*AS3226+AU3226)^2)^0.5)</f>
        <v>-20.729960388962766</v>
      </c>
      <c r="AY3223" s="184">
        <f t="shared" ref="AY3223" si="19236">((AS3223^2+AR3223^2)/(AS3226^2+AR3226^2))^0.5</f>
        <v>17.254778373396125</v>
      </c>
      <c r="AZ3223" s="9"/>
      <c r="BA3223" s="29"/>
      <c r="BB3223" s="29"/>
      <c r="BC3223" s="29"/>
      <c r="BD3223" s="29"/>
    </row>
    <row r="3224" spans="2:56" ht="18.649999999999999" customHeight="1" thickBot="1">
      <c r="D3224" s="30"/>
      <c r="G3224" s="31"/>
      <c r="I3224" s="30"/>
      <c r="L3224" s="31"/>
      <c r="N3224" s="30"/>
      <c r="Q3224" s="31"/>
      <c r="S3224" s="30"/>
      <c r="V3224" s="31"/>
      <c r="X3224" s="30"/>
      <c r="AA3224" s="31"/>
      <c r="AC3224" s="30"/>
      <c r="AF3224" s="31"/>
      <c r="AH3224" s="30"/>
      <c r="AK3224" s="31"/>
      <c r="AM3224" s="30"/>
      <c r="AP3224" s="31"/>
      <c r="AR3224" s="30"/>
      <c r="AU3224" s="31"/>
      <c r="AY3224" s="185"/>
      <c r="AZ3224" s="9"/>
      <c r="BA3224" s="29"/>
      <c r="BB3224" s="29"/>
      <c r="BC3224" s="29"/>
      <c r="BD3224" s="29"/>
    </row>
    <row r="3225" spans="2:56" ht="18.649999999999999" customHeight="1" thickBot="1">
      <c r="D3225" s="197" t="s">
        <v>96</v>
      </c>
      <c r="E3225" s="198"/>
      <c r="F3225" s="199" t="s">
        <v>97</v>
      </c>
      <c r="G3225" s="200"/>
      <c r="I3225" s="197" t="s">
        <v>98</v>
      </c>
      <c r="J3225" s="198"/>
      <c r="K3225" s="199" t="s">
        <v>99</v>
      </c>
      <c r="L3225" s="200"/>
      <c r="N3225" s="197" t="s">
        <v>1</v>
      </c>
      <c r="O3225" s="198"/>
      <c r="P3225" s="199" t="s">
        <v>2</v>
      </c>
      <c r="Q3225" s="200"/>
      <c r="S3225" s="172" t="s">
        <v>100</v>
      </c>
      <c r="T3225" s="173"/>
      <c r="U3225" s="199" t="s">
        <v>101</v>
      </c>
      <c r="V3225" s="200"/>
      <c r="X3225" s="197" t="s">
        <v>102</v>
      </c>
      <c r="Y3225" s="198"/>
      <c r="Z3225" s="199" t="s">
        <v>103</v>
      </c>
      <c r="AA3225" s="200"/>
      <c r="AB3225" s="4"/>
      <c r="AC3225" s="197" t="s">
        <v>104</v>
      </c>
      <c r="AD3225" s="198"/>
      <c r="AE3225" s="199" t="s">
        <v>105</v>
      </c>
      <c r="AF3225" s="200"/>
      <c r="AH3225" s="172" t="s">
        <v>106</v>
      </c>
      <c r="AI3225" s="173"/>
      <c r="AJ3225" s="199" t="s">
        <v>107</v>
      </c>
      <c r="AK3225" s="200"/>
      <c r="AL3225" s="4"/>
      <c r="AM3225" s="197" t="s">
        <v>108</v>
      </c>
      <c r="AN3225" s="198"/>
      <c r="AO3225" s="199" t="s">
        <v>109</v>
      </c>
      <c r="AP3225" s="200"/>
      <c r="AR3225" s="197" t="s">
        <v>110</v>
      </c>
      <c r="AS3225" s="198"/>
      <c r="AT3225" s="199" t="s">
        <v>111</v>
      </c>
      <c r="AU3225" s="200"/>
      <c r="AV3225" s="4"/>
      <c r="AW3225" s="36" t="s">
        <v>112</v>
      </c>
      <c r="AY3225" s="186" t="s">
        <v>113</v>
      </c>
      <c r="AZ3225" s="9"/>
      <c r="BA3225" s="29"/>
      <c r="BB3225" s="29"/>
      <c r="BC3225" s="29"/>
      <c r="BD3225" s="29"/>
    </row>
    <row r="3226" spans="2:56" ht="18.649999999999999" customHeight="1" thickTop="1" thickBot="1">
      <c r="D3226" s="24">
        <v>0</v>
      </c>
      <c r="E3226" s="28">
        <v>0</v>
      </c>
      <c r="F3226" s="26">
        <v>1</v>
      </c>
      <c r="G3226" s="27">
        <v>0</v>
      </c>
      <c r="I3226" s="24">
        <v>0</v>
      </c>
      <c r="J3226" s="28">
        <f t="shared" ref="J3226" si="19237">IF(0=(1-$J$8*$K$8*$B3223^2),0,-1*(1-$J$8*$K$8*$B3223^2)/($B3223*$K$8))</f>
        <v>-3.646282012018353E-2</v>
      </c>
      <c r="K3226" s="26">
        <v>1</v>
      </c>
      <c r="L3226" s="27">
        <v>0</v>
      </c>
      <c r="N3226" s="24">
        <f t="shared" ref="N3226" si="19238">D3226*I3223+F3226*I3226-E3226*J3223-G3226*J3226</f>
        <v>0</v>
      </c>
      <c r="O3226" s="28">
        <f t="shared" ref="O3226" si="19239">(D3226*J3223+E3226*I3223+F3226*J3226+G3226*I3226)</f>
        <v>-3.646282012018353E-2</v>
      </c>
      <c r="P3226" s="26">
        <f t="shared" ref="P3226" si="19240">D3226*K3223+F3226*K3226-E3226*L3223-G3226*L3226</f>
        <v>1</v>
      </c>
      <c r="Q3226" s="27">
        <f t="shared" ref="Q3226" si="19241">(D3226*L3223+E3226*K3223+F3226*L3226+G3226*K3226)</f>
        <v>0</v>
      </c>
      <c r="S3226" s="24">
        <v>0</v>
      </c>
      <c r="T3226" s="28">
        <v>0</v>
      </c>
      <c r="U3226" s="26">
        <v>1</v>
      </c>
      <c r="V3226" s="27">
        <v>0</v>
      </c>
      <c r="X3226" s="24">
        <f t="shared" ref="X3226" si="19242">N3226*S3223+P3226*S3226-O3226*T3223-Q3226*T3226</f>
        <v>0</v>
      </c>
      <c r="Y3226" s="28">
        <f t="shared" ref="Y3226" si="19243">(N3226*T3223+O3226*S3223+P3226*T3226+Q3226*S3226)</f>
        <v>-3.646282012018353E-2</v>
      </c>
      <c r="Z3226" s="26">
        <f t="shared" ref="Z3226" si="19244">N3226*U3223+P3226*U3226-O3226*V3223-Q3226*V3226</f>
        <v>8.9876593212187328E-2</v>
      </c>
      <c r="AA3226" s="27">
        <f t="shared" ref="AA3226" si="19245">(N3226*V3223+O3226*U3223+P3226*V3226+Q3226*U3226)</f>
        <v>0</v>
      </c>
      <c r="AB3226" s="8"/>
      <c r="AC3226" s="24">
        <v>0</v>
      </c>
      <c r="AD3226" s="28">
        <f t="shared" ref="AD3226" si="19246">IF(0=(1-$AD$8*$AE$8*$B3223^2),0,-1*(1-$AD$8*$AE$8*$B3223^2)/($B3223*$AD$8))</f>
        <v>-6.0361850678314725E-2</v>
      </c>
      <c r="AE3226" s="26">
        <v>1</v>
      </c>
      <c r="AF3226" s="27">
        <v>0</v>
      </c>
      <c r="AH3226" s="24">
        <f t="shared" ref="AH3226" si="19247">X3226*AC3223+Z3226*AC3226-Y3226*AD3223-AA3226*AD3226</f>
        <v>0</v>
      </c>
      <c r="AI3226" s="28">
        <f t="shared" ref="AI3226" si="19248">(X3226*AD3223+Y3226*AC3223+Z3226*AD3226+AA3226*AC3226)</f>
        <v>-4.1887937619133217E-2</v>
      </c>
      <c r="AJ3226" s="26">
        <f t="shared" ref="AJ3226" si="19249">X3226*AE3223+Z3226*AE3226-Y3226*AF3223-AA3226*AF3226</f>
        <v>8.9876593212187328E-2</v>
      </c>
      <c r="AK3226" s="27">
        <f t="shared" ref="AK3226" si="19250">(X3226*AF3223+Y3226*AE3223+Z3226*AF3226+AA3226*AE3226)</f>
        <v>0</v>
      </c>
      <c r="AL3226" s="8"/>
      <c r="AM3226" s="24">
        <v>0</v>
      </c>
      <c r="AN3226" s="28">
        <v>0</v>
      </c>
      <c r="AO3226" s="26">
        <v>1</v>
      </c>
      <c r="AP3226" s="27">
        <v>0</v>
      </c>
      <c r="AR3226" s="24">
        <f t="shared" ref="AR3226" si="19251">AH3226*AM3223+AJ3226*AM3226-AI3226*AN3223-AK3226*AN3226</f>
        <v>0</v>
      </c>
      <c r="AS3226" s="28">
        <f t="shared" ref="AS3226" si="19252">(AH3226*AN3223+AI3226*AM3223+AJ3226*AN3226+AK3226*AM3226)</f>
        <v>-4.1887937619133217E-2</v>
      </c>
      <c r="AT3226" s="26">
        <f t="shared" ref="AT3226" si="19253">AH3226*AO3223+AJ3226*AO3226-AI3226*AP3223-AK3226*AP3226</f>
        <v>-0.12623979456754983</v>
      </c>
      <c r="AU3226" s="27">
        <f t="shared" ref="AU3226" si="19254">(AH3226*AP3223+AI3226*AO3223+AJ3226*AP3226+AK3226*AO3226)</f>
        <v>0</v>
      </c>
      <c r="AV3226" s="8"/>
      <c r="AW3226" s="38">
        <f t="shared" ref="AW3226" si="19255">(180/PI())*ATAN(-1*(($AR$8*AS3223+AU3223+$AR$8*AS3226+AU3226)/($AR$8*AR3223+AT3223+$AR$8*AR3226+AT3226)))</f>
        <v>-87.763256720640399</v>
      </c>
      <c r="AY3226" s="187">
        <f t="shared" ref="AY3226" si="19256">20*LOG(((($AR$8*AR3223+AT3223-$AR$8*AR3226-AT3226)^2+($AR$8*AS3223+AU3223-$AR$8*AS3226-AU3226)^2)/(($AR$8*AR3223+AT3223+$AR$8*AR3226+AT3226)^2+($AR$8*AS3223+AU3223+$AR$8*AS3226+AU3226)^2))^0.5)</f>
        <v>-3.6866362283411599E-2</v>
      </c>
      <c r="AZ3226" s="9"/>
      <c r="BA3226" s="29"/>
      <c r="BB3226" s="29"/>
      <c r="BC3226" s="29"/>
      <c r="BD3226" s="29"/>
    </row>
    <row r="3227" spans="2:56" ht="18.649999999999999" customHeight="1">
      <c r="AY3227" s="33"/>
    </row>
    <row r="3228" spans="2:56" ht="18.649999999999999" customHeight="1" thickBot="1">
      <c r="E3228" s="21" t="s">
        <v>68</v>
      </c>
      <c r="J3228" s="21" t="s">
        <v>69</v>
      </c>
      <c r="O3228" s="21" t="s">
        <v>70</v>
      </c>
      <c r="T3228" s="21" t="s">
        <v>71</v>
      </c>
      <c r="Y3228" s="21" t="s">
        <v>72</v>
      </c>
      <c r="AD3228" s="21" t="s">
        <v>73</v>
      </c>
      <c r="AI3228" s="21" t="s">
        <v>74</v>
      </c>
      <c r="AN3228" s="21" t="s">
        <v>75</v>
      </c>
      <c r="AS3228" s="21" t="s">
        <v>76</v>
      </c>
    </row>
    <row r="3229" spans="2:56" ht="18.649999999999999" customHeight="1" thickBot="1">
      <c r="B3229" s="20"/>
      <c r="D3229" s="197" t="s">
        <v>77</v>
      </c>
      <c r="E3229" s="198"/>
      <c r="F3229" s="199" t="s">
        <v>78</v>
      </c>
      <c r="G3229" s="200"/>
      <c r="I3229" s="197" t="s">
        <v>79</v>
      </c>
      <c r="J3229" s="198"/>
      <c r="K3229" s="199" t="s">
        <v>80</v>
      </c>
      <c r="L3229" s="200"/>
      <c r="N3229" s="197" t="s">
        <v>81</v>
      </c>
      <c r="O3229" s="198"/>
      <c r="P3229" s="199" t="s">
        <v>82</v>
      </c>
      <c r="Q3229" s="200"/>
      <c r="S3229" s="197" t="s">
        <v>83</v>
      </c>
      <c r="T3229" s="198"/>
      <c r="U3229" s="199" t="s">
        <v>84</v>
      </c>
      <c r="V3229" s="200"/>
      <c r="X3229" s="197" t="s">
        <v>85</v>
      </c>
      <c r="Y3229" s="198"/>
      <c r="Z3229" s="199" t="s">
        <v>86</v>
      </c>
      <c r="AA3229" s="200"/>
      <c r="AB3229" s="4"/>
      <c r="AC3229" s="197" t="s">
        <v>87</v>
      </c>
      <c r="AD3229" s="198"/>
      <c r="AE3229" s="199" t="s">
        <v>88</v>
      </c>
      <c r="AF3229" s="200"/>
      <c r="AH3229" s="197" t="s">
        <v>89</v>
      </c>
      <c r="AI3229" s="198"/>
      <c r="AJ3229" s="199" t="s">
        <v>90</v>
      </c>
      <c r="AK3229" s="200"/>
      <c r="AL3229" s="4"/>
      <c r="AM3229" s="197" t="s">
        <v>91</v>
      </c>
      <c r="AN3229" s="198"/>
      <c r="AO3229" s="199" t="s">
        <v>92</v>
      </c>
      <c r="AP3229" s="200"/>
      <c r="AR3229" s="197" t="s">
        <v>93</v>
      </c>
      <c r="AS3229" s="198"/>
      <c r="AT3229" s="199" t="s">
        <v>94</v>
      </c>
      <c r="AU3229" s="200"/>
      <c r="AV3229" s="4"/>
      <c r="AW3229" s="181" t="s">
        <v>95</v>
      </c>
      <c r="AY3229" s="182" t="s">
        <v>22</v>
      </c>
      <c r="AZ3229" s="9"/>
      <c r="BA3229" s="29"/>
      <c r="BB3229" s="29"/>
      <c r="BC3229" s="29"/>
      <c r="BD3229" s="29"/>
    </row>
    <row r="3230" spans="2:56" ht="18.649999999999999" customHeight="1" thickTop="1" thickBot="1">
      <c r="B3230" s="39">
        <f t="shared" ref="B3230" si="19257">B3223+$E$5</f>
        <v>1.08319999999998</v>
      </c>
      <c r="D3230" s="24">
        <v>1</v>
      </c>
      <c r="E3230" s="25">
        <v>0</v>
      </c>
      <c r="F3230" s="26">
        <v>0</v>
      </c>
      <c r="G3230" s="27">
        <f t="shared" ref="G3230" si="19258">-1/($E$8*$B3230)</f>
        <v>-5.1574890867531886</v>
      </c>
      <c r="I3230" s="24">
        <v>1</v>
      </c>
      <c r="J3230" s="28">
        <v>0</v>
      </c>
      <c r="K3230" s="26">
        <v>0</v>
      </c>
      <c r="L3230" s="27">
        <v>0</v>
      </c>
      <c r="N3230" s="24">
        <f t="shared" ref="N3230" si="19259">D3230*I3230+F3230*I3233-E3230*J3230-G3230*J3233</f>
        <v>0.81609269991705458</v>
      </c>
      <c r="O3230" s="28">
        <f t="shared" ref="O3230" si="19260">(D3230*J3230+E3230*I3230+F3230*J3233+G3230*I3233)</f>
        <v>0</v>
      </c>
      <c r="P3230" s="26">
        <f t="shared" ref="P3230" si="19261">D3230*K3230+F3230*K3233-E3230*L3230-G3230*L3233</f>
        <v>0</v>
      </c>
      <c r="Q3230" s="27">
        <f t="shared" ref="Q3230" si="19262">(D3230*L3230+E3230*K3230+F3230*L3233+G3230*K3233)</f>
        <v>-5.1574890867531886</v>
      </c>
      <c r="S3230" s="24">
        <v>1</v>
      </c>
      <c r="T3230" s="25">
        <v>0</v>
      </c>
      <c r="U3230" s="26">
        <v>0</v>
      </c>
      <c r="V3230" s="27">
        <f t="shared" ref="V3230" si="19263">-1/($T$8*$B3230)</f>
        <v>-24.951095852130287</v>
      </c>
      <c r="X3230" s="24">
        <f t="shared" ref="X3230" si="19264">N3230*S3230+P3230*S3233-O3230*T3230-Q3230*T3233</f>
        <v>0.81609269991705458</v>
      </c>
      <c r="Y3230" s="28">
        <f t="shared" ref="Y3230" si="19265">(N3230*T3230+O3230*S3230+P3230*T3233+Q3230*S3233)</f>
        <v>0</v>
      </c>
      <c r="Z3230" s="26">
        <f t="shared" ref="Z3230" si="19266">N3230*U3230+P3230*U3233-O3230*V3230-Q3230*V3233</f>
        <v>0</v>
      </c>
      <c r="AA3230" s="27">
        <f t="shared" ref="AA3230" si="19267">(N3230*V3230+O3230*U3230+P3230*V3233+Q3230*U3233)</f>
        <v>-25.519896266607415</v>
      </c>
      <c r="AB3230" s="8"/>
      <c r="AC3230" s="24">
        <v>1</v>
      </c>
      <c r="AD3230" s="28">
        <v>0</v>
      </c>
      <c r="AE3230" s="26">
        <v>0</v>
      </c>
      <c r="AF3230" s="27">
        <v>0</v>
      </c>
      <c r="AH3230" s="24">
        <f t="shared" ref="AH3230" si="19268">X3230*AC3230+Z3230*AC3233-Y3230*AD3230-AA3230*AD3233</f>
        <v>-0.70674289338603891</v>
      </c>
      <c r="AI3230" s="28">
        <f t="shared" ref="AI3230" si="19269">(X3230*AD3230+Y3230*AC3230+Z3230*AD3233+AA3230*AC3233)</f>
        <v>0</v>
      </c>
      <c r="AJ3230" s="26">
        <f t="shared" ref="AJ3230" si="19270">X3230*AE3230+Z3230*AE3233-Y3230*AF3230-AA3230*AF3233</f>
        <v>0</v>
      </c>
      <c r="AK3230" s="27">
        <f t="shared" ref="AK3230" si="19271">(X3230*AF3230+Y3230*AE3230+Z3230*AF3233+AA3230*AE3233)</f>
        <v>-25.519896266607415</v>
      </c>
      <c r="AL3230" s="8"/>
      <c r="AM3230" s="24">
        <v>1</v>
      </c>
      <c r="AN3230" s="25">
        <v>0</v>
      </c>
      <c r="AO3230" s="26">
        <v>0</v>
      </c>
      <c r="AP3230" s="27">
        <f t="shared" ref="AP3230" si="19272">-1/($AN$8*$B3230)</f>
        <v>-5.1574890867531886</v>
      </c>
      <c r="AR3230" s="24">
        <f t="shared" ref="AR3230" si="19273">AH3230*AM3230+AJ3230*AM3233-AI3230*AN3230-AK3230*AN3233</f>
        <v>-0.70674289338603891</v>
      </c>
      <c r="AS3230" s="28">
        <f t="shared" ref="AS3230" si="19274">(AH3230*AN3230+AI3230*AM3230+AJ3230*AN3233+AK3230*AM3233)</f>
        <v>0</v>
      </c>
      <c r="AT3230" s="26">
        <f t="shared" ref="AT3230" si="19275">AH3230*AO3230+AJ3230*AO3233-AI3230*AP3230-AK3230*AP3233</f>
        <v>0</v>
      </c>
      <c r="AU3230" s="27">
        <f t="shared" ref="AU3230" si="19276">(AH3230*AP3230+AI3230*AO3230+AJ3230*AP3233+AK3230*AO3233)</f>
        <v>-21.874877506828547</v>
      </c>
      <c r="AV3230" s="8"/>
      <c r="AW3230" s="183">
        <f t="shared" ref="AW3230" si="19277">20*LOG((2*$AR$8)/(($AR$8*AR3230+AT3230+$AR$8*AR3233+AT3233)^2+($AR$8*AS3230+AU3230+$AR$8*AS3233+AU3233)^2)^0.5)</f>
        <v>-20.801059463544025</v>
      </c>
      <c r="AY3230" s="184">
        <f t="shared" ref="AY3230" si="19278">((AS3230^2+AR3230^2)/(AS3233^2+AR3233^2))^0.5</f>
        <v>16.731856463775348</v>
      </c>
      <c r="AZ3230" s="9"/>
      <c r="BA3230" s="29"/>
      <c r="BB3230" s="29"/>
      <c r="BC3230" s="29"/>
      <c r="BD3230" s="29"/>
    </row>
    <row r="3231" spans="2:56" ht="18.649999999999999" customHeight="1" thickBot="1">
      <c r="D3231" s="30"/>
      <c r="G3231" s="31"/>
      <c r="I3231" s="30"/>
      <c r="L3231" s="31"/>
      <c r="N3231" s="30"/>
      <c r="Q3231" s="31"/>
      <c r="S3231" s="30"/>
      <c r="V3231" s="31"/>
      <c r="X3231" s="30"/>
      <c r="AA3231" s="31"/>
      <c r="AC3231" s="30"/>
      <c r="AF3231" s="31"/>
      <c r="AH3231" s="30"/>
      <c r="AK3231" s="31"/>
      <c r="AM3231" s="30"/>
      <c r="AP3231" s="31"/>
      <c r="AR3231" s="30"/>
      <c r="AU3231" s="31"/>
      <c r="AY3231" s="185"/>
      <c r="AZ3231" s="9"/>
      <c r="BA3231" s="29"/>
      <c r="BB3231" s="29"/>
      <c r="BC3231" s="29"/>
      <c r="BD3231" s="29"/>
    </row>
    <row r="3232" spans="2:56" ht="18.649999999999999" customHeight="1" thickBot="1">
      <c r="D3232" s="197" t="s">
        <v>96</v>
      </c>
      <c r="E3232" s="198"/>
      <c r="F3232" s="199" t="s">
        <v>97</v>
      </c>
      <c r="G3232" s="200"/>
      <c r="I3232" s="197" t="s">
        <v>98</v>
      </c>
      <c r="J3232" s="198"/>
      <c r="K3232" s="199" t="s">
        <v>99</v>
      </c>
      <c r="L3232" s="200"/>
      <c r="N3232" s="197" t="s">
        <v>1</v>
      </c>
      <c r="O3232" s="198"/>
      <c r="P3232" s="199" t="s">
        <v>2</v>
      </c>
      <c r="Q3232" s="200"/>
      <c r="S3232" s="172" t="s">
        <v>100</v>
      </c>
      <c r="T3232" s="173"/>
      <c r="U3232" s="199" t="s">
        <v>101</v>
      </c>
      <c r="V3232" s="200"/>
      <c r="X3232" s="197" t="s">
        <v>102</v>
      </c>
      <c r="Y3232" s="198"/>
      <c r="Z3232" s="199" t="s">
        <v>103</v>
      </c>
      <c r="AA3232" s="200"/>
      <c r="AB3232" s="4"/>
      <c r="AC3232" s="197" t="s">
        <v>104</v>
      </c>
      <c r="AD3232" s="198"/>
      <c r="AE3232" s="199" t="s">
        <v>105</v>
      </c>
      <c r="AF3232" s="200"/>
      <c r="AH3232" s="172" t="s">
        <v>106</v>
      </c>
      <c r="AI3232" s="173"/>
      <c r="AJ3232" s="199" t="s">
        <v>107</v>
      </c>
      <c r="AK3232" s="200"/>
      <c r="AL3232" s="4"/>
      <c r="AM3232" s="197" t="s">
        <v>108</v>
      </c>
      <c r="AN3232" s="198"/>
      <c r="AO3232" s="199" t="s">
        <v>109</v>
      </c>
      <c r="AP3232" s="200"/>
      <c r="AR3232" s="197" t="s">
        <v>110</v>
      </c>
      <c r="AS3232" s="198"/>
      <c r="AT3232" s="199" t="s">
        <v>111</v>
      </c>
      <c r="AU3232" s="200"/>
      <c r="AV3232" s="4"/>
      <c r="AW3232" s="36" t="s">
        <v>112</v>
      </c>
      <c r="AY3232" s="186" t="s">
        <v>113</v>
      </c>
      <c r="AZ3232" s="9"/>
      <c r="BA3232" s="29"/>
      <c r="BB3232" s="29"/>
      <c r="BC3232" s="29"/>
      <c r="BD3232" s="29"/>
    </row>
    <row r="3233" spans="2:56" ht="18.649999999999999" customHeight="1" thickTop="1" thickBot="1">
      <c r="D3233" s="24">
        <v>0</v>
      </c>
      <c r="E3233" s="28">
        <v>0</v>
      </c>
      <c r="F3233" s="26">
        <v>1</v>
      </c>
      <c r="G3233" s="27">
        <v>0</v>
      </c>
      <c r="I3233" s="24">
        <v>0</v>
      </c>
      <c r="J3233" s="28">
        <f t="shared" ref="J3233" si="19279">IF(0=(1-$J$8*$K$8*$B3230^2),0,-1*(1-$J$8*$K$8*$B3230^2)/($B3230*$K$8))</f>
        <v>-3.5658301353521854E-2</v>
      </c>
      <c r="K3233" s="26">
        <v>1</v>
      </c>
      <c r="L3233" s="27">
        <v>0</v>
      </c>
      <c r="N3233" s="24">
        <f t="shared" ref="N3233" si="19280">D3233*I3230+F3233*I3233-E3233*J3230-G3233*J3233</f>
        <v>0</v>
      </c>
      <c r="O3233" s="28">
        <f t="shared" ref="O3233" si="19281">(D3233*J3230+E3233*I3230+F3233*J3233+G3233*I3233)</f>
        <v>-3.5658301353521854E-2</v>
      </c>
      <c r="P3233" s="26">
        <f t="shared" ref="P3233" si="19282">D3233*K3230+F3233*K3233-E3233*L3230-G3233*L3233</f>
        <v>1</v>
      </c>
      <c r="Q3233" s="27">
        <f t="shared" ref="Q3233" si="19283">(D3233*L3230+E3233*K3230+F3233*L3233+G3233*K3233)</f>
        <v>0</v>
      </c>
      <c r="S3233" s="24">
        <v>0</v>
      </c>
      <c r="T3233" s="28">
        <v>0</v>
      </c>
      <c r="U3233" s="26">
        <v>1</v>
      </c>
      <c r="V3233" s="27">
        <v>0</v>
      </c>
      <c r="X3233" s="24">
        <f t="shared" ref="X3233" si="19284">N3233*S3230+P3233*S3233-O3233*T3230-Q3233*T3233</f>
        <v>0</v>
      </c>
      <c r="Y3233" s="28">
        <f t="shared" ref="Y3233" si="19285">(N3233*T3230+O3233*S3230+P3233*T3233+Q3233*S3233)</f>
        <v>-3.5658301353521854E-2</v>
      </c>
      <c r="Z3233" s="26">
        <f t="shared" ref="Z3233" si="19286">N3233*U3230+P3233*U3233-O3233*V3230-Q3233*V3233</f>
        <v>0.11028630500412906</v>
      </c>
      <c r="AA3233" s="27">
        <f t="shared" ref="AA3233" si="19287">(N3233*V3230+O3233*U3230+P3233*V3233+Q3233*U3233)</f>
        <v>0</v>
      </c>
      <c r="AB3233" s="8"/>
      <c r="AC3233" s="24">
        <v>0</v>
      </c>
      <c r="AD3233" s="28">
        <f t="shared" ref="AD3233" si="19288">IF(0=(1-$AD$8*$AE$8*$B3230^2),0,-1*(1-$AD$8*$AE$8*$B3230^2)/($B3230*$AD$8))</f>
        <v>-5.9672483672894551E-2</v>
      </c>
      <c r="AE3233" s="26">
        <v>1</v>
      </c>
      <c r="AF3233" s="27">
        <v>0</v>
      </c>
      <c r="AH3233" s="24">
        <f t="shared" ref="AH3233" si="19289">X3233*AC3230+Z3233*AC3233-Y3233*AD3230-AA3233*AD3233</f>
        <v>0</v>
      </c>
      <c r="AI3233" s="28">
        <f t="shared" ref="AI3233" si="19290">(X3233*AD3230+Y3233*AC3230+Z3233*AD3233+AA3233*AC3233)</f>
        <v>-4.2239359088224612E-2</v>
      </c>
      <c r="AJ3233" s="26">
        <f t="shared" ref="AJ3233" si="19291">X3233*AE3230+Z3233*AE3233-Y3233*AF3230-AA3233*AF3233</f>
        <v>0.11028630500412906</v>
      </c>
      <c r="AK3233" s="27">
        <f t="shared" ref="AK3233" si="19292">(X3233*AF3230+Y3233*AE3230+Z3233*AF3233+AA3233*AE3233)</f>
        <v>0</v>
      </c>
      <c r="AL3233" s="8"/>
      <c r="AM3233" s="24">
        <v>0</v>
      </c>
      <c r="AN3233" s="28">
        <v>0</v>
      </c>
      <c r="AO3233" s="26">
        <v>1</v>
      </c>
      <c r="AP3233" s="27">
        <v>0</v>
      </c>
      <c r="AR3233" s="24">
        <f t="shared" ref="AR3233" si="19293">AH3233*AM3230+AJ3233*AM3233-AI3233*AN3230-AK3233*AN3233</f>
        <v>0</v>
      </c>
      <c r="AS3233" s="28">
        <f t="shared" ref="AS3233" si="19294">(AH3233*AN3230+AI3233*AM3230+AJ3233*AN3233+AK3233*AM3233)</f>
        <v>-4.2239359088224612E-2</v>
      </c>
      <c r="AT3233" s="26">
        <f t="shared" ref="AT3233" si="19295">AH3233*AO3230+AJ3233*AO3233-AI3233*AP3230-AK3233*AP3233</f>
        <v>-0.1075627285248385</v>
      </c>
      <c r="AU3233" s="27">
        <f t="shared" ref="AU3233" si="19296">(AH3233*AP3230+AI3233*AO3230+AJ3233*AP3233+AK3233*AO3233)</f>
        <v>0</v>
      </c>
      <c r="AV3233" s="8"/>
      <c r="AW3233" s="38">
        <f t="shared" ref="AW3233" si="19297">(180/PI())*ATAN(-1*(($AR$8*AS3230+AU3230+$AR$8*AS3233+AU3233)/($AR$8*AR3230+AT3230+$AR$8*AR3233+AT3233)))</f>
        <v>-87.872218998564392</v>
      </c>
      <c r="AY3233" s="187">
        <f t="shared" ref="AY3233" si="19298">20*LOG(((($AR$8*AR3230+AT3230-$AR$8*AR3233-AT3233)^2+($AR$8*AS3230+AU3230-$AR$8*AS3233-AU3233)^2)/(($AR$8*AR3230+AT3230+$AR$8*AR3233+AT3233)^2+($AR$8*AS3230+AU3230+$AR$8*AS3233+AU3233)^2))^0.5)</f>
        <v>-3.6265224003567902E-2</v>
      </c>
      <c r="AZ3233" s="9"/>
      <c r="BA3233" s="29"/>
      <c r="BB3233" s="29"/>
      <c r="BC3233" s="29"/>
      <c r="BD3233" s="29"/>
    </row>
    <row r="3234" spans="2:56" ht="18.649999999999999" customHeight="1">
      <c r="AY3234" s="33"/>
    </row>
    <row r="3235" spans="2:56" ht="18.649999999999999" customHeight="1" thickBot="1">
      <c r="E3235" s="21" t="s">
        <v>68</v>
      </c>
      <c r="J3235" s="21" t="s">
        <v>69</v>
      </c>
      <c r="O3235" s="21" t="s">
        <v>70</v>
      </c>
      <c r="T3235" s="21" t="s">
        <v>71</v>
      </c>
      <c r="Y3235" s="21" t="s">
        <v>72</v>
      </c>
      <c r="AD3235" s="21" t="s">
        <v>73</v>
      </c>
      <c r="AI3235" s="21" t="s">
        <v>74</v>
      </c>
      <c r="AN3235" s="21" t="s">
        <v>75</v>
      </c>
      <c r="AS3235" s="21" t="s">
        <v>76</v>
      </c>
    </row>
    <row r="3236" spans="2:56" ht="18.649999999999999" customHeight="1" thickBot="1">
      <c r="B3236" s="20"/>
      <c r="D3236" s="197" t="s">
        <v>77</v>
      </c>
      <c r="E3236" s="198"/>
      <c r="F3236" s="199" t="s">
        <v>78</v>
      </c>
      <c r="G3236" s="200"/>
      <c r="I3236" s="197" t="s">
        <v>79</v>
      </c>
      <c r="J3236" s="198"/>
      <c r="K3236" s="199" t="s">
        <v>80</v>
      </c>
      <c r="L3236" s="200"/>
      <c r="N3236" s="197" t="s">
        <v>81</v>
      </c>
      <c r="O3236" s="198"/>
      <c r="P3236" s="199" t="s">
        <v>82</v>
      </c>
      <c r="Q3236" s="200"/>
      <c r="S3236" s="197" t="s">
        <v>83</v>
      </c>
      <c r="T3236" s="198"/>
      <c r="U3236" s="199" t="s">
        <v>84</v>
      </c>
      <c r="V3236" s="200"/>
      <c r="X3236" s="197" t="s">
        <v>85</v>
      </c>
      <c r="Y3236" s="198"/>
      <c r="Z3236" s="199" t="s">
        <v>86</v>
      </c>
      <c r="AA3236" s="200"/>
      <c r="AB3236" s="4"/>
      <c r="AC3236" s="197" t="s">
        <v>87</v>
      </c>
      <c r="AD3236" s="198"/>
      <c r="AE3236" s="199" t="s">
        <v>88</v>
      </c>
      <c r="AF3236" s="200"/>
      <c r="AH3236" s="197" t="s">
        <v>89</v>
      </c>
      <c r="AI3236" s="198"/>
      <c r="AJ3236" s="199" t="s">
        <v>90</v>
      </c>
      <c r="AK3236" s="200"/>
      <c r="AL3236" s="4"/>
      <c r="AM3236" s="197" t="s">
        <v>91</v>
      </c>
      <c r="AN3236" s="198"/>
      <c r="AO3236" s="199" t="s">
        <v>92</v>
      </c>
      <c r="AP3236" s="200"/>
      <c r="AR3236" s="197" t="s">
        <v>93</v>
      </c>
      <c r="AS3236" s="198"/>
      <c r="AT3236" s="199" t="s">
        <v>94</v>
      </c>
      <c r="AU3236" s="200"/>
      <c r="AV3236" s="4"/>
      <c r="AW3236" s="181" t="s">
        <v>95</v>
      </c>
      <c r="AY3236" s="182" t="s">
        <v>22</v>
      </c>
      <c r="AZ3236" s="9"/>
      <c r="BA3236" s="29"/>
      <c r="BB3236" s="29"/>
      <c r="BC3236" s="29"/>
      <c r="BD3236" s="29"/>
    </row>
    <row r="3237" spans="2:56" ht="18.649999999999999" customHeight="1" thickTop="1" thickBot="1">
      <c r="B3237" s="39">
        <f t="shared" ref="B3237" si="19299">B3230+$E$5</f>
        <v>1.0835999999999799</v>
      </c>
      <c r="D3237" s="24">
        <v>1</v>
      </c>
      <c r="E3237" s="25">
        <v>0</v>
      </c>
      <c r="F3237" s="26">
        <v>0</v>
      </c>
      <c r="G3237" s="27">
        <f t="shared" ref="G3237" si="19300">-1/($E$8*$B3237)</f>
        <v>-5.1555852517267011</v>
      </c>
      <c r="I3237" s="24">
        <v>1</v>
      </c>
      <c r="J3237" s="28">
        <v>0</v>
      </c>
      <c r="K3237" s="26">
        <v>0</v>
      </c>
      <c r="L3237" s="27">
        <v>0</v>
      </c>
      <c r="N3237" s="24">
        <f t="shared" ref="N3237" si="19301">D3237*I3237+F3237*I3240-E3237*J3237-G3237*J3240</f>
        <v>0.82030679607531432</v>
      </c>
      <c r="O3237" s="28">
        <f t="shared" ref="O3237" si="19302">(D3237*J3237+E3237*I3237+F3237*J3240+G3237*I3240)</f>
        <v>0</v>
      </c>
      <c r="P3237" s="26">
        <f t="shared" ref="P3237" si="19303">D3237*K3237+F3237*K3240-E3237*L3237-G3237*L3240</f>
        <v>0</v>
      </c>
      <c r="Q3237" s="27">
        <f t="shared" ref="Q3237" si="19304">(D3237*L3237+E3237*K3237+F3237*L3240+G3237*K3240)</f>
        <v>-5.1555852517267011</v>
      </c>
      <c r="S3237" s="24">
        <v>1</v>
      </c>
      <c r="T3237" s="25">
        <v>0</v>
      </c>
      <c r="U3237" s="26">
        <v>0</v>
      </c>
      <c r="V3237" s="27">
        <f t="shared" ref="V3237" si="19305">-1/($T$8*$B3237)</f>
        <v>-24.94188540700215</v>
      </c>
      <c r="X3237" s="24">
        <f t="shared" ref="X3237" si="19306">N3237*S3237+P3237*S3240-O3237*T3237-Q3237*T3240</f>
        <v>0.82030679607531432</v>
      </c>
      <c r="Y3237" s="28">
        <f t="shared" ref="Y3237" si="19307">(N3237*T3237+O3237*S3237+P3237*T3240+Q3237*S3240)</f>
        <v>0</v>
      </c>
      <c r="Z3237" s="26">
        <f t="shared" ref="Z3237" si="19308">N3237*U3237+P3237*U3240-O3237*V3237-Q3237*V3240</f>
        <v>0</v>
      </c>
      <c r="AA3237" s="27">
        <f t="shared" ref="AA3237" si="19309">(N3237*V3237+O3237*U3237+P3237*V3240+Q3237*U3240)</f>
        <v>-25.615583358022274</v>
      </c>
      <c r="AB3237" s="8"/>
      <c r="AC3237" s="24">
        <v>1</v>
      </c>
      <c r="AD3237" s="28">
        <v>0</v>
      </c>
      <c r="AE3237" s="26">
        <v>0</v>
      </c>
      <c r="AF3237" s="27">
        <v>0</v>
      </c>
      <c r="AH3237" s="24">
        <f t="shared" ref="AH3237" si="19310">X3237*AC3237+Z3237*AC3240-Y3237*AD3237-AA3237*AD3240</f>
        <v>-0.69058687371265082</v>
      </c>
      <c r="AI3237" s="28">
        <f t="shared" ref="AI3237" si="19311">(X3237*AD3237+Y3237*AC3237+Z3237*AD3240+AA3237*AC3240)</f>
        <v>0</v>
      </c>
      <c r="AJ3237" s="26">
        <f t="shared" ref="AJ3237" si="19312">X3237*AE3237+Z3237*AE3240-Y3237*AF3237-AA3237*AF3240</f>
        <v>0</v>
      </c>
      <c r="AK3237" s="27">
        <f t="shared" ref="AK3237" si="19313">(X3237*AF3237+Y3237*AE3237+Z3237*AF3240+AA3237*AE3240)</f>
        <v>-25.615583358022274</v>
      </c>
      <c r="AL3237" s="8"/>
      <c r="AM3237" s="24">
        <v>1</v>
      </c>
      <c r="AN3237" s="25">
        <v>0</v>
      </c>
      <c r="AO3237" s="26">
        <v>0</v>
      </c>
      <c r="AP3237" s="27">
        <f t="shared" ref="AP3237" si="19314">-1/($AN$8*$B3237)</f>
        <v>-5.1555852517267011</v>
      </c>
      <c r="AR3237" s="24">
        <f t="shared" ref="AR3237" si="19315">AH3237*AM3237+AJ3237*AM3240-AI3237*AN3237-AK3237*AN3240</f>
        <v>-0.69058687371265082</v>
      </c>
      <c r="AS3237" s="28">
        <f t="shared" ref="AS3237" si="19316">(AH3237*AN3237+AI3237*AM3237+AJ3237*AN3240+AK3237*AM3240)</f>
        <v>0</v>
      </c>
      <c r="AT3237" s="26">
        <f t="shared" ref="AT3237" si="19317">AH3237*AO3237+AJ3237*AO3240-AI3237*AP3237-AK3237*AP3240</f>
        <v>0</v>
      </c>
      <c r="AU3237" s="27">
        <f t="shared" ref="AU3237" si="19318">(AH3237*AP3237+AI3237*AO3237+AJ3237*AP3240+AK3237*AO3240)</f>
        <v>-22.05520385687328</v>
      </c>
      <c r="AV3237" s="8"/>
      <c r="AW3237" s="183">
        <f t="shared" ref="AW3237" si="19319">20*LOG((2*$AR$8)/(($AR$8*AR3237+AT3237+$AR$8*AR3240+AT3240)^2+($AR$8*AS3237+AU3237+$AR$8*AS3240+AU3240)^2)^0.5)</f>
        <v>-20.871765829718179</v>
      </c>
      <c r="AY3237" s="184">
        <f t="shared" ref="AY3237" si="19320">((AS3237^2+AR3237^2)/(AS3240^2+AR3240^2))^0.5</f>
        <v>16.225568462628509</v>
      </c>
      <c r="AZ3237" s="9"/>
      <c r="BA3237" s="29"/>
      <c r="BB3237" s="29"/>
      <c r="BC3237" s="29"/>
      <c r="BD3237" s="29"/>
    </row>
    <row r="3238" spans="2:56" ht="18.649999999999999" customHeight="1" thickBot="1">
      <c r="D3238" s="30"/>
      <c r="G3238" s="31"/>
      <c r="I3238" s="30"/>
      <c r="L3238" s="31"/>
      <c r="N3238" s="30"/>
      <c r="Q3238" s="31"/>
      <c r="S3238" s="30"/>
      <c r="V3238" s="31"/>
      <c r="X3238" s="30"/>
      <c r="AA3238" s="31"/>
      <c r="AC3238" s="30"/>
      <c r="AF3238" s="31"/>
      <c r="AH3238" s="30"/>
      <c r="AK3238" s="31"/>
      <c r="AM3238" s="30"/>
      <c r="AP3238" s="31"/>
      <c r="AR3238" s="30"/>
      <c r="AU3238" s="31"/>
      <c r="AY3238" s="185"/>
      <c r="AZ3238" s="9"/>
      <c r="BA3238" s="29"/>
      <c r="BB3238" s="29"/>
      <c r="BC3238" s="29"/>
      <c r="BD3238" s="29"/>
    </row>
    <row r="3239" spans="2:56" ht="18.649999999999999" customHeight="1" thickBot="1">
      <c r="D3239" s="197" t="s">
        <v>96</v>
      </c>
      <c r="E3239" s="198"/>
      <c r="F3239" s="199" t="s">
        <v>97</v>
      </c>
      <c r="G3239" s="200"/>
      <c r="I3239" s="197" t="s">
        <v>98</v>
      </c>
      <c r="J3239" s="198"/>
      <c r="K3239" s="199" t="s">
        <v>99</v>
      </c>
      <c r="L3239" s="200"/>
      <c r="N3239" s="197" t="s">
        <v>1</v>
      </c>
      <c r="O3239" s="198"/>
      <c r="P3239" s="199" t="s">
        <v>2</v>
      </c>
      <c r="Q3239" s="200"/>
      <c r="S3239" s="172" t="s">
        <v>100</v>
      </c>
      <c r="T3239" s="173"/>
      <c r="U3239" s="199" t="s">
        <v>101</v>
      </c>
      <c r="V3239" s="200"/>
      <c r="X3239" s="197" t="s">
        <v>102</v>
      </c>
      <c r="Y3239" s="198"/>
      <c r="Z3239" s="199" t="s">
        <v>103</v>
      </c>
      <c r="AA3239" s="200"/>
      <c r="AB3239" s="4"/>
      <c r="AC3239" s="197" t="s">
        <v>104</v>
      </c>
      <c r="AD3239" s="198"/>
      <c r="AE3239" s="199" t="s">
        <v>105</v>
      </c>
      <c r="AF3239" s="200"/>
      <c r="AH3239" s="172" t="s">
        <v>106</v>
      </c>
      <c r="AI3239" s="173"/>
      <c r="AJ3239" s="199" t="s">
        <v>107</v>
      </c>
      <c r="AK3239" s="200"/>
      <c r="AL3239" s="4"/>
      <c r="AM3239" s="197" t="s">
        <v>108</v>
      </c>
      <c r="AN3239" s="198"/>
      <c r="AO3239" s="199" t="s">
        <v>109</v>
      </c>
      <c r="AP3239" s="200"/>
      <c r="AR3239" s="197" t="s">
        <v>110</v>
      </c>
      <c r="AS3239" s="198"/>
      <c r="AT3239" s="199" t="s">
        <v>111</v>
      </c>
      <c r="AU3239" s="200"/>
      <c r="AV3239" s="4"/>
      <c r="AW3239" s="36" t="s">
        <v>112</v>
      </c>
      <c r="AY3239" s="186" t="s">
        <v>113</v>
      </c>
      <c r="AZ3239" s="9"/>
      <c r="BA3239" s="29"/>
      <c r="BB3239" s="29"/>
      <c r="BC3239" s="29"/>
      <c r="BD3239" s="29"/>
    </row>
    <row r="3240" spans="2:56" ht="18.649999999999999" customHeight="1" thickTop="1" thickBot="1">
      <c r="D3240" s="24">
        <v>0</v>
      </c>
      <c r="E3240" s="28">
        <v>0</v>
      </c>
      <c r="F3240" s="26">
        <v>1</v>
      </c>
      <c r="G3240" s="27">
        <v>0</v>
      </c>
      <c r="I3240" s="24">
        <v>0</v>
      </c>
      <c r="J3240" s="28">
        <f t="shared" ref="J3240" si="19321">IF(0=(1-$J$8*$K$8*$B3237^2),0,-1*(1-$J$8*$K$8*$B3237^2)/($B3237*$K$8))</f>
        <v>-3.4854084483328662E-2</v>
      </c>
      <c r="K3240" s="26">
        <v>1</v>
      </c>
      <c r="L3240" s="27">
        <v>0</v>
      </c>
      <c r="N3240" s="24">
        <f t="shared" ref="N3240" si="19322">D3240*I3237+F3240*I3240-E3240*J3237-G3240*J3240</f>
        <v>0</v>
      </c>
      <c r="O3240" s="28">
        <f t="shared" ref="O3240" si="19323">(D3240*J3237+E3240*I3237+F3240*J3240+G3240*I3240)</f>
        <v>-3.4854084483328662E-2</v>
      </c>
      <c r="P3240" s="26">
        <f t="shared" ref="P3240" si="19324">D3240*K3237+F3240*K3240-E3240*L3237-G3240*L3240</f>
        <v>1</v>
      </c>
      <c r="Q3240" s="27">
        <f t="shared" ref="Q3240" si="19325">(D3240*L3237+E3240*K3237+F3240*L3240+G3240*K3240)</f>
        <v>0</v>
      </c>
      <c r="S3240" s="24">
        <v>0</v>
      </c>
      <c r="T3240" s="28">
        <v>0</v>
      </c>
      <c r="U3240" s="26">
        <v>1</v>
      </c>
      <c r="V3240" s="27">
        <v>0</v>
      </c>
      <c r="X3240" s="24">
        <f t="shared" ref="X3240" si="19326">N3240*S3237+P3240*S3240-O3240*T3237-Q3240*T3240</f>
        <v>0</v>
      </c>
      <c r="Y3240" s="28">
        <f t="shared" ref="Y3240" si="19327">(N3240*T3237+O3240*S3237+P3240*T3240+Q3240*S3240)</f>
        <v>-3.4854084483328662E-2</v>
      </c>
      <c r="Z3240" s="26">
        <f t="shared" ref="Z3240" si="19328">N3240*U3237+P3240*U3240-O3240*V3237-Q3240*V3240</f>
        <v>0.13067341885084471</v>
      </c>
      <c r="AA3240" s="27">
        <f t="shared" ref="AA3240" si="19329">(N3240*V3237+O3240*U3237+P3240*V3240+Q3240*U3240)</f>
        <v>0</v>
      </c>
      <c r="AB3240" s="8"/>
      <c r="AC3240" s="24">
        <v>0</v>
      </c>
      <c r="AD3240" s="28">
        <f t="shared" ref="AD3240" si="19330">IF(0=(1-$AD$8*$AE$8*$B3237^2),0,-1*(1-$AD$8*$AE$8*$B3237^2)/($B3237*$AD$8))</f>
        <v>-5.8983379323070705E-2</v>
      </c>
      <c r="AE3240" s="26">
        <v>1</v>
      </c>
      <c r="AF3240" s="27">
        <v>0</v>
      </c>
      <c r="AH3240" s="24">
        <f t="shared" ref="AH3240" si="19331">X3240*AC3237+Z3240*AC3240-Y3240*AD3237-AA3240*AD3240</f>
        <v>0</v>
      </c>
      <c r="AI3240" s="28">
        <f t="shared" ref="AI3240" si="19332">(X3240*AD3237+Y3240*AC3237+Z3240*AD3240+AA3240*AC3240)</f>
        <v>-4.256164431485053E-2</v>
      </c>
      <c r="AJ3240" s="26">
        <f t="shared" ref="AJ3240" si="19333">X3240*AE3237+Z3240*AE3240-Y3240*AF3237-AA3240*AF3240</f>
        <v>0.13067341885084471</v>
      </c>
      <c r="AK3240" s="27">
        <f t="shared" ref="AK3240" si="19334">(X3240*AF3237+Y3240*AE3237+Z3240*AF3240+AA3240*AE3240)</f>
        <v>0</v>
      </c>
      <c r="AL3240" s="8"/>
      <c r="AM3240" s="24">
        <v>0</v>
      </c>
      <c r="AN3240" s="28">
        <v>0</v>
      </c>
      <c r="AO3240" s="26">
        <v>1</v>
      </c>
      <c r="AP3240" s="27">
        <v>0</v>
      </c>
      <c r="AR3240" s="24">
        <f t="shared" ref="AR3240" si="19335">AH3240*AM3237+AJ3240*AM3240-AI3240*AN3237-AK3240*AN3240</f>
        <v>0</v>
      </c>
      <c r="AS3240" s="28">
        <f t="shared" ref="AS3240" si="19336">(AH3240*AN3237+AI3240*AM3237+AJ3240*AN3240+AK3240*AM3240)</f>
        <v>-4.256164431485053E-2</v>
      </c>
      <c r="AT3240" s="26">
        <f t="shared" ref="AT3240" si="19337">AH3240*AO3237+AJ3240*AO3240-AI3240*AP3237-AK3240*AP3240</f>
        <v>-8.8756766868036269E-2</v>
      </c>
      <c r="AU3240" s="27">
        <f t="shared" ref="AU3240" si="19338">(AH3240*AP3237+AI3240*AO3237+AJ3240*AP3240+AK3240*AO3240)</f>
        <v>0</v>
      </c>
      <c r="AV3240" s="8"/>
      <c r="AW3240" s="38">
        <f t="shared" ref="AW3240" si="19339">(180/PI())*ATAN(-1*(($AR$8*AS3237+AU3237+$AR$8*AS3240+AU3240)/($AR$8*AR3237+AT3237+$AR$8*AR3240+AT3240)))</f>
        <v>-87.980130544650621</v>
      </c>
      <c r="AY3240" s="187">
        <f t="shared" ref="AY3240" si="19340">20*LOG(((($AR$8*AR3237+AT3237-$AR$8*AR3240-AT3240)^2+($AR$8*AS3237+AU3237-$AR$8*AS3240-AU3240)^2)/(($AR$8*AR3237+AT3237+$AR$8*AR3240+AT3240)^2+($AR$8*AS3237+AU3237+$AR$8*AS3240+AU3240)^2))^0.5)</f>
        <v>-3.5677167348776261E-2</v>
      </c>
      <c r="AZ3240" s="9"/>
      <c r="BA3240" s="29"/>
      <c r="BB3240" s="29"/>
      <c r="BC3240" s="29"/>
      <c r="BD3240" s="29"/>
    </row>
    <row r="3241" spans="2:56" ht="18.649999999999999" customHeight="1">
      <c r="AY3241" s="33"/>
    </row>
    <row r="3242" spans="2:56" ht="18.649999999999999" customHeight="1" thickBot="1">
      <c r="E3242" s="21" t="s">
        <v>68</v>
      </c>
      <c r="J3242" s="21" t="s">
        <v>69</v>
      </c>
      <c r="O3242" s="21" t="s">
        <v>70</v>
      </c>
      <c r="T3242" s="21" t="s">
        <v>71</v>
      </c>
      <c r="Y3242" s="21" t="s">
        <v>72</v>
      </c>
      <c r="AD3242" s="21" t="s">
        <v>73</v>
      </c>
      <c r="AI3242" s="21" t="s">
        <v>74</v>
      </c>
      <c r="AN3242" s="21" t="s">
        <v>75</v>
      </c>
      <c r="AS3242" s="21" t="s">
        <v>76</v>
      </c>
    </row>
    <row r="3243" spans="2:56" ht="18.649999999999999" customHeight="1" thickBot="1">
      <c r="B3243" s="20"/>
      <c r="D3243" s="197" t="s">
        <v>77</v>
      </c>
      <c r="E3243" s="198"/>
      <c r="F3243" s="199" t="s">
        <v>78</v>
      </c>
      <c r="G3243" s="200"/>
      <c r="I3243" s="197" t="s">
        <v>79</v>
      </c>
      <c r="J3243" s="198"/>
      <c r="K3243" s="199" t="s">
        <v>80</v>
      </c>
      <c r="L3243" s="200"/>
      <c r="N3243" s="197" t="s">
        <v>81</v>
      </c>
      <c r="O3243" s="198"/>
      <c r="P3243" s="199" t="s">
        <v>82</v>
      </c>
      <c r="Q3243" s="200"/>
      <c r="S3243" s="197" t="s">
        <v>83</v>
      </c>
      <c r="T3243" s="198"/>
      <c r="U3243" s="199" t="s">
        <v>84</v>
      </c>
      <c r="V3243" s="200"/>
      <c r="X3243" s="197" t="s">
        <v>85</v>
      </c>
      <c r="Y3243" s="198"/>
      <c r="Z3243" s="199" t="s">
        <v>86</v>
      </c>
      <c r="AA3243" s="200"/>
      <c r="AB3243" s="4"/>
      <c r="AC3243" s="197" t="s">
        <v>87</v>
      </c>
      <c r="AD3243" s="198"/>
      <c r="AE3243" s="199" t="s">
        <v>88</v>
      </c>
      <c r="AF3243" s="200"/>
      <c r="AH3243" s="197" t="s">
        <v>89</v>
      </c>
      <c r="AI3243" s="198"/>
      <c r="AJ3243" s="199" t="s">
        <v>90</v>
      </c>
      <c r="AK3243" s="200"/>
      <c r="AL3243" s="4"/>
      <c r="AM3243" s="197" t="s">
        <v>91</v>
      </c>
      <c r="AN3243" s="198"/>
      <c r="AO3243" s="199" t="s">
        <v>92</v>
      </c>
      <c r="AP3243" s="200"/>
      <c r="AR3243" s="197" t="s">
        <v>93</v>
      </c>
      <c r="AS3243" s="198"/>
      <c r="AT3243" s="199" t="s">
        <v>94</v>
      </c>
      <c r="AU3243" s="200"/>
      <c r="AV3243" s="4"/>
      <c r="AW3243" s="181" t="s">
        <v>95</v>
      </c>
      <c r="AY3243" s="182" t="s">
        <v>22</v>
      </c>
      <c r="AZ3243" s="9"/>
      <c r="BA3243" s="29"/>
      <c r="BB3243" s="29"/>
      <c r="BC3243" s="29"/>
      <c r="BD3243" s="29"/>
    </row>
    <row r="3244" spans="2:56" ht="18.649999999999999" customHeight="1" thickTop="1" thickBot="1">
      <c r="B3244" s="39">
        <f t="shared" ref="B3244" si="19341">B3237+$E$5</f>
        <v>1.0839999999999799</v>
      </c>
      <c r="D3244" s="24">
        <v>1</v>
      </c>
      <c r="E3244" s="25">
        <v>0</v>
      </c>
      <c r="F3244" s="26">
        <v>0</v>
      </c>
      <c r="G3244" s="27">
        <f t="shared" ref="G3244" si="19342">-1/($E$8*$B3244)</f>
        <v>-5.153682821744515</v>
      </c>
      <c r="I3244" s="24">
        <v>1</v>
      </c>
      <c r="J3244" s="28">
        <v>0</v>
      </c>
      <c r="K3244" s="26">
        <v>0</v>
      </c>
      <c r="L3244" s="27">
        <v>0</v>
      </c>
      <c r="N3244" s="24">
        <f t="shared" ref="N3244" si="19343">D3244*I3244+F3244*I3247-E3244*J3244-G3244*J3247</f>
        <v>0.82451622804323954</v>
      </c>
      <c r="O3244" s="28">
        <f t="shared" ref="O3244" si="19344">(D3244*J3244+E3244*I3244+F3244*J3247+G3244*I3247)</f>
        <v>0</v>
      </c>
      <c r="P3244" s="26">
        <f t="shared" ref="P3244" si="19345">D3244*K3244+F3244*K3247-E3244*L3244-G3244*L3247</f>
        <v>0</v>
      </c>
      <c r="Q3244" s="27">
        <f t="shared" ref="Q3244" si="19346">(D3244*L3244+E3244*K3244+F3244*L3247+G3244*K3247)</f>
        <v>-5.153682821744515</v>
      </c>
      <c r="S3244" s="24">
        <v>1</v>
      </c>
      <c r="T3244" s="25">
        <v>0</v>
      </c>
      <c r="U3244" s="26">
        <v>0</v>
      </c>
      <c r="V3244" s="27">
        <f t="shared" ref="V3244" si="19347">-1/($T$8*$B3244)</f>
        <v>-24.932681759250489</v>
      </c>
      <c r="X3244" s="24">
        <f t="shared" ref="X3244" si="19348">N3244*S3244+P3244*S3247-O3244*T3244-Q3244*T3247</f>
        <v>0.82451622804323954</v>
      </c>
      <c r="Y3244" s="28">
        <f t="shared" ref="Y3244" si="19349">(N3244*T3244+O3244*S3244+P3244*T3247+Q3244*S3247)</f>
        <v>0</v>
      </c>
      <c r="Z3244" s="26">
        <f t="shared" ref="Z3244" si="19350">N3244*U3244+P3244*U3247-O3244*V3244-Q3244*V3247</f>
        <v>0</v>
      </c>
      <c r="AA3244" s="27">
        <f t="shared" ref="AA3244" si="19351">(N3244*V3244+O3244*U3244+P3244*V3247+Q3244*U3247)</f>
        <v>-25.711083540884211</v>
      </c>
      <c r="AB3244" s="8"/>
      <c r="AC3244" s="24">
        <v>1</v>
      </c>
      <c r="AD3244" s="28">
        <v>0</v>
      </c>
      <c r="AE3244" s="26">
        <v>0</v>
      </c>
      <c r="AF3244" s="27">
        <v>0</v>
      </c>
      <c r="AH3244" s="24">
        <f t="shared" ref="AH3244" si="19352">X3244*AC3244+Z3244*AC3247-Y3244*AD3244-AA3244*AD3247</f>
        <v>-0.67429949143334877</v>
      </c>
      <c r="AI3244" s="28">
        <f t="shared" ref="AI3244" si="19353">(X3244*AD3244+Y3244*AC3244+Z3244*AD3247+AA3244*AC3247)</f>
        <v>0</v>
      </c>
      <c r="AJ3244" s="26">
        <f t="shared" ref="AJ3244" si="19354">X3244*AE3244+Z3244*AE3247-Y3244*AF3244-AA3244*AF3247</f>
        <v>0</v>
      </c>
      <c r="AK3244" s="27">
        <f t="shared" ref="AK3244" si="19355">(X3244*AF3244+Y3244*AE3244+Z3244*AF3247+AA3244*AE3247)</f>
        <v>-25.711083540884211</v>
      </c>
      <c r="AL3244" s="8"/>
      <c r="AM3244" s="24">
        <v>1</v>
      </c>
      <c r="AN3244" s="25">
        <v>0</v>
      </c>
      <c r="AO3244" s="26">
        <v>0</v>
      </c>
      <c r="AP3244" s="27">
        <f t="shared" ref="AP3244" si="19356">-1/($AN$8*$B3244)</f>
        <v>-5.153682821744515</v>
      </c>
      <c r="AR3244" s="24">
        <f t="shared" ref="AR3244" si="19357">AH3244*AM3244+AJ3244*AM3247-AI3244*AN3244-AK3244*AN3247</f>
        <v>-0.67429949143334877</v>
      </c>
      <c r="AS3244" s="28">
        <f t="shared" ref="AS3244" si="19358">(AH3244*AN3244+AI3244*AM3244+AJ3244*AN3247+AK3244*AM3247)</f>
        <v>0</v>
      </c>
      <c r="AT3244" s="26">
        <f t="shared" ref="AT3244" si="19359">AH3244*AO3244+AJ3244*AO3247-AI3244*AP3244-AK3244*AP3247</f>
        <v>0</v>
      </c>
      <c r="AU3244" s="27">
        <f t="shared" ref="AU3244" si="19360">(AH3244*AP3244+AI3244*AO3244+AJ3244*AP3247+AK3244*AO3247)</f>
        <v>-22.2359578351731</v>
      </c>
      <c r="AV3244" s="8"/>
      <c r="AW3244" s="183">
        <f t="shared" ref="AW3244" si="19361">20*LOG((2*$AR$8)/(($AR$8*AR3244+AT3244+$AR$8*AR3247+AT3247)^2+($AR$8*AS3244+AU3244+$AR$8*AS3247+AU3247)^2)^0.5)</f>
        <v>-20.942083170088782</v>
      </c>
      <c r="AY3244" s="184">
        <f t="shared" ref="AY3244" si="19362">((AS3244^2+AR3244^2)/(AS3247^2+AR3247^2))^0.5</f>
        <v>15.734493788266658</v>
      </c>
      <c r="AZ3244" s="9"/>
      <c r="BA3244" s="29"/>
      <c r="BB3244" s="29"/>
      <c r="BC3244" s="29"/>
      <c r="BD3244" s="29"/>
    </row>
    <row r="3245" spans="2:56" ht="18.649999999999999" customHeight="1" thickBot="1">
      <c r="D3245" s="30"/>
      <c r="G3245" s="31"/>
      <c r="I3245" s="30"/>
      <c r="L3245" s="31"/>
      <c r="N3245" s="30"/>
      <c r="Q3245" s="31"/>
      <c r="S3245" s="30"/>
      <c r="V3245" s="31"/>
      <c r="X3245" s="30"/>
      <c r="AA3245" s="31"/>
      <c r="AC3245" s="30"/>
      <c r="AF3245" s="31"/>
      <c r="AH3245" s="30"/>
      <c r="AK3245" s="31"/>
      <c r="AM3245" s="30"/>
      <c r="AP3245" s="31"/>
      <c r="AR3245" s="30"/>
      <c r="AU3245" s="31"/>
      <c r="AY3245" s="185"/>
      <c r="AZ3245" s="9"/>
      <c r="BA3245" s="29"/>
      <c r="BB3245" s="29"/>
      <c r="BC3245" s="29"/>
      <c r="BD3245" s="29"/>
    </row>
    <row r="3246" spans="2:56" ht="18.649999999999999" customHeight="1" thickBot="1">
      <c r="D3246" s="197" t="s">
        <v>96</v>
      </c>
      <c r="E3246" s="198"/>
      <c r="F3246" s="199" t="s">
        <v>97</v>
      </c>
      <c r="G3246" s="200"/>
      <c r="I3246" s="197" t="s">
        <v>98</v>
      </c>
      <c r="J3246" s="198"/>
      <c r="K3246" s="199" t="s">
        <v>99</v>
      </c>
      <c r="L3246" s="200"/>
      <c r="N3246" s="197" t="s">
        <v>1</v>
      </c>
      <c r="O3246" s="198"/>
      <c r="P3246" s="199" t="s">
        <v>2</v>
      </c>
      <c r="Q3246" s="200"/>
      <c r="S3246" s="172" t="s">
        <v>100</v>
      </c>
      <c r="T3246" s="173"/>
      <c r="U3246" s="199" t="s">
        <v>101</v>
      </c>
      <c r="V3246" s="200"/>
      <c r="X3246" s="197" t="s">
        <v>102</v>
      </c>
      <c r="Y3246" s="198"/>
      <c r="Z3246" s="199" t="s">
        <v>103</v>
      </c>
      <c r="AA3246" s="200"/>
      <c r="AB3246" s="4"/>
      <c r="AC3246" s="197" t="s">
        <v>104</v>
      </c>
      <c r="AD3246" s="198"/>
      <c r="AE3246" s="199" t="s">
        <v>105</v>
      </c>
      <c r="AF3246" s="200"/>
      <c r="AH3246" s="172" t="s">
        <v>106</v>
      </c>
      <c r="AI3246" s="173"/>
      <c r="AJ3246" s="199" t="s">
        <v>107</v>
      </c>
      <c r="AK3246" s="200"/>
      <c r="AL3246" s="4"/>
      <c r="AM3246" s="197" t="s">
        <v>108</v>
      </c>
      <c r="AN3246" s="198"/>
      <c r="AO3246" s="199" t="s">
        <v>109</v>
      </c>
      <c r="AP3246" s="200"/>
      <c r="AR3246" s="197" t="s">
        <v>110</v>
      </c>
      <c r="AS3246" s="198"/>
      <c r="AT3246" s="199" t="s">
        <v>111</v>
      </c>
      <c r="AU3246" s="200"/>
      <c r="AV3246" s="4"/>
      <c r="AW3246" s="36" t="s">
        <v>112</v>
      </c>
      <c r="AY3246" s="186" t="s">
        <v>113</v>
      </c>
      <c r="AZ3246" s="9"/>
      <c r="BA3246" s="29"/>
      <c r="BB3246" s="29"/>
      <c r="BC3246" s="29"/>
      <c r="BD3246" s="29"/>
    </row>
    <row r="3247" spans="2:56" ht="18.649999999999999" customHeight="1" thickTop="1" thickBot="1">
      <c r="D3247" s="24">
        <v>0</v>
      </c>
      <c r="E3247" s="28">
        <v>0</v>
      </c>
      <c r="F3247" s="26">
        <v>1</v>
      </c>
      <c r="G3247" s="27">
        <v>0</v>
      </c>
      <c r="I3247" s="24">
        <v>0</v>
      </c>
      <c r="J3247" s="28">
        <f t="shared" ref="J3247" si="19363">IF(0=(1-$J$8*$K$8*$B3244^2),0,-1*(1-$J$8*$K$8*$B3244^2)/($B3244*$K$8))</f>
        <v>-3.4050169175401337E-2</v>
      </c>
      <c r="K3247" s="26">
        <v>1</v>
      </c>
      <c r="L3247" s="27">
        <v>0</v>
      </c>
      <c r="N3247" s="24">
        <f t="shared" ref="N3247" si="19364">D3247*I3244+F3247*I3247-E3247*J3244-G3247*J3247</f>
        <v>0</v>
      </c>
      <c r="O3247" s="28">
        <f t="shared" ref="O3247" si="19365">(D3247*J3244+E3247*I3244+F3247*J3247+G3247*I3247)</f>
        <v>-3.4050169175401337E-2</v>
      </c>
      <c r="P3247" s="26">
        <f t="shared" ref="P3247" si="19366">D3247*K3244+F3247*K3247-E3247*L3244-G3247*L3247</f>
        <v>1</v>
      </c>
      <c r="Q3247" s="27">
        <f t="shared" ref="Q3247" si="19367">(D3247*L3244+E3247*K3244+F3247*L3247+G3247*K3247)</f>
        <v>0</v>
      </c>
      <c r="S3247" s="24">
        <v>0</v>
      </c>
      <c r="T3247" s="28">
        <v>0</v>
      </c>
      <c r="U3247" s="26">
        <v>1</v>
      </c>
      <c r="V3247" s="27">
        <v>0</v>
      </c>
      <c r="X3247" s="24">
        <f t="shared" ref="X3247" si="19368">N3247*S3244+P3247*S3247-O3247*T3244-Q3247*T3247</f>
        <v>0</v>
      </c>
      <c r="Y3247" s="28">
        <f t="shared" ref="Y3247" si="19369">(N3247*T3244+O3247*S3244+P3247*T3247+Q3247*S3247)</f>
        <v>-3.4050169175401337E-2</v>
      </c>
      <c r="Z3247" s="26">
        <f t="shared" ref="Z3247" si="19370">N3247*U3244+P3247*U3247-O3247*V3244-Q3247*V3247</f>
        <v>0.15103796810107784</v>
      </c>
      <c r="AA3247" s="27">
        <f t="shared" ref="AA3247" si="19371">(N3247*V3244+O3247*U3244+P3247*V3247+Q3247*U3247)</f>
        <v>0</v>
      </c>
      <c r="AB3247" s="8"/>
      <c r="AC3247" s="24">
        <v>0</v>
      </c>
      <c r="AD3247" s="28">
        <f t="shared" ref="AD3247" si="19372">IF(0=(1-$AD$8*$AE$8*$B3244^2),0,-1*(1-$AD$8*$AE$8*$B3244^2)/($B3244*$AD$8))</f>
        <v>-5.8294537338080758E-2</v>
      </c>
      <c r="AE3247" s="26">
        <v>1</v>
      </c>
      <c r="AF3247" s="27">
        <v>0</v>
      </c>
      <c r="AH3247" s="24">
        <f t="shared" ref="AH3247" si="19373">X3247*AC3244+Z3247*AC3247-Y3247*AD3244-AA3247*AD3247</f>
        <v>0</v>
      </c>
      <c r="AI3247" s="28">
        <f t="shared" ref="AI3247" si="19374">(X3247*AD3244+Y3247*AC3244+Z3247*AD3247+AA3247*AC3247)</f>
        <v>-4.2854857646337466E-2</v>
      </c>
      <c r="AJ3247" s="26">
        <f t="shared" ref="AJ3247" si="19375">X3247*AE3244+Z3247*AE3247-Y3247*AF3244-AA3247*AF3247</f>
        <v>0.15103796810107784</v>
      </c>
      <c r="AK3247" s="27">
        <f t="shared" ref="AK3247" si="19376">(X3247*AF3244+Y3247*AE3244+Z3247*AF3247+AA3247*AE3247)</f>
        <v>0</v>
      </c>
      <c r="AL3247" s="8"/>
      <c r="AM3247" s="24">
        <v>0</v>
      </c>
      <c r="AN3247" s="28">
        <v>0</v>
      </c>
      <c r="AO3247" s="26">
        <v>1</v>
      </c>
      <c r="AP3247" s="27">
        <v>0</v>
      </c>
      <c r="AR3247" s="24">
        <f t="shared" ref="AR3247" si="19377">AH3247*AM3244+AJ3247*AM3247-AI3247*AN3244-AK3247*AN3247</f>
        <v>0</v>
      </c>
      <c r="AS3247" s="28">
        <f t="shared" ref="AS3247" si="19378">(AH3247*AN3244+AI3247*AM3244+AJ3247*AN3247+AK3247*AM3247)</f>
        <v>-4.2854857646337466E-2</v>
      </c>
      <c r="AT3247" s="26">
        <f t="shared" ref="AT3247" si="19379">AH3247*AO3244+AJ3247*AO3247-AI3247*AP3244-AK3247*AP3247</f>
        <v>-6.982237557915813E-2</v>
      </c>
      <c r="AU3247" s="27">
        <f t="shared" ref="AU3247" si="19380">(AH3247*AP3244+AI3247*AO3244+AJ3247*AP3247+AK3247*AO3247)</f>
        <v>0</v>
      </c>
      <c r="AV3247" s="8"/>
      <c r="AW3247" s="38">
        <f t="shared" ref="AW3247" si="19381">(180/PI())*ATAN(-1*(($AR$8*AS3244+AU3244+$AR$8*AS3247+AU3247)/($AR$8*AR3244+AT3244+$AR$8*AR3247+AT3247)))</f>
        <v>-88.087007632491833</v>
      </c>
      <c r="AY3247" s="187">
        <f t="shared" ref="AY3247" si="19382">20*LOG(((($AR$8*AR3244+AT3244-$AR$8*AR3247-AT3247)^2+($AR$8*AS3244+AU3244-$AR$8*AS3247-AU3247)^2)/(($AR$8*AR3244+AT3244+$AR$8*AR3247+AT3247)^2+($AR$8*AS3244+AU3244+$AR$8*AS3247+AU3247)^2))^0.5)</f>
        <v>-3.5101841774122539E-2</v>
      </c>
      <c r="AZ3247" s="9"/>
      <c r="BA3247" s="29"/>
      <c r="BB3247" s="29"/>
      <c r="BC3247" s="29"/>
      <c r="BD3247" s="29"/>
    </row>
    <row r="3248" spans="2:56" ht="18.649999999999999" customHeight="1">
      <c r="AY3248" s="33"/>
    </row>
    <row r="3249" spans="2:56" ht="18.649999999999999" customHeight="1" thickBot="1">
      <c r="E3249" s="21" t="s">
        <v>68</v>
      </c>
      <c r="J3249" s="21" t="s">
        <v>69</v>
      </c>
      <c r="O3249" s="21" t="s">
        <v>70</v>
      </c>
      <c r="T3249" s="21" t="s">
        <v>71</v>
      </c>
      <c r="Y3249" s="21" t="s">
        <v>72</v>
      </c>
      <c r="AD3249" s="21" t="s">
        <v>73</v>
      </c>
      <c r="AI3249" s="21" t="s">
        <v>74</v>
      </c>
      <c r="AN3249" s="21" t="s">
        <v>75</v>
      </c>
      <c r="AS3249" s="21" t="s">
        <v>76</v>
      </c>
    </row>
    <row r="3250" spans="2:56" ht="18.649999999999999" customHeight="1" thickBot="1">
      <c r="B3250" s="20"/>
      <c r="D3250" s="197" t="s">
        <v>77</v>
      </c>
      <c r="E3250" s="198"/>
      <c r="F3250" s="199" t="s">
        <v>78</v>
      </c>
      <c r="G3250" s="200"/>
      <c r="I3250" s="197" t="s">
        <v>79</v>
      </c>
      <c r="J3250" s="198"/>
      <c r="K3250" s="199" t="s">
        <v>80</v>
      </c>
      <c r="L3250" s="200"/>
      <c r="N3250" s="197" t="s">
        <v>81</v>
      </c>
      <c r="O3250" s="198"/>
      <c r="P3250" s="199" t="s">
        <v>82</v>
      </c>
      <c r="Q3250" s="200"/>
      <c r="S3250" s="197" t="s">
        <v>83</v>
      </c>
      <c r="T3250" s="198"/>
      <c r="U3250" s="199" t="s">
        <v>84</v>
      </c>
      <c r="V3250" s="200"/>
      <c r="X3250" s="197" t="s">
        <v>85</v>
      </c>
      <c r="Y3250" s="198"/>
      <c r="Z3250" s="199" t="s">
        <v>86</v>
      </c>
      <c r="AA3250" s="200"/>
      <c r="AB3250" s="4"/>
      <c r="AC3250" s="197" t="s">
        <v>87</v>
      </c>
      <c r="AD3250" s="198"/>
      <c r="AE3250" s="199" t="s">
        <v>88</v>
      </c>
      <c r="AF3250" s="200"/>
      <c r="AH3250" s="197" t="s">
        <v>89</v>
      </c>
      <c r="AI3250" s="198"/>
      <c r="AJ3250" s="199" t="s">
        <v>90</v>
      </c>
      <c r="AK3250" s="200"/>
      <c r="AL3250" s="4"/>
      <c r="AM3250" s="197" t="s">
        <v>91</v>
      </c>
      <c r="AN3250" s="198"/>
      <c r="AO3250" s="199" t="s">
        <v>92</v>
      </c>
      <c r="AP3250" s="200"/>
      <c r="AR3250" s="197" t="s">
        <v>93</v>
      </c>
      <c r="AS3250" s="198"/>
      <c r="AT3250" s="199" t="s">
        <v>94</v>
      </c>
      <c r="AU3250" s="200"/>
      <c r="AV3250" s="4"/>
      <c r="AW3250" s="181" t="s">
        <v>95</v>
      </c>
      <c r="AY3250" s="182" t="s">
        <v>22</v>
      </c>
      <c r="AZ3250" s="9"/>
      <c r="BA3250" s="29"/>
      <c r="BB3250" s="29"/>
      <c r="BC3250" s="29"/>
      <c r="BD3250" s="29"/>
    </row>
    <row r="3251" spans="2:56" ht="18.649999999999999" customHeight="1" thickTop="1" thickBot="1">
      <c r="B3251" s="39">
        <f t="shared" ref="B3251" si="19383">B3244+$E$5</f>
        <v>1.0843999999999798</v>
      </c>
      <c r="D3251" s="24">
        <v>1</v>
      </c>
      <c r="E3251" s="25">
        <v>0</v>
      </c>
      <c r="F3251" s="26">
        <v>0</v>
      </c>
      <c r="G3251" s="27">
        <f t="shared" ref="G3251" si="19384">-1/($E$8*$B3251)</f>
        <v>-5.1517817952518019</v>
      </c>
      <c r="I3251" s="24">
        <v>1</v>
      </c>
      <c r="J3251" s="28">
        <v>0</v>
      </c>
      <c r="K3251" s="26">
        <v>0</v>
      </c>
      <c r="L3251" s="27">
        <v>0</v>
      </c>
      <c r="N3251" s="24">
        <f t="shared" ref="N3251" si="19385">D3251*I3251+F3251*I3254-E3251*J3251-G3251*J3254</f>
        <v>0.82872100270143589</v>
      </c>
      <c r="O3251" s="28">
        <f t="shared" ref="O3251" si="19386">(D3251*J3251+E3251*I3251+F3251*J3254+G3251*I3254)</f>
        <v>0</v>
      </c>
      <c r="P3251" s="26">
        <f t="shared" ref="P3251" si="19387">D3251*K3251+F3251*K3254-E3251*L3251-G3251*L3254</f>
        <v>0</v>
      </c>
      <c r="Q3251" s="27">
        <f t="shared" ref="Q3251" si="19388">(D3251*L3251+E3251*K3251+F3251*L3254+G3251*K3254)</f>
        <v>-5.1517817952518019</v>
      </c>
      <c r="S3251" s="24">
        <v>1</v>
      </c>
      <c r="T3251" s="25">
        <v>0</v>
      </c>
      <c r="U3251" s="26">
        <v>0</v>
      </c>
      <c r="V3251" s="27">
        <f t="shared" ref="V3251" si="19389">-1/($T$8*$B3251)</f>
        <v>-24.923484901353312</v>
      </c>
      <c r="X3251" s="24">
        <f t="shared" ref="X3251" si="19390">N3251*S3251+P3251*S3254-O3251*T3251-Q3251*T3254</f>
        <v>0.82872100270143589</v>
      </c>
      <c r="Y3251" s="28">
        <f t="shared" ref="Y3251" si="19391">(N3251*T3251+O3251*S3251+P3251*T3254+Q3251*S3254)</f>
        <v>0</v>
      </c>
      <c r="Z3251" s="26">
        <f t="shared" ref="Z3251" si="19392">N3251*U3251+P3251*U3254-O3251*V3251-Q3251*V3254</f>
        <v>0</v>
      </c>
      <c r="AA3251" s="27">
        <f t="shared" ref="AA3251" si="19393">(N3251*V3251+O3251*U3251+P3251*V3254+Q3251*U3254)</f>
        <v>-25.806397193515416</v>
      </c>
      <c r="AB3251" s="8"/>
      <c r="AC3251" s="24">
        <v>1</v>
      </c>
      <c r="AD3251" s="28">
        <v>0</v>
      </c>
      <c r="AE3251" s="26">
        <v>0</v>
      </c>
      <c r="AF3251" s="27">
        <v>0</v>
      </c>
      <c r="AH3251" s="24">
        <f t="shared" ref="AH3251" si="19394">X3251*AC3251+Z3251*AC3254-Y3251*AD3251-AA3251*AD3254</f>
        <v>-0.65788121538771371</v>
      </c>
      <c r="AI3251" s="28">
        <f t="shared" ref="AI3251" si="19395">(X3251*AD3251+Y3251*AC3251+Z3251*AD3254+AA3251*AC3254)</f>
        <v>0</v>
      </c>
      <c r="AJ3251" s="26">
        <f t="shared" ref="AJ3251" si="19396">X3251*AE3251+Z3251*AE3254-Y3251*AF3251-AA3251*AF3254</f>
        <v>0</v>
      </c>
      <c r="AK3251" s="27">
        <f t="shared" ref="AK3251" si="19397">(X3251*AF3251+Y3251*AE3251+Z3251*AF3254+AA3251*AE3254)</f>
        <v>-25.806397193515416</v>
      </c>
      <c r="AL3251" s="8"/>
      <c r="AM3251" s="24">
        <v>1</v>
      </c>
      <c r="AN3251" s="25">
        <v>0</v>
      </c>
      <c r="AO3251" s="26">
        <v>0</v>
      </c>
      <c r="AP3251" s="27">
        <f t="shared" ref="AP3251" si="19398">-1/($AN$8*$B3251)</f>
        <v>-5.1517817952518019</v>
      </c>
      <c r="AR3251" s="24">
        <f t="shared" ref="AR3251" si="19399">AH3251*AM3251+AJ3251*AM3254-AI3251*AN3251-AK3251*AN3254</f>
        <v>-0.65788121538771371</v>
      </c>
      <c r="AS3251" s="28">
        <f t="shared" ref="AS3251" si="19400">(AH3251*AN3251+AI3251*AM3251+AJ3251*AN3254+AK3251*AM3254)</f>
        <v>0</v>
      </c>
      <c r="AT3251" s="26">
        <f t="shared" ref="AT3251" si="19401">AH3251*AO3251+AJ3251*AO3254-AI3251*AP3251-AK3251*AP3254</f>
        <v>0</v>
      </c>
      <c r="AU3251" s="27">
        <f t="shared" ref="AU3251" si="19402">(AH3251*AP3251+AI3251*AO3251+AJ3251*AP3254+AK3251*AO3254)</f>
        <v>-22.417136724642862</v>
      </c>
      <c r="AV3251" s="8"/>
      <c r="AW3251" s="183">
        <f t="shared" ref="AW3251" si="19403">20*LOG((2*$AR$8)/(($AR$8*AR3251+AT3251+$AR$8*AR3254+AT3254)^2+($AR$8*AS3251+AU3251+$AR$8*AS3254+AU3254)^2)^0.5)</f>
        <v>-21.012015118566829</v>
      </c>
      <c r="AY3251" s="184">
        <f t="shared" ref="AY3251" si="19404">((AS3251^2+AR3251^2)/(AS3254^2+AR3254^2))^0.5</f>
        <v>15.257316959277286</v>
      </c>
      <c r="AZ3251" s="9"/>
      <c r="BA3251" s="29"/>
      <c r="BB3251" s="29"/>
      <c r="BC3251" s="29"/>
      <c r="BD3251" s="29"/>
    </row>
    <row r="3252" spans="2:56" ht="18.649999999999999" customHeight="1" thickBot="1">
      <c r="D3252" s="30"/>
      <c r="G3252" s="31"/>
      <c r="I3252" s="30"/>
      <c r="L3252" s="31"/>
      <c r="N3252" s="30"/>
      <c r="Q3252" s="31"/>
      <c r="S3252" s="30"/>
      <c r="V3252" s="31"/>
      <c r="X3252" s="30"/>
      <c r="AA3252" s="31"/>
      <c r="AC3252" s="30"/>
      <c r="AF3252" s="31"/>
      <c r="AH3252" s="30"/>
      <c r="AK3252" s="31"/>
      <c r="AM3252" s="30"/>
      <c r="AP3252" s="31"/>
      <c r="AR3252" s="30"/>
      <c r="AU3252" s="31"/>
      <c r="AY3252" s="185"/>
      <c r="AZ3252" s="9"/>
      <c r="BA3252" s="29"/>
      <c r="BB3252" s="29"/>
      <c r="BC3252" s="29"/>
      <c r="BD3252" s="29"/>
    </row>
    <row r="3253" spans="2:56" ht="18.649999999999999" customHeight="1" thickBot="1">
      <c r="D3253" s="197" t="s">
        <v>96</v>
      </c>
      <c r="E3253" s="198"/>
      <c r="F3253" s="199" t="s">
        <v>97</v>
      </c>
      <c r="G3253" s="200"/>
      <c r="I3253" s="197" t="s">
        <v>98</v>
      </c>
      <c r="J3253" s="198"/>
      <c r="K3253" s="199" t="s">
        <v>99</v>
      </c>
      <c r="L3253" s="200"/>
      <c r="N3253" s="197" t="s">
        <v>1</v>
      </c>
      <c r="O3253" s="198"/>
      <c r="P3253" s="199" t="s">
        <v>2</v>
      </c>
      <c r="Q3253" s="200"/>
      <c r="S3253" s="172" t="s">
        <v>100</v>
      </c>
      <c r="T3253" s="173"/>
      <c r="U3253" s="199" t="s">
        <v>101</v>
      </c>
      <c r="V3253" s="200"/>
      <c r="X3253" s="197" t="s">
        <v>102</v>
      </c>
      <c r="Y3253" s="198"/>
      <c r="Z3253" s="199" t="s">
        <v>103</v>
      </c>
      <c r="AA3253" s="200"/>
      <c r="AB3253" s="4"/>
      <c r="AC3253" s="197" t="s">
        <v>104</v>
      </c>
      <c r="AD3253" s="198"/>
      <c r="AE3253" s="199" t="s">
        <v>105</v>
      </c>
      <c r="AF3253" s="200"/>
      <c r="AH3253" s="172" t="s">
        <v>106</v>
      </c>
      <c r="AI3253" s="173"/>
      <c r="AJ3253" s="199" t="s">
        <v>107</v>
      </c>
      <c r="AK3253" s="200"/>
      <c r="AL3253" s="4"/>
      <c r="AM3253" s="197" t="s">
        <v>108</v>
      </c>
      <c r="AN3253" s="198"/>
      <c r="AO3253" s="199" t="s">
        <v>109</v>
      </c>
      <c r="AP3253" s="200"/>
      <c r="AR3253" s="197" t="s">
        <v>110</v>
      </c>
      <c r="AS3253" s="198"/>
      <c r="AT3253" s="199" t="s">
        <v>111</v>
      </c>
      <c r="AU3253" s="200"/>
      <c r="AV3253" s="4"/>
      <c r="AW3253" s="36" t="s">
        <v>112</v>
      </c>
      <c r="AY3253" s="186" t="s">
        <v>113</v>
      </c>
      <c r="AZ3253" s="9"/>
      <c r="BA3253" s="29"/>
      <c r="BB3253" s="29"/>
      <c r="BC3253" s="29"/>
      <c r="BD3253" s="29"/>
    </row>
    <row r="3254" spans="2:56" ht="18.649999999999999" customHeight="1" thickTop="1" thickBot="1">
      <c r="D3254" s="24">
        <v>0</v>
      </c>
      <c r="E3254" s="28">
        <v>0</v>
      </c>
      <c r="F3254" s="26">
        <v>1</v>
      </c>
      <c r="G3254" s="27">
        <v>0</v>
      </c>
      <c r="I3254" s="24">
        <v>0</v>
      </c>
      <c r="J3254" s="28">
        <f t="shared" ref="J3254" si="19405">IF(0=(1-$J$8*$K$8*$B3251^2),0,-1*(1-$J$8*$K$8*$B3251^2)/($B3251*$K$8))</f>
        <v>-3.3246555096030146E-2</v>
      </c>
      <c r="K3254" s="26">
        <v>1</v>
      </c>
      <c r="L3254" s="27">
        <v>0</v>
      </c>
      <c r="N3254" s="24">
        <f t="shared" ref="N3254" si="19406">D3254*I3251+F3254*I3254-E3254*J3251-G3254*J3254</f>
        <v>0</v>
      </c>
      <c r="O3254" s="28">
        <f t="shared" ref="O3254" si="19407">(D3254*J3251+E3254*I3251+F3254*J3254+G3254*I3254)</f>
        <v>-3.3246555096030146E-2</v>
      </c>
      <c r="P3254" s="26">
        <f t="shared" ref="P3254" si="19408">D3254*K3251+F3254*K3254-E3254*L3251-G3254*L3254</f>
        <v>1</v>
      </c>
      <c r="Q3254" s="27">
        <f t="shared" ref="Q3254" si="19409">(D3254*L3251+E3254*K3251+F3254*L3254+G3254*K3254)</f>
        <v>0</v>
      </c>
      <c r="S3254" s="24">
        <v>0</v>
      </c>
      <c r="T3254" s="28">
        <v>0</v>
      </c>
      <c r="U3254" s="26">
        <v>1</v>
      </c>
      <c r="V3254" s="27">
        <v>0</v>
      </c>
      <c r="X3254" s="24">
        <f t="shared" ref="X3254" si="19410">N3254*S3251+P3254*S3254-O3254*T3251-Q3254*T3254</f>
        <v>0</v>
      </c>
      <c r="Y3254" s="28">
        <f t="shared" ref="Y3254" si="19411">(N3254*T3251+O3254*S3251+P3254*T3254+Q3254*S3254)</f>
        <v>-3.3246555096030146E-2</v>
      </c>
      <c r="Z3254" s="26">
        <f t="shared" ref="Z3254" si="19412">N3254*U3251+P3254*U3254-O3254*V3251-Q3254*V3254</f>
        <v>0.1713799860420816</v>
      </c>
      <c r="AA3254" s="27">
        <f t="shared" ref="AA3254" si="19413">(N3254*V3251+O3254*U3251+P3254*V3254+Q3254*U3254)</f>
        <v>0</v>
      </c>
      <c r="AB3254" s="8"/>
      <c r="AC3254" s="24">
        <v>0</v>
      </c>
      <c r="AD3254" s="28">
        <f t="shared" ref="AD3254" si="19414">IF(0=(1-$AD$8*$AE$8*$B3251^2),0,-1*(1-$AD$8*$AE$8*$B3251^2)/($B3251*$AD$8))</f>
        <v>-5.7605957427590872E-2</v>
      </c>
      <c r="AE3254" s="26">
        <v>1</v>
      </c>
      <c r="AF3254" s="27">
        <v>0</v>
      </c>
      <c r="AH3254" s="24">
        <f t="shared" ref="AH3254" si="19415">X3254*AC3251+Z3254*AC3254-Y3254*AD3251-AA3254*AD3254</f>
        <v>0</v>
      </c>
      <c r="AI3254" s="28">
        <f t="shared" ref="AI3254" si="19416">(X3254*AD3251+Y3254*AC3251+Z3254*AD3254+AA3254*AC3254)</f>
        <v>-4.3119063275911418E-2</v>
      </c>
      <c r="AJ3254" s="26">
        <f t="shared" ref="AJ3254" si="19417">X3254*AE3251+Z3254*AE3254-Y3254*AF3251-AA3254*AF3254</f>
        <v>0.1713799860420816</v>
      </c>
      <c r="AK3254" s="27">
        <f t="shared" ref="AK3254" si="19418">(X3254*AF3251+Y3254*AE3251+Z3254*AF3254+AA3254*AE3254)</f>
        <v>0</v>
      </c>
      <c r="AL3254" s="8"/>
      <c r="AM3254" s="24">
        <v>0</v>
      </c>
      <c r="AN3254" s="28">
        <v>0</v>
      </c>
      <c r="AO3254" s="26">
        <v>1</v>
      </c>
      <c r="AP3254" s="27">
        <v>0</v>
      </c>
      <c r="AR3254" s="24">
        <f t="shared" ref="AR3254" si="19419">AH3254*AM3251+AJ3254*AM3254-AI3254*AN3251-AK3254*AN3254</f>
        <v>0</v>
      </c>
      <c r="AS3254" s="28">
        <f t="shared" ref="AS3254" si="19420">(AH3254*AN3251+AI3254*AM3251+AJ3254*AN3254+AK3254*AM3254)</f>
        <v>-4.3119063275911418E-2</v>
      </c>
      <c r="AT3254" s="26">
        <f t="shared" ref="AT3254" si="19421">AH3254*AO3251+AJ3254*AO3254-AI3254*AP3251-AK3254*AP3254</f>
        <v>-5.076001917106937E-2</v>
      </c>
      <c r="AU3254" s="27">
        <f t="shared" ref="AU3254" si="19422">(AH3254*AP3251+AI3254*AO3251+AJ3254*AP3254+AK3254*AO3254)</f>
        <v>0</v>
      </c>
      <c r="AV3254" s="8"/>
      <c r="AW3254" s="38">
        <f t="shared" ref="AW3254" si="19423">(180/PI())*ATAN(-1*(($AR$8*AS3251+AU3251+$AR$8*AS3254+AU3254)/($AR$8*AR3251+AT3251+$AR$8*AR3254+AT3254)))</f>
        <v>-88.192866200679603</v>
      </c>
      <c r="AY3254" s="187">
        <f t="shared" ref="AY3254" si="19424">20*LOG(((($AR$8*AR3251+AT3251-$AR$8*AR3254-AT3254)^2+($AR$8*AS3251+AU3251-$AR$8*AS3254-AU3254)^2)/(($AR$8*AR3251+AT3251+$AR$8*AR3254+AT3254)^2+($AR$8*AS3251+AU3251+$AR$8*AS3254+AU3254)^2))^0.5)</f>
        <v>-3.4538907821123503E-2</v>
      </c>
      <c r="AZ3254" s="9"/>
      <c r="BA3254" s="29"/>
      <c r="BB3254" s="29"/>
      <c r="BC3254" s="29"/>
      <c r="BD3254" s="29"/>
    </row>
    <row r="3255" spans="2:56" ht="18.649999999999999" customHeight="1">
      <c r="AY3255" s="33"/>
    </row>
    <row r="3256" spans="2:56" ht="18.649999999999999" customHeight="1" thickBot="1">
      <c r="E3256" s="21" t="s">
        <v>68</v>
      </c>
      <c r="J3256" s="21" t="s">
        <v>69</v>
      </c>
      <c r="O3256" s="21" t="s">
        <v>70</v>
      </c>
      <c r="T3256" s="21" t="s">
        <v>71</v>
      </c>
      <c r="Y3256" s="21" t="s">
        <v>72</v>
      </c>
      <c r="AD3256" s="21" t="s">
        <v>73</v>
      </c>
      <c r="AI3256" s="21" t="s">
        <v>74</v>
      </c>
      <c r="AN3256" s="21" t="s">
        <v>75</v>
      </c>
      <c r="AS3256" s="21" t="s">
        <v>76</v>
      </c>
    </row>
    <row r="3257" spans="2:56" ht="18.649999999999999" customHeight="1" thickBot="1">
      <c r="B3257" s="20"/>
      <c r="D3257" s="197" t="s">
        <v>77</v>
      </c>
      <c r="E3257" s="198"/>
      <c r="F3257" s="199" t="s">
        <v>78</v>
      </c>
      <c r="G3257" s="200"/>
      <c r="I3257" s="197" t="s">
        <v>79</v>
      </c>
      <c r="J3257" s="198"/>
      <c r="K3257" s="199" t="s">
        <v>80</v>
      </c>
      <c r="L3257" s="200"/>
      <c r="N3257" s="197" t="s">
        <v>81</v>
      </c>
      <c r="O3257" s="198"/>
      <c r="P3257" s="199" t="s">
        <v>82</v>
      </c>
      <c r="Q3257" s="200"/>
      <c r="S3257" s="197" t="s">
        <v>83</v>
      </c>
      <c r="T3257" s="198"/>
      <c r="U3257" s="199" t="s">
        <v>84</v>
      </c>
      <c r="V3257" s="200"/>
      <c r="X3257" s="197" t="s">
        <v>85</v>
      </c>
      <c r="Y3257" s="198"/>
      <c r="Z3257" s="199" t="s">
        <v>86</v>
      </c>
      <c r="AA3257" s="200"/>
      <c r="AB3257" s="4"/>
      <c r="AC3257" s="197" t="s">
        <v>87</v>
      </c>
      <c r="AD3257" s="198"/>
      <c r="AE3257" s="199" t="s">
        <v>88</v>
      </c>
      <c r="AF3257" s="200"/>
      <c r="AH3257" s="197" t="s">
        <v>89</v>
      </c>
      <c r="AI3257" s="198"/>
      <c r="AJ3257" s="199" t="s">
        <v>90</v>
      </c>
      <c r="AK3257" s="200"/>
      <c r="AL3257" s="4"/>
      <c r="AM3257" s="197" t="s">
        <v>91</v>
      </c>
      <c r="AN3257" s="198"/>
      <c r="AO3257" s="199" t="s">
        <v>92</v>
      </c>
      <c r="AP3257" s="200"/>
      <c r="AR3257" s="197" t="s">
        <v>93</v>
      </c>
      <c r="AS3257" s="198"/>
      <c r="AT3257" s="199" t="s">
        <v>94</v>
      </c>
      <c r="AU3257" s="200"/>
      <c r="AV3257" s="4"/>
      <c r="AW3257" s="181" t="s">
        <v>95</v>
      </c>
      <c r="AY3257" s="182" t="s">
        <v>22</v>
      </c>
      <c r="AZ3257" s="9"/>
      <c r="BA3257" s="29"/>
      <c r="BB3257" s="29"/>
      <c r="BC3257" s="29"/>
      <c r="BD3257" s="29"/>
    </row>
    <row r="3258" spans="2:56" ht="18.649999999999999" customHeight="1" thickTop="1" thickBot="1">
      <c r="B3258" s="39">
        <f t="shared" ref="B3258" si="19425">B3251+$E$5</f>
        <v>1.0847999999999798</v>
      </c>
      <c r="D3258" s="24">
        <v>1</v>
      </c>
      <c r="E3258" s="25">
        <v>0</v>
      </c>
      <c r="F3258" s="26">
        <v>0</v>
      </c>
      <c r="G3258" s="27">
        <f t="shared" ref="G3258" si="19426">-1/($E$8*$B3258)</f>
        <v>-5.1498821706960314</v>
      </c>
      <c r="I3258" s="24">
        <v>1</v>
      </c>
      <c r="J3258" s="28">
        <v>0</v>
      </c>
      <c r="K3258" s="26">
        <v>0</v>
      </c>
      <c r="L3258" s="27">
        <v>0</v>
      </c>
      <c r="N3258" s="24">
        <f t="shared" ref="N3258" si="19427">D3258*I3258+F3258*I3261-E3258*J3258-G3258*J3261</f>
        <v>0.83292112691782449</v>
      </c>
      <c r="O3258" s="28">
        <f t="shared" ref="O3258" si="19428">(D3258*J3258+E3258*I3258+F3258*J3261+G3258*I3261)</f>
        <v>0</v>
      </c>
      <c r="P3258" s="26">
        <f t="shared" ref="P3258" si="19429">D3258*K3258+F3258*K3261-E3258*L3258-G3258*L3261</f>
        <v>0</v>
      </c>
      <c r="Q3258" s="27">
        <f t="shared" ref="Q3258" si="19430">(D3258*L3258+E3258*K3258+F3258*L3261+G3258*K3261)</f>
        <v>-5.1498821706960314</v>
      </c>
      <c r="S3258" s="24">
        <v>1</v>
      </c>
      <c r="T3258" s="25">
        <v>0</v>
      </c>
      <c r="U3258" s="26">
        <v>0</v>
      </c>
      <c r="V3258" s="27">
        <f t="shared" ref="V3258" si="19431">-1/($T$8*$B3258)</f>
        <v>-24.914294825799715</v>
      </c>
      <c r="X3258" s="24">
        <f t="shared" ref="X3258" si="19432">N3258*S3258+P3258*S3261-O3258*T3258-Q3258*T3261</f>
        <v>0.83292112691782449</v>
      </c>
      <c r="Y3258" s="28">
        <f t="shared" ref="Y3258" si="19433">(N3258*T3258+O3258*S3258+P3258*T3261+Q3258*S3261)</f>
        <v>0</v>
      </c>
      <c r="Z3258" s="26">
        <f t="shared" ref="Z3258" si="19434">N3258*U3258+P3258*U3261-O3258*V3258-Q3258*V3261</f>
        <v>0</v>
      </c>
      <c r="AA3258" s="27">
        <f t="shared" ref="AA3258" si="19435">(N3258*V3258+O3258*U3258+P3258*V3261+Q3258*U3261)</f>
        <v>-25.901524693364053</v>
      </c>
      <c r="AB3258" s="8"/>
      <c r="AC3258" s="24">
        <v>1</v>
      </c>
      <c r="AD3258" s="28">
        <v>0</v>
      </c>
      <c r="AE3258" s="26">
        <v>0</v>
      </c>
      <c r="AF3258" s="27">
        <v>0</v>
      </c>
      <c r="AH3258" s="24">
        <f t="shared" ref="AH3258" si="19436">X3258*AC3258+Z3258*AC3261-Y3258*AD3258-AA3258*AD3261</f>
        <v>-0.64133251294303761</v>
      </c>
      <c r="AI3258" s="28">
        <f t="shared" ref="AI3258" si="19437">(X3258*AD3258+Y3258*AC3258+Z3258*AD3261+AA3258*AC3261)</f>
        <v>0</v>
      </c>
      <c r="AJ3258" s="26">
        <f t="shared" ref="AJ3258" si="19438">X3258*AE3258+Z3258*AE3261-Y3258*AF3258-AA3258*AF3261</f>
        <v>0</v>
      </c>
      <c r="AK3258" s="27">
        <f t="shared" ref="AK3258" si="19439">(X3258*AF3258+Y3258*AE3258+Z3258*AF3261+AA3258*AE3261)</f>
        <v>-25.901524693364053</v>
      </c>
      <c r="AL3258" s="8"/>
      <c r="AM3258" s="24">
        <v>1</v>
      </c>
      <c r="AN3258" s="25">
        <v>0</v>
      </c>
      <c r="AO3258" s="26">
        <v>0</v>
      </c>
      <c r="AP3258" s="27">
        <f t="shared" ref="AP3258" si="19440">-1/($AN$8*$B3258)</f>
        <v>-5.1498821706960314</v>
      </c>
      <c r="AR3258" s="24">
        <f t="shared" ref="AR3258" si="19441">AH3258*AM3258+AJ3258*AM3261-AI3258*AN3258-AK3258*AN3261</f>
        <v>-0.64133251294303761</v>
      </c>
      <c r="AS3258" s="28">
        <f t="shared" ref="AS3258" si="19442">(AH3258*AN3258+AI3258*AM3258+AJ3258*AN3261+AK3258*AM3261)</f>
        <v>0</v>
      </c>
      <c r="AT3258" s="26">
        <f t="shared" ref="AT3258" si="19443">AH3258*AO3258+AJ3258*AO3261-AI3258*AP3258-AK3258*AP3261</f>
        <v>0</v>
      </c>
      <c r="AU3258" s="27">
        <f t="shared" ref="AU3258" si="19444">(AH3258*AP3258+AI3258*AO3258+AJ3258*AP3261+AK3258*AO3261)</f>
        <v>-22.598737819471022</v>
      </c>
      <c r="AV3258" s="8"/>
      <c r="AW3258" s="183">
        <f t="shared" ref="AW3258" si="19445">20*LOG((2*$AR$8)/(($AR$8*AR3258+AT3258+$AR$8*AR3261+AT3261)^2+($AR$8*AS3258+AU3258+$AR$8*AS3261+AU3261)^2)^0.5)</f>
        <v>-21.08156526115382</v>
      </c>
      <c r="AY3258" s="184">
        <f t="shared" ref="AY3258" si="19446">((AS3258^2+AR3258^2)/(AS3261^2+AR3261^2))^0.5</f>
        <v>14.792815003963623</v>
      </c>
      <c r="AZ3258" s="9"/>
      <c r="BA3258" s="29"/>
      <c r="BB3258" s="29"/>
      <c r="BC3258" s="29"/>
      <c r="BD3258" s="29"/>
    </row>
    <row r="3259" spans="2:56" ht="18.649999999999999" customHeight="1" thickBot="1">
      <c r="D3259" s="30"/>
      <c r="G3259" s="31"/>
      <c r="I3259" s="30"/>
      <c r="L3259" s="31"/>
      <c r="N3259" s="30"/>
      <c r="Q3259" s="31"/>
      <c r="S3259" s="30"/>
      <c r="V3259" s="31"/>
      <c r="X3259" s="30"/>
      <c r="AA3259" s="31"/>
      <c r="AC3259" s="30"/>
      <c r="AF3259" s="31"/>
      <c r="AH3259" s="30"/>
      <c r="AK3259" s="31"/>
      <c r="AM3259" s="30"/>
      <c r="AP3259" s="31"/>
      <c r="AR3259" s="30"/>
      <c r="AU3259" s="31"/>
      <c r="AY3259" s="185"/>
      <c r="AZ3259" s="9"/>
      <c r="BA3259" s="29"/>
      <c r="BB3259" s="29"/>
      <c r="BC3259" s="29"/>
      <c r="BD3259" s="29"/>
    </row>
    <row r="3260" spans="2:56" ht="18.649999999999999" customHeight="1" thickBot="1">
      <c r="D3260" s="197" t="s">
        <v>96</v>
      </c>
      <c r="E3260" s="198"/>
      <c r="F3260" s="199" t="s">
        <v>97</v>
      </c>
      <c r="G3260" s="200"/>
      <c r="I3260" s="197" t="s">
        <v>98</v>
      </c>
      <c r="J3260" s="198"/>
      <c r="K3260" s="199" t="s">
        <v>99</v>
      </c>
      <c r="L3260" s="200"/>
      <c r="N3260" s="197" t="s">
        <v>1</v>
      </c>
      <c r="O3260" s="198"/>
      <c r="P3260" s="199" t="s">
        <v>2</v>
      </c>
      <c r="Q3260" s="200"/>
      <c r="S3260" s="172" t="s">
        <v>100</v>
      </c>
      <c r="T3260" s="173"/>
      <c r="U3260" s="199" t="s">
        <v>101</v>
      </c>
      <c r="V3260" s="200"/>
      <c r="X3260" s="197" t="s">
        <v>102</v>
      </c>
      <c r="Y3260" s="198"/>
      <c r="Z3260" s="199" t="s">
        <v>103</v>
      </c>
      <c r="AA3260" s="200"/>
      <c r="AB3260" s="4"/>
      <c r="AC3260" s="197" t="s">
        <v>104</v>
      </c>
      <c r="AD3260" s="198"/>
      <c r="AE3260" s="199" t="s">
        <v>105</v>
      </c>
      <c r="AF3260" s="200"/>
      <c r="AH3260" s="172" t="s">
        <v>106</v>
      </c>
      <c r="AI3260" s="173"/>
      <c r="AJ3260" s="199" t="s">
        <v>107</v>
      </c>
      <c r="AK3260" s="200"/>
      <c r="AL3260" s="4"/>
      <c r="AM3260" s="197" t="s">
        <v>108</v>
      </c>
      <c r="AN3260" s="198"/>
      <c r="AO3260" s="199" t="s">
        <v>109</v>
      </c>
      <c r="AP3260" s="200"/>
      <c r="AR3260" s="197" t="s">
        <v>110</v>
      </c>
      <c r="AS3260" s="198"/>
      <c r="AT3260" s="199" t="s">
        <v>111</v>
      </c>
      <c r="AU3260" s="200"/>
      <c r="AV3260" s="4"/>
      <c r="AW3260" s="36" t="s">
        <v>112</v>
      </c>
      <c r="AY3260" s="186" t="s">
        <v>113</v>
      </c>
      <c r="AZ3260" s="9"/>
      <c r="BA3260" s="29"/>
      <c r="BB3260" s="29"/>
      <c r="BC3260" s="29"/>
      <c r="BD3260" s="29"/>
    </row>
    <row r="3261" spans="2:56" ht="18.649999999999999" customHeight="1" thickTop="1" thickBot="1">
      <c r="D3261" s="24">
        <v>0</v>
      </c>
      <c r="E3261" s="28">
        <v>0</v>
      </c>
      <c r="F3261" s="26">
        <v>1</v>
      </c>
      <c r="G3261" s="27">
        <v>0</v>
      </c>
      <c r="I3261" s="24">
        <v>0</v>
      </c>
      <c r="J3261" s="28">
        <f t="shared" ref="J3261" si="19447">IF(0=(1-$J$8*$K$8*$B3258^2),0,-1*(1-$J$8*$K$8*$B3258^2)/($B3258*$K$8))</f>
        <v>-3.2443241911997774E-2</v>
      </c>
      <c r="K3261" s="26">
        <v>1</v>
      </c>
      <c r="L3261" s="27">
        <v>0</v>
      </c>
      <c r="N3261" s="24">
        <f t="shared" ref="N3261" si="19448">D3261*I3258+F3261*I3261-E3261*J3258-G3261*J3261</f>
        <v>0</v>
      </c>
      <c r="O3261" s="28">
        <f t="shared" ref="O3261" si="19449">(D3261*J3258+E3261*I3258+F3261*J3261+G3261*I3261)</f>
        <v>-3.2443241911997774E-2</v>
      </c>
      <c r="P3261" s="26">
        <f t="shared" ref="P3261" si="19450">D3261*K3258+F3261*K3261-E3261*L3258-G3261*L3261</f>
        <v>1</v>
      </c>
      <c r="Q3261" s="27">
        <f t="shared" ref="Q3261" si="19451">(D3261*L3258+E3261*K3258+F3261*L3261+G3261*K3261)</f>
        <v>0</v>
      </c>
      <c r="S3261" s="24">
        <v>0</v>
      </c>
      <c r="T3261" s="28">
        <v>0</v>
      </c>
      <c r="U3261" s="26">
        <v>1</v>
      </c>
      <c r="V3261" s="27">
        <v>0</v>
      </c>
      <c r="X3261" s="24">
        <f t="shared" ref="X3261" si="19452">N3261*S3258+P3261*S3261-O3261*T3258-Q3261*T3261</f>
        <v>0</v>
      </c>
      <c r="Y3261" s="28">
        <f t="shared" ref="Y3261" si="19453">(N3261*T3258+O3261*S3258+P3261*T3261+Q3261*S3261)</f>
        <v>-3.2443241911997774E-2</v>
      </c>
      <c r="Z3261" s="26">
        <f t="shared" ref="Z3261" si="19454">N3261*U3258+P3261*U3261-O3261*V3258-Q3261*V3261</f>
        <v>0.19169950589974538</v>
      </c>
      <c r="AA3261" s="27">
        <f t="shared" ref="AA3261" si="19455">(N3261*V3258+O3261*U3258+P3261*V3261+Q3261*U3261)</f>
        <v>0</v>
      </c>
      <c r="AB3261" s="8"/>
      <c r="AC3261" s="24">
        <v>0</v>
      </c>
      <c r="AD3261" s="28">
        <f t="shared" ref="AD3261" si="19456">IF(0=(1-$AD$8*$AE$8*$B3258^2),0,-1*(1-$AD$8*$AE$8*$B3258^2)/($B3258*$AD$8))</f>
        <v>-5.6917639301695806E-2</v>
      </c>
      <c r="AE3261" s="26">
        <v>1</v>
      </c>
      <c r="AF3261" s="27">
        <v>0</v>
      </c>
      <c r="AH3261" s="24">
        <f t="shared" ref="AH3261" si="19457">X3261*AC3258+Z3261*AC3261-Y3261*AD3258-AA3261*AD3261</f>
        <v>0</v>
      </c>
      <c r="AI3261" s="28">
        <f t="shared" ref="AI3261" si="19458">(X3261*AD3258+Y3261*AC3258+Z3261*AD3261+AA3261*AC3261)</f>
        <v>-4.3354325243112786E-2</v>
      </c>
      <c r="AJ3261" s="26">
        <f t="shared" ref="AJ3261" si="19459">X3261*AE3258+Z3261*AE3261-Y3261*AF3258-AA3261*AF3261</f>
        <v>0.19169950589974538</v>
      </c>
      <c r="AK3261" s="27">
        <f t="shared" ref="AK3261" si="19460">(X3261*AF3258+Y3261*AE3258+Z3261*AF3261+AA3261*AE3261)</f>
        <v>0</v>
      </c>
      <c r="AL3261" s="8"/>
      <c r="AM3261" s="24">
        <v>0</v>
      </c>
      <c r="AN3261" s="28">
        <v>0</v>
      </c>
      <c r="AO3261" s="26">
        <v>1</v>
      </c>
      <c r="AP3261" s="27">
        <v>0</v>
      </c>
      <c r="AR3261" s="24">
        <f t="shared" ref="AR3261" si="19461">AH3261*AM3258+AJ3261*AM3261-AI3261*AN3258-AK3261*AN3261</f>
        <v>0</v>
      </c>
      <c r="AS3261" s="28">
        <f t="shared" ref="AS3261" si="19462">(AH3261*AN3258+AI3261*AM3258+AJ3261*AN3261+AK3261*AM3261)</f>
        <v>-4.3354325243112786E-2</v>
      </c>
      <c r="AT3261" s="26">
        <f t="shared" ref="AT3261" si="19463">AH3261*AO3258+AJ3261*AO3261-AI3261*AP3258-AK3261*AP3261</f>
        <v>-3.157016069231805E-2</v>
      </c>
      <c r="AU3261" s="27">
        <f t="shared" ref="AU3261" si="19464">(AH3261*AP3258+AI3261*AO3258+AJ3261*AP3261+AK3261*AO3261)</f>
        <v>0</v>
      </c>
      <c r="AV3261" s="8"/>
      <c r="AW3261" s="38">
        <f t="shared" ref="AW3261" si="19465">(180/PI())*ATAN(-1*(($AR$8*AS3258+AU3258+$AR$8*AS3261+AU3261)/($AR$8*AR3258+AT3258+$AR$8*AR3261+AT3261)))</f>
        <v>-88.297721861344826</v>
      </c>
      <c r="AY3261" s="187">
        <f t="shared" ref="AY3261" si="19466">20*LOG(((($AR$8*AR3258+AT3258-$AR$8*AR3261-AT3261)^2+($AR$8*AS3258+AU3258-$AR$8*AS3261-AU3261)^2)/(($AR$8*AR3258+AT3258+$AR$8*AR3261+AT3261)^2+($AR$8*AS3258+AU3258+$AR$8*AS3261+AU3261)^2))^0.5)</f>
        <v>-3.398803671521905E-2</v>
      </c>
      <c r="AZ3261" s="9"/>
      <c r="BA3261" s="29"/>
      <c r="BB3261" s="29"/>
      <c r="BC3261" s="29"/>
      <c r="BD3261" s="29"/>
    </row>
    <row r="3262" spans="2:56" ht="18.649999999999999" customHeight="1">
      <c r="AY3262" s="33"/>
    </row>
    <row r="3263" spans="2:56" ht="18.649999999999999" customHeight="1" thickBot="1">
      <c r="E3263" s="21" t="s">
        <v>68</v>
      </c>
      <c r="J3263" s="21" t="s">
        <v>69</v>
      </c>
      <c r="O3263" s="21" t="s">
        <v>70</v>
      </c>
      <c r="T3263" s="21" t="s">
        <v>71</v>
      </c>
      <c r="Y3263" s="21" t="s">
        <v>72</v>
      </c>
      <c r="AD3263" s="21" t="s">
        <v>73</v>
      </c>
      <c r="AI3263" s="21" t="s">
        <v>74</v>
      </c>
      <c r="AN3263" s="21" t="s">
        <v>75</v>
      </c>
      <c r="AS3263" s="21" t="s">
        <v>76</v>
      </c>
    </row>
    <row r="3264" spans="2:56" ht="18.649999999999999" customHeight="1" thickBot="1">
      <c r="B3264" s="20"/>
      <c r="D3264" s="197" t="s">
        <v>77</v>
      </c>
      <c r="E3264" s="198"/>
      <c r="F3264" s="199" t="s">
        <v>78</v>
      </c>
      <c r="G3264" s="200"/>
      <c r="I3264" s="197" t="s">
        <v>79</v>
      </c>
      <c r="J3264" s="198"/>
      <c r="K3264" s="199" t="s">
        <v>80</v>
      </c>
      <c r="L3264" s="200"/>
      <c r="N3264" s="197" t="s">
        <v>81</v>
      </c>
      <c r="O3264" s="198"/>
      <c r="P3264" s="199" t="s">
        <v>82</v>
      </c>
      <c r="Q3264" s="200"/>
      <c r="S3264" s="197" t="s">
        <v>83</v>
      </c>
      <c r="T3264" s="198"/>
      <c r="U3264" s="199" t="s">
        <v>84</v>
      </c>
      <c r="V3264" s="200"/>
      <c r="X3264" s="197" t="s">
        <v>85</v>
      </c>
      <c r="Y3264" s="198"/>
      <c r="Z3264" s="199" t="s">
        <v>86</v>
      </c>
      <c r="AA3264" s="200"/>
      <c r="AB3264" s="4"/>
      <c r="AC3264" s="197" t="s">
        <v>87</v>
      </c>
      <c r="AD3264" s="198"/>
      <c r="AE3264" s="199" t="s">
        <v>88</v>
      </c>
      <c r="AF3264" s="200"/>
      <c r="AH3264" s="197" t="s">
        <v>89</v>
      </c>
      <c r="AI3264" s="198"/>
      <c r="AJ3264" s="199" t="s">
        <v>90</v>
      </c>
      <c r="AK3264" s="200"/>
      <c r="AL3264" s="4"/>
      <c r="AM3264" s="197" t="s">
        <v>91</v>
      </c>
      <c r="AN3264" s="198"/>
      <c r="AO3264" s="199" t="s">
        <v>92</v>
      </c>
      <c r="AP3264" s="200"/>
      <c r="AR3264" s="197" t="s">
        <v>93</v>
      </c>
      <c r="AS3264" s="198"/>
      <c r="AT3264" s="199" t="s">
        <v>94</v>
      </c>
      <c r="AU3264" s="200"/>
      <c r="AV3264" s="4"/>
      <c r="AW3264" s="181" t="s">
        <v>95</v>
      </c>
      <c r="AY3264" s="182" t="s">
        <v>22</v>
      </c>
      <c r="AZ3264" s="9"/>
      <c r="BA3264" s="29"/>
      <c r="BB3264" s="29"/>
      <c r="BC3264" s="29"/>
      <c r="BD3264" s="29"/>
    </row>
    <row r="3265" spans="2:56" ht="18.649999999999999" customHeight="1" thickTop="1" thickBot="1">
      <c r="B3265" s="39">
        <f t="shared" ref="B3265" si="19467">B3258+$E$5</f>
        <v>1.0851999999999797</v>
      </c>
      <c r="D3265" s="24">
        <v>1</v>
      </c>
      <c r="E3265" s="25">
        <v>0</v>
      </c>
      <c r="F3265" s="26">
        <v>0</v>
      </c>
      <c r="G3265" s="27">
        <f t="shared" ref="G3265" si="19468">-1/($E$8*$B3265)</f>
        <v>-5.1479839465269572</v>
      </c>
      <c r="I3265" s="24">
        <v>1</v>
      </c>
      <c r="J3265" s="28">
        <v>0</v>
      </c>
      <c r="K3265" s="26">
        <v>0</v>
      </c>
      <c r="L3265" s="27">
        <v>0</v>
      </c>
      <c r="N3265" s="24">
        <f t="shared" ref="N3265" si="19469">D3265*I3265+F3265*I3268-E3265*J3265-G3265*J3268</f>
        <v>0.83711660754767203</v>
      </c>
      <c r="O3265" s="28">
        <f t="shared" ref="O3265" si="19470">(D3265*J3265+E3265*I3265+F3265*J3268+G3265*I3268)</f>
        <v>0</v>
      </c>
      <c r="P3265" s="26">
        <f t="shared" ref="P3265" si="19471">D3265*K3265+F3265*K3268-E3265*L3265-G3265*L3268</f>
        <v>0</v>
      </c>
      <c r="Q3265" s="27">
        <f t="shared" ref="Q3265" si="19472">(D3265*L3265+E3265*K3265+F3265*L3268+G3265*K3268)</f>
        <v>-5.1479839465269572</v>
      </c>
      <c r="S3265" s="24">
        <v>1</v>
      </c>
      <c r="T3265" s="25">
        <v>0</v>
      </c>
      <c r="U3265" s="26">
        <v>0</v>
      </c>
      <c r="V3265" s="27">
        <f t="shared" ref="V3265" si="19473">-1/($T$8*$B3265)</f>
        <v>-24.905111525089875</v>
      </c>
      <c r="X3265" s="24">
        <f t="shared" ref="X3265" si="19474">N3265*S3265+P3265*S3268-O3265*T3265-Q3265*T3268</f>
        <v>0.83711660754767203</v>
      </c>
      <c r="Y3265" s="28">
        <f t="shared" ref="Y3265" si="19475">(N3265*T3265+O3265*S3265+P3265*T3268+Q3265*S3268)</f>
        <v>0</v>
      </c>
      <c r="Z3265" s="26">
        <f t="shared" ref="Z3265" si="19476">N3265*U3265+P3265*U3268-O3265*V3265-Q3265*V3268</f>
        <v>0</v>
      </c>
      <c r="AA3265" s="27">
        <f t="shared" ref="AA3265" si="19477">(N3265*V3265+O3265*U3265+P3265*V3268+Q3265*U3268)</f>
        <v>-25.996466417006623</v>
      </c>
      <c r="AB3265" s="8"/>
      <c r="AC3265" s="24">
        <v>1</v>
      </c>
      <c r="AD3265" s="28">
        <v>0</v>
      </c>
      <c r="AE3265" s="26">
        <v>0</v>
      </c>
      <c r="AF3265" s="27">
        <v>0</v>
      </c>
      <c r="AH3265" s="24">
        <f t="shared" ref="AH3265" si="19478">X3265*AC3265+Z3265*AC3268-Y3265*AD3265-AA3265*AD3268</f>
        <v>-0.62465384999913465</v>
      </c>
      <c r="AI3265" s="28">
        <f t="shared" ref="AI3265" si="19479">(X3265*AD3265+Y3265*AC3265+Z3265*AD3268+AA3265*AC3268)</f>
        <v>0</v>
      </c>
      <c r="AJ3265" s="26">
        <f t="shared" ref="AJ3265" si="19480">X3265*AE3265+Z3265*AE3268-Y3265*AF3265-AA3265*AF3268</f>
        <v>0</v>
      </c>
      <c r="AK3265" s="27">
        <f t="shared" ref="AK3265" si="19481">(X3265*AF3265+Y3265*AE3265+Z3265*AF3268+AA3265*AE3268)</f>
        <v>-25.996466417006623</v>
      </c>
      <c r="AL3265" s="8"/>
      <c r="AM3265" s="24">
        <v>1</v>
      </c>
      <c r="AN3265" s="25">
        <v>0</v>
      </c>
      <c r="AO3265" s="26">
        <v>0</v>
      </c>
      <c r="AP3265" s="27">
        <f t="shared" ref="AP3265" si="19482">-1/($AN$8*$B3265)</f>
        <v>-5.1479839465269572</v>
      </c>
      <c r="AR3265" s="24">
        <f t="shared" ref="AR3265" si="19483">AH3265*AM3265+AJ3265*AM3268-AI3265*AN3265-AK3265*AN3268</f>
        <v>-0.62465384999913465</v>
      </c>
      <c r="AS3265" s="28">
        <f t="shared" ref="AS3265" si="19484">(AH3265*AN3265+AI3265*AM3265+AJ3265*AN3268+AK3265*AM3268)</f>
        <v>0</v>
      </c>
      <c r="AT3265" s="26">
        <f t="shared" ref="AT3265" si="19485">AH3265*AO3265+AJ3265*AO3268-AI3265*AP3265-AK3265*AP3268</f>
        <v>0</v>
      </c>
      <c r="AU3265" s="27">
        <f t="shared" ref="AU3265" si="19486">(AH3265*AP3265+AI3265*AO3265+AJ3265*AP3268+AK3265*AO3268)</f>
        <v>-22.780758425074819</v>
      </c>
      <c r="AV3265" s="8"/>
      <c r="AW3265" s="183">
        <f t="shared" ref="AW3265" si="19487">20*LOG((2*$AR$8)/(($AR$8*AR3265+AT3265+$AR$8*AR3268+AT3268)^2+($AR$8*AS3265+AU3265+$AR$8*AS3268+AU3268)^2)^0.5)</f>
        <v>-21.150737136711829</v>
      </c>
      <c r="AY3265" s="184">
        <f t="shared" ref="AY3265" si="19488">((AS3265^2+AR3265^2)/(AS3268^2+AR3268^2))^0.5</f>
        <v>14.339846315456466</v>
      </c>
      <c r="AZ3265" s="9"/>
      <c r="BA3265" s="29"/>
      <c r="BB3265" s="29"/>
      <c r="BC3265" s="29"/>
      <c r="BD3265" s="29"/>
    </row>
    <row r="3266" spans="2:56" ht="18.649999999999999" customHeight="1" thickBot="1">
      <c r="D3266" s="30"/>
      <c r="G3266" s="31"/>
      <c r="I3266" s="30"/>
      <c r="L3266" s="31"/>
      <c r="N3266" s="30"/>
      <c r="Q3266" s="31"/>
      <c r="S3266" s="30"/>
      <c r="V3266" s="31"/>
      <c r="X3266" s="30"/>
      <c r="AA3266" s="31"/>
      <c r="AC3266" s="30"/>
      <c r="AF3266" s="31"/>
      <c r="AH3266" s="30"/>
      <c r="AK3266" s="31"/>
      <c r="AM3266" s="30"/>
      <c r="AP3266" s="31"/>
      <c r="AR3266" s="30"/>
      <c r="AU3266" s="31"/>
      <c r="AY3266" s="185"/>
      <c r="AZ3266" s="9"/>
      <c r="BA3266" s="29"/>
      <c r="BB3266" s="29"/>
      <c r="BC3266" s="29"/>
      <c r="BD3266" s="29"/>
    </row>
    <row r="3267" spans="2:56" ht="18.649999999999999" customHeight="1" thickBot="1">
      <c r="D3267" s="197" t="s">
        <v>96</v>
      </c>
      <c r="E3267" s="198"/>
      <c r="F3267" s="199" t="s">
        <v>97</v>
      </c>
      <c r="G3267" s="200"/>
      <c r="I3267" s="197" t="s">
        <v>98</v>
      </c>
      <c r="J3267" s="198"/>
      <c r="K3267" s="199" t="s">
        <v>99</v>
      </c>
      <c r="L3267" s="200"/>
      <c r="N3267" s="197" t="s">
        <v>1</v>
      </c>
      <c r="O3267" s="198"/>
      <c r="P3267" s="199" t="s">
        <v>2</v>
      </c>
      <c r="Q3267" s="200"/>
      <c r="S3267" s="172" t="s">
        <v>100</v>
      </c>
      <c r="T3267" s="173"/>
      <c r="U3267" s="199" t="s">
        <v>101</v>
      </c>
      <c r="V3267" s="200"/>
      <c r="X3267" s="197" t="s">
        <v>102</v>
      </c>
      <c r="Y3267" s="198"/>
      <c r="Z3267" s="199" t="s">
        <v>103</v>
      </c>
      <c r="AA3267" s="200"/>
      <c r="AB3267" s="4"/>
      <c r="AC3267" s="197" t="s">
        <v>104</v>
      </c>
      <c r="AD3267" s="198"/>
      <c r="AE3267" s="199" t="s">
        <v>105</v>
      </c>
      <c r="AF3267" s="200"/>
      <c r="AH3267" s="172" t="s">
        <v>106</v>
      </c>
      <c r="AI3267" s="173"/>
      <c r="AJ3267" s="199" t="s">
        <v>107</v>
      </c>
      <c r="AK3267" s="200"/>
      <c r="AL3267" s="4"/>
      <c r="AM3267" s="197" t="s">
        <v>108</v>
      </c>
      <c r="AN3267" s="198"/>
      <c r="AO3267" s="199" t="s">
        <v>109</v>
      </c>
      <c r="AP3267" s="200"/>
      <c r="AR3267" s="197" t="s">
        <v>110</v>
      </c>
      <c r="AS3267" s="198"/>
      <c r="AT3267" s="199" t="s">
        <v>111</v>
      </c>
      <c r="AU3267" s="200"/>
      <c r="AV3267" s="4"/>
      <c r="AW3267" s="36" t="s">
        <v>112</v>
      </c>
      <c r="AY3267" s="186" t="s">
        <v>113</v>
      </c>
      <c r="AZ3267" s="9"/>
      <c r="BA3267" s="29"/>
      <c r="BB3267" s="29"/>
      <c r="BC3267" s="29"/>
      <c r="BD3267" s="29"/>
    </row>
    <row r="3268" spans="2:56" ht="18.649999999999999" customHeight="1" thickTop="1" thickBot="1">
      <c r="D3268" s="24">
        <v>0</v>
      </c>
      <c r="E3268" s="28">
        <v>0</v>
      </c>
      <c r="F3268" s="26">
        <v>1</v>
      </c>
      <c r="G3268" s="27">
        <v>0</v>
      </c>
      <c r="I3268" s="24">
        <v>0</v>
      </c>
      <c r="J3268" s="28">
        <f t="shared" ref="J3268" si="19489">IF(0=(1-$J$8*$K$8*$B3265^2),0,-1*(1-$J$8*$K$8*$B3265^2)/($B3265*$K$8))</f>
        <v>-3.1640229290578074E-2</v>
      </c>
      <c r="K3268" s="26">
        <v>1</v>
      </c>
      <c r="L3268" s="27">
        <v>0</v>
      </c>
      <c r="N3268" s="24">
        <f t="shared" ref="N3268" si="19490">D3268*I3265+F3268*I3268-E3268*J3265-G3268*J3268</f>
        <v>0</v>
      </c>
      <c r="O3268" s="28">
        <f t="shared" ref="O3268" si="19491">(D3268*J3265+E3268*I3265+F3268*J3268+G3268*I3268)</f>
        <v>-3.1640229290578074E-2</v>
      </c>
      <c r="P3268" s="26">
        <f t="shared" ref="P3268" si="19492">D3268*K3265+F3268*K3268-E3268*L3265-G3268*L3268</f>
        <v>1</v>
      </c>
      <c r="Q3268" s="27">
        <f t="shared" ref="Q3268" si="19493">(D3268*L3265+E3268*K3265+F3268*L3268+G3268*K3268)</f>
        <v>0</v>
      </c>
      <c r="S3268" s="24">
        <v>0</v>
      </c>
      <c r="T3268" s="28">
        <v>0</v>
      </c>
      <c r="U3268" s="26">
        <v>1</v>
      </c>
      <c r="V3268" s="27">
        <v>0</v>
      </c>
      <c r="X3268" s="24">
        <f t="shared" ref="X3268" si="19494">N3268*S3265+P3268*S3268-O3268*T3265-Q3268*T3268</f>
        <v>0</v>
      </c>
      <c r="Y3268" s="28">
        <f t="shared" ref="Y3268" si="19495">(N3268*T3265+O3268*S3265+P3268*T3268+Q3268*S3268)</f>
        <v>-3.1640229290578074E-2</v>
      </c>
      <c r="Z3268" s="26">
        <f t="shared" ref="Z3268" si="19496">N3268*U3265+P3268*U3268-O3268*V3265-Q3268*V3268</f>
        <v>0.21199656083873775</v>
      </c>
      <c r="AA3268" s="27">
        <f t="shared" ref="AA3268" si="19497">(N3268*V3265+O3268*U3265+P3268*V3268+Q3268*U3268)</f>
        <v>0</v>
      </c>
      <c r="AB3268" s="8"/>
      <c r="AC3268" s="24">
        <v>0</v>
      </c>
      <c r="AD3268" s="28">
        <f t="shared" ref="AD3268" si="19498">IF(0=(1-$AD$8*$AE$8*$B3265^2),0,-1*(1-$AD$8*$AE$8*$B3265^2)/($B3265*$AD$8))</f>
        <v>-5.6229582670917592E-2</v>
      </c>
      <c r="AE3268" s="26">
        <v>1</v>
      </c>
      <c r="AF3268" s="27">
        <v>0</v>
      </c>
      <c r="AH3268" s="24">
        <f t="shared" ref="AH3268" si="19499">X3268*AC3265+Z3268*AC3268-Y3268*AD3265-AA3268*AD3268</f>
        <v>0</v>
      </c>
      <c r="AI3268" s="28">
        <f t="shared" ref="AI3268" si="19500">(X3268*AD3265+Y3268*AC3265+Z3268*AD3268+AA3268*AC3268)</f>
        <v>-4.3560707434210089E-2</v>
      </c>
      <c r="AJ3268" s="26">
        <f t="shared" ref="AJ3268" si="19501">X3268*AE3265+Z3268*AE3268-Y3268*AF3265-AA3268*AF3268</f>
        <v>0.21199656083873775</v>
      </c>
      <c r="AK3268" s="27">
        <f t="shared" ref="AK3268" si="19502">(X3268*AF3265+Y3268*AE3265+Z3268*AF3268+AA3268*AE3268)</f>
        <v>0</v>
      </c>
      <c r="AL3268" s="8"/>
      <c r="AM3268" s="24">
        <v>0</v>
      </c>
      <c r="AN3268" s="28">
        <v>0</v>
      </c>
      <c r="AO3268" s="26">
        <v>1</v>
      </c>
      <c r="AP3268" s="27">
        <v>0</v>
      </c>
      <c r="AR3268" s="24">
        <f t="shared" ref="AR3268" si="19503">AH3268*AM3265+AJ3268*AM3268-AI3268*AN3265-AK3268*AN3268</f>
        <v>0</v>
      </c>
      <c r="AS3268" s="28">
        <f t="shared" ref="AS3268" si="19504">(AH3268*AN3265+AI3268*AM3265+AJ3268*AN3268+AK3268*AM3268)</f>
        <v>-4.3560707434210089E-2</v>
      </c>
      <c r="AT3268" s="26">
        <f t="shared" ref="AT3268" si="19505">AH3268*AO3265+AJ3268*AO3268-AI3268*AP3265-AK3268*AP3268</f>
        <v>-1.2253261731933279E-2</v>
      </c>
      <c r="AU3268" s="27">
        <f t="shared" ref="AU3268" si="19506">(AH3268*AP3265+AI3268*AO3265+AJ3268*AP3268+AK3268*AO3268)</f>
        <v>0</v>
      </c>
      <c r="AV3268" s="8"/>
      <c r="AW3268" s="38">
        <f t="shared" ref="AW3268" si="19507">(180/PI())*ATAN(-1*(($AR$8*AS3265+AU3265+$AR$8*AS3268+AU3268)/($AR$8*AR3265+AT3265+$AR$8*AR3268+AT3268)))</f>
        <v>-88.401589908440968</v>
      </c>
      <c r="AY3268" s="187">
        <f t="shared" ref="AY3268" si="19508">20*LOG(((($AR$8*AR3265+AT3265-$AR$8*AR3268-AT3268)^2+($AR$8*AS3265+AU3265-$AR$8*AS3268-AU3268)^2)/(($AR$8*AR3265+AT3265+$AR$8*AR3268+AT3268)^2+($AR$8*AS3265+AU3265+$AR$8*AS3268+AU3268)^2))^0.5)</f>
        <v>-3.3448909979722732E-2</v>
      </c>
      <c r="AZ3268" s="9"/>
      <c r="BA3268" s="29"/>
      <c r="BB3268" s="29"/>
      <c r="BC3268" s="29"/>
      <c r="BD3268" s="29"/>
    </row>
    <row r="3269" spans="2:56" ht="18.649999999999999" customHeight="1">
      <c r="AY3269" s="33"/>
    </row>
    <row r="3270" spans="2:56" ht="18.649999999999999" customHeight="1" thickBot="1">
      <c r="E3270" s="21" t="s">
        <v>68</v>
      </c>
      <c r="J3270" s="21" t="s">
        <v>69</v>
      </c>
      <c r="O3270" s="21" t="s">
        <v>70</v>
      </c>
      <c r="T3270" s="21" t="s">
        <v>71</v>
      </c>
      <c r="Y3270" s="21" t="s">
        <v>72</v>
      </c>
      <c r="AD3270" s="21" t="s">
        <v>73</v>
      </c>
      <c r="AI3270" s="21" t="s">
        <v>74</v>
      </c>
      <c r="AN3270" s="21" t="s">
        <v>75</v>
      </c>
      <c r="AS3270" s="21" t="s">
        <v>76</v>
      </c>
    </row>
    <row r="3271" spans="2:56" ht="18.649999999999999" customHeight="1" thickBot="1">
      <c r="B3271" s="20"/>
      <c r="D3271" s="197" t="s">
        <v>77</v>
      </c>
      <c r="E3271" s="198"/>
      <c r="F3271" s="199" t="s">
        <v>78</v>
      </c>
      <c r="G3271" s="200"/>
      <c r="I3271" s="197" t="s">
        <v>79</v>
      </c>
      <c r="J3271" s="198"/>
      <c r="K3271" s="199" t="s">
        <v>80</v>
      </c>
      <c r="L3271" s="200"/>
      <c r="N3271" s="197" t="s">
        <v>81</v>
      </c>
      <c r="O3271" s="198"/>
      <c r="P3271" s="199" t="s">
        <v>82</v>
      </c>
      <c r="Q3271" s="200"/>
      <c r="S3271" s="197" t="s">
        <v>83</v>
      </c>
      <c r="T3271" s="198"/>
      <c r="U3271" s="199" t="s">
        <v>84</v>
      </c>
      <c r="V3271" s="200"/>
      <c r="X3271" s="197" t="s">
        <v>85</v>
      </c>
      <c r="Y3271" s="198"/>
      <c r="Z3271" s="199" t="s">
        <v>86</v>
      </c>
      <c r="AA3271" s="200"/>
      <c r="AB3271" s="4"/>
      <c r="AC3271" s="197" t="s">
        <v>87</v>
      </c>
      <c r="AD3271" s="198"/>
      <c r="AE3271" s="199" t="s">
        <v>88</v>
      </c>
      <c r="AF3271" s="200"/>
      <c r="AH3271" s="197" t="s">
        <v>89</v>
      </c>
      <c r="AI3271" s="198"/>
      <c r="AJ3271" s="199" t="s">
        <v>90</v>
      </c>
      <c r="AK3271" s="200"/>
      <c r="AL3271" s="4"/>
      <c r="AM3271" s="197" t="s">
        <v>91</v>
      </c>
      <c r="AN3271" s="198"/>
      <c r="AO3271" s="199" t="s">
        <v>92</v>
      </c>
      <c r="AP3271" s="200"/>
      <c r="AR3271" s="197" t="s">
        <v>93</v>
      </c>
      <c r="AS3271" s="198"/>
      <c r="AT3271" s="199" t="s">
        <v>94</v>
      </c>
      <c r="AU3271" s="200"/>
      <c r="AV3271" s="4"/>
      <c r="AW3271" s="181" t="s">
        <v>95</v>
      </c>
      <c r="AY3271" s="182" t="s">
        <v>22</v>
      </c>
      <c r="AZ3271" s="9"/>
      <c r="BA3271" s="29"/>
      <c r="BB3271" s="29"/>
      <c r="BC3271" s="29"/>
      <c r="BD3271" s="29"/>
    </row>
    <row r="3272" spans="2:56" ht="18.649999999999999" customHeight="1" thickTop="1" thickBot="1">
      <c r="B3272" s="39">
        <f t="shared" ref="B3272" si="19509">B3265+$E$5</f>
        <v>1.0855999999999797</v>
      </c>
      <c r="D3272" s="24">
        <v>1</v>
      </c>
      <c r="E3272" s="25">
        <v>0</v>
      </c>
      <c r="F3272" s="26">
        <v>0</v>
      </c>
      <c r="G3272" s="27">
        <f t="shared" ref="G3272" si="19510">-1/($E$8*$B3272)</f>
        <v>-5.146087121196623</v>
      </c>
      <c r="I3272" s="24">
        <v>1</v>
      </c>
      <c r="J3272" s="28">
        <v>0</v>
      </c>
      <c r="K3272" s="26">
        <v>0</v>
      </c>
      <c r="L3272" s="27">
        <v>0</v>
      </c>
      <c r="N3272" s="24">
        <f t="shared" ref="N3272" si="19511">D3272*I3272+F3272*I3275-E3272*J3272-G3272*J3275</f>
        <v>0.84130745143361885</v>
      </c>
      <c r="O3272" s="28">
        <f t="shared" ref="O3272" si="19512">(D3272*J3272+E3272*I3272+F3272*J3275+G3272*I3275)</f>
        <v>0</v>
      </c>
      <c r="P3272" s="26">
        <f t="shared" ref="P3272" si="19513">D3272*K3272+F3272*K3275-E3272*L3272-G3272*L3275</f>
        <v>0</v>
      </c>
      <c r="Q3272" s="27">
        <f t="shared" ref="Q3272" si="19514">(D3272*L3272+E3272*K3272+F3272*L3275+G3272*K3275)</f>
        <v>-5.146087121196623</v>
      </c>
      <c r="S3272" s="24">
        <v>1</v>
      </c>
      <c r="T3272" s="25">
        <v>0</v>
      </c>
      <c r="U3272" s="26">
        <v>0</v>
      </c>
      <c r="V3272" s="27">
        <f t="shared" ref="V3272" si="19515">-1/($T$8*$B3272)</f>
        <v>-24.895934991735018</v>
      </c>
      <c r="X3272" s="24">
        <f t="shared" ref="X3272" si="19516">N3272*S3272+P3272*S3275-O3272*T3272-Q3272*T3275</f>
        <v>0.84130745143361885</v>
      </c>
      <c r="Y3272" s="28">
        <f t="shared" ref="Y3272" si="19517">(N3272*T3272+O3272*S3272+P3272*T3275+Q3272*S3275)</f>
        <v>0</v>
      </c>
      <c r="Z3272" s="26">
        <f t="shared" ref="Z3272" si="19518">N3272*U3272+P3272*U3275-O3272*V3272-Q3272*V3275</f>
        <v>0</v>
      </c>
      <c r="AA3272" s="27">
        <f t="shared" ref="AA3272" si="19519">(N3272*V3272+O3272*U3272+P3272*V3275+Q3272*U3275)</f>
        <v>-26.091222740150261</v>
      </c>
      <c r="AB3272" s="8"/>
      <c r="AC3272" s="24">
        <v>1</v>
      </c>
      <c r="AD3272" s="28">
        <v>0</v>
      </c>
      <c r="AE3272" s="26">
        <v>0</v>
      </c>
      <c r="AF3272" s="27">
        <v>0</v>
      </c>
      <c r="AH3272" s="24">
        <f t="shared" ref="AH3272" si="19520">X3272*AC3272+Z3272*AC3275-Y3272*AD3272-AA3272*AD3275</f>
        <v>-0.60784569099314412</v>
      </c>
      <c r="AI3272" s="28">
        <f t="shared" ref="AI3272" si="19521">(X3272*AD3272+Y3272*AC3272+Z3272*AD3275+AA3272*AC3275)</f>
        <v>0</v>
      </c>
      <c r="AJ3272" s="26">
        <f t="shared" ref="AJ3272" si="19522">X3272*AE3272+Z3272*AE3275-Y3272*AF3272-AA3272*AF3275</f>
        <v>0</v>
      </c>
      <c r="AK3272" s="27">
        <f t="shared" ref="AK3272" si="19523">(X3272*AF3272+Y3272*AE3272+Z3272*AF3275+AA3272*AE3275)</f>
        <v>-26.091222740150261</v>
      </c>
      <c r="AL3272" s="8"/>
      <c r="AM3272" s="24">
        <v>1</v>
      </c>
      <c r="AN3272" s="25">
        <v>0</v>
      </c>
      <c r="AO3272" s="26">
        <v>0</v>
      </c>
      <c r="AP3272" s="27">
        <f t="shared" ref="AP3272" si="19524">-1/($AN$8*$B3272)</f>
        <v>-5.146087121196623</v>
      </c>
      <c r="AR3272" s="24">
        <f t="shared" ref="AR3272" si="19525">AH3272*AM3272+AJ3272*AM3275-AI3272*AN3272-AK3272*AN3275</f>
        <v>-0.60784569099314412</v>
      </c>
      <c r="AS3272" s="28">
        <f t="shared" ref="AS3272" si="19526">(AH3272*AN3272+AI3272*AM3272+AJ3272*AN3275+AK3272*AM3275)</f>
        <v>0</v>
      </c>
      <c r="AT3272" s="26">
        <f t="shared" ref="AT3272" si="19527">AH3272*AO3272+AJ3272*AO3275-AI3272*AP3272-AK3272*AP3275</f>
        <v>0</v>
      </c>
      <c r="AU3272" s="27">
        <f t="shared" ref="AU3272" si="19528">(AH3272*AP3272+AI3272*AO3272+AJ3272*AP3275+AK3272*AO3275)</f>
        <v>-22.963195858055581</v>
      </c>
      <c r="AV3272" s="8"/>
      <c r="AW3272" s="183">
        <f t="shared" ref="AW3272" si="19529">20*LOG((2*$AR$8)/(($AR$8*AR3272+AT3272+$AR$8*AR3275+AT3275)^2+($AR$8*AS3272+AU3272+$AR$8*AS3275+AU3275)^2)^0.5)</f>
        <v>-21.219534237720655</v>
      </c>
      <c r="AY3272" s="184">
        <f t="shared" ref="AY3272" si="19530">((AS3272^2+AR3272^2)/(AS3275^2+AR3275^2))^0.5</f>
        <v>13.897340731683263</v>
      </c>
      <c r="AZ3272" s="9"/>
      <c r="BA3272" s="29"/>
      <c r="BB3272" s="29"/>
      <c r="BC3272" s="29"/>
      <c r="BD3272" s="29"/>
    </row>
    <row r="3273" spans="2:56" ht="18.649999999999999" customHeight="1" thickBot="1">
      <c r="D3273" s="30"/>
      <c r="G3273" s="31"/>
      <c r="I3273" s="30"/>
      <c r="L3273" s="31"/>
      <c r="N3273" s="30"/>
      <c r="Q3273" s="31"/>
      <c r="S3273" s="30"/>
      <c r="V3273" s="31"/>
      <c r="X3273" s="30"/>
      <c r="AA3273" s="31"/>
      <c r="AC3273" s="30"/>
      <c r="AF3273" s="31"/>
      <c r="AH3273" s="30"/>
      <c r="AK3273" s="31"/>
      <c r="AM3273" s="30"/>
      <c r="AP3273" s="31"/>
      <c r="AR3273" s="30"/>
      <c r="AU3273" s="31"/>
      <c r="AY3273" s="185"/>
      <c r="AZ3273" s="9"/>
      <c r="BA3273" s="29"/>
      <c r="BB3273" s="29"/>
      <c r="BC3273" s="29"/>
      <c r="BD3273" s="29"/>
    </row>
    <row r="3274" spans="2:56" ht="18.649999999999999" customHeight="1" thickBot="1">
      <c r="D3274" s="197" t="s">
        <v>96</v>
      </c>
      <c r="E3274" s="198"/>
      <c r="F3274" s="199" t="s">
        <v>97</v>
      </c>
      <c r="G3274" s="200"/>
      <c r="I3274" s="197" t="s">
        <v>98</v>
      </c>
      <c r="J3274" s="198"/>
      <c r="K3274" s="199" t="s">
        <v>99</v>
      </c>
      <c r="L3274" s="200"/>
      <c r="N3274" s="197" t="s">
        <v>1</v>
      </c>
      <c r="O3274" s="198"/>
      <c r="P3274" s="199" t="s">
        <v>2</v>
      </c>
      <c r="Q3274" s="200"/>
      <c r="S3274" s="172" t="s">
        <v>100</v>
      </c>
      <c r="T3274" s="173"/>
      <c r="U3274" s="199" t="s">
        <v>101</v>
      </c>
      <c r="V3274" s="200"/>
      <c r="X3274" s="197" t="s">
        <v>102</v>
      </c>
      <c r="Y3274" s="198"/>
      <c r="Z3274" s="199" t="s">
        <v>103</v>
      </c>
      <c r="AA3274" s="200"/>
      <c r="AB3274" s="4"/>
      <c r="AC3274" s="197" t="s">
        <v>104</v>
      </c>
      <c r="AD3274" s="198"/>
      <c r="AE3274" s="199" t="s">
        <v>105</v>
      </c>
      <c r="AF3274" s="200"/>
      <c r="AH3274" s="172" t="s">
        <v>106</v>
      </c>
      <c r="AI3274" s="173"/>
      <c r="AJ3274" s="199" t="s">
        <v>107</v>
      </c>
      <c r="AK3274" s="200"/>
      <c r="AL3274" s="4"/>
      <c r="AM3274" s="197" t="s">
        <v>108</v>
      </c>
      <c r="AN3274" s="198"/>
      <c r="AO3274" s="199" t="s">
        <v>109</v>
      </c>
      <c r="AP3274" s="200"/>
      <c r="AR3274" s="197" t="s">
        <v>110</v>
      </c>
      <c r="AS3274" s="198"/>
      <c r="AT3274" s="199" t="s">
        <v>111</v>
      </c>
      <c r="AU3274" s="200"/>
      <c r="AV3274" s="4"/>
      <c r="AW3274" s="36" t="s">
        <v>112</v>
      </c>
      <c r="AY3274" s="186" t="s">
        <v>113</v>
      </c>
      <c r="AZ3274" s="9"/>
      <c r="BA3274" s="29"/>
      <c r="BB3274" s="29"/>
      <c r="BC3274" s="29"/>
      <c r="BD3274" s="29"/>
    </row>
    <row r="3275" spans="2:56" ht="18.649999999999999" customHeight="1" thickTop="1" thickBot="1">
      <c r="D3275" s="24">
        <v>0</v>
      </c>
      <c r="E3275" s="28">
        <v>0</v>
      </c>
      <c r="F3275" s="26">
        <v>1</v>
      </c>
      <c r="G3275" s="27">
        <v>0</v>
      </c>
      <c r="I3275" s="24">
        <v>0</v>
      </c>
      <c r="J3275" s="28">
        <f t="shared" ref="J3275" si="19531">IF(0=(1-$J$8*$K$8*$B3272^2),0,-1*(1-$J$8*$K$8*$B3272^2)/($B3272*$K$8))</f>
        <v>-3.0837516899535174E-2</v>
      </c>
      <c r="K3275" s="26">
        <v>1</v>
      </c>
      <c r="L3275" s="27">
        <v>0</v>
      </c>
      <c r="N3275" s="24">
        <f t="shared" ref="N3275" si="19532">D3275*I3272+F3275*I3275-E3275*J3272-G3275*J3275</f>
        <v>0</v>
      </c>
      <c r="O3275" s="28">
        <f t="shared" ref="O3275" si="19533">(D3275*J3272+E3275*I3272+F3275*J3275+G3275*I3275)</f>
        <v>-3.0837516899535174E-2</v>
      </c>
      <c r="P3275" s="26">
        <f t="shared" ref="P3275" si="19534">D3275*K3272+F3275*K3275-E3275*L3272-G3275*L3275</f>
        <v>1</v>
      </c>
      <c r="Q3275" s="27">
        <f t="shared" ref="Q3275" si="19535">(D3275*L3272+E3275*K3272+F3275*L3275+G3275*K3275)</f>
        <v>0</v>
      </c>
      <c r="S3275" s="24">
        <v>0</v>
      </c>
      <c r="T3275" s="28">
        <v>0</v>
      </c>
      <c r="U3275" s="26">
        <v>1</v>
      </c>
      <c r="V3275" s="27">
        <v>0</v>
      </c>
      <c r="X3275" s="24">
        <f t="shared" ref="X3275" si="19536">N3275*S3272+P3275*S3275-O3275*T3272-Q3275*T3275</f>
        <v>0</v>
      </c>
      <c r="Y3275" s="28">
        <f t="shared" ref="Y3275" si="19537">(N3275*T3272+O3275*S3272+P3275*T3275+Q3275*S3275)</f>
        <v>-3.0837516899535174E-2</v>
      </c>
      <c r="Z3275" s="26">
        <f t="shared" ref="Z3275" si="19538">N3275*U3272+P3275*U3275-O3275*V3272-Q3275*V3275</f>
        <v>0.23227118396264224</v>
      </c>
      <c r="AA3275" s="27">
        <f t="shared" ref="AA3275" si="19539">(N3275*V3272+O3275*U3272+P3275*V3275+Q3275*U3275)</f>
        <v>0</v>
      </c>
      <c r="AB3275" s="8"/>
      <c r="AC3275" s="24">
        <v>0</v>
      </c>
      <c r="AD3275" s="28">
        <f t="shared" ref="AD3275" si="19540">IF(0=(1-$AD$8*$AE$8*$B3272^2),0,-1*(1-$AD$8*$AE$8*$B3272^2)/($B3272*$AD$8))</f>
        <v>-5.5541787246204663E-2</v>
      </c>
      <c r="AE3275" s="26">
        <v>1</v>
      </c>
      <c r="AF3275" s="27">
        <v>0</v>
      </c>
      <c r="AH3275" s="24">
        <f t="shared" ref="AH3275" si="19541">X3275*AC3272+Z3275*AC3275-Y3275*AD3272-AA3275*AD3275</f>
        <v>0</v>
      </c>
      <c r="AI3275" s="28">
        <f t="shared" ref="AI3275" si="19542">(X3275*AD3272+Y3275*AC3272+Z3275*AD3275+AA3275*AC3275)</f>
        <v>-4.3738273582612314E-2</v>
      </c>
      <c r="AJ3275" s="26">
        <f t="shared" ref="AJ3275" si="19543">X3275*AE3272+Z3275*AE3275-Y3275*AF3272-AA3275*AF3275</f>
        <v>0.23227118396264224</v>
      </c>
      <c r="AK3275" s="27">
        <f t="shared" ref="AK3275" si="19544">(X3275*AF3272+Y3275*AE3272+Z3275*AF3275+AA3275*AE3275)</f>
        <v>0</v>
      </c>
      <c r="AL3275" s="8"/>
      <c r="AM3275" s="24">
        <v>0</v>
      </c>
      <c r="AN3275" s="28">
        <v>0</v>
      </c>
      <c r="AO3275" s="26">
        <v>1</v>
      </c>
      <c r="AP3275" s="27">
        <v>0</v>
      </c>
      <c r="AR3275" s="24">
        <f t="shared" ref="AR3275" si="19545">AH3275*AM3272+AJ3275*AM3275-AI3275*AN3272-AK3275*AN3275</f>
        <v>0</v>
      </c>
      <c r="AS3275" s="28">
        <f t="shared" ref="AS3275" si="19546">(AH3275*AN3272+AI3275*AM3272+AJ3275*AN3275+AK3275*AM3275)</f>
        <v>-4.3738273582612314E-2</v>
      </c>
      <c r="AT3275" s="26">
        <f t="shared" ref="AT3275" si="19547">AH3275*AO3272+AJ3275*AO3275-AI3275*AP3272-AK3275*AP3275</f>
        <v>7.1902175757865283E-3</v>
      </c>
      <c r="AU3275" s="27">
        <f t="shared" ref="AU3275" si="19548">(AH3275*AP3272+AI3275*AO3272+AJ3275*AP3275+AK3275*AO3275)</f>
        <v>0</v>
      </c>
      <c r="AV3275" s="8"/>
      <c r="AW3275" s="38">
        <f t="shared" ref="AW3275" si="19549">(180/PI())*ATAN(-1*(($AR$8*AS3272+AU3272+$AR$8*AS3275+AU3275)/($AR$8*AR3272+AT3272+$AR$8*AR3275+AT3275)))</f>
        <v>-88.504485325778518</v>
      </c>
      <c r="AY3275" s="187">
        <f t="shared" ref="AY3275" si="19550">20*LOG(((($AR$8*AR3272+AT3272-$AR$8*AR3275-AT3275)^2+($AR$8*AS3272+AU3272-$AR$8*AS3275-AU3275)^2)/(($AR$8*AR3272+AT3272+$AR$8*AR3275+AT3275)^2+($AR$8*AS3272+AU3272+$AR$8*AS3275+AU3275)^2))^0.5)</f>
        <v>-3.2921219065475939E-2</v>
      </c>
      <c r="AZ3275" s="9"/>
      <c r="BA3275" s="29"/>
      <c r="BB3275" s="29"/>
      <c r="BC3275" s="29"/>
      <c r="BD3275" s="29"/>
    </row>
    <row r="3276" spans="2:56" ht="18.649999999999999" customHeight="1">
      <c r="AY3276" s="33"/>
    </row>
    <row r="3277" spans="2:56" ht="18.649999999999999" customHeight="1" thickBot="1">
      <c r="E3277" s="21" t="s">
        <v>68</v>
      </c>
      <c r="J3277" s="21" t="s">
        <v>69</v>
      </c>
      <c r="O3277" s="21" t="s">
        <v>70</v>
      </c>
      <c r="T3277" s="21" t="s">
        <v>71</v>
      </c>
      <c r="Y3277" s="21" t="s">
        <v>72</v>
      </c>
      <c r="AD3277" s="21" t="s">
        <v>73</v>
      </c>
      <c r="AI3277" s="21" t="s">
        <v>74</v>
      </c>
      <c r="AN3277" s="21" t="s">
        <v>75</v>
      </c>
      <c r="AS3277" s="21" t="s">
        <v>76</v>
      </c>
    </row>
    <row r="3278" spans="2:56" ht="18.649999999999999" customHeight="1" thickBot="1">
      <c r="B3278" s="20"/>
      <c r="D3278" s="197" t="s">
        <v>77</v>
      </c>
      <c r="E3278" s="198"/>
      <c r="F3278" s="199" t="s">
        <v>78</v>
      </c>
      <c r="G3278" s="200"/>
      <c r="I3278" s="197" t="s">
        <v>79</v>
      </c>
      <c r="J3278" s="198"/>
      <c r="K3278" s="199" t="s">
        <v>80</v>
      </c>
      <c r="L3278" s="200"/>
      <c r="N3278" s="197" t="s">
        <v>81</v>
      </c>
      <c r="O3278" s="198"/>
      <c r="P3278" s="199" t="s">
        <v>82</v>
      </c>
      <c r="Q3278" s="200"/>
      <c r="S3278" s="197" t="s">
        <v>83</v>
      </c>
      <c r="T3278" s="198"/>
      <c r="U3278" s="199" t="s">
        <v>84</v>
      </c>
      <c r="V3278" s="200"/>
      <c r="X3278" s="197" t="s">
        <v>85</v>
      </c>
      <c r="Y3278" s="198"/>
      <c r="Z3278" s="199" t="s">
        <v>86</v>
      </c>
      <c r="AA3278" s="200"/>
      <c r="AB3278" s="4"/>
      <c r="AC3278" s="197" t="s">
        <v>87</v>
      </c>
      <c r="AD3278" s="198"/>
      <c r="AE3278" s="199" t="s">
        <v>88</v>
      </c>
      <c r="AF3278" s="200"/>
      <c r="AH3278" s="197" t="s">
        <v>89</v>
      </c>
      <c r="AI3278" s="198"/>
      <c r="AJ3278" s="199" t="s">
        <v>90</v>
      </c>
      <c r="AK3278" s="200"/>
      <c r="AL3278" s="4"/>
      <c r="AM3278" s="197" t="s">
        <v>91</v>
      </c>
      <c r="AN3278" s="198"/>
      <c r="AO3278" s="199" t="s">
        <v>92</v>
      </c>
      <c r="AP3278" s="200"/>
      <c r="AR3278" s="197" t="s">
        <v>93</v>
      </c>
      <c r="AS3278" s="198"/>
      <c r="AT3278" s="199" t="s">
        <v>94</v>
      </c>
      <c r="AU3278" s="200"/>
      <c r="AV3278" s="4"/>
      <c r="AW3278" s="181" t="s">
        <v>95</v>
      </c>
      <c r="AY3278" s="182" t="s">
        <v>22</v>
      </c>
      <c r="AZ3278" s="9"/>
      <c r="BA3278" s="29"/>
      <c r="BB3278" s="29"/>
      <c r="BC3278" s="29"/>
      <c r="BD3278" s="29"/>
    </row>
    <row r="3279" spans="2:56" ht="18.649999999999999" customHeight="1" thickTop="1" thickBot="1">
      <c r="B3279" s="39">
        <f t="shared" ref="B3279" si="19551">B3272+$E$5</f>
        <v>1.0859999999999796</v>
      </c>
      <c r="D3279" s="24">
        <v>1</v>
      </c>
      <c r="E3279" s="25">
        <v>0</v>
      </c>
      <c r="F3279" s="26">
        <v>0</v>
      </c>
      <c r="G3279" s="27">
        <f t="shared" ref="G3279" si="19552">-1/($E$8*$B3279)</f>
        <v>-5.1441916931593505</v>
      </c>
      <c r="I3279" s="24">
        <v>1</v>
      </c>
      <c r="J3279" s="28">
        <v>0</v>
      </c>
      <c r="K3279" s="26">
        <v>0</v>
      </c>
      <c r="L3279" s="27">
        <v>0</v>
      </c>
      <c r="N3279" s="24">
        <f t="shared" ref="N3279" si="19553">D3279*I3279+F3279*I3282-E3279*J3279-G3279*J3282</f>
        <v>0.84549366540570381</v>
      </c>
      <c r="O3279" s="28">
        <f t="shared" ref="O3279" si="19554">(D3279*J3279+E3279*I3279+F3279*J3282+G3279*I3282)</f>
        <v>0</v>
      </c>
      <c r="P3279" s="26">
        <f t="shared" ref="P3279" si="19555">D3279*K3279+F3279*K3282-E3279*L3279-G3279*L3282</f>
        <v>0</v>
      </c>
      <c r="Q3279" s="27">
        <f t="shared" ref="Q3279" si="19556">(D3279*L3279+E3279*K3279+F3279*L3282+G3279*K3282)</f>
        <v>-5.1441916931593505</v>
      </c>
      <c r="S3279" s="24">
        <v>1</v>
      </c>
      <c r="T3279" s="25">
        <v>0</v>
      </c>
      <c r="U3279" s="26">
        <v>0</v>
      </c>
      <c r="V3279" s="27">
        <f t="shared" ref="V3279" si="19557">-1/($T$8*$B3279)</f>
        <v>-24.886765218257398</v>
      </c>
      <c r="X3279" s="24">
        <f t="shared" ref="X3279" si="19558">N3279*S3279+P3279*S3282-O3279*T3279-Q3279*T3282</f>
        <v>0.84549366540570381</v>
      </c>
      <c r="Y3279" s="28">
        <f t="shared" ref="Y3279" si="19559">(N3279*T3279+O3279*S3279+P3279*T3282+Q3279*S3282)</f>
        <v>0</v>
      </c>
      <c r="Z3279" s="26">
        <f t="shared" ref="Z3279" si="19560">N3279*U3279+P3279*U3282-O3279*V3279-Q3279*V3282</f>
        <v>0</v>
      </c>
      <c r="AA3279" s="27">
        <f t="shared" ref="AA3279" si="19561">(N3279*V3279+O3279*U3279+P3279*V3282+Q3279*U3282)</f>
        <v>-26.185794037634977</v>
      </c>
      <c r="AB3279" s="8"/>
      <c r="AC3279" s="24">
        <v>1</v>
      </c>
      <c r="AD3279" s="28">
        <v>0</v>
      </c>
      <c r="AE3279" s="26">
        <v>0</v>
      </c>
      <c r="AF3279" s="27">
        <v>0</v>
      </c>
      <c r="AH3279" s="24">
        <f t="shared" ref="AH3279" si="19562">X3279*AC3279+Z3279*AC3282-Y3279*AD3279-AA3279*AD3282</f>
        <v>-0.59090849890434038</v>
      </c>
      <c r="AI3279" s="28">
        <f t="shared" ref="AI3279" si="19563">(X3279*AD3279+Y3279*AC3279+Z3279*AD3282+AA3279*AC3282)</f>
        <v>0</v>
      </c>
      <c r="AJ3279" s="26">
        <f t="shared" ref="AJ3279" si="19564">X3279*AE3279+Z3279*AE3282-Y3279*AF3279-AA3279*AF3282</f>
        <v>0</v>
      </c>
      <c r="AK3279" s="27">
        <f t="shared" ref="AK3279" si="19565">(X3279*AF3279+Y3279*AE3279+Z3279*AF3282+AA3279*AE3282)</f>
        <v>-26.185794037634977</v>
      </c>
      <c r="AL3279" s="8"/>
      <c r="AM3279" s="24">
        <v>1</v>
      </c>
      <c r="AN3279" s="25">
        <v>0</v>
      </c>
      <c r="AO3279" s="26">
        <v>0</v>
      </c>
      <c r="AP3279" s="27">
        <f t="shared" ref="AP3279" si="19566">-1/($AN$8*$B3279)</f>
        <v>-5.1441916931593505</v>
      </c>
      <c r="AR3279" s="24">
        <f t="shared" ref="AR3279" si="19567">AH3279*AM3279+AJ3279*AM3282-AI3279*AN3279-AK3279*AN3282</f>
        <v>-0.59090849890434038</v>
      </c>
      <c r="AS3279" s="28">
        <f t="shared" ref="AS3279" si="19568">(AH3279*AN3279+AI3279*AM3279+AJ3279*AN3282+AK3279*AM3282)</f>
        <v>0</v>
      </c>
      <c r="AT3279" s="26">
        <f t="shared" ref="AT3279" si="19569">AH3279*AO3279+AJ3279*AO3282-AI3279*AP3279-AK3279*AP3282</f>
        <v>0</v>
      </c>
      <c r="AU3279" s="27">
        <f t="shared" ref="AU3279" si="19570">(AH3279*AP3279+AI3279*AO3279+AJ3279*AP3282+AK3279*AO3282)</f>
        <v>-23.146047446154007</v>
      </c>
      <c r="AV3279" s="8"/>
      <c r="AW3279" s="183">
        <f t="shared" ref="AW3279" si="19571">20*LOG((2*$AR$8)/(($AR$8*AR3279+AT3279+$AR$8*AR3282+AT3282)^2+($AR$8*AS3279+AU3279+$AR$8*AS3282+AU3282)^2)^0.5)</f>
        <v>-21.287960011022122</v>
      </c>
      <c r="AY3279" s="184">
        <f t="shared" ref="AY3279" si="19572">((AS3279^2+AR3279^2)/(AS3282^2+AR3282^2))^0.5</f>
        <v>13.464290652935672</v>
      </c>
      <c r="AZ3279" s="9"/>
      <c r="BA3279" s="29"/>
      <c r="BB3279" s="29"/>
      <c r="BC3279" s="29"/>
      <c r="BD3279" s="29"/>
    </row>
    <row r="3280" spans="2:56" ht="18.649999999999999" customHeight="1" thickBot="1">
      <c r="D3280" s="30"/>
      <c r="G3280" s="31"/>
      <c r="I3280" s="30"/>
      <c r="L3280" s="31"/>
      <c r="N3280" s="30"/>
      <c r="Q3280" s="31"/>
      <c r="S3280" s="30"/>
      <c r="V3280" s="31"/>
      <c r="X3280" s="30"/>
      <c r="AA3280" s="31"/>
      <c r="AC3280" s="30"/>
      <c r="AF3280" s="31"/>
      <c r="AH3280" s="30"/>
      <c r="AK3280" s="31"/>
      <c r="AM3280" s="30"/>
      <c r="AP3280" s="31"/>
      <c r="AR3280" s="30"/>
      <c r="AU3280" s="31"/>
      <c r="AY3280" s="185"/>
      <c r="AZ3280" s="9"/>
      <c r="BA3280" s="29"/>
      <c r="BB3280" s="29"/>
      <c r="BC3280" s="29"/>
      <c r="BD3280" s="29"/>
    </row>
    <row r="3281" spans="2:56" ht="18.649999999999999" customHeight="1" thickBot="1">
      <c r="D3281" s="197" t="s">
        <v>96</v>
      </c>
      <c r="E3281" s="198"/>
      <c r="F3281" s="199" t="s">
        <v>97</v>
      </c>
      <c r="G3281" s="200"/>
      <c r="I3281" s="197" t="s">
        <v>98</v>
      </c>
      <c r="J3281" s="198"/>
      <c r="K3281" s="199" t="s">
        <v>99</v>
      </c>
      <c r="L3281" s="200"/>
      <c r="N3281" s="197" t="s">
        <v>1</v>
      </c>
      <c r="O3281" s="198"/>
      <c r="P3281" s="199" t="s">
        <v>2</v>
      </c>
      <c r="Q3281" s="200"/>
      <c r="S3281" s="172" t="s">
        <v>100</v>
      </c>
      <c r="T3281" s="173"/>
      <c r="U3281" s="199" t="s">
        <v>101</v>
      </c>
      <c r="V3281" s="200"/>
      <c r="X3281" s="197" t="s">
        <v>102</v>
      </c>
      <c r="Y3281" s="198"/>
      <c r="Z3281" s="199" t="s">
        <v>103</v>
      </c>
      <c r="AA3281" s="200"/>
      <c r="AB3281" s="4"/>
      <c r="AC3281" s="197" t="s">
        <v>104</v>
      </c>
      <c r="AD3281" s="198"/>
      <c r="AE3281" s="199" t="s">
        <v>105</v>
      </c>
      <c r="AF3281" s="200"/>
      <c r="AH3281" s="172" t="s">
        <v>106</v>
      </c>
      <c r="AI3281" s="173"/>
      <c r="AJ3281" s="199" t="s">
        <v>107</v>
      </c>
      <c r="AK3281" s="200"/>
      <c r="AL3281" s="4"/>
      <c r="AM3281" s="197" t="s">
        <v>108</v>
      </c>
      <c r="AN3281" s="198"/>
      <c r="AO3281" s="199" t="s">
        <v>109</v>
      </c>
      <c r="AP3281" s="200"/>
      <c r="AR3281" s="197" t="s">
        <v>110</v>
      </c>
      <c r="AS3281" s="198"/>
      <c r="AT3281" s="199" t="s">
        <v>111</v>
      </c>
      <c r="AU3281" s="200"/>
      <c r="AV3281" s="4"/>
      <c r="AW3281" s="36" t="s">
        <v>112</v>
      </c>
      <c r="AY3281" s="186" t="s">
        <v>113</v>
      </c>
      <c r="AZ3281" s="9"/>
      <c r="BA3281" s="29"/>
      <c r="BB3281" s="29"/>
      <c r="BC3281" s="29"/>
      <c r="BD3281" s="29"/>
    </row>
    <row r="3282" spans="2:56" ht="18.649999999999999" customHeight="1" thickTop="1" thickBot="1">
      <c r="D3282" s="24">
        <v>0</v>
      </c>
      <c r="E3282" s="28">
        <v>0</v>
      </c>
      <c r="F3282" s="26">
        <v>1</v>
      </c>
      <c r="G3282" s="27">
        <v>0</v>
      </c>
      <c r="I3282" s="24">
        <v>0</v>
      </c>
      <c r="J3282" s="28">
        <f t="shared" ref="J3282" si="19573">IF(0=(1-$J$8*$K$8*$B3279^2),0,-1*(1-$J$8*$K$8*$B3279^2)/($B3279*$K$8))</f>
        <v>-3.0035104407123051E-2</v>
      </c>
      <c r="K3282" s="26">
        <v>1</v>
      </c>
      <c r="L3282" s="27">
        <v>0</v>
      </c>
      <c r="N3282" s="24">
        <f t="shared" ref="N3282" si="19574">D3282*I3279+F3282*I3282-E3282*J3279-G3282*J3282</f>
        <v>0</v>
      </c>
      <c r="O3282" s="28">
        <f t="shared" ref="O3282" si="19575">(D3282*J3279+E3282*I3279+F3282*J3282+G3282*I3282)</f>
        <v>-3.0035104407123051E-2</v>
      </c>
      <c r="P3282" s="26">
        <f t="shared" ref="P3282" si="19576">D3282*K3279+F3282*K3282-E3282*L3279-G3282*L3282</f>
        <v>1</v>
      </c>
      <c r="Q3282" s="27">
        <f t="shared" ref="Q3282" si="19577">(D3282*L3279+E3282*K3279+F3282*L3282+G3282*K3282)</f>
        <v>0</v>
      </c>
      <c r="S3282" s="24">
        <v>0</v>
      </c>
      <c r="T3282" s="28">
        <v>0</v>
      </c>
      <c r="U3282" s="26">
        <v>1</v>
      </c>
      <c r="V3282" s="27">
        <v>0</v>
      </c>
      <c r="X3282" s="24">
        <f t="shared" ref="X3282" si="19578">N3282*S3279+P3282*S3282-O3282*T3279-Q3282*T3282</f>
        <v>0</v>
      </c>
      <c r="Y3282" s="28">
        <f t="shared" ref="Y3282" si="19579">(N3282*T3279+O3282*S3279+P3282*T3282+Q3282*S3282)</f>
        <v>-3.0035104407123051E-2</v>
      </c>
      <c r="Z3282" s="26">
        <f t="shared" ref="Z3282" si="19580">N3282*U3279+P3282*U3282-O3282*V3279-Q3282*V3282</f>
        <v>0.2525234083140806</v>
      </c>
      <c r="AA3282" s="27">
        <f t="shared" ref="AA3282" si="19581">(N3282*V3279+O3282*U3279+P3282*V3282+Q3282*U3282)</f>
        <v>0</v>
      </c>
      <c r="AB3282" s="8"/>
      <c r="AC3282" s="24">
        <v>0</v>
      </c>
      <c r="AD3282" s="28">
        <f t="shared" ref="AD3282" si="19582">IF(0=(1-$AD$8*$AE$8*$B3279^2),0,-1*(1-$AD$8*$AE$8*$B3279^2)/($B3279*$AD$8))</f>
        <v>-5.4854252738931866E-2</v>
      </c>
      <c r="AE3282" s="26">
        <v>1</v>
      </c>
      <c r="AF3282" s="27">
        <v>0</v>
      </c>
      <c r="AH3282" s="24">
        <f t="shared" ref="AH3282" si="19583">X3282*AC3279+Z3282*AC3282-Y3282*AD3279-AA3282*AD3282</f>
        <v>0</v>
      </c>
      <c r="AI3282" s="28">
        <f t="shared" ref="AI3282" si="19584">(X3282*AD3279+Y3282*AC3279+Z3282*AD3282+AA3282*AC3282)</f>
        <v>-4.3887087269280117E-2</v>
      </c>
      <c r="AJ3282" s="26">
        <f t="shared" ref="AJ3282" si="19585">X3282*AE3279+Z3282*AE3282-Y3282*AF3279-AA3282*AF3282</f>
        <v>0.2525234083140806</v>
      </c>
      <c r="AK3282" s="27">
        <f t="shared" ref="AK3282" si="19586">(X3282*AF3279+Y3282*AE3279+Z3282*AF3282+AA3282*AE3282)</f>
        <v>0</v>
      </c>
      <c r="AL3282" s="8"/>
      <c r="AM3282" s="24">
        <v>0</v>
      </c>
      <c r="AN3282" s="28">
        <v>0</v>
      </c>
      <c r="AO3282" s="26">
        <v>1</v>
      </c>
      <c r="AP3282" s="27">
        <v>0</v>
      </c>
      <c r="AR3282" s="24">
        <f t="shared" ref="AR3282" si="19587">AH3282*AM3279+AJ3282*AM3282-AI3282*AN3279-AK3282*AN3282</f>
        <v>0</v>
      </c>
      <c r="AS3282" s="28">
        <f t="shared" ref="AS3282" si="19588">(AH3282*AN3279+AI3282*AM3279+AJ3282*AN3282+AK3282*AM3282)</f>
        <v>-4.3887087269280117E-2</v>
      </c>
      <c r="AT3282" s="26">
        <f t="shared" ref="AT3282" si="19589">AH3282*AO3279+AJ3282*AO3282-AI3282*AP3279-AK3282*AP3282</f>
        <v>2.6759818546490344E-2</v>
      </c>
      <c r="AU3282" s="27">
        <f t="shared" ref="AU3282" si="19590">(AH3282*AP3279+AI3282*AO3279+AJ3282*AP3282+AK3282*AO3282)</f>
        <v>0</v>
      </c>
      <c r="AV3282" s="8"/>
      <c r="AW3282" s="38">
        <f t="shared" ref="AW3282" si="19591">(180/PI())*ATAN(-1*(($AR$8*AS3279+AU3279+$AR$8*AS3282+AU3282)/($AR$8*AR3279+AT3279+$AR$8*AR3282+AT3282)))</f>
        <v>-88.606422794819309</v>
      </c>
      <c r="AY3282" s="187">
        <f t="shared" ref="AY3282" si="19592">20*LOG(((($AR$8*AR3279+AT3279-$AR$8*AR3282-AT3282)^2+($AR$8*AS3279+AU3279-$AR$8*AS3282-AU3282)^2)/(($AR$8*AR3279+AT3279+$AR$8*AR3282+AT3282)^2+($AR$8*AS3279+AU3279+$AR$8*AS3282+AU3282)^2))^0.5)</f>
        <v>-3.2404664995484112E-2</v>
      </c>
      <c r="AZ3282" s="9"/>
      <c r="BA3282" s="29"/>
      <c r="BB3282" s="29"/>
      <c r="BC3282" s="29"/>
      <c r="BD3282" s="29"/>
    </row>
    <row r="3283" spans="2:56" ht="18.649999999999999" customHeight="1">
      <c r="AY3283" s="33"/>
    </row>
    <row r="3284" spans="2:56" ht="18.649999999999999" customHeight="1" thickBot="1">
      <c r="E3284" s="21" t="s">
        <v>68</v>
      </c>
      <c r="J3284" s="21" t="s">
        <v>69</v>
      </c>
      <c r="O3284" s="21" t="s">
        <v>70</v>
      </c>
      <c r="T3284" s="21" t="s">
        <v>71</v>
      </c>
      <c r="Y3284" s="21" t="s">
        <v>72</v>
      </c>
      <c r="AD3284" s="21" t="s">
        <v>73</v>
      </c>
      <c r="AI3284" s="21" t="s">
        <v>74</v>
      </c>
      <c r="AN3284" s="21" t="s">
        <v>75</v>
      </c>
      <c r="AS3284" s="21" t="s">
        <v>76</v>
      </c>
    </row>
    <row r="3285" spans="2:56" ht="18.649999999999999" customHeight="1" thickBot="1">
      <c r="B3285" s="20"/>
      <c r="D3285" s="197" t="s">
        <v>77</v>
      </c>
      <c r="E3285" s="198"/>
      <c r="F3285" s="199" t="s">
        <v>78</v>
      </c>
      <c r="G3285" s="200"/>
      <c r="I3285" s="197" t="s">
        <v>79</v>
      </c>
      <c r="J3285" s="198"/>
      <c r="K3285" s="199" t="s">
        <v>80</v>
      </c>
      <c r="L3285" s="200"/>
      <c r="N3285" s="197" t="s">
        <v>81</v>
      </c>
      <c r="O3285" s="198"/>
      <c r="P3285" s="199" t="s">
        <v>82</v>
      </c>
      <c r="Q3285" s="200"/>
      <c r="S3285" s="197" t="s">
        <v>83</v>
      </c>
      <c r="T3285" s="198"/>
      <c r="U3285" s="199" t="s">
        <v>84</v>
      </c>
      <c r="V3285" s="200"/>
      <c r="X3285" s="197" t="s">
        <v>85</v>
      </c>
      <c r="Y3285" s="198"/>
      <c r="Z3285" s="199" t="s">
        <v>86</v>
      </c>
      <c r="AA3285" s="200"/>
      <c r="AB3285" s="4"/>
      <c r="AC3285" s="197" t="s">
        <v>87</v>
      </c>
      <c r="AD3285" s="198"/>
      <c r="AE3285" s="199" t="s">
        <v>88</v>
      </c>
      <c r="AF3285" s="200"/>
      <c r="AH3285" s="197" t="s">
        <v>89</v>
      </c>
      <c r="AI3285" s="198"/>
      <c r="AJ3285" s="199" t="s">
        <v>90</v>
      </c>
      <c r="AK3285" s="200"/>
      <c r="AL3285" s="4"/>
      <c r="AM3285" s="197" t="s">
        <v>91</v>
      </c>
      <c r="AN3285" s="198"/>
      <c r="AO3285" s="199" t="s">
        <v>92</v>
      </c>
      <c r="AP3285" s="200"/>
      <c r="AR3285" s="197" t="s">
        <v>93</v>
      </c>
      <c r="AS3285" s="198"/>
      <c r="AT3285" s="199" t="s">
        <v>94</v>
      </c>
      <c r="AU3285" s="200"/>
      <c r="AV3285" s="4"/>
      <c r="AW3285" s="181" t="s">
        <v>95</v>
      </c>
      <c r="AY3285" s="182" t="s">
        <v>22</v>
      </c>
      <c r="AZ3285" s="9"/>
      <c r="BA3285" s="29"/>
      <c r="BB3285" s="29"/>
      <c r="BC3285" s="29"/>
      <c r="BD3285" s="29"/>
    </row>
    <row r="3286" spans="2:56" ht="18.649999999999999" customHeight="1" thickTop="1" thickBot="1">
      <c r="B3286" s="39">
        <f t="shared" ref="B3286" si="19593">B3279+$E$5</f>
        <v>1.0863999999999796</v>
      </c>
      <c r="D3286" s="24">
        <v>1</v>
      </c>
      <c r="E3286" s="25">
        <v>0</v>
      </c>
      <c r="F3286" s="26">
        <v>0</v>
      </c>
      <c r="G3286" s="27">
        <f t="shared" ref="G3286" si="19594">-1/($E$8*$B3286)</f>
        <v>-5.1422976608717361</v>
      </c>
      <c r="I3286" s="24">
        <v>1</v>
      </c>
      <c r="J3286" s="28">
        <v>0</v>
      </c>
      <c r="K3286" s="26">
        <v>0</v>
      </c>
      <c r="L3286" s="27">
        <v>0</v>
      </c>
      <c r="N3286" s="24">
        <f t="shared" ref="N3286" si="19595">D3286*I3286+F3286*I3289-E3286*J3286-G3286*J3289</f>
        <v>0.84967525628139851</v>
      </c>
      <c r="O3286" s="28">
        <f t="shared" ref="O3286" si="19596">(D3286*J3286+E3286*I3286+F3286*J3289+G3286*I3289)</f>
        <v>0</v>
      </c>
      <c r="P3286" s="26">
        <f t="shared" ref="P3286" si="19597">D3286*K3286+F3286*K3289-E3286*L3286-G3286*L3289</f>
        <v>0</v>
      </c>
      <c r="Q3286" s="27">
        <f t="shared" ref="Q3286" si="19598">(D3286*L3286+E3286*K3286+F3286*L3289+G3286*K3289)</f>
        <v>-5.1422976608717361</v>
      </c>
      <c r="S3286" s="24">
        <v>1</v>
      </c>
      <c r="T3286" s="25">
        <v>0</v>
      </c>
      <c r="U3286" s="26">
        <v>0</v>
      </c>
      <c r="V3286" s="27">
        <f t="shared" ref="V3286" si="19599">-1/($T$8*$B3286)</f>
        <v>-24.877602197190296</v>
      </c>
      <c r="X3286" s="24">
        <f t="shared" ref="X3286" si="19600">N3286*S3286+P3286*S3289-O3286*T3286-Q3286*T3289</f>
        <v>0.84967525628139851</v>
      </c>
      <c r="Y3286" s="28">
        <f t="shared" ref="Y3286" si="19601">(N3286*T3286+O3286*S3286+P3286*T3289+Q3286*S3289)</f>
        <v>0</v>
      </c>
      <c r="Z3286" s="26">
        <f t="shared" ref="Z3286" si="19602">N3286*U3286+P3286*U3289-O3286*V3286-Q3286*V3289</f>
        <v>0</v>
      </c>
      <c r="AA3286" s="27">
        <f t="shared" ref="AA3286" si="19603">(N3286*V3286+O3286*U3286+P3286*V3289+Q3286*U3289)</f>
        <v>-26.280180683436082</v>
      </c>
      <c r="AB3286" s="8"/>
      <c r="AC3286" s="24">
        <v>1</v>
      </c>
      <c r="AD3286" s="28">
        <v>0</v>
      </c>
      <c r="AE3286" s="26">
        <v>0</v>
      </c>
      <c r="AF3286" s="27">
        <v>0</v>
      </c>
      <c r="AH3286" s="24">
        <f t="shared" ref="AH3286" si="19604">X3286*AC3286+Z3286*AC3289-Y3286*AD3286-AA3286*AD3289</f>
        <v>-0.57384273525887286</v>
      </c>
      <c r="AI3286" s="28">
        <f t="shared" ref="AI3286" si="19605">(X3286*AD3286+Y3286*AC3286+Z3286*AD3289+AA3286*AC3289)</f>
        <v>0</v>
      </c>
      <c r="AJ3286" s="26">
        <f t="shared" ref="AJ3286" si="19606">X3286*AE3286+Z3286*AE3289-Y3286*AF3286-AA3286*AF3289</f>
        <v>0</v>
      </c>
      <c r="AK3286" s="27">
        <f t="shared" ref="AK3286" si="19607">(X3286*AF3286+Y3286*AE3286+Z3286*AF3289+AA3286*AE3289)</f>
        <v>-26.280180683436082</v>
      </c>
      <c r="AL3286" s="8"/>
      <c r="AM3286" s="24">
        <v>1</v>
      </c>
      <c r="AN3286" s="25">
        <v>0</v>
      </c>
      <c r="AO3286" s="26">
        <v>0</v>
      </c>
      <c r="AP3286" s="27">
        <f t="shared" ref="AP3286" si="19608">-1/($AN$8*$B3286)</f>
        <v>-5.1422976608717361</v>
      </c>
      <c r="AR3286" s="24">
        <f t="shared" ref="AR3286" si="19609">AH3286*AM3286+AJ3286*AM3289-AI3286*AN3286-AK3286*AN3289</f>
        <v>-0.57384273525887286</v>
      </c>
      <c r="AS3286" s="28">
        <f t="shared" ref="AS3286" si="19610">(AH3286*AN3286+AI3286*AM3286+AJ3286*AN3289+AK3286*AM3289)</f>
        <v>0</v>
      </c>
      <c r="AT3286" s="26">
        <f t="shared" ref="AT3286" si="19611">AH3286*AO3286+AJ3286*AO3289-AI3286*AP3286-AK3286*AP3289</f>
        <v>0</v>
      </c>
      <c r="AU3286" s="27">
        <f t="shared" ref="AU3286" si="19612">(AH3286*AP3286+AI3286*AO3286+AJ3286*AP3289+AK3286*AO3289)</f>
        <v>-23.329310528206143</v>
      </c>
      <c r="AV3286" s="8"/>
      <c r="AW3286" s="183">
        <f t="shared" ref="AW3286" si="19613">20*LOG((2*$AR$8)/(($AR$8*AR3286+AT3286+$AR$8*AR3289+AT3289)^2+($AR$8*AS3286+AU3286+$AR$8*AS3289+AU3289)^2)^0.5)</f>
        <v>-21.35601785855194</v>
      </c>
      <c r="AY3286" s="184">
        <f t="shared" ref="AY3286" si="19614">((AS3286^2+AR3286^2)/(AS3289^2+AR3289^2))^0.5</f>
        <v>13.039743037144969</v>
      </c>
      <c r="AZ3286" s="9"/>
      <c r="BA3286" s="29"/>
      <c r="BB3286" s="29"/>
      <c r="BC3286" s="29"/>
      <c r="BD3286" s="29"/>
    </row>
    <row r="3287" spans="2:56" ht="18.649999999999999" customHeight="1" thickBot="1">
      <c r="D3287" s="30"/>
      <c r="G3287" s="31"/>
      <c r="I3287" s="30"/>
      <c r="L3287" s="31"/>
      <c r="N3287" s="30"/>
      <c r="Q3287" s="31"/>
      <c r="S3287" s="30"/>
      <c r="V3287" s="31"/>
      <c r="X3287" s="30"/>
      <c r="AA3287" s="31"/>
      <c r="AC3287" s="30"/>
      <c r="AF3287" s="31"/>
      <c r="AH3287" s="30"/>
      <c r="AK3287" s="31"/>
      <c r="AM3287" s="30"/>
      <c r="AP3287" s="31"/>
      <c r="AR3287" s="30"/>
      <c r="AU3287" s="31"/>
      <c r="AY3287" s="185"/>
      <c r="AZ3287" s="9"/>
      <c r="BA3287" s="29"/>
      <c r="BB3287" s="29"/>
      <c r="BC3287" s="29"/>
      <c r="BD3287" s="29"/>
    </row>
    <row r="3288" spans="2:56" ht="18.649999999999999" customHeight="1" thickBot="1">
      <c r="D3288" s="197" t="s">
        <v>96</v>
      </c>
      <c r="E3288" s="198"/>
      <c r="F3288" s="199" t="s">
        <v>97</v>
      </c>
      <c r="G3288" s="200"/>
      <c r="I3288" s="197" t="s">
        <v>98</v>
      </c>
      <c r="J3288" s="198"/>
      <c r="K3288" s="199" t="s">
        <v>99</v>
      </c>
      <c r="L3288" s="200"/>
      <c r="N3288" s="197" t="s">
        <v>1</v>
      </c>
      <c r="O3288" s="198"/>
      <c r="P3288" s="199" t="s">
        <v>2</v>
      </c>
      <c r="Q3288" s="200"/>
      <c r="S3288" s="172" t="s">
        <v>100</v>
      </c>
      <c r="T3288" s="173"/>
      <c r="U3288" s="199" t="s">
        <v>101</v>
      </c>
      <c r="V3288" s="200"/>
      <c r="X3288" s="197" t="s">
        <v>102</v>
      </c>
      <c r="Y3288" s="198"/>
      <c r="Z3288" s="199" t="s">
        <v>103</v>
      </c>
      <c r="AA3288" s="200"/>
      <c r="AB3288" s="4"/>
      <c r="AC3288" s="197" t="s">
        <v>104</v>
      </c>
      <c r="AD3288" s="198"/>
      <c r="AE3288" s="199" t="s">
        <v>105</v>
      </c>
      <c r="AF3288" s="200"/>
      <c r="AH3288" s="172" t="s">
        <v>106</v>
      </c>
      <c r="AI3288" s="173"/>
      <c r="AJ3288" s="199" t="s">
        <v>107</v>
      </c>
      <c r="AK3288" s="200"/>
      <c r="AL3288" s="4"/>
      <c r="AM3288" s="197" t="s">
        <v>108</v>
      </c>
      <c r="AN3288" s="198"/>
      <c r="AO3288" s="199" t="s">
        <v>109</v>
      </c>
      <c r="AP3288" s="200"/>
      <c r="AR3288" s="197" t="s">
        <v>110</v>
      </c>
      <c r="AS3288" s="198"/>
      <c r="AT3288" s="199" t="s">
        <v>111</v>
      </c>
      <c r="AU3288" s="200"/>
      <c r="AV3288" s="4"/>
      <c r="AW3288" s="36" t="s">
        <v>112</v>
      </c>
      <c r="AY3288" s="186" t="s">
        <v>113</v>
      </c>
      <c r="AZ3288" s="9"/>
      <c r="BA3288" s="29"/>
      <c r="BB3288" s="29"/>
      <c r="BC3288" s="29"/>
      <c r="BD3288" s="29"/>
    </row>
    <row r="3289" spans="2:56" ht="18.649999999999999" customHeight="1" thickTop="1" thickBot="1">
      <c r="D3289" s="24">
        <v>0</v>
      </c>
      <c r="E3289" s="28">
        <v>0</v>
      </c>
      <c r="F3289" s="26">
        <v>1</v>
      </c>
      <c r="G3289" s="27">
        <v>0</v>
      </c>
      <c r="I3289" s="24">
        <v>0</v>
      </c>
      <c r="J3289" s="28">
        <f t="shared" ref="J3289" si="19615">IF(0=(1-$J$8*$K$8*$B3286^2),0,-1*(1-$J$8*$K$8*$B3286^2)/($B3286*$K$8))</f>
        <v>-2.9232991482083519E-2</v>
      </c>
      <c r="K3289" s="26">
        <v>1</v>
      </c>
      <c r="L3289" s="27">
        <v>0</v>
      </c>
      <c r="N3289" s="24">
        <f t="shared" ref="N3289" si="19616">D3289*I3286+F3289*I3289-E3289*J3286-G3289*J3289</f>
        <v>0</v>
      </c>
      <c r="O3289" s="28">
        <f t="shared" ref="O3289" si="19617">(D3289*J3286+E3289*I3286+F3289*J3289+G3289*I3289)</f>
        <v>-2.9232991482083519E-2</v>
      </c>
      <c r="P3289" s="26">
        <f t="shared" ref="P3289" si="19618">D3289*K3286+F3289*K3289-E3289*L3286-G3289*L3289</f>
        <v>1</v>
      </c>
      <c r="Q3289" s="27">
        <f t="shared" ref="Q3289" si="19619">(D3289*L3286+E3289*K3286+F3289*L3289+G3289*K3289)</f>
        <v>0</v>
      </c>
      <c r="S3289" s="24">
        <v>0</v>
      </c>
      <c r="T3289" s="28">
        <v>0</v>
      </c>
      <c r="U3289" s="26">
        <v>1</v>
      </c>
      <c r="V3289" s="27">
        <v>0</v>
      </c>
      <c r="X3289" s="24">
        <f t="shared" ref="X3289" si="19620">N3289*S3286+P3289*S3289-O3289*T3286-Q3289*T3289</f>
        <v>0</v>
      </c>
      <c r="Y3289" s="28">
        <f t="shared" ref="Y3289" si="19621">(N3289*T3286+O3289*S3286+P3289*T3289+Q3289*S3289)</f>
        <v>-2.9232991482083519E-2</v>
      </c>
      <c r="Z3289" s="26">
        <f t="shared" ref="Z3289" si="19622">N3289*U3286+P3289*U3289-O3289*V3286-Q3289*V3289</f>
        <v>0.27275326687487389</v>
      </c>
      <c r="AA3289" s="27">
        <f t="shared" ref="AA3289" si="19623">(N3289*V3286+O3289*U3286+P3289*V3289+Q3289*U3289)</f>
        <v>0</v>
      </c>
      <c r="AB3289" s="8"/>
      <c r="AC3289" s="24">
        <v>0</v>
      </c>
      <c r="AD3289" s="28">
        <f t="shared" ref="AD3289" si="19624">IF(0=(1-$AD$8*$AE$8*$B3286^2),0,-1*(1-$AD$8*$AE$8*$B3286^2)/($B3286*$AD$8))</f>
        <v>-5.4166978860898343E-2</v>
      </c>
      <c r="AE3289" s="26">
        <v>1</v>
      </c>
      <c r="AF3289" s="27">
        <v>0</v>
      </c>
      <c r="AH3289" s="24">
        <f t="shared" ref="AH3289" si="19625">X3289*AC3286+Z3289*AC3289-Y3289*AD3286-AA3289*AD3289</f>
        <v>0</v>
      </c>
      <c r="AI3289" s="28">
        <f t="shared" ref="AI3289" si="19626">(X3289*AD3286+Y3289*AC3286+Z3289*AD3289+AA3289*AC3289)</f>
        <v>-4.4007211923135781E-2</v>
      </c>
      <c r="AJ3289" s="26">
        <f t="shared" ref="AJ3289" si="19627">X3289*AE3286+Z3289*AE3289-Y3289*AF3286-AA3289*AF3289</f>
        <v>0.27275326687487389</v>
      </c>
      <c r="AK3289" s="27">
        <f t="shared" ref="AK3289" si="19628">(X3289*AF3286+Y3289*AE3286+Z3289*AF3289+AA3289*AE3289)</f>
        <v>0</v>
      </c>
      <c r="AL3289" s="8"/>
      <c r="AM3289" s="24">
        <v>0</v>
      </c>
      <c r="AN3289" s="28">
        <v>0</v>
      </c>
      <c r="AO3289" s="26">
        <v>1</v>
      </c>
      <c r="AP3289" s="27">
        <v>0</v>
      </c>
      <c r="AR3289" s="24">
        <f t="shared" ref="AR3289" si="19629">AH3289*AM3286+AJ3289*AM3289-AI3289*AN3286-AK3289*AN3289</f>
        <v>0</v>
      </c>
      <c r="AS3289" s="28">
        <f t="shared" ref="AS3289" si="19630">(AH3289*AN3286+AI3289*AM3286+AJ3289*AN3289+AK3289*AM3289)</f>
        <v>-4.4007211923135781E-2</v>
      </c>
      <c r="AT3289" s="26">
        <f t="shared" ref="AT3289" si="19631">AH3289*AO3286+AJ3289*AO3289-AI3289*AP3286-AK3289*AP3289</f>
        <v>4.6455083941045999E-2</v>
      </c>
      <c r="AU3289" s="27">
        <f t="shared" ref="AU3289" si="19632">(AH3289*AP3286+AI3289*AO3286+AJ3289*AP3289+AK3289*AO3289)</f>
        <v>0</v>
      </c>
      <c r="AV3289" s="8"/>
      <c r="AW3289" s="38">
        <f t="shared" ref="AW3289" si="19633">(180/PI())*ATAN(-1*(($AR$8*AS3286+AU3286+$AR$8*AS3289+AU3289)/($AR$8*AR3286+AT3286+$AR$8*AR3289+AT3289)))</f>
        <v>-88.707416702239328</v>
      </c>
      <c r="AY3289" s="187">
        <f t="shared" ref="AY3289" si="19634">20*LOG(((($AR$8*AR3286+AT3286-$AR$8*AR3289-AT3289)^2+($AR$8*AS3286+AU3286-$AR$8*AS3289-AU3289)^2)/(($AR$8*AR3286+AT3286+$AR$8*AR3289+AT3289)^2+($AR$8*AS3286+AU3286+$AR$8*AS3289+AU3289)^2))^0.5)</f>
        <v>-3.1898958023876718E-2</v>
      </c>
      <c r="AZ3289" s="9"/>
      <c r="BA3289" s="29"/>
      <c r="BB3289" s="29"/>
      <c r="BC3289" s="29"/>
      <c r="BD3289" s="29"/>
    </row>
    <row r="3290" spans="2:56" ht="18.649999999999999" customHeight="1">
      <c r="AY3290" s="33"/>
    </row>
    <row r="3291" spans="2:56" ht="18.649999999999999" customHeight="1" thickBot="1">
      <c r="E3291" s="21" t="s">
        <v>68</v>
      </c>
      <c r="J3291" s="21" t="s">
        <v>69</v>
      </c>
      <c r="O3291" s="21" t="s">
        <v>70</v>
      </c>
      <c r="T3291" s="21" t="s">
        <v>71</v>
      </c>
      <c r="Y3291" s="21" t="s">
        <v>72</v>
      </c>
      <c r="AD3291" s="21" t="s">
        <v>73</v>
      </c>
      <c r="AI3291" s="21" t="s">
        <v>74</v>
      </c>
      <c r="AN3291" s="21" t="s">
        <v>75</v>
      </c>
      <c r="AS3291" s="21" t="s">
        <v>76</v>
      </c>
    </row>
    <row r="3292" spans="2:56" ht="18.649999999999999" customHeight="1" thickBot="1">
      <c r="B3292" s="20"/>
      <c r="D3292" s="197" t="s">
        <v>77</v>
      </c>
      <c r="E3292" s="198"/>
      <c r="F3292" s="199" t="s">
        <v>78</v>
      </c>
      <c r="G3292" s="200"/>
      <c r="I3292" s="197" t="s">
        <v>79</v>
      </c>
      <c r="J3292" s="198"/>
      <c r="K3292" s="199" t="s">
        <v>80</v>
      </c>
      <c r="L3292" s="200"/>
      <c r="N3292" s="197" t="s">
        <v>81</v>
      </c>
      <c r="O3292" s="198"/>
      <c r="P3292" s="199" t="s">
        <v>82</v>
      </c>
      <c r="Q3292" s="200"/>
      <c r="S3292" s="197" t="s">
        <v>83</v>
      </c>
      <c r="T3292" s="198"/>
      <c r="U3292" s="199" t="s">
        <v>84</v>
      </c>
      <c r="V3292" s="200"/>
      <c r="X3292" s="197" t="s">
        <v>85</v>
      </c>
      <c r="Y3292" s="198"/>
      <c r="Z3292" s="199" t="s">
        <v>86</v>
      </c>
      <c r="AA3292" s="200"/>
      <c r="AB3292" s="4"/>
      <c r="AC3292" s="197" t="s">
        <v>87</v>
      </c>
      <c r="AD3292" s="198"/>
      <c r="AE3292" s="199" t="s">
        <v>88</v>
      </c>
      <c r="AF3292" s="200"/>
      <c r="AH3292" s="197" t="s">
        <v>89</v>
      </c>
      <c r="AI3292" s="198"/>
      <c r="AJ3292" s="199" t="s">
        <v>90</v>
      </c>
      <c r="AK3292" s="200"/>
      <c r="AL3292" s="4"/>
      <c r="AM3292" s="197" t="s">
        <v>91</v>
      </c>
      <c r="AN3292" s="198"/>
      <c r="AO3292" s="199" t="s">
        <v>92</v>
      </c>
      <c r="AP3292" s="200"/>
      <c r="AR3292" s="197" t="s">
        <v>93</v>
      </c>
      <c r="AS3292" s="198"/>
      <c r="AT3292" s="199" t="s">
        <v>94</v>
      </c>
      <c r="AU3292" s="200"/>
      <c r="AV3292" s="4"/>
      <c r="AW3292" s="181" t="s">
        <v>95</v>
      </c>
      <c r="AY3292" s="182" t="s">
        <v>22</v>
      </c>
      <c r="AZ3292" s="9"/>
      <c r="BA3292" s="29"/>
      <c r="BB3292" s="29"/>
      <c r="BC3292" s="29"/>
      <c r="BD3292" s="29"/>
    </row>
    <row r="3293" spans="2:56" ht="18.649999999999999" customHeight="1" thickTop="1" thickBot="1">
      <c r="B3293" s="39">
        <f t="shared" ref="B3293" si="19635">B3286+$E$5</f>
        <v>1.0867999999999796</v>
      </c>
      <c r="D3293" s="24">
        <v>1</v>
      </c>
      <c r="E3293" s="25">
        <v>0</v>
      </c>
      <c r="F3293" s="26">
        <v>0</v>
      </c>
      <c r="G3293" s="27">
        <f t="shared" ref="G3293" si="19636">-1/($E$8*$B3293)</f>
        <v>-5.1404050227926525</v>
      </c>
      <c r="I3293" s="24">
        <v>1</v>
      </c>
      <c r="J3293" s="28">
        <v>0</v>
      </c>
      <c r="K3293" s="26">
        <v>0</v>
      </c>
      <c r="L3293" s="27">
        <v>0</v>
      </c>
      <c r="N3293" s="24">
        <f t="shared" ref="N3293" si="19637">D3293*I3293+F3293*I3296-E3293*J3293-G3293*J3296</f>
        <v>0.85385223086562512</v>
      </c>
      <c r="O3293" s="28">
        <f t="shared" ref="O3293" si="19638">(D3293*J3293+E3293*I3293+F3293*J3296+G3293*I3296)</f>
        <v>0</v>
      </c>
      <c r="P3293" s="26">
        <f t="shared" ref="P3293" si="19639">D3293*K3293+F3293*K3296-E3293*L3293-G3293*L3296</f>
        <v>0</v>
      </c>
      <c r="Q3293" s="27">
        <f t="shared" ref="Q3293" si="19640">(D3293*L3293+E3293*K3293+F3293*L3296+G3293*K3296)</f>
        <v>-5.1404050227926525</v>
      </c>
      <c r="S3293" s="24">
        <v>1</v>
      </c>
      <c r="T3293" s="25">
        <v>0</v>
      </c>
      <c r="U3293" s="26">
        <v>0</v>
      </c>
      <c r="V3293" s="27">
        <f t="shared" ref="V3293" si="19641">-1/($T$8*$B3293)</f>
        <v>-24.868445921077967</v>
      </c>
      <c r="X3293" s="24">
        <f t="shared" ref="X3293" si="19642">N3293*S3293+P3293*S3296-O3293*T3293-Q3293*T3296</f>
        <v>0.85385223086562512</v>
      </c>
      <c r="Y3293" s="28">
        <f t="shared" ref="Y3293" si="19643">(N3293*T3293+O3293*S3293+P3293*T3296+Q3293*S3296)</f>
        <v>0</v>
      </c>
      <c r="Z3293" s="26">
        <f t="shared" ref="Z3293" si="19644">N3293*U3293+P3293*U3296-O3293*V3293-Q3293*V3296</f>
        <v>0</v>
      </c>
      <c r="AA3293" s="27">
        <f t="shared" ref="AA3293" si="19645">(N3293*V3293+O3293*U3293+P3293*V3296+Q3293*U3296)</f>
        <v>-26.374383050666228</v>
      </c>
      <c r="AB3293" s="8"/>
      <c r="AC3293" s="24">
        <v>1</v>
      </c>
      <c r="AD3293" s="28">
        <v>0</v>
      </c>
      <c r="AE3293" s="26">
        <v>0</v>
      </c>
      <c r="AF3293" s="27">
        <v>0</v>
      </c>
      <c r="AH3293" s="24">
        <f t="shared" ref="AH3293" si="19646">X3293*AC3293+Z3293*AC3296-Y3293*AD3293-AA3293*AD3296</f>
        <v>-0.55664886013455694</v>
      </c>
      <c r="AI3293" s="28">
        <f t="shared" ref="AI3293" si="19647">(X3293*AD3293+Y3293*AC3293+Z3293*AD3296+AA3293*AC3296)</f>
        <v>0</v>
      </c>
      <c r="AJ3293" s="26">
        <f t="shared" ref="AJ3293" si="19648">X3293*AE3293+Z3293*AE3296-Y3293*AF3293-AA3293*AF3296</f>
        <v>0</v>
      </c>
      <c r="AK3293" s="27">
        <f t="shared" ref="AK3293" si="19649">(X3293*AF3293+Y3293*AE3293+Z3293*AF3296+AA3293*AE3296)</f>
        <v>-26.374383050666228</v>
      </c>
      <c r="AL3293" s="8"/>
      <c r="AM3293" s="24">
        <v>1</v>
      </c>
      <c r="AN3293" s="25">
        <v>0</v>
      </c>
      <c r="AO3293" s="26">
        <v>0</v>
      </c>
      <c r="AP3293" s="27">
        <f t="shared" ref="AP3293" si="19650">-1/($AN$8*$B3293)</f>
        <v>-5.1404050227926525</v>
      </c>
      <c r="AR3293" s="24">
        <f t="shared" ref="AR3293" si="19651">AH3293*AM3293+AJ3293*AM3296-AI3293*AN3293-AK3293*AN3296</f>
        <v>-0.55664886013455694</v>
      </c>
      <c r="AS3293" s="28">
        <f t="shared" ref="AS3293" si="19652">(AH3293*AN3293+AI3293*AM3293+AJ3293*AN3296+AK3293*AM3296)</f>
        <v>0</v>
      </c>
      <c r="AT3293" s="26">
        <f t="shared" ref="AT3293" si="19653">AH3293*AO3293+AJ3293*AO3296-AI3293*AP3293-AK3293*AP3296</f>
        <v>0</v>
      </c>
      <c r="AU3293" s="27">
        <f t="shared" ref="AU3293" si="19654">(AH3293*AP3293+AI3293*AO3293+AJ3293*AP3296+AK3293*AO3296)</f>
        <v>-23.512982454098747</v>
      </c>
      <c r="AV3293" s="8"/>
      <c r="AW3293" s="183">
        <f t="shared" ref="AW3293" si="19655">20*LOG((2*$AR$8)/(($AR$8*AR3293+AT3293+$AR$8*AR3296+AT3296)^2+($AR$8*AS3293+AU3293+$AR$8*AS3296+AU3296)^2)^0.5)</f>
        <v>-21.423711138058863</v>
      </c>
      <c r="AY3293" s="184">
        <f t="shared" ref="AY3293" si="19656">((AS3293^2+AR3293^2)/(AS3296^2+AR3296^2))^0.5</f>
        <v>12.622792135309417</v>
      </c>
      <c r="AZ3293" s="9"/>
      <c r="BA3293" s="29"/>
      <c r="BB3293" s="29"/>
      <c r="BC3293" s="29"/>
      <c r="BD3293" s="29"/>
    </row>
    <row r="3294" spans="2:56" ht="18.649999999999999" customHeight="1" thickBot="1">
      <c r="D3294" s="30"/>
      <c r="G3294" s="31"/>
      <c r="I3294" s="30"/>
      <c r="L3294" s="31"/>
      <c r="N3294" s="30"/>
      <c r="Q3294" s="31"/>
      <c r="S3294" s="30"/>
      <c r="V3294" s="31"/>
      <c r="X3294" s="30"/>
      <c r="AA3294" s="31"/>
      <c r="AC3294" s="30"/>
      <c r="AF3294" s="31"/>
      <c r="AH3294" s="30"/>
      <c r="AK3294" s="31"/>
      <c r="AM3294" s="30"/>
      <c r="AP3294" s="31"/>
      <c r="AR3294" s="30"/>
      <c r="AU3294" s="31"/>
      <c r="AY3294" s="185"/>
      <c r="AZ3294" s="9"/>
      <c r="BA3294" s="29"/>
      <c r="BB3294" s="29"/>
      <c r="BC3294" s="29"/>
      <c r="BD3294" s="29"/>
    </row>
    <row r="3295" spans="2:56" ht="18.649999999999999" customHeight="1" thickBot="1">
      <c r="D3295" s="197" t="s">
        <v>96</v>
      </c>
      <c r="E3295" s="198"/>
      <c r="F3295" s="199" t="s">
        <v>97</v>
      </c>
      <c r="G3295" s="200"/>
      <c r="I3295" s="197" t="s">
        <v>98</v>
      </c>
      <c r="J3295" s="198"/>
      <c r="K3295" s="199" t="s">
        <v>99</v>
      </c>
      <c r="L3295" s="200"/>
      <c r="N3295" s="197" t="s">
        <v>1</v>
      </c>
      <c r="O3295" s="198"/>
      <c r="P3295" s="199" t="s">
        <v>2</v>
      </c>
      <c r="Q3295" s="200"/>
      <c r="S3295" s="172" t="s">
        <v>100</v>
      </c>
      <c r="T3295" s="173"/>
      <c r="U3295" s="199" t="s">
        <v>101</v>
      </c>
      <c r="V3295" s="200"/>
      <c r="X3295" s="197" t="s">
        <v>102</v>
      </c>
      <c r="Y3295" s="198"/>
      <c r="Z3295" s="199" t="s">
        <v>103</v>
      </c>
      <c r="AA3295" s="200"/>
      <c r="AB3295" s="4"/>
      <c r="AC3295" s="197" t="s">
        <v>104</v>
      </c>
      <c r="AD3295" s="198"/>
      <c r="AE3295" s="199" t="s">
        <v>105</v>
      </c>
      <c r="AF3295" s="200"/>
      <c r="AH3295" s="172" t="s">
        <v>106</v>
      </c>
      <c r="AI3295" s="173"/>
      <c r="AJ3295" s="199" t="s">
        <v>107</v>
      </c>
      <c r="AK3295" s="200"/>
      <c r="AL3295" s="4"/>
      <c r="AM3295" s="197" t="s">
        <v>108</v>
      </c>
      <c r="AN3295" s="198"/>
      <c r="AO3295" s="199" t="s">
        <v>109</v>
      </c>
      <c r="AP3295" s="200"/>
      <c r="AR3295" s="197" t="s">
        <v>110</v>
      </c>
      <c r="AS3295" s="198"/>
      <c r="AT3295" s="199" t="s">
        <v>111</v>
      </c>
      <c r="AU3295" s="200"/>
      <c r="AV3295" s="4"/>
      <c r="AW3295" s="36" t="s">
        <v>112</v>
      </c>
      <c r="AY3295" s="186" t="s">
        <v>113</v>
      </c>
      <c r="AZ3295" s="9"/>
      <c r="BA3295" s="29"/>
      <c r="BB3295" s="29"/>
      <c r="BC3295" s="29"/>
      <c r="BD3295" s="29"/>
    </row>
    <row r="3296" spans="2:56" ht="18.649999999999999" customHeight="1" thickTop="1" thickBot="1">
      <c r="D3296" s="24">
        <v>0</v>
      </c>
      <c r="E3296" s="28">
        <v>0</v>
      </c>
      <c r="F3296" s="26">
        <v>1</v>
      </c>
      <c r="G3296" s="27">
        <v>0</v>
      </c>
      <c r="I3296" s="24">
        <v>0</v>
      </c>
      <c r="J3296" s="28">
        <f t="shared" ref="J3296" si="19657">IF(0=(1-$J$8*$K$8*$B3293^2),0,-1*(1-$J$8*$K$8*$B3293^2)/($B3293*$K$8))</f>
        <v>-2.8431177793647178E-2</v>
      </c>
      <c r="K3296" s="26">
        <v>1</v>
      </c>
      <c r="L3296" s="27">
        <v>0</v>
      </c>
      <c r="N3296" s="24">
        <f t="shared" ref="N3296" si="19658">D3296*I3293+F3296*I3296-E3296*J3293-G3296*J3296</f>
        <v>0</v>
      </c>
      <c r="O3296" s="28">
        <f t="shared" ref="O3296" si="19659">(D3296*J3293+E3296*I3293+F3296*J3296+G3296*I3296)</f>
        <v>-2.8431177793647178E-2</v>
      </c>
      <c r="P3296" s="26">
        <f t="shared" ref="P3296" si="19660">D3296*K3293+F3296*K3296-E3296*L3293-G3296*L3296</f>
        <v>1</v>
      </c>
      <c r="Q3296" s="27">
        <f t="shared" ref="Q3296" si="19661">(D3296*L3293+E3296*K3293+F3296*L3296+G3296*K3296)</f>
        <v>0</v>
      </c>
      <c r="S3296" s="24">
        <v>0</v>
      </c>
      <c r="T3296" s="28">
        <v>0</v>
      </c>
      <c r="U3296" s="26">
        <v>1</v>
      </c>
      <c r="V3296" s="27">
        <v>0</v>
      </c>
      <c r="X3296" s="24">
        <f t="shared" ref="X3296" si="19662">N3296*S3293+P3296*S3296-O3296*T3293-Q3296*T3296</f>
        <v>0</v>
      </c>
      <c r="Y3296" s="28">
        <f t="shared" ref="Y3296" si="19663">(N3296*T3293+O3296*S3293+P3296*T3296+Q3296*S3296)</f>
        <v>-2.8431177793647178E-2</v>
      </c>
      <c r="Z3296" s="26">
        <f t="shared" ref="Z3296" si="19664">N3296*U3293+P3296*U3296-O3296*V3293-Q3296*V3296</f>
        <v>0.29296079256613239</v>
      </c>
      <c r="AA3296" s="27">
        <f t="shared" ref="AA3296" si="19665">(N3296*V3293+O3296*U3293+P3296*V3296+Q3296*U3296)</f>
        <v>0</v>
      </c>
      <c r="AB3296" s="8"/>
      <c r="AC3296" s="24">
        <v>0</v>
      </c>
      <c r="AD3296" s="28">
        <f t="shared" ref="AD3296" si="19666">IF(0=(1-$AD$8*$AE$8*$B3293^2),0,-1*(1-$AD$8*$AE$8*$B3293^2)/($B3293*$AD$8))</f>
        <v>-5.3479965324328305E-2</v>
      </c>
      <c r="AE3296" s="26">
        <v>1</v>
      </c>
      <c r="AF3296" s="27">
        <v>0</v>
      </c>
      <c r="AH3296" s="24">
        <f t="shared" ref="AH3296" si="19667">X3296*AC3293+Z3296*AC3296-Y3296*AD3293-AA3296*AD3296</f>
        <v>0</v>
      </c>
      <c r="AI3296" s="28">
        <f t="shared" ref="AI3296" si="19668">(X3296*AD3293+Y3296*AC3293+Z3296*AD3296+AA3296*AC3296)</f>
        <v>-4.4098710821471675E-2</v>
      </c>
      <c r="AJ3296" s="26">
        <f t="shared" ref="AJ3296" si="19669">X3296*AE3293+Z3296*AE3296-Y3296*AF3293-AA3296*AF3296</f>
        <v>0.29296079256613239</v>
      </c>
      <c r="AK3296" s="27">
        <f t="shared" ref="AK3296" si="19670">(X3296*AF3293+Y3296*AE3293+Z3296*AF3296+AA3296*AE3296)</f>
        <v>0</v>
      </c>
      <c r="AL3296" s="8"/>
      <c r="AM3296" s="24">
        <v>0</v>
      </c>
      <c r="AN3296" s="28">
        <v>0</v>
      </c>
      <c r="AO3296" s="26">
        <v>1</v>
      </c>
      <c r="AP3296" s="27">
        <v>0</v>
      </c>
      <c r="AR3296" s="24">
        <f t="shared" ref="AR3296" si="19671">AH3296*AM3293+AJ3296*AM3296-AI3296*AN3293-AK3296*AN3296</f>
        <v>0</v>
      </c>
      <c r="AS3296" s="28">
        <f t="shared" ref="AS3296" si="19672">(AH3296*AN3293+AI3296*AM3293+AJ3296*AN3296+AK3296*AM3296)</f>
        <v>-4.4098710821471675E-2</v>
      </c>
      <c r="AT3296" s="26">
        <f t="shared" ref="AT3296" si="19673">AH3296*AO3293+AJ3296*AO3296-AI3296*AP3293-AK3296*AP3296</f>
        <v>6.627555796075868E-2</v>
      </c>
      <c r="AU3296" s="27">
        <f t="shared" ref="AU3296" si="19674">(AH3296*AP3293+AI3296*AO3293+AJ3296*AP3296+AK3296*AO3296)</f>
        <v>0</v>
      </c>
      <c r="AV3296" s="8"/>
      <c r="AW3296" s="38">
        <f t="shared" ref="AW3296" si="19675">(180/PI())*ATAN(-1*(($AR$8*AS3293+AU3293+$AR$8*AS3296+AU3296)/($AR$8*AR3293+AT3293+$AR$8*AR3296+AT3296)))</f>
        <v>-88.807481147266913</v>
      </c>
      <c r="AY3296" s="187">
        <f t="shared" ref="AY3296" si="19676">20*LOG(((($AR$8*AR3293+AT3293-$AR$8*AR3296-AT3296)^2+($AR$8*AS3293+AU3293-$AR$8*AS3296-AU3296)^2)/(($AR$8*AR3293+AT3293+$AR$8*AR3296+AT3296)^2+($AR$8*AS3293+AU3293+$AR$8*AS3296+AU3296)^2))^0.5)</f>
        <v>-3.1403817308542983E-2</v>
      </c>
      <c r="AZ3296" s="9"/>
      <c r="BA3296" s="29"/>
      <c r="BB3296" s="29"/>
      <c r="BC3296" s="29"/>
      <c r="BD3296" s="29"/>
    </row>
    <row r="3297" spans="2:56" ht="18.649999999999999" customHeight="1">
      <c r="AY3297" s="33"/>
    </row>
    <row r="3298" spans="2:56" ht="18.649999999999999" customHeight="1" thickBot="1">
      <c r="E3298" s="21" t="s">
        <v>68</v>
      </c>
      <c r="J3298" s="21" t="s">
        <v>69</v>
      </c>
      <c r="O3298" s="21" t="s">
        <v>70</v>
      </c>
      <c r="T3298" s="21" t="s">
        <v>71</v>
      </c>
      <c r="Y3298" s="21" t="s">
        <v>72</v>
      </c>
      <c r="AD3298" s="21" t="s">
        <v>73</v>
      </c>
      <c r="AI3298" s="21" t="s">
        <v>74</v>
      </c>
      <c r="AN3298" s="21" t="s">
        <v>75</v>
      </c>
      <c r="AS3298" s="21" t="s">
        <v>76</v>
      </c>
    </row>
    <row r="3299" spans="2:56" ht="18.649999999999999" customHeight="1" thickBot="1">
      <c r="B3299" s="20"/>
      <c r="D3299" s="197" t="s">
        <v>77</v>
      </c>
      <c r="E3299" s="198"/>
      <c r="F3299" s="199" t="s">
        <v>78</v>
      </c>
      <c r="G3299" s="200"/>
      <c r="I3299" s="197" t="s">
        <v>79</v>
      </c>
      <c r="J3299" s="198"/>
      <c r="K3299" s="199" t="s">
        <v>80</v>
      </c>
      <c r="L3299" s="200"/>
      <c r="N3299" s="197" t="s">
        <v>81</v>
      </c>
      <c r="O3299" s="198"/>
      <c r="P3299" s="199" t="s">
        <v>82</v>
      </c>
      <c r="Q3299" s="200"/>
      <c r="S3299" s="197" t="s">
        <v>83</v>
      </c>
      <c r="T3299" s="198"/>
      <c r="U3299" s="199" t="s">
        <v>84</v>
      </c>
      <c r="V3299" s="200"/>
      <c r="X3299" s="197" t="s">
        <v>85</v>
      </c>
      <c r="Y3299" s="198"/>
      <c r="Z3299" s="199" t="s">
        <v>86</v>
      </c>
      <c r="AA3299" s="200"/>
      <c r="AB3299" s="4"/>
      <c r="AC3299" s="197" t="s">
        <v>87</v>
      </c>
      <c r="AD3299" s="198"/>
      <c r="AE3299" s="199" t="s">
        <v>88</v>
      </c>
      <c r="AF3299" s="200"/>
      <c r="AH3299" s="197" t="s">
        <v>89</v>
      </c>
      <c r="AI3299" s="198"/>
      <c r="AJ3299" s="199" t="s">
        <v>90</v>
      </c>
      <c r="AK3299" s="200"/>
      <c r="AL3299" s="4"/>
      <c r="AM3299" s="197" t="s">
        <v>91</v>
      </c>
      <c r="AN3299" s="198"/>
      <c r="AO3299" s="199" t="s">
        <v>92</v>
      </c>
      <c r="AP3299" s="200"/>
      <c r="AR3299" s="197" t="s">
        <v>93</v>
      </c>
      <c r="AS3299" s="198"/>
      <c r="AT3299" s="199" t="s">
        <v>94</v>
      </c>
      <c r="AU3299" s="200"/>
      <c r="AV3299" s="4"/>
      <c r="AW3299" s="181" t="s">
        <v>95</v>
      </c>
      <c r="AY3299" s="182" t="s">
        <v>22</v>
      </c>
      <c r="AZ3299" s="9"/>
      <c r="BA3299" s="29"/>
      <c r="BB3299" s="29"/>
      <c r="BC3299" s="29"/>
      <c r="BD3299" s="29"/>
    </row>
    <row r="3300" spans="2:56" ht="18.649999999999999" customHeight="1" thickTop="1" thickBot="1">
      <c r="B3300" s="39">
        <f t="shared" ref="B3300" si="19677">B3293+$E$5</f>
        <v>1.0871999999999795</v>
      </c>
      <c r="D3300" s="24">
        <v>1</v>
      </c>
      <c r="E3300" s="25">
        <v>0</v>
      </c>
      <c r="F3300" s="26">
        <v>0</v>
      </c>
      <c r="G3300" s="27">
        <f t="shared" ref="G3300" si="19678">-1/($E$8*$B3300)</f>
        <v>-5.1385137773832366</v>
      </c>
      <c r="I3300" s="24">
        <v>1</v>
      </c>
      <c r="J3300" s="28">
        <v>0</v>
      </c>
      <c r="K3300" s="26">
        <v>0</v>
      </c>
      <c r="L3300" s="27">
        <v>0</v>
      </c>
      <c r="N3300" s="24">
        <f t="shared" ref="N3300" si="19679">D3300*I3300+F3300*I3303-E3300*J3300-G3300*J3303</f>
        <v>0.8580245959507955</v>
      </c>
      <c r="O3300" s="28">
        <f t="shared" ref="O3300" si="19680">(D3300*J3300+E3300*I3300+F3300*J3303+G3300*I3303)</f>
        <v>0</v>
      </c>
      <c r="P3300" s="26">
        <f t="shared" ref="P3300" si="19681">D3300*K3300+F3300*K3303-E3300*L3300-G3300*L3303</f>
        <v>0</v>
      </c>
      <c r="Q3300" s="27">
        <f t="shared" ref="Q3300" si="19682">(D3300*L3300+E3300*K3300+F3300*L3303+G3300*K3303)</f>
        <v>-5.1385137773832366</v>
      </c>
      <c r="S3300" s="24">
        <v>1</v>
      </c>
      <c r="T3300" s="25">
        <v>0</v>
      </c>
      <c r="U3300" s="26">
        <v>0</v>
      </c>
      <c r="V3300" s="27">
        <f t="shared" ref="V3300" si="19683">-1/($T$8*$B3300)</f>
        <v>-24.859296382475662</v>
      </c>
      <c r="X3300" s="24">
        <f t="shared" ref="X3300" si="19684">N3300*S3300+P3300*S3303-O3300*T3300-Q3300*T3303</f>
        <v>0.8580245959507955</v>
      </c>
      <c r="Y3300" s="28">
        <f t="shared" ref="Y3300" si="19685">(N3300*T3300+O3300*S3300+P3300*T3303+Q3300*S3303)</f>
        <v>0</v>
      </c>
      <c r="Z3300" s="26">
        <f t="shared" ref="Z3300" si="19686">N3300*U3300+P3300*U3303-O3300*V3300-Q3300*V3303</f>
        <v>0</v>
      </c>
      <c r="AA3300" s="27">
        <f t="shared" ref="AA3300" si="19687">(N3300*V3300+O3300*U3300+P3300*V3303+Q3300*U3303)</f>
        <v>-26.468401511577987</v>
      </c>
      <c r="AB3300" s="8"/>
      <c r="AC3300" s="24">
        <v>1</v>
      </c>
      <c r="AD3300" s="28">
        <v>0</v>
      </c>
      <c r="AE3300" s="26">
        <v>0</v>
      </c>
      <c r="AF3300" s="27">
        <v>0</v>
      </c>
      <c r="AH3300" s="24">
        <f t="shared" ref="AH3300" si="19688">X3300*AC3300+Z3300*AC3303-Y3300*AD3300-AA3300*AD3303</f>
        <v>-0.53932733216559048</v>
      </c>
      <c r="AI3300" s="28">
        <f t="shared" ref="AI3300" si="19689">(X3300*AD3300+Y3300*AC3300+Z3300*AD3303+AA3300*AC3303)</f>
        <v>0</v>
      </c>
      <c r="AJ3300" s="26">
        <f t="shared" ref="AJ3300" si="19690">X3300*AE3300+Z3300*AE3303-Y3300*AF3300-AA3300*AF3303</f>
        <v>0</v>
      </c>
      <c r="AK3300" s="27">
        <f t="shared" ref="AK3300" si="19691">(X3300*AF3300+Y3300*AE3300+Z3300*AF3303+AA3300*AE3303)</f>
        <v>-26.468401511577987</v>
      </c>
      <c r="AL3300" s="8"/>
      <c r="AM3300" s="24">
        <v>1</v>
      </c>
      <c r="AN3300" s="25">
        <v>0</v>
      </c>
      <c r="AO3300" s="26">
        <v>0</v>
      </c>
      <c r="AP3300" s="27">
        <f t="shared" ref="AP3300" si="19692">-1/($AN$8*$B3300)</f>
        <v>-5.1385137773832366</v>
      </c>
      <c r="AR3300" s="24">
        <f t="shared" ref="AR3300" si="19693">AH3300*AM3300+AJ3300*AM3303-AI3300*AN3300-AK3300*AN3303</f>
        <v>-0.53932733216559048</v>
      </c>
      <c r="AS3300" s="28">
        <f t="shared" ref="AS3300" si="19694">(AH3300*AN3300+AI3300*AM3300+AJ3300*AN3303+AK3300*AM3303)</f>
        <v>0</v>
      </c>
      <c r="AT3300" s="26">
        <f t="shared" ref="AT3300" si="19695">AH3300*AO3300+AJ3300*AO3303-AI3300*AP3300-AK3300*AP3303</f>
        <v>0</v>
      </c>
      <c r="AU3300" s="27">
        <f t="shared" ref="AU3300" si="19696">(AH3300*AP3300+AI3300*AO3300+AJ3300*AP3303+AK3300*AO3303)</f>
        <v>-23.697060584725754</v>
      </c>
      <c r="AV3300" s="8"/>
      <c r="AW3300" s="183">
        <f t="shared" ref="AW3300" si="19697">20*LOG((2*$AR$8)/(($AR$8*AR3300+AT3300+$AR$8*AR3303+AT3303)^2+($AR$8*AS3300+AU3300+$AR$8*AS3303+AU3303)^2)^0.5)</f>
        <v>-21.491043163811785</v>
      </c>
      <c r="AY3300" s="184">
        <f t="shared" ref="AY3300" si="19698">((AS3300^2+AR3300^2)/(AS3303^2+AR3303^2))^0.5</f>
        <v>12.212572847703907</v>
      </c>
      <c r="AZ3300" s="9"/>
      <c r="BA3300" s="29"/>
      <c r="BB3300" s="29"/>
      <c r="BC3300" s="29"/>
      <c r="BD3300" s="29"/>
    </row>
    <row r="3301" spans="2:56" ht="18.649999999999999" customHeight="1" thickBot="1">
      <c r="D3301" s="30"/>
      <c r="G3301" s="31"/>
      <c r="I3301" s="30"/>
      <c r="L3301" s="31"/>
      <c r="N3301" s="30"/>
      <c r="Q3301" s="31"/>
      <c r="S3301" s="30"/>
      <c r="V3301" s="31"/>
      <c r="X3301" s="30"/>
      <c r="AA3301" s="31"/>
      <c r="AC3301" s="30"/>
      <c r="AF3301" s="31"/>
      <c r="AH3301" s="30"/>
      <c r="AK3301" s="31"/>
      <c r="AM3301" s="30"/>
      <c r="AP3301" s="31"/>
      <c r="AR3301" s="30"/>
      <c r="AU3301" s="31"/>
      <c r="AY3301" s="185"/>
      <c r="AZ3301" s="9"/>
      <c r="BA3301" s="29"/>
      <c r="BB3301" s="29"/>
      <c r="BC3301" s="29"/>
      <c r="BD3301" s="29"/>
    </row>
    <row r="3302" spans="2:56" ht="18.649999999999999" customHeight="1" thickBot="1">
      <c r="D3302" s="197" t="s">
        <v>96</v>
      </c>
      <c r="E3302" s="198"/>
      <c r="F3302" s="199" t="s">
        <v>97</v>
      </c>
      <c r="G3302" s="200"/>
      <c r="I3302" s="197" t="s">
        <v>98</v>
      </c>
      <c r="J3302" s="198"/>
      <c r="K3302" s="199" t="s">
        <v>99</v>
      </c>
      <c r="L3302" s="200"/>
      <c r="N3302" s="197" t="s">
        <v>1</v>
      </c>
      <c r="O3302" s="198"/>
      <c r="P3302" s="199" t="s">
        <v>2</v>
      </c>
      <c r="Q3302" s="200"/>
      <c r="S3302" s="172" t="s">
        <v>100</v>
      </c>
      <c r="T3302" s="173"/>
      <c r="U3302" s="199" t="s">
        <v>101</v>
      </c>
      <c r="V3302" s="200"/>
      <c r="X3302" s="197" t="s">
        <v>102</v>
      </c>
      <c r="Y3302" s="198"/>
      <c r="Z3302" s="199" t="s">
        <v>103</v>
      </c>
      <c r="AA3302" s="200"/>
      <c r="AB3302" s="4"/>
      <c r="AC3302" s="197" t="s">
        <v>104</v>
      </c>
      <c r="AD3302" s="198"/>
      <c r="AE3302" s="199" t="s">
        <v>105</v>
      </c>
      <c r="AF3302" s="200"/>
      <c r="AH3302" s="172" t="s">
        <v>106</v>
      </c>
      <c r="AI3302" s="173"/>
      <c r="AJ3302" s="199" t="s">
        <v>107</v>
      </c>
      <c r="AK3302" s="200"/>
      <c r="AL3302" s="4"/>
      <c r="AM3302" s="197" t="s">
        <v>108</v>
      </c>
      <c r="AN3302" s="198"/>
      <c r="AO3302" s="199" t="s">
        <v>109</v>
      </c>
      <c r="AP3302" s="200"/>
      <c r="AR3302" s="197" t="s">
        <v>110</v>
      </c>
      <c r="AS3302" s="198"/>
      <c r="AT3302" s="199" t="s">
        <v>111</v>
      </c>
      <c r="AU3302" s="200"/>
      <c r="AV3302" s="4"/>
      <c r="AW3302" s="36" t="s">
        <v>112</v>
      </c>
      <c r="AY3302" s="186" t="s">
        <v>113</v>
      </c>
      <c r="AZ3302" s="9"/>
      <c r="BA3302" s="29"/>
      <c r="BB3302" s="29"/>
      <c r="BC3302" s="29"/>
      <c r="BD3302" s="29"/>
    </row>
    <row r="3303" spans="2:56" ht="18.649999999999999" customHeight="1" thickTop="1" thickBot="1">
      <c r="D3303" s="24">
        <v>0</v>
      </c>
      <c r="E3303" s="28">
        <v>0</v>
      </c>
      <c r="F3303" s="26">
        <v>1</v>
      </c>
      <c r="G3303" s="27">
        <v>0</v>
      </c>
      <c r="I3303" s="24">
        <v>0</v>
      </c>
      <c r="J3303" s="28">
        <f t="shared" ref="J3303" si="19699">IF(0=(1-$J$8*$K$8*$B3300^2),0,-1*(1-$J$8*$K$8*$B3300^2)/($B3300*$K$8))</f>
        <v>-2.7629663011530317E-2</v>
      </c>
      <c r="K3303" s="26">
        <v>1</v>
      </c>
      <c r="L3303" s="27">
        <v>0</v>
      </c>
      <c r="N3303" s="24">
        <f t="shared" ref="N3303" si="19700">D3303*I3300+F3303*I3303-E3303*J3300-G3303*J3303</f>
        <v>0</v>
      </c>
      <c r="O3303" s="28">
        <f t="shared" ref="O3303" si="19701">(D3303*J3300+E3303*I3300+F3303*J3303+G3303*I3303)</f>
        <v>-2.7629663011530317E-2</v>
      </c>
      <c r="P3303" s="26">
        <f t="shared" ref="P3303" si="19702">D3303*K3300+F3303*K3303-E3303*L3300-G3303*L3303</f>
        <v>1</v>
      </c>
      <c r="Q3303" s="27">
        <f t="shared" ref="Q3303" si="19703">(D3303*L3300+E3303*K3300+F3303*L3303+G3303*K3303)</f>
        <v>0</v>
      </c>
      <c r="S3303" s="24">
        <v>0</v>
      </c>
      <c r="T3303" s="28">
        <v>0</v>
      </c>
      <c r="U3303" s="26">
        <v>1</v>
      </c>
      <c r="V3303" s="27">
        <v>0</v>
      </c>
      <c r="X3303" s="24">
        <f t="shared" ref="X3303" si="19704">N3303*S3300+P3303*S3303-O3303*T3300-Q3303*T3303</f>
        <v>0</v>
      </c>
      <c r="Y3303" s="28">
        <f t="shared" ref="Y3303" si="19705">(N3303*T3300+O3303*S3300+P3303*T3303+Q3303*S3303)</f>
        <v>-2.7629663011530317E-2</v>
      </c>
      <c r="Z3303" s="26">
        <f t="shared" ref="Z3303" si="19706">N3303*U3300+P3303*U3303-O3303*V3300-Q3303*V3303</f>
        <v>0.31314601824844279</v>
      </c>
      <c r="AA3303" s="27">
        <f t="shared" ref="AA3303" si="19707">(N3303*V3300+O3303*U3300+P3303*V3303+Q3303*U3303)</f>
        <v>0</v>
      </c>
      <c r="AB3303" s="8"/>
      <c r="AC3303" s="24">
        <v>0</v>
      </c>
      <c r="AD3303" s="28">
        <f t="shared" ref="AD3303" si="19708">IF(0=(1-$AD$8*$AE$8*$B3300^2),0,-1*(1-$AD$8*$AE$8*$B3300^2)/($B3300*$AD$8))</f>
        <v>-5.2793211841869137E-2</v>
      </c>
      <c r="AE3303" s="26">
        <v>1</v>
      </c>
      <c r="AF3303" s="27">
        <v>0</v>
      </c>
      <c r="AH3303" s="24">
        <f t="shared" ref="AH3303" si="19709">X3303*AC3300+Z3303*AC3303-Y3303*AD3300-AA3303*AD3303</f>
        <v>0</v>
      </c>
      <c r="AI3303" s="28">
        <f t="shared" ref="AI3303" si="19710">(X3303*AD3300+Y3303*AC3300+Z3303*AD3303+AA3303*AC3303)</f>
        <v>-4.4161647090358178E-2</v>
      </c>
      <c r="AJ3303" s="26">
        <f t="shared" ref="AJ3303" si="19711">X3303*AE3300+Z3303*AE3303-Y3303*AF3300-AA3303*AF3303</f>
        <v>0.31314601824844279</v>
      </c>
      <c r="AK3303" s="27">
        <f t="shared" ref="AK3303" si="19712">(X3303*AF3300+Y3303*AE3300+Z3303*AF3303+AA3303*AE3303)</f>
        <v>0</v>
      </c>
      <c r="AL3303" s="8"/>
      <c r="AM3303" s="24">
        <v>0</v>
      </c>
      <c r="AN3303" s="28">
        <v>0</v>
      </c>
      <c r="AO3303" s="26">
        <v>1</v>
      </c>
      <c r="AP3303" s="27">
        <v>0</v>
      </c>
      <c r="AR3303" s="24">
        <f t="shared" ref="AR3303" si="19713">AH3303*AM3300+AJ3303*AM3303-AI3303*AN3300-AK3303*AN3303</f>
        <v>0</v>
      </c>
      <c r="AS3303" s="28">
        <f t="shared" ref="AS3303" si="19714">(AH3303*AN3300+AI3303*AM3300+AJ3303*AN3303+AK3303*AM3303)</f>
        <v>-4.4161647090358178E-2</v>
      </c>
      <c r="AT3303" s="26">
        <f t="shared" ref="AT3303" si="19715">AH3303*AO3300+AJ3303*AO3303-AI3303*AP3300-AK3303*AP3303</f>
        <v>8.6220786242700964E-2</v>
      </c>
      <c r="AU3303" s="27">
        <f t="shared" ref="AU3303" si="19716">(AH3303*AP3300+AI3303*AO3300+AJ3303*AP3303+AK3303*AO3303)</f>
        <v>0</v>
      </c>
      <c r="AV3303" s="8"/>
      <c r="AW3303" s="38">
        <f t="shared" ref="AW3303" si="19717">(180/PI())*ATAN(-1*(($AR$8*AS3300+AU3300+$AR$8*AS3303+AU3303)/($AR$8*AR3300+AT3300+$AR$8*AR3303+AT3303)))</f>
        <v>-88.90662994880536</v>
      </c>
      <c r="AY3303" s="187">
        <f t="shared" ref="AY3303" si="19718">20*LOG(((($AR$8*AR3300+AT3300-$AR$8*AR3303-AT3303)^2+($AR$8*AS3300+AU3300-$AR$8*AS3303-AU3303)^2)/(($AR$8*AR3300+AT3300+$AR$8*AR3303+AT3303)^2+($AR$8*AS3300+AU3300+$AR$8*AS3303+AU3303)^2))^0.5)</f>
        <v>-3.0918970596838877E-2</v>
      </c>
      <c r="AZ3303" s="9"/>
      <c r="BA3303" s="29"/>
      <c r="BB3303" s="29"/>
      <c r="BC3303" s="29"/>
      <c r="BD3303" s="29"/>
    </row>
    <row r="3304" spans="2:56" ht="18.649999999999999" customHeight="1">
      <c r="AY3304" s="33"/>
    </row>
    <row r="3305" spans="2:56" ht="18.649999999999999" customHeight="1" thickBot="1">
      <c r="E3305" s="21" t="s">
        <v>68</v>
      </c>
      <c r="J3305" s="21" t="s">
        <v>69</v>
      </c>
      <c r="O3305" s="21" t="s">
        <v>70</v>
      </c>
      <c r="T3305" s="21" t="s">
        <v>71</v>
      </c>
      <c r="Y3305" s="21" t="s">
        <v>72</v>
      </c>
      <c r="AD3305" s="21" t="s">
        <v>73</v>
      </c>
      <c r="AI3305" s="21" t="s">
        <v>74</v>
      </c>
      <c r="AN3305" s="21" t="s">
        <v>75</v>
      </c>
      <c r="AS3305" s="21" t="s">
        <v>76</v>
      </c>
    </row>
    <row r="3306" spans="2:56" ht="18.649999999999999" customHeight="1" thickBot="1">
      <c r="B3306" s="20"/>
      <c r="D3306" s="197" t="s">
        <v>77</v>
      </c>
      <c r="E3306" s="198"/>
      <c r="F3306" s="199" t="s">
        <v>78</v>
      </c>
      <c r="G3306" s="200"/>
      <c r="I3306" s="197" t="s">
        <v>79</v>
      </c>
      <c r="J3306" s="198"/>
      <c r="K3306" s="199" t="s">
        <v>80</v>
      </c>
      <c r="L3306" s="200"/>
      <c r="N3306" s="197" t="s">
        <v>81</v>
      </c>
      <c r="O3306" s="198"/>
      <c r="P3306" s="199" t="s">
        <v>82</v>
      </c>
      <c r="Q3306" s="200"/>
      <c r="S3306" s="197" t="s">
        <v>83</v>
      </c>
      <c r="T3306" s="198"/>
      <c r="U3306" s="199" t="s">
        <v>84</v>
      </c>
      <c r="V3306" s="200"/>
      <c r="X3306" s="197" t="s">
        <v>85</v>
      </c>
      <c r="Y3306" s="198"/>
      <c r="Z3306" s="199" t="s">
        <v>86</v>
      </c>
      <c r="AA3306" s="200"/>
      <c r="AB3306" s="4"/>
      <c r="AC3306" s="197" t="s">
        <v>87</v>
      </c>
      <c r="AD3306" s="198"/>
      <c r="AE3306" s="199" t="s">
        <v>88</v>
      </c>
      <c r="AF3306" s="200"/>
      <c r="AH3306" s="197" t="s">
        <v>89</v>
      </c>
      <c r="AI3306" s="198"/>
      <c r="AJ3306" s="199" t="s">
        <v>90</v>
      </c>
      <c r="AK3306" s="200"/>
      <c r="AL3306" s="4"/>
      <c r="AM3306" s="197" t="s">
        <v>91</v>
      </c>
      <c r="AN3306" s="198"/>
      <c r="AO3306" s="199" t="s">
        <v>92</v>
      </c>
      <c r="AP3306" s="200"/>
      <c r="AR3306" s="197" t="s">
        <v>93</v>
      </c>
      <c r="AS3306" s="198"/>
      <c r="AT3306" s="199" t="s">
        <v>94</v>
      </c>
      <c r="AU3306" s="200"/>
      <c r="AV3306" s="4"/>
      <c r="AW3306" s="181" t="s">
        <v>95</v>
      </c>
      <c r="AY3306" s="182" t="s">
        <v>22</v>
      </c>
      <c r="AZ3306" s="9"/>
      <c r="BA3306" s="29"/>
      <c r="BB3306" s="29"/>
      <c r="BC3306" s="29"/>
      <c r="BD3306" s="29"/>
    </row>
    <row r="3307" spans="2:56" ht="18.649999999999999" customHeight="1" thickTop="1" thickBot="1">
      <c r="B3307" s="39">
        <f t="shared" ref="B3307" si="19719">B3300+$E$5</f>
        <v>1.0875999999999795</v>
      </c>
      <c r="D3307" s="24">
        <v>1</v>
      </c>
      <c r="E3307" s="25">
        <v>0</v>
      </c>
      <c r="F3307" s="26">
        <v>0</v>
      </c>
      <c r="G3307" s="27">
        <f t="shared" ref="G3307" si="19720">-1/($E$8*$B3307)</f>
        <v>-5.1366239231068915</v>
      </c>
      <c r="I3307" s="24">
        <v>1</v>
      </c>
      <c r="J3307" s="28">
        <v>0</v>
      </c>
      <c r="K3307" s="26">
        <v>0</v>
      </c>
      <c r="L3307" s="27">
        <v>0</v>
      </c>
      <c r="N3307" s="24">
        <f t="shared" ref="N3307" si="19721">D3307*I3307+F3307*I3310-E3307*J3307-G3307*J3310</f>
        <v>0.86219235831682861</v>
      </c>
      <c r="O3307" s="28">
        <f t="shared" ref="O3307" si="19722">(D3307*J3307+E3307*I3307+F3307*J3310+G3307*I3310)</f>
        <v>0</v>
      </c>
      <c r="P3307" s="26">
        <f t="shared" ref="P3307" si="19723">D3307*K3307+F3307*K3310-E3307*L3307-G3307*L3310</f>
        <v>0</v>
      </c>
      <c r="Q3307" s="27">
        <f t="shared" ref="Q3307" si="19724">(D3307*L3307+E3307*K3307+F3307*L3310+G3307*K3310)</f>
        <v>-5.1366239231068915</v>
      </c>
      <c r="S3307" s="24">
        <v>1</v>
      </c>
      <c r="T3307" s="25">
        <v>0</v>
      </c>
      <c r="U3307" s="26">
        <v>0</v>
      </c>
      <c r="V3307" s="27">
        <f t="shared" ref="V3307" si="19725">-1/($T$8*$B3307)</f>
        <v>-24.850153573949555</v>
      </c>
      <c r="X3307" s="24">
        <f t="shared" ref="X3307" si="19726">N3307*S3307+P3307*S3310-O3307*T3307-Q3307*T3310</f>
        <v>0.86219235831682861</v>
      </c>
      <c r="Y3307" s="28">
        <f t="shared" ref="Y3307" si="19727">(N3307*T3307+O3307*S3307+P3307*T3310+Q3307*S3310)</f>
        <v>0</v>
      </c>
      <c r="Z3307" s="26">
        <f t="shared" ref="Z3307" si="19728">N3307*U3307+P3307*U3310-O3307*V3307-Q3307*V3310</f>
        <v>0</v>
      </c>
      <c r="AA3307" s="27">
        <f t="shared" ref="AA3307" si="19729">(N3307*V3307+O3307*U3307+P3307*V3310+Q3307*U3310)</f>
        <v>-26.562236437565826</v>
      </c>
      <c r="AB3307" s="8"/>
      <c r="AC3307" s="24">
        <v>1</v>
      </c>
      <c r="AD3307" s="28">
        <v>0</v>
      </c>
      <c r="AE3307" s="26">
        <v>0</v>
      </c>
      <c r="AF3307" s="27">
        <v>0</v>
      </c>
      <c r="AH3307" s="24">
        <f t="shared" ref="AH3307" si="19730">X3307*AC3307+Z3307*AC3310-Y3307*AD3307-AA3307*AD3310</f>
        <v>-0.52187860854727808</v>
      </c>
      <c r="AI3307" s="28">
        <f t="shared" ref="AI3307" si="19731">(X3307*AD3307+Y3307*AC3307+Z3307*AD3310+AA3307*AC3310)</f>
        <v>0</v>
      </c>
      <c r="AJ3307" s="26">
        <f t="shared" ref="AJ3307" si="19732">X3307*AE3307+Z3307*AE3310-Y3307*AF3307-AA3307*AF3310</f>
        <v>0</v>
      </c>
      <c r="AK3307" s="27">
        <f t="shared" ref="AK3307" si="19733">(X3307*AF3307+Y3307*AE3307+Z3307*AF3310+AA3307*AE3310)</f>
        <v>-26.562236437565826</v>
      </c>
      <c r="AL3307" s="8"/>
      <c r="AM3307" s="24">
        <v>1</v>
      </c>
      <c r="AN3307" s="25">
        <v>0</v>
      </c>
      <c r="AO3307" s="26">
        <v>0</v>
      </c>
      <c r="AP3307" s="27">
        <f t="shared" ref="AP3307" si="19734">-1/($AN$8*$B3307)</f>
        <v>-5.1366239231068915</v>
      </c>
      <c r="AR3307" s="24">
        <f t="shared" ref="AR3307" si="19735">AH3307*AM3307+AJ3307*AM3310-AI3307*AN3307-AK3307*AN3310</f>
        <v>-0.52187860854727808</v>
      </c>
      <c r="AS3307" s="28">
        <f t="shared" ref="AS3307" si="19736">(AH3307*AN3307+AI3307*AM3307+AJ3307*AN3310+AK3307*AM3310)</f>
        <v>0</v>
      </c>
      <c r="AT3307" s="26">
        <f t="shared" ref="AT3307" si="19737">AH3307*AO3307+AJ3307*AO3310-AI3307*AP3307-AK3307*AP3310</f>
        <v>0</v>
      </c>
      <c r="AU3307" s="27">
        <f t="shared" ref="AU3307" si="19738">(AH3307*AP3307+AI3307*AO3307+AJ3307*AP3310+AK3307*AO3310)</f>
        <v>-23.88154229194414</v>
      </c>
      <c r="AV3307" s="8"/>
      <c r="AW3307" s="183">
        <f t="shared" ref="AW3307" si="19739">20*LOG((2*$AR$8)/(($AR$8*AR3307+AT3307+$AR$8*AR3310+AT3310)^2+($AR$8*AS3307+AU3307+$AR$8*AS3310+AU3310)^2)^0.5)</f>
        <v>-21.558017207294498</v>
      </c>
      <c r="AY3307" s="184">
        <f t="shared" ref="AY3307" si="19740">((AS3307^2+AR3307^2)/(AS3310^2+AR3310^2))^0.5</f>
        <v>11.808254596269899</v>
      </c>
      <c r="AZ3307" s="9"/>
      <c r="BA3307" s="29"/>
      <c r="BB3307" s="29"/>
      <c r="BC3307" s="29"/>
      <c r="BD3307" s="29"/>
    </row>
    <row r="3308" spans="2:56" ht="18.649999999999999" customHeight="1" thickBot="1">
      <c r="D3308" s="30"/>
      <c r="G3308" s="31"/>
      <c r="I3308" s="30"/>
      <c r="L3308" s="31"/>
      <c r="N3308" s="30"/>
      <c r="Q3308" s="31"/>
      <c r="S3308" s="30"/>
      <c r="V3308" s="31"/>
      <c r="X3308" s="30"/>
      <c r="AA3308" s="31"/>
      <c r="AC3308" s="30"/>
      <c r="AF3308" s="31"/>
      <c r="AH3308" s="30"/>
      <c r="AK3308" s="31"/>
      <c r="AM3308" s="30"/>
      <c r="AP3308" s="31"/>
      <c r="AR3308" s="30"/>
      <c r="AU3308" s="31"/>
      <c r="AY3308" s="185"/>
      <c r="AZ3308" s="9"/>
      <c r="BA3308" s="29"/>
      <c r="BB3308" s="29"/>
      <c r="BC3308" s="29"/>
      <c r="BD3308" s="29"/>
    </row>
    <row r="3309" spans="2:56" ht="18.649999999999999" customHeight="1" thickBot="1">
      <c r="D3309" s="197" t="s">
        <v>96</v>
      </c>
      <c r="E3309" s="198"/>
      <c r="F3309" s="199" t="s">
        <v>97</v>
      </c>
      <c r="G3309" s="200"/>
      <c r="I3309" s="197" t="s">
        <v>98</v>
      </c>
      <c r="J3309" s="198"/>
      <c r="K3309" s="199" t="s">
        <v>99</v>
      </c>
      <c r="L3309" s="200"/>
      <c r="N3309" s="197" t="s">
        <v>1</v>
      </c>
      <c r="O3309" s="198"/>
      <c r="P3309" s="199" t="s">
        <v>2</v>
      </c>
      <c r="Q3309" s="200"/>
      <c r="S3309" s="172" t="s">
        <v>100</v>
      </c>
      <c r="T3309" s="173"/>
      <c r="U3309" s="199" t="s">
        <v>101</v>
      </c>
      <c r="V3309" s="200"/>
      <c r="X3309" s="197" t="s">
        <v>102</v>
      </c>
      <c r="Y3309" s="198"/>
      <c r="Z3309" s="199" t="s">
        <v>103</v>
      </c>
      <c r="AA3309" s="200"/>
      <c r="AB3309" s="4"/>
      <c r="AC3309" s="197" t="s">
        <v>104</v>
      </c>
      <c r="AD3309" s="198"/>
      <c r="AE3309" s="199" t="s">
        <v>105</v>
      </c>
      <c r="AF3309" s="200"/>
      <c r="AH3309" s="172" t="s">
        <v>106</v>
      </c>
      <c r="AI3309" s="173"/>
      <c r="AJ3309" s="199" t="s">
        <v>107</v>
      </c>
      <c r="AK3309" s="200"/>
      <c r="AL3309" s="4"/>
      <c r="AM3309" s="197" t="s">
        <v>108</v>
      </c>
      <c r="AN3309" s="198"/>
      <c r="AO3309" s="199" t="s">
        <v>109</v>
      </c>
      <c r="AP3309" s="200"/>
      <c r="AR3309" s="197" t="s">
        <v>110</v>
      </c>
      <c r="AS3309" s="198"/>
      <c r="AT3309" s="199" t="s">
        <v>111</v>
      </c>
      <c r="AU3309" s="200"/>
      <c r="AV3309" s="4"/>
      <c r="AW3309" s="36" t="s">
        <v>112</v>
      </c>
      <c r="AY3309" s="186" t="s">
        <v>113</v>
      </c>
      <c r="AZ3309" s="9"/>
      <c r="BA3309" s="29"/>
      <c r="BB3309" s="29"/>
      <c r="BC3309" s="29"/>
      <c r="BD3309" s="29"/>
    </row>
    <row r="3310" spans="2:56" ht="18.649999999999999" customHeight="1" thickTop="1" thickBot="1">
      <c r="D3310" s="24">
        <v>0</v>
      </c>
      <c r="E3310" s="28">
        <v>0</v>
      </c>
      <c r="F3310" s="26">
        <v>1</v>
      </c>
      <c r="G3310" s="27">
        <v>0</v>
      </c>
      <c r="I3310" s="24">
        <v>0</v>
      </c>
      <c r="J3310" s="28">
        <f t="shared" ref="J3310" si="19741">IF(0=(1-$J$8*$K$8*$B3307^2),0,-1*(1-$J$8*$K$8*$B3307^2)/($B3307*$K$8))</f>
        <v>-2.6828446805935966E-2</v>
      </c>
      <c r="K3310" s="26">
        <v>1</v>
      </c>
      <c r="L3310" s="27">
        <v>0</v>
      </c>
      <c r="N3310" s="24">
        <f t="shared" ref="N3310" si="19742">D3310*I3307+F3310*I3310-E3310*J3307-G3310*J3310</f>
        <v>0</v>
      </c>
      <c r="O3310" s="28">
        <f t="shared" ref="O3310" si="19743">(D3310*J3307+E3310*I3307+F3310*J3310+G3310*I3310)</f>
        <v>-2.6828446805935966E-2</v>
      </c>
      <c r="P3310" s="26">
        <f t="shared" ref="P3310" si="19744">D3310*K3307+F3310*K3310-E3310*L3307-G3310*L3310</f>
        <v>1</v>
      </c>
      <c r="Q3310" s="27">
        <f t="shared" ref="Q3310" si="19745">(D3310*L3307+E3310*K3307+F3310*L3310+G3310*K3310)</f>
        <v>0</v>
      </c>
      <c r="S3310" s="24">
        <v>0</v>
      </c>
      <c r="T3310" s="28">
        <v>0</v>
      </c>
      <c r="U3310" s="26">
        <v>1</v>
      </c>
      <c r="V3310" s="27">
        <v>0</v>
      </c>
      <c r="X3310" s="24">
        <f t="shared" ref="X3310" si="19746">N3310*S3307+P3310*S3310-O3310*T3307-Q3310*T3310</f>
        <v>0</v>
      </c>
      <c r="Y3310" s="28">
        <f t="shared" ref="Y3310" si="19747">(N3310*T3307+O3310*S3307+P3310*T3310+Q3310*S3310)</f>
        <v>-2.6828446805935966E-2</v>
      </c>
      <c r="Z3310" s="26">
        <f t="shared" ref="Z3310" si="19748">N3310*U3307+P3310*U3310-O3310*V3307-Q3310*V3310</f>
        <v>0.33330897672195481</v>
      </c>
      <c r="AA3310" s="27">
        <f t="shared" ref="AA3310" si="19749">(N3310*V3307+O3310*U3307+P3310*V3310+Q3310*U3310)</f>
        <v>0</v>
      </c>
      <c r="AB3310" s="8"/>
      <c r="AC3310" s="24">
        <v>0</v>
      </c>
      <c r="AD3310" s="28">
        <f t="shared" ref="AD3310" si="19750">IF(0=(1-$AD$8*$AE$8*$B3307^2),0,-1*(1-$AD$8*$AE$8*$B3307^2)/($B3307*$AD$8))</f>
        <v>-5.2106718126590984E-2</v>
      </c>
      <c r="AE3310" s="26">
        <v>1</v>
      </c>
      <c r="AF3310" s="27">
        <v>0</v>
      </c>
      <c r="AH3310" s="24">
        <f t="shared" ref="AH3310" si="19751">X3310*AC3307+Z3310*AC3310-Y3310*AD3307-AA3310*AD3310</f>
        <v>0</v>
      </c>
      <c r="AI3310" s="28">
        <f t="shared" ref="AI3310" si="19752">(X3310*AD3307+Y3310*AC3307+Z3310*AD3310+AA3310*AC3310)</f>
        <v>-4.4196083705049342E-2</v>
      </c>
      <c r="AJ3310" s="26">
        <f t="shared" ref="AJ3310" si="19753">X3310*AE3307+Z3310*AE3310-Y3310*AF3307-AA3310*AF3310</f>
        <v>0.33330897672195481</v>
      </c>
      <c r="AK3310" s="27">
        <f t="shared" ref="AK3310" si="19754">(X3310*AF3307+Y3310*AE3307+Z3310*AF3310+AA3310*AE3310)</f>
        <v>0</v>
      </c>
      <c r="AL3310" s="8"/>
      <c r="AM3310" s="24">
        <v>0</v>
      </c>
      <c r="AN3310" s="28">
        <v>0</v>
      </c>
      <c r="AO3310" s="26">
        <v>1</v>
      </c>
      <c r="AP3310" s="27">
        <v>0</v>
      </c>
      <c r="AR3310" s="24">
        <f t="shared" ref="AR3310" si="19755">AH3310*AM3307+AJ3310*AM3310-AI3310*AN3307-AK3310*AN3310</f>
        <v>0</v>
      </c>
      <c r="AS3310" s="28">
        <f t="shared" ref="AS3310" si="19756">(AH3310*AN3307+AI3310*AM3307+AJ3310*AN3310+AK3310*AM3310)</f>
        <v>-4.4196083705049342E-2</v>
      </c>
      <c r="AT3310" s="26">
        <f t="shared" ref="AT3310" si="19757">AH3310*AO3307+AJ3310*AO3310-AI3310*AP3307-AK3310*AP3310</f>
        <v>0.10629031585496368</v>
      </c>
      <c r="AU3310" s="27">
        <f t="shared" ref="AU3310" si="19758">(AH3310*AP3307+AI3310*AO3307+AJ3310*AP3310+AK3310*AO3310)</f>
        <v>0</v>
      </c>
      <c r="AV3310" s="8"/>
      <c r="AW3310" s="38">
        <f t="shared" ref="AW3310" si="19759">(180/PI())*ATAN(-1*(($AR$8*AS3307+AU3307+$AR$8*AS3310+AU3310)/($AR$8*AR3307+AT3307+$AR$8*AR3310+AT3310)))</f>
        <v>-89.004876652345772</v>
      </c>
      <c r="AY3310" s="187">
        <f t="shared" ref="AY3310" si="19760">20*LOG(((($AR$8*AR3307+AT3307-$AR$8*AR3310-AT3310)^2+($AR$8*AS3307+AU3307-$AR$8*AS3310-AU3310)^2)/(($AR$8*AR3307+AT3307+$AR$8*AR3310+AT3310)^2+($AR$8*AS3307+AU3307+$AR$8*AS3310+AU3310)^2))^0.5)</f>
        <v>-3.0444153923792579E-2</v>
      </c>
      <c r="AZ3310" s="9"/>
      <c r="BA3310" s="29"/>
      <c r="BB3310" s="29"/>
      <c r="BC3310" s="29"/>
      <c r="BD3310" s="29"/>
    </row>
    <row r="3311" spans="2:56" ht="18.649999999999999" customHeight="1">
      <c r="AY3311" s="33"/>
    </row>
    <row r="3312" spans="2:56" ht="18.649999999999999" customHeight="1" thickBot="1">
      <c r="E3312" s="21" t="s">
        <v>68</v>
      </c>
      <c r="J3312" s="21" t="s">
        <v>69</v>
      </c>
      <c r="O3312" s="21" t="s">
        <v>70</v>
      </c>
      <c r="T3312" s="21" t="s">
        <v>71</v>
      </c>
      <c r="Y3312" s="21" t="s">
        <v>72</v>
      </c>
      <c r="AD3312" s="21" t="s">
        <v>73</v>
      </c>
      <c r="AI3312" s="21" t="s">
        <v>74</v>
      </c>
      <c r="AN3312" s="21" t="s">
        <v>75</v>
      </c>
      <c r="AS3312" s="21" t="s">
        <v>76</v>
      </c>
    </row>
    <row r="3313" spans="2:56" ht="18.649999999999999" customHeight="1" thickBot="1">
      <c r="B3313" s="20"/>
      <c r="D3313" s="197" t="s">
        <v>77</v>
      </c>
      <c r="E3313" s="198"/>
      <c r="F3313" s="199" t="s">
        <v>78</v>
      </c>
      <c r="G3313" s="200"/>
      <c r="I3313" s="197" t="s">
        <v>79</v>
      </c>
      <c r="J3313" s="198"/>
      <c r="K3313" s="199" t="s">
        <v>80</v>
      </c>
      <c r="L3313" s="200"/>
      <c r="N3313" s="197" t="s">
        <v>81</v>
      </c>
      <c r="O3313" s="198"/>
      <c r="P3313" s="199" t="s">
        <v>82</v>
      </c>
      <c r="Q3313" s="200"/>
      <c r="S3313" s="197" t="s">
        <v>83</v>
      </c>
      <c r="T3313" s="198"/>
      <c r="U3313" s="199" t="s">
        <v>84</v>
      </c>
      <c r="V3313" s="200"/>
      <c r="X3313" s="197" t="s">
        <v>85</v>
      </c>
      <c r="Y3313" s="198"/>
      <c r="Z3313" s="199" t="s">
        <v>86</v>
      </c>
      <c r="AA3313" s="200"/>
      <c r="AB3313" s="4"/>
      <c r="AC3313" s="197" t="s">
        <v>87</v>
      </c>
      <c r="AD3313" s="198"/>
      <c r="AE3313" s="199" t="s">
        <v>88</v>
      </c>
      <c r="AF3313" s="200"/>
      <c r="AH3313" s="197" t="s">
        <v>89</v>
      </c>
      <c r="AI3313" s="198"/>
      <c r="AJ3313" s="199" t="s">
        <v>90</v>
      </c>
      <c r="AK3313" s="200"/>
      <c r="AL3313" s="4"/>
      <c r="AM3313" s="197" t="s">
        <v>91</v>
      </c>
      <c r="AN3313" s="198"/>
      <c r="AO3313" s="199" t="s">
        <v>92</v>
      </c>
      <c r="AP3313" s="200"/>
      <c r="AR3313" s="197" t="s">
        <v>93</v>
      </c>
      <c r="AS3313" s="198"/>
      <c r="AT3313" s="199" t="s">
        <v>94</v>
      </c>
      <c r="AU3313" s="200"/>
      <c r="AV3313" s="4"/>
      <c r="AW3313" s="181" t="s">
        <v>95</v>
      </c>
      <c r="AY3313" s="182" t="s">
        <v>22</v>
      </c>
      <c r="AZ3313" s="9"/>
      <c r="BA3313" s="29"/>
      <c r="BB3313" s="29"/>
      <c r="BC3313" s="29"/>
      <c r="BD3313" s="29"/>
    </row>
    <row r="3314" spans="2:56" ht="18.649999999999999" customHeight="1" thickTop="1" thickBot="1">
      <c r="B3314" s="39">
        <f t="shared" ref="B3314" si="19761">B3307+$E$5</f>
        <v>1.0879999999999794</v>
      </c>
      <c r="D3314" s="24">
        <v>1</v>
      </c>
      <c r="E3314" s="25">
        <v>0</v>
      </c>
      <c r="F3314" s="26">
        <v>0</v>
      </c>
      <c r="G3314" s="27">
        <f t="shared" ref="G3314" si="19762">-1/($E$8*$B3314)</f>
        <v>-5.1347354584292786</v>
      </c>
      <c r="I3314" s="24">
        <v>1</v>
      </c>
      <c r="J3314" s="28">
        <v>0</v>
      </c>
      <c r="K3314" s="26">
        <v>0</v>
      </c>
      <c r="L3314" s="27">
        <v>0</v>
      </c>
      <c r="N3314" s="24">
        <f t="shared" ref="N3314" si="19763">D3314*I3314+F3314*I3317-E3314*J3314-G3314*J3317</f>
        <v>0.86635552473118682</v>
      </c>
      <c r="O3314" s="28">
        <f t="shared" ref="O3314" si="19764">(D3314*J3314+E3314*I3314+F3314*J3317+G3314*I3317)</f>
        <v>0</v>
      </c>
      <c r="P3314" s="26">
        <f t="shared" ref="P3314" si="19765">D3314*K3314+F3314*K3317-E3314*L3314-G3314*L3317</f>
        <v>0</v>
      </c>
      <c r="Q3314" s="27">
        <f t="shared" ref="Q3314" si="19766">(D3314*L3314+E3314*K3314+F3314*L3317+G3314*K3317)</f>
        <v>-5.1347354584292786</v>
      </c>
      <c r="S3314" s="24">
        <v>1</v>
      </c>
      <c r="T3314" s="25">
        <v>0</v>
      </c>
      <c r="U3314" s="26">
        <v>0</v>
      </c>
      <c r="V3314" s="27">
        <f t="shared" ref="V3314" si="19767">-1/($T$8*$B3314)</f>
        <v>-24.841017488076783</v>
      </c>
      <c r="X3314" s="24">
        <f t="shared" ref="X3314" si="19768">N3314*S3314+P3314*S3317-O3314*T3314-Q3314*T3317</f>
        <v>0.86635552473118682</v>
      </c>
      <c r="Y3314" s="28">
        <f t="shared" ref="Y3314" si="19769">(N3314*T3314+O3314*S3314+P3314*T3317+Q3314*S3317)</f>
        <v>0</v>
      </c>
      <c r="Z3314" s="26">
        <f t="shared" ref="Z3314" si="19770">N3314*U3314+P3314*U3317-O3314*V3314-Q3314*V3317</f>
        <v>0</v>
      </c>
      <c r="AA3314" s="27">
        <f t="shared" ref="AA3314" si="19771">(N3314*V3314+O3314*U3314+P3314*V3317+Q3314*U3317)</f>
        <v>-26.655888199168629</v>
      </c>
      <c r="AB3314" s="8"/>
      <c r="AC3314" s="24">
        <v>1</v>
      </c>
      <c r="AD3314" s="28">
        <v>0</v>
      </c>
      <c r="AE3314" s="26">
        <v>0</v>
      </c>
      <c r="AF3314" s="27">
        <v>0</v>
      </c>
      <c r="AH3314" s="24">
        <f t="shared" ref="AH3314" si="19772">X3314*AC3314+Z3314*AC3317-Y3314*AD3314-AA3314*AD3317</f>
        <v>-0.50430314504073215</v>
      </c>
      <c r="AI3314" s="28">
        <f t="shared" ref="AI3314" si="19773">(X3314*AD3314+Y3314*AC3314+Z3314*AD3317+AA3314*AC3317)</f>
        <v>0</v>
      </c>
      <c r="AJ3314" s="26">
        <f t="shared" ref="AJ3314" si="19774">X3314*AE3314+Z3314*AE3317-Y3314*AF3314-AA3314*AF3317</f>
        <v>0</v>
      </c>
      <c r="AK3314" s="27">
        <f t="shared" ref="AK3314" si="19775">(X3314*AF3314+Y3314*AE3314+Z3314*AF3317+AA3314*AE3317)</f>
        <v>-26.655888199168629</v>
      </c>
      <c r="AL3314" s="8"/>
      <c r="AM3314" s="24">
        <v>1</v>
      </c>
      <c r="AN3314" s="25">
        <v>0</v>
      </c>
      <c r="AO3314" s="26">
        <v>0</v>
      </c>
      <c r="AP3314" s="27">
        <f t="shared" ref="AP3314" si="19776">-1/($AN$8*$B3314)</f>
        <v>-5.1347354584292786</v>
      </c>
      <c r="AR3314" s="24">
        <f t="shared" ref="AR3314" si="19777">AH3314*AM3314+AJ3314*AM3317-AI3314*AN3314-AK3314*AN3317</f>
        <v>-0.50430314504073215</v>
      </c>
      <c r="AS3314" s="28">
        <f t="shared" ref="AS3314" si="19778">(AH3314*AN3314+AI3314*AM3314+AJ3314*AN3317+AK3314*AM3317)</f>
        <v>0</v>
      </c>
      <c r="AT3314" s="26">
        <f t="shared" ref="AT3314" si="19779">AH3314*AO3314+AJ3314*AO3317-AI3314*AP3314-AK3314*AP3317</f>
        <v>0</v>
      </c>
      <c r="AU3314" s="27">
        <f t="shared" ref="AU3314" si="19780">(AH3314*AP3314+AI3314*AO3314+AJ3314*AP3317+AK3314*AO3317)</f>
        <v>-24.066424958530579</v>
      </c>
      <c r="AV3314" s="8"/>
      <c r="AW3314" s="183">
        <f t="shared" ref="AW3314" si="19781">20*LOG((2*$AR$8)/(($AR$8*AR3314+AT3314+$AR$8*AR3317+AT3317)^2+($AR$8*AS3314+AU3314+$AR$8*AS3317+AU3317)^2)^0.5)</f>
        <v>-21.624636497888631</v>
      </c>
      <c r="AY3314" s="184">
        <f t="shared" ref="AY3314" si="19782">((AS3314^2+AR3314^2)/(AS3317^2+AR3317^2))^0.5</f>
        <v>11.409035620467831</v>
      </c>
      <c r="AZ3314" s="9"/>
      <c r="BA3314" s="29"/>
      <c r="BB3314" s="29"/>
      <c r="BC3314" s="29"/>
      <c r="BD3314" s="29"/>
    </row>
    <row r="3315" spans="2:56" ht="18.649999999999999" customHeight="1" thickBot="1">
      <c r="D3315" s="30"/>
      <c r="G3315" s="31"/>
      <c r="I3315" s="30"/>
      <c r="L3315" s="31"/>
      <c r="N3315" s="30"/>
      <c r="Q3315" s="31"/>
      <c r="S3315" s="30"/>
      <c r="V3315" s="31"/>
      <c r="X3315" s="30"/>
      <c r="AA3315" s="31"/>
      <c r="AC3315" s="30"/>
      <c r="AF3315" s="31"/>
      <c r="AH3315" s="30"/>
      <c r="AK3315" s="31"/>
      <c r="AM3315" s="30"/>
      <c r="AP3315" s="31"/>
      <c r="AR3315" s="30"/>
      <c r="AU3315" s="31"/>
      <c r="AY3315" s="185"/>
      <c r="AZ3315" s="9"/>
      <c r="BA3315" s="29"/>
      <c r="BB3315" s="29"/>
      <c r="BC3315" s="29"/>
      <c r="BD3315" s="29"/>
    </row>
    <row r="3316" spans="2:56" ht="18.649999999999999" customHeight="1" thickBot="1">
      <c r="D3316" s="197" t="s">
        <v>96</v>
      </c>
      <c r="E3316" s="198"/>
      <c r="F3316" s="199" t="s">
        <v>97</v>
      </c>
      <c r="G3316" s="200"/>
      <c r="I3316" s="197" t="s">
        <v>98</v>
      </c>
      <c r="J3316" s="198"/>
      <c r="K3316" s="199" t="s">
        <v>99</v>
      </c>
      <c r="L3316" s="200"/>
      <c r="N3316" s="197" t="s">
        <v>1</v>
      </c>
      <c r="O3316" s="198"/>
      <c r="P3316" s="199" t="s">
        <v>2</v>
      </c>
      <c r="Q3316" s="200"/>
      <c r="S3316" s="172" t="s">
        <v>100</v>
      </c>
      <c r="T3316" s="173"/>
      <c r="U3316" s="199" t="s">
        <v>101</v>
      </c>
      <c r="V3316" s="200"/>
      <c r="X3316" s="197" t="s">
        <v>102</v>
      </c>
      <c r="Y3316" s="198"/>
      <c r="Z3316" s="199" t="s">
        <v>103</v>
      </c>
      <c r="AA3316" s="200"/>
      <c r="AB3316" s="4"/>
      <c r="AC3316" s="197" t="s">
        <v>104</v>
      </c>
      <c r="AD3316" s="198"/>
      <c r="AE3316" s="199" t="s">
        <v>105</v>
      </c>
      <c r="AF3316" s="200"/>
      <c r="AH3316" s="172" t="s">
        <v>106</v>
      </c>
      <c r="AI3316" s="173"/>
      <c r="AJ3316" s="199" t="s">
        <v>107</v>
      </c>
      <c r="AK3316" s="200"/>
      <c r="AL3316" s="4"/>
      <c r="AM3316" s="197" t="s">
        <v>108</v>
      </c>
      <c r="AN3316" s="198"/>
      <c r="AO3316" s="199" t="s">
        <v>109</v>
      </c>
      <c r="AP3316" s="200"/>
      <c r="AR3316" s="197" t="s">
        <v>110</v>
      </c>
      <c r="AS3316" s="198"/>
      <c r="AT3316" s="199" t="s">
        <v>111</v>
      </c>
      <c r="AU3316" s="200"/>
      <c r="AV3316" s="4"/>
      <c r="AW3316" s="36" t="s">
        <v>112</v>
      </c>
      <c r="AY3316" s="186" t="s">
        <v>113</v>
      </c>
      <c r="AZ3316" s="9"/>
      <c r="BA3316" s="29"/>
      <c r="BB3316" s="29"/>
      <c r="BC3316" s="29"/>
      <c r="BD3316" s="29"/>
    </row>
    <row r="3317" spans="2:56" ht="18.649999999999999" customHeight="1" thickTop="1" thickBot="1">
      <c r="D3317" s="24">
        <v>0</v>
      </c>
      <c r="E3317" s="28">
        <v>0</v>
      </c>
      <c r="F3317" s="26">
        <v>1</v>
      </c>
      <c r="G3317" s="27">
        <v>0</v>
      </c>
      <c r="I3317" s="24">
        <v>0</v>
      </c>
      <c r="J3317" s="28">
        <f t="shared" ref="J3317" si="19783">IF(0=(1-$J$8*$K$8*$B3314^2),0,-1*(1-$J$8*$K$8*$B3314^2)/($B3314*$K$8))</f>
        <v>-2.6027528847551412E-2</v>
      </c>
      <c r="K3317" s="26">
        <v>1</v>
      </c>
      <c r="L3317" s="27">
        <v>0</v>
      </c>
      <c r="N3317" s="24">
        <f t="shared" ref="N3317" si="19784">D3317*I3314+F3317*I3317-E3317*J3314-G3317*J3317</f>
        <v>0</v>
      </c>
      <c r="O3317" s="28">
        <f t="shared" ref="O3317" si="19785">(D3317*J3314+E3317*I3314+F3317*J3317+G3317*I3317)</f>
        <v>-2.6027528847551412E-2</v>
      </c>
      <c r="P3317" s="26">
        <f t="shared" ref="P3317" si="19786">D3317*K3314+F3317*K3317-E3317*L3314-G3317*L3317</f>
        <v>1</v>
      </c>
      <c r="Q3317" s="27">
        <f t="shared" ref="Q3317" si="19787">(D3317*L3314+E3317*K3314+F3317*L3317+G3317*K3317)</f>
        <v>0</v>
      </c>
      <c r="S3317" s="24">
        <v>0</v>
      </c>
      <c r="T3317" s="28">
        <v>0</v>
      </c>
      <c r="U3317" s="26">
        <v>1</v>
      </c>
      <c r="V3317" s="27">
        <v>0</v>
      </c>
      <c r="X3317" s="24">
        <f t="shared" ref="X3317" si="19788">N3317*S3314+P3317*S3317-O3317*T3314-Q3317*T3317</f>
        <v>0</v>
      </c>
      <c r="Y3317" s="28">
        <f t="shared" ref="Y3317" si="19789">(N3317*T3314+O3317*S3314+P3317*T3317+Q3317*S3317)</f>
        <v>-2.6027528847551412E-2</v>
      </c>
      <c r="Z3317" s="26">
        <f t="shared" ref="Z3317" si="19790">N3317*U3314+P3317*U3317-O3317*V3314-Q3317*V3317</f>
        <v>0.35344970072655235</v>
      </c>
      <c r="AA3317" s="27">
        <f t="shared" ref="AA3317" si="19791">(N3317*V3314+O3317*U3314+P3317*V3317+Q3317*U3317)</f>
        <v>0</v>
      </c>
      <c r="AB3317" s="8"/>
      <c r="AC3317" s="24">
        <v>0</v>
      </c>
      <c r="AD3317" s="28">
        <f t="shared" ref="AD3317" si="19792">IF(0=(1-$AD$8*$AE$8*$B3314^2),0,-1*(1-$AD$8*$AE$8*$B3314^2)/($B3314*$AD$8))</f>
        <v>-5.1420483891985579E-2</v>
      </c>
      <c r="AE3317" s="26">
        <v>1</v>
      </c>
      <c r="AF3317" s="27">
        <v>0</v>
      </c>
      <c r="AH3317" s="24">
        <f t="shared" ref="AH3317" si="19793">X3317*AC3314+Z3317*AC3317-Y3317*AD3314-AA3317*AD3317</f>
        <v>0</v>
      </c>
      <c r="AI3317" s="28">
        <f t="shared" ref="AI3317" si="19794">(X3317*AD3314+Y3317*AC3314+Z3317*AD3317+AA3317*AC3317)</f>
        <v>-4.4202083490388219E-2</v>
      </c>
      <c r="AJ3317" s="26">
        <f t="shared" ref="AJ3317" si="19795">X3317*AE3314+Z3317*AE3317-Y3317*AF3314-AA3317*AF3317</f>
        <v>0.35344970072655235</v>
      </c>
      <c r="AK3317" s="27">
        <f t="shared" ref="AK3317" si="19796">(X3317*AF3314+Y3317*AE3314+Z3317*AF3317+AA3317*AE3317)</f>
        <v>0</v>
      </c>
      <c r="AL3317" s="8"/>
      <c r="AM3317" s="24">
        <v>0</v>
      </c>
      <c r="AN3317" s="28">
        <v>0</v>
      </c>
      <c r="AO3317" s="26">
        <v>1</v>
      </c>
      <c r="AP3317" s="27">
        <v>0</v>
      </c>
      <c r="AR3317" s="24">
        <f t="shared" ref="AR3317" si="19797">AH3317*AM3314+AJ3317*AM3317-AI3317*AN3314-AK3317*AN3317</f>
        <v>0</v>
      </c>
      <c r="AS3317" s="28">
        <f t="shared" ref="AS3317" si="19798">(AH3317*AN3314+AI3317*AM3314+AJ3317*AN3317+AK3317*AM3317)</f>
        <v>-4.4202083490388219E-2</v>
      </c>
      <c r="AT3317" s="26">
        <f t="shared" ref="AT3317" si="19799">AH3317*AO3314+AJ3317*AO3317-AI3317*AP3314-AK3317*AP3317</f>
        <v>0.12648369529200454</v>
      </c>
      <c r="AU3317" s="27">
        <f t="shared" ref="AU3317" si="19800">(AH3317*AP3314+AI3317*AO3314+AJ3317*AP3317+AK3317*AO3317)</f>
        <v>0</v>
      </c>
      <c r="AV3317" s="8"/>
      <c r="AW3317" s="38">
        <f t="shared" ref="AW3317" si="19801">(180/PI())*ATAN(-1*(($AR$8*AS3314+AU3314+$AR$8*AS3317+AU3317)/($AR$8*AR3314+AT3314+$AR$8*AR3317+AT3317)))</f>
        <v>-89.102234536678466</v>
      </c>
      <c r="AY3317" s="187">
        <f t="shared" ref="AY3317" si="19802">20*LOG(((($AR$8*AR3314+AT3314-$AR$8*AR3317-AT3317)^2+($AR$8*AS3314+AU3314-$AR$8*AS3317-AU3317)^2)/(($AR$8*AR3314+AT3314+$AR$8*AR3317+AT3317)^2+($AR$8*AS3314+AU3314+$AR$8*AS3317+AU3317)^2))^0.5)</f>
        <v>-2.9979111322231172E-2</v>
      </c>
      <c r="AZ3317" s="9"/>
      <c r="BA3317" s="29"/>
      <c r="BB3317" s="29"/>
      <c r="BC3317" s="29"/>
      <c r="BD3317" s="29"/>
    </row>
    <row r="3318" spans="2:56" ht="18.649999999999999" customHeight="1">
      <c r="AY3318" s="33"/>
    </row>
    <row r="3319" spans="2:56" ht="18.649999999999999" customHeight="1" thickBot="1">
      <c r="E3319" s="21" t="s">
        <v>68</v>
      </c>
      <c r="J3319" s="21" t="s">
        <v>69</v>
      </c>
      <c r="O3319" s="21" t="s">
        <v>70</v>
      </c>
      <c r="T3319" s="21" t="s">
        <v>71</v>
      </c>
      <c r="Y3319" s="21" t="s">
        <v>72</v>
      </c>
      <c r="AD3319" s="21" t="s">
        <v>73</v>
      </c>
      <c r="AI3319" s="21" t="s">
        <v>74</v>
      </c>
      <c r="AN3319" s="21" t="s">
        <v>75</v>
      </c>
      <c r="AS3319" s="21" t="s">
        <v>76</v>
      </c>
    </row>
    <row r="3320" spans="2:56" ht="18.649999999999999" customHeight="1" thickBot="1">
      <c r="B3320" s="20"/>
      <c r="D3320" s="197" t="s">
        <v>77</v>
      </c>
      <c r="E3320" s="198"/>
      <c r="F3320" s="199" t="s">
        <v>78</v>
      </c>
      <c r="G3320" s="200"/>
      <c r="I3320" s="197" t="s">
        <v>79</v>
      </c>
      <c r="J3320" s="198"/>
      <c r="K3320" s="199" t="s">
        <v>80</v>
      </c>
      <c r="L3320" s="200"/>
      <c r="N3320" s="197" t="s">
        <v>81</v>
      </c>
      <c r="O3320" s="198"/>
      <c r="P3320" s="199" t="s">
        <v>82</v>
      </c>
      <c r="Q3320" s="200"/>
      <c r="S3320" s="197" t="s">
        <v>83</v>
      </c>
      <c r="T3320" s="198"/>
      <c r="U3320" s="199" t="s">
        <v>84</v>
      </c>
      <c r="V3320" s="200"/>
      <c r="X3320" s="197" t="s">
        <v>85</v>
      </c>
      <c r="Y3320" s="198"/>
      <c r="Z3320" s="199" t="s">
        <v>86</v>
      </c>
      <c r="AA3320" s="200"/>
      <c r="AB3320" s="4"/>
      <c r="AC3320" s="197" t="s">
        <v>87</v>
      </c>
      <c r="AD3320" s="198"/>
      <c r="AE3320" s="199" t="s">
        <v>88</v>
      </c>
      <c r="AF3320" s="200"/>
      <c r="AH3320" s="197" t="s">
        <v>89</v>
      </c>
      <c r="AI3320" s="198"/>
      <c r="AJ3320" s="199" t="s">
        <v>90</v>
      </c>
      <c r="AK3320" s="200"/>
      <c r="AL3320" s="4"/>
      <c r="AM3320" s="197" t="s">
        <v>91</v>
      </c>
      <c r="AN3320" s="198"/>
      <c r="AO3320" s="199" t="s">
        <v>92</v>
      </c>
      <c r="AP3320" s="200"/>
      <c r="AR3320" s="197" t="s">
        <v>93</v>
      </c>
      <c r="AS3320" s="198"/>
      <c r="AT3320" s="199" t="s">
        <v>94</v>
      </c>
      <c r="AU3320" s="200"/>
      <c r="AV3320" s="4"/>
      <c r="AW3320" s="181" t="s">
        <v>95</v>
      </c>
      <c r="AY3320" s="182" t="s">
        <v>22</v>
      </c>
      <c r="AZ3320" s="9"/>
      <c r="BA3320" s="29"/>
      <c r="BB3320" s="29"/>
      <c r="BC3320" s="29"/>
      <c r="BD3320" s="29"/>
    </row>
    <row r="3321" spans="2:56" ht="18.649999999999999" customHeight="1" thickTop="1" thickBot="1">
      <c r="B3321" s="39">
        <f t="shared" ref="B3321" si="19803">B3314+$E$5</f>
        <v>1.0883999999999794</v>
      </c>
      <c r="D3321" s="24">
        <v>1</v>
      </c>
      <c r="E3321" s="25">
        <v>0</v>
      </c>
      <c r="F3321" s="26">
        <v>0</v>
      </c>
      <c r="G3321" s="27">
        <f t="shared" ref="G3321" si="19804">-1/($E$8*$B3321)</f>
        <v>-5.1328483818183166</v>
      </c>
      <c r="I3321" s="24">
        <v>1</v>
      </c>
      <c r="J3321" s="28">
        <v>0</v>
      </c>
      <c r="K3321" s="26">
        <v>0</v>
      </c>
      <c r="L3321" s="27">
        <v>0</v>
      </c>
      <c r="N3321" s="24">
        <f t="shared" ref="N3321" si="19805">D3321*I3321+F3321*I3324-E3321*J3321-G3321*J3324</f>
        <v>0.870514101948895</v>
      </c>
      <c r="O3321" s="28">
        <f t="shared" ref="O3321" si="19806">(D3321*J3321+E3321*I3321+F3321*J3324+G3321*I3324)</f>
        <v>0</v>
      </c>
      <c r="P3321" s="26">
        <f t="shared" ref="P3321" si="19807">D3321*K3321+F3321*K3324-E3321*L3321-G3321*L3324</f>
        <v>0</v>
      </c>
      <c r="Q3321" s="27">
        <f t="shared" ref="Q3321" si="19808">(D3321*L3321+E3321*K3321+F3321*L3324+G3321*K3324)</f>
        <v>-5.1328483818183166</v>
      </c>
      <c r="S3321" s="24">
        <v>1</v>
      </c>
      <c r="T3321" s="25">
        <v>0</v>
      </c>
      <c r="U3321" s="26">
        <v>0</v>
      </c>
      <c r="V3321" s="27">
        <f t="shared" ref="V3321" si="19809">-1/($T$8*$B3321)</f>
        <v>-24.83188811744537</v>
      </c>
      <c r="X3321" s="24">
        <f t="shared" ref="X3321" si="19810">N3321*S3321+P3321*S3324-O3321*T3321-Q3321*T3324</f>
        <v>0.870514101948895</v>
      </c>
      <c r="Y3321" s="28">
        <f t="shared" ref="Y3321" si="19811">(N3321*T3321+O3321*S3321+P3321*T3324+Q3321*S3324)</f>
        <v>0</v>
      </c>
      <c r="Z3321" s="26">
        <f t="shared" ref="Z3321" si="19812">N3321*U3321+P3321*U3324-O3321*V3321-Q3321*V3324</f>
        <v>0</v>
      </c>
      <c r="AA3321" s="27">
        <f t="shared" ref="AA3321" si="19813">(N3321*V3321+O3321*U3321+P3321*V3324+Q3321*U3324)</f>
        <v>-26.749357166071711</v>
      </c>
      <c r="AB3321" s="8"/>
      <c r="AC3321" s="24">
        <v>1</v>
      </c>
      <c r="AD3321" s="28">
        <v>0</v>
      </c>
      <c r="AE3321" s="26">
        <v>0</v>
      </c>
      <c r="AF3321" s="27">
        <v>0</v>
      </c>
      <c r="AH3321" s="24">
        <f t="shared" ref="AH3321" si="19814">X3321*AC3321+Z3321*AC3324-Y3321*AD3321-AA3321*AD3324</f>
        <v>-0.48660139597758401</v>
      </c>
      <c r="AI3321" s="28">
        <f t="shared" ref="AI3321" si="19815">(X3321*AD3321+Y3321*AC3321+Z3321*AD3324+AA3321*AC3324)</f>
        <v>0</v>
      </c>
      <c r="AJ3321" s="26">
        <f t="shared" ref="AJ3321" si="19816">X3321*AE3321+Z3321*AE3324-Y3321*AF3321-AA3321*AF3324</f>
        <v>0</v>
      </c>
      <c r="AK3321" s="27">
        <f t="shared" ref="AK3321" si="19817">(X3321*AF3321+Y3321*AE3321+Z3321*AF3324+AA3321*AE3324)</f>
        <v>-26.749357166071711</v>
      </c>
      <c r="AL3321" s="8"/>
      <c r="AM3321" s="24">
        <v>1</v>
      </c>
      <c r="AN3321" s="25">
        <v>0</v>
      </c>
      <c r="AO3321" s="26">
        <v>0</v>
      </c>
      <c r="AP3321" s="27">
        <f t="shared" ref="AP3321" si="19818">-1/($AN$8*$B3321)</f>
        <v>-5.1328483818183166</v>
      </c>
      <c r="AR3321" s="24">
        <f t="shared" ref="AR3321" si="19819">AH3321*AM3321+AJ3321*AM3324-AI3321*AN3321-AK3321*AN3324</f>
        <v>-0.48660139597758401</v>
      </c>
      <c r="AS3321" s="28">
        <f t="shared" ref="AS3321" si="19820">(AH3321*AN3321+AI3321*AM3321+AJ3321*AN3324+AK3321*AM3324)</f>
        <v>0</v>
      </c>
      <c r="AT3321" s="26">
        <f t="shared" ref="AT3321" si="19821">AH3321*AO3321+AJ3321*AO3324-AI3321*AP3321-AK3321*AP3324</f>
        <v>0</v>
      </c>
      <c r="AU3321" s="27">
        <f t="shared" ref="AU3321" si="19822">(AH3321*AP3321+AI3321*AO3321+AJ3321*AP3324+AK3321*AO3324)</f>
        <v>-24.251705978137636</v>
      </c>
      <c r="AV3321" s="8"/>
      <c r="AW3321" s="183">
        <f t="shared" ref="AW3321" si="19823">20*LOG((2*$AR$8)/(($AR$8*AR3321+AT3321+$AR$8*AR3324+AT3324)^2+($AR$8*AS3321+AU3321+$AR$8*AS3324+AU3324)^2)^0.5)</f>
        <v>-21.690904223544578</v>
      </c>
      <c r="AY3321" s="184">
        <f t="shared" ref="AY3321" si="19824">((AS3321^2+AR3321^2)/(AS3324^2+AR3324^2))^0.5</f>
        <v>11.014137613322751</v>
      </c>
      <c r="AZ3321" s="9"/>
      <c r="BA3321" s="29"/>
      <c r="BB3321" s="29"/>
      <c r="BC3321" s="29"/>
      <c r="BD3321" s="29"/>
    </row>
    <row r="3322" spans="2:56" ht="18.649999999999999" customHeight="1" thickBot="1">
      <c r="D3322" s="30"/>
      <c r="G3322" s="31"/>
      <c r="I3322" s="30"/>
      <c r="L3322" s="31"/>
      <c r="N3322" s="30"/>
      <c r="Q3322" s="31"/>
      <c r="S3322" s="30"/>
      <c r="V3322" s="31"/>
      <c r="X3322" s="30"/>
      <c r="AA3322" s="31"/>
      <c r="AC3322" s="30"/>
      <c r="AF3322" s="31"/>
      <c r="AH3322" s="30"/>
      <c r="AK3322" s="31"/>
      <c r="AM3322" s="30"/>
      <c r="AP3322" s="31"/>
      <c r="AR3322" s="30"/>
      <c r="AU3322" s="31"/>
      <c r="AY3322" s="185"/>
      <c r="AZ3322" s="9"/>
      <c r="BA3322" s="29"/>
      <c r="BB3322" s="29"/>
      <c r="BC3322" s="29"/>
      <c r="BD3322" s="29"/>
    </row>
    <row r="3323" spans="2:56" ht="18.649999999999999" customHeight="1" thickBot="1">
      <c r="D3323" s="197" t="s">
        <v>96</v>
      </c>
      <c r="E3323" s="198"/>
      <c r="F3323" s="199" t="s">
        <v>97</v>
      </c>
      <c r="G3323" s="200"/>
      <c r="I3323" s="197" t="s">
        <v>98</v>
      </c>
      <c r="J3323" s="198"/>
      <c r="K3323" s="199" t="s">
        <v>99</v>
      </c>
      <c r="L3323" s="200"/>
      <c r="N3323" s="197" t="s">
        <v>1</v>
      </c>
      <c r="O3323" s="198"/>
      <c r="P3323" s="199" t="s">
        <v>2</v>
      </c>
      <c r="Q3323" s="200"/>
      <c r="S3323" s="172" t="s">
        <v>100</v>
      </c>
      <c r="T3323" s="173"/>
      <c r="U3323" s="199" t="s">
        <v>101</v>
      </c>
      <c r="V3323" s="200"/>
      <c r="X3323" s="197" t="s">
        <v>102</v>
      </c>
      <c r="Y3323" s="198"/>
      <c r="Z3323" s="199" t="s">
        <v>103</v>
      </c>
      <c r="AA3323" s="200"/>
      <c r="AB3323" s="4"/>
      <c r="AC3323" s="197" t="s">
        <v>104</v>
      </c>
      <c r="AD3323" s="198"/>
      <c r="AE3323" s="199" t="s">
        <v>105</v>
      </c>
      <c r="AF3323" s="200"/>
      <c r="AH3323" s="172" t="s">
        <v>106</v>
      </c>
      <c r="AI3323" s="173"/>
      <c r="AJ3323" s="199" t="s">
        <v>107</v>
      </c>
      <c r="AK3323" s="200"/>
      <c r="AL3323" s="4"/>
      <c r="AM3323" s="197" t="s">
        <v>108</v>
      </c>
      <c r="AN3323" s="198"/>
      <c r="AO3323" s="199" t="s">
        <v>109</v>
      </c>
      <c r="AP3323" s="200"/>
      <c r="AR3323" s="197" t="s">
        <v>110</v>
      </c>
      <c r="AS3323" s="198"/>
      <c r="AT3323" s="199" t="s">
        <v>111</v>
      </c>
      <c r="AU3323" s="200"/>
      <c r="AV3323" s="4"/>
      <c r="AW3323" s="36" t="s">
        <v>112</v>
      </c>
      <c r="AY3323" s="186" t="s">
        <v>113</v>
      </c>
      <c r="AZ3323" s="9"/>
      <c r="BA3323" s="29"/>
      <c r="BB3323" s="29"/>
      <c r="BC3323" s="29"/>
      <c r="BD3323" s="29"/>
    </row>
    <row r="3324" spans="2:56" ht="18.649999999999999" customHeight="1" thickTop="1" thickBot="1">
      <c r="D3324" s="24">
        <v>0</v>
      </c>
      <c r="E3324" s="28">
        <v>0</v>
      </c>
      <c r="F3324" s="26">
        <v>1</v>
      </c>
      <c r="G3324" s="27">
        <v>0</v>
      </c>
      <c r="I3324" s="24">
        <v>0</v>
      </c>
      <c r="J3324" s="28">
        <f t="shared" ref="J3324" si="19825">IF(0=(1-$J$8*$K$8*$B3321^2),0,-1*(1-$J$8*$K$8*$B3321^2)/($B3321*$K$8))</f>
        <v>-2.5226908807548788E-2</v>
      </c>
      <c r="K3324" s="26">
        <v>1</v>
      </c>
      <c r="L3324" s="27">
        <v>0</v>
      </c>
      <c r="N3324" s="24">
        <f t="shared" ref="N3324" si="19826">D3324*I3321+F3324*I3324-E3324*J3321-G3324*J3324</f>
        <v>0</v>
      </c>
      <c r="O3324" s="28">
        <f t="shared" ref="O3324" si="19827">(D3324*J3321+E3324*I3321+F3324*J3324+G3324*I3324)</f>
        <v>-2.5226908807548788E-2</v>
      </c>
      <c r="P3324" s="26">
        <f t="shared" ref="P3324" si="19828">D3324*K3321+F3324*K3324-E3324*L3321-G3324*L3324</f>
        <v>1</v>
      </c>
      <c r="Q3324" s="27">
        <f t="shared" ref="Q3324" si="19829">(D3324*L3321+E3324*K3321+F3324*L3324+G3324*K3324)</f>
        <v>0</v>
      </c>
      <c r="S3324" s="24">
        <v>0</v>
      </c>
      <c r="T3324" s="28">
        <v>0</v>
      </c>
      <c r="U3324" s="26">
        <v>1</v>
      </c>
      <c r="V3324" s="27">
        <v>0</v>
      </c>
      <c r="X3324" s="24">
        <f t="shared" ref="X3324" si="19830">N3324*S3321+P3324*S3324-O3324*T3321-Q3324*T3324</f>
        <v>0</v>
      </c>
      <c r="Y3324" s="28">
        <f t="shared" ref="Y3324" si="19831">(N3324*T3321+O3324*S3321+P3324*T3324+Q3324*S3324)</f>
        <v>-2.5226908807548788E-2</v>
      </c>
      <c r="Z3324" s="26">
        <f t="shared" ref="Z3324" si="19832">N3324*U3321+P3324*U3324-O3324*V3321-Q3324*V3324</f>
        <v>0.37356822294195136</v>
      </c>
      <c r="AA3324" s="27">
        <f t="shared" ref="AA3324" si="19833">(N3324*V3321+O3324*U3321+P3324*V3324+Q3324*U3324)</f>
        <v>0</v>
      </c>
      <c r="AB3324" s="8"/>
      <c r="AC3324" s="24">
        <v>0</v>
      </c>
      <c r="AD3324" s="28">
        <f t="shared" ref="AD3324" si="19834">IF(0=(1-$AD$8*$AE$8*$B3321^2),0,-1*(1-$AD$8*$AE$8*$B3321^2)/($B3321*$AD$8))</f>
        <v>-5.0734508851966509E-2</v>
      </c>
      <c r="AE3324" s="26">
        <v>1</v>
      </c>
      <c r="AF3324" s="27">
        <v>0</v>
      </c>
      <c r="AH3324" s="24">
        <f t="shared" ref="AH3324" si="19835">X3324*AC3321+Z3324*AC3324-Y3324*AD3321-AA3324*AD3324</f>
        <v>0</v>
      </c>
      <c r="AI3324" s="28">
        <f t="shared" ref="AI3324" si="19836">(X3324*AD3321+Y3324*AC3321+Z3324*AD3324+AA3324*AC3324)</f>
        <v>-4.4179709121210615E-2</v>
      </c>
      <c r="AJ3324" s="26">
        <f t="shared" ref="AJ3324" si="19837">X3324*AE3321+Z3324*AE3324-Y3324*AF3321-AA3324*AF3324</f>
        <v>0.37356822294195136</v>
      </c>
      <c r="AK3324" s="27">
        <f t="shared" ref="AK3324" si="19838">(X3324*AF3321+Y3324*AE3321+Z3324*AF3324+AA3324*AE3324)</f>
        <v>0</v>
      </c>
      <c r="AL3324" s="8"/>
      <c r="AM3324" s="24">
        <v>0</v>
      </c>
      <c r="AN3324" s="28">
        <v>0</v>
      </c>
      <c r="AO3324" s="26">
        <v>1</v>
      </c>
      <c r="AP3324" s="27">
        <v>0</v>
      </c>
      <c r="AR3324" s="24">
        <f t="shared" ref="AR3324" si="19839">AH3324*AM3321+AJ3324*AM3324-AI3324*AN3321-AK3324*AN3324</f>
        <v>0</v>
      </c>
      <c r="AS3324" s="28">
        <f t="shared" ref="AS3324" si="19840">(AH3324*AN3321+AI3324*AM3321+AJ3324*AN3324+AK3324*AM3324)</f>
        <v>-4.4179709121210615E-2</v>
      </c>
      <c r="AT3324" s="26">
        <f t="shared" ref="AT3324" si="19841">AH3324*AO3321+AJ3324*AO3324-AI3324*AP3321-AK3324*AP3324</f>
        <v>0.14680047446994152</v>
      </c>
      <c r="AU3324" s="27">
        <f t="shared" ref="AU3324" si="19842">(AH3324*AP3321+AI3324*AO3321+AJ3324*AP3324+AK3324*AO3324)</f>
        <v>0</v>
      </c>
      <c r="AV3324" s="8"/>
      <c r="AW3324" s="38">
        <f t="shared" ref="AW3324" si="19843">(180/PI())*ATAN(-1*(($AR$8*AS3321+AU3321+$AR$8*AS3324+AU3324)/($AR$8*AR3321+AT3321+$AR$8*AR3324+AT3324)))</f>
        <v>-89.19871662040859</v>
      </c>
      <c r="AY3324" s="187">
        <f t="shared" ref="AY3324" si="19844">20*LOG(((($AR$8*AR3321+AT3321-$AR$8*AR3324-AT3324)^2+($AR$8*AS3321+AU3321-$AR$8*AS3324-AU3324)^2)/(($AR$8*AR3321+AT3321+$AR$8*AR3324+AT3324)^2+($AR$8*AS3321+AU3321+$AR$8*AS3324+AU3324)^2))^0.5)</f>
        <v>-2.9523594544354555E-2</v>
      </c>
      <c r="AZ3324" s="9"/>
      <c r="BA3324" s="29"/>
      <c r="BB3324" s="29"/>
      <c r="BC3324" s="29"/>
      <c r="BD3324" s="29"/>
    </row>
    <row r="3325" spans="2:56" ht="18.649999999999999" customHeight="1">
      <c r="AY3325" s="33"/>
    </row>
    <row r="3326" spans="2:56" ht="18.649999999999999" customHeight="1" thickBot="1">
      <c r="E3326" s="21" t="s">
        <v>68</v>
      </c>
      <c r="J3326" s="21" t="s">
        <v>69</v>
      </c>
      <c r="O3326" s="21" t="s">
        <v>70</v>
      </c>
      <c r="T3326" s="21" t="s">
        <v>71</v>
      </c>
      <c r="Y3326" s="21" t="s">
        <v>72</v>
      </c>
      <c r="AD3326" s="21" t="s">
        <v>73</v>
      </c>
      <c r="AI3326" s="21" t="s">
        <v>74</v>
      </c>
      <c r="AN3326" s="21" t="s">
        <v>75</v>
      </c>
      <c r="AS3326" s="21" t="s">
        <v>76</v>
      </c>
    </row>
    <row r="3327" spans="2:56" ht="18.649999999999999" customHeight="1" thickBot="1">
      <c r="B3327" s="20"/>
      <c r="D3327" s="197" t="s">
        <v>77</v>
      </c>
      <c r="E3327" s="198"/>
      <c r="F3327" s="199" t="s">
        <v>78</v>
      </c>
      <c r="G3327" s="200"/>
      <c r="I3327" s="197" t="s">
        <v>79</v>
      </c>
      <c r="J3327" s="198"/>
      <c r="K3327" s="199" t="s">
        <v>80</v>
      </c>
      <c r="L3327" s="200"/>
      <c r="N3327" s="197" t="s">
        <v>81</v>
      </c>
      <c r="O3327" s="198"/>
      <c r="P3327" s="199" t="s">
        <v>82</v>
      </c>
      <c r="Q3327" s="200"/>
      <c r="S3327" s="197" t="s">
        <v>83</v>
      </c>
      <c r="T3327" s="198"/>
      <c r="U3327" s="199" t="s">
        <v>84</v>
      </c>
      <c r="V3327" s="200"/>
      <c r="X3327" s="197" t="s">
        <v>85</v>
      </c>
      <c r="Y3327" s="198"/>
      <c r="Z3327" s="199" t="s">
        <v>86</v>
      </c>
      <c r="AA3327" s="200"/>
      <c r="AB3327" s="4"/>
      <c r="AC3327" s="197" t="s">
        <v>87</v>
      </c>
      <c r="AD3327" s="198"/>
      <c r="AE3327" s="199" t="s">
        <v>88</v>
      </c>
      <c r="AF3327" s="200"/>
      <c r="AH3327" s="197" t="s">
        <v>89</v>
      </c>
      <c r="AI3327" s="198"/>
      <c r="AJ3327" s="199" t="s">
        <v>90</v>
      </c>
      <c r="AK3327" s="200"/>
      <c r="AL3327" s="4"/>
      <c r="AM3327" s="197" t="s">
        <v>91</v>
      </c>
      <c r="AN3327" s="198"/>
      <c r="AO3327" s="199" t="s">
        <v>92</v>
      </c>
      <c r="AP3327" s="200"/>
      <c r="AR3327" s="197" t="s">
        <v>93</v>
      </c>
      <c r="AS3327" s="198"/>
      <c r="AT3327" s="199" t="s">
        <v>94</v>
      </c>
      <c r="AU3327" s="200"/>
      <c r="AV3327" s="4"/>
      <c r="AW3327" s="181" t="s">
        <v>95</v>
      </c>
      <c r="AY3327" s="182" t="s">
        <v>22</v>
      </c>
      <c r="AZ3327" s="9"/>
      <c r="BA3327" s="29"/>
      <c r="BB3327" s="29"/>
      <c r="BC3327" s="29"/>
      <c r="BD3327" s="29"/>
    </row>
    <row r="3328" spans="2:56" ht="18.649999999999999" customHeight="1" thickTop="1" thickBot="1">
      <c r="B3328" s="39">
        <f t="shared" ref="B3328" si="19845">B3321+$E$5</f>
        <v>1.0887999999999793</v>
      </c>
      <c r="D3328" s="24">
        <v>1</v>
      </c>
      <c r="E3328" s="25">
        <v>0</v>
      </c>
      <c r="F3328" s="26">
        <v>0</v>
      </c>
      <c r="G3328" s="27">
        <f t="shared" ref="G3328" si="19846">-1/($E$8*$B3328)</f>
        <v>-5.1309626917441733</v>
      </c>
      <c r="I3328" s="24">
        <v>1</v>
      </c>
      <c r="J3328" s="28">
        <v>0</v>
      </c>
      <c r="K3328" s="26">
        <v>0</v>
      </c>
      <c r="L3328" s="27">
        <v>0</v>
      </c>
      <c r="N3328" s="24">
        <f t="shared" ref="N3328" si="19847">D3328*I3328+F3328*I3331-E3328*J3328-G3328*J3331</f>
        <v>0.87466809671257528</v>
      </c>
      <c r="O3328" s="28">
        <f t="shared" ref="O3328" si="19848">(D3328*J3328+E3328*I3328+F3328*J3331+G3328*I3331)</f>
        <v>0</v>
      </c>
      <c r="P3328" s="26">
        <f t="shared" ref="P3328" si="19849">D3328*K3328+F3328*K3331-E3328*L3328-G3328*L3331</f>
        <v>0</v>
      </c>
      <c r="Q3328" s="27">
        <f t="shared" ref="Q3328" si="19850">(D3328*L3328+E3328*K3328+F3328*L3331+G3328*K3331)</f>
        <v>-5.1309626917441733</v>
      </c>
      <c r="S3328" s="24">
        <v>1</v>
      </c>
      <c r="T3328" s="25">
        <v>0</v>
      </c>
      <c r="U3328" s="26">
        <v>0</v>
      </c>
      <c r="V3328" s="27">
        <f t="shared" ref="V3328" si="19851">-1/($T$8*$B3328)</f>
        <v>-24.822765454654245</v>
      </c>
      <c r="X3328" s="24">
        <f t="shared" ref="X3328" si="19852">N3328*S3328+P3328*S3331-O3328*T3328-Q3328*T3331</f>
        <v>0.87466809671257528</v>
      </c>
      <c r="Y3328" s="28">
        <f t="shared" ref="Y3328" si="19853">(N3328*T3328+O3328*S3328+P3328*T3331+Q3328*S3331)</f>
        <v>0</v>
      </c>
      <c r="Z3328" s="26">
        <f t="shared" ref="Z3328" si="19854">N3328*U3328+P3328*U3331-O3328*V3328-Q3328*V3331</f>
        <v>0</v>
      </c>
      <c r="AA3328" s="27">
        <f t="shared" ref="AA3328" si="19855">(N3328*V3328+O3328*U3328+P3328*V3331+Q3328*U3331)</f>
        <v>-26.842643707109264</v>
      </c>
      <c r="AB3328" s="8"/>
      <c r="AC3328" s="24">
        <v>1</v>
      </c>
      <c r="AD3328" s="28">
        <v>0</v>
      </c>
      <c r="AE3328" s="26">
        <v>0</v>
      </c>
      <c r="AF3328" s="27">
        <v>0</v>
      </c>
      <c r="AH3328" s="24">
        <f t="shared" ref="AH3328" si="19856">X3328*AC3328+Z3328*AC3331-Y3328*AD3328-AA3328*AD3331</f>
        <v>-0.46877381426463316</v>
      </c>
      <c r="AI3328" s="28">
        <f t="shared" ref="AI3328" si="19857">(X3328*AD3328+Y3328*AC3328+Z3328*AD3331+AA3328*AC3331)</f>
        <v>0</v>
      </c>
      <c r="AJ3328" s="26">
        <f t="shared" ref="AJ3328" si="19858">X3328*AE3328+Z3328*AE3331-Y3328*AF3328-AA3328*AF3331</f>
        <v>0</v>
      </c>
      <c r="AK3328" s="27">
        <f t="shared" ref="AK3328" si="19859">(X3328*AF3328+Y3328*AE3328+Z3328*AF3331+AA3328*AE3331)</f>
        <v>-26.842643707109264</v>
      </c>
      <c r="AL3328" s="8"/>
      <c r="AM3328" s="24">
        <v>1</v>
      </c>
      <c r="AN3328" s="25">
        <v>0</v>
      </c>
      <c r="AO3328" s="26">
        <v>0</v>
      </c>
      <c r="AP3328" s="27">
        <f t="shared" ref="AP3328" si="19860">-1/($AN$8*$B3328)</f>
        <v>-5.1309626917441733</v>
      </c>
      <c r="AR3328" s="24">
        <f t="shared" ref="AR3328" si="19861">AH3328*AM3328+AJ3328*AM3331-AI3328*AN3328-AK3328*AN3331</f>
        <v>-0.46877381426463316</v>
      </c>
      <c r="AS3328" s="28">
        <f t="shared" ref="AS3328" si="19862">(AH3328*AN3328+AI3328*AM3328+AJ3328*AN3331+AK3328*AM3331)</f>
        <v>0</v>
      </c>
      <c r="AT3328" s="26">
        <f t="shared" ref="AT3328" si="19863">AH3328*AO3328+AJ3328*AO3331-AI3328*AP3328-AK3328*AP3331</f>
        <v>0</v>
      </c>
      <c r="AU3328" s="27">
        <f t="shared" ref="AU3328" si="19864">(AH3328*AP3328+AI3328*AO3328+AJ3328*AP3331+AK3328*AO3331)</f>
        <v>-24.43738275525082</v>
      </c>
      <c r="AV3328" s="8"/>
      <c r="AW3328" s="183">
        <f t="shared" ref="AW3328" si="19865">20*LOG((2*$AR$8)/(($AR$8*AR3328+AT3328+$AR$8*AR3331+AT3331)^2+($AR$8*AS3328+AU3328+$AR$8*AS3331+AU3331)^2)^0.5)</f>
        <v>-21.756823531441</v>
      </c>
      <c r="AY3328" s="184">
        <f t="shared" ref="AY3328" si="19866">((AS3328^2+AR3328^2)/(AS3331^2+AR3331^2))^0.5</f>
        <v>10.62280062172937</v>
      </c>
      <c r="AZ3328" s="9"/>
      <c r="BA3328" s="29"/>
      <c r="BB3328" s="29"/>
      <c r="BC3328" s="29"/>
      <c r="BD3328" s="29"/>
    </row>
    <row r="3329" spans="2:56" ht="18.649999999999999" customHeight="1" thickBot="1">
      <c r="D3329" s="30"/>
      <c r="G3329" s="31"/>
      <c r="I3329" s="30"/>
      <c r="L3329" s="31"/>
      <c r="N3329" s="30"/>
      <c r="Q3329" s="31"/>
      <c r="S3329" s="30"/>
      <c r="V3329" s="31"/>
      <c r="X3329" s="30"/>
      <c r="AA3329" s="31"/>
      <c r="AC3329" s="30"/>
      <c r="AF3329" s="31"/>
      <c r="AH3329" s="30"/>
      <c r="AK3329" s="31"/>
      <c r="AM3329" s="30"/>
      <c r="AP3329" s="31"/>
      <c r="AR3329" s="30"/>
      <c r="AU3329" s="31"/>
      <c r="AY3329" s="185"/>
      <c r="AZ3329" s="9"/>
      <c r="BA3329" s="29"/>
      <c r="BB3329" s="29"/>
      <c r="BC3329" s="29"/>
      <c r="BD3329" s="29"/>
    </row>
    <row r="3330" spans="2:56" ht="18.649999999999999" customHeight="1" thickBot="1">
      <c r="D3330" s="197" t="s">
        <v>96</v>
      </c>
      <c r="E3330" s="198"/>
      <c r="F3330" s="199" t="s">
        <v>97</v>
      </c>
      <c r="G3330" s="200"/>
      <c r="I3330" s="197" t="s">
        <v>98</v>
      </c>
      <c r="J3330" s="198"/>
      <c r="K3330" s="199" t="s">
        <v>99</v>
      </c>
      <c r="L3330" s="200"/>
      <c r="N3330" s="197" t="s">
        <v>1</v>
      </c>
      <c r="O3330" s="198"/>
      <c r="P3330" s="199" t="s">
        <v>2</v>
      </c>
      <c r="Q3330" s="200"/>
      <c r="S3330" s="172" t="s">
        <v>100</v>
      </c>
      <c r="T3330" s="173"/>
      <c r="U3330" s="199" t="s">
        <v>101</v>
      </c>
      <c r="V3330" s="200"/>
      <c r="X3330" s="197" t="s">
        <v>102</v>
      </c>
      <c r="Y3330" s="198"/>
      <c r="Z3330" s="199" t="s">
        <v>103</v>
      </c>
      <c r="AA3330" s="200"/>
      <c r="AB3330" s="4"/>
      <c r="AC3330" s="197" t="s">
        <v>104</v>
      </c>
      <c r="AD3330" s="198"/>
      <c r="AE3330" s="199" t="s">
        <v>105</v>
      </c>
      <c r="AF3330" s="200"/>
      <c r="AH3330" s="172" t="s">
        <v>106</v>
      </c>
      <c r="AI3330" s="173"/>
      <c r="AJ3330" s="199" t="s">
        <v>107</v>
      </c>
      <c r="AK3330" s="200"/>
      <c r="AL3330" s="4"/>
      <c r="AM3330" s="197" t="s">
        <v>108</v>
      </c>
      <c r="AN3330" s="198"/>
      <c r="AO3330" s="199" t="s">
        <v>109</v>
      </c>
      <c r="AP3330" s="200"/>
      <c r="AR3330" s="197" t="s">
        <v>110</v>
      </c>
      <c r="AS3330" s="198"/>
      <c r="AT3330" s="199" t="s">
        <v>111</v>
      </c>
      <c r="AU3330" s="200"/>
      <c r="AV3330" s="4"/>
      <c r="AW3330" s="36" t="s">
        <v>112</v>
      </c>
      <c r="AY3330" s="186" t="s">
        <v>113</v>
      </c>
      <c r="AZ3330" s="9"/>
      <c r="BA3330" s="29"/>
      <c r="BB3330" s="29"/>
      <c r="BC3330" s="29"/>
      <c r="BD3330" s="29"/>
    </row>
    <row r="3331" spans="2:56" ht="18.649999999999999" customHeight="1" thickTop="1" thickBot="1">
      <c r="D3331" s="24">
        <v>0</v>
      </c>
      <c r="E3331" s="28">
        <v>0</v>
      </c>
      <c r="F3331" s="26">
        <v>1</v>
      </c>
      <c r="G3331" s="27">
        <v>0</v>
      </c>
      <c r="I3331" s="24">
        <v>0</v>
      </c>
      <c r="J3331" s="28">
        <f t="shared" ref="J3331" si="19867">IF(0=(1-$J$8*$K$8*$B3328^2),0,-1*(1-$J$8*$K$8*$B3328^2)/($B3328*$K$8))</f>
        <v>-2.4426586357582832E-2</v>
      </c>
      <c r="K3331" s="26">
        <v>1</v>
      </c>
      <c r="L3331" s="27">
        <v>0</v>
      </c>
      <c r="N3331" s="24">
        <f t="shared" ref="N3331" si="19868">D3331*I3328+F3331*I3331-E3331*J3328-G3331*J3331</f>
        <v>0</v>
      </c>
      <c r="O3331" s="28">
        <f t="shared" ref="O3331" si="19869">(D3331*J3328+E3331*I3328+F3331*J3331+G3331*I3331)</f>
        <v>-2.4426586357582832E-2</v>
      </c>
      <c r="P3331" s="26">
        <f t="shared" ref="P3331" si="19870">D3331*K3328+F3331*K3331-E3331*L3328-G3331*L3331</f>
        <v>1</v>
      </c>
      <c r="Q3331" s="27">
        <f t="shared" ref="Q3331" si="19871">(D3331*L3328+E3331*K3328+F3331*L3331+G3331*K3331)</f>
        <v>0</v>
      </c>
      <c r="S3331" s="24">
        <v>0</v>
      </c>
      <c r="T3331" s="28">
        <v>0</v>
      </c>
      <c r="U3331" s="26">
        <v>1</v>
      </c>
      <c r="V3331" s="27">
        <v>0</v>
      </c>
      <c r="X3331" s="24">
        <f t="shared" ref="X3331" si="19872">N3331*S3328+P3331*S3331-O3331*T3328-Q3331*T3331</f>
        <v>0</v>
      </c>
      <c r="Y3331" s="28">
        <f t="shared" ref="Y3331" si="19873">(N3331*T3328+O3331*S3328+P3331*T3331+Q3331*S3331)</f>
        <v>-2.4426586357582832E-2</v>
      </c>
      <c r="Z3331" s="26">
        <f t="shared" ref="Z3331" si="19874">N3331*U3328+P3331*U3331-O3331*V3328-Q3331*V3331</f>
        <v>0.3936645759878642</v>
      </c>
      <c r="AA3331" s="27">
        <f t="shared" ref="AA3331" si="19875">(N3331*V3328+O3331*U3328+P3331*V3331+Q3331*U3331)</f>
        <v>0</v>
      </c>
      <c r="AB3331" s="8"/>
      <c r="AC3331" s="24">
        <v>0</v>
      </c>
      <c r="AD3331" s="28">
        <f t="shared" ref="AD3331" si="19876">IF(0=(1-$AD$8*$AE$8*$B3328^2),0,-1*(1-$AD$8*$AE$8*$B3328^2)/($B3328*$AD$8))</f>
        <v>-5.0048792720867444E-2</v>
      </c>
      <c r="AE3331" s="26">
        <v>1</v>
      </c>
      <c r="AF3331" s="27">
        <v>0</v>
      </c>
      <c r="AH3331" s="24">
        <f t="shared" ref="AH3331" si="19877">X3331*AC3328+Z3331*AC3331-Y3331*AD3328-AA3331*AD3331</f>
        <v>0</v>
      </c>
      <c r="AI3331" s="28">
        <f t="shared" ref="AI3331" si="19878">(X3331*AD3328+Y3331*AC3328+Z3331*AD3331+AA3331*AC3331)</f>
        <v>-4.4129023122747621E-2</v>
      </c>
      <c r="AJ3331" s="26">
        <f t="shared" ref="AJ3331" si="19879">X3331*AE3328+Z3331*AE3331-Y3331*AF3328-AA3331*AF3331</f>
        <v>0.3936645759878642</v>
      </c>
      <c r="AK3331" s="27">
        <f t="shared" ref="AK3331" si="19880">(X3331*AF3328+Y3331*AE3328+Z3331*AF3331+AA3331*AE3331)</f>
        <v>0</v>
      </c>
      <c r="AL3331" s="8"/>
      <c r="AM3331" s="24">
        <v>0</v>
      </c>
      <c r="AN3331" s="28">
        <v>0</v>
      </c>
      <c r="AO3331" s="26">
        <v>1</v>
      </c>
      <c r="AP3331" s="27">
        <v>0</v>
      </c>
      <c r="AR3331" s="24">
        <f t="shared" ref="AR3331" si="19881">AH3331*AM3328+AJ3331*AM3331-AI3331*AN3328-AK3331*AN3331</f>
        <v>0</v>
      </c>
      <c r="AS3331" s="28">
        <f t="shared" ref="AS3331" si="19882">(AH3331*AN3328+AI3331*AM3328+AJ3331*AN3331+AK3331*AM3331)</f>
        <v>-4.4129023122747621E-2</v>
      </c>
      <c r="AT3331" s="26">
        <f t="shared" ref="AT3331" si="19883">AH3331*AO3328+AJ3331*AO3331-AI3331*AP3328-AK3331*AP3331</f>
        <v>0.16724020472193019</v>
      </c>
      <c r="AU3331" s="27">
        <f t="shared" ref="AU3331" si="19884">(AH3331*AP3328+AI3331*AO3328+AJ3331*AP3331+AK3331*AO3331)</f>
        <v>0</v>
      </c>
      <c r="AV3331" s="8"/>
      <c r="AW3331" s="38">
        <f t="shared" ref="AW3331" si="19885">(180/PI())*ATAN(-1*(($AR$8*AS3328+AU3328+$AR$8*AS3331+AU3331)/($AR$8*AR3328+AT3328+$AR$8*AR3331+AT3331)))</f>
        <v>-89.29433566828348</v>
      </c>
      <c r="AY3331" s="187">
        <f t="shared" ref="AY3331" si="19886">20*LOG(((($AR$8*AR3328+AT3328-$AR$8*AR3331-AT3331)^2+($AR$8*AS3328+AU3328-$AR$8*AS3331-AU3331)^2)/(($AR$8*AR3328+AT3328+$AR$8*AR3331+AT3331)^2+($AR$8*AS3328+AU3328+$AR$8*AS3331+AU3331)^2))^0.5)</f>
        <v>-2.9077362794202387E-2</v>
      </c>
      <c r="AZ3331" s="9"/>
      <c r="BA3331" s="29"/>
      <c r="BB3331" s="29"/>
      <c r="BC3331" s="29"/>
      <c r="BD3331" s="29"/>
    </row>
    <row r="3332" spans="2:56" ht="18.649999999999999" customHeight="1">
      <c r="AY3332" s="33"/>
    </row>
    <row r="3333" spans="2:56" ht="18.649999999999999" customHeight="1" thickBot="1">
      <c r="E3333" s="21" t="s">
        <v>68</v>
      </c>
      <c r="J3333" s="21" t="s">
        <v>69</v>
      </c>
      <c r="O3333" s="21" t="s">
        <v>70</v>
      </c>
      <c r="T3333" s="21" t="s">
        <v>71</v>
      </c>
      <c r="Y3333" s="21" t="s">
        <v>72</v>
      </c>
      <c r="AD3333" s="21" t="s">
        <v>73</v>
      </c>
      <c r="AI3333" s="21" t="s">
        <v>74</v>
      </c>
      <c r="AN3333" s="21" t="s">
        <v>75</v>
      </c>
      <c r="AS3333" s="21" t="s">
        <v>76</v>
      </c>
    </row>
    <row r="3334" spans="2:56" ht="18.649999999999999" customHeight="1" thickBot="1">
      <c r="B3334" s="20"/>
      <c r="D3334" s="197" t="s">
        <v>77</v>
      </c>
      <c r="E3334" s="198"/>
      <c r="F3334" s="199" t="s">
        <v>78</v>
      </c>
      <c r="G3334" s="200"/>
      <c r="I3334" s="197" t="s">
        <v>79</v>
      </c>
      <c r="J3334" s="198"/>
      <c r="K3334" s="199" t="s">
        <v>80</v>
      </c>
      <c r="L3334" s="200"/>
      <c r="N3334" s="197" t="s">
        <v>81</v>
      </c>
      <c r="O3334" s="198"/>
      <c r="P3334" s="199" t="s">
        <v>82</v>
      </c>
      <c r="Q3334" s="200"/>
      <c r="S3334" s="197" t="s">
        <v>83</v>
      </c>
      <c r="T3334" s="198"/>
      <c r="U3334" s="199" t="s">
        <v>84</v>
      </c>
      <c r="V3334" s="200"/>
      <c r="X3334" s="197" t="s">
        <v>85</v>
      </c>
      <c r="Y3334" s="198"/>
      <c r="Z3334" s="199" t="s">
        <v>86</v>
      </c>
      <c r="AA3334" s="200"/>
      <c r="AB3334" s="4"/>
      <c r="AC3334" s="197" t="s">
        <v>87</v>
      </c>
      <c r="AD3334" s="198"/>
      <c r="AE3334" s="199" t="s">
        <v>88</v>
      </c>
      <c r="AF3334" s="200"/>
      <c r="AH3334" s="197" t="s">
        <v>89</v>
      </c>
      <c r="AI3334" s="198"/>
      <c r="AJ3334" s="199" t="s">
        <v>90</v>
      </c>
      <c r="AK3334" s="200"/>
      <c r="AL3334" s="4"/>
      <c r="AM3334" s="197" t="s">
        <v>91</v>
      </c>
      <c r="AN3334" s="198"/>
      <c r="AO3334" s="199" t="s">
        <v>92</v>
      </c>
      <c r="AP3334" s="200"/>
      <c r="AR3334" s="197" t="s">
        <v>93</v>
      </c>
      <c r="AS3334" s="198"/>
      <c r="AT3334" s="199" t="s">
        <v>94</v>
      </c>
      <c r="AU3334" s="200"/>
      <c r="AV3334" s="4"/>
      <c r="AW3334" s="181" t="s">
        <v>95</v>
      </c>
      <c r="AY3334" s="182" t="s">
        <v>22</v>
      </c>
      <c r="AZ3334" s="9"/>
      <c r="BA3334" s="29"/>
      <c r="BB3334" s="29"/>
      <c r="BC3334" s="29"/>
      <c r="BD3334" s="29"/>
    </row>
    <row r="3335" spans="2:56" ht="18.649999999999999" customHeight="1" thickTop="1" thickBot="1">
      <c r="B3335" s="39">
        <f t="shared" ref="B3335" si="19887">B3328+$E$5</f>
        <v>1.0891999999999793</v>
      </c>
      <c r="D3335" s="24">
        <v>1</v>
      </c>
      <c r="E3335" s="25">
        <v>0</v>
      </c>
      <c r="F3335" s="26">
        <v>0</v>
      </c>
      <c r="G3335" s="27">
        <f t="shared" ref="G3335" si="19888">-1/($E$8*$B3335)</f>
        <v>-5.1290783866792662</v>
      </c>
      <c r="I3335" s="24">
        <v>1</v>
      </c>
      <c r="J3335" s="28">
        <v>0</v>
      </c>
      <c r="K3335" s="26">
        <v>0</v>
      </c>
      <c r="L3335" s="27">
        <v>0</v>
      </c>
      <c r="N3335" s="24">
        <f t="shared" ref="N3335" si="19889">D3335*I3335+F3335*I3338-E3335*J3335-G3335*J3338</f>
        <v>0.87881751575247014</v>
      </c>
      <c r="O3335" s="28">
        <f t="shared" ref="O3335" si="19890">(D3335*J3335+E3335*I3335+F3335*J3338+G3335*I3338)</f>
        <v>0</v>
      </c>
      <c r="P3335" s="26">
        <f t="shared" ref="P3335" si="19891">D3335*K3335+F3335*K3338-E3335*L3335-G3335*L3338</f>
        <v>0</v>
      </c>
      <c r="Q3335" s="27">
        <f t="shared" ref="Q3335" si="19892">(D3335*L3335+E3335*K3335+F3335*L3338+G3335*K3338)</f>
        <v>-5.1290783866792662</v>
      </c>
      <c r="S3335" s="24">
        <v>1</v>
      </c>
      <c r="T3335" s="25">
        <v>0</v>
      </c>
      <c r="U3335" s="26">
        <v>0</v>
      </c>
      <c r="V3335" s="27">
        <f t="shared" ref="V3335" si="19893">-1/($T$8*$B3335)</f>
        <v>-24.813649492313207</v>
      </c>
      <c r="X3335" s="24">
        <f t="shared" ref="X3335" si="19894">N3335*S3335+P3335*S3338-O3335*T3335-Q3335*T3338</f>
        <v>0.87881751575247014</v>
      </c>
      <c r="Y3335" s="28">
        <f t="shared" ref="Y3335" si="19895">(N3335*T3335+O3335*S3335+P3335*T3338+Q3335*S3338)</f>
        <v>0</v>
      </c>
      <c r="Z3335" s="26">
        <f t="shared" ref="Z3335" si="19896">N3335*U3335+P3335*U3338-O3335*V3335-Q3335*V3338</f>
        <v>0</v>
      </c>
      <c r="AA3335" s="27">
        <f t="shared" ref="AA3335" si="19897">(N3335*V3335+O3335*U3335+P3335*V3338+Q3335*U3338)</f>
        <v>-26.935748190266501</v>
      </c>
      <c r="AB3335" s="8"/>
      <c r="AC3335" s="24">
        <v>1</v>
      </c>
      <c r="AD3335" s="28">
        <v>0</v>
      </c>
      <c r="AE3335" s="26">
        <v>0</v>
      </c>
      <c r="AF3335" s="27">
        <v>0</v>
      </c>
      <c r="AH3335" s="24">
        <f t="shared" ref="AH3335" si="19898">X3335*AC3335+Z3335*AC3338-Y3335*AD3335-AA3335*AD3338</f>
        <v>-0.45082085138850514</v>
      </c>
      <c r="AI3335" s="28">
        <f t="shared" ref="AI3335" si="19899">(X3335*AD3335+Y3335*AC3335+Z3335*AD3338+AA3335*AC3338)</f>
        <v>0</v>
      </c>
      <c r="AJ3335" s="26">
        <f t="shared" ref="AJ3335" si="19900">X3335*AE3335+Z3335*AE3338-Y3335*AF3335-AA3335*AF3338</f>
        <v>0</v>
      </c>
      <c r="AK3335" s="27">
        <f t="shared" ref="AK3335" si="19901">(X3335*AF3335+Y3335*AE3335+Z3335*AF3338+AA3335*AE3338)</f>
        <v>-26.935748190266501</v>
      </c>
      <c r="AL3335" s="8"/>
      <c r="AM3335" s="24">
        <v>1</v>
      </c>
      <c r="AN3335" s="25">
        <v>0</v>
      </c>
      <c r="AO3335" s="26">
        <v>0</v>
      </c>
      <c r="AP3335" s="27">
        <f t="shared" ref="AP3335" si="19902">-1/($AN$8*$B3335)</f>
        <v>-5.1290783866792662</v>
      </c>
      <c r="AR3335" s="24">
        <f t="shared" ref="AR3335" si="19903">AH3335*AM3335+AJ3335*AM3338-AI3335*AN3335-AK3335*AN3338</f>
        <v>-0.45082085138850514</v>
      </c>
      <c r="AS3335" s="28">
        <f t="shared" ref="AS3335" si="19904">(AH3335*AN3335+AI3335*AM3335+AJ3335*AN3338+AK3335*AM3338)</f>
        <v>0</v>
      </c>
      <c r="AT3335" s="26">
        <f t="shared" ref="AT3335" si="19905">AH3335*AO3335+AJ3335*AO3338-AI3335*AP3335-AK3335*AP3338</f>
        <v>0</v>
      </c>
      <c r="AU3335" s="27">
        <f t="shared" ref="AU3335" si="19906">(AH3335*AP3335+AI3335*AO3335+AJ3335*AP3338+AK3335*AO3338)</f>
        <v>-24.623452705145375</v>
      </c>
      <c r="AV3335" s="8"/>
      <c r="AW3335" s="183">
        <f t="shared" ref="AW3335" si="19907">20*LOG((2*$AR$8)/(($AR$8*AR3335+AT3335+$AR$8*AR3338+AT3338)^2+($AR$8*AS3335+AU3335+$AR$8*AS3338+AU3338)^2)^0.5)</f>
        <v>-21.822397528632717</v>
      </c>
      <c r="AY3335" s="184">
        <f t="shared" ref="AY3335" si="19908">((AS3335^2+AR3335^2)/(AS3338^2+AR3338^2))^0.5</f>
        <v>10.234278140567001</v>
      </c>
      <c r="AZ3335" s="9"/>
      <c r="BA3335" s="29"/>
      <c r="BB3335" s="29"/>
      <c r="BC3335" s="29"/>
      <c r="BD3335" s="29"/>
    </row>
    <row r="3336" spans="2:56" ht="18.649999999999999" customHeight="1" thickBot="1">
      <c r="D3336" s="30"/>
      <c r="G3336" s="31"/>
      <c r="I3336" s="30"/>
      <c r="L3336" s="31"/>
      <c r="N3336" s="30"/>
      <c r="Q3336" s="31"/>
      <c r="S3336" s="30"/>
      <c r="V3336" s="31"/>
      <c r="X3336" s="30"/>
      <c r="AA3336" s="31"/>
      <c r="AC3336" s="30"/>
      <c r="AF3336" s="31"/>
      <c r="AH3336" s="30"/>
      <c r="AK3336" s="31"/>
      <c r="AM3336" s="30"/>
      <c r="AP3336" s="31"/>
      <c r="AR3336" s="30"/>
      <c r="AU3336" s="31"/>
      <c r="AY3336" s="185"/>
      <c r="AZ3336" s="9"/>
      <c r="BA3336" s="29"/>
      <c r="BB3336" s="29"/>
      <c r="BC3336" s="29"/>
      <c r="BD3336" s="29"/>
    </row>
    <row r="3337" spans="2:56" ht="18.649999999999999" customHeight="1" thickBot="1">
      <c r="D3337" s="197" t="s">
        <v>96</v>
      </c>
      <c r="E3337" s="198"/>
      <c r="F3337" s="199" t="s">
        <v>97</v>
      </c>
      <c r="G3337" s="200"/>
      <c r="I3337" s="197" t="s">
        <v>98</v>
      </c>
      <c r="J3337" s="198"/>
      <c r="K3337" s="199" t="s">
        <v>99</v>
      </c>
      <c r="L3337" s="200"/>
      <c r="N3337" s="197" t="s">
        <v>1</v>
      </c>
      <c r="O3337" s="198"/>
      <c r="P3337" s="199" t="s">
        <v>2</v>
      </c>
      <c r="Q3337" s="200"/>
      <c r="S3337" s="172" t="s">
        <v>100</v>
      </c>
      <c r="T3337" s="173"/>
      <c r="U3337" s="199" t="s">
        <v>101</v>
      </c>
      <c r="V3337" s="200"/>
      <c r="X3337" s="197" t="s">
        <v>102</v>
      </c>
      <c r="Y3337" s="198"/>
      <c r="Z3337" s="199" t="s">
        <v>103</v>
      </c>
      <c r="AA3337" s="200"/>
      <c r="AB3337" s="4"/>
      <c r="AC3337" s="197" t="s">
        <v>104</v>
      </c>
      <c r="AD3337" s="198"/>
      <c r="AE3337" s="199" t="s">
        <v>105</v>
      </c>
      <c r="AF3337" s="200"/>
      <c r="AH3337" s="172" t="s">
        <v>106</v>
      </c>
      <c r="AI3337" s="173"/>
      <c r="AJ3337" s="199" t="s">
        <v>107</v>
      </c>
      <c r="AK3337" s="200"/>
      <c r="AL3337" s="4"/>
      <c r="AM3337" s="197" t="s">
        <v>108</v>
      </c>
      <c r="AN3337" s="198"/>
      <c r="AO3337" s="199" t="s">
        <v>109</v>
      </c>
      <c r="AP3337" s="200"/>
      <c r="AR3337" s="197" t="s">
        <v>110</v>
      </c>
      <c r="AS3337" s="198"/>
      <c r="AT3337" s="199" t="s">
        <v>111</v>
      </c>
      <c r="AU3337" s="200"/>
      <c r="AV3337" s="4"/>
      <c r="AW3337" s="36" t="s">
        <v>112</v>
      </c>
      <c r="AY3337" s="186" t="s">
        <v>113</v>
      </c>
      <c r="AZ3337" s="9"/>
      <c r="BA3337" s="29"/>
      <c r="BB3337" s="29"/>
      <c r="BC3337" s="29"/>
      <c r="BD3337" s="29"/>
    </row>
    <row r="3338" spans="2:56" ht="18.649999999999999" customHeight="1" thickTop="1" thickBot="1">
      <c r="D3338" s="24">
        <v>0</v>
      </c>
      <c r="E3338" s="28">
        <v>0</v>
      </c>
      <c r="F3338" s="26">
        <v>1</v>
      </c>
      <c r="G3338" s="27">
        <v>0</v>
      </c>
      <c r="I3338" s="24">
        <v>0</v>
      </c>
      <c r="J3338" s="28">
        <f t="shared" ref="J3338" si="19909">IF(0=(1-$J$8*$K$8*$B3335^2),0,-1*(1-$J$8*$K$8*$B3335^2)/($B3335*$K$8))</f>
        <v>-2.3626561169790849E-2</v>
      </c>
      <c r="K3338" s="26">
        <v>1</v>
      </c>
      <c r="L3338" s="27">
        <v>0</v>
      </c>
      <c r="N3338" s="24">
        <f t="shared" ref="N3338" si="19910">D3338*I3335+F3338*I3338-E3338*J3335-G3338*J3338</f>
        <v>0</v>
      </c>
      <c r="O3338" s="28">
        <f t="shared" ref="O3338" si="19911">(D3338*J3335+E3338*I3335+F3338*J3338+G3338*I3338)</f>
        <v>-2.3626561169790849E-2</v>
      </c>
      <c r="P3338" s="26">
        <f t="shared" ref="P3338" si="19912">D3338*K3335+F3338*K3338-E3338*L3335-G3338*L3338</f>
        <v>1</v>
      </c>
      <c r="Q3338" s="27">
        <f t="shared" ref="Q3338" si="19913">(D3338*L3335+E3338*K3335+F3338*L3338+G3338*K3338)</f>
        <v>0</v>
      </c>
      <c r="S3338" s="24">
        <v>0</v>
      </c>
      <c r="T3338" s="28">
        <v>0</v>
      </c>
      <c r="U3338" s="26">
        <v>1</v>
      </c>
      <c r="V3338" s="27">
        <v>0</v>
      </c>
      <c r="X3338" s="24">
        <f t="shared" ref="X3338" si="19914">N3338*S3335+P3338*S3338-O3338*T3335-Q3338*T3338</f>
        <v>0</v>
      </c>
      <c r="Y3338" s="28">
        <f t="shared" ref="Y3338" si="19915">(N3338*T3335+O3338*S3335+P3338*T3338+Q3338*S3338)</f>
        <v>-2.3626561169790849E-2</v>
      </c>
      <c r="Z3338" s="26">
        <f t="shared" ref="Z3338" si="19916">N3338*U3335+P3338*U3338-O3338*V3335-Q3338*V3338</f>
        <v>0.41373879242411238</v>
      </c>
      <c r="AA3338" s="27">
        <f t="shared" ref="AA3338" si="19917">(N3338*V3335+O3338*U3335+P3338*V3338+Q3338*U3338)</f>
        <v>0</v>
      </c>
      <c r="AB3338" s="8"/>
      <c r="AC3338" s="24">
        <v>0</v>
      </c>
      <c r="AD3338" s="28">
        <f t="shared" ref="AD3338" si="19918">IF(0=(1-$AD$8*$AE$8*$B3335^2),0,-1*(1-$AD$8*$AE$8*$B3335^2)/($B3335*$AD$8))</f>
        <v>-4.9363335213441488E-2</v>
      </c>
      <c r="AE3338" s="26">
        <v>1</v>
      </c>
      <c r="AF3338" s="27">
        <v>0</v>
      </c>
      <c r="AH3338" s="24">
        <f t="shared" ref="AH3338" si="19919">X3338*AC3335+Z3338*AC3338-Y3338*AD3335-AA3338*AD3338</f>
        <v>0</v>
      </c>
      <c r="AI3338" s="28">
        <f t="shared" ref="AI3338" si="19920">(X3338*AD3335+Y3338*AC3335+Z3338*AD3338+AA3338*AC3338)</f>
        <v>-4.4050087871026794E-2</v>
      </c>
      <c r="AJ3338" s="26">
        <f t="shared" ref="AJ3338" si="19921">X3338*AE3335+Z3338*AE3338-Y3338*AF3335-AA3338*AF3338</f>
        <v>0.41373879242411238</v>
      </c>
      <c r="AK3338" s="27">
        <f t="shared" ref="AK3338" si="19922">(X3338*AF3335+Y3338*AE3335+Z3338*AF3338+AA3338*AE3338)</f>
        <v>0</v>
      </c>
      <c r="AL3338" s="8"/>
      <c r="AM3338" s="24">
        <v>0</v>
      </c>
      <c r="AN3338" s="28">
        <v>0</v>
      </c>
      <c r="AO3338" s="26">
        <v>1</v>
      </c>
      <c r="AP3338" s="27">
        <v>0</v>
      </c>
      <c r="AR3338" s="24">
        <f t="shared" ref="AR3338" si="19923">AH3338*AM3335+AJ3338*AM3338-AI3338*AN3335-AK3338*AN3338</f>
        <v>0</v>
      </c>
      <c r="AS3338" s="28">
        <f t="shared" ref="AS3338" si="19924">(AH3338*AN3335+AI3338*AM3335+AJ3338*AN3338+AK3338*AM3338)</f>
        <v>-4.4050087871026794E-2</v>
      </c>
      <c r="AT3338" s="26">
        <f t="shared" ref="AT3338" si="19925">AH3338*AO3335+AJ3338*AO3338-AI3338*AP3335-AK3338*AP3338</f>
        <v>0.18780243879350636</v>
      </c>
      <c r="AU3338" s="27">
        <f t="shared" ref="AU3338" si="19926">(AH3338*AP3335+AI3338*AO3335+AJ3338*AP3338+AK3338*AO3338)</f>
        <v>0</v>
      </c>
      <c r="AV3338" s="8"/>
      <c r="AW3338" s="38">
        <f t="shared" ref="AW3338" si="19927">(180/PI())*ATAN(-1*(($AR$8*AS3335+AU3335+$AR$8*AS3338+AU3338)/($AR$8*AR3335+AT3335+$AR$8*AR3338+AT3338)))</f>
        <v>-89.389104197337261</v>
      </c>
      <c r="AY3338" s="187">
        <f t="shared" ref="AY3338" si="19928">20*LOG(((($AR$8*AR3335+AT3335-$AR$8*AR3338-AT3338)^2+($AR$8*AS3335+AU3335-$AR$8*AS3338-AU3338)^2)/(($AR$8*AR3335+AT3335+$AR$8*AR3338+AT3338)^2+($AR$8*AS3335+AU3335+$AR$8*AS3338+AU3338)^2))^0.5)</f>
        <v>-2.8640182470576443E-2</v>
      </c>
      <c r="AZ3338" s="9"/>
      <c r="BA3338" s="29"/>
      <c r="BB3338" s="29"/>
      <c r="BC3338" s="29"/>
      <c r="BD3338" s="29"/>
    </row>
    <row r="3339" spans="2:56" ht="18.649999999999999" customHeight="1">
      <c r="AY3339" s="33"/>
    </row>
    <row r="3340" spans="2:56" ht="18.649999999999999" customHeight="1" thickBot="1">
      <c r="E3340" s="21" t="s">
        <v>68</v>
      </c>
      <c r="J3340" s="21" t="s">
        <v>69</v>
      </c>
      <c r="O3340" s="21" t="s">
        <v>70</v>
      </c>
      <c r="T3340" s="21" t="s">
        <v>71</v>
      </c>
      <c r="Y3340" s="21" t="s">
        <v>72</v>
      </c>
      <c r="AD3340" s="21" t="s">
        <v>73</v>
      </c>
      <c r="AI3340" s="21" t="s">
        <v>74</v>
      </c>
      <c r="AN3340" s="21" t="s">
        <v>75</v>
      </c>
      <c r="AS3340" s="21" t="s">
        <v>76</v>
      </c>
    </row>
    <row r="3341" spans="2:56" ht="18.649999999999999" customHeight="1" thickBot="1">
      <c r="B3341" s="20"/>
      <c r="D3341" s="197" t="s">
        <v>77</v>
      </c>
      <c r="E3341" s="198"/>
      <c r="F3341" s="199" t="s">
        <v>78</v>
      </c>
      <c r="G3341" s="200"/>
      <c r="I3341" s="197" t="s">
        <v>79</v>
      </c>
      <c r="J3341" s="198"/>
      <c r="K3341" s="199" t="s">
        <v>80</v>
      </c>
      <c r="L3341" s="200"/>
      <c r="N3341" s="197" t="s">
        <v>81</v>
      </c>
      <c r="O3341" s="198"/>
      <c r="P3341" s="199" t="s">
        <v>82</v>
      </c>
      <c r="Q3341" s="200"/>
      <c r="S3341" s="197" t="s">
        <v>83</v>
      </c>
      <c r="T3341" s="198"/>
      <c r="U3341" s="199" t="s">
        <v>84</v>
      </c>
      <c r="V3341" s="200"/>
      <c r="X3341" s="197" t="s">
        <v>85</v>
      </c>
      <c r="Y3341" s="198"/>
      <c r="Z3341" s="199" t="s">
        <v>86</v>
      </c>
      <c r="AA3341" s="200"/>
      <c r="AB3341" s="4"/>
      <c r="AC3341" s="197" t="s">
        <v>87</v>
      </c>
      <c r="AD3341" s="198"/>
      <c r="AE3341" s="199" t="s">
        <v>88</v>
      </c>
      <c r="AF3341" s="200"/>
      <c r="AH3341" s="197" t="s">
        <v>89</v>
      </c>
      <c r="AI3341" s="198"/>
      <c r="AJ3341" s="199" t="s">
        <v>90</v>
      </c>
      <c r="AK3341" s="200"/>
      <c r="AL3341" s="4"/>
      <c r="AM3341" s="197" t="s">
        <v>91</v>
      </c>
      <c r="AN3341" s="198"/>
      <c r="AO3341" s="199" t="s">
        <v>92</v>
      </c>
      <c r="AP3341" s="200"/>
      <c r="AR3341" s="197" t="s">
        <v>93</v>
      </c>
      <c r="AS3341" s="198"/>
      <c r="AT3341" s="199" t="s">
        <v>94</v>
      </c>
      <c r="AU3341" s="200"/>
      <c r="AV3341" s="4"/>
      <c r="AW3341" s="181" t="s">
        <v>95</v>
      </c>
      <c r="AY3341" s="182" t="s">
        <v>22</v>
      </c>
      <c r="AZ3341" s="9"/>
      <c r="BA3341" s="29"/>
      <c r="BB3341" s="29"/>
      <c r="BC3341" s="29"/>
      <c r="BD3341" s="29"/>
    </row>
    <row r="3342" spans="2:56" ht="18.649999999999999" customHeight="1" thickTop="1" thickBot="1">
      <c r="B3342" s="39">
        <f t="shared" ref="B3342" si="19929">B3335+$E$5</f>
        <v>1.0895999999999793</v>
      </c>
      <c r="D3342" s="24">
        <v>1</v>
      </c>
      <c r="E3342" s="25">
        <v>0</v>
      </c>
      <c r="F3342" s="26">
        <v>0</v>
      </c>
      <c r="G3342" s="27">
        <f t="shared" ref="G3342" si="19930">-1/($E$8*$B3342)</f>
        <v>-5.1271954650982527</v>
      </c>
      <c r="I3342" s="24">
        <v>1</v>
      </c>
      <c r="J3342" s="28">
        <v>0</v>
      </c>
      <c r="K3342" s="26">
        <v>0</v>
      </c>
      <c r="L3342" s="27">
        <v>0</v>
      </c>
      <c r="N3342" s="24">
        <f t="shared" ref="N3342" si="19931">D3342*I3342+F3342*I3345-E3342*J3342-G3342*J3345</f>
        <v>0.88296236578646936</v>
      </c>
      <c r="O3342" s="28">
        <f t="shared" ref="O3342" si="19932">(D3342*J3342+E3342*I3342+F3342*J3345+G3342*I3345)</f>
        <v>0</v>
      </c>
      <c r="P3342" s="26">
        <f t="shared" ref="P3342" si="19933">D3342*K3342+F3342*K3345-E3342*L3342-G3342*L3345</f>
        <v>0</v>
      </c>
      <c r="Q3342" s="27">
        <f t="shared" ref="Q3342" si="19934">(D3342*L3342+E3342*K3342+F3342*L3345+G3342*K3345)</f>
        <v>-5.1271954650982527</v>
      </c>
      <c r="S3342" s="24">
        <v>1</v>
      </c>
      <c r="T3342" s="25">
        <v>0</v>
      </c>
      <c r="U3342" s="26">
        <v>0</v>
      </c>
      <c r="V3342" s="27">
        <f t="shared" ref="V3342" si="19935">-1/($T$8*$B3342)</f>
        <v>-24.804540223042899</v>
      </c>
      <c r="X3342" s="24">
        <f t="shared" ref="X3342" si="19936">N3342*S3342+P3342*S3345-O3342*T3342-Q3342*T3345</f>
        <v>0.88296236578646936</v>
      </c>
      <c r="Y3342" s="28">
        <f t="shared" ref="Y3342" si="19937">(N3342*T3342+O3342*S3342+P3342*T3345+Q3342*S3345)</f>
        <v>0</v>
      </c>
      <c r="Z3342" s="26">
        <f t="shared" ref="Z3342" si="19938">N3342*U3342+P3342*U3345-O3342*V3342-Q3342*V3345</f>
        <v>0</v>
      </c>
      <c r="AA3342" s="27">
        <f t="shared" ref="AA3342" si="19939">(N3342*V3342+O3342*U3342+P3342*V3345+Q3342*U3345)</f>
        <v>-27.028670982681849</v>
      </c>
      <c r="AB3342" s="8"/>
      <c r="AC3342" s="24">
        <v>1</v>
      </c>
      <c r="AD3342" s="28">
        <v>0</v>
      </c>
      <c r="AE3342" s="26">
        <v>0</v>
      </c>
      <c r="AF3342" s="27">
        <v>0</v>
      </c>
      <c r="AH3342" s="24">
        <f t="shared" ref="AH3342" si="19940">X3342*AC3342+Z3342*AC3345-Y3342*AD3342-AA3342*AD3345</f>
        <v>-0.43274295742030722</v>
      </c>
      <c r="AI3342" s="28">
        <f t="shared" ref="AI3342" si="19941">(X3342*AD3342+Y3342*AC3342+Z3342*AD3345+AA3342*AC3345)</f>
        <v>0</v>
      </c>
      <c r="AJ3342" s="26">
        <f t="shared" ref="AJ3342" si="19942">X3342*AE3342+Z3342*AE3345-Y3342*AF3342-AA3342*AF3345</f>
        <v>0</v>
      </c>
      <c r="AK3342" s="27">
        <f t="shared" ref="AK3342" si="19943">(X3342*AF3342+Y3342*AE3342+Z3342*AF3345+AA3342*AE3345)</f>
        <v>-27.028670982681849</v>
      </c>
      <c r="AL3342" s="8"/>
      <c r="AM3342" s="24">
        <v>1</v>
      </c>
      <c r="AN3342" s="25">
        <v>0</v>
      </c>
      <c r="AO3342" s="26">
        <v>0</v>
      </c>
      <c r="AP3342" s="27">
        <f t="shared" ref="AP3342" si="19944">-1/($AN$8*$B3342)</f>
        <v>-5.1271954650982527</v>
      </c>
      <c r="AR3342" s="24">
        <f t="shared" ref="AR3342" si="19945">AH3342*AM3342+AJ3342*AM3345-AI3342*AN3342-AK3342*AN3345</f>
        <v>-0.43274295742030722</v>
      </c>
      <c r="AS3342" s="28">
        <f t="shared" ref="AS3342" si="19946">(AH3342*AN3342+AI3342*AM3342+AJ3342*AN3345+AK3342*AM3345)</f>
        <v>0</v>
      </c>
      <c r="AT3342" s="26">
        <f t="shared" ref="AT3342" si="19947">AH3342*AO3342+AJ3342*AO3345-AI3342*AP3342-AK3342*AP3345</f>
        <v>0</v>
      </c>
      <c r="AU3342" s="27">
        <f t="shared" ref="AU3342" si="19948">(AH3342*AP3342+AI3342*AO3342+AJ3342*AP3345+AK3342*AO3345)</f>
        <v>-24.809913253843241</v>
      </c>
      <c r="AV3342" s="8"/>
      <c r="AW3342" s="183">
        <f t="shared" ref="AW3342" si="19949">20*LOG((2*$AR$8)/(($AR$8*AR3342+AT3342+$AR$8*AR3345+AT3345)^2+($AR$8*AS3342+AU3342+$AR$8*AS3345+AU3345)^2)^0.5)</f>
        <v>-21.887629282687296</v>
      </c>
      <c r="AY3342" s="184">
        <f t="shared" ref="AY3342" si="19950">((AS3342^2+AR3342^2)/(AS3345^2+AR3345^2))^0.5</f>
        <v>9.8478323339778822</v>
      </c>
      <c r="AZ3342" s="9"/>
      <c r="BA3342" s="29"/>
      <c r="BB3342" s="29"/>
      <c r="BC3342" s="29"/>
      <c r="BD3342" s="29"/>
    </row>
    <row r="3343" spans="2:56" ht="18.649999999999999" customHeight="1" thickBot="1">
      <c r="D3343" s="30"/>
      <c r="G3343" s="31"/>
      <c r="I3343" s="30"/>
      <c r="L3343" s="31"/>
      <c r="N3343" s="30"/>
      <c r="Q3343" s="31"/>
      <c r="S3343" s="30"/>
      <c r="V3343" s="31"/>
      <c r="X3343" s="30"/>
      <c r="AA3343" s="31"/>
      <c r="AC3343" s="30"/>
      <c r="AF3343" s="31"/>
      <c r="AH3343" s="30"/>
      <c r="AK3343" s="31"/>
      <c r="AM3343" s="30"/>
      <c r="AP3343" s="31"/>
      <c r="AR3343" s="30"/>
      <c r="AU3343" s="31"/>
      <c r="AY3343" s="185"/>
      <c r="AZ3343" s="9"/>
      <c r="BA3343" s="29"/>
      <c r="BB3343" s="29"/>
      <c r="BC3343" s="29"/>
      <c r="BD3343" s="29"/>
    </row>
    <row r="3344" spans="2:56" ht="18.649999999999999" customHeight="1" thickBot="1">
      <c r="D3344" s="197" t="s">
        <v>96</v>
      </c>
      <c r="E3344" s="198"/>
      <c r="F3344" s="199" t="s">
        <v>97</v>
      </c>
      <c r="G3344" s="200"/>
      <c r="I3344" s="197" t="s">
        <v>98</v>
      </c>
      <c r="J3344" s="198"/>
      <c r="K3344" s="199" t="s">
        <v>99</v>
      </c>
      <c r="L3344" s="200"/>
      <c r="N3344" s="197" t="s">
        <v>1</v>
      </c>
      <c r="O3344" s="198"/>
      <c r="P3344" s="199" t="s">
        <v>2</v>
      </c>
      <c r="Q3344" s="200"/>
      <c r="S3344" s="172" t="s">
        <v>100</v>
      </c>
      <c r="T3344" s="173"/>
      <c r="U3344" s="199" t="s">
        <v>101</v>
      </c>
      <c r="V3344" s="200"/>
      <c r="X3344" s="197" t="s">
        <v>102</v>
      </c>
      <c r="Y3344" s="198"/>
      <c r="Z3344" s="199" t="s">
        <v>103</v>
      </c>
      <c r="AA3344" s="200"/>
      <c r="AB3344" s="4"/>
      <c r="AC3344" s="197" t="s">
        <v>104</v>
      </c>
      <c r="AD3344" s="198"/>
      <c r="AE3344" s="199" t="s">
        <v>105</v>
      </c>
      <c r="AF3344" s="200"/>
      <c r="AH3344" s="172" t="s">
        <v>106</v>
      </c>
      <c r="AI3344" s="173"/>
      <c r="AJ3344" s="199" t="s">
        <v>107</v>
      </c>
      <c r="AK3344" s="200"/>
      <c r="AL3344" s="4"/>
      <c r="AM3344" s="197" t="s">
        <v>108</v>
      </c>
      <c r="AN3344" s="198"/>
      <c r="AO3344" s="199" t="s">
        <v>109</v>
      </c>
      <c r="AP3344" s="200"/>
      <c r="AR3344" s="197" t="s">
        <v>110</v>
      </c>
      <c r="AS3344" s="198"/>
      <c r="AT3344" s="199" t="s">
        <v>111</v>
      </c>
      <c r="AU3344" s="200"/>
      <c r="AV3344" s="4"/>
      <c r="AW3344" s="36" t="s">
        <v>112</v>
      </c>
      <c r="AY3344" s="186" t="s">
        <v>113</v>
      </c>
      <c r="AZ3344" s="9"/>
      <c r="BA3344" s="29"/>
      <c r="BB3344" s="29"/>
      <c r="BC3344" s="29"/>
      <c r="BD3344" s="29"/>
    </row>
    <row r="3345" spans="2:56" ht="18.649999999999999" customHeight="1" thickTop="1" thickBot="1">
      <c r="D3345" s="24">
        <v>0</v>
      </c>
      <c r="E3345" s="28">
        <v>0</v>
      </c>
      <c r="F3345" s="26">
        <v>1</v>
      </c>
      <c r="G3345" s="27">
        <v>0</v>
      </c>
      <c r="I3345" s="24">
        <v>0</v>
      </c>
      <c r="J3345" s="28">
        <f t="shared" ref="J3345" si="19951">IF(0=(1-$J$8*$K$8*$B3342^2),0,-1*(1-$J$8*$K$8*$B3342^2)/($B3342*$K$8))</f>
        <v>-2.2826832916791835E-2</v>
      </c>
      <c r="K3345" s="26">
        <v>1</v>
      </c>
      <c r="L3345" s="27">
        <v>0</v>
      </c>
      <c r="N3345" s="24">
        <f t="shared" ref="N3345" si="19952">D3345*I3342+F3345*I3345-E3345*J3342-G3345*J3345</f>
        <v>0</v>
      </c>
      <c r="O3345" s="28">
        <f t="shared" ref="O3345" si="19953">(D3345*J3342+E3345*I3342+F3345*J3345+G3345*I3345)</f>
        <v>-2.2826832916791835E-2</v>
      </c>
      <c r="P3345" s="26">
        <f t="shared" ref="P3345" si="19954">D3345*K3342+F3345*K3345-E3345*L3342-G3345*L3345</f>
        <v>1</v>
      </c>
      <c r="Q3345" s="27">
        <f t="shared" ref="Q3345" si="19955">(D3345*L3342+E3345*K3342+F3345*L3345+G3345*K3345)</f>
        <v>0</v>
      </c>
      <c r="S3345" s="24">
        <v>0</v>
      </c>
      <c r="T3345" s="28">
        <v>0</v>
      </c>
      <c r="U3345" s="26">
        <v>1</v>
      </c>
      <c r="V3345" s="27">
        <v>0</v>
      </c>
      <c r="X3345" s="24">
        <f t="shared" ref="X3345" si="19956">N3345*S3342+P3345*S3345-O3345*T3342-Q3345*T3345</f>
        <v>0</v>
      </c>
      <c r="Y3345" s="28">
        <f t="shared" ref="Y3345" si="19957">(N3345*T3342+O3345*S3342+P3345*T3345+Q3345*S3345)</f>
        <v>-2.2826832916791835E-2</v>
      </c>
      <c r="Z3345" s="26">
        <f t="shared" ref="Z3345" si="19958">N3345*U3342+P3345*U3345-O3345*V3342-Q3345*V3345</f>
        <v>0.43379090475075721</v>
      </c>
      <c r="AA3345" s="27">
        <f t="shared" ref="AA3345" si="19959">(N3345*V3342+O3345*U3342+P3345*V3345+Q3345*U3345)</f>
        <v>0</v>
      </c>
      <c r="AB3345" s="8"/>
      <c r="AC3345" s="24">
        <v>0</v>
      </c>
      <c r="AD3345" s="28">
        <f t="shared" ref="AD3345" si="19960">IF(0=(1-$AD$8*$AE$8*$B3342^2),0,-1*(1-$AD$8*$AE$8*$B3342^2)/($B3342*$AD$8))</f>
        <v>-4.8678136044861098E-2</v>
      </c>
      <c r="AE3345" s="26">
        <v>1</v>
      </c>
      <c r="AF3345" s="27">
        <v>0</v>
      </c>
      <c r="AH3345" s="24">
        <f t="shared" ref="AH3345" si="19961">X3345*AC3342+Z3345*AC3345-Y3345*AD3342-AA3345*AD3345</f>
        <v>0</v>
      </c>
      <c r="AI3345" s="28">
        <f t="shared" ref="AI3345" si="19962">(X3345*AD3342+Y3345*AC3342+Z3345*AD3345+AA3345*AC3345)</f>
        <v>-4.3942965593272577E-2</v>
      </c>
      <c r="AJ3345" s="26">
        <f t="shared" ref="AJ3345" si="19963">X3345*AE3342+Z3345*AE3345-Y3345*AF3342-AA3345*AF3345</f>
        <v>0.43379090475075721</v>
      </c>
      <c r="AK3345" s="27">
        <f t="shared" ref="AK3345" si="19964">(X3345*AF3342+Y3345*AE3342+Z3345*AF3345+AA3345*AE3345)</f>
        <v>0</v>
      </c>
      <c r="AL3345" s="8"/>
      <c r="AM3345" s="24">
        <v>0</v>
      </c>
      <c r="AN3345" s="28">
        <v>0</v>
      </c>
      <c r="AO3345" s="26">
        <v>1</v>
      </c>
      <c r="AP3345" s="27">
        <v>0</v>
      </c>
      <c r="AR3345" s="24">
        <f t="shared" ref="AR3345" si="19965">AH3345*AM3342+AJ3345*AM3345-AI3345*AN3342-AK3345*AN3345</f>
        <v>0</v>
      </c>
      <c r="AS3345" s="28">
        <f t="shared" ref="AS3345" si="19966">(AH3345*AN3342+AI3345*AM3342+AJ3345*AN3345+AK3345*AM3345)</f>
        <v>-4.3942965593272577E-2</v>
      </c>
      <c r="AT3345" s="26">
        <f t="shared" ref="AT3345" si="19967">AH3345*AO3342+AJ3345*AO3345-AI3345*AP3342-AK3345*AP3345</f>
        <v>0.20848673083796151</v>
      </c>
      <c r="AU3345" s="27">
        <f t="shared" ref="AU3345" si="19968">(AH3345*AP3342+AI3345*AO3342+AJ3345*AP3345+AK3345*AO3345)</f>
        <v>0</v>
      </c>
      <c r="AV3345" s="8"/>
      <c r="AW3345" s="38">
        <f t="shared" ref="AW3345" si="19969">(180/PI())*ATAN(-1*(($AR$8*AS3342+AU3342+$AR$8*AS3345+AU3345)/($AR$8*AR3342+AT3342+$AR$8*AR3345+AT3345)))</f>
        <v>-89.483034482859154</v>
      </c>
      <c r="AY3345" s="187">
        <f t="shared" ref="AY3345" si="19970">20*LOG(((($AR$8*AR3342+AT3342-$AR$8*AR3345-AT3345)^2+($AR$8*AS3342+AU3342-$AR$8*AS3345-AU3345)^2)/(($AR$8*AR3342+AT3342+$AR$8*AR3345+AT3345)^2+($AR$8*AS3342+AU3342+$AR$8*AS3345+AU3345)^2))^0.5)</f>
        <v>-2.8211826919944019E-2</v>
      </c>
      <c r="AZ3345" s="9"/>
      <c r="BA3345" s="29"/>
      <c r="BB3345" s="29"/>
      <c r="BC3345" s="29"/>
      <c r="BD3345" s="29"/>
    </row>
    <row r="3346" spans="2:56" ht="18.649999999999999" customHeight="1">
      <c r="AY3346" s="33"/>
    </row>
    <row r="3347" spans="2:56" ht="18.649999999999999" customHeight="1" thickBot="1">
      <c r="E3347" s="21" t="s">
        <v>68</v>
      </c>
      <c r="J3347" s="21" t="s">
        <v>69</v>
      </c>
      <c r="O3347" s="21" t="s">
        <v>70</v>
      </c>
      <c r="T3347" s="21" t="s">
        <v>71</v>
      </c>
      <c r="Y3347" s="21" t="s">
        <v>72</v>
      </c>
      <c r="AD3347" s="21" t="s">
        <v>73</v>
      </c>
      <c r="AI3347" s="21" t="s">
        <v>74</v>
      </c>
      <c r="AN3347" s="21" t="s">
        <v>75</v>
      </c>
      <c r="AS3347" s="21" t="s">
        <v>76</v>
      </c>
    </row>
    <row r="3348" spans="2:56" ht="18.649999999999999" customHeight="1" thickBot="1">
      <c r="B3348" s="20"/>
      <c r="D3348" s="197" t="s">
        <v>77</v>
      </c>
      <c r="E3348" s="198"/>
      <c r="F3348" s="199" t="s">
        <v>78</v>
      </c>
      <c r="G3348" s="200"/>
      <c r="I3348" s="197" t="s">
        <v>79</v>
      </c>
      <c r="J3348" s="198"/>
      <c r="K3348" s="199" t="s">
        <v>80</v>
      </c>
      <c r="L3348" s="200"/>
      <c r="N3348" s="197" t="s">
        <v>81</v>
      </c>
      <c r="O3348" s="198"/>
      <c r="P3348" s="199" t="s">
        <v>82</v>
      </c>
      <c r="Q3348" s="200"/>
      <c r="S3348" s="197" t="s">
        <v>83</v>
      </c>
      <c r="T3348" s="198"/>
      <c r="U3348" s="199" t="s">
        <v>84</v>
      </c>
      <c r="V3348" s="200"/>
      <c r="X3348" s="197" t="s">
        <v>85</v>
      </c>
      <c r="Y3348" s="198"/>
      <c r="Z3348" s="199" t="s">
        <v>86</v>
      </c>
      <c r="AA3348" s="200"/>
      <c r="AB3348" s="4"/>
      <c r="AC3348" s="197" t="s">
        <v>87</v>
      </c>
      <c r="AD3348" s="198"/>
      <c r="AE3348" s="199" t="s">
        <v>88</v>
      </c>
      <c r="AF3348" s="200"/>
      <c r="AH3348" s="197" t="s">
        <v>89</v>
      </c>
      <c r="AI3348" s="198"/>
      <c r="AJ3348" s="199" t="s">
        <v>90</v>
      </c>
      <c r="AK3348" s="200"/>
      <c r="AL3348" s="4"/>
      <c r="AM3348" s="197" t="s">
        <v>91</v>
      </c>
      <c r="AN3348" s="198"/>
      <c r="AO3348" s="199" t="s">
        <v>92</v>
      </c>
      <c r="AP3348" s="200"/>
      <c r="AR3348" s="197" t="s">
        <v>93</v>
      </c>
      <c r="AS3348" s="198"/>
      <c r="AT3348" s="199" t="s">
        <v>94</v>
      </c>
      <c r="AU3348" s="200"/>
      <c r="AV3348" s="4"/>
      <c r="AW3348" s="181" t="s">
        <v>95</v>
      </c>
      <c r="AY3348" s="182" t="s">
        <v>22</v>
      </c>
      <c r="AZ3348" s="9"/>
      <c r="BA3348" s="29"/>
      <c r="BB3348" s="29"/>
      <c r="BC3348" s="29"/>
      <c r="BD3348" s="29"/>
    </row>
    <row r="3349" spans="2:56" ht="18.649999999999999" customHeight="1" thickTop="1" thickBot="1">
      <c r="B3349" s="39">
        <f t="shared" ref="B3349" si="19971">B3342+$E$5</f>
        <v>1.0899999999999792</v>
      </c>
      <c r="D3349" s="24">
        <v>1</v>
      </c>
      <c r="E3349" s="25">
        <v>0</v>
      </c>
      <c r="F3349" s="26">
        <v>0</v>
      </c>
      <c r="G3349" s="27">
        <f t="shared" ref="G3349" si="19972">-1/($E$8*$B3349)</f>
        <v>-5.125313925478034</v>
      </c>
      <c r="I3349" s="24">
        <v>1</v>
      </c>
      <c r="J3349" s="28">
        <v>0</v>
      </c>
      <c r="K3349" s="26">
        <v>0</v>
      </c>
      <c r="L3349" s="27">
        <v>0</v>
      </c>
      <c r="N3349" s="24">
        <f t="shared" ref="N3349" si="19973">D3349*I3349+F3349*I3352-E3349*J3349-G3349*J3352</f>
        <v>0.88710265352014106</v>
      </c>
      <c r="O3349" s="28">
        <f t="shared" ref="O3349" si="19974">(D3349*J3349+E3349*I3349+F3349*J3352+G3349*I3352)</f>
        <v>0</v>
      </c>
      <c r="P3349" s="26">
        <f t="shared" ref="P3349" si="19975">D3349*K3349+F3349*K3352-E3349*L3349-G3349*L3352</f>
        <v>0</v>
      </c>
      <c r="Q3349" s="27">
        <f t="shared" ref="Q3349" si="19976">(D3349*L3349+E3349*K3349+F3349*L3352+G3349*K3352)</f>
        <v>-5.125313925478034</v>
      </c>
      <c r="S3349" s="24">
        <v>1</v>
      </c>
      <c r="T3349" s="25">
        <v>0</v>
      </c>
      <c r="U3349" s="26">
        <v>0</v>
      </c>
      <c r="V3349" s="27">
        <f t="shared" ref="V3349" si="19977">-1/($T$8*$B3349)</f>
        <v>-24.795437639474812</v>
      </c>
      <c r="X3349" s="24">
        <f t="shared" ref="X3349" si="19978">N3349*S3349+P3349*S3352-O3349*T3349-Q3349*T3352</f>
        <v>0.88710265352014106</v>
      </c>
      <c r="Y3349" s="28">
        <f t="shared" ref="Y3349" si="19979">(N3349*T3349+O3349*S3349+P3349*T3352+Q3349*S3352)</f>
        <v>0</v>
      </c>
      <c r="Z3349" s="26">
        <f t="shared" ref="Z3349" si="19980">N3349*U3349+P3349*U3352-O3349*V3349-Q3349*V3352</f>
        <v>0</v>
      </c>
      <c r="AA3349" s="27">
        <f t="shared" ref="AA3349" si="19981">(N3349*V3349+O3349*U3349+P3349*V3352+Q3349*U3352)</f>
        <v>-27.121412450649323</v>
      </c>
      <c r="AB3349" s="8"/>
      <c r="AC3349" s="24">
        <v>1</v>
      </c>
      <c r="AD3349" s="28">
        <v>0</v>
      </c>
      <c r="AE3349" s="26">
        <v>0</v>
      </c>
      <c r="AF3349" s="27">
        <v>0</v>
      </c>
      <c r="AH3349" s="24">
        <f t="shared" ref="AH3349" si="19982">X3349*AC3349+Z3349*AC3352-Y3349*AD3349-AA3349*AD3352</f>
        <v>-0.41454058102022906</v>
      </c>
      <c r="AI3349" s="28">
        <f t="shared" ref="AI3349" si="19983">(X3349*AD3349+Y3349*AC3349+Z3349*AD3352+AA3349*AC3352)</f>
        <v>0</v>
      </c>
      <c r="AJ3349" s="26">
        <f t="shared" ref="AJ3349" si="19984">X3349*AE3349+Z3349*AE3352-Y3349*AF3349-AA3349*AF3352</f>
        <v>0</v>
      </c>
      <c r="AK3349" s="27">
        <f t="shared" ref="AK3349" si="19985">(X3349*AF3349+Y3349*AE3349+Z3349*AF3352+AA3349*AE3352)</f>
        <v>-27.121412450649323</v>
      </c>
      <c r="AL3349" s="8"/>
      <c r="AM3349" s="24">
        <v>1</v>
      </c>
      <c r="AN3349" s="25">
        <v>0</v>
      </c>
      <c r="AO3349" s="26">
        <v>0</v>
      </c>
      <c r="AP3349" s="27">
        <f t="shared" ref="AP3349" si="19986">-1/($AN$8*$B3349)</f>
        <v>-5.125313925478034</v>
      </c>
      <c r="AR3349" s="24">
        <f t="shared" ref="AR3349" si="19987">AH3349*AM3349+AJ3349*AM3352-AI3349*AN3349-AK3349*AN3352</f>
        <v>-0.41454058102022906</v>
      </c>
      <c r="AS3349" s="28">
        <f t="shared" ref="AS3349" si="19988">(AH3349*AN3349+AI3349*AM3349+AJ3349*AN3352+AK3349*AM3352)</f>
        <v>0</v>
      </c>
      <c r="AT3349" s="26">
        <f t="shared" ref="AT3349" si="19989">AH3349*AO3349+AJ3349*AO3352-AI3349*AP3349-AK3349*AP3352</f>
        <v>0</v>
      </c>
      <c r="AU3349" s="27">
        <f t="shared" ref="AU3349" si="19990">(AH3349*AP3349+AI3349*AO3349+AJ3349*AP3352+AK3349*AO3352)</f>
        <v>-24.99676183807059</v>
      </c>
      <c r="AV3349" s="8"/>
      <c r="AW3349" s="183">
        <f t="shared" ref="AW3349" si="19991">20*LOG((2*$AR$8)/(($AR$8*AR3349+AT3349+$AR$8*AR3352+AT3352)^2+($AR$8*AS3349+AU3349+$AR$8*AS3352+AU3352)^2)^0.5)</f>
        <v>-21.952521822310604</v>
      </c>
      <c r="AY3349" s="184">
        <f t="shared" ref="AY3349" si="19992">((AS3349^2+AR3349^2)/(AS3352^2+AR3352^2))^0.5</f>
        <v>9.4627293194103093</v>
      </c>
      <c r="AZ3349" s="9"/>
      <c r="BA3349" s="29"/>
      <c r="BB3349" s="29"/>
      <c r="BC3349" s="29"/>
      <c r="BD3349" s="29"/>
    </row>
    <row r="3350" spans="2:56" ht="18.649999999999999" customHeight="1" thickBot="1">
      <c r="D3350" s="30"/>
      <c r="G3350" s="31"/>
      <c r="I3350" s="30"/>
      <c r="L3350" s="31"/>
      <c r="N3350" s="30"/>
      <c r="Q3350" s="31"/>
      <c r="S3350" s="30"/>
      <c r="V3350" s="31"/>
      <c r="X3350" s="30"/>
      <c r="AA3350" s="31"/>
      <c r="AC3350" s="30"/>
      <c r="AF3350" s="31"/>
      <c r="AH3350" s="30"/>
      <c r="AK3350" s="31"/>
      <c r="AM3350" s="30"/>
      <c r="AP3350" s="31"/>
      <c r="AR3350" s="30"/>
      <c r="AU3350" s="31"/>
      <c r="AY3350" s="185"/>
      <c r="AZ3350" s="9"/>
      <c r="BA3350" s="29"/>
      <c r="BB3350" s="29"/>
      <c r="BC3350" s="29"/>
      <c r="BD3350" s="29"/>
    </row>
    <row r="3351" spans="2:56" ht="18.649999999999999" customHeight="1" thickBot="1">
      <c r="D3351" s="197" t="s">
        <v>96</v>
      </c>
      <c r="E3351" s="198"/>
      <c r="F3351" s="199" t="s">
        <v>97</v>
      </c>
      <c r="G3351" s="200"/>
      <c r="I3351" s="197" t="s">
        <v>98</v>
      </c>
      <c r="J3351" s="198"/>
      <c r="K3351" s="199" t="s">
        <v>99</v>
      </c>
      <c r="L3351" s="200"/>
      <c r="N3351" s="197" t="s">
        <v>1</v>
      </c>
      <c r="O3351" s="198"/>
      <c r="P3351" s="199" t="s">
        <v>2</v>
      </c>
      <c r="Q3351" s="200"/>
      <c r="S3351" s="172" t="s">
        <v>100</v>
      </c>
      <c r="T3351" s="173"/>
      <c r="U3351" s="199" t="s">
        <v>101</v>
      </c>
      <c r="V3351" s="200"/>
      <c r="X3351" s="197" t="s">
        <v>102</v>
      </c>
      <c r="Y3351" s="198"/>
      <c r="Z3351" s="199" t="s">
        <v>103</v>
      </c>
      <c r="AA3351" s="200"/>
      <c r="AB3351" s="4"/>
      <c r="AC3351" s="197" t="s">
        <v>104</v>
      </c>
      <c r="AD3351" s="198"/>
      <c r="AE3351" s="199" t="s">
        <v>105</v>
      </c>
      <c r="AF3351" s="200"/>
      <c r="AH3351" s="172" t="s">
        <v>106</v>
      </c>
      <c r="AI3351" s="173"/>
      <c r="AJ3351" s="199" t="s">
        <v>107</v>
      </c>
      <c r="AK3351" s="200"/>
      <c r="AL3351" s="4"/>
      <c r="AM3351" s="197" t="s">
        <v>108</v>
      </c>
      <c r="AN3351" s="198"/>
      <c r="AO3351" s="199" t="s">
        <v>109</v>
      </c>
      <c r="AP3351" s="200"/>
      <c r="AR3351" s="197" t="s">
        <v>110</v>
      </c>
      <c r="AS3351" s="198"/>
      <c r="AT3351" s="199" t="s">
        <v>111</v>
      </c>
      <c r="AU3351" s="200"/>
      <c r="AV3351" s="4"/>
      <c r="AW3351" s="36" t="s">
        <v>112</v>
      </c>
      <c r="AY3351" s="186" t="s">
        <v>113</v>
      </c>
      <c r="AZ3351" s="9"/>
      <c r="BA3351" s="29"/>
      <c r="BB3351" s="29"/>
      <c r="BC3351" s="29"/>
      <c r="BD3351" s="29"/>
    </row>
    <row r="3352" spans="2:56" ht="18.649999999999999" customHeight="1" thickTop="1" thickBot="1">
      <c r="D3352" s="24">
        <v>0</v>
      </c>
      <c r="E3352" s="28">
        <v>0</v>
      </c>
      <c r="F3352" s="26">
        <v>1</v>
      </c>
      <c r="G3352" s="27">
        <v>0</v>
      </c>
      <c r="I3352" s="24">
        <v>0</v>
      </c>
      <c r="J3352" s="28">
        <f t="shared" ref="J3352" si="19993">IF(0=(1-$J$8*$K$8*$B3349^2),0,-1*(1-$J$8*$K$8*$B3349^2)/($B3349*$K$8))</f>
        <v>-2.2027401271684854E-2</v>
      </c>
      <c r="K3352" s="26">
        <v>1</v>
      </c>
      <c r="L3352" s="27">
        <v>0</v>
      </c>
      <c r="N3352" s="24">
        <f t="shared" ref="N3352" si="19994">D3352*I3349+F3352*I3352-E3352*J3349-G3352*J3352</f>
        <v>0</v>
      </c>
      <c r="O3352" s="28">
        <f t="shared" ref="O3352" si="19995">(D3352*J3349+E3352*I3349+F3352*J3352+G3352*I3352)</f>
        <v>-2.2027401271684854E-2</v>
      </c>
      <c r="P3352" s="26">
        <f t="shared" ref="P3352" si="19996">D3352*K3349+F3352*K3352-E3352*L3349-G3352*L3352</f>
        <v>1</v>
      </c>
      <c r="Q3352" s="27">
        <f t="shared" ref="Q3352" si="19997">(D3352*L3349+E3352*K3349+F3352*L3352+G3352*K3352)</f>
        <v>0</v>
      </c>
      <c r="S3352" s="24">
        <v>0</v>
      </c>
      <c r="T3352" s="28">
        <v>0</v>
      </c>
      <c r="U3352" s="26">
        <v>1</v>
      </c>
      <c r="V3352" s="27">
        <v>0</v>
      </c>
      <c r="X3352" s="24">
        <f t="shared" ref="X3352" si="19998">N3352*S3349+P3352*S3352-O3352*T3349-Q3352*T3352</f>
        <v>0</v>
      </c>
      <c r="Y3352" s="28">
        <f t="shared" ref="Y3352" si="19999">(N3352*T3349+O3352*S3349+P3352*T3352+Q3352*S3352)</f>
        <v>-2.2027401271684854E-2</v>
      </c>
      <c r="Z3352" s="26">
        <f t="shared" ref="Z3352" si="20000">N3352*U3349+P3352*U3352-O3352*V3349-Q3352*V3352</f>
        <v>0.45382094540825002</v>
      </c>
      <c r="AA3352" s="27">
        <f t="shared" ref="AA3352" si="20001">(N3352*V3349+O3352*U3349+P3352*V3352+Q3352*U3352)</f>
        <v>0</v>
      </c>
      <c r="AB3352" s="8"/>
      <c r="AC3352" s="24">
        <v>0</v>
      </c>
      <c r="AD3352" s="28">
        <f t="shared" ref="AD3352" si="20002">IF(0=(1-$AD$8*$AE$8*$B3349^2),0,-1*(1-$AD$8*$AE$8*$B3349^2)/($B3349*$AD$8))</f>
        <v>-4.799319493071634E-2</v>
      </c>
      <c r="AE3352" s="26">
        <v>1</v>
      </c>
      <c r="AF3352" s="27">
        <v>0</v>
      </c>
      <c r="AH3352" s="24">
        <f t="shared" ref="AH3352" si="20003">X3352*AC3349+Z3352*AC3352-Y3352*AD3349-AA3352*AD3352</f>
        <v>0</v>
      </c>
      <c r="AI3352" s="28">
        <f t="shared" ref="AI3352" si="20004">(X3352*AD3349+Y3352*AC3349+Z3352*AD3352+AA3352*AC3352)</f>
        <v>-4.3807718368304979E-2</v>
      </c>
      <c r="AJ3352" s="26">
        <f t="shared" ref="AJ3352" si="20005">X3352*AE3349+Z3352*AE3352-Y3352*AF3349-AA3352*AF3352</f>
        <v>0.45382094540825002</v>
      </c>
      <c r="AK3352" s="27">
        <f t="shared" ref="AK3352" si="20006">(X3352*AF3349+Y3352*AE3349+Z3352*AF3352+AA3352*AE3352)</f>
        <v>0</v>
      </c>
      <c r="AL3352" s="8"/>
      <c r="AM3352" s="24">
        <v>0</v>
      </c>
      <c r="AN3352" s="28">
        <v>0</v>
      </c>
      <c r="AO3352" s="26">
        <v>1</v>
      </c>
      <c r="AP3352" s="27">
        <v>0</v>
      </c>
      <c r="AR3352" s="24">
        <f t="shared" ref="AR3352" si="20007">AH3352*AM3349+AJ3352*AM3352-AI3352*AN3349-AK3352*AN3352</f>
        <v>0</v>
      </c>
      <c r="AS3352" s="28">
        <f t="shared" ref="AS3352" si="20008">(AH3352*AN3349+AI3352*AM3349+AJ3352*AN3352+AK3352*AM3352)</f>
        <v>-4.3807718368304979E-2</v>
      </c>
      <c r="AT3352" s="26">
        <f t="shared" ref="AT3352" si="20009">AH3352*AO3349+AJ3352*AO3352-AI3352*AP3349-AK3352*AP3352</f>
        <v>0.22929263641175665</v>
      </c>
      <c r="AU3352" s="27">
        <f t="shared" ref="AU3352" si="20010">(AH3352*AP3349+AI3352*AO3349+AJ3352*AP3352+AK3352*AO3352)</f>
        <v>0</v>
      </c>
      <c r="AV3352" s="8"/>
      <c r="AW3352" s="38">
        <f t="shared" ref="AW3352" si="20011">(180/PI())*ATAN(-1*(($AR$8*AS3349+AU3349+$AR$8*AS3352+AU3352)/($AR$8*AR3349+AT3349+$AR$8*AR3352+AT3352)))</f>
        <v>-89.576138564191112</v>
      </c>
      <c r="AY3352" s="187">
        <f t="shared" ref="AY3352" si="20012">20*LOG(((($AR$8*AR3349+AT3349-$AR$8*AR3352-AT3352)^2+($AR$8*AS3349+AU3349-$AR$8*AS3352-AU3352)^2)/(($AR$8*AR3349+AT3349+$AR$8*AR3352+AT3352)^2+($AR$8*AS3349+AU3349+$AR$8*AS3352+AU3352)^2))^0.5)</f>
        <v>-2.7792076198922787E-2</v>
      </c>
      <c r="AZ3352" s="9"/>
      <c r="BA3352" s="29"/>
      <c r="BB3352" s="29"/>
      <c r="BC3352" s="29"/>
      <c r="BD3352" s="29"/>
    </row>
    <row r="3353" spans="2:56" ht="18.649999999999999" customHeight="1">
      <c r="AY3353" s="33"/>
    </row>
    <row r="3354" spans="2:56" ht="18.649999999999999" customHeight="1" thickBot="1">
      <c r="E3354" s="21" t="s">
        <v>68</v>
      </c>
      <c r="J3354" s="21" t="s">
        <v>69</v>
      </c>
      <c r="O3354" s="21" t="s">
        <v>70</v>
      </c>
      <c r="T3354" s="21" t="s">
        <v>71</v>
      </c>
      <c r="Y3354" s="21" t="s">
        <v>72</v>
      </c>
      <c r="AD3354" s="21" t="s">
        <v>73</v>
      </c>
      <c r="AI3354" s="21" t="s">
        <v>74</v>
      </c>
      <c r="AN3354" s="21" t="s">
        <v>75</v>
      </c>
      <c r="AS3354" s="21" t="s">
        <v>76</v>
      </c>
    </row>
    <row r="3355" spans="2:56" ht="18.649999999999999" customHeight="1" thickBot="1">
      <c r="B3355" s="20"/>
      <c r="D3355" s="197" t="s">
        <v>77</v>
      </c>
      <c r="E3355" s="198"/>
      <c r="F3355" s="199" t="s">
        <v>78</v>
      </c>
      <c r="G3355" s="200"/>
      <c r="I3355" s="197" t="s">
        <v>79</v>
      </c>
      <c r="J3355" s="198"/>
      <c r="K3355" s="199" t="s">
        <v>80</v>
      </c>
      <c r="L3355" s="200"/>
      <c r="N3355" s="197" t="s">
        <v>81</v>
      </c>
      <c r="O3355" s="198"/>
      <c r="P3355" s="199" t="s">
        <v>82</v>
      </c>
      <c r="Q3355" s="200"/>
      <c r="S3355" s="197" t="s">
        <v>83</v>
      </c>
      <c r="T3355" s="198"/>
      <c r="U3355" s="199" t="s">
        <v>84</v>
      </c>
      <c r="V3355" s="200"/>
      <c r="X3355" s="197" t="s">
        <v>85</v>
      </c>
      <c r="Y3355" s="198"/>
      <c r="Z3355" s="199" t="s">
        <v>86</v>
      </c>
      <c r="AA3355" s="200"/>
      <c r="AB3355" s="4"/>
      <c r="AC3355" s="197" t="s">
        <v>87</v>
      </c>
      <c r="AD3355" s="198"/>
      <c r="AE3355" s="199" t="s">
        <v>88</v>
      </c>
      <c r="AF3355" s="200"/>
      <c r="AH3355" s="197" t="s">
        <v>89</v>
      </c>
      <c r="AI3355" s="198"/>
      <c r="AJ3355" s="199" t="s">
        <v>90</v>
      </c>
      <c r="AK3355" s="200"/>
      <c r="AL3355" s="4"/>
      <c r="AM3355" s="197" t="s">
        <v>91</v>
      </c>
      <c r="AN3355" s="198"/>
      <c r="AO3355" s="199" t="s">
        <v>92</v>
      </c>
      <c r="AP3355" s="200"/>
      <c r="AR3355" s="197" t="s">
        <v>93</v>
      </c>
      <c r="AS3355" s="198"/>
      <c r="AT3355" s="199" t="s">
        <v>94</v>
      </c>
      <c r="AU3355" s="200"/>
      <c r="AV3355" s="4"/>
      <c r="AW3355" s="181" t="s">
        <v>95</v>
      </c>
      <c r="AY3355" s="182" t="s">
        <v>22</v>
      </c>
      <c r="AZ3355" s="9"/>
      <c r="BA3355" s="29"/>
      <c r="BB3355" s="29"/>
      <c r="BC3355" s="29"/>
      <c r="BD3355" s="29"/>
    </row>
    <row r="3356" spans="2:56" ht="18.649999999999999" customHeight="1" thickTop="1" thickBot="1">
      <c r="B3356" s="39">
        <f t="shared" ref="B3356" si="20013">B3349+$E$5</f>
        <v>1.0903999999999792</v>
      </c>
      <c r="D3356" s="24">
        <v>1</v>
      </c>
      <c r="E3356" s="25">
        <v>0</v>
      </c>
      <c r="F3356" s="26">
        <v>0</v>
      </c>
      <c r="G3356" s="27">
        <f t="shared" ref="G3356" si="20014">-1/($E$8*$B3356)</f>
        <v>-5.1234337662977412</v>
      </c>
      <c r="I3356" s="24">
        <v>1</v>
      </c>
      <c r="J3356" s="28">
        <v>0</v>
      </c>
      <c r="K3356" s="26">
        <v>0</v>
      </c>
      <c r="L3356" s="27">
        <v>0</v>
      </c>
      <c r="N3356" s="24">
        <f t="shared" ref="N3356" si="20015">D3356*I3356+F3356*I3359-E3356*J3356-G3356*J3359</f>
        <v>0.89123838564675451</v>
      </c>
      <c r="O3356" s="28">
        <f t="shared" ref="O3356" si="20016">(D3356*J3356+E3356*I3356+F3356*J3359+G3356*I3359)</f>
        <v>0</v>
      </c>
      <c r="P3356" s="26">
        <f t="shared" ref="P3356" si="20017">D3356*K3356+F3356*K3359-E3356*L3356-G3356*L3359</f>
        <v>0</v>
      </c>
      <c r="Q3356" s="27">
        <f t="shared" ref="Q3356" si="20018">(D3356*L3356+E3356*K3356+F3356*L3359+G3356*K3359)</f>
        <v>-5.1234337662977412</v>
      </c>
      <c r="S3356" s="24">
        <v>1</v>
      </c>
      <c r="T3356" s="25">
        <v>0</v>
      </c>
      <c r="U3356" s="26">
        <v>0</v>
      </c>
      <c r="V3356" s="27">
        <f t="shared" ref="V3356" si="20019">-1/($T$8*$B3356)</f>
        <v>-24.786341734251231</v>
      </c>
      <c r="X3356" s="24">
        <f t="shared" ref="X3356" si="20020">N3356*S3356+P3356*S3359-O3356*T3356-Q3356*T3359</f>
        <v>0.89123838564675451</v>
      </c>
      <c r="Y3356" s="28">
        <f t="shared" ref="Y3356" si="20021">(N3356*T3356+O3356*S3356+P3356*T3359+Q3356*S3359)</f>
        <v>0</v>
      </c>
      <c r="Z3356" s="26">
        <f t="shared" ref="Z3356" si="20022">N3356*U3356+P3356*U3359-O3356*V3356-Q3356*V3359</f>
        <v>0</v>
      </c>
      <c r="AA3356" s="27">
        <f t="shared" ref="AA3356" si="20023">(N3356*V3356+O3356*U3356+P3356*V3359+Q3356*U3359)</f>
        <v>-27.213972959620584</v>
      </c>
      <c r="AB3356" s="8"/>
      <c r="AC3356" s="24">
        <v>1</v>
      </c>
      <c r="AD3356" s="28">
        <v>0</v>
      </c>
      <c r="AE3356" s="26">
        <v>0</v>
      </c>
      <c r="AF3356" s="27">
        <v>0</v>
      </c>
      <c r="AH3356" s="24">
        <f t="shared" ref="AH3356" si="20024">X3356*AC3356+Z3356*AC3359-Y3356*AD3356-AA3356*AD3359</f>
        <v>-0.39621416944216037</v>
      </c>
      <c r="AI3356" s="28">
        <f t="shared" ref="AI3356" si="20025">(X3356*AD3356+Y3356*AC3356+Z3356*AD3359+AA3356*AC3359)</f>
        <v>0</v>
      </c>
      <c r="AJ3356" s="26">
        <f t="shared" ref="AJ3356" si="20026">X3356*AE3356+Z3356*AE3359-Y3356*AF3356-AA3356*AF3359</f>
        <v>0</v>
      </c>
      <c r="AK3356" s="27">
        <f t="shared" ref="AK3356" si="20027">(X3356*AF3356+Y3356*AE3356+Z3356*AF3359+AA3356*AE3359)</f>
        <v>-27.213972959620584</v>
      </c>
      <c r="AL3356" s="8"/>
      <c r="AM3356" s="24">
        <v>1</v>
      </c>
      <c r="AN3356" s="25">
        <v>0</v>
      </c>
      <c r="AO3356" s="26">
        <v>0</v>
      </c>
      <c r="AP3356" s="27">
        <f t="shared" ref="AP3356" si="20028">-1/($AN$8*$B3356)</f>
        <v>-5.1234337662977412</v>
      </c>
      <c r="AR3356" s="24">
        <f t="shared" ref="AR3356" si="20029">AH3356*AM3356+AJ3356*AM3359-AI3356*AN3356-AK3356*AN3359</f>
        <v>-0.39621416944216037</v>
      </c>
      <c r="AS3356" s="28">
        <f t="shared" ref="AS3356" si="20030">(AH3356*AN3356+AI3356*AM3356+AJ3356*AN3359+AK3356*AM3359)</f>
        <v>0</v>
      </c>
      <c r="AT3356" s="26">
        <f t="shared" ref="AT3356" si="20031">AH3356*AO3356+AJ3356*AO3359-AI3356*AP3356-AK3356*AP3359</f>
        <v>0</v>
      </c>
      <c r="AU3356" s="27">
        <f t="shared" ref="AU3356" si="20032">(AH3356*AP3356+AI3356*AO3356+AJ3356*AP3359+AK3356*AO3359)</f>
        <v>-25.183995905215006</v>
      </c>
      <c r="AV3356" s="8"/>
      <c r="AW3356" s="183">
        <f t="shared" ref="AW3356" si="20033">20*LOG((2*$AR$8)/(($AR$8*AR3356+AT3356+$AR$8*AR3359+AT3359)^2+($AR$8*AS3356+AU3356+$AR$8*AS3359+AU3359)^2)^0.5)</f>
        <v>-22.017078137961281</v>
      </c>
      <c r="AY3356" s="184">
        <f t="shared" ref="AY3356" si="20034">((AS3356^2+AR3356^2)/(AS3359^2+AR3359^2))^0.5</f>
        <v>9.0782344507867663</v>
      </c>
      <c r="AZ3356" s="9"/>
      <c r="BA3356" s="29"/>
      <c r="BB3356" s="29"/>
      <c r="BC3356" s="29"/>
      <c r="BD3356" s="29"/>
    </row>
    <row r="3357" spans="2:56" ht="18.649999999999999" customHeight="1" thickBot="1">
      <c r="D3357" s="30"/>
      <c r="G3357" s="31"/>
      <c r="I3357" s="30"/>
      <c r="L3357" s="31"/>
      <c r="N3357" s="30"/>
      <c r="Q3357" s="31"/>
      <c r="S3357" s="30"/>
      <c r="V3357" s="31"/>
      <c r="X3357" s="30"/>
      <c r="AA3357" s="31"/>
      <c r="AC3357" s="30"/>
      <c r="AF3357" s="31"/>
      <c r="AH3357" s="30"/>
      <c r="AK3357" s="31"/>
      <c r="AM3357" s="30"/>
      <c r="AP3357" s="31"/>
      <c r="AR3357" s="30"/>
      <c r="AU3357" s="31"/>
      <c r="AY3357" s="185"/>
      <c r="AZ3357" s="9"/>
      <c r="BA3357" s="29"/>
      <c r="BB3357" s="29"/>
      <c r="BC3357" s="29"/>
      <c r="BD3357" s="29"/>
    </row>
    <row r="3358" spans="2:56" ht="18.649999999999999" customHeight="1" thickBot="1">
      <c r="D3358" s="197" t="s">
        <v>96</v>
      </c>
      <c r="E3358" s="198"/>
      <c r="F3358" s="199" t="s">
        <v>97</v>
      </c>
      <c r="G3358" s="200"/>
      <c r="I3358" s="197" t="s">
        <v>98</v>
      </c>
      <c r="J3358" s="198"/>
      <c r="K3358" s="199" t="s">
        <v>99</v>
      </c>
      <c r="L3358" s="200"/>
      <c r="N3358" s="197" t="s">
        <v>1</v>
      </c>
      <c r="O3358" s="198"/>
      <c r="P3358" s="199" t="s">
        <v>2</v>
      </c>
      <c r="Q3358" s="200"/>
      <c r="S3358" s="172" t="s">
        <v>100</v>
      </c>
      <c r="T3358" s="173"/>
      <c r="U3358" s="199" t="s">
        <v>101</v>
      </c>
      <c r="V3358" s="200"/>
      <c r="X3358" s="197" t="s">
        <v>102</v>
      </c>
      <c r="Y3358" s="198"/>
      <c r="Z3358" s="199" t="s">
        <v>103</v>
      </c>
      <c r="AA3358" s="200"/>
      <c r="AB3358" s="4"/>
      <c r="AC3358" s="197" t="s">
        <v>104</v>
      </c>
      <c r="AD3358" s="198"/>
      <c r="AE3358" s="199" t="s">
        <v>105</v>
      </c>
      <c r="AF3358" s="200"/>
      <c r="AH3358" s="172" t="s">
        <v>106</v>
      </c>
      <c r="AI3358" s="173"/>
      <c r="AJ3358" s="199" t="s">
        <v>107</v>
      </c>
      <c r="AK3358" s="200"/>
      <c r="AL3358" s="4"/>
      <c r="AM3358" s="197" t="s">
        <v>108</v>
      </c>
      <c r="AN3358" s="198"/>
      <c r="AO3358" s="199" t="s">
        <v>109</v>
      </c>
      <c r="AP3358" s="200"/>
      <c r="AR3358" s="197" t="s">
        <v>110</v>
      </c>
      <c r="AS3358" s="198"/>
      <c r="AT3358" s="199" t="s">
        <v>111</v>
      </c>
      <c r="AU3358" s="200"/>
      <c r="AV3358" s="4"/>
      <c r="AW3358" s="36" t="s">
        <v>112</v>
      </c>
      <c r="AY3358" s="186" t="s">
        <v>113</v>
      </c>
      <c r="AZ3358" s="9"/>
      <c r="BA3358" s="29"/>
      <c r="BB3358" s="29"/>
      <c r="BC3358" s="29"/>
      <c r="BD3358" s="29"/>
    </row>
    <row r="3359" spans="2:56" ht="18.649999999999999" customHeight="1" thickTop="1" thickBot="1">
      <c r="D3359" s="24">
        <v>0</v>
      </c>
      <c r="E3359" s="28">
        <v>0</v>
      </c>
      <c r="F3359" s="26">
        <v>1</v>
      </c>
      <c r="G3359" s="27">
        <v>0</v>
      </c>
      <c r="I3359" s="24">
        <v>0</v>
      </c>
      <c r="J3359" s="28">
        <f t="shared" ref="J3359" si="20035">IF(0=(1-$J$8*$K$8*$B3356^2),0,-1*(1-$J$8*$K$8*$B3356^2)/($B3356*$K$8))</f>
        <v>-2.1228265908049024E-2</v>
      </c>
      <c r="K3359" s="26">
        <v>1</v>
      </c>
      <c r="L3359" s="27">
        <v>0</v>
      </c>
      <c r="N3359" s="24">
        <f t="shared" ref="N3359" si="20036">D3359*I3356+F3359*I3359-E3359*J3356-G3359*J3359</f>
        <v>0</v>
      </c>
      <c r="O3359" s="28">
        <f t="shared" ref="O3359" si="20037">(D3359*J3356+E3359*I3356+F3359*J3359+G3359*I3359)</f>
        <v>-2.1228265908049024E-2</v>
      </c>
      <c r="P3359" s="26">
        <f t="shared" ref="P3359" si="20038">D3359*K3356+F3359*K3359-E3359*L3356-G3359*L3359</f>
        <v>1</v>
      </c>
      <c r="Q3359" s="27">
        <f t="shared" ref="Q3359" si="20039">(D3359*L3356+E3359*K3356+F3359*L3359+G3359*K3359)</f>
        <v>0</v>
      </c>
      <c r="S3359" s="24">
        <v>0</v>
      </c>
      <c r="T3359" s="28">
        <v>0</v>
      </c>
      <c r="U3359" s="26">
        <v>1</v>
      </c>
      <c r="V3359" s="27">
        <v>0</v>
      </c>
      <c r="X3359" s="24">
        <f t="shared" ref="X3359" si="20040">N3359*S3356+P3359*S3359-O3359*T3356-Q3359*T3359</f>
        <v>0</v>
      </c>
      <c r="Y3359" s="28">
        <f t="shared" ref="Y3359" si="20041">(N3359*T3356+O3359*S3356+P3359*T3359+Q3359*S3359)</f>
        <v>-2.1228265908049024E-2</v>
      </c>
      <c r="Z3359" s="26">
        <f t="shared" ref="Z3359" si="20042">N3359*U3356+P3359*U3359-O3359*V3356-Q3359*V3359</f>
        <v>0.47382894677754184</v>
      </c>
      <c r="AA3359" s="27">
        <f t="shared" ref="AA3359" si="20043">(N3359*V3356+O3359*U3356+P3359*V3359+Q3359*U3359)</f>
        <v>0</v>
      </c>
      <c r="AB3359" s="8"/>
      <c r="AC3359" s="24">
        <v>0</v>
      </c>
      <c r="AD3359" s="28">
        <f t="shared" ref="AD3359" si="20044">IF(0=(1-$AD$8*$AE$8*$B3356^2),0,-1*(1-$AD$8*$AE$8*$B3356^2)/($B3356*$AD$8))</f>
        <v>-4.7308511587014691E-2</v>
      </c>
      <c r="AE3359" s="26">
        <v>1</v>
      </c>
      <c r="AF3359" s="27">
        <v>0</v>
      </c>
      <c r="AH3359" s="24">
        <f t="shared" ref="AH3359" si="20045">X3359*AC3356+Z3359*AC3359-Y3359*AD3356-AA3359*AD3359</f>
        <v>0</v>
      </c>
      <c r="AI3359" s="28">
        <f t="shared" ref="AI3359" si="20046">(X3359*AD3356+Y3359*AC3356+Z3359*AD3359+AA3359*AC3359)</f>
        <v>-4.3644408126937331E-2</v>
      </c>
      <c r="AJ3359" s="26">
        <f t="shared" ref="AJ3359" si="20047">X3359*AE3356+Z3359*AE3359-Y3359*AF3356-AA3359*AF3359</f>
        <v>0.47382894677754184</v>
      </c>
      <c r="AK3359" s="27">
        <f t="shared" ref="AK3359" si="20048">(X3359*AF3356+Y3359*AE3356+Z3359*AF3359+AA3359*AE3359)</f>
        <v>0</v>
      </c>
      <c r="AL3359" s="8"/>
      <c r="AM3359" s="24">
        <v>0</v>
      </c>
      <c r="AN3359" s="28">
        <v>0</v>
      </c>
      <c r="AO3359" s="26">
        <v>1</v>
      </c>
      <c r="AP3359" s="27">
        <v>0</v>
      </c>
      <c r="AR3359" s="24">
        <f t="shared" ref="AR3359" si="20049">AH3359*AM3356+AJ3359*AM3359-AI3359*AN3356-AK3359*AN3359</f>
        <v>0</v>
      </c>
      <c r="AS3359" s="28">
        <f t="shared" ref="AS3359" si="20050">(AH3359*AN3356+AI3359*AM3356+AJ3359*AN3359+AK3359*AM3359)</f>
        <v>-4.3644408126937331E-2</v>
      </c>
      <c r="AT3359" s="26">
        <f t="shared" ref="AT3359" si="20051">AH3359*AO3356+AJ3359*AO3359-AI3359*AP3356-AK3359*AP3359</f>
        <v>0.25021971246991159</v>
      </c>
      <c r="AU3359" s="27">
        <f t="shared" ref="AU3359" si="20052">(AH3359*AP3356+AI3359*AO3356+AJ3359*AP3359+AK3359*AO3359)</f>
        <v>0</v>
      </c>
      <c r="AV3359" s="8"/>
      <c r="AW3359" s="38">
        <f t="shared" ref="AW3359" si="20053">(180/PI())*ATAN(-1*(($AR$8*AS3356+AU3356+$AR$8*AS3359+AU3359)/($AR$8*AR3356+AT3356+$AR$8*AR3359+AT3359)))</f>
        <v>-89.66842825036052</v>
      </c>
      <c r="AY3359" s="187">
        <f t="shared" ref="AY3359" si="20054">20*LOG(((($AR$8*AR3356+AT3356-$AR$8*AR3359-AT3359)^2+($AR$8*AS3356+AU3356-$AR$8*AS3359-AU3359)^2)/(($AR$8*AR3356+AT3356+$AR$8*AR3359+AT3359)^2+($AR$8*AS3356+AU3356+$AR$8*AS3359+AU3359)^2))^0.5)</f>
        <v>-2.7380716845896012E-2</v>
      </c>
      <c r="AZ3359" s="9"/>
      <c r="BA3359" s="29"/>
      <c r="BB3359" s="29"/>
      <c r="BC3359" s="29"/>
      <c r="BD3359" s="29"/>
    </row>
    <row r="3360" spans="2:56" ht="18.649999999999999" customHeight="1">
      <c r="AY3360" s="33"/>
    </row>
    <row r="3361" spans="2:56" ht="18.649999999999999" customHeight="1" thickBot="1">
      <c r="E3361" s="21" t="s">
        <v>68</v>
      </c>
      <c r="J3361" s="21" t="s">
        <v>69</v>
      </c>
      <c r="O3361" s="21" t="s">
        <v>70</v>
      </c>
      <c r="T3361" s="21" t="s">
        <v>71</v>
      </c>
      <c r="Y3361" s="21" t="s">
        <v>72</v>
      </c>
      <c r="AD3361" s="21" t="s">
        <v>73</v>
      </c>
      <c r="AI3361" s="21" t="s">
        <v>74</v>
      </c>
      <c r="AN3361" s="21" t="s">
        <v>75</v>
      </c>
      <c r="AS3361" s="21" t="s">
        <v>76</v>
      </c>
    </row>
    <row r="3362" spans="2:56" ht="18.649999999999999" customHeight="1" thickBot="1">
      <c r="B3362" s="20"/>
      <c r="D3362" s="197" t="s">
        <v>77</v>
      </c>
      <c r="E3362" s="198"/>
      <c r="F3362" s="199" t="s">
        <v>78</v>
      </c>
      <c r="G3362" s="200"/>
      <c r="I3362" s="197" t="s">
        <v>79</v>
      </c>
      <c r="J3362" s="198"/>
      <c r="K3362" s="199" t="s">
        <v>80</v>
      </c>
      <c r="L3362" s="200"/>
      <c r="N3362" s="197" t="s">
        <v>81</v>
      </c>
      <c r="O3362" s="198"/>
      <c r="P3362" s="199" t="s">
        <v>82</v>
      </c>
      <c r="Q3362" s="200"/>
      <c r="S3362" s="197" t="s">
        <v>83</v>
      </c>
      <c r="T3362" s="198"/>
      <c r="U3362" s="199" t="s">
        <v>84</v>
      </c>
      <c r="V3362" s="200"/>
      <c r="X3362" s="197" t="s">
        <v>85</v>
      </c>
      <c r="Y3362" s="198"/>
      <c r="Z3362" s="199" t="s">
        <v>86</v>
      </c>
      <c r="AA3362" s="200"/>
      <c r="AB3362" s="4"/>
      <c r="AC3362" s="197" t="s">
        <v>87</v>
      </c>
      <c r="AD3362" s="198"/>
      <c r="AE3362" s="199" t="s">
        <v>88</v>
      </c>
      <c r="AF3362" s="200"/>
      <c r="AH3362" s="197" t="s">
        <v>89</v>
      </c>
      <c r="AI3362" s="198"/>
      <c r="AJ3362" s="199" t="s">
        <v>90</v>
      </c>
      <c r="AK3362" s="200"/>
      <c r="AL3362" s="4"/>
      <c r="AM3362" s="197" t="s">
        <v>91</v>
      </c>
      <c r="AN3362" s="198"/>
      <c r="AO3362" s="199" t="s">
        <v>92</v>
      </c>
      <c r="AP3362" s="200"/>
      <c r="AR3362" s="197" t="s">
        <v>93</v>
      </c>
      <c r="AS3362" s="198"/>
      <c r="AT3362" s="199" t="s">
        <v>94</v>
      </c>
      <c r="AU3362" s="200"/>
      <c r="AV3362" s="4"/>
      <c r="AW3362" s="181" t="s">
        <v>95</v>
      </c>
      <c r="AY3362" s="182" t="s">
        <v>22</v>
      </c>
      <c r="AZ3362" s="9"/>
      <c r="BA3362" s="29"/>
      <c r="BB3362" s="29"/>
      <c r="BC3362" s="29"/>
      <c r="BD3362" s="29"/>
    </row>
    <row r="3363" spans="2:56" ht="18.649999999999999" customHeight="1" thickTop="1" thickBot="1">
      <c r="B3363" s="39">
        <f t="shared" ref="B3363" si="20055">B3356+$E$5</f>
        <v>1.0907999999999791</v>
      </c>
      <c r="D3363" s="24">
        <v>1</v>
      </c>
      <c r="E3363" s="25">
        <v>0</v>
      </c>
      <c r="F3363" s="26">
        <v>0</v>
      </c>
      <c r="G3363" s="27">
        <f t="shared" ref="G3363" si="20056">-1/($E$8*$B3363)</f>
        <v>-5.1215549860387402</v>
      </c>
      <c r="I3363" s="24">
        <v>1</v>
      </c>
      <c r="J3363" s="28">
        <v>0</v>
      </c>
      <c r="K3363" s="26">
        <v>0</v>
      </c>
      <c r="L3363" s="27">
        <v>0</v>
      </c>
      <c r="N3363" s="24">
        <f t="shared" ref="N3363" si="20057">D3363*I3363+F3363*I3366-E3363*J3363-G3363*J3366</f>
        <v>0.89536956884731067</v>
      </c>
      <c r="O3363" s="28">
        <f t="shared" ref="O3363" si="20058">(D3363*J3363+E3363*I3363+F3363*J3366+G3363*I3366)</f>
        <v>0</v>
      </c>
      <c r="P3363" s="26">
        <f t="shared" ref="P3363" si="20059">D3363*K3363+F3363*K3366-E3363*L3363-G3363*L3366</f>
        <v>0</v>
      </c>
      <c r="Q3363" s="27">
        <f t="shared" ref="Q3363" si="20060">(D3363*L3363+E3363*K3363+F3363*L3366+G3363*K3366)</f>
        <v>-5.1215549860387402</v>
      </c>
      <c r="S3363" s="24">
        <v>1</v>
      </c>
      <c r="T3363" s="25">
        <v>0</v>
      </c>
      <c r="U3363" s="26">
        <v>0</v>
      </c>
      <c r="V3363" s="27">
        <f t="shared" ref="V3363" si="20061">-1/($T$8*$B3363)</f>
        <v>-24.777252500025252</v>
      </c>
      <c r="X3363" s="24">
        <f t="shared" ref="X3363" si="20062">N3363*S3363+P3363*S3366-O3363*T3363-Q3363*T3366</f>
        <v>0.89536956884731067</v>
      </c>
      <c r="Y3363" s="28">
        <f t="shared" ref="Y3363" si="20063">(N3363*T3363+O3363*S3363+P3363*T3366+Q3363*S3366)</f>
        <v>0</v>
      </c>
      <c r="Z3363" s="26">
        <f t="shared" ref="Z3363" si="20064">N3363*U3363+P3363*U3366-O3363*V3363-Q3363*V3366</f>
        <v>0</v>
      </c>
      <c r="AA3363" s="27">
        <f t="shared" ref="AA3363" si="20065">(N3363*V3363+O3363*U3363+P3363*V3366+Q3363*U3366)</f>
        <v>-27.306352874207299</v>
      </c>
      <c r="AB3363" s="8"/>
      <c r="AC3363" s="24">
        <v>1</v>
      </c>
      <c r="AD3363" s="28">
        <v>0</v>
      </c>
      <c r="AE3363" s="26">
        <v>0</v>
      </c>
      <c r="AF3363" s="27">
        <v>0</v>
      </c>
      <c r="AH3363" s="24">
        <f t="shared" ref="AH3363" si="20066">X3363*AC3363+Z3363*AC3366-Y3363*AD3363-AA3363*AD3366</f>
        <v>-0.37776416853828909</v>
      </c>
      <c r="AI3363" s="28">
        <f t="shared" ref="AI3363" si="20067">(X3363*AD3363+Y3363*AC3363+Z3363*AD3366+AA3363*AC3366)</f>
        <v>0</v>
      </c>
      <c r="AJ3363" s="26">
        <f t="shared" ref="AJ3363" si="20068">X3363*AE3363+Z3363*AE3366-Y3363*AF3363-AA3363*AF3366</f>
        <v>0</v>
      </c>
      <c r="AK3363" s="27">
        <f t="shared" ref="AK3363" si="20069">(X3363*AF3363+Y3363*AE3363+Z3363*AF3366+AA3363*AE3366)</f>
        <v>-27.306352874207299</v>
      </c>
      <c r="AL3363" s="8"/>
      <c r="AM3363" s="24">
        <v>1</v>
      </c>
      <c r="AN3363" s="25">
        <v>0</v>
      </c>
      <c r="AO3363" s="26">
        <v>0</v>
      </c>
      <c r="AP3363" s="27">
        <f t="shared" ref="AP3363" si="20070">-1/($AN$8*$B3363)</f>
        <v>-5.1215549860387402</v>
      </c>
      <c r="AR3363" s="24">
        <f t="shared" ref="AR3363" si="20071">AH3363*AM3363+AJ3363*AM3366-AI3363*AN3363-AK3363*AN3366</f>
        <v>-0.37776416853828909</v>
      </c>
      <c r="AS3363" s="28">
        <f t="shared" ref="AS3363" si="20072">(AH3363*AN3363+AI3363*AM3363+AJ3363*AN3366+AK3363*AM3366)</f>
        <v>0</v>
      </c>
      <c r="AT3363" s="26">
        <f t="shared" ref="AT3363" si="20073">AH3363*AO3363+AJ3363*AO3366-AI3363*AP3363-AK3363*AP3366</f>
        <v>0</v>
      </c>
      <c r="AU3363" s="27">
        <f t="shared" ref="AU3363" si="20074">(AH3363*AP3363+AI3363*AO3363+AJ3363*AP3366+AK3363*AO3366)</f>
        <v>-25.371612913283247</v>
      </c>
      <c r="AV3363" s="8"/>
      <c r="AW3363" s="183">
        <f t="shared" ref="AW3363" si="20075">20*LOG((2*$AR$8)/(($AR$8*AR3363+AT3363+$AR$8*AR3366+AT3366)^2+($AR$8*AS3363+AU3363+$AR$8*AS3366+AU3366)^2)^0.5)</f>
        <v>-22.08130118245451</v>
      </c>
      <c r="AY3363" s="184">
        <f t="shared" ref="AY3363" si="20076">((AS3363^2+AR3363^2)/(AS3366^2+AR3366^2))^0.5</f>
        <v>8.6936075364299406</v>
      </c>
      <c r="AZ3363" s="9"/>
      <c r="BA3363" s="29"/>
      <c r="BB3363" s="29"/>
      <c r="BC3363" s="29"/>
      <c r="BD3363" s="29"/>
    </row>
    <row r="3364" spans="2:56" ht="18.649999999999999" customHeight="1" thickBot="1">
      <c r="D3364" s="30"/>
      <c r="G3364" s="31"/>
      <c r="I3364" s="30"/>
      <c r="L3364" s="31"/>
      <c r="N3364" s="30"/>
      <c r="Q3364" s="31"/>
      <c r="S3364" s="30"/>
      <c r="V3364" s="31"/>
      <c r="X3364" s="30"/>
      <c r="AA3364" s="31"/>
      <c r="AC3364" s="30"/>
      <c r="AF3364" s="31"/>
      <c r="AH3364" s="30"/>
      <c r="AK3364" s="31"/>
      <c r="AM3364" s="30"/>
      <c r="AP3364" s="31"/>
      <c r="AR3364" s="30"/>
      <c r="AU3364" s="31"/>
      <c r="AY3364" s="185"/>
      <c r="AZ3364" s="9"/>
      <c r="BA3364" s="29"/>
      <c r="BB3364" s="29"/>
      <c r="BC3364" s="29"/>
      <c r="BD3364" s="29"/>
    </row>
    <row r="3365" spans="2:56" ht="18.649999999999999" customHeight="1" thickBot="1">
      <c r="D3365" s="197" t="s">
        <v>96</v>
      </c>
      <c r="E3365" s="198"/>
      <c r="F3365" s="199" t="s">
        <v>97</v>
      </c>
      <c r="G3365" s="200"/>
      <c r="I3365" s="197" t="s">
        <v>98</v>
      </c>
      <c r="J3365" s="198"/>
      <c r="K3365" s="199" t="s">
        <v>99</v>
      </c>
      <c r="L3365" s="200"/>
      <c r="N3365" s="197" t="s">
        <v>1</v>
      </c>
      <c r="O3365" s="198"/>
      <c r="P3365" s="199" t="s">
        <v>2</v>
      </c>
      <c r="Q3365" s="200"/>
      <c r="S3365" s="172" t="s">
        <v>100</v>
      </c>
      <c r="T3365" s="173"/>
      <c r="U3365" s="199" t="s">
        <v>101</v>
      </c>
      <c r="V3365" s="200"/>
      <c r="X3365" s="197" t="s">
        <v>102</v>
      </c>
      <c r="Y3365" s="198"/>
      <c r="Z3365" s="199" t="s">
        <v>103</v>
      </c>
      <c r="AA3365" s="200"/>
      <c r="AB3365" s="4"/>
      <c r="AC3365" s="197" t="s">
        <v>104</v>
      </c>
      <c r="AD3365" s="198"/>
      <c r="AE3365" s="199" t="s">
        <v>105</v>
      </c>
      <c r="AF3365" s="200"/>
      <c r="AH3365" s="172" t="s">
        <v>106</v>
      </c>
      <c r="AI3365" s="173"/>
      <c r="AJ3365" s="199" t="s">
        <v>107</v>
      </c>
      <c r="AK3365" s="200"/>
      <c r="AL3365" s="4"/>
      <c r="AM3365" s="197" t="s">
        <v>108</v>
      </c>
      <c r="AN3365" s="198"/>
      <c r="AO3365" s="199" t="s">
        <v>109</v>
      </c>
      <c r="AP3365" s="200"/>
      <c r="AR3365" s="197" t="s">
        <v>110</v>
      </c>
      <c r="AS3365" s="198"/>
      <c r="AT3365" s="199" t="s">
        <v>111</v>
      </c>
      <c r="AU3365" s="200"/>
      <c r="AV3365" s="4"/>
      <c r="AW3365" s="36" t="s">
        <v>112</v>
      </c>
      <c r="AY3365" s="186" t="s">
        <v>113</v>
      </c>
      <c r="AZ3365" s="9"/>
      <c r="BA3365" s="29"/>
      <c r="BB3365" s="29"/>
      <c r="BC3365" s="29"/>
      <c r="BD3365" s="29"/>
    </row>
    <row r="3366" spans="2:56" ht="18.649999999999999" customHeight="1" thickTop="1" thickBot="1">
      <c r="D3366" s="24">
        <v>0</v>
      </c>
      <c r="E3366" s="28">
        <v>0</v>
      </c>
      <c r="F3366" s="26">
        <v>1</v>
      </c>
      <c r="G3366" s="27">
        <v>0</v>
      </c>
      <c r="I3366" s="24">
        <v>0</v>
      </c>
      <c r="J3366" s="28">
        <f t="shared" ref="J3366" si="20077">IF(0=(1-$J$8*$K$8*$B3363^2),0,-1*(1-$J$8*$K$8*$B3363^2)/($B3363*$K$8))</f>
        <v>-2.0429426499941884E-2</v>
      </c>
      <c r="K3366" s="26">
        <v>1</v>
      </c>
      <c r="L3366" s="27">
        <v>0</v>
      </c>
      <c r="N3366" s="24">
        <f t="shared" ref="N3366" si="20078">D3366*I3363+F3366*I3366-E3366*J3363-G3366*J3366</f>
        <v>0</v>
      </c>
      <c r="O3366" s="28">
        <f t="shared" ref="O3366" si="20079">(D3366*J3363+E3366*I3363+F3366*J3366+G3366*I3366)</f>
        <v>-2.0429426499941884E-2</v>
      </c>
      <c r="P3366" s="26">
        <f t="shared" ref="P3366" si="20080">D3366*K3363+F3366*K3366-E3366*L3363-G3366*L3366</f>
        <v>1</v>
      </c>
      <c r="Q3366" s="27">
        <f t="shared" ref="Q3366" si="20081">(D3366*L3363+E3366*K3363+F3366*L3366+G3366*K3366)</f>
        <v>0</v>
      </c>
      <c r="S3366" s="24">
        <v>0</v>
      </c>
      <c r="T3366" s="28">
        <v>0</v>
      </c>
      <c r="U3366" s="26">
        <v>1</v>
      </c>
      <c r="V3366" s="27">
        <v>0</v>
      </c>
      <c r="X3366" s="24">
        <f t="shared" ref="X3366" si="20082">N3366*S3363+P3366*S3366-O3366*T3363-Q3366*T3366</f>
        <v>0</v>
      </c>
      <c r="Y3366" s="28">
        <f t="shared" ref="Y3366" si="20083">(N3366*T3363+O3366*S3363+P3366*T3366+Q3366*S3366)</f>
        <v>-2.0429426499941884E-2</v>
      </c>
      <c r="Z3366" s="26">
        <f t="shared" ref="Z3366" si="20084">N3366*U3363+P3366*U3366-O3366*V3363-Q3366*V3366</f>
        <v>0.49381494118023284</v>
      </c>
      <c r="AA3366" s="27">
        <f t="shared" ref="AA3366" si="20085">(N3366*V3363+O3366*U3363+P3366*V3366+Q3366*U3366)</f>
        <v>0</v>
      </c>
      <c r="AB3366" s="8"/>
      <c r="AC3366" s="24">
        <v>0</v>
      </c>
      <c r="AD3366" s="28">
        <f t="shared" ref="AD3366" si="20086">IF(0=(1-$AD$8*$AE$8*$B3363^2),0,-1*(1-$AD$8*$AE$8*$B3363^2)/($B3363*$AD$8))</f>
        <v>-4.6624085730180426E-2</v>
      </c>
      <c r="AE3366" s="26">
        <v>1</v>
      </c>
      <c r="AF3366" s="27">
        <v>0</v>
      </c>
      <c r="AH3366" s="24">
        <f t="shared" ref="AH3366" si="20087">X3366*AC3363+Z3366*AC3366-Y3366*AD3363-AA3366*AD3366</f>
        <v>0</v>
      </c>
      <c r="AI3366" s="28">
        <f t="shared" ref="AI3366" si="20088">(X3366*AD3363+Y3366*AC3363+Z3366*AD3366+AA3366*AC3366)</f>
        <v>-4.3453096652373062E-2</v>
      </c>
      <c r="AJ3366" s="26">
        <f t="shared" ref="AJ3366" si="20089">X3366*AE3363+Z3366*AE3366-Y3366*AF3363-AA3366*AF3366</f>
        <v>0.49381494118023284</v>
      </c>
      <c r="AK3366" s="27">
        <f t="shared" ref="AK3366" si="20090">(X3366*AF3363+Y3366*AE3363+Z3366*AF3366+AA3366*AE3366)</f>
        <v>0</v>
      </c>
      <c r="AL3366" s="8"/>
      <c r="AM3366" s="24">
        <v>0</v>
      </c>
      <c r="AN3366" s="28">
        <v>0</v>
      </c>
      <c r="AO3366" s="26">
        <v>1</v>
      </c>
      <c r="AP3366" s="27">
        <v>0</v>
      </c>
      <c r="AR3366" s="24">
        <f t="shared" ref="AR3366" si="20091">AH3366*AM3363+AJ3366*AM3366-AI3366*AN3363-AK3366*AN3366</f>
        <v>0</v>
      </c>
      <c r="AS3366" s="28">
        <f t="shared" ref="AS3366" si="20092">(AH3366*AN3363+AI3366*AM3363+AJ3366*AN3366+AK3366*AM3366)</f>
        <v>-4.3453096652373062E-2</v>
      </c>
      <c r="AT3366" s="26">
        <f t="shared" ref="AT3366" si="20093">AH3366*AO3363+AJ3366*AO3366-AI3366*AP3363-AK3366*AP3366</f>
        <v>0.27126751736144827</v>
      </c>
      <c r="AU3366" s="27">
        <f t="shared" ref="AU3366" si="20094">(AH3366*AP3363+AI3366*AO3363+AJ3366*AP3366+AK3366*AO3366)</f>
        <v>0</v>
      </c>
      <c r="AV3366" s="8"/>
      <c r="AW3366" s="38">
        <f t="shared" ref="AW3366" si="20095">(180/PI())*ATAN(-1*(($AR$8*AS3363+AU3363+$AR$8*AS3366+AU3366)/($AR$8*AR3363+AT3363+$AR$8*AR3366+AT3366)))</f>
        <v>-89.759915125553221</v>
      </c>
      <c r="AY3366" s="187">
        <f t="shared" ref="AY3366" si="20096">20*LOG(((($AR$8*AR3363+AT3363-$AR$8*AR3366-AT3366)^2+($AR$8*AS3363+AU3363-$AR$8*AS3366-AU3366)^2)/(($AR$8*AR3363+AT3363+$AR$8*AR3366+AT3366)^2+($AR$8*AS3363+AU3363+$AR$8*AS3366+AU3366)^2))^0.5)</f>
        <v>-2.6977541661387654E-2</v>
      </c>
      <c r="AZ3366" s="9"/>
      <c r="BA3366" s="29"/>
      <c r="BB3366" s="29"/>
      <c r="BC3366" s="29"/>
      <c r="BD3366" s="29"/>
    </row>
    <row r="3367" spans="2:56" ht="18.649999999999999" customHeight="1">
      <c r="AY3367" s="33"/>
    </row>
    <row r="3368" spans="2:56" ht="18.649999999999999" customHeight="1" thickBot="1">
      <c r="E3368" s="21" t="s">
        <v>68</v>
      </c>
      <c r="J3368" s="21" t="s">
        <v>69</v>
      </c>
      <c r="O3368" s="21" t="s">
        <v>70</v>
      </c>
      <c r="T3368" s="21" t="s">
        <v>71</v>
      </c>
      <c r="Y3368" s="21" t="s">
        <v>72</v>
      </c>
      <c r="AD3368" s="21" t="s">
        <v>73</v>
      </c>
      <c r="AI3368" s="21" t="s">
        <v>74</v>
      </c>
      <c r="AN3368" s="21" t="s">
        <v>75</v>
      </c>
      <c r="AS3368" s="21" t="s">
        <v>76</v>
      </c>
    </row>
    <row r="3369" spans="2:56" ht="18.649999999999999" customHeight="1" thickBot="1">
      <c r="B3369" s="20"/>
      <c r="D3369" s="197" t="s">
        <v>77</v>
      </c>
      <c r="E3369" s="198"/>
      <c r="F3369" s="199" t="s">
        <v>78</v>
      </c>
      <c r="G3369" s="200"/>
      <c r="I3369" s="197" t="s">
        <v>79</v>
      </c>
      <c r="J3369" s="198"/>
      <c r="K3369" s="199" t="s">
        <v>80</v>
      </c>
      <c r="L3369" s="200"/>
      <c r="N3369" s="197" t="s">
        <v>81</v>
      </c>
      <c r="O3369" s="198"/>
      <c r="P3369" s="199" t="s">
        <v>82</v>
      </c>
      <c r="Q3369" s="200"/>
      <c r="S3369" s="197" t="s">
        <v>83</v>
      </c>
      <c r="T3369" s="198"/>
      <c r="U3369" s="199" t="s">
        <v>84</v>
      </c>
      <c r="V3369" s="200"/>
      <c r="X3369" s="197" t="s">
        <v>85</v>
      </c>
      <c r="Y3369" s="198"/>
      <c r="Z3369" s="199" t="s">
        <v>86</v>
      </c>
      <c r="AA3369" s="200"/>
      <c r="AB3369" s="4"/>
      <c r="AC3369" s="197" t="s">
        <v>87</v>
      </c>
      <c r="AD3369" s="198"/>
      <c r="AE3369" s="199" t="s">
        <v>88</v>
      </c>
      <c r="AF3369" s="200"/>
      <c r="AH3369" s="197" t="s">
        <v>89</v>
      </c>
      <c r="AI3369" s="198"/>
      <c r="AJ3369" s="199" t="s">
        <v>90</v>
      </c>
      <c r="AK3369" s="200"/>
      <c r="AL3369" s="4"/>
      <c r="AM3369" s="197" t="s">
        <v>91</v>
      </c>
      <c r="AN3369" s="198"/>
      <c r="AO3369" s="199" t="s">
        <v>92</v>
      </c>
      <c r="AP3369" s="200"/>
      <c r="AR3369" s="197" t="s">
        <v>93</v>
      </c>
      <c r="AS3369" s="198"/>
      <c r="AT3369" s="199" t="s">
        <v>94</v>
      </c>
      <c r="AU3369" s="200"/>
      <c r="AV3369" s="4"/>
      <c r="AW3369" s="181" t="s">
        <v>95</v>
      </c>
      <c r="AY3369" s="182" t="s">
        <v>22</v>
      </c>
      <c r="AZ3369" s="9"/>
      <c r="BA3369" s="29"/>
      <c r="BB3369" s="29"/>
      <c r="BC3369" s="29"/>
      <c r="BD3369" s="29"/>
    </row>
    <row r="3370" spans="2:56" ht="18.649999999999999" customHeight="1" thickTop="1" thickBot="1">
      <c r="B3370" s="39">
        <f t="shared" ref="B3370" si="20097">B3363+$E$5</f>
        <v>1.0911999999999791</v>
      </c>
      <c r="D3370" s="24">
        <v>1</v>
      </c>
      <c r="E3370" s="25">
        <v>0</v>
      </c>
      <c r="F3370" s="26">
        <v>0</v>
      </c>
      <c r="G3370" s="27">
        <f t="shared" ref="G3370" si="20098">-1/($E$8*$B3370)</f>
        <v>-5.11967758318462</v>
      </c>
      <c r="I3370" s="24">
        <v>1</v>
      </c>
      <c r="J3370" s="28">
        <v>0</v>
      </c>
      <c r="K3370" s="26">
        <v>0</v>
      </c>
      <c r="L3370" s="27">
        <v>0</v>
      </c>
      <c r="N3370" s="24">
        <f t="shared" ref="N3370" si="20099">D3370*I3370+F3370*I3373-E3370*J3370-G3370*J3373</f>
        <v>0.89949620979056422</v>
      </c>
      <c r="O3370" s="28">
        <f t="shared" ref="O3370" si="20100">(D3370*J3370+E3370*I3370+F3370*J3373+G3370*I3373)</f>
        <v>0</v>
      </c>
      <c r="P3370" s="26">
        <f t="shared" ref="P3370" si="20101">D3370*K3370+F3370*K3373-E3370*L3370-G3370*L3373</f>
        <v>0</v>
      </c>
      <c r="Q3370" s="27">
        <f t="shared" ref="Q3370" si="20102">(D3370*L3370+E3370*K3370+F3370*L3373+G3370*K3373)</f>
        <v>-5.11967758318462</v>
      </c>
      <c r="S3370" s="24">
        <v>1</v>
      </c>
      <c r="T3370" s="25">
        <v>0</v>
      </c>
      <c r="U3370" s="26">
        <v>0</v>
      </c>
      <c r="V3370" s="27">
        <f t="shared" ref="V3370" si="20103">-1/($T$8*$B3370)</f>
        <v>-24.768169929460729</v>
      </c>
      <c r="X3370" s="24">
        <f t="shared" ref="X3370" si="20104">N3370*S3370+P3370*S3373-O3370*T3370-Q3370*T3373</f>
        <v>0.89949620979056422</v>
      </c>
      <c r="Y3370" s="28">
        <f t="shared" ref="Y3370" si="20105">(N3370*T3370+O3370*S3370+P3370*T3373+Q3370*S3373)</f>
        <v>0</v>
      </c>
      <c r="Z3370" s="26">
        <f t="shared" ref="Z3370" si="20106">N3370*U3370+P3370*U3373-O3370*V3370-Q3370*V3373</f>
        <v>0</v>
      </c>
      <c r="AA3370" s="27">
        <f t="shared" ref="AA3370" si="20107">(N3370*V3370+O3370*U3370+P3370*V3373+Q3370*U3373)</f>
        <v>-27.398552558183169</v>
      </c>
      <c r="AB3370" s="8"/>
      <c r="AC3370" s="24">
        <v>1</v>
      </c>
      <c r="AD3370" s="28">
        <v>0</v>
      </c>
      <c r="AE3370" s="26">
        <v>0</v>
      </c>
      <c r="AF3370" s="27">
        <v>0</v>
      </c>
      <c r="AH3370" s="24">
        <f t="shared" ref="AH3370" si="20108">X3370*AC3370+Z3370*AC3373-Y3370*AD3370-AA3370*AD3373</f>
        <v>-0.35919102276366821</v>
      </c>
      <c r="AI3370" s="28">
        <f t="shared" ref="AI3370" si="20109">(X3370*AD3370+Y3370*AC3370+Z3370*AD3373+AA3370*AC3373)</f>
        <v>0</v>
      </c>
      <c r="AJ3370" s="26">
        <f t="shared" ref="AJ3370" si="20110">X3370*AE3370+Z3370*AE3373-Y3370*AF3370-AA3370*AF3373</f>
        <v>0</v>
      </c>
      <c r="AK3370" s="27">
        <f t="shared" ref="AK3370" si="20111">(X3370*AF3370+Y3370*AE3370+Z3370*AF3373+AA3370*AE3373)</f>
        <v>-27.398552558183169</v>
      </c>
      <c r="AL3370" s="8"/>
      <c r="AM3370" s="24">
        <v>1</v>
      </c>
      <c r="AN3370" s="25">
        <v>0</v>
      </c>
      <c r="AO3370" s="26">
        <v>0</v>
      </c>
      <c r="AP3370" s="27">
        <f t="shared" ref="AP3370" si="20112">-1/($AN$8*$B3370)</f>
        <v>-5.11967758318462</v>
      </c>
      <c r="AR3370" s="24">
        <f t="shared" ref="AR3370" si="20113">AH3370*AM3370+AJ3370*AM3373-AI3370*AN3370-AK3370*AN3373</f>
        <v>-0.35919102276366821</v>
      </c>
      <c r="AS3370" s="28">
        <f t="shared" ref="AS3370" si="20114">(AH3370*AN3370+AI3370*AM3370+AJ3370*AN3373+AK3370*AM3373)</f>
        <v>0</v>
      </c>
      <c r="AT3370" s="26">
        <f t="shared" ref="AT3370" si="20115">AH3370*AO3370+AJ3370*AO3373-AI3370*AP3370-AK3370*AP3373</f>
        <v>0</v>
      </c>
      <c r="AU3370" s="27">
        <f t="shared" ref="AU3370" si="20116">(AH3370*AP3370+AI3370*AO3370+AJ3370*AP3373+AK3370*AO3373)</f>
        <v>-25.55961033085886</v>
      </c>
      <c r="AV3370" s="8"/>
      <c r="AW3370" s="183">
        <f t="shared" ref="AW3370" si="20117">20*LOG((2*$AR$8)/(($AR$8*AR3370+AT3370+$AR$8*AR3373+AT3373)^2+($AR$8*AS3370+AU3370+$AR$8*AS3373+AU3373)^2)^0.5)</f>
        <v>-22.14519387155509</v>
      </c>
      <c r="AY3370" s="184">
        <f t="shared" ref="AY3370" si="20118">((AS3370^2+AR3370^2)/(AS3373^2+AR3373^2))^0.5</f>
        <v>8.3080979251320333</v>
      </c>
      <c r="AZ3370" s="9"/>
      <c r="BA3370" s="29"/>
      <c r="BB3370" s="29"/>
      <c r="BC3370" s="29"/>
      <c r="BD3370" s="29"/>
    </row>
    <row r="3371" spans="2:56" ht="18.649999999999999" customHeight="1" thickBot="1">
      <c r="D3371" s="30"/>
      <c r="G3371" s="31"/>
      <c r="I3371" s="30"/>
      <c r="L3371" s="31"/>
      <c r="N3371" s="30"/>
      <c r="Q3371" s="31"/>
      <c r="S3371" s="30"/>
      <c r="V3371" s="31"/>
      <c r="X3371" s="30"/>
      <c r="AA3371" s="31"/>
      <c r="AC3371" s="30"/>
      <c r="AF3371" s="31"/>
      <c r="AH3371" s="30"/>
      <c r="AK3371" s="31"/>
      <c r="AM3371" s="30"/>
      <c r="AP3371" s="31"/>
      <c r="AR3371" s="30"/>
      <c r="AU3371" s="31"/>
      <c r="AY3371" s="185"/>
      <c r="AZ3371" s="9"/>
      <c r="BA3371" s="29"/>
      <c r="BB3371" s="29"/>
      <c r="BC3371" s="29"/>
      <c r="BD3371" s="29"/>
    </row>
    <row r="3372" spans="2:56" ht="18.649999999999999" customHeight="1" thickBot="1">
      <c r="D3372" s="197" t="s">
        <v>96</v>
      </c>
      <c r="E3372" s="198"/>
      <c r="F3372" s="199" t="s">
        <v>97</v>
      </c>
      <c r="G3372" s="200"/>
      <c r="I3372" s="197" t="s">
        <v>98</v>
      </c>
      <c r="J3372" s="198"/>
      <c r="K3372" s="199" t="s">
        <v>99</v>
      </c>
      <c r="L3372" s="200"/>
      <c r="N3372" s="197" t="s">
        <v>1</v>
      </c>
      <c r="O3372" s="198"/>
      <c r="P3372" s="199" t="s">
        <v>2</v>
      </c>
      <c r="Q3372" s="200"/>
      <c r="S3372" s="172" t="s">
        <v>100</v>
      </c>
      <c r="T3372" s="173"/>
      <c r="U3372" s="199" t="s">
        <v>101</v>
      </c>
      <c r="V3372" s="200"/>
      <c r="X3372" s="197" t="s">
        <v>102</v>
      </c>
      <c r="Y3372" s="198"/>
      <c r="Z3372" s="199" t="s">
        <v>103</v>
      </c>
      <c r="AA3372" s="200"/>
      <c r="AB3372" s="4"/>
      <c r="AC3372" s="197" t="s">
        <v>104</v>
      </c>
      <c r="AD3372" s="198"/>
      <c r="AE3372" s="199" t="s">
        <v>105</v>
      </c>
      <c r="AF3372" s="200"/>
      <c r="AH3372" s="172" t="s">
        <v>106</v>
      </c>
      <c r="AI3372" s="173"/>
      <c r="AJ3372" s="199" t="s">
        <v>107</v>
      </c>
      <c r="AK3372" s="200"/>
      <c r="AL3372" s="4"/>
      <c r="AM3372" s="197" t="s">
        <v>108</v>
      </c>
      <c r="AN3372" s="198"/>
      <c r="AO3372" s="199" t="s">
        <v>109</v>
      </c>
      <c r="AP3372" s="200"/>
      <c r="AR3372" s="197" t="s">
        <v>110</v>
      </c>
      <c r="AS3372" s="198"/>
      <c r="AT3372" s="199" t="s">
        <v>111</v>
      </c>
      <c r="AU3372" s="200"/>
      <c r="AV3372" s="4"/>
      <c r="AW3372" s="36" t="s">
        <v>112</v>
      </c>
      <c r="AY3372" s="186" t="s">
        <v>113</v>
      </c>
      <c r="AZ3372" s="9"/>
      <c r="BA3372" s="29"/>
      <c r="BB3372" s="29"/>
      <c r="BC3372" s="29"/>
      <c r="BD3372" s="29"/>
    </row>
    <row r="3373" spans="2:56" ht="18.649999999999999" customHeight="1" thickTop="1" thickBot="1">
      <c r="D3373" s="24">
        <v>0</v>
      </c>
      <c r="E3373" s="28">
        <v>0</v>
      </c>
      <c r="F3373" s="26">
        <v>1</v>
      </c>
      <c r="G3373" s="27">
        <v>0</v>
      </c>
      <c r="I3373" s="24">
        <v>0</v>
      </c>
      <c r="J3373" s="28">
        <f t="shared" ref="J3373" si="20119">IF(0=(1-$J$8*$K$8*$B3370^2),0,-1*(1-$J$8*$K$8*$B3370^2)/($B3370*$K$8))</f>
        <v>-1.9630882721899629E-2</v>
      </c>
      <c r="K3373" s="26">
        <v>1</v>
      </c>
      <c r="L3373" s="27">
        <v>0</v>
      </c>
      <c r="N3373" s="24">
        <f t="shared" ref="N3373" si="20120">D3373*I3370+F3373*I3373-E3373*J3370-G3373*J3373</f>
        <v>0</v>
      </c>
      <c r="O3373" s="28">
        <f t="shared" ref="O3373" si="20121">(D3373*J3370+E3373*I3370+F3373*J3373+G3373*I3373)</f>
        <v>-1.9630882721899629E-2</v>
      </c>
      <c r="P3373" s="26">
        <f t="shared" ref="P3373" si="20122">D3373*K3370+F3373*K3373-E3373*L3370-G3373*L3373</f>
        <v>1</v>
      </c>
      <c r="Q3373" s="27">
        <f t="shared" ref="Q3373" si="20123">(D3373*L3370+E3373*K3370+F3373*L3373+G3373*K3373)</f>
        <v>0</v>
      </c>
      <c r="S3373" s="24">
        <v>0</v>
      </c>
      <c r="T3373" s="28">
        <v>0</v>
      </c>
      <c r="U3373" s="26">
        <v>1</v>
      </c>
      <c r="V3373" s="27">
        <v>0</v>
      </c>
      <c r="X3373" s="24">
        <f t="shared" ref="X3373" si="20124">N3373*S3370+P3373*S3373-O3373*T3370-Q3373*T3373</f>
        <v>0</v>
      </c>
      <c r="Y3373" s="28">
        <f t="shared" ref="Y3373" si="20125">(N3373*T3370+O3373*S3370+P3373*T3373+Q3373*S3373)</f>
        <v>-1.9630882721899629E-2</v>
      </c>
      <c r="Z3373" s="26">
        <f t="shared" ref="Z3373" si="20126">N3373*U3370+P3373*U3373-O3373*V3370-Q3373*V3373</f>
        <v>0.51377896087867536</v>
      </c>
      <c r="AA3373" s="27">
        <f t="shared" ref="AA3373" si="20127">(N3373*V3370+O3373*U3370+P3373*V3373+Q3373*U3373)</f>
        <v>0</v>
      </c>
      <c r="AB3373" s="8"/>
      <c r="AC3373" s="24">
        <v>0</v>
      </c>
      <c r="AD3373" s="28">
        <f t="shared" ref="AD3373" si="20128">IF(0=(1-$AD$8*$AE$8*$B3370^2),0,-1*(1-$AD$8*$AE$8*$B3370^2)/($B3370*$AD$8))</f>
        <v>-4.59399170770537E-2</v>
      </c>
      <c r="AE3373" s="26">
        <v>1</v>
      </c>
      <c r="AF3373" s="27">
        <v>0</v>
      </c>
      <c r="AH3373" s="24">
        <f t="shared" ref="AH3373" si="20129">X3373*AC3370+Z3373*AC3373-Y3373*AD3370-AA3373*AD3373</f>
        <v>0</v>
      </c>
      <c r="AI3373" s="28">
        <f t="shared" ref="AI3373" si="20130">(X3373*AD3370+Y3373*AC3370+Z3373*AD3373+AA3373*AC3373)</f>
        <v>-4.3233845580600797E-2</v>
      </c>
      <c r="AJ3373" s="26">
        <f t="shared" ref="AJ3373" si="20131">X3373*AE3370+Z3373*AE3373-Y3373*AF3370-AA3373*AF3373</f>
        <v>0.51377896087867536</v>
      </c>
      <c r="AK3373" s="27">
        <f t="shared" ref="AK3373" si="20132">(X3373*AF3370+Y3373*AE3370+Z3373*AF3373+AA3373*AE3373)</f>
        <v>0</v>
      </c>
      <c r="AL3373" s="8"/>
      <c r="AM3373" s="24">
        <v>0</v>
      </c>
      <c r="AN3373" s="28">
        <v>0</v>
      </c>
      <c r="AO3373" s="26">
        <v>1</v>
      </c>
      <c r="AP3373" s="27">
        <v>0</v>
      </c>
      <c r="AR3373" s="24">
        <f t="shared" ref="AR3373" si="20133">AH3373*AM3370+AJ3373*AM3373-AI3373*AN3370-AK3373*AN3373</f>
        <v>0</v>
      </c>
      <c r="AS3373" s="28">
        <f t="shared" ref="AS3373" si="20134">(AH3373*AN3370+AI3373*AM3370+AJ3373*AN3373+AK3373*AM3373)</f>
        <v>-4.3233845580600797E-2</v>
      </c>
      <c r="AT3373" s="26">
        <f t="shared" ref="AT3373" si="20135">AH3373*AO3370+AJ3373*AO3373-AI3373*AP3370-AK3373*AP3373</f>
        <v>0.29243561082480801</v>
      </c>
      <c r="AU3373" s="27">
        <f t="shared" ref="AU3373" si="20136">(AH3373*AP3370+AI3373*AO3370+AJ3373*AP3373+AK3373*AO3373)</f>
        <v>0</v>
      </c>
      <c r="AV3373" s="8"/>
      <c r="AW3373" s="38">
        <f t="shared" ref="AW3373" si="20137">(180/PI())*ATAN(-1*(($AR$8*AS3370+AU3370+$AR$8*AS3373+AU3373)/($AR$8*AR3370+AT3370+$AR$8*AR3373+AT3373)))</f>
        <v>-89.850610554432166</v>
      </c>
      <c r="AY3373" s="187">
        <f t="shared" ref="AY3373" si="20138">20*LOG(((($AR$8*AR3370+AT3370-$AR$8*AR3373-AT3373)^2+($AR$8*AS3370+AU3370-$AR$8*AS3373-AU3373)^2)/(($AR$8*AR3370+AT3370+$AR$8*AR3373+AT3373)^2+($AR$8*AS3370+AU3370+$AR$8*AS3373+AU3373)^2))^0.5)</f>
        <v>-2.6582349496829291E-2</v>
      </c>
      <c r="AZ3373" s="9"/>
      <c r="BA3373" s="29"/>
      <c r="BB3373" s="29"/>
      <c r="BC3373" s="29"/>
      <c r="BD3373" s="29"/>
    </row>
    <row r="3374" spans="2:56" ht="18.649999999999999" customHeight="1">
      <c r="AY3374" s="33"/>
    </row>
    <row r="3375" spans="2:56" ht="18.649999999999999" customHeight="1" thickBot="1">
      <c r="E3375" s="21" t="s">
        <v>68</v>
      </c>
      <c r="J3375" s="21" t="s">
        <v>69</v>
      </c>
      <c r="O3375" s="21" t="s">
        <v>70</v>
      </c>
      <c r="T3375" s="21" t="s">
        <v>71</v>
      </c>
      <c r="Y3375" s="21" t="s">
        <v>72</v>
      </c>
      <c r="AD3375" s="21" t="s">
        <v>73</v>
      </c>
      <c r="AI3375" s="21" t="s">
        <v>74</v>
      </c>
      <c r="AN3375" s="21" t="s">
        <v>75</v>
      </c>
      <c r="AS3375" s="21" t="s">
        <v>76</v>
      </c>
    </row>
    <row r="3376" spans="2:56" ht="18.649999999999999" customHeight="1" thickBot="1">
      <c r="B3376" s="20"/>
      <c r="D3376" s="197" t="s">
        <v>77</v>
      </c>
      <c r="E3376" s="198"/>
      <c r="F3376" s="199" t="s">
        <v>78</v>
      </c>
      <c r="G3376" s="200"/>
      <c r="I3376" s="197" t="s">
        <v>79</v>
      </c>
      <c r="J3376" s="198"/>
      <c r="K3376" s="199" t="s">
        <v>80</v>
      </c>
      <c r="L3376" s="200"/>
      <c r="N3376" s="197" t="s">
        <v>81</v>
      </c>
      <c r="O3376" s="198"/>
      <c r="P3376" s="199" t="s">
        <v>82</v>
      </c>
      <c r="Q3376" s="200"/>
      <c r="S3376" s="197" t="s">
        <v>83</v>
      </c>
      <c r="T3376" s="198"/>
      <c r="U3376" s="199" t="s">
        <v>84</v>
      </c>
      <c r="V3376" s="200"/>
      <c r="X3376" s="197" t="s">
        <v>85</v>
      </c>
      <c r="Y3376" s="198"/>
      <c r="Z3376" s="199" t="s">
        <v>86</v>
      </c>
      <c r="AA3376" s="200"/>
      <c r="AB3376" s="4"/>
      <c r="AC3376" s="197" t="s">
        <v>87</v>
      </c>
      <c r="AD3376" s="198"/>
      <c r="AE3376" s="199" t="s">
        <v>88</v>
      </c>
      <c r="AF3376" s="200"/>
      <c r="AH3376" s="197" t="s">
        <v>89</v>
      </c>
      <c r="AI3376" s="198"/>
      <c r="AJ3376" s="199" t="s">
        <v>90</v>
      </c>
      <c r="AK3376" s="200"/>
      <c r="AL3376" s="4"/>
      <c r="AM3376" s="197" t="s">
        <v>91</v>
      </c>
      <c r="AN3376" s="198"/>
      <c r="AO3376" s="199" t="s">
        <v>92</v>
      </c>
      <c r="AP3376" s="200"/>
      <c r="AR3376" s="197" t="s">
        <v>93</v>
      </c>
      <c r="AS3376" s="198"/>
      <c r="AT3376" s="199" t="s">
        <v>94</v>
      </c>
      <c r="AU3376" s="200"/>
      <c r="AV3376" s="4"/>
      <c r="AW3376" s="181" t="s">
        <v>95</v>
      </c>
      <c r="AY3376" s="182" t="s">
        <v>22</v>
      </c>
      <c r="AZ3376" s="9"/>
      <c r="BA3376" s="29"/>
      <c r="BB3376" s="29"/>
      <c r="BC3376" s="29"/>
      <c r="BD3376" s="29"/>
    </row>
    <row r="3377" spans="1:56" ht="18.649999999999999" customHeight="1" thickTop="1" thickBot="1">
      <c r="B3377" s="39">
        <f t="shared" ref="B3377" si="20139">B3370+$E$5</f>
        <v>1.091599999999979</v>
      </c>
      <c r="D3377" s="24">
        <v>1</v>
      </c>
      <c r="E3377" s="25">
        <v>0</v>
      </c>
      <c r="F3377" s="26">
        <v>0</v>
      </c>
      <c r="G3377" s="27">
        <f t="shared" ref="G3377" si="20140">-1/($E$8*$B3377)</f>
        <v>-5.1178015562211954</v>
      </c>
      <c r="I3377" s="24">
        <v>1</v>
      </c>
      <c r="J3377" s="28">
        <v>0</v>
      </c>
      <c r="K3377" s="26">
        <v>0</v>
      </c>
      <c r="L3377" s="27">
        <v>0</v>
      </c>
      <c r="N3377" s="24">
        <f t="shared" ref="N3377" si="20141">D3377*I3377+F3377*I3380-E3377*J3377-G3377*J3380</f>
        <v>0.90361831513305835</v>
      </c>
      <c r="O3377" s="28">
        <f t="shared" ref="O3377" si="20142">(D3377*J3377+E3377*I3377+F3377*J3380+G3377*I3380)</f>
        <v>0</v>
      </c>
      <c r="P3377" s="26">
        <f t="shared" ref="P3377" si="20143">D3377*K3377+F3377*K3380-E3377*L3377-G3377*L3380</f>
        <v>0</v>
      </c>
      <c r="Q3377" s="27">
        <f t="shared" ref="Q3377" si="20144">(D3377*L3377+E3377*K3377+F3377*L3380+G3377*K3380)</f>
        <v>-5.1178015562211954</v>
      </c>
      <c r="S3377" s="24">
        <v>1</v>
      </c>
      <c r="T3377" s="25">
        <v>0</v>
      </c>
      <c r="U3377" s="26">
        <v>0</v>
      </c>
      <c r="V3377" s="27">
        <f t="shared" ref="V3377" si="20145">-1/($T$8*$B3377)</f>
        <v>-24.759094015232272</v>
      </c>
      <c r="X3377" s="24">
        <f t="shared" ref="X3377" si="20146">N3377*S3377+P3377*S3380-O3377*T3377-Q3377*T3380</f>
        <v>0.90361831513305835</v>
      </c>
      <c r="Y3377" s="28">
        <f t="shared" ref="Y3377" si="20147">(N3377*T3377+O3377*S3377+P3377*T3380+Q3377*S3380)</f>
        <v>0</v>
      </c>
      <c r="Z3377" s="26">
        <f t="shared" ref="Z3377" si="20148">N3377*U3377+P3377*U3380-O3377*V3377-Q3377*V3380</f>
        <v>0</v>
      </c>
      <c r="AA3377" s="27">
        <f t="shared" ref="AA3377" si="20149">(N3377*V3377+O3377*U3377+P3377*V3380+Q3377*U3380)</f>
        <v>-27.490572374486369</v>
      </c>
      <c r="AB3377" s="8"/>
      <c r="AC3377" s="24">
        <v>1</v>
      </c>
      <c r="AD3377" s="28">
        <v>0</v>
      </c>
      <c r="AE3377" s="26">
        <v>0</v>
      </c>
      <c r="AF3377" s="27">
        <v>0</v>
      </c>
      <c r="AH3377" s="24">
        <f t="shared" ref="AH3377" si="20150">X3377*AC3377+Z3377*AC3380-Y3377*AD3377-AA3377*AD3380</f>
        <v>-0.34049517518076278</v>
      </c>
      <c r="AI3377" s="28">
        <f t="shared" ref="AI3377" si="20151">(X3377*AD3377+Y3377*AC3377+Z3377*AD3380+AA3377*AC3380)</f>
        <v>0</v>
      </c>
      <c r="AJ3377" s="26">
        <f t="shared" ref="AJ3377" si="20152">X3377*AE3377+Z3377*AE3380-Y3377*AF3377-AA3377*AF3380</f>
        <v>0</v>
      </c>
      <c r="AK3377" s="27">
        <f t="shared" ref="AK3377" si="20153">(X3377*AF3377+Y3377*AE3377+Z3377*AF3380+AA3377*AE3380)</f>
        <v>-27.490572374486369</v>
      </c>
      <c r="AL3377" s="8"/>
      <c r="AM3377" s="24">
        <v>1</v>
      </c>
      <c r="AN3377" s="25">
        <v>0</v>
      </c>
      <c r="AO3377" s="26">
        <v>0</v>
      </c>
      <c r="AP3377" s="27">
        <f t="shared" ref="AP3377" si="20154">-1/($AN$8*$B3377)</f>
        <v>-5.1178015562211954</v>
      </c>
      <c r="AR3377" s="24">
        <f t="shared" ref="AR3377" si="20155">AH3377*AM3377+AJ3377*AM3380-AI3377*AN3377-AK3377*AN3380</f>
        <v>-0.34049517518076278</v>
      </c>
      <c r="AS3377" s="28">
        <f t="shared" ref="AS3377" si="20156">(AH3377*AN3377+AI3377*AM3377+AJ3377*AN3380+AK3377*AM3380)</f>
        <v>0</v>
      </c>
      <c r="AT3377" s="26">
        <f t="shared" ref="AT3377" si="20157">AH3377*AO3377+AJ3377*AO3380-AI3377*AP3377-AK3377*AP3380</f>
        <v>0</v>
      </c>
      <c r="AU3377" s="27">
        <f t="shared" ref="AU3377" si="20158">(AH3377*AP3377+AI3377*AO3377+AJ3377*AP3380+AK3377*AO3380)</f>
        <v>-25.747985637060452</v>
      </c>
      <c r="AV3377" s="8"/>
      <c r="AW3377" s="183">
        <f t="shared" ref="AW3377" si="20159">20*LOG((2*$AR$8)/(($AR$8*AR3377+AT3377+$AR$8*AR3380+AT3380)^2+($AR$8*AS3377+AU3377+$AR$8*AS3380+AU3380)^2)^0.5)</f>
        <v>-22.208759084560235</v>
      </c>
      <c r="AY3377" s="184">
        <f t="shared" ref="AY3377" si="20160">((AS3377^2+AR3377^2)/(AS3380^2+AR3380^2))^0.5</f>
        <v>7.9209393898836442</v>
      </c>
      <c r="AZ3377" s="9"/>
      <c r="BA3377" s="29"/>
      <c r="BB3377" s="29"/>
      <c r="BC3377" s="29"/>
      <c r="BD3377" s="29"/>
    </row>
    <row r="3378" spans="1:56" ht="18.649999999999999" customHeight="1" thickBot="1">
      <c r="D3378" s="30"/>
      <c r="G3378" s="31"/>
      <c r="I3378" s="30"/>
      <c r="L3378" s="31"/>
      <c r="N3378" s="30"/>
      <c r="Q3378" s="31"/>
      <c r="S3378" s="30"/>
      <c r="V3378" s="31"/>
      <c r="X3378" s="30"/>
      <c r="AA3378" s="31"/>
      <c r="AC3378" s="30"/>
      <c r="AF3378" s="31"/>
      <c r="AH3378" s="30"/>
      <c r="AK3378" s="31"/>
      <c r="AM3378" s="30"/>
      <c r="AP3378" s="31"/>
      <c r="AR3378" s="30"/>
      <c r="AU3378" s="31"/>
      <c r="AY3378" s="185"/>
      <c r="AZ3378" s="9"/>
      <c r="BA3378" s="29"/>
      <c r="BB3378" s="29"/>
      <c r="BC3378" s="29"/>
      <c r="BD3378" s="29"/>
    </row>
    <row r="3379" spans="1:56" ht="18.649999999999999" customHeight="1" thickBot="1">
      <c r="D3379" s="197" t="s">
        <v>96</v>
      </c>
      <c r="E3379" s="198"/>
      <c r="F3379" s="199" t="s">
        <v>97</v>
      </c>
      <c r="G3379" s="200"/>
      <c r="I3379" s="197" t="s">
        <v>98</v>
      </c>
      <c r="J3379" s="198"/>
      <c r="K3379" s="199" t="s">
        <v>99</v>
      </c>
      <c r="L3379" s="200"/>
      <c r="N3379" s="197" t="s">
        <v>1</v>
      </c>
      <c r="O3379" s="198"/>
      <c r="P3379" s="199" t="s">
        <v>2</v>
      </c>
      <c r="Q3379" s="200"/>
      <c r="S3379" s="172" t="s">
        <v>100</v>
      </c>
      <c r="T3379" s="173"/>
      <c r="U3379" s="199" t="s">
        <v>101</v>
      </c>
      <c r="V3379" s="200"/>
      <c r="X3379" s="197" t="s">
        <v>102</v>
      </c>
      <c r="Y3379" s="198"/>
      <c r="Z3379" s="199" t="s">
        <v>103</v>
      </c>
      <c r="AA3379" s="200"/>
      <c r="AB3379" s="4"/>
      <c r="AC3379" s="197" t="s">
        <v>104</v>
      </c>
      <c r="AD3379" s="198"/>
      <c r="AE3379" s="199" t="s">
        <v>105</v>
      </c>
      <c r="AF3379" s="200"/>
      <c r="AH3379" s="172" t="s">
        <v>106</v>
      </c>
      <c r="AI3379" s="173"/>
      <c r="AJ3379" s="199" t="s">
        <v>107</v>
      </c>
      <c r="AK3379" s="200"/>
      <c r="AL3379" s="4"/>
      <c r="AM3379" s="197" t="s">
        <v>108</v>
      </c>
      <c r="AN3379" s="198"/>
      <c r="AO3379" s="199" t="s">
        <v>109</v>
      </c>
      <c r="AP3379" s="200"/>
      <c r="AR3379" s="197" t="s">
        <v>110</v>
      </c>
      <c r="AS3379" s="198"/>
      <c r="AT3379" s="199" t="s">
        <v>111</v>
      </c>
      <c r="AU3379" s="200"/>
      <c r="AV3379" s="4"/>
      <c r="AW3379" s="36" t="s">
        <v>112</v>
      </c>
      <c r="AY3379" s="186" t="s">
        <v>113</v>
      </c>
      <c r="AZ3379" s="9"/>
      <c r="BA3379" s="29"/>
      <c r="BB3379" s="29"/>
      <c r="BC3379" s="29"/>
      <c r="BD3379" s="29"/>
    </row>
    <row r="3380" spans="1:56" ht="18.649999999999999" customHeight="1" thickTop="1" thickBot="1">
      <c r="D3380" s="24">
        <v>0</v>
      </c>
      <c r="E3380" s="28">
        <v>0</v>
      </c>
      <c r="F3380" s="26">
        <v>1</v>
      </c>
      <c r="G3380" s="27">
        <v>0</v>
      </c>
      <c r="I3380" s="24">
        <v>0</v>
      </c>
      <c r="J3380" s="28">
        <f t="shared" ref="J3380" si="20161">IF(0=(1-$J$8*$K$8*$B3377^2),0,-1*(1-$J$8*$K$8*$B3377^2)/($B3377*$K$8))</f>
        <v>-1.8832634248934527E-2</v>
      </c>
      <c r="K3380" s="26">
        <v>1</v>
      </c>
      <c r="L3380" s="27">
        <v>0</v>
      </c>
      <c r="N3380" s="24">
        <f t="shared" ref="N3380" si="20162">D3380*I3377+F3380*I3380-E3380*J3377-G3380*J3380</f>
        <v>0</v>
      </c>
      <c r="O3380" s="28">
        <f t="shared" ref="O3380" si="20163">(D3380*J3377+E3380*I3377+F3380*J3380+G3380*I3380)</f>
        <v>-1.8832634248934527E-2</v>
      </c>
      <c r="P3380" s="26">
        <f t="shared" ref="P3380" si="20164">D3380*K3377+F3380*K3380-E3380*L3377-G3380*L3380</f>
        <v>1</v>
      </c>
      <c r="Q3380" s="27">
        <f t="shared" ref="Q3380" si="20165">(D3380*L3377+E3380*K3377+F3380*L3380+G3380*K3380)</f>
        <v>0</v>
      </c>
      <c r="S3380" s="24">
        <v>0</v>
      </c>
      <c r="T3380" s="28">
        <v>0</v>
      </c>
      <c r="U3380" s="26">
        <v>1</v>
      </c>
      <c r="V3380" s="27">
        <v>0</v>
      </c>
      <c r="X3380" s="24">
        <f t="shared" ref="X3380" si="20166">N3380*S3377+P3380*S3380-O3380*T3377-Q3380*T3380</f>
        <v>0</v>
      </c>
      <c r="Y3380" s="28">
        <f t="shared" ref="Y3380" si="20167">(N3380*T3377+O3380*S3377+P3380*T3380+Q3380*S3380)</f>
        <v>-1.8832634248934527E-2</v>
      </c>
      <c r="Z3380" s="26">
        <f t="shared" ref="Z3380" si="20168">N3380*U3377+P3380*U3380-O3380*V3377-Q3380*V3380</f>
        <v>0.53372103807614679</v>
      </c>
      <c r="AA3380" s="27">
        <f t="shared" ref="AA3380" si="20169">(N3380*V3377+O3380*U3377+P3380*V3380+Q3380*U3380)</f>
        <v>0</v>
      </c>
      <c r="AB3380" s="8"/>
      <c r="AC3380" s="24">
        <v>0</v>
      </c>
      <c r="AD3380" s="28">
        <f t="shared" ref="AD3380" si="20170">IF(0=(1-$AD$8*$AE$8*$B3377^2),0,-1*(1-$AD$8*$AE$8*$B3377^2)/($B3377*$AD$8))</f>
        <v>-4.5256005344889293E-2</v>
      </c>
      <c r="AE3380" s="26">
        <v>1</v>
      </c>
      <c r="AF3380" s="27">
        <v>0</v>
      </c>
      <c r="AH3380" s="24">
        <f t="shared" ref="AH3380" si="20171">X3380*AC3377+Z3380*AC3380-Y3380*AD3377-AA3380*AD3380</f>
        <v>0</v>
      </c>
      <c r="AI3380" s="28">
        <f t="shared" ref="AI3380" si="20172">(X3380*AD3377+Y3380*AC3377+Z3380*AD3380+AA3380*AC3380)</f>
        <v>-4.2986716400788487E-2</v>
      </c>
      <c r="AJ3380" s="26">
        <f t="shared" ref="AJ3380" si="20173">X3380*AE3377+Z3380*AE3380-Y3380*AF3377-AA3380*AF3380</f>
        <v>0.53372103807614679</v>
      </c>
      <c r="AK3380" s="27">
        <f t="shared" ref="AK3380" si="20174">(X3380*AF3377+Y3380*AE3377+Z3380*AF3380+AA3380*AE3380)</f>
        <v>0</v>
      </c>
      <c r="AL3380" s="8"/>
      <c r="AM3380" s="24">
        <v>0</v>
      </c>
      <c r="AN3380" s="28">
        <v>0</v>
      </c>
      <c r="AO3380" s="26">
        <v>1</v>
      </c>
      <c r="AP3380" s="27">
        <v>0</v>
      </c>
      <c r="AR3380" s="24">
        <f t="shared" ref="AR3380" si="20175">AH3380*AM3377+AJ3380*AM3380-AI3380*AN3377-AK3380*AN3380</f>
        <v>0</v>
      </c>
      <c r="AS3380" s="28">
        <f t="shared" ref="AS3380" si="20176">(AH3380*AN3377+AI3380*AM3377+AJ3380*AN3380+AK3380*AM3380)</f>
        <v>-4.2986716400788487E-2</v>
      </c>
      <c r="AT3380" s="26">
        <f t="shared" ref="AT3380" si="20177">AH3380*AO3377+AJ3380*AO3380-AI3380*AP3377-AK3380*AP3380</f>
        <v>0.31372355398335228</v>
      </c>
      <c r="AU3380" s="27">
        <f t="shared" ref="AU3380" si="20178">(AH3380*AP3377+AI3380*AO3377+AJ3380*AP3380+AK3380*AO3380)</f>
        <v>0</v>
      </c>
      <c r="AV3380" s="8"/>
      <c r="AW3380" s="38">
        <f t="shared" ref="AW3380" si="20179">(180/PI())*ATAN(-1*(($AR$8*AS3377+AU3377+$AR$8*AS3380+AU3380)/($AR$8*AR3377+AT3377+$AR$8*AR3380+AT3380)))</f>
        <v>-89.940525687306746</v>
      </c>
      <c r="AY3380" s="187">
        <f t="shared" ref="AY3380" si="20180">20*LOG(((($AR$8*AR3377+AT3377-$AR$8*AR3380-AT3380)^2+($AR$8*AS3377+AU3377-$AR$8*AS3380-AU3380)^2)/(($AR$8*AR3377+AT3377+$AR$8*AR3380+AT3380)^2+($AR$8*AS3377+AU3377+$AR$8*AS3380+AU3380)^2))^0.5)</f>
        <v>-2.619494505136551E-2</v>
      </c>
      <c r="AZ3380" s="9"/>
      <c r="BA3380" s="29"/>
      <c r="BB3380" s="29"/>
      <c r="BC3380" s="29"/>
      <c r="BD3380" s="29"/>
    </row>
    <row r="3381" spans="1:56" ht="18.649999999999999" customHeight="1">
      <c r="AY3381" s="33"/>
    </row>
    <row r="3382" spans="1:56" ht="18.649999999999999" customHeight="1" thickBot="1">
      <c r="A3382">
        <v>0</v>
      </c>
      <c r="E3382" s="21" t="s">
        <v>68</v>
      </c>
      <c r="J3382" s="21" t="s">
        <v>69</v>
      </c>
      <c r="O3382" s="21" t="s">
        <v>70</v>
      </c>
      <c r="T3382" s="21" t="s">
        <v>71</v>
      </c>
      <c r="Y3382" s="21" t="s">
        <v>72</v>
      </c>
      <c r="AD3382" s="21" t="s">
        <v>73</v>
      </c>
      <c r="AI3382" s="21" t="s">
        <v>74</v>
      </c>
      <c r="AN3382" s="21" t="s">
        <v>75</v>
      </c>
      <c r="AS3382" s="21" t="s">
        <v>76</v>
      </c>
    </row>
    <row r="3383" spans="1:56" ht="18.649999999999999" customHeight="1" thickBot="1">
      <c r="B3383" s="20"/>
      <c r="D3383" s="197" t="s">
        <v>77</v>
      </c>
      <c r="E3383" s="198"/>
      <c r="F3383" s="199" t="s">
        <v>78</v>
      </c>
      <c r="G3383" s="200"/>
      <c r="I3383" s="197" t="s">
        <v>79</v>
      </c>
      <c r="J3383" s="198"/>
      <c r="K3383" s="199" t="s">
        <v>80</v>
      </c>
      <c r="L3383" s="200"/>
      <c r="N3383" s="197" t="s">
        <v>81</v>
      </c>
      <c r="O3383" s="198"/>
      <c r="P3383" s="199" t="s">
        <v>82</v>
      </c>
      <c r="Q3383" s="200"/>
      <c r="S3383" s="197" t="s">
        <v>83</v>
      </c>
      <c r="T3383" s="198"/>
      <c r="U3383" s="199" t="s">
        <v>84</v>
      </c>
      <c r="V3383" s="200"/>
      <c r="X3383" s="197" t="s">
        <v>85</v>
      </c>
      <c r="Y3383" s="198"/>
      <c r="Z3383" s="199" t="s">
        <v>86</v>
      </c>
      <c r="AA3383" s="200"/>
      <c r="AB3383" s="4"/>
      <c r="AC3383" s="197" t="s">
        <v>87</v>
      </c>
      <c r="AD3383" s="198"/>
      <c r="AE3383" s="199" t="s">
        <v>88</v>
      </c>
      <c r="AF3383" s="200"/>
      <c r="AH3383" s="197" t="s">
        <v>89</v>
      </c>
      <c r="AI3383" s="198"/>
      <c r="AJ3383" s="199" t="s">
        <v>90</v>
      </c>
      <c r="AK3383" s="200"/>
      <c r="AL3383" s="4"/>
      <c r="AM3383" s="197" t="s">
        <v>91</v>
      </c>
      <c r="AN3383" s="198"/>
      <c r="AO3383" s="199" t="s">
        <v>92</v>
      </c>
      <c r="AP3383" s="200"/>
      <c r="AR3383" s="197" t="s">
        <v>93</v>
      </c>
      <c r="AS3383" s="198"/>
      <c r="AT3383" s="199" t="s">
        <v>94</v>
      </c>
      <c r="AU3383" s="200"/>
      <c r="AV3383" s="4"/>
      <c r="AW3383" s="181" t="s">
        <v>95</v>
      </c>
      <c r="AY3383" s="182" t="s">
        <v>22</v>
      </c>
      <c r="AZ3383" s="9"/>
      <c r="BA3383" s="29"/>
      <c r="BB3383" s="29"/>
      <c r="BC3383" s="29"/>
      <c r="BD3383" s="29"/>
    </row>
    <row r="3384" spans="1:56" ht="18.649999999999999" customHeight="1" thickTop="1" thickBot="1">
      <c r="B3384" s="39">
        <f t="shared" ref="B3384" si="20181">B3377+$E$5</f>
        <v>1.091999999999979</v>
      </c>
      <c r="D3384" s="24">
        <v>1</v>
      </c>
      <c r="E3384" s="25">
        <v>0</v>
      </c>
      <c r="F3384" s="26">
        <v>0</v>
      </c>
      <c r="G3384" s="27">
        <f t="shared" ref="G3384" si="20182">-1/($E$8*$B3384)</f>
        <v>-5.1159269036364998</v>
      </c>
      <c r="I3384" s="24">
        <v>1</v>
      </c>
      <c r="J3384" s="28">
        <v>0</v>
      </c>
      <c r="K3384" s="26">
        <v>0</v>
      </c>
      <c r="L3384" s="27">
        <v>0</v>
      </c>
      <c r="N3384" s="24">
        <f t="shared" ref="N3384" si="20183">D3384*I3384+F3384*I3387-E3384*J3384-G3384*J3387</f>
        <v>0.90773589151914336</v>
      </c>
      <c r="O3384" s="28">
        <f t="shared" ref="O3384" si="20184">(D3384*J3384+E3384*I3384+F3384*J3387+G3384*I3387)</f>
        <v>0</v>
      </c>
      <c r="P3384" s="26">
        <f t="shared" ref="P3384" si="20185">D3384*K3384+F3384*K3387-E3384*L3384-G3384*L3387</f>
        <v>0</v>
      </c>
      <c r="Q3384" s="27">
        <f t="shared" ref="Q3384" si="20186">(D3384*L3384+E3384*K3384+F3384*L3387+G3384*K3387)</f>
        <v>-5.1159269036364998</v>
      </c>
      <c r="S3384" s="24">
        <v>1</v>
      </c>
      <c r="T3384" s="25">
        <v>0</v>
      </c>
      <c r="U3384" s="26">
        <v>0</v>
      </c>
      <c r="V3384" s="27">
        <f t="shared" ref="V3384" si="20187">-1/($T$8*$B3384)</f>
        <v>-24.750024750025229</v>
      </c>
      <c r="X3384" s="24">
        <f t="shared" ref="X3384" si="20188">N3384*S3384+P3384*S3387-O3384*T3384-Q3384*T3387</f>
        <v>0.90773589151914336</v>
      </c>
      <c r="Y3384" s="28">
        <f t="shared" ref="Y3384" si="20189">(N3384*T3384+O3384*S3384+P3384*T3387+Q3384*S3387)</f>
        <v>0</v>
      </c>
      <c r="Z3384" s="26">
        <f t="shared" ref="Z3384" si="20190">N3384*U3384+P3384*U3387-O3384*V3384-Q3384*V3387</f>
        <v>0</v>
      </c>
      <c r="AA3384" s="27">
        <f t="shared" ref="AA3384" si="20191">(N3384*V3384+O3384*U3384+P3384*V3387+Q3384*U3387)</f>
        <v>-27.582412685221513</v>
      </c>
      <c r="AB3384" s="8"/>
      <c r="AC3384" s="24">
        <v>1</v>
      </c>
      <c r="AD3384" s="28">
        <v>0</v>
      </c>
      <c r="AE3384" s="26">
        <v>0</v>
      </c>
      <c r="AF3384" s="27">
        <v>0</v>
      </c>
      <c r="AH3384" s="24">
        <f t="shared" ref="AH3384" si="20192">X3384*AC3384+Z3384*AC3387-Y3384*AD3384-AA3384*AD3387</f>
        <v>-0.32167706746400793</v>
      </c>
      <c r="AI3384" s="28">
        <f t="shared" ref="AI3384" si="20193">(X3384*AD3384+Y3384*AC3384+Z3384*AD3387+AA3384*AC3387)</f>
        <v>0</v>
      </c>
      <c r="AJ3384" s="26">
        <f t="shared" ref="AJ3384" si="20194">X3384*AE3384+Z3384*AE3387-Y3384*AF3384-AA3384*AF3387</f>
        <v>0</v>
      </c>
      <c r="AK3384" s="27">
        <f t="shared" ref="AK3384" si="20195">(X3384*AF3384+Y3384*AE3384+Z3384*AF3387+AA3384*AE3387)</f>
        <v>-27.582412685221513</v>
      </c>
      <c r="AL3384" s="8"/>
      <c r="AM3384" s="24">
        <v>1</v>
      </c>
      <c r="AN3384" s="25">
        <v>0</v>
      </c>
      <c r="AO3384" s="26">
        <v>0</v>
      </c>
      <c r="AP3384" s="27">
        <f t="shared" ref="AP3384" si="20196">-1/($AN$8*$B3384)</f>
        <v>-5.1159269036364998</v>
      </c>
      <c r="AR3384" s="24">
        <f t="shared" ref="AR3384" si="20197">AH3384*AM3384+AJ3384*AM3387-AI3384*AN3384-AK3384*AN3387</f>
        <v>-0.32167706746400793</v>
      </c>
      <c r="AS3384" s="28">
        <f t="shared" ref="AS3384" si="20198">(AH3384*AN3384+AI3384*AM3384+AJ3384*AN3387+AK3384*AM3387)</f>
        <v>0</v>
      </c>
      <c r="AT3384" s="26">
        <f t="shared" ref="AT3384" si="20199">AH3384*AO3384+AJ3384*AO3387-AI3384*AP3384-AK3384*AP3387</f>
        <v>0</v>
      </c>
      <c r="AU3384" s="27">
        <f t="shared" ref="AU3384" si="20200">(AH3384*AP3384+AI3384*AO3384+AJ3384*AP3387+AK3384*AO3387)</f>
        <v>-25.936736321499502</v>
      </c>
      <c r="AV3384" s="8"/>
      <c r="AW3384" s="183">
        <f t="shared" ref="AW3384" si="20201">20*LOG((2*$AR$8)/(($AR$8*AR3384+AT3384+$AR$8*AR3387+AT3387)^2+($AR$8*AS3384+AU3384+$AR$8*AS3387+AU3387)^2)^0.5)</f>
        <v>-22.271999664871874</v>
      </c>
      <c r="AY3384" s="184">
        <f t="shared" ref="AY3384" si="20202">((AS3384^2+AR3384^2)/(AS3387^2+AR3387^2))^0.5</f>
        <v>7.5313447331297985</v>
      </c>
      <c r="AZ3384" s="9"/>
      <c r="BA3384" s="29"/>
      <c r="BB3384" s="29"/>
      <c r="BC3384" s="29"/>
      <c r="BD3384" s="29"/>
    </row>
    <row r="3385" spans="1:56" ht="18.649999999999999" customHeight="1" thickBot="1">
      <c r="D3385" s="30"/>
      <c r="G3385" s="31"/>
      <c r="I3385" s="30"/>
      <c r="L3385" s="31"/>
      <c r="N3385" s="30"/>
      <c r="Q3385" s="31"/>
      <c r="S3385" s="30"/>
      <c r="V3385" s="31"/>
      <c r="X3385" s="30"/>
      <c r="AA3385" s="31"/>
      <c r="AC3385" s="30"/>
      <c r="AF3385" s="31"/>
      <c r="AH3385" s="30"/>
      <c r="AK3385" s="31"/>
      <c r="AM3385" s="30"/>
      <c r="AP3385" s="31"/>
      <c r="AR3385" s="30"/>
      <c r="AU3385" s="31"/>
      <c r="AY3385" s="185"/>
      <c r="AZ3385" s="9"/>
      <c r="BA3385" s="29"/>
      <c r="BB3385" s="29"/>
      <c r="BC3385" s="29"/>
      <c r="BD3385" s="29"/>
    </row>
    <row r="3386" spans="1:56" ht="18.649999999999999" customHeight="1" thickBot="1">
      <c r="D3386" s="197" t="s">
        <v>96</v>
      </c>
      <c r="E3386" s="198"/>
      <c r="F3386" s="199" t="s">
        <v>97</v>
      </c>
      <c r="G3386" s="200"/>
      <c r="I3386" s="197" t="s">
        <v>98</v>
      </c>
      <c r="J3386" s="198"/>
      <c r="K3386" s="199" t="s">
        <v>99</v>
      </c>
      <c r="L3386" s="200"/>
      <c r="N3386" s="197" t="s">
        <v>1</v>
      </c>
      <c r="O3386" s="198"/>
      <c r="P3386" s="199" t="s">
        <v>2</v>
      </c>
      <c r="Q3386" s="200"/>
      <c r="S3386" s="172" t="s">
        <v>100</v>
      </c>
      <c r="T3386" s="173"/>
      <c r="U3386" s="199" t="s">
        <v>101</v>
      </c>
      <c r="V3386" s="200"/>
      <c r="X3386" s="197" t="s">
        <v>102</v>
      </c>
      <c r="Y3386" s="198"/>
      <c r="Z3386" s="199" t="s">
        <v>103</v>
      </c>
      <c r="AA3386" s="200"/>
      <c r="AB3386" s="4"/>
      <c r="AC3386" s="197" t="s">
        <v>104</v>
      </c>
      <c r="AD3386" s="198"/>
      <c r="AE3386" s="199" t="s">
        <v>105</v>
      </c>
      <c r="AF3386" s="200"/>
      <c r="AH3386" s="172" t="s">
        <v>106</v>
      </c>
      <c r="AI3386" s="173"/>
      <c r="AJ3386" s="199" t="s">
        <v>107</v>
      </c>
      <c r="AK3386" s="200"/>
      <c r="AL3386" s="4"/>
      <c r="AM3386" s="197" t="s">
        <v>108</v>
      </c>
      <c r="AN3386" s="198"/>
      <c r="AO3386" s="199" t="s">
        <v>109</v>
      </c>
      <c r="AP3386" s="200"/>
      <c r="AR3386" s="197" t="s">
        <v>110</v>
      </c>
      <c r="AS3386" s="198"/>
      <c r="AT3386" s="199" t="s">
        <v>111</v>
      </c>
      <c r="AU3386" s="200"/>
      <c r="AV3386" s="4"/>
      <c r="AW3386" s="36" t="s">
        <v>112</v>
      </c>
      <c r="AY3386" s="186" t="s">
        <v>113</v>
      </c>
      <c r="AZ3386" s="9"/>
      <c r="BA3386" s="29"/>
      <c r="BB3386" s="29"/>
      <c r="BC3386" s="29"/>
      <c r="BD3386" s="29"/>
    </row>
    <row r="3387" spans="1:56" ht="18.649999999999999" customHeight="1" thickTop="1" thickBot="1">
      <c r="D3387" s="24">
        <v>0</v>
      </c>
      <c r="E3387" s="28">
        <v>0</v>
      </c>
      <c r="F3387" s="26">
        <v>1</v>
      </c>
      <c r="G3387" s="27">
        <v>0</v>
      </c>
      <c r="I3387" s="24">
        <v>0</v>
      </c>
      <c r="J3387" s="28">
        <f t="shared" ref="J3387" si="20203">IF(0=(1-$J$8*$K$8*$B3384^2),0,-1*(1-$J$8*$K$8*$B3384^2)/($B3384*$K$8))</f>
        <v>-1.8034680756535748E-2</v>
      </c>
      <c r="K3387" s="26">
        <v>1</v>
      </c>
      <c r="L3387" s="27">
        <v>0</v>
      </c>
      <c r="N3387" s="24">
        <f t="shared" ref="N3387" si="20204">D3387*I3384+F3387*I3387-E3387*J3384-G3387*J3387</f>
        <v>0</v>
      </c>
      <c r="O3387" s="28">
        <f t="shared" ref="O3387" si="20205">(D3387*J3384+E3387*I3384+F3387*J3387+G3387*I3387)</f>
        <v>-1.8034680756535748E-2</v>
      </c>
      <c r="P3387" s="26">
        <f t="shared" ref="P3387" si="20206">D3387*K3384+F3387*K3387-E3387*L3384-G3387*L3387</f>
        <v>1</v>
      </c>
      <c r="Q3387" s="27">
        <f t="shared" ref="Q3387" si="20207">(D3387*L3384+E3387*K3384+F3387*L3387+G3387*K3387)</f>
        <v>0</v>
      </c>
      <c r="S3387" s="24">
        <v>0</v>
      </c>
      <c r="T3387" s="28">
        <v>0</v>
      </c>
      <c r="U3387" s="26">
        <v>1</v>
      </c>
      <c r="V3387" s="27">
        <v>0</v>
      </c>
      <c r="X3387" s="24">
        <f t="shared" ref="X3387" si="20208">N3387*S3384+P3387*S3387-O3387*T3384-Q3387*T3387</f>
        <v>0</v>
      </c>
      <c r="Y3387" s="28">
        <f t="shared" ref="Y3387" si="20209">(N3387*T3384+O3387*S3384+P3387*T3387+Q3387*S3387)</f>
        <v>-1.8034680756535748E-2</v>
      </c>
      <c r="Z3387" s="26">
        <f t="shared" ref="Z3387" si="20210">N3387*U3384+P3387*U3387-O3387*V3384-Q3387*V3387</f>
        <v>0.55364120491693658</v>
      </c>
      <c r="AA3387" s="27">
        <f t="shared" ref="AA3387" si="20211">(N3387*V3384+O3387*U3384+P3387*V3387+Q3387*U3387)</f>
        <v>0</v>
      </c>
      <c r="AB3387" s="8"/>
      <c r="AC3387" s="24">
        <v>0</v>
      </c>
      <c r="AD3387" s="28">
        <f t="shared" ref="AD3387" si="20212">IF(0=(1-$AD$8*$AE$8*$B3384^2),0,-1*(1-$AD$8*$AE$8*$B3384^2)/($B3384*$AD$8))</f>
        <v>-4.4572350251356481E-2</v>
      </c>
      <c r="AE3387" s="26">
        <v>1</v>
      </c>
      <c r="AF3387" s="27">
        <v>0</v>
      </c>
      <c r="AH3387" s="24">
        <f t="shared" ref="AH3387" si="20213">X3387*AC3384+Z3387*AC3387-Y3387*AD3384-AA3387*AD3387</f>
        <v>0</v>
      </c>
      <c r="AI3387" s="28">
        <f t="shared" ref="AI3387" si="20214">(X3387*AD3384+Y3387*AC3384+Z3387*AD3387+AA3387*AC3387)</f>
        <v>-4.2711770455676472E-2</v>
      </c>
      <c r="AJ3387" s="26">
        <f t="shared" ref="AJ3387" si="20215">X3387*AE3384+Z3387*AE3387-Y3387*AF3384-AA3387*AF3387</f>
        <v>0.55364120491693658</v>
      </c>
      <c r="AK3387" s="27">
        <f t="shared" ref="AK3387" si="20216">(X3387*AF3384+Y3387*AE3384+Z3387*AF3387+AA3387*AE3387)</f>
        <v>0</v>
      </c>
      <c r="AL3387" s="8"/>
      <c r="AM3387" s="24">
        <v>0</v>
      </c>
      <c r="AN3387" s="28">
        <v>0</v>
      </c>
      <c r="AO3387" s="26">
        <v>1</v>
      </c>
      <c r="AP3387" s="27">
        <v>0</v>
      </c>
      <c r="AR3387" s="24">
        <f t="shared" ref="AR3387" si="20217">AH3387*AM3384+AJ3387*AM3387-AI3387*AN3384-AK3387*AN3387</f>
        <v>0</v>
      </c>
      <c r="AS3387" s="28">
        <f t="shared" ref="AS3387" si="20218">(AH3387*AN3384+AI3387*AM3384+AJ3387*AN3387+AK3387*AM3387)</f>
        <v>-4.2711770455676472E-2</v>
      </c>
      <c r="AT3387" s="26">
        <f t="shared" ref="AT3387" si="20219">AH3387*AO3384+AJ3387*AO3387-AI3387*AP3384-AK3387*AP3387</f>
        <v>0.3351309093407947</v>
      </c>
      <c r="AU3387" s="27">
        <f t="shared" ref="AU3387" si="20220">(AH3387*AP3384+AI3387*AO3384+AJ3387*AP3387+AK3387*AO3387)</f>
        <v>0</v>
      </c>
      <c r="AV3387" s="8"/>
      <c r="AW3387" s="38">
        <f t="shared" ref="AW3387" si="20221">(180/PI())*ATAN(-1*(($AR$8*AS3384+AU3384+$AR$8*AS3387+AU3387)/($AR$8*AR3384+AT3384+$AR$8*AR3387+AT3387)))</f>
        <v>89.970328534842693</v>
      </c>
      <c r="AY3387" s="187">
        <f t="shared" ref="AY3387" si="20222">20*LOG(((($AR$8*AR3384+AT3384-$AR$8*AR3387-AT3387)^2+($AR$8*AS3384+AU3384-$AR$8*AS3387-AU3387)^2)/(($AR$8*AR3384+AT3384+$AR$8*AR3387+AT3387)^2+($AR$8*AS3384+AU3384+$AR$8*AS3387+AU3387)^2))^0.5)</f>
        <v>-2.5815138676322586E-2</v>
      </c>
      <c r="AZ3387" s="9"/>
      <c r="BA3387" s="29"/>
      <c r="BB3387" s="29"/>
      <c r="BC3387" s="29"/>
      <c r="BD3387" s="29"/>
    </row>
    <row r="3388" spans="1:56" ht="18.649999999999999" customHeight="1">
      <c r="AY3388" s="33"/>
    </row>
    <row r="3389" spans="1:56" ht="18.649999999999999" customHeight="1" thickBot="1">
      <c r="E3389" s="21" t="s">
        <v>68</v>
      </c>
      <c r="J3389" s="21" t="s">
        <v>69</v>
      </c>
      <c r="O3389" s="21" t="s">
        <v>70</v>
      </c>
      <c r="T3389" s="21" t="s">
        <v>71</v>
      </c>
      <c r="Y3389" s="21" t="s">
        <v>72</v>
      </c>
      <c r="AD3389" s="21" t="s">
        <v>73</v>
      </c>
      <c r="AI3389" s="21" t="s">
        <v>74</v>
      </c>
      <c r="AN3389" s="21" t="s">
        <v>75</v>
      </c>
      <c r="AS3389" s="21" t="s">
        <v>76</v>
      </c>
    </row>
    <row r="3390" spans="1:56" ht="18.649999999999999" customHeight="1" thickBot="1">
      <c r="B3390" s="20"/>
      <c r="D3390" s="197" t="s">
        <v>77</v>
      </c>
      <c r="E3390" s="198"/>
      <c r="F3390" s="199" t="s">
        <v>78</v>
      </c>
      <c r="G3390" s="200"/>
      <c r="I3390" s="197" t="s">
        <v>79</v>
      </c>
      <c r="J3390" s="198"/>
      <c r="K3390" s="199" t="s">
        <v>80</v>
      </c>
      <c r="L3390" s="200"/>
      <c r="N3390" s="197" t="s">
        <v>81</v>
      </c>
      <c r="O3390" s="198"/>
      <c r="P3390" s="199" t="s">
        <v>82</v>
      </c>
      <c r="Q3390" s="200"/>
      <c r="S3390" s="197" t="s">
        <v>83</v>
      </c>
      <c r="T3390" s="198"/>
      <c r="U3390" s="199" t="s">
        <v>84</v>
      </c>
      <c r="V3390" s="200"/>
      <c r="X3390" s="197" t="s">
        <v>85</v>
      </c>
      <c r="Y3390" s="198"/>
      <c r="Z3390" s="199" t="s">
        <v>86</v>
      </c>
      <c r="AA3390" s="200"/>
      <c r="AB3390" s="4"/>
      <c r="AC3390" s="197" t="s">
        <v>87</v>
      </c>
      <c r="AD3390" s="198"/>
      <c r="AE3390" s="199" t="s">
        <v>88</v>
      </c>
      <c r="AF3390" s="200"/>
      <c r="AH3390" s="197" t="s">
        <v>89</v>
      </c>
      <c r="AI3390" s="198"/>
      <c r="AJ3390" s="199" t="s">
        <v>90</v>
      </c>
      <c r="AK3390" s="200"/>
      <c r="AL3390" s="4"/>
      <c r="AM3390" s="197" t="s">
        <v>91</v>
      </c>
      <c r="AN3390" s="198"/>
      <c r="AO3390" s="199" t="s">
        <v>92</v>
      </c>
      <c r="AP3390" s="200"/>
      <c r="AR3390" s="197" t="s">
        <v>93</v>
      </c>
      <c r="AS3390" s="198"/>
      <c r="AT3390" s="199" t="s">
        <v>94</v>
      </c>
      <c r="AU3390" s="200"/>
      <c r="AV3390" s="4"/>
      <c r="AW3390" s="181" t="s">
        <v>95</v>
      </c>
      <c r="AY3390" s="182" t="s">
        <v>22</v>
      </c>
      <c r="AZ3390" s="9"/>
      <c r="BA3390" s="29"/>
      <c r="BB3390" s="29"/>
      <c r="BC3390" s="29"/>
      <c r="BD3390" s="29"/>
    </row>
    <row r="3391" spans="1:56" ht="18" customHeight="1" thickTop="1" thickBot="1">
      <c r="B3391" s="39">
        <f t="shared" ref="B3391" si="20223">B3384+$E$5</f>
        <v>1.0923999999999789</v>
      </c>
      <c r="D3391" s="24">
        <v>1</v>
      </c>
      <c r="E3391" s="25">
        <v>0</v>
      </c>
      <c r="F3391" s="26">
        <v>0</v>
      </c>
      <c r="G3391" s="27">
        <f t="shared" ref="G3391" si="20224">-1/($E$8*$B3391)</f>
        <v>-5.1140536239207774</v>
      </c>
      <c r="I3391" s="24">
        <v>1</v>
      </c>
      <c r="J3391" s="28">
        <v>0</v>
      </c>
      <c r="K3391" s="26">
        <v>0</v>
      </c>
      <c r="L3391" s="27">
        <v>0</v>
      </c>
      <c r="N3391" s="24">
        <f t="shared" ref="N3391" si="20225">D3391*I3391+F3391*I3394-E3391*J3391-G3391*J3394</f>
        <v>0.91184894558100904</v>
      </c>
      <c r="O3391" s="28">
        <f t="shared" ref="O3391" si="20226">(D3391*J3391+E3391*I3391+F3391*J3394+G3391*I3394)</f>
        <v>0</v>
      </c>
      <c r="P3391" s="26">
        <f t="shared" ref="P3391" si="20227">D3391*K3391+F3391*K3394-E3391*L3391-G3391*L3394</f>
        <v>0</v>
      </c>
      <c r="Q3391" s="27">
        <f t="shared" ref="Q3391" si="20228">(D3391*L3391+E3391*K3391+F3391*L3394+G3391*K3394)</f>
        <v>-5.1140536239207774</v>
      </c>
      <c r="S3391" s="24">
        <v>1</v>
      </c>
      <c r="T3391" s="25">
        <v>0</v>
      </c>
      <c r="U3391" s="26">
        <v>0</v>
      </c>
      <c r="V3391" s="27">
        <f t="shared" ref="V3391" si="20229">-1/($T$8*$B3391)</f>
        <v>-24.740962126535653</v>
      </c>
      <c r="X3391" s="24">
        <f t="shared" ref="X3391" si="20230">N3391*S3391+P3391*S3394-O3391*T3391-Q3391*T3394</f>
        <v>0.91184894558100904</v>
      </c>
      <c r="Y3391" s="28">
        <f t="shared" ref="Y3391" si="20231">(N3391*T3391+O3391*S3391+P3391*T3394+Q3391*S3394)</f>
        <v>0</v>
      </c>
      <c r="Z3391" s="26">
        <f t="shared" ref="Z3391" si="20232">N3391*U3391+P3391*U3394-O3391*V3391-Q3391*V3394</f>
        <v>0</v>
      </c>
      <c r="AA3391" s="27">
        <f t="shared" ref="AA3391" si="20233">(N3391*V3391+O3391*U3391+P3391*V3394+Q3391*U3394)</f>
        <v>-27.674073851661994</v>
      </c>
      <c r="AB3391" s="8"/>
      <c r="AC3391" s="24">
        <v>1</v>
      </c>
      <c r="AD3391" s="28">
        <v>0</v>
      </c>
      <c r="AE3391" s="26">
        <v>0</v>
      </c>
      <c r="AF3391" s="27">
        <v>0</v>
      </c>
      <c r="AH3391" s="24">
        <f t="shared" ref="AH3391" si="20234">X3391*AC3391+Z3391*AC3394-Y3391*AD3391-AA3391*AD3394</f>
        <v>-0.30273713990432705</v>
      </c>
      <c r="AI3391" s="28">
        <f t="shared" ref="AI3391" si="20235">(X3391*AD3391+Y3391*AC3391+Z3391*AD3394+AA3391*AC3394)</f>
        <v>0</v>
      </c>
      <c r="AJ3391" s="26">
        <f t="shared" ref="AJ3391" si="20236">X3391*AE3391+Z3391*AE3394-Y3391*AF3391-AA3391*AF3394</f>
        <v>0</v>
      </c>
      <c r="AK3391" s="27">
        <f t="shared" ref="AK3391" si="20237">(X3391*AF3391+Y3391*AE3391+Z3391*AF3394+AA3391*AE3394)</f>
        <v>-27.674073851661994</v>
      </c>
      <c r="AL3391" s="8"/>
      <c r="AM3391" s="24">
        <v>1</v>
      </c>
      <c r="AN3391" s="25">
        <v>0</v>
      </c>
      <c r="AO3391" s="26">
        <v>0</v>
      </c>
      <c r="AP3391" s="27">
        <f t="shared" ref="AP3391" si="20238">-1/($AN$8*$B3391)</f>
        <v>-5.1140536239207774</v>
      </c>
      <c r="AR3391" s="24">
        <f t="shared" ref="AR3391" si="20239">AH3391*AM3391+AJ3391*AM3394-AI3391*AN3391-AK3391*AN3394</f>
        <v>-0.30273713990432705</v>
      </c>
      <c r="AS3391" s="28">
        <f t="shared" ref="AS3391" si="20240">(AH3391*AN3391+AI3391*AM3391+AJ3391*AN3394+AK3391*AM3394)</f>
        <v>0</v>
      </c>
      <c r="AT3391" s="26">
        <f t="shared" ref="AT3391" si="20241">AH3391*AO3391+AJ3391*AO3394-AI3391*AP3391-AK3391*AP3394</f>
        <v>0</v>
      </c>
      <c r="AU3391" s="27">
        <f t="shared" ref="AU3391" si="20242">(AH3391*AP3391+AI3391*AO3391+AJ3391*AP3394+AK3391*AO3394)</f>
        <v>-26.12585988423886</v>
      </c>
      <c r="AV3391" s="8"/>
      <c r="AW3391" s="183">
        <f t="shared" ref="AW3391" si="20243">20*LOG((2*$AR$8)/(($AR$8*AR3391+AT3391+$AR$8*AR3394+AT3394)^2+($AR$8*AS3391+AU3391+$AR$8*AS3394+AU3394)^2)^0.5)</f>
        <v>-22.33491842055901</v>
      </c>
      <c r="AY3391" s="184">
        <f t="shared" ref="AY3391" si="20244">((AS3391^2+AR3391^2)/(AS3394^2+AR3394^2))^0.5</f>
        <v>7.1385000297596717</v>
      </c>
      <c r="AZ3391" s="9"/>
      <c r="BA3391" s="29"/>
      <c r="BB3391" s="29"/>
      <c r="BC3391" s="29"/>
      <c r="BD3391" s="29"/>
    </row>
    <row r="3392" spans="1:56" ht="18.649999999999999" customHeight="1" thickBot="1">
      <c r="D3392" s="30"/>
      <c r="G3392" s="31"/>
      <c r="I3392" s="30"/>
      <c r="L3392" s="31"/>
      <c r="N3392" s="30"/>
      <c r="Q3392" s="31"/>
      <c r="S3392" s="30"/>
      <c r="V3392" s="31"/>
      <c r="X3392" s="30"/>
      <c r="AA3392" s="31"/>
      <c r="AC3392" s="30"/>
      <c r="AF3392" s="31"/>
      <c r="AH3392" s="30"/>
      <c r="AK3392" s="31"/>
      <c r="AM3392" s="30"/>
      <c r="AP3392" s="31"/>
      <c r="AR3392" s="30"/>
      <c r="AU3392" s="31"/>
      <c r="AY3392" s="185"/>
      <c r="AZ3392" s="9"/>
      <c r="BA3392" s="29"/>
      <c r="BB3392" s="29"/>
      <c r="BC3392" s="29"/>
      <c r="BD3392" s="29"/>
    </row>
    <row r="3393" spans="2:56" ht="18.649999999999999" customHeight="1" thickBot="1">
      <c r="D3393" s="197" t="s">
        <v>96</v>
      </c>
      <c r="E3393" s="198"/>
      <c r="F3393" s="199" t="s">
        <v>97</v>
      </c>
      <c r="G3393" s="200"/>
      <c r="I3393" s="197" t="s">
        <v>98</v>
      </c>
      <c r="J3393" s="198"/>
      <c r="K3393" s="199" t="s">
        <v>99</v>
      </c>
      <c r="L3393" s="200"/>
      <c r="N3393" s="197" t="s">
        <v>1</v>
      </c>
      <c r="O3393" s="198"/>
      <c r="P3393" s="199" t="s">
        <v>2</v>
      </c>
      <c r="Q3393" s="200"/>
      <c r="S3393" s="172" t="s">
        <v>100</v>
      </c>
      <c r="T3393" s="173"/>
      <c r="U3393" s="199" t="s">
        <v>101</v>
      </c>
      <c r="V3393" s="200"/>
      <c r="X3393" s="197" t="s">
        <v>102</v>
      </c>
      <c r="Y3393" s="198"/>
      <c r="Z3393" s="199" t="s">
        <v>103</v>
      </c>
      <c r="AA3393" s="200"/>
      <c r="AB3393" s="4"/>
      <c r="AC3393" s="197" t="s">
        <v>104</v>
      </c>
      <c r="AD3393" s="198"/>
      <c r="AE3393" s="199" t="s">
        <v>105</v>
      </c>
      <c r="AF3393" s="200"/>
      <c r="AH3393" s="172" t="s">
        <v>106</v>
      </c>
      <c r="AI3393" s="173"/>
      <c r="AJ3393" s="199" t="s">
        <v>107</v>
      </c>
      <c r="AK3393" s="200"/>
      <c r="AL3393" s="4"/>
      <c r="AM3393" s="197" t="s">
        <v>108</v>
      </c>
      <c r="AN3393" s="198"/>
      <c r="AO3393" s="199" t="s">
        <v>109</v>
      </c>
      <c r="AP3393" s="200"/>
      <c r="AR3393" s="197" t="s">
        <v>110</v>
      </c>
      <c r="AS3393" s="198"/>
      <c r="AT3393" s="199" t="s">
        <v>111</v>
      </c>
      <c r="AU3393" s="200"/>
      <c r="AV3393" s="4"/>
      <c r="AW3393" s="36" t="s">
        <v>112</v>
      </c>
      <c r="AY3393" s="186" t="s">
        <v>113</v>
      </c>
      <c r="AZ3393" s="9"/>
      <c r="BA3393" s="29"/>
      <c r="BB3393" s="29"/>
      <c r="BC3393" s="29"/>
      <c r="BD3393" s="29"/>
    </row>
    <row r="3394" spans="2:56" ht="18.649999999999999" customHeight="1" thickTop="1" thickBot="1">
      <c r="D3394" s="24">
        <v>0</v>
      </c>
      <c r="E3394" s="28">
        <v>0</v>
      </c>
      <c r="F3394" s="26">
        <v>1</v>
      </c>
      <c r="G3394" s="27">
        <v>0</v>
      </c>
      <c r="I3394" s="24">
        <v>0</v>
      </c>
      <c r="J3394" s="28">
        <f t="shared" ref="J3394" si="20245">IF(0=(1-$J$8*$K$8*$B3391^2),0,-1*(1-$J$8*$K$8*$B3391^2)/($B3391*$K$8))</f>
        <v>-1.7237021920667398E-2</v>
      </c>
      <c r="K3394" s="26">
        <v>1</v>
      </c>
      <c r="L3394" s="27">
        <v>0</v>
      </c>
      <c r="N3394" s="24">
        <f t="shared" ref="N3394" si="20246">D3394*I3391+F3394*I3394-E3394*J3391-G3394*J3394</f>
        <v>0</v>
      </c>
      <c r="O3394" s="28">
        <f t="shared" ref="O3394" si="20247">(D3394*J3391+E3394*I3391+F3394*J3394+G3394*I3394)</f>
        <v>-1.7237021920667398E-2</v>
      </c>
      <c r="P3394" s="26">
        <f t="shared" ref="P3394" si="20248">D3394*K3391+F3394*K3394-E3394*L3391-G3394*L3394</f>
        <v>1</v>
      </c>
      <c r="Q3394" s="27">
        <f t="shared" ref="Q3394" si="20249">(D3394*L3391+E3394*K3391+F3394*L3394+G3394*K3394)</f>
        <v>0</v>
      </c>
      <c r="S3394" s="24">
        <v>0</v>
      </c>
      <c r="T3394" s="28">
        <v>0</v>
      </c>
      <c r="U3394" s="26">
        <v>1</v>
      </c>
      <c r="V3394" s="27">
        <v>0</v>
      </c>
      <c r="X3394" s="24">
        <f t="shared" ref="X3394" si="20250">N3394*S3391+P3394*S3394-O3394*T3391-Q3394*T3394</f>
        <v>0</v>
      </c>
      <c r="Y3394" s="28">
        <f t="shared" ref="Y3394" si="20251">(N3394*T3391+O3394*S3391+P3394*T3394+Q3394*S3394)</f>
        <v>-1.7237021920667398E-2</v>
      </c>
      <c r="Z3394" s="26">
        <f t="shared" ref="Z3394" si="20252">N3394*U3391+P3394*U3394-O3394*V3391-Q3394*V3394</f>
        <v>0.57353949348650302</v>
      </c>
      <c r="AA3394" s="27">
        <f t="shared" ref="AA3394" si="20253">(N3394*V3391+O3394*U3391+P3394*V3394+Q3394*U3394)</f>
        <v>0</v>
      </c>
      <c r="AB3394" s="8"/>
      <c r="AC3394" s="24">
        <v>0</v>
      </c>
      <c r="AD3394" s="28">
        <f t="shared" ref="AD3394" si="20254">IF(0=(1-$AD$8*$AE$8*$B3391^2),0,-1*(1-$AD$8*$AE$8*$B3391^2)/($B3391*$AD$8))</f>
        <v>-4.3888951514537963E-2</v>
      </c>
      <c r="AE3394" s="26">
        <v>1</v>
      </c>
      <c r="AF3394" s="27">
        <v>0</v>
      </c>
      <c r="AH3394" s="24">
        <f t="shared" ref="AH3394" si="20255">X3394*AC3391+Z3394*AC3394-Y3394*AD3391-AA3394*AD3394</f>
        <v>0</v>
      </c>
      <c r="AI3394" s="28">
        <f t="shared" ref="AI3394" si="20256">(X3394*AD3391+Y3394*AC3391+Z3394*AD3394+AA3394*AC3394)</f>
        <v>-4.2409068941969191E-2</v>
      </c>
      <c r="AJ3394" s="26">
        <f t="shared" ref="AJ3394" si="20257">X3394*AE3391+Z3394*AE3394-Y3394*AF3391-AA3394*AF3394</f>
        <v>0.57353949348650302</v>
      </c>
      <c r="AK3394" s="27">
        <f t="shared" ref="AK3394" si="20258">(X3394*AF3391+Y3394*AE3391+Z3394*AF3394+AA3394*AE3394)</f>
        <v>0</v>
      </c>
      <c r="AL3394" s="8"/>
      <c r="AM3394" s="24">
        <v>0</v>
      </c>
      <c r="AN3394" s="28">
        <v>0</v>
      </c>
      <c r="AO3394" s="26">
        <v>1</v>
      </c>
      <c r="AP3394" s="27">
        <v>0</v>
      </c>
      <c r="AR3394" s="24">
        <f t="shared" ref="AR3394" si="20259">AH3394*AM3391+AJ3394*AM3394-AI3394*AN3391-AK3394*AN3394</f>
        <v>0</v>
      </c>
      <c r="AS3394" s="28">
        <f t="shared" ref="AS3394" si="20260">(AH3394*AN3391+AI3394*AM3391+AJ3394*AN3394+AK3394*AM3394)</f>
        <v>-4.2409068941969191E-2</v>
      </c>
      <c r="AT3394" s="26">
        <f t="shared" ref="AT3394" si="20261">AH3394*AO3391+AJ3394*AO3394-AI3394*AP3391-AK3394*AP3394</f>
        <v>0.35665724077671934</v>
      </c>
      <c r="AU3394" s="27">
        <f t="shared" ref="AU3394" si="20262">(AH3394*AP3391+AI3394*AO3391+AJ3394*AP3394+AK3394*AO3394)</f>
        <v>0</v>
      </c>
      <c r="AV3394" s="8"/>
      <c r="AW3394" s="38">
        <f t="shared" ref="AW3394" si="20263">(180/PI())*ATAN(-1*(($AR$8*AS3391+AU3391+$AR$8*AS3394+AU3394)/($AR$8*AR3391+AT3391+$AR$8*AR3394+AT3394)))</f>
        <v>89.881941375479926</v>
      </c>
      <c r="AY3394" s="187">
        <f t="shared" ref="AY3394" si="20264">20*LOG(((($AR$8*AR3391+AT3391-$AR$8*AR3394-AT3394)^2+($AR$8*AS3391+AU3391-$AR$8*AS3394-AU3394)^2)/(($AR$8*AR3391+AT3391+$AR$8*AR3394+AT3394)^2+($AR$8*AS3391+AU3391+$AR$8*AS3394+AU3394)^2))^0.5)</f>
        <v>-2.5442746187094006E-2</v>
      </c>
      <c r="AZ3394" s="9"/>
      <c r="BA3394" s="29"/>
      <c r="BB3394" s="29"/>
      <c r="BC3394" s="29"/>
      <c r="BD3394" s="29"/>
    </row>
    <row r="3395" spans="2:56" ht="18.649999999999999" customHeight="1">
      <c r="AY3395" s="33"/>
    </row>
    <row r="3396" spans="2:56" ht="18.649999999999999" customHeight="1" thickBot="1">
      <c r="E3396" s="21" t="s">
        <v>68</v>
      </c>
      <c r="J3396" s="21" t="s">
        <v>69</v>
      </c>
      <c r="O3396" s="21" t="s">
        <v>70</v>
      </c>
      <c r="T3396" s="21" t="s">
        <v>71</v>
      </c>
      <c r="Y3396" s="21" t="s">
        <v>72</v>
      </c>
      <c r="AD3396" s="21" t="s">
        <v>73</v>
      </c>
      <c r="AI3396" s="21" t="s">
        <v>74</v>
      </c>
      <c r="AN3396" s="21" t="s">
        <v>75</v>
      </c>
      <c r="AS3396" s="21" t="s">
        <v>76</v>
      </c>
    </row>
    <row r="3397" spans="2:56" ht="18.649999999999999" customHeight="1" thickBot="1">
      <c r="B3397" s="20"/>
      <c r="D3397" s="197" t="s">
        <v>77</v>
      </c>
      <c r="E3397" s="198"/>
      <c r="F3397" s="199" t="s">
        <v>78</v>
      </c>
      <c r="G3397" s="200"/>
      <c r="I3397" s="197" t="s">
        <v>79</v>
      </c>
      <c r="J3397" s="198"/>
      <c r="K3397" s="199" t="s">
        <v>80</v>
      </c>
      <c r="L3397" s="200"/>
      <c r="N3397" s="197" t="s">
        <v>81</v>
      </c>
      <c r="O3397" s="198"/>
      <c r="P3397" s="199" t="s">
        <v>82</v>
      </c>
      <c r="Q3397" s="200"/>
      <c r="S3397" s="197" t="s">
        <v>83</v>
      </c>
      <c r="T3397" s="198"/>
      <c r="U3397" s="199" t="s">
        <v>84</v>
      </c>
      <c r="V3397" s="200"/>
      <c r="X3397" s="197" t="s">
        <v>85</v>
      </c>
      <c r="Y3397" s="198"/>
      <c r="Z3397" s="199" t="s">
        <v>86</v>
      </c>
      <c r="AA3397" s="200"/>
      <c r="AB3397" s="4"/>
      <c r="AC3397" s="197" t="s">
        <v>87</v>
      </c>
      <c r="AD3397" s="198"/>
      <c r="AE3397" s="199" t="s">
        <v>88</v>
      </c>
      <c r="AF3397" s="200"/>
      <c r="AH3397" s="197" t="s">
        <v>89</v>
      </c>
      <c r="AI3397" s="198"/>
      <c r="AJ3397" s="199" t="s">
        <v>90</v>
      </c>
      <c r="AK3397" s="200"/>
      <c r="AL3397" s="4"/>
      <c r="AM3397" s="197" t="s">
        <v>91</v>
      </c>
      <c r="AN3397" s="198"/>
      <c r="AO3397" s="199" t="s">
        <v>92</v>
      </c>
      <c r="AP3397" s="200"/>
      <c r="AR3397" s="197" t="s">
        <v>93</v>
      </c>
      <c r="AS3397" s="198"/>
      <c r="AT3397" s="199" t="s">
        <v>94</v>
      </c>
      <c r="AU3397" s="200"/>
      <c r="AV3397" s="4"/>
      <c r="AW3397" s="181" t="s">
        <v>95</v>
      </c>
      <c r="AY3397" s="182" t="s">
        <v>22</v>
      </c>
      <c r="AZ3397" s="9"/>
      <c r="BA3397" s="29"/>
      <c r="BB3397" s="29"/>
      <c r="BC3397" s="29"/>
      <c r="BD3397" s="29"/>
    </row>
    <row r="3398" spans="2:56" ht="18.649999999999999" customHeight="1" thickTop="1" thickBot="1">
      <c r="B3398" s="39">
        <f t="shared" ref="B3398" si="20265">B3391+$E$5</f>
        <v>1.0927999999999789</v>
      </c>
      <c r="D3398" s="24">
        <v>1</v>
      </c>
      <c r="E3398" s="25">
        <v>0</v>
      </c>
      <c r="F3398" s="26">
        <v>0</v>
      </c>
      <c r="G3398" s="27">
        <f t="shared" ref="G3398" si="20266">-1/($E$8*$B3398)</f>
        <v>-5.1121817155664875</v>
      </c>
      <c r="I3398" s="24">
        <v>1</v>
      </c>
      <c r="J3398" s="28">
        <v>0</v>
      </c>
      <c r="K3398" s="26">
        <v>0</v>
      </c>
      <c r="L3398" s="27">
        <v>0</v>
      </c>
      <c r="N3398" s="24">
        <f t="shared" ref="N3398" si="20267">D3398*I3398+F3398*I3401-E3398*J3398-G3398*J3401</f>
        <v>0.91595748393870813</v>
      </c>
      <c r="O3398" s="28">
        <f t="shared" ref="O3398" si="20268">(D3398*J3398+E3398*I3398+F3398*J3401+G3398*I3401)</f>
        <v>0</v>
      </c>
      <c r="P3398" s="26">
        <f t="shared" ref="P3398" si="20269">D3398*K3398+F3398*K3401-E3398*L3398-G3398*L3401</f>
        <v>0</v>
      </c>
      <c r="Q3398" s="27">
        <f t="shared" ref="Q3398" si="20270">(D3398*L3398+E3398*K3398+F3398*L3401+G3398*K3401)</f>
        <v>-5.1121817155664875</v>
      </c>
      <c r="S3398" s="24">
        <v>1</v>
      </c>
      <c r="T3398" s="25">
        <v>0</v>
      </c>
      <c r="U3398" s="26">
        <v>0</v>
      </c>
      <c r="V3398" s="27">
        <f t="shared" ref="V3398" si="20271">-1/($T$8*$B3398)</f>
        <v>-24.731906137470308</v>
      </c>
      <c r="X3398" s="24">
        <f t="shared" ref="X3398" si="20272">N3398*S3398+P3398*S3401-O3398*T3398-Q3398*T3401</f>
        <v>0.91595748393870813</v>
      </c>
      <c r="Y3398" s="28">
        <f t="shared" ref="Y3398" si="20273">(N3398*T3398+O3398*S3398+P3398*T3401+Q3398*S3401)</f>
        <v>0</v>
      </c>
      <c r="Z3398" s="26">
        <f t="shared" ref="Z3398" si="20274">N3398*U3398+P3398*U3401-O3398*V3398-Q3398*V3401</f>
        <v>0</v>
      </c>
      <c r="AA3398" s="27">
        <f t="shared" ref="AA3398" si="20275">(N3398*V3398+O3398*U3398+P3398*V3401+Q3398*U3401)</f>
        <v>-27.765556234252081</v>
      </c>
      <c r="AB3398" s="8"/>
      <c r="AC3398" s="24">
        <v>1</v>
      </c>
      <c r="AD3398" s="28">
        <v>0</v>
      </c>
      <c r="AE3398" s="26">
        <v>0</v>
      </c>
      <c r="AF3398" s="27">
        <v>0</v>
      </c>
      <c r="AH3398" s="24">
        <f t="shared" ref="AH3398" si="20276">X3398*AC3398+Z3398*AC3401-Y3398*AD3398-AA3398*AD3401</f>
        <v>-0.28367583141364872</v>
      </c>
      <c r="AI3398" s="28">
        <f t="shared" ref="AI3398" si="20277">(X3398*AD3398+Y3398*AC3398+Z3398*AD3401+AA3398*AC3401)</f>
        <v>0</v>
      </c>
      <c r="AJ3398" s="26">
        <f t="shared" ref="AJ3398" si="20278">X3398*AE3398+Z3398*AE3401-Y3398*AF3398-AA3398*AF3401</f>
        <v>0</v>
      </c>
      <c r="AK3398" s="27">
        <f t="shared" ref="AK3398" si="20279">(X3398*AF3398+Y3398*AE3398+Z3398*AF3401+AA3398*AE3401)</f>
        <v>-27.765556234252081</v>
      </c>
      <c r="AL3398" s="8"/>
      <c r="AM3398" s="24">
        <v>1</v>
      </c>
      <c r="AN3398" s="25">
        <v>0</v>
      </c>
      <c r="AO3398" s="26">
        <v>0</v>
      </c>
      <c r="AP3398" s="27">
        <f t="shared" ref="AP3398" si="20280">-1/($AN$8*$B3398)</f>
        <v>-5.1121817155664875</v>
      </c>
      <c r="AR3398" s="24">
        <f t="shared" ref="AR3398" si="20281">AH3398*AM3398+AJ3398*AM3401-AI3398*AN3398-AK3398*AN3401</f>
        <v>-0.28367583141364872</v>
      </c>
      <c r="AS3398" s="28">
        <f t="shared" ref="AS3398" si="20282">(AH3398*AN3398+AI3398*AM3398+AJ3398*AN3401+AK3398*AM3401)</f>
        <v>0</v>
      </c>
      <c r="AT3398" s="26">
        <f t="shared" ref="AT3398" si="20283">AH3398*AO3398+AJ3398*AO3401-AI3398*AP3398-AK3398*AP3401</f>
        <v>0</v>
      </c>
      <c r="AU3398" s="27">
        <f t="shared" ref="AU3398" si="20284">(AH3398*AP3398+AI3398*AO3398+AJ3398*AP3401+AK3398*AO3401)</f>
        <v>-26.315353835751104</v>
      </c>
      <c r="AV3398" s="8"/>
      <c r="AW3398" s="183">
        <f t="shared" ref="AW3398" si="20285">20*LOG((2*$AR$8)/(($AR$8*AR3398+AT3398+$AR$8*AR3401+AT3401)^2+($AR$8*AS3398+AU3398+$AR$8*AS3401+AU3401)^2)^0.5)</f>
        <v>-22.397518124910082</v>
      </c>
      <c r="AY3398" s="184">
        <f t="shared" ref="AY3398" si="20286">((AS3398^2+AR3398^2)/(AS3401^2+AR3401^2))^0.5</f>
        <v>6.7415584140568088</v>
      </c>
      <c r="AZ3398" s="9"/>
      <c r="BA3398" s="29"/>
      <c r="BB3398" s="29"/>
      <c r="BC3398" s="29"/>
      <c r="BD3398" s="29"/>
    </row>
    <row r="3399" spans="2:56" ht="18.649999999999999" customHeight="1" thickBot="1">
      <c r="D3399" s="30"/>
      <c r="G3399" s="31"/>
      <c r="I3399" s="30"/>
      <c r="L3399" s="31"/>
      <c r="N3399" s="30"/>
      <c r="Q3399" s="31"/>
      <c r="S3399" s="30"/>
      <c r="V3399" s="31"/>
      <c r="X3399" s="30"/>
      <c r="AA3399" s="31"/>
      <c r="AC3399" s="30"/>
      <c r="AF3399" s="31"/>
      <c r="AH3399" s="30"/>
      <c r="AK3399" s="31"/>
      <c r="AM3399" s="30"/>
      <c r="AP3399" s="31"/>
      <c r="AR3399" s="30"/>
      <c r="AU3399" s="31"/>
      <c r="AY3399" s="185"/>
      <c r="AZ3399" s="9"/>
      <c r="BA3399" s="29"/>
      <c r="BB3399" s="29"/>
      <c r="BC3399" s="29"/>
      <c r="BD3399" s="29"/>
    </row>
    <row r="3400" spans="2:56" ht="18.649999999999999" customHeight="1" thickBot="1">
      <c r="D3400" s="197" t="s">
        <v>96</v>
      </c>
      <c r="E3400" s="198"/>
      <c r="F3400" s="199" t="s">
        <v>97</v>
      </c>
      <c r="G3400" s="200"/>
      <c r="I3400" s="197" t="s">
        <v>98</v>
      </c>
      <c r="J3400" s="198"/>
      <c r="K3400" s="199" t="s">
        <v>99</v>
      </c>
      <c r="L3400" s="200"/>
      <c r="N3400" s="197" t="s">
        <v>1</v>
      </c>
      <c r="O3400" s="198"/>
      <c r="P3400" s="199" t="s">
        <v>2</v>
      </c>
      <c r="Q3400" s="200"/>
      <c r="S3400" s="172" t="s">
        <v>100</v>
      </c>
      <c r="T3400" s="173"/>
      <c r="U3400" s="199" t="s">
        <v>101</v>
      </c>
      <c r="V3400" s="200"/>
      <c r="X3400" s="197" t="s">
        <v>102</v>
      </c>
      <c r="Y3400" s="198"/>
      <c r="Z3400" s="199" t="s">
        <v>103</v>
      </c>
      <c r="AA3400" s="200"/>
      <c r="AB3400" s="4"/>
      <c r="AC3400" s="197" t="s">
        <v>104</v>
      </c>
      <c r="AD3400" s="198"/>
      <c r="AE3400" s="199" t="s">
        <v>105</v>
      </c>
      <c r="AF3400" s="200"/>
      <c r="AH3400" s="172" t="s">
        <v>106</v>
      </c>
      <c r="AI3400" s="173"/>
      <c r="AJ3400" s="199" t="s">
        <v>107</v>
      </c>
      <c r="AK3400" s="200"/>
      <c r="AL3400" s="4"/>
      <c r="AM3400" s="197" t="s">
        <v>108</v>
      </c>
      <c r="AN3400" s="198"/>
      <c r="AO3400" s="199" t="s">
        <v>109</v>
      </c>
      <c r="AP3400" s="200"/>
      <c r="AR3400" s="197" t="s">
        <v>110</v>
      </c>
      <c r="AS3400" s="198"/>
      <c r="AT3400" s="199" t="s">
        <v>111</v>
      </c>
      <c r="AU3400" s="200"/>
      <c r="AV3400" s="4"/>
      <c r="AW3400" s="36" t="s">
        <v>112</v>
      </c>
      <c r="AY3400" s="186" t="s">
        <v>113</v>
      </c>
      <c r="AZ3400" s="9"/>
      <c r="BA3400" s="29"/>
      <c r="BB3400" s="29"/>
      <c r="BC3400" s="29"/>
      <c r="BD3400" s="29"/>
    </row>
    <row r="3401" spans="2:56" ht="18.649999999999999" customHeight="1" thickTop="1" thickBot="1">
      <c r="D3401" s="24">
        <v>0</v>
      </c>
      <c r="E3401" s="28">
        <v>0</v>
      </c>
      <c r="F3401" s="26">
        <v>1</v>
      </c>
      <c r="G3401" s="27">
        <v>0</v>
      </c>
      <c r="I3401" s="24">
        <v>0</v>
      </c>
      <c r="J3401" s="28">
        <f t="shared" ref="J3401" si="20287">IF(0=(1-$J$8*$K$8*$B3398^2),0,-1*(1-$J$8*$K$8*$B3398^2)/($B3398*$K$8))</f>
        <v>-1.6439657417768254E-2</v>
      </c>
      <c r="K3401" s="26">
        <v>1</v>
      </c>
      <c r="L3401" s="27">
        <v>0</v>
      </c>
      <c r="N3401" s="24">
        <f t="shared" ref="N3401" si="20288">D3401*I3398+F3401*I3401-E3401*J3398-G3401*J3401</f>
        <v>0</v>
      </c>
      <c r="O3401" s="28">
        <f t="shared" ref="O3401" si="20289">(D3401*J3398+E3401*I3398+F3401*J3401+G3401*I3401)</f>
        <v>-1.6439657417768254E-2</v>
      </c>
      <c r="P3401" s="26">
        <f t="shared" ref="P3401" si="20290">D3401*K3398+F3401*K3401-E3401*L3398-G3401*L3401</f>
        <v>1</v>
      </c>
      <c r="Q3401" s="27">
        <f t="shared" ref="Q3401" si="20291">(D3401*L3398+E3401*K3398+F3401*L3401+G3401*K3401)</f>
        <v>0</v>
      </c>
      <c r="S3401" s="24">
        <v>0</v>
      </c>
      <c r="T3401" s="28">
        <v>0</v>
      </c>
      <c r="U3401" s="26">
        <v>1</v>
      </c>
      <c r="V3401" s="27">
        <v>0</v>
      </c>
      <c r="X3401" s="24">
        <f t="shared" ref="X3401" si="20292">N3401*S3398+P3401*S3401-O3401*T3398-Q3401*T3401</f>
        <v>0</v>
      </c>
      <c r="Y3401" s="28">
        <f t="shared" ref="Y3401" si="20293">(N3401*T3398+O3401*S3398+P3401*T3401+Q3401*S3401)</f>
        <v>-1.6439657417768254E-2</v>
      </c>
      <c r="Z3401" s="26">
        <f t="shared" ref="Z3401" si="20294">N3401*U3398+P3401*U3401-O3401*V3398-Q3401*V3401</f>
        <v>0.59341593581158802</v>
      </c>
      <c r="AA3401" s="27">
        <f t="shared" ref="AA3401" si="20295">(N3401*V3398+O3401*U3398+P3401*V3401+Q3401*U3401)</f>
        <v>0</v>
      </c>
      <c r="AB3401" s="8"/>
      <c r="AC3401" s="24">
        <v>0</v>
      </c>
      <c r="AD3401" s="28">
        <f t="shared" ref="AD3401" si="20296">IF(0=(1-$AD$8*$AE$8*$B3398^2),0,-1*(1-$AD$8*$AE$8*$B3398^2)/($B3398*$AD$8))</f>
        <v>-4.3205808852929371E-2</v>
      </c>
      <c r="AE3401" s="26">
        <v>1</v>
      </c>
      <c r="AF3401" s="27">
        <v>0</v>
      </c>
      <c r="AH3401" s="24">
        <f t="shared" ref="AH3401" si="20297">X3401*AC3398+Z3401*AC3401-Y3401*AD3398-AA3401*AD3401</f>
        <v>0</v>
      </c>
      <c r="AI3401" s="28">
        <f t="shared" ref="AI3401" si="20298">(X3401*AD3398+Y3401*AC3398+Z3401*AD3401+AA3401*AC3401)</f>
        <v>-4.207867291072593E-2</v>
      </c>
      <c r="AJ3401" s="26">
        <f t="shared" ref="AJ3401" si="20299">X3401*AE3398+Z3401*AE3401-Y3401*AF3398-AA3401*AF3401</f>
        <v>0.59341593581158802</v>
      </c>
      <c r="AK3401" s="27">
        <f t="shared" ref="AK3401" si="20300">(X3401*AF3398+Y3401*AE3398+Z3401*AF3401+AA3401*AE3401)</f>
        <v>0</v>
      </c>
      <c r="AL3401" s="8"/>
      <c r="AM3401" s="24">
        <v>0</v>
      </c>
      <c r="AN3401" s="28">
        <v>0</v>
      </c>
      <c r="AO3401" s="26">
        <v>1</v>
      </c>
      <c r="AP3401" s="27">
        <v>0</v>
      </c>
      <c r="AR3401" s="24">
        <f t="shared" ref="AR3401" si="20301">AH3401*AM3398+AJ3401*AM3401-AI3401*AN3398-AK3401*AN3401</f>
        <v>0</v>
      </c>
      <c r="AS3401" s="28">
        <f t="shared" ref="AS3401" si="20302">(AH3401*AN3398+AI3401*AM3398+AJ3401*AN3401+AK3401*AM3401)</f>
        <v>-4.207867291072593E-2</v>
      </c>
      <c r="AT3401" s="26">
        <f t="shared" ref="AT3401" si="20303">AH3401*AO3398+AJ3401*AO3401-AI3401*AP3398-AK3401*AP3401</f>
        <v>0.37830211354207205</v>
      </c>
      <c r="AU3401" s="27">
        <f t="shared" ref="AU3401" si="20304">(AH3401*AP3398+AI3401*AO3398+AJ3401*AP3401+AK3401*AO3401)</f>
        <v>0</v>
      </c>
      <c r="AV3401" s="8"/>
      <c r="AW3401" s="38">
        <f t="shared" ref="AW3401" si="20305">(180/PI())*ATAN(-1*(($AR$8*AS3398+AU3398+$AR$8*AS3401+AU3401)/($AR$8*AR3398+AT3398+$AR$8*AR3401+AT3401)))</f>
        <v>89.794302297763679</v>
      </c>
      <c r="AY3401" s="187">
        <f t="shared" ref="AY3401" si="20306">20*LOG(((($AR$8*AR3398+AT3398-$AR$8*AR3401-AT3401)^2+($AR$8*AS3398+AU3398-$AR$8*AS3401-AU3401)^2)/(($AR$8*AR3398+AT3398+$AR$8*AR3401+AT3401)^2+($AR$8*AS3398+AU3398+$AR$8*AS3401+AU3401)^2))^0.5)</f>
        <v>-2.5077588682026516E-2</v>
      </c>
      <c r="AZ3401" s="9"/>
      <c r="BA3401" s="29"/>
      <c r="BB3401" s="29"/>
      <c r="BC3401" s="29"/>
      <c r="BD3401" s="29"/>
    </row>
    <row r="3402" spans="2:56" ht="18.649999999999999" customHeight="1">
      <c r="AY3402" s="33"/>
    </row>
    <row r="3403" spans="2:56" ht="18.649999999999999" customHeight="1" thickBot="1">
      <c r="E3403" s="21" t="s">
        <v>68</v>
      </c>
      <c r="J3403" s="21" t="s">
        <v>69</v>
      </c>
      <c r="O3403" s="21" t="s">
        <v>70</v>
      </c>
      <c r="T3403" s="21" t="s">
        <v>71</v>
      </c>
      <c r="Y3403" s="21" t="s">
        <v>72</v>
      </c>
      <c r="AD3403" s="21" t="s">
        <v>73</v>
      </c>
      <c r="AI3403" s="21" t="s">
        <v>74</v>
      </c>
      <c r="AN3403" s="21" t="s">
        <v>75</v>
      </c>
      <c r="AS3403" s="21" t="s">
        <v>76</v>
      </c>
    </row>
    <row r="3404" spans="2:56" ht="18.649999999999999" customHeight="1" thickBot="1">
      <c r="B3404" s="20"/>
      <c r="D3404" s="197" t="s">
        <v>77</v>
      </c>
      <c r="E3404" s="198"/>
      <c r="F3404" s="199" t="s">
        <v>78</v>
      </c>
      <c r="G3404" s="200"/>
      <c r="I3404" s="197" t="s">
        <v>79</v>
      </c>
      <c r="J3404" s="198"/>
      <c r="K3404" s="199" t="s">
        <v>80</v>
      </c>
      <c r="L3404" s="200"/>
      <c r="N3404" s="197" t="s">
        <v>81</v>
      </c>
      <c r="O3404" s="198"/>
      <c r="P3404" s="199" t="s">
        <v>82</v>
      </c>
      <c r="Q3404" s="200"/>
      <c r="S3404" s="197" t="s">
        <v>83</v>
      </c>
      <c r="T3404" s="198"/>
      <c r="U3404" s="199" t="s">
        <v>84</v>
      </c>
      <c r="V3404" s="200"/>
      <c r="X3404" s="197" t="s">
        <v>85</v>
      </c>
      <c r="Y3404" s="198"/>
      <c r="Z3404" s="199" t="s">
        <v>86</v>
      </c>
      <c r="AA3404" s="200"/>
      <c r="AB3404" s="4"/>
      <c r="AC3404" s="197" t="s">
        <v>87</v>
      </c>
      <c r="AD3404" s="198"/>
      <c r="AE3404" s="199" t="s">
        <v>88</v>
      </c>
      <c r="AF3404" s="200"/>
      <c r="AH3404" s="197" t="s">
        <v>89</v>
      </c>
      <c r="AI3404" s="198"/>
      <c r="AJ3404" s="199" t="s">
        <v>90</v>
      </c>
      <c r="AK3404" s="200"/>
      <c r="AL3404" s="4"/>
      <c r="AM3404" s="197" t="s">
        <v>91</v>
      </c>
      <c r="AN3404" s="198"/>
      <c r="AO3404" s="199" t="s">
        <v>92</v>
      </c>
      <c r="AP3404" s="200"/>
      <c r="AR3404" s="197" t="s">
        <v>93</v>
      </c>
      <c r="AS3404" s="198"/>
      <c r="AT3404" s="199" t="s">
        <v>94</v>
      </c>
      <c r="AU3404" s="200"/>
      <c r="AV3404" s="4"/>
      <c r="AW3404" s="181" t="s">
        <v>95</v>
      </c>
      <c r="AY3404" s="182" t="s">
        <v>22</v>
      </c>
      <c r="AZ3404" s="9"/>
      <c r="BA3404" s="29"/>
      <c r="BB3404" s="29"/>
      <c r="BC3404" s="29"/>
      <c r="BD3404" s="29"/>
    </row>
    <row r="3405" spans="2:56" ht="18.649999999999999" customHeight="1" thickTop="1" thickBot="1">
      <c r="B3405" s="39">
        <f t="shared" ref="B3405" si="20307">B3398+$E$5</f>
        <v>1.0931999999999789</v>
      </c>
      <c r="D3405" s="24">
        <v>1</v>
      </c>
      <c r="E3405" s="25">
        <v>0</v>
      </c>
      <c r="F3405" s="26">
        <v>0</v>
      </c>
      <c r="G3405" s="27">
        <f t="shared" ref="G3405" si="20308">-1/($E$8*$B3405)</f>
        <v>-5.1103111770682927</v>
      </c>
      <c r="I3405" s="24">
        <v>1</v>
      </c>
      <c r="J3405" s="28">
        <v>0</v>
      </c>
      <c r="K3405" s="26">
        <v>0</v>
      </c>
      <c r="L3405" s="27">
        <v>0</v>
      </c>
      <c r="N3405" s="24">
        <f t="shared" ref="N3405" si="20309">D3405*I3405+F3405*I3408-E3405*J3405-G3405*J3408</f>
        <v>0.92006151320018503</v>
      </c>
      <c r="O3405" s="28">
        <f t="shared" ref="O3405" si="20310">(D3405*J3405+E3405*I3405+F3405*J3408+G3405*I3408)</f>
        <v>0</v>
      </c>
      <c r="P3405" s="26">
        <f t="shared" ref="P3405" si="20311">D3405*K3405+F3405*K3408-E3405*L3405-G3405*L3408</f>
        <v>0</v>
      </c>
      <c r="Q3405" s="27">
        <f t="shared" ref="Q3405" si="20312">(D3405*L3405+E3405*K3405+F3405*L3408+G3405*K3408)</f>
        <v>-5.1103111770682927</v>
      </c>
      <c r="S3405" s="24">
        <v>1</v>
      </c>
      <c r="T3405" s="25">
        <v>0</v>
      </c>
      <c r="U3405" s="26">
        <v>0</v>
      </c>
      <c r="V3405" s="27">
        <f t="shared" ref="V3405" si="20313">-1/($T$8*$B3405)</f>
        <v>-24.722856775546607</v>
      </c>
      <c r="X3405" s="24">
        <f t="shared" ref="X3405" si="20314">N3405*S3405+P3405*S3408-O3405*T3405-Q3405*T3408</f>
        <v>0.92006151320018503</v>
      </c>
      <c r="Y3405" s="28">
        <f t="shared" ref="Y3405" si="20315">(N3405*T3405+O3405*S3405+P3405*T3408+Q3405*S3408)</f>
        <v>0</v>
      </c>
      <c r="Z3405" s="26">
        <f t="shared" ref="Z3405" si="20316">N3405*U3405+P3405*U3408-O3405*V3405-Q3405*V3408</f>
        <v>0</v>
      </c>
      <c r="AA3405" s="27">
        <f t="shared" ref="AA3405" si="20317">(N3405*V3405+O3405*U3405+P3405*V3408+Q3405*U3408)</f>
        <v>-27.856860192609151</v>
      </c>
      <c r="AB3405" s="8"/>
      <c r="AC3405" s="24">
        <v>1</v>
      </c>
      <c r="AD3405" s="28">
        <v>0</v>
      </c>
      <c r="AE3405" s="26">
        <v>0</v>
      </c>
      <c r="AF3405" s="27">
        <v>0</v>
      </c>
      <c r="AH3405" s="24">
        <f t="shared" ref="AH3405" si="20318">X3405*AC3405+Z3405*AC3408-Y3405*AD3405-AA3405*AD3408</f>
        <v>-0.26449357952940145</v>
      </c>
      <c r="AI3405" s="28">
        <f t="shared" ref="AI3405" si="20319">(X3405*AD3405+Y3405*AC3405+Z3405*AD3408+AA3405*AC3408)</f>
        <v>0</v>
      </c>
      <c r="AJ3405" s="26">
        <f t="shared" ref="AJ3405" si="20320">X3405*AE3405+Z3405*AE3408-Y3405*AF3405-AA3405*AF3408</f>
        <v>0</v>
      </c>
      <c r="AK3405" s="27">
        <f t="shared" ref="AK3405" si="20321">(X3405*AF3405+Y3405*AE3405+Z3405*AF3408+AA3405*AE3408)</f>
        <v>-27.856860192609151</v>
      </c>
      <c r="AL3405" s="8"/>
      <c r="AM3405" s="24">
        <v>1</v>
      </c>
      <c r="AN3405" s="25">
        <v>0</v>
      </c>
      <c r="AO3405" s="26">
        <v>0</v>
      </c>
      <c r="AP3405" s="27">
        <f t="shared" ref="AP3405" si="20322">-1/($AN$8*$B3405)</f>
        <v>-5.1103111770682927</v>
      </c>
      <c r="AR3405" s="24">
        <f t="shared" ref="AR3405" si="20323">AH3405*AM3405+AJ3405*AM3408-AI3405*AN3405-AK3405*AN3408</f>
        <v>-0.26449357952940145</v>
      </c>
      <c r="AS3405" s="28">
        <f t="shared" ref="AS3405" si="20324">(AH3405*AN3405+AI3405*AM3405+AJ3405*AN3408+AK3405*AM3408)</f>
        <v>0</v>
      </c>
      <c r="AT3405" s="26">
        <f t="shared" ref="AT3405" si="20325">AH3405*AO3405+AJ3405*AO3408-AI3405*AP3405-AK3405*AP3408</f>
        <v>0</v>
      </c>
      <c r="AU3405" s="27">
        <f t="shared" ref="AU3405" si="20326">(AH3405*AP3405+AI3405*AO3405+AJ3405*AP3408+AK3405*AO3408)</f>
        <v>-26.505215696877251</v>
      </c>
      <c r="AV3405" s="8"/>
      <c r="AW3405" s="183">
        <f t="shared" ref="AW3405" si="20327">20*LOG((2*$AR$8)/(($AR$8*AR3405+AT3405+$AR$8*AR3408+AT3408)^2+($AR$8*AS3405+AU3405+$AR$8*AS3408+AU3408)^2)^0.5)</f>
        <v>-22.459801516975592</v>
      </c>
      <c r="AY3405" s="184">
        <f t="shared" ref="AY3405" si="20328">((AS3405^2+AR3405^2)/(AS3408^2+AR3408^2))^0.5</f>
        <v>6.3396333041166919</v>
      </c>
      <c r="AZ3405" s="9"/>
      <c r="BA3405" s="29"/>
      <c r="BB3405" s="29"/>
      <c r="BC3405" s="29"/>
      <c r="BD3405" s="29"/>
    </row>
    <row r="3406" spans="2:56" ht="18.649999999999999" customHeight="1" thickBot="1">
      <c r="D3406" s="30"/>
      <c r="G3406" s="31"/>
      <c r="I3406" s="30"/>
      <c r="L3406" s="31"/>
      <c r="N3406" s="30"/>
      <c r="Q3406" s="31"/>
      <c r="S3406" s="30"/>
      <c r="V3406" s="31"/>
      <c r="X3406" s="30"/>
      <c r="AA3406" s="31"/>
      <c r="AC3406" s="30"/>
      <c r="AF3406" s="31"/>
      <c r="AH3406" s="30"/>
      <c r="AK3406" s="31"/>
      <c r="AM3406" s="30"/>
      <c r="AP3406" s="31"/>
      <c r="AR3406" s="30"/>
      <c r="AU3406" s="31"/>
      <c r="AY3406" s="185"/>
      <c r="AZ3406" s="9"/>
      <c r="BA3406" s="29"/>
      <c r="BB3406" s="29"/>
      <c r="BC3406" s="29"/>
      <c r="BD3406" s="29"/>
    </row>
    <row r="3407" spans="2:56" ht="18.649999999999999" customHeight="1" thickBot="1">
      <c r="D3407" s="197" t="s">
        <v>96</v>
      </c>
      <c r="E3407" s="198"/>
      <c r="F3407" s="199" t="s">
        <v>97</v>
      </c>
      <c r="G3407" s="200"/>
      <c r="I3407" s="197" t="s">
        <v>98</v>
      </c>
      <c r="J3407" s="198"/>
      <c r="K3407" s="199" t="s">
        <v>99</v>
      </c>
      <c r="L3407" s="200"/>
      <c r="N3407" s="197" t="s">
        <v>1</v>
      </c>
      <c r="O3407" s="198"/>
      <c r="P3407" s="199" t="s">
        <v>2</v>
      </c>
      <c r="Q3407" s="200"/>
      <c r="S3407" s="172" t="s">
        <v>100</v>
      </c>
      <c r="T3407" s="173"/>
      <c r="U3407" s="199" t="s">
        <v>101</v>
      </c>
      <c r="V3407" s="200"/>
      <c r="X3407" s="197" t="s">
        <v>102</v>
      </c>
      <c r="Y3407" s="198"/>
      <c r="Z3407" s="199" t="s">
        <v>103</v>
      </c>
      <c r="AA3407" s="200"/>
      <c r="AB3407" s="4"/>
      <c r="AC3407" s="197" t="s">
        <v>104</v>
      </c>
      <c r="AD3407" s="198"/>
      <c r="AE3407" s="199" t="s">
        <v>105</v>
      </c>
      <c r="AF3407" s="200"/>
      <c r="AH3407" s="172" t="s">
        <v>106</v>
      </c>
      <c r="AI3407" s="173"/>
      <c r="AJ3407" s="199" t="s">
        <v>107</v>
      </c>
      <c r="AK3407" s="200"/>
      <c r="AL3407" s="4"/>
      <c r="AM3407" s="197" t="s">
        <v>108</v>
      </c>
      <c r="AN3407" s="198"/>
      <c r="AO3407" s="199" t="s">
        <v>109</v>
      </c>
      <c r="AP3407" s="200"/>
      <c r="AR3407" s="197" t="s">
        <v>110</v>
      </c>
      <c r="AS3407" s="198"/>
      <c r="AT3407" s="199" t="s">
        <v>111</v>
      </c>
      <c r="AU3407" s="200"/>
      <c r="AV3407" s="4"/>
      <c r="AW3407" s="36" t="s">
        <v>112</v>
      </c>
      <c r="AY3407" s="186" t="s">
        <v>113</v>
      </c>
      <c r="AZ3407" s="9"/>
      <c r="BA3407" s="29"/>
      <c r="BB3407" s="29"/>
      <c r="BC3407" s="29"/>
      <c r="BD3407" s="29"/>
    </row>
    <row r="3408" spans="2:56" ht="18.649999999999999" customHeight="1" thickTop="1" thickBot="1">
      <c r="D3408" s="24">
        <v>0</v>
      </c>
      <c r="E3408" s="28">
        <v>0</v>
      </c>
      <c r="F3408" s="26">
        <v>1</v>
      </c>
      <c r="G3408" s="27">
        <v>0</v>
      </c>
      <c r="I3408" s="24">
        <v>0</v>
      </c>
      <c r="J3408" s="28">
        <f t="shared" ref="J3408" si="20329">IF(0=(1-$J$8*$K$8*$B3405^2),0,-1*(1-$J$8*$K$8*$B3405^2)/($B3405*$K$8))</f>
        <v>-1.564258692475053E-2</v>
      </c>
      <c r="K3408" s="26">
        <v>1</v>
      </c>
      <c r="L3408" s="27">
        <v>0</v>
      </c>
      <c r="N3408" s="24">
        <f t="shared" ref="N3408" si="20330">D3408*I3405+F3408*I3408-E3408*J3405-G3408*J3408</f>
        <v>0</v>
      </c>
      <c r="O3408" s="28">
        <f t="shared" ref="O3408" si="20331">(D3408*J3405+E3408*I3405+F3408*J3408+G3408*I3408)</f>
        <v>-1.564258692475053E-2</v>
      </c>
      <c r="P3408" s="26">
        <f t="shared" ref="P3408" si="20332">D3408*K3405+F3408*K3408-E3408*L3405-G3408*L3408</f>
        <v>1</v>
      </c>
      <c r="Q3408" s="27">
        <f t="shared" ref="Q3408" si="20333">(D3408*L3405+E3408*K3405+F3408*L3408+G3408*K3408)</f>
        <v>0</v>
      </c>
      <c r="S3408" s="24">
        <v>0</v>
      </c>
      <c r="T3408" s="28">
        <v>0</v>
      </c>
      <c r="U3408" s="26">
        <v>1</v>
      </c>
      <c r="V3408" s="27">
        <v>0</v>
      </c>
      <c r="X3408" s="24">
        <f t="shared" ref="X3408" si="20334">N3408*S3405+P3408*S3408-O3408*T3405-Q3408*T3408</f>
        <v>0</v>
      </c>
      <c r="Y3408" s="28">
        <f t="shared" ref="Y3408" si="20335">(N3408*T3405+O3408*S3405+P3408*T3408+Q3408*S3408)</f>
        <v>-1.564258692475053E-2</v>
      </c>
      <c r="Z3408" s="26">
        <f t="shared" ref="Z3408" si="20336">N3408*U3405+P3408*U3408-O3408*V3405-Q3408*V3408</f>
        <v>0.61327056386035461</v>
      </c>
      <c r="AA3408" s="27">
        <f t="shared" ref="AA3408" si="20337">(N3408*V3405+O3408*U3405+P3408*V3408+Q3408*U3408)</f>
        <v>0</v>
      </c>
      <c r="AB3408" s="8"/>
      <c r="AC3408" s="24">
        <v>0</v>
      </c>
      <c r="AD3408" s="28">
        <f t="shared" ref="AD3408" si="20338">IF(0=(1-$AD$8*$AE$8*$B3405^2),0,-1*(1-$AD$8*$AE$8*$B3405^2)/($B3405*$AD$8))</f>
        <v>-4.2522921985438507E-2</v>
      </c>
      <c r="AE3408" s="26">
        <v>1</v>
      </c>
      <c r="AF3408" s="27">
        <v>0</v>
      </c>
      <c r="AH3408" s="24">
        <f t="shared" ref="AH3408" si="20339">X3408*AC3405+Z3408*AC3408-Y3408*AD3405-AA3408*AD3408</f>
        <v>0</v>
      </c>
      <c r="AI3408" s="28">
        <f t="shared" ref="AI3408" si="20340">(X3408*AD3405+Y3408*AC3405+Z3408*AD3408+AA3408*AC3408)</f>
        <v>-4.1720643267750268E-2</v>
      </c>
      <c r="AJ3408" s="26">
        <f t="shared" ref="AJ3408" si="20341">X3408*AE3405+Z3408*AE3408-Y3408*AF3405-AA3408*AF3408</f>
        <v>0.61327056386035461</v>
      </c>
      <c r="AK3408" s="27">
        <f t="shared" ref="AK3408" si="20342">(X3408*AF3405+Y3408*AE3405+Z3408*AF3408+AA3408*AE3408)</f>
        <v>0</v>
      </c>
      <c r="AL3408" s="8"/>
      <c r="AM3408" s="24">
        <v>0</v>
      </c>
      <c r="AN3408" s="28">
        <v>0</v>
      </c>
      <c r="AO3408" s="26">
        <v>1</v>
      </c>
      <c r="AP3408" s="27">
        <v>0</v>
      </c>
      <c r="AR3408" s="24">
        <f t="shared" ref="AR3408" si="20343">AH3408*AM3405+AJ3408*AM3408-AI3408*AN3405-AK3408*AN3408</f>
        <v>0</v>
      </c>
      <c r="AS3408" s="28">
        <f t="shared" ref="AS3408" si="20344">(AH3408*AN3405+AI3408*AM3405+AJ3408*AN3408+AK3408*AM3408)</f>
        <v>-4.1720643267750268E-2</v>
      </c>
      <c r="AT3408" s="26">
        <f t="shared" ref="AT3408" si="20345">AH3408*AO3405+AJ3408*AO3408-AI3408*AP3405-AK3408*AP3408</f>
        <v>0.40006509425469139</v>
      </c>
      <c r="AU3408" s="27">
        <f t="shared" ref="AU3408" si="20346">(AH3408*AP3405+AI3408*AO3405+AJ3408*AP3408+AK3408*AO3408)</f>
        <v>0</v>
      </c>
      <c r="AV3408" s="8"/>
      <c r="AW3408" s="38">
        <f t="shared" ref="AW3408" si="20347">(180/PI())*ATAN(-1*(($AR$8*AS3405+AU3405+$AR$8*AS3408+AU3408)/($AR$8*AR3405+AT3405+$AR$8*AR3408+AT3408)))</f>
        <v>89.707400959929416</v>
      </c>
      <c r="AY3408" s="187">
        <f t="shared" ref="AY3408" si="20348">20*LOG(((($AR$8*AR3405+AT3405-$AR$8*AR3408-AT3408)^2+($AR$8*AS3405+AU3405-$AR$8*AS3408-AU3408)^2)/(($AR$8*AR3405+AT3405+$AR$8*AR3408+AT3408)^2+($AR$8*AS3405+AU3405+$AR$8*AS3408+AU3408)^2))^0.5)</f>
        <v>-2.4719492368117518E-2</v>
      </c>
      <c r="AZ3408" s="9"/>
      <c r="BA3408" s="29"/>
      <c r="BB3408" s="29"/>
      <c r="BC3408" s="29"/>
      <c r="BD3408" s="29"/>
    </row>
    <row r="3409" spans="2:56" ht="18.649999999999999" customHeight="1">
      <c r="AY3409" s="33"/>
    </row>
    <row r="3410" spans="2:56" ht="18.649999999999999" customHeight="1" thickBot="1">
      <c r="E3410" s="21" t="s">
        <v>68</v>
      </c>
      <c r="J3410" s="21" t="s">
        <v>69</v>
      </c>
      <c r="O3410" s="21" t="s">
        <v>70</v>
      </c>
      <c r="T3410" s="21" t="s">
        <v>71</v>
      </c>
      <c r="Y3410" s="21" t="s">
        <v>72</v>
      </c>
      <c r="AD3410" s="21" t="s">
        <v>73</v>
      </c>
      <c r="AI3410" s="21" t="s">
        <v>74</v>
      </c>
      <c r="AN3410" s="21" t="s">
        <v>75</v>
      </c>
      <c r="AS3410" s="21" t="s">
        <v>76</v>
      </c>
    </row>
    <row r="3411" spans="2:56" ht="18.649999999999999" customHeight="1" thickBot="1">
      <c r="B3411" s="20"/>
      <c r="D3411" s="197" t="s">
        <v>77</v>
      </c>
      <c r="E3411" s="198"/>
      <c r="F3411" s="199" t="s">
        <v>78</v>
      </c>
      <c r="G3411" s="200"/>
      <c r="I3411" s="197" t="s">
        <v>79</v>
      </c>
      <c r="J3411" s="198"/>
      <c r="K3411" s="199" t="s">
        <v>80</v>
      </c>
      <c r="L3411" s="200"/>
      <c r="N3411" s="197" t="s">
        <v>81</v>
      </c>
      <c r="O3411" s="198"/>
      <c r="P3411" s="199" t="s">
        <v>82</v>
      </c>
      <c r="Q3411" s="200"/>
      <c r="S3411" s="197" t="s">
        <v>83</v>
      </c>
      <c r="T3411" s="198"/>
      <c r="U3411" s="199" t="s">
        <v>84</v>
      </c>
      <c r="V3411" s="200"/>
      <c r="X3411" s="197" t="s">
        <v>85</v>
      </c>
      <c r="Y3411" s="198"/>
      <c r="Z3411" s="199" t="s">
        <v>86</v>
      </c>
      <c r="AA3411" s="200"/>
      <c r="AB3411" s="4"/>
      <c r="AC3411" s="197" t="s">
        <v>87</v>
      </c>
      <c r="AD3411" s="198"/>
      <c r="AE3411" s="199" t="s">
        <v>88</v>
      </c>
      <c r="AF3411" s="200"/>
      <c r="AH3411" s="197" t="s">
        <v>89</v>
      </c>
      <c r="AI3411" s="198"/>
      <c r="AJ3411" s="199" t="s">
        <v>90</v>
      </c>
      <c r="AK3411" s="200"/>
      <c r="AL3411" s="4"/>
      <c r="AM3411" s="197" t="s">
        <v>91</v>
      </c>
      <c r="AN3411" s="198"/>
      <c r="AO3411" s="199" t="s">
        <v>92</v>
      </c>
      <c r="AP3411" s="200"/>
      <c r="AR3411" s="197" t="s">
        <v>93</v>
      </c>
      <c r="AS3411" s="198"/>
      <c r="AT3411" s="199" t="s">
        <v>94</v>
      </c>
      <c r="AU3411" s="200"/>
      <c r="AV3411" s="4"/>
      <c r="AW3411" s="181" t="s">
        <v>95</v>
      </c>
      <c r="AY3411" s="182" t="s">
        <v>22</v>
      </c>
      <c r="AZ3411" s="9"/>
      <c r="BA3411" s="29"/>
      <c r="BB3411" s="29"/>
      <c r="BC3411" s="29"/>
      <c r="BD3411" s="29"/>
    </row>
    <row r="3412" spans="2:56" ht="18.649999999999999" customHeight="1" thickTop="1" thickBot="1">
      <c r="B3412" s="39">
        <f t="shared" ref="B3412" si="20349">B3405+$E$5</f>
        <v>1.0935999999999788</v>
      </c>
      <c r="D3412" s="24">
        <v>1</v>
      </c>
      <c r="E3412" s="25">
        <v>0</v>
      </c>
      <c r="F3412" s="26">
        <v>0</v>
      </c>
      <c r="G3412" s="27">
        <f t="shared" ref="G3412" si="20350">-1/($E$8*$B3412)</f>
        <v>-5.1084420069230596</v>
      </c>
      <c r="I3412" s="24">
        <v>1</v>
      </c>
      <c r="J3412" s="28">
        <v>0</v>
      </c>
      <c r="K3412" s="26">
        <v>0</v>
      </c>
      <c r="L3412" s="27">
        <v>0</v>
      </c>
      <c r="N3412" s="24">
        <f t="shared" ref="N3412" si="20351">D3412*I3412+F3412*I3415-E3412*J3412-G3412*J3415</f>
        <v>0.92416103996130194</v>
      </c>
      <c r="O3412" s="28">
        <f t="shared" ref="O3412" si="20352">(D3412*J3412+E3412*I3412+F3412*J3415+G3412*I3415)</f>
        <v>0</v>
      </c>
      <c r="P3412" s="26">
        <f t="shared" ref="P3412" si="20353">D3412*K3412+F3412*K3415-E3412*L3412-G3412*L3415</f>
        <v>0</v>
      </c>
      <c r="Q3412" s="27">
        <f t="shared" ref="Q3412" si="20354">(D3412*L3412+E3412*K3412+F3412*L3415+G3412*K3415)</f>
        <v>-5.1084420069230596</v>
      </c>
      <c r="S3412" s="24">
        <v>1</v>
      </c>
      <c r="T3412" s="25">
        <v>0</v>
      </c>
      <c r="U3412" s="26">
        <v>0</v>
      </c>
      <c r="V3412" s="27">
        <f t="shared" ref="V3412" si="20355">-1/($T$8*$B3412)</f>
        <v>-24.713814033492643</v>
      </c>
      <c r="X3412" s="24">
        <f t="shared" ref="X3412" si="20356">N3412*S3412+P3412*S3415-O3412*T3412-Q3412*T3415</f>
        <v>0.92416103996130194</v>
      </c>
      <c r="Y3412" s="28">
        <f t="shared" ref="Y3412" si="20357">(N3412*T3412+O3412*S3412+P3412*T3415+Q3412*S3415)</f>
        <v>0</v>
      </c>
      <c r="Z3412" s="26">
        <f t="shared" ref="Z3412" si="20358">N3412*U3412+P3412*U3415-O3412*V3412-Q3412*V3415</f>
        <v>0</v>
      </c>
      <c r="AA3412" s="27">
        <f t="shared" ref="AA3412" si="20359">(N3412*V3412+O3412*U3412+P3412*V3415+Q3412*U3415)</f>
        <v>-27.947986085525837</v>
      </c>
      <c r="AB3412" s="8"/>
      <c r="AC3412" s="24">
        <v>1</v>
      </c>
      <c r="AD3412" s="28">
        <v>0</v>
      </c>
      <c r="AE3412" s="26">
        <v>0</v>
      </c>
      <c r="AF3412" s="27">
        <v>0</v>
      </c>
      <c r="AH3412" s="24">
        <f t="shared" ref="AH3412" si="20360">X3412*AC3412+Z3412*AC3415-Y3412*AD3412-AA3412*AD3415</f>
        <v>-0.245190820418974</v>
      </c>
      <c r="AI3412" s="28">
        <f t="shared" ref="AI3412" si="20361">(X3412*AD3412+Y3412*AC3412+Z3412*AD3415+AA3412*AC3415)</f>
        <v>0</v>
      </c>
      <c r="AJ3412" s="26">
        <f t="shared" ref="AJ3412" si="20362">X3412*AE3412+Z3412*AE3415-Y3412*AF3412-AA3412*AF3415</f>
        <v>0</v>
      </c>
      <c r="AK3412" s="27">
        <f t="shared" ref="AK3412" si="20363">(X3412*AF3412+Y3412*AE3412+Z3412*AF3415+AA3412*AE3415)</f>
        <v>-27.947986085525837</v>
      </c>
      <c r="AL3412" s="8"/>
      <c r="AM3412" s="24">
        <v>1</v>
      </c>
      <c r="AN3412" s="25">
        <v>0</v>
      </c>
      <c r="AO3412" s="26">
        <v>0</v>
      </c>
      <c r="AP3412" s="27">
        <f t="shared" ref="AP3412" si="20364">-1/($AN$8*$B3412)</f>
        <v>-5.1084420069230596</v>
      </c>
      <c r="AR3412" s="24">
        <f t="shared" ref="AR3412" si="20365">AH3412*AM3412+AJ3412*AM3415-AI3412*AN3412-AK3412*AN3415</f>
        <v>-0.245190820418974</v>
      </c>
      <c r="AS3412" s="28">
        <f t="shared" ref="AS3412" si="20366">(AH3412*AN3412+AI3412*AM3412+AJ3412*AN3415+AK3412*AM3415)</f>
        <v>0</v>
      </c>
      <c r="AT3412" s="26">
        <f t="shared" ref="AT3412" si="20367">AH3412*AO3412+AJ3412*AO3415-AI3412*AP3412-AK3412*AP3415</f>
        <v>0</v>
      </c>
      <c r="AU3412" s="27">
        <f t="shared" ref="AU3412" si="20368">(AH3412*AP3412+AI3412*AO3412+AJ3412*AP3415+AK3412*AO3415)</f>
        <v>-26.695442998785623</v>
      </c>
      <c r="AV3412" s="8"/>
      <c r="AW3412" s="183">
        <f t="shared" ref="AW3412" si="20369">20*LOG((2*$AR$8)/(($AR$8*AR3412+AT3412+$AR$8*AR3415+AT3415)^2+($AR$8*AS3412+AU3412+$AR$8*AS3415+AU3415)^2)^0.5)</f>
        <v>-22.521771302101151</v>
      </c>
      <c r="AY3412" s="184">
        <f t="shared" ref="AY3412" si="20370">((AS3412^2+AR3412^2)/(AS3415^2+AR3415^2))^0.5</f>
        <v>5.9317909412425536</v>
      </c>
      <c r="AZ3412" s="9"/>
      <c r="BA3412" s="29"/>
      <c r="BB3412" s="29"/>
      <c r="BC3412" s="29"/>
      <c r="BD3412" s="29"/>
    </row>
    <row r="3413" spans="2:56" ht="18.649999999999999" customHeight="1" thickBot="1">
      <c r="D3413" s="30"/>
      <c r="G3413" s="31"/>
      <c r="I3413" s="30"/>
      <c r="L3413" s="31"/>
      <c r="N3413" s="30"/>
      <c r="Q3413" s="31"/>
      <c r="S3413" s="30"/>
      <c r="V3413" s="31"/>
      <c r="X3413" s="30"/>
      <c r="AA3413" s="31"/>
      <c r="AC3413" s="30"/>
      <c r="AF3413" s="31"/>
      <c r="AH3413" s="30"/>
      <c r="AK3413" s="31"/>
      <c r="AM3413" s="30"/>
      <c r="AP3413" s="31"/>
      <c r="AR3413" s="30"/>
      <c r="AU3413" s="31"/>
      <c r="AY3413" s="185"/>
      <c r="AZ3413" s="9"/>
      <c r="BA3413" s="29"/>
      <c r="BB3413" s="29"/>
      <c r="BC3413" s="29"/>
      <c r="BD3413" s="29"/>
    </row>
    <row r="3414" spans="2:56" ht="18.649999999999999" customHeight="1" thickBot="1">
      <c r="D3414" s="197" t="s">
        <v>96</v>
      </c>
      <c r="E3414" s="198"/>
      <c r="F3414" s="199" t="s">
        <v>97</v>
      </c>
      <c r="G3414" s="200"/>
      <c r="I3414" s="197" t="s">
        <v>98</v>
      </c>
      <c r="J3414" s="198"/>
      <c r="K3414" s="199" t="s">
        <v>99</v>
      </c>
      <c r="L3414" s="200"/>
      <c r="N3414" s="197" t="s">
        <v>1</v>
      </c>
      <c r="O3414" s="198"/>
      <c r="P3414" s="199" t="s">
        <v>2</v>
      </c>
      <c r="Q3414" s="200"/>
      <c r="S3414" s="172" t="s">
        <v>100</v>
      </c>
      <c r="T3414" s="173"/>
      <c r="U3414" s="199" t="s">
        <v>101</v>
      </c>
      <c r="V3414" s="200"/>
      <c r="X3414" s="197" t="s">
        <v>102</v>
      </c>
      <c r="Y3414" s="198"/>
      <c r="Z3414" s="199" t="s">
        <v>103</v>
      </c>
      <c r="AA3414" s="200"/>
      <c r="AB3414" s="4"/>
      <c r="AC3414" s="197" t="s">
        <v>104</v>
      </c>
      <c r="AD3414" s="198"/>
      <c r="AE3414" s="199" t="s">
        <v>105</v>
      </c>
      <c r="AF3414" s="200"/>
      <c r="AH3414" s="172" t="s">
        <v>106</v>
      </c>
      <c r="AI3414" s="173"/>
      <c r="AJ3414" s="199" t="s">
        <v>107</v>
      </c>
      <c r="AK3414" s="200"/>
      <c r="AL3414" s="4"/>
      <c r="AM3414" s="197" t="s">
        <v>108</v>
      </c>
      <c r="AN3414" s="198"/>
      <c r="AO3414" s="199" t="s">
        <v>109</v>
      </c>
      <c r="AP3414" s="200"/>
      <c r="AR3414" s="197" t="s">
        <v>110</v>
      </c>
      <c r="AS3414" s="198"/>
      <c r="AT3414" s="199" t="s">
        <v>111</v>
      </c>
      <c r="AU3414" s="200"/>
      <c r="AV3414" s="4"/>
      <c r="AW3414" s="36" t="s">
        <v>112</v>
      </c>
      <c r="AY3414" s="186" t="s">
        <v>113</v>
      </c>
      <c r="AZ3414" s="9"/>
      <c r="BA3414" s="29"/>
      <c r="BB3414" s="29"/>
      <c r="BC3414" s="29"/>
      <c r="BD3414" s="29"/>
    </row>
    <row r="3415" spans="2:56" ht="18.649999999999999" customHeight="1" thickTop="1" thickBot="1">
      <c r="D3415" s="24">
        <v>0</v>
      </c>
      <c r="E3415" s="28">
        <v>0</v>
      </c>
      <c r="F3415" s="26">
        <v>1</v>
      </c>
      <c r="G3415" s="27">
        <v>0</v>
      </c>
      <c r="I3415" s="24">
        <v>0</v>
      </c>
      <c r="J3415" s="28">
        <f t="shared" ref="J3415" si="20371">IF(0=(1-$J$8*$K$8*$B3412^2),0,-1*(1-$J$8*$K$8*$B3412^2)/($B3412*$K$8))</f>
        <v>-1.4845810118999025E-2</v>
      </c>
      <c r="K3415" s="26">
        <v>1</v>
      </c>
      <c r="L3415" s="27">
        <v>0</v>
      </c>
      <c r="N3415" s="24">
        <f t="shared" ref="N3415" si="20372">D3415*I3412+F3415*I3415-E3415*J3412-G3415*J3415</f>
        <v>0</v>
      </c>
      <c r="O3415" s="28">
        <f t="shared" ref="O3415" si="20373">(D3415*J3412+E3415*I3412+F3415*J3415+G3415*I3415)</f>
        <v>-1.4845810118999025E-2</v>
      </c>
      <c r="P3415" s="26">
        <f t="shared" ref="P3415" si="20374">D3415*K3412+F3415*K3415-E3415*L3412-G3415*L3415</f>
        <v>1</v>
      </c>
      <c r="Q3415" s="27">
        <f t="shared" ref="Q3415" si="20375">(D3415*L3412+E3415*K3412+F3415*L3415+G3415*K3415)</f>
        <v>0</v>
      </c>
      <c r="S3415" s="24">
        <v>0</v>
      </c>
      <c r="T3415" s="28">
        <v>0</v>
      </c>
      <c r="U3415" s="26">
        <v>1</v>
      </c>
      <c r="V3415" s="27">
        <v>0</v>
      </c>
      <c r="X3415" s="24">
        <f t="shared" ref="X3415" si="20376">N3415*S3412+P3415*S3415-O3415*T3412-Q3415*T3415</f>
        <v>0</v>
      </c>
      <c r="Y3415" s="28">
        <f t="shared" ref="Y3415" si="20377">(N3415*T3412+O3415*S3412+P3415*T3415+Q3415*S3415)</f>
        <v>-1.4845810118999025E-2</v>
      </c>
      <c r="Z3415" s="26">
        <f t="shared" ref="Z3415" si="20378">N3415*U3412+P3415*U3415-O3415*V3412-Q3415*V3415</f>
        <v>0.63310340954251476</v>
      </c>
      <c r="AA3415" s="27">
        <f t="shared" ref="AA3415" si="20379">(N3415*V3412+O3415*U3412+P3415*V3415+Q3415*U3415)</f>
        <v>0</v>
      </c>
      <c r="AB3415" s="8"/>
      <c r="AC3415" s="24">
        <v>0</v>
      </c>
      <c r="AD3415" s="28">
        <f t="shared" ref="AD3415" si="20380">IF(0=(1-$AD$8*$AE$8*$B3412^2),0,-1*(1-$AD$8*$AE$8*$B3412^2)/($B3412*$AD$8))</f>
        <v>-4.1840290631383961E-2</v>
      </c>
      <c r="AE3415" s="26">
        <v>1</v>
      </c>
      <c r="AF3415" s="27">
        <v>0</v>
      </c>
      <c r="AH3415" s="24">
        <f t="shared" ref="AH3415" si="20381">X3415*AC3412+Z3415*AC3415-Y3415*AD3412-AA3415*AD3415</f>
        <v>0</v>
      </c>
      <c r="AI3415" s="28">
        <f t="shared" ref="AI3415" si="20382">(X3415*AD3412+Y3415*AC3412+Z3415*AD3415+AA3415*AC3415)</f>
        <v>-4.1335040773977948E-2</v>
      </c>
      <c r="AJ3415" s="26">
        <f t="shared" ref="AJ3415" si="20383">X3415*AE3412+Z3415*AE3415-Y3415*AF3412-AA3415*AF3415</f>
        <v>0.63310340954251476</v>
      </c>
      <c r="AK3415" s="27">
        <f t="shared" ref="AK3415" si="20384">(X3415*AF3412+Y3415*AE3412+Z3415*AF3415+AA3415*AE3415)</f>
        <v>0</v>
      </c>
      <c r="AL3415" s="8"/>
      <c r="AM3415" s="24">
        <v>0</v>
      </c>
      <c r="AN3415" s="28">
        <v>0</v>
      </c>
      <c r="AO3415" s="26">
        <v>1</v>
      </c>
      <c r="AP3415" s="27">
        <v>0</v>
      </c>
      <c r="AR3415" s="24">
        <f t="shared" ref="AR3415" si="20385">AH3415*AM3412+AJ3415*AM3415-AI3415*AN3412-AK3415*AN3415</f>
        <v>0</v>
      </c>
      <c r="AS3415" s="28">
        <f t="shared" ref="AS3415" si="20386">(AH3415*AN3412+AI3415*AM3412+AJ3415*AN3415+AK3415*AM3415)</f>
        <v>-4.1335040773977948E-2</v>
      </c>
      <c r="AT3415" s="26">
        <f t="shared" ref="AT3415" si="20387">AH3415*AO3412+AJ3415*AO3415-AI3415*AP3412-AK3415*AP3415</f>
        <v>0.42194575089484831</v>
      </c>
      <c r="AU3415" s="27">
        <f t="shared" ref="AU3415" si="20388">(AH3415*AP3412+AI3415*AO3412+AJ3415*AP3415+AK3415*AO3415)</f>
        <v>0</v>
      </c>
      <c r="AV3415" s="8"/>
      <c r="AW3415" s="38">
        <f t="shared" ref="AW3415" si="20389">(180/PI())*ATAN(-1*(($AR$8*AS3412+AU3412+$AR$8*AS3415+AU3415)/($AR$8*AR3412+AT3412+$AR$8*AR3415+AT3415)))</f>
        <v>89.621227210798025</v>
      </c>
      <c r="AY3415" s="187">
        <f t="shared" ref="AY3415" si="20390">20*LOG(((($AR$8*AR3412+AT3412-$AR$8*AR3415-AT3415)^2+($AR$8*AS3412+AU3412-$AR$8*AS3415-AU3415)^2)/(($AR$8*AR3412+AT3412+$AR$8*AR3415+AT3415)^2+($AR$8*AS3412+AU3412+$AR$8*AS3415+AU3415)^2))^0.5)</f>
        <v>-2.4368288393183217E-2</v>
      </c>
      <c r="AZ3415" s="9"/>
      <c r="BA3415" s="29"/>
      <c r="BB3415" s="29"/>
      <c r="BC3415" s="29"/>
      <c r="BD3415" s="29"/>
    </row>
    <row r="3416" spans="2:56" ht="18.649999999999999" customHeight="1">
      <c r="AY3416" s="33"/>
    </row>
    <row r="3417" spans="2:56" ht="18.649999999999999" customHeight="1" thickBot="1">
      <c r="E3417" s="21" t="s">
        <v>68</v>
      </c>
      <c r="J3417" s="21" t="s">
        <v>69</v>
      </c>
      <c r="O3417" s="21" t="s">
        <v>70</v>
      </c>
      <c r="T3417" s="21" t="s">
        <v>71</v>
      </c>
      <c r="Y3417" s="21" t="s">
        <v>72</v>
      </c>
      <c r="AD3417" s="21" t="s">
        <v>73</v>
      </c>
      <c r="AI3417" s="21" t="s">
        <v>74</v>
      </c>
      <c r="AN3417" s="21" t="s">
        <v>75</v>
      </c>
      <c r="AS3417" s="21" t="s">
        <v>76</v>
      </c>
    </row>
    <row r="3418" spans="2:56" ht="18.649999999999999" customHeight="1" thickBot="1">
      <c r="B3418" s="20"/>
      <c r="D3418" s="197" t="s">
        <v>77</v>
      </c>
      <c r="E3418" s="198"/>
      <c r="F3418" s="199" t="s">
        <v>78</v>
      </c>
      <c r="G3418" s="200"/>
      <c r="I3418" s="197" t="s">
        <v>79</v>
      </c>
      <c r="J3418" s="198"/>
      <c r="K3418" s="199" t="s">
        <v>80</v>
      </c>
      <c r="L3418" s="200"/>
      <c r="N3418" s="197" t="s">
        <v>81</v>
      </c>
      <c r="O3418" s="198"/>
      <c r="P3418" s="199" t="s">
        <v>82</v>
      </c>
      <c r="Q3418" s="200"/>
      <c r="S3418" s="197" t="s">
        <v>83</v>
      </c>
      <c r="T3418" s="198"/>
      <c r="U3418" s="199" t="s">
        <v>84</v>
      </c>
      <c r="V3418" s="200"/>
      <c r="X3418" s="197" t="s">
        <v>85</v>
      </c>
      <c r="Y3418" s="198"/>
      <c r="Z3418" s="199" t="s">
        <v>86</v>
      </c>
      <c r="AA3418" s="200"/>
      <c r="AB3418" s="4"/>
      <c r="AC3418" s="197" t="s">
        <v>87</v>
      </c>
      <c r="AD3418" s="198"/>
      <c r="AE3418" s="199" t="s">
        <v>88</v>
      </c>
      <c r="AF3418" s="200"/>
      <c r="AH3418" s="197" t="s">
        <v>89</v>
      </c>
      <c r="AI3418" s="198"/>
      <c r="AJ3418" s="199" t="s">
        <v>90</v>
      </c>
      <c r="AK3418" s="200"/>
      <c r="AL3418" s="4"/>
      <c r="AM3418" s="197" t="s">
        <v>91</v>
      </c>
      <c r="AN3418" s="198"/>
      <c r="AO3418" s="199" t="s">
        <v>92</v>
      </c>
      <c r="AP3418" s="200"/>
      <c r="AR3418" s="197" t="s">
        <v>93</v>
      </c>
      <c r="AS3418" s="198"/>
      <c r="AT3418" s="199" t="s">
        <v>94</v>
      </c>
      <c r="AU3418" s="200"/>
      <c r="AV3418" s="4"/>
      <c r="AW3418" s="181" t="s">
        <v>95</v>
      </c>
      <c r="AY3418" s="182" t="s">
        <v>22</v>
      </c>
      <c r="AZ3418" s="9"/>
      <c r="BA3418" s="29"/>
      <c r="BB3418" s="29"/>
      <c r="BC3418" s="29"/>
      <c r="BD3418" s="29"/>
    </row>
    <row r="3419" spans="2:56" ht="18.649999999999999" customHeight="1" thickTop="1" thickBot="1">
      <c r="B3419" s="39">
        <f t="shared" ref="B3419" si="20391">B3412+$E$5</f>
        <v>1.0939999999999788</v>
      </c>
      <c r="D3419" s="24">
        <v>1</v>
      </c>
      <c r="E3419" s="25">
        <v>0</v>
      </c>
      <c r="F3419" s="26">
        <v>0</v>
      </c>
      <c r="G3419" s="27">
        <f t="shared" ref="G3419" si="20392">-1/($E$8*$B3419)</f>
        <v>-5.1065742036298518</v>
      </c>
      <c r="I3419" s="24">
        <v>1</v>
      </c>
      <c r="J3419" s="28">
        <v>0</v>
      </c>
      <c r="K3419" s="26">
        <v>0</v>
      </c>
      <c r="L3419" s="27">
        <v>0</v>
      </c>
      <c r="N3419" s="24">
        <f t="shared" ref="N3419" si="20393">D3419*I3419+F3419*I3422-E3419*J3419-G3419*J3422</f>
        <v>0.92825607080586403</v>
      </c>
      <c r="O3419" s="28">
        <f t="shared" ref="O3419" si="20394">(D3419*J3419+E3419*I3419+F3419*J3422+G3419*I3422)</f>
        <v>0</v>
      </c>
      <c r="P3419" s="26">
        <f t="shared" ref="P3419" si="20395">D3419*K3419+F3419*K3422-E3419*L3419-G3419*L3422</f>
        <v>0</v>
      </c>
      <c r="Q3419" s="27">
        <f t="shared" ref="Q3419" si="20396">(D3419*L3419+E3419*K3419+F3419*L3422+G3419*K3422)</f>
        <v>-5.1065742036298518</v>
      </c>
      <c r="S3419" s="24">
        <v>1</v>
      </c>
      <c r="T3419" s="25">
        <v>0</v>
      </c>
      <c r="U3419" s="26">
        <v>0</v>
      </c>
      <c r="V3419" s="27">
        <f t="shared" ref="V3419" si="20397">-1/($T$8*$B3419)</f>
        <v>-24.704777904047127</v>
      </c>
      <c r="X3419" s="24">
        <f t="shared" ref="X3419" si="20398">N3419*S3419+P3419*S3422-O3419*T3419-Q3419*T3422</f>
        <v>0.92825607080586403</v>
      </c>
      <c r="Y3419" s="28">
        <f t="shared" ref="Y3419" si="20399">(N3419*T3419+O3419*S3419+P3419*T3422+Q3419*S3422)</f>
        <v>0</v>
      </c>
      <c r="Z3419" s="26">
        <f t="shared" ref="Z3419" si="20400">N3419*U3419+P3419*U3422-O3419*V3419-Q3419*V3422</f>
        <v>0</v>
      </c>
      <c r="AA3419" s="27">
        <f t="shared" ref="AA3419" si="20401">(N3419*V3419+O3419*U3419+P3419*V3422+Q3419*U3422)</f>
        <v>-28.038934270972167</v>
      </c>
      <c r="AB3419" s="8"/>
      <c r="AC3419" s="24">
        <v>1</v>
      </c>
      <c r="AD3419" s="28">
        <v>0</v>
      </c>
      <c r="AE3419" s="26">
        <v>0</v>
      </c>
      <c r="AF3419" s="27">
        <v>0</v>
      </c>
      <c r="AH3419" s="24">
        <f t="shared" ref="AH3419" si="20402">X3419*AC3419+Z3419*AC3422-Y3419*AD3419-AA3419*AD3422</f>
        <v>-0.22576798888419591</v>
      </c>
      <c r="AI3419" s="28">
        <f t="shared" ref="AI3419" si="20403">(X3419*AD3419+Y3419*AC3419+Z3419*AD3422+AA3419*AC3422)</f>
        <v>0</v>
      </c>
      <c r="AJ3419" s="26">
        <f t="shared" ref="AJ3419" si="20404">X3419*AE3419+Z3419*AE3422-Y3419*AF3419-AA3419*AF3422</f>
        <v>0</v>
      </c>
      <c r="AK3419" s="27">
        <f t="shared" ref="AK3419" si="20405">(X3419*AF3419+Y3419*AE3419+Z3419*AF3422+AA3419*AE3422)</f>
        <v>-28.038934270972167</v>
      </c>
      <c r="AL3419" s="8"/>
      <c r="AM3419" s="24">
        <v>1</v>
      </c>
      <c r="AN3419" s="25">
        <v>0</v>
      </c>
      <c r="AO3419" s="26">
        <v>0</v>
      </c>
      <c r="AP3419" s="27">
        <f t="shared" ref="AP3419" si="20406">-1/($AN$8*$B3419)</f>
        <v>-5.1065742036298518</v>
      </c>
      <c r="AR3419" s="24">
        <f t="shared" ref="AR3419" si="20407">AH3419*AM3419+AJ3419*AM3422-AI3419*AN3419-AK3419*AN3422</f>
        <v>-0.22576798888419591</v>
      </c>
      <c r="AS3419" s="28">
        <f t="shared" ref="AS3419" si="20408">(AH3419*AN3419+AI3419*AM3419+AJ3419*AN3422+AK3419*AM3422)</f>
        <v>0</v>
      </c>
      <c r="AT3419" s="26">
        <f t="shared" ref="AT3419" si="20409">AH3419*AO3419+AJ3419*AO3422-AI3419*AP3419-AK3419*AP3422</f>
        <v>0</v>
      </c>
      <c r="AU3419" s="27">
        <f t="shared" ref="AU3419" si="20410">(AH3419*AP3419+AI3419*AO3419+AJ3419*AP3422+AK3419*AO3422)</f>
        <v>-26.88603328293074</v>
      </c>
      <c r="AV3419" s="8"/>
      <c r="AW3419" s="183">
        <f t="shared" ref="AW3419" si="20411">20*LOG((2*$AR$8)/(($AR$8*AR3419+AT3419+$AR$8*AR3422+AT3422)^2+($AR$8*AS3419+AU3419+$AR$8*AS3422+AU3422)^2)^0.5)</f>
        <v>-22.583430152451015</v>
      </c>
      <c r="AY3419" s="184">
        <f t="shared" ref="AY3419" si="20412">((AS3419^2+AR3419^2)/(AS3422^2+AR3422^2))^0.5</f>
        <v>5.5170421018590519</v>
      </c>
      <c r="AZ3419" s="9"/>
      <c r="BA3419" s="29"/>
      <c r="BB3419" s="29"/>
      <c r="BC3419" s="29"/>
      <c r="BD3419" s="29"/>
    </row>
    <row r="3420" spans="2:56" ht="18.649999999999999" customHeight="1" thickBot="1">
      <c r="D3420" s="30"/>
      <c r="G3420" s="31"/>
      <c r="I3420" s="30"/>
      <c r="L3420" s="31"/>
      <c r="N3420" s="30"/>
      <c r="Q3420" s="31"/>
      <c r="S3420" s="30"/>
      <c r="V3420" s="31"/>
      <c r="X3420" s="30"/>
      <c r="AA3420" s="31"/>
      <c r="AC3420" s="30"/>
      <c r="AF3420" s="31"/>
      <c r="AH3420" s="30"/>
      <c r="AK3420" s="31"/>
      <c r="AM3420" s="30"/>
      <c r="AP3420" s="31"/>
      <c r="AR3420" s="30"/>
      <c r="AU3420" s="31"/>
      <c r="AY3420" s="185"/>
      <c r="AZ3420" s="9"/>
      <c r="BA3420" s="29"/>
      <c r="BB3420" s="29"/>
      <c r="BC3420" s="29"/>
      <c r="BD3420" s="29"/>
    </row>
    <row r="3421" spans="2:56" ht="18.649999999999999" customHeight="1" thickBot="1">
      <c r="D3421" s="197" t="s">
        <v>96</v>
      </c>
      <c r="E3421" s="198"/>
      <c r="F3421" s="199" t="s">
        <v>97</v>
      </c>
      <c r="G3421" s="200"/>
      <c r="I3421" s="197" t="s">
        <v>98</v>
      </c>
      <c r="J3421" s="198"/>
      <c r="K3421" s="199" t="s">
        <v>99</v>
      </c>
      <c r="L3421" s="200"/>
      <c r="N3421" s="197" t="s">
        <v>1</v>
      </c>
      <c r="O3421" s="198"/>
      <c r="P3421" s="199" t="s">
        <v>2</v>
      </c>
      <c r="Q3421" s="200"/>
      <c r="S3421" s="172" t="s">
        <v>100</v>
      </c>
      <c r="T3421" s="173"/>
      <c r="U3421" s="199" t="s">
        <v>101</v>
      </c>
      <c r="V3421" s="200"/>
      <c r="X3421" s="197" t="s">
        <v>102</v>
      </c>
      <c r="Y3421" s="198"/>
      <c r="Z3421" s="199" t="s">
        <v>103</v>
      </c>
      <c r="AA3421" s="200"/>
      <c r="AB3421" s="4"/>
      <c r="AC3421" s="197" t="s">
        <v>104</v>
      </c>
      <c r="AD3421" s="198"/>
      <c r="AE3421" s="199" t="s">
        <v>105</v>
      </c>
      <c r="AF3421" s="200"/>
      <c r="AH3421" s="172" t="s">
        <v>106</v>
      </c>
      <c r="AI3421" s="173"/>
      <c r="AJ3421" s="199" t="s">
        <v>107</v>
      </c>
      <c r="AK3421" s="200"/>
      <c r="AL3421" s="4"/>
      <c r="AM3421" s="197" t="s">
        <v>108</v>
      </c>
      <c r="AN3421" s="198"/>
      <c r="AO3421" s="199" t="s">
        <v>109</v>
      </c>
      <c r="AP3421" s="200"/>
      <c r="AR3421" s="197" t="s">
        <v>110</v>
      </c>
      <c r="AS3421" s="198"/>
      <c r="AT3421" s="199" t="s">
        <v>111</v>
      </c>
      <c r="AU3421" s="200"/>
      <c r="AV3421" s="4"/>
      <c r="AW3421" s="36" t="s">
        <v>112</v>
      </c>
      <c r="AY3421" s="186" t="s">
        <v>113</v>
      </c>
      <c r="AZ3421" s="9"/>
      <c r="BA3421" s="29"/>
      <c r="BB3421" s="29"/>
      <c r="BC3421" s="29"/>
      <c r="BD3421" s="29"/>
    </row>
    <row r="3422" spans="2:56" ht="18.649999999999999" customHeight="1" thickTop="1" thickBot="1">
      <c r="D3422" s="24">
        <v>0</v>
      </c>
      <c r="E3422" s="28">
        <v>0</v>
      </c>
      <c r="F3422" s="26">
        <v>1</v>
      </c>
      <c r="G3422" s="27">
        <v>0</v>
      </c>
      <c r="I3422" s="24">
        <v>0</v>
      </c>
      <c r="J3422" s="28">
        <f t="shared" ref="J3422" si="20413">IF(0=(1-$J$8*$K$8*$B3419^2),0,-1*(1-$J$8*$K$8*$B3419^2)/($B3419*$K$8))</f>
        <v>-1.4049326678370604E-2</v>
      </c>
      <c r="K3422" s="26">
        <v>1</v>
      </c>
      <c r="L3422" s="27">
        <v>0</v>
      </c>
      <c r="N3422" s="24">
        <f t="shared" ref="N3422" si="20414">D3422*I3419+F3422*I3422-E3422*J3419-G3422*J3422</f>
        <v>0</v>
      </c>
      <c r="O3422" s="28">
        <f t="shared" ref="O3422" si="20415">(D3422*J3419+E3422*I3419+F3422*J3422+G3422*I3422)</f>
        <v>-1.4049326678370604E-2</v>
      </c>
      <c r="P3422" s="26">
        <f t="shared" ref="P3422" si="20416">D3422*K3419+F3422*K3422-E3422*L3419-G3422*L3422</f>
        <v>1</v>
      </c>
      <c r="Q3422" s="27">
        <f t="shared" ref="Q3422" si="20417">(D3422*L3419+E3422*K3419+F3422*L3422+G3422*K3422)</f>
        <v>0</v>
      </c>
      <c r="S3422" s="24">
        <v>0</v>
      </c>
      <c r="T3422" s="28">
        <v>0</v>
      </c>
      <c r="U3422" s="26">
        <v>1</v>
      </c>
      <c r="V3422" s="27">
        <v>0</v>
      </c>
      <c r="X3422" s="24">
        <f t="shared" ref="X3422" si="20418">N3422*S3419+P3422*S3422-O3422*T3419-Q3422*T3422</f>
        <v>0</v>
      </c>
      <c r="Y3422" s="28">
        <f t="shared" ref="Y3422" si="20419">(N3422*T3419+O3422*S3419+P3422*T3422+Q3422*S3422)</f>
        <v>-1.4049326678370604E-2</v>
      </c>
      <c r="Z3422" s="26">
        <f t="shared" ref="Z3422" si="20420">N3422*U3419+P3422*U3422-O3422*V3419-Q3422*V3422</f>
        <v>0.65291450470945012</v>
      </c>
      <c r="AA3422" s="27">
        <f t="shared" ref="AA3422" si="20421">(N3422*V3419+O3422*U3419+P3422*V3422+Q3422*U3422)</f>
        <v>0</v>
      </c>
      <c r="AB3422" s="8"/>
      <c r="AC3422" s="24">
        <v>0</v>
      </c>
      <c r="AD3422" s="28">
        <f t="shared" ref="AD3422" si="20422">IF(0=(1-$AD$8*$AE$8*$B3419^2),0,-1*(1-$AD$8*$AE$8*$B3419^2)/($B3419*$AD$8))</f>
        <v>-4.1157914510494963E-2</v>
      </c>
      <c r="AE3422" s="26">
        <v>1</v>
      </c>
      <c r="AF3422" s="27">
        <v>0</v>
      </c>
      <c r="AH3422" s="24">
        <f t="shared" ref="AH3422" si="20423">X3422*AC3419+Z3422*AC3422-Y3422*AD3419-AA3422*AD3422</f>
        <v>0</v>
      </c>
      <c r="AI3422" s="28">
        <f t="shared" ref="AI3422" si="20424">(X3422*AD3419+Y3422*AC3419+Z3422*AD3422+AA3422*AC3422)</f>
        <v>-4.092192604586431E-2</v>
      </c>
      <c r="AJ3422" s="26">
        <f t="shared" ref="AJ3422" si="20425">X3422*AE3419+Z3422*AE3422-Y3422*AF3419-AA3422*AF3422</f>
        <v>0.65291450470945012</v>
      </c>
      <c r="AK3422" s="27">
        <f t="shared" ref="AK3422" si="20426">(X3422*AF3419+Y3422*AE3419+Z3422*AF3422+AA3422*AE3422)</f>
        <v>0</v>
      </c>
      <c r="AL3422" s="8"/>
      <c r="AM3422" s="24">
        <v>0</v>
      </c>
      <c r="AN3422" s="28">
        <v>0</v>
      </c>
      <c r="AO3422" s="26">
        <v>1</v>
      </c>
      <c r="AP3422" s="27">
        <v>0</v>
      </c>
      <c r="AR3422" s="24">
        <f t="shared" ref="AR3422" si="20427">AH3422*AM3419+AJ3422*AM3422-AI3422*AN3419-AK3422*AN3422</f>
        <v>0</v>
      </c>
      <c r="AS3422" s="28">
        <f t="shared" ref="AS3422" si="20428">(AH3422*AN3419+AI3422*AM3419+AJ3422*AN3422+AK3422*AM3422)</f>
        <v>-4.092192604586431E-2</v>
      </c>
      <c r="AT3422" s="26">
        <f t="shared" ref="AT3422" si="20429">AH3422*AO3419+AJ3422*AO3422-AI3422*AP3419-AK3422*AP3422</f>
        <v>0.4439436528007909</v>
      </c>
      <c r="AU3422" s="27">
        <f t="shared" ref="AU3422" si="20430">(AH3422*AP3419+AI3422*AO3419+AJ3422*AP3422+AK3422*AO3422)</f>
        <v>0</v>
      </c>
      <c r="AV3422" s="8"/>
      <c r="AW3422" s="38">
        <f t="shared" ref="AW3422" si="20431">(180/PI())*ATAN(-1*(($AR$8*AS3419+AU3419+$AR$8*AS3422+AU3422)/($AR$8*AR3419+AT3419+$AR$8*AR3422+AT3422)))</f>
        <v>89.535771085407632</v>
      </c>
      <c r="AY3422" s="187">
        <f t="shared" ref="AY3422" si="20432">20*LOG(((($AR$8*AR3419+AT3419-$AR$8*AR3422-AT3422)^2+($AR$8*AS3419+AU3419-$AR$8*AS3422-AU3422)^2)/(($AR$8*AR3419+AT3419+$AR$8*AR3422+AT3422)^2+($AR$8*AS3419+AU3419+$AR$8*AS3422+AU3422)^2))^0.5)</f>
        <v>-2.4023812684238911E-2</v>
      </c>
      <c r="AZ3422" s="9"/>
      <c r="BA3422" s="29"/>
      <c r="BB3422" s="29"/>
      <c r="BC3422" s="29"/>
      <c r="BD3422" s="29"/>
    </row>
    <row r="3423" spans="2:56" ht="18.649999999999999" customHeight="1">
      <c r="AY3423" s="33"/>
    </row>
    <row r="3424" spans="2:56" ht="18.649999999999999" customHeight="1" thickBot="1">
      <c r="E3424" s="21" t="s">
        <v>68</v>
      </c>
      <c r="J3424" s="21" t="s">
        <v>69</v>
      </c>
      <c r="O3424" s="21" t="s">
        <v>70</v>
      </c>
      <c r="T3424" s="21" t="s">
        <v>71</v>
      </c>
      <c r="Y3424" s="21" t="s">
        <v>72</v>
      </c>
      <c r="AD3424" s="21" t="s">
        <v>73</v>
      </c>
      <c r="AI3424" s="21" t="s">
        <v>74</v>
      </c>
      <c r="AN3424" s="21" t="s">
        <v>75</v>
      </c>
      <c r="AS3424" s="21" t="s">
        <v>76</v>
      </c>
    </row>
    <row r="3425" spans="2:56" ht="18.649999999999999" customHeight="1" thickBot="1">
      <c r="B3425" s="20"/>
      <c r="D3425" s="197" t="s">
        <v>77</v>
      </c>
      <c r="E3425" s="198"/>
      <c r="F3425" s="199" t="s">
        <v>78</v>
      </c>
      <c r="G3425" s="200"/>
      <c r="I3425" s="197" t="s">
        <v>79</v>
      </c>
      <c r="J3425" s="198"/>
      <c r="K3425" s="199" t="s">
        <v>80</v>
      </c>
      <c r="L3425" s="200"/>
      <c r="N3425" s="197" t="s">
        <v>81</v>
      </c>
      <c r="O3425" s="198"/>
      <c r="P3425" s="199" t="s">
        <v>82</v>
      </c>
      <c r="Q3425" s="200"/>
      <c r="S3425" s="197" t="s">
        <v>83</v>
      </c>
      <c r="T3425" s="198"/>
      <c r="U3425" s="199" t="s">
        <v>84</v>
      </c>
      <c r="V3425" s="200"/>
      <c r="X3425" s="197" t="s">
        <v>85</v>
      </c>
      <c r="Y3425" s="198"/>
      <c r="Z3425" s="199" t="s">
        <v>86</v>
      </c>
      <c r="AA3425" s="200"/>
      <c r="AB3425" s="4"/>
      <c r="AC3425" s="197" t="s">
        <v>87</v>
      </c>
      <c r="AD3425" s="198"/>
      <c r="AE3425" s="199" t="s">
        <v>88</v>
      </c>
      <c r="AF3425" s="200"/>
      <c r="AH3425" s="197" t="s">
        <v>89</v>
      </c>
      <c r="AI3425" s="198"/>
      <c r="AJ3425" s="199" t="s">
        <v>90</v>
      </c>
      <c r="AK3425" s="200"/>
      <c r="AL3425" s="4"/>
      <c r="AM3425" s="197" t="s">
        <v>91</v>
      </c>
      <c r="AN3425" s="198"/>
      <c r="AO3425" s="199" t="s">
        <v>92</v>
      </c>
      <c r="AP3425" s="200"/>
      <c r="AR3425" s="197" t="s">
        <v>93</v>
      </c>
      <c r="AS3425" s="198"/>
      <c r="AT3425" s="199" t="s">
        <v>94</v>
      </c>
      <c r="AU3425" s="200"/>
      <c r="AV3425" s="4"/>
      <c r="AW3425" s="181" t="s">
        <v>95</v>
      </c>
      <c r="AY3425" s="182" t="s">
        <v>22</v>
      </c>
      <c r="AZ3425" s="9"/>
      <c r="BA3425" s="29"/>
      <c r="BB3425" s="29"/>
      <c r="BC3425" s="29"/>
      <c r="BD3425" s="29"/>
    </row>
    <row r="3426" spans="2:56" ht="18.649999999999999" customHeight="1" thickTop="1" thickBot="1">
      <c r="B3426" s="39">
        <f t="shared" ref="B3426" si="20433">B3419+$E$5</f>
        <v>1.0943999999999787</v>
      </c>
      <c r="D3426" s="24">
        <v>1</v>
      </c>
      <c r="E3426" s="25">
        <v>0</v>
      </c>
      <c r="F3426" s="26">
        <v>0</v>
      </c>
      <c r="G3426" s="27">
        <f t="shared" ref="G3426" si="20434">-1/($E$8*$B3426)</f>
        <v>-5.1047077656899296</v>
      </c>
      <c r="I3426" s="24">
        <v>1</v>
      </c>
      <c r="J3426" s="28">
        <v>0</v>
      </c>
      <c r="K3426" s="26">
        <v>0</v>
      </c>
      <c r="L3426" s="27">
        <v>0</v>
      </c>
      <c r="N3426" s="24">
        <f t="shared" ref="N3426" si="20435">D3426*I3426+F3426*I3429-E3426*J3426-G3426*J3429</f>
        <v>0.93234661230564719</v>
      </c>
      <c r="O3426" s="28">
        <f t="shared" ref="O3426" si="20436">(D3426*J3426+E3426*I3426+F3426*J3429+G3426*I3429)</f>
        <v>0</v>
      </c>
      <c r="P3426" s="26">
        <f t="shared" ref="P3426" si="20437">D3426*K3426+F3426*K3429-E3426*L3426-G3426*L3429</f>
        <v>0</v>
      </c>
      <c r="Q3426" s="27">
        <f t="shared" ref="Q3426" si="20438">(D3426*L3426+E3426*K3426+F3426*L3429+G3426*K3429)</f>
        <v>-5.1047077656899296</v>
      </c>
      <c r="S3426" s="24">
        <v>1</v>
      </c>
      <c r="T3426" s="25">
        <v>0</v>
      </c>
      <c r="U3426" s="26">
        <v>0</v>
      </c>
      <c r="V3426" s="27">
        <f t="shared" ref="V3426" si="20439">-1/($T$8*$B3426)</f>
        <v>-24.695748379959387</v>
      </c>
      <c r="X3426" s="24">
        <f t="shared" ref="X3426" si="20440">N3426*S3426+P3426*S3429-O3426*T3426-Q3426*T3429</f>
        <v>0.93234661230564719</v>
      </c>
      <c r="Y3426" s="28">
        <f t="shared" ref="Y3426" si="20441">(N3426*T3426+O3426*S3426+P3426*T3429+Q3426*S3429)</f>
        <v>0</v>
      </c>
      <c r="Z3426" s="26">
        <f t="shared" ref="Z3426" si="20442">N3426*U3426+P3426*U3429-O3426*V3426-Q3426*V3429</f>
        <v>0</v>
      </c>
      <c r="AA3426" s="27">
        <f t="shared" ref="AA3426" si="20443">(N3426*V3426+O3426*U3426+P3426*V3429+Q3426*U3429)</f>
        <v>-28.129705106097738</v>
      </c>
      <c r="AB3426" s="8"/>
      <c r="AC3426" s="24">
        <v>1</v>
      </c>
      <c r="AD3426" s="28">
        <v>0</v>
      </c>
      <c r="AE3426" s="26">
        <v>0</v>
      </c>
      <c r="AF3426" s="27">
        <v>0</v>
      </c>
      <c r="AH3426" s="24">
        <f t="shared" ref="AH3426" si="20444">X3426*AC3426+Z3426*AC3429-Y3426*AD3426-AA3426*AD3429</f>
        <v>-0.20622551836578995</v>
      </c>
      <c r="AI3426" s="28">
        <f t="shared" ref="AI3426" si="20445">(X3426*AD3426+Y3426*AC3426+Z3426*AD3429+AA3426*AC3429)</f>
        <v>0</v>
      </c>
      <c r="AJ3426" s="26">
        <f t="shared" ref="AJ3426" si="20446">X3426*AE3426+Z3426*AE3429-Y3426*AF3426-AA3426*AF3429</f>
        <v>0</v>
      </c>
      <c r="AK3426" s="27">
        <f t="shared" ref="AK3426" si="20447">(X3426*AF3426+Y3426*AE3426+Z3426*AF3429+AA3426*AE3429)</f>
        <v>-28.129705106097738</v>
      </c>
      <c r="AL3426" s="8"/>
      <c r="AM3426" s="24">
        <v>1</v>
      </c>
      <c r="AN3426" s="25">
        <v>0</v>
      </c>
      <c r="AO3426" s="26">
        <v>0</v>
      </c>
      <c r="AP3426" s="27">
        <f t="shared" ref="AP3426" si="20448">-1/($AN$8*$B3426)</f>
        <v>-5.1047077656899296</v>
      </c>
      <c r="AR3426" s="24">
        <f t="shared" ref="AR3426" si="20449">AH3426*AM3426+AJ3426*AM3429-AI3426*AN3426-AK3426*AN3429</f>
        <v>-0.20622551836578995</v>
      </c>
      <c r="AS3426" s="28">
        <f t="shared" ref="AS3426" si="20450">(AH3426*AN3426+AI3426*AM3426+AJ3426*AN3429+AK3426*AM3429)</f>
        <v>0</v>
      </c>
      <c r="AT3426" s="26">
        <f t="shared" ref="AT3426" si="20451">AH3426*AO3426+AJ3426*AO3429-AI3426*AP3426-AK3426*AP3429</f>
        <v>0</v>
      </c>
      <c r="AU3426" s="27">
        <f t="shared" ref="AU3426" si="20452">(AH3426*AP3426+AI3426*AO3426+AJ3426*AP3429+AK3426*AO3429)</f>
        <v>-27.07698410101246</v>
      </c>
      <c r="AV3426" s="8"/>
      <c r="AW3426" s="183">
        <f t="shared" ref="AW3426" si="20453">20*LOG((2*$AR$8)/(($AR$8*AR3426+AT3426+$AR$8*AR3429+AT3429)^2+($AR$8*AS3426+AU3426+$AR$8*AS3429+AU3429)^2)^0.5)</f>
        <v>-22.64478070752245</v>
      </c>
      <c r="AY3426" s="184">
        <f t="shared" ref="AY3426" si="20454">((AS3426^2+AR3426^2)/(AS3429^2+AR3429^2))^0.5</f>
        <v>5.0943328146298246</v>
      </c>
      <c r="AZ3426" s="9"/>
      <c r="BA3426" s="29"/>
      <c r="BB3426" s="29"/>
      <c r="BC3426" s="29"/>
      <c r="BD3426" s="29"/>
    </row>
    <row r="3427" spans="2:56" ht="18.649999999999999" customHeight="1" thickBot="1">
      <c r="D3427" s="30"/>
      <c r="G3427" s="31"/>
      <c r="I3427" s="30"/>
      <c r="L3427" s="31"/>
      <c r="N3427" s="30"/>
      <c r="Q3427" s="31"/>
      <c r="S3427" s="30"/>
      <c r="V3427" s="31"/>
      <c r="X3427" s="30"/>
      <c r="AA3427" s="31"/>
      <c r="AC3427" s="30"/>
      <c r="AF3427" s="31"/>
      <c r="AH3427" s="30"/>
      <c r="AK3427" s="31"/>
      <c r="AM3427" s="30"/>
      <c r="AP3427" s="31"/>
      <c r="AR3427" s="30"/>
      <c r="AU3427" s="31"/>
      <c r="AY3427" s="185"/>
      <c r="AZ3427" s="9"/>
      <c r="BA3427" s="29"/>
      <c r="BB3427" s="29"/>
      <c r="BC3427" s="29"/>
      <c r="BD3427" s="29"/>
    </row>
    <row r="3428" spans="2:56" ht="18.649999999999999" customHeight="1" thickBot="1">
      <c r="D3428" s="197" t="s">
        <v>96</v>
      </c>
      <c r="E3428" s="198"/>
      <c r="F3428" s="199" t="s">
        <v>97</v>
      </c>
      <c r="G3428" s="200"/>
      <c r="I3428" s="197" t="s">
        <v>98</v>
      </c>
      <c r="J3428" s="198"/>
      <c r="K3428" s="199" t="s">
        <v>99</v>
      </c>
      <c r="L3428" s="200"/>
      <c r="N3428" s="197" t="s">
        <v>1</v>
      </c>
      <c r="O3428" s="198"/>
      <c r="P3428" s="199" t="s">
        <v>2</v>
      </c>
      <c r="Q3428" s="200"/>
      <c r="S3428" s="172" t="s">
        <v>100</v>
      </c>
      <c r="T3428" s="173"/>
      <c r="U3428" s="199" t="s">
        <v>101</v>
      </c>
      <c r="V3428" s="200"/>
      <c r="X3428" s="197" t="s">
        <v>102</v>
      </c>
      <c r="Y3428" s="198"/>
      <c r="Z3428" s="199" t="s">
        <v>103</v>
      </c>
      <c r="AA3428" s="200"/>
      <c r="AB3428" s="4"/>
      <c r="AC3428" s="197" t="s">
        <v>104</v>
      </c>
      <c r="AD3428" s="198"/>
      <c r="AE3428" s="199" t="s">
        <v>105</v>
      </c>
      <c r="AF3428" s="200"/>
      <c r="AH3428" s="172" t="s">
        <v>106</v>
      </c>
      <c r="AI3428" s="173"/>
      <c r="AJ3428" s="199" t="s">
        <v>107</v>
      </c>
      <c r="AK3428" s="200"/>
      <c r="AL3428" s="4"/>
      <c r="AM3428" s="197" t="s">
        <v>108</v>
      </c>
      <c r="AN3428" s="198"/>
      <c r="AO3428" s="199" t="s">
        <v>109</v>
      </c>
      <c r="AP3428" s="200"/>
      <c r="AR3428" s="197" t="s">
        <v>110</v>
      </c>
      <c r="AS3428" s="198"/>
      <c r="AT3428" s="199" t="s">
        <v>111</v>
      </c>
      <c r="AU3428" s="200"/>
      <c r="AV3428" s="4"/>
      <c r="AW3428" s="36" t="s">
        <v>112</v>
      </c>
      <c r="AY3428" s="186" t="s">
        <v>113</v>
      </c>
      <c r="AZ3428" s="9"/>
      <c r="BA3428" s="29"/>
      <c r="BB3428" s="29"/>
      <c r="BC3428" s="29"/>
      <c r="BD3428" s="29"/>
    </row>
    <row r="3429" spans="2:56" ht="18.649999999999999" customHeight="1" thickTop="1" thickBot="1">
      <c r="D3429" s="24">
        <v>0</v>
      </c>
      <c r="E3429" s="28">
        <v>0</v>
      </c>
      <c r="F3429" s="26">
        <v>1</v>
      </c>
      <c r="G3429" s="27">
        <v>0</v>
      </c>
      <c r="I3429" s="24">
        <v>0</v>
      </c>
      <c r="J3429" s="28">
        <f t="shared" ref="J3429" si="20455">IF(0=(1-$J$8*$K$8*$B3426^2),0,-1*(1-$J$8*$K$8*$B3426^2)/($B3426*$K$8))</f>
        <v>-1.3253136281192981E-2</v>
      </c>
      <c r="K3429" s="26">
        <v>1</v>
      </c>
      <c r="L3429" s="27">
        <v>0</v>
      </c>
      <c r="N3429" s="24">
        <f t="shared" ref="N3429" si="20456">D3429*I3426+F3429*I3429-E3429*J3426-G3429*J3429</f>
        <v>0</v>
      </c>
      <c r="O3429" s="28">
        <f t="shared" ref="O3429" si="20457">(D3429*J3426+E3429*I3426+F3429*J3429+G3429*I3429)</f>
        <v>-1.3253136281192981E-2</v>
      </c>
      <c r="P3429" s="26">
        <f t="shared" ref="P3429" si="20458">D3429*K3426+F3429*K3429-E3429*L3426-G3429*L3429</f>
        <v>1</v>
      </c>
      <c r="Q3429" s="27">
        <f t="shared" ref="Q3429" si="20459">(D3429*L3426+E3429*K3426+F3429*L3429+G3429*K3429)</f>
        <v>0</v>
      </c>
      <c r="S3429" s="24">
        <v>0</v>
      </c>
      <c r="T3429" s="28">
        <v>0</v>
      </c>
      <c r="U3429" s="26">
        <v>1</v>
      </c>
      <c r="V3429" s="27">
        <v>0</v>
      </c>
      <c r="X3429" s="24">
        <f t="shared" ref="X3429" si="20460">N3429*S3426+P3429*S3429-O3429*T3426-Q3429*T3429</f>
        <v>0</v>
      </c>
      <c r="Y3429" s="28">
        <f t="shared" ref="Y3429" si="20461">(N3429*T3426+O3429*S3426+P3429*T3429+Q3429*S3429)</f>
        <v>-1.3253136281192981E-2</v>
      </c>
      <c r="Z3429" s="26">
        <f t="shared" ref="Z3429" si="20462">N3429*U3426+P3429*U3429-O3429*V3426-Q3429*V3429</f>
        <v>0.67270388115434754</v>
      </c>
      <c r="AA3429" s="27">
        <f t="shared" ref="AA3429" si="20463">(N3429*V3426+O3429*U3426+P3429*V3429+Q3429*U3429)</f>
        <v>0</v>
      </c>
      <c r="AB3429" s="8"/>
      <c r="AC3429" s="24">
        <v>0</v>
      </c>
      <c r="AD3429" s="28">
        <f t="shared" ref="AD3429" si="20464">IF(0=(1-$AD$8*$AE$8*$B3426^2),0,-1*(1-$AD$8*$AE$8*$B3426^2)/($B3426*$AD$8))</f>
        <v>-4.0475793342910883E-2</v>
      </c>
      <c r="AE3429" s="26">
        <v>1</v>
      </c>
      <c r="AF3429" s="27">
        <v>0</v>
      </c>
      <c r="AH3429" s="24">
        <f t="shared" ref="AH3429" si="20465">X3429*AC3426+Z3429*AC3429-Y3429*AD3426-AA3429*AD3429</f>
        <v>0</v>
      </c>
      <c r="AI3429" s="28">
        <f t="shared" ref="AI3429" si="20466">(X3429*AD3426+Y3429*AC3426+Z3429*AD3429+AA3429*AC3429)</f>
        <v>-4.0481359555770438E-2</v>
      </c>
      <c r="AJ3429" s="26">
        <f t="shared" ref="AJ3429" si="20467">X3429*AE3426+Z3429*AE3429-Y3429*AF3426-AA3429*AF3429</f>
        <v>0.67270388115434754</v>
      </c>
      <c r="AK3429" s="27">
        <f t="shared" ref="AK3429" si="20468">(X3429*AF3426+Y3429*AE3426+Z3429*AF3429+AA3429*AE3429)</f>
        <v>0</v>
      </c>
      <c r="AL3429" s="8"/>
      <c r="AM3429" s="24">
        <v>0</v>
      </c>
      <c r="AN3429" s="28">
        <v>0</v>
      </c>
      <c r="AO3429" s="26">
        <v>1</v>
      </c>
      <c r="AP3429" s="27">
        <v>0</v>
      </c>
      <c r="AR3429" s="24">
        <f t="shared" ref="AR3429" si="20469">AH3429*AM3426+AJ3429*AM3429-AI3429*AN3426-AK3429*AN3429</f>
        <v>0</v>
      </c>
      <c r="AS3429" s="28">
        <f t="shared" ref="AS3429" si="20470">(AH3429*AN3426+AI3429*AM3426+AJ3429*AN3429+AK3429*AM3429)</f>
        <v>-4.0481359555770438E-2</v>
      </c>
      <c r="AT3429" s="26">
        <f t="shared" ref="AT3429" si="20471">AH3429*AO3426+AJ3429*AO3429-AI3429*AP3426-AK3429*AP3429</f>
        <v>0.46605837066431993</v>
      </c>
      <c r="AU3429" s="27">
        <f t="shared" ref="AU3429" si="20472">(AH3429*AP3426+AI3429*AO3426+AJ3429*AP3429+AK3429*AO3429)</f>
        <v>0</v>
      </c>
      <c r="AV3429" s="8"/>
      <c r="AW3429" s="38">
        <f t="shared" ref="AW3429" si="20473">(180/PI())*ATAN(-1*(($AR$8*AS3426+AU3426+$AR$8*AS3429+AU3429)/($AR$8*AR3426+AT3426+$AR$8*AR3429+AT3429)))</f>
        <v>89.451022800764321</v>
      </c>
      <c r="AY3429" s="187">
        <f t="shared" ref="AY3429" si="20474">20*LOG(((($AR$8*AR3426+AT3426-$AR$8*AR3429-AT3429)^2+($AR$8*AS3426+AU3426-$AR$8*AS3429-AU3429)^2)/(($AR$8*AR3426+AT3426+$AR$8*AR3429+AT3429)^2+($AR$8*AS3426+AU3426+$AR$8*AS3429+AU3429)^2))^0.5)</f>
        <v>-2.3685905791849503E-2</v>
      </c>
      <c r="AZ3429" s="9"/>
      <c r="BA3429" s="29"/>
      <c r="BB3429" s="29"/>
      <c r="BC3429" s="29"/>
      <c r="BD3429" s="29"/>
    </row>
    <row r="3430" spans="2:56" ht="18.649999999999999" customHeight="1">
      <c r="AY3430" s="33"/>
    </row>
    <row r="3431" spans="2:56" ht="18.649999999999999" customHeight="1" thickBot="1">
      <c r="E3431" s="21" t="s">
        <v>68</v>
      </c>
      <c r="J3431" s="21" t="s">
        <v>69</v>
      </c>
      <c r="O3431" s="21" t="s">
        <v>70</v>
      </c>
      <c r="T3431" s="21" t="s">
        <v>71</v>
      </c>
      <c r="Y3431" s="21" t="s">
        <v>72</v>
      </c>
      <c r="AD3431" s="21" t="s">
        <v>73</v>
      </c>
      <c r="AI3431" s="21" t="s">
        <v>74</v>
      </c>
      <c r="AN3431" s="21" t="s">
        <v>75</v>
      </c>
      <c r="AS3431" s="21" t="s">
        <v>76</v>
      </c>
    </row>
    <row r="3432" spans="2:56" ht="18.649999999999999" customHeight="1" thickBot="1">
      <c r="B3432" s="20"/>
      <c r="D3432" s="197" t="s">
        <v>77</v>
      </c>
      <c r="E3432" s="198"/>
      <c r="F3432" s="199" t="s">
        <v>78</v>
      </c>
      <c r="G3432" s="200"/>
      <c r="I3432" s="197" t="s">
        <v>79</v>
      </c>
      <c r="J3432" s="198"/>
      <c r="K3432" s="199" t="s">
        <v>80</v>
      </c>
      <c r="L3432" s="200"/>
      <c r="N3432" s="197" t="s">
        <v>81</v>
      </c>
      <c r="O3432" s="198"/>
      <c r="P3432" s="199" t="s">
        <v>82</v>
      </c>
      <c r="Q3432" s="200"/>
      <c r="S3432" s="197" t="s">
        <v>83</v>
      </c>
      <c r="T3432" s="198"/>
      <c r="U3432" s="199" t="s">
        <v>84</v>
      </c>
      <c r="V3432" s="200"/>
      <c r="X3432" s="197" t="s">
        <v>85</v>
      </c>
      <c r="Y3432" s="198"/>
      <c r="Z3432" s="199" t="s">
        <v>86</v>
      </c>
      <c r="AA3432" s="200"/>
      <c r="AB3432" s="4"/>
      <c r="AC3432" s="197" t="s">
        <v>87</v>
      </c>
      <c r="AD3432" s="198"/>
      <c r="AE3432" s="199" t="s">
        <v>88</v>
      </c>
      <c r="AF3432" s="200"/>
      <c r="AH3432" s="197" t="s">
        <v>89</v>
      </c>
      <c r="AI3432" s="198"/>
      <c r="AJ3432" s="199" t="s">
        <v>90</v>
      </c>
      <c r="AK3432" s="200"/>
      <c r="AL3432" s="4"/>
      <c r="AM3432" s="197" t="s">
        <v>91</v>
      </c>
      <c r="AN3432" s="198"/>
      <c r="AO3432" s="199" t="s">
        <v>92</v>
      </c>
      <c r="AP3432" s="200"/>
      <c r="AR3432" s="197" t="s">
        <v>93</v>
      </c>
      <c r="AS3432" s="198"/>
      <c r="AT3432" s="199" t="s">
        <v>94</v>
      </c>
      <c r="AU3432" s="200"/>
      <c r="AV3432" s="4"/>
      <c r="AW3432" s="181" t="s">
        <v>95</v>
      </c>
      <c r="AY3432" s="182" t="s">
        <v>22</v>
      </c>
      <c r="AZ3432" s="9"/>
      <c r="BA3432" s="29"/>
      <c r="BB3432" s="29"/>
      <c r="BC3432" s="29"/>
      <c r="BD3432" s="29"/>
    </row>
    <row r="3433" spans="2:56" ht="18.649999999999999" customHeight="1" thickTop="1" thickBot="1">
      <c r="B3433" s="39">
        <f t="shared" ref="B3433" si="20475">B3426+$E$5</f>
        <v>1.0947999999999787</v>
      </c>
      <c r="D3433" s="24">
        <v>1</v>
      </c>
      <c r="E3433" s="25">
        <v>0</v>
      </c>
      <c r="F3433" s="26">
        <v>0</v>
      </c>
      <c r="G3433" s="27">
        <f t="shared" ref="G3433" si="20476">-1/($E$8*$B3433)</f>
        <v>-5.1028426916067398</v>
      </c>
      <c r="I3433" s="24">
        <v>1</v>
      </c>
      <c r="J3433" s="28">
        <v>0</v>
      </c>
      <c r="K3433" s="26">
        <v>0</v>
      </c>
      <c r="L3433" s="27">
        <v>0</v>
      </c>
      <c r="N3433" s="24">
        <f t="shared" ref="N3433" si="20477">D3433*I3433+F3433*I3436-E3433*J3433-G3433*J3436</f>
        <v>0.93643267102042571</v>
      </c>
      <c r="O3433" s="28">
        <f t="shared" ref="O3433" si="20478">(D3433*J3433+E3433*I3433+F3433*J3436+G3433*I3436)</f>
        <v>0</v>
      </c>
      <c r="P3433" s="26">
        <f t="shared" ref="P3433" si="20479">D3433*K3433+F3433*K3436-E3433*L3433-G3433*L3436</f>
        <v>0</v>
      </c>
      <c r="Q3433" s="27">
        <f t="shared" ref="Q3433" si="20480">(D3433*L3433+E3433*K3433+F3433*L3436+G3433*K3436)</f>
        <v>-5.1028426916067398</v>
      </c>
      <c r="S3433" s="24">
        <v>1</v>
      </c>
      <c r="T3433" s="25">
        <v>0</v>
      </c>
      <c r="U3433" s="26">
        <v>0</v>
      </c>
      <c r="V3433" s="27">
        <f t="shared" ref="V3433" si="20481">-1/($T$8*$B3433)</f>
        <v>-24.686725453989364</v>
      </c>
      <c r="X3433" s="24">
        <f t="shared" ref="X3433" si="20482">N3433*S3433+P3433*S3436-O3433*T3433-Q3433*T3436</f>
        <v>0.93643267102042571</v>
      </c>
      <c r="Y3433" s="28">
        <f t="shared" ref="Y3433" si="20483">(N3433*T3433+O3433*S3433+P3433*T3436+Q3433*S3436)</f>
        <v>0</v>
      </c>
      <c r="Z3433" s="26">
        <f t="shared" ref="Z3433" si="20484">N3433*U3433+P3433*U3436-O3433*V3433-Q3433*V3436</f>
        <v>0</v>
      </c>
      <c r="AA3433" s="27">
        <f t="shared" ref="AA3433" si="20485">(N3433*V3433+O3433*U3433+P3433*V3436+Q3433*U3436)</f>
        <v>-28.220298947233932</v>
      </c>
      <c r="AB3433" s="8"/>
      <c r="AC3433" s="24">
        <v>1</v>
      </c>
      <c r="AD3433" s="28">
        <v>0</v>
      </c>
      <c r="AE3433" s="26">
        <v>0</v>
      </c>
      <c r="AF3433" s="27">
        <v>0</v>
      </c>
      <c r="AH3433" s="24">
        <f t="shared" ref="AH3433" si="20486">X3433*AC3433+Z3433*AC3436-Y3433*AD3433-AA3433*AD3436</f>
        <v>-0.18656384094777534</v>
      </c>
      <c r="AI3433" s="28">
        <f t="shared" ref="AI3433" si="20487">(X3433*AD3433+Y3433*AC3433+Z3433*AD3436+AA3433*AC3436)</f>
        <v>0</v>
      </c>
      <c r="AJ3433" s="26">
        <f t="shared" ref="AJ3433" si="20488">X3433*AE3433+Z3433*AE3436-Y3433*AF3433-AA3433*AF3436</f>
        <v>0</v>
      </c>
      <c r="AK3433" s="27">
        <f t="shared" ref="AK3433" si="20489">(X3433*AF3433+Y3433*AE3433+Z3433*AF3436+AA3433*AE3436)</f>
        <v>-28.220298947233932</v>
      </c>
      <c r="AL3433" s="8"/>
      <c r="AM3433" s="24">
        <v>1</v>
      </c>
      <c r="AN3433" s="25">
        <v>0</v>
      </c>
      <c r="AO3433" s="26">
        <v>0</v>
      </c>
      <c r="AP3433" s="27">
        <f t="shared" ref="AP3433" si="20490">-1/($AN$8*$B3433)</f>
        <v>-5.1028426916067398</v>
      </c>
      <c r="AR3433" s="24">
        <f t="shared" ref="AR3433" si="20491">AH3433*AM3433+AJ3433*AM3436-AI3433*AN3433-AK3433*AN3436</f>
        <v>-0.18656384094777534</v>
      </c>
      <c r="AS3433" s="28">
        <f t="shared" ref="AS3433" si="20492">(AH3433*AN3433+AI3433*AM3433+AJ3433*AN3436+AK3433*AM3436)</f>
        <v>0</v>
      </c>
      <c r="AT3433" s="26">
        <f t="shared" ref="AT3433" si="20493">AH3433*AO3433+AJ3433*AO3436-AI3433*AP3433-AK3433*AP3436</f>
        <v>0</v>
      </c>
      <c r="AU3433" s="27">
        <f t="shared" ref="AU3433" si="20494">(AH3433*AP3433+AI3433*AO3433+AJ3433*AP3436+AK3433*AO3436)</f>
        <v>-27.268293014935495</v>
      </c>
      <c r="AV3433" s="8"/>
      <c r="AW3433" s="183">
        <f t="shared" ref="AW3433" si="20495">20*LOG((2*$AR$8)/(($AR$8*AR3433+AT3433+$AR$8*AR3436+AT3436)^2+($AR$8*AS3433+AU3433+$AR$8*AS3436+AU3436)^2)^0.5)</f>
        <v>-22.705825574650959</v>
      </c>
      <c r="AY3433" s="184">
        <f t="shared" ref="AY3433" si="20496">((AS3433^2+AR3433^2)/(AS3436^2+AR3436^2))^0.5</f>
        <v>4.6625338845712037</v>
      </c>
      <c r="AZ3433" s="9"/>
      <c r="BA3433" s="29"/>
      <c r="BB3433" s="29"/>
      <c r="BC3433" s="29"/>
      <c r="BD3433" s="29"/>
    </row>
    <row r="3434" spans="2:56" ht="18.649999999999999" customHeight="1" thickBot="1">
      <c r="D3434" s="30"/>
      <c r="G3434" s="31"/>
      <c r="I3434" s="30"/>
      <c r="L3434" s="31"/>
      <c r="N3434" s="30"/>
      <c r="Q3434" s="31"/>
      <c r="S3434" s="30"/>
      <c r="V3434" s="31"/>
      <c r="X3434" s="30"/>
      <c r="AA3434" s="31"/>
      <c r="AC3434" s="30"/>
      <c r="AF3434" s="31"/>
      <c r="AH3434" s="30"/>
      <c r="AK3434" s="31"/>
      <c r="AM3434" s="30"/>
      <c r="AP3434" s="31"/>
      <c r="AR3434" s="30"/>
      <c r="AU3434" s="31"/>
      <c r="AY3434" s="185"/>
      <c r="AZ3434" s="9"/>
      <c r="BA3434" s="29"/>
      <c r="BB3434" s="29"/>
      <c r="BC3434" s="29"/>
      <c r="BD3434" s="29"/>
    </row>
    <row r="3435" spans="2:56" ht="18.649999999999999" customHeight="1" thickBot="1">
      <c r="D3435" s="197" t="s">
        <v>96</v>
      </c>
      <c r="E3435" s="198"/>
      <c r="F3435" s="199" t="s">
        <v>97</v>
      </c>
      <c r="G3435" s="200"/>
      <c r="I3435" s="197" t="s">
        <v>98</v>
      </c>
      <c r="J3435" s="198"/>
      <c r="K3435" s="199" t="s">
        <v>99</v>
      </c>
      <c r="L3435" s="200"/>
      <c r="N3435" s="197" t="s">
        <v>1</v>
      </c>
      <c r="O3435" s="198"/>
      <c r="P3435" s="199" t="s">
        <v>2</v>
      </c>
      <c r="Q3435" s="200"/>
      <c r="S3435" s="172" t="s">
        <v>100</v>
      </c>
      <c r="T3435" s="173"/>
      <c r="U3435" s="199" t="s">
        <v>101</v>
      </c>
      <c r="V3435" s="200"/>
      <c r="X3435" s="197" t="s">
        <v>102</v>
      </c>
      <c r="Y3435" s="198"/>
      <c r="Z3435" s="199" t="s">
        <v>103</v>
      </c>
      <c r="AA3435" s="200"/>
      <c r="AB3435" s="4"/>
      <c r="AC3435" s="197" t="s">
        <v>104</v>
      </c>
      <c r="AD3435" s="198"/>
      <c r="AE3435" s="199" t="s">
        <v>105</v>
      </c>
      <c r="AF3435" s="200"/>
      <c r="AH3435" s="172" t="s">
        <v>106</v>
      </c>
      <c r="AI3435" s="173"/>
      <c r="AJ3435" s="199" t="s">
        <v>107</v>
      </c>
      <c r="AK3435" s="200"/>
      <c r="AL3435" s="4"/>
      <c r="AM3435" s="197" t="s">
        <v>108</v>
      </c>
      <c r="AN3435" s="198"/>
      <c r="AO3435" s="199" t="s">
        <v>109</v>
      </c>
      <c r="AP3435" s="200"/>
      <c r="AR3435" s="197" t="s">
        <v>110</v>
      </c>
      <c r="AS3435" s="198"/>
      <c r="AT3435" s="199" t="s">
        <v>111</v>
      </c>
      <c r="AU3435" s="200"/>
      <c r="AV3435" s="4"/>
      <c r="AW3435" s="36" t="s">
        <v>112</v>
      </c>
      <c r="AY3435" s="186" t="s">
        <v>113</v>
      </c>
      <c r="AZ3435" s="9"/>
      <c r="BA3435" s="29"/>
      <c r="BB3435" s="29"/>
      <c r="BC3435" s="29"/>
      <c r="BD3435" s="29"/>
    </row>
    <row r="3436" spans="2:56" ht="18.649999999999999" customHeight="1" thickTop="1" thickBot="1">
      <c r="D3436" s="24">
        <v>0</v>
      </c>
      <c r="E3436" s="28">
        <v>0</v>
      </c>
      <c r="F3436" s="26">
        <v>1</v>
      </c>
      <c r="G3436" s="27">
        <v>0</v>
      </c>
      <c r="I3436" s="24">
        <v>0</v>
      </c>
      <c r="J3436" s="28">
        <f t="shared" ref="J3436" si="20497">IF(0=(1-$J$8*$K$8*$B3433^2),0,-1*(1-$J$8*$K$8*$B3433^2)/($B3433*$K$8))</f>
        <v>-1.2457238606263741E-2</v>
      </c>
      <c r="K3436" s="26">
        <v>1</v>
      </c>
      <c r="L3436" s="27">
        <v>0</v>
      </c>
      <c r="N3436" s="24">
        <f t="shared" ref="N3436" si="20498">D3436*I3433+F3436*I3436-E3436*J3433-G3436*J3436</f>
        <v>0</v>
      </c>
      <c r="O3436" s="28">
        <f t="shared" ref="O3436" si="20499">(D3436*J3433+E3436*I3433+F3436*J3436+G3436*I3436)</f>
        <v>-1.2457238606263741E-2</v>
      </c>
      <c r="P3436" s="26">
        <f t="shared" ref="P3436" si="20500">D3436*K3433+F3436*K3436-E3436*L3433-G3436*L3436</f>
        <v>1</v>
      </c>
      <c r="Q3436" s="27">
        <f t="shared" ref="Q3436" si="20501">(D3436*L3433+E3436*K3433+F3436*L3436+G3436*K3436)</f>
        <v>0</v>
      </c>
      <c r="S3436" s="24">
        <v>0</v>
      </c>
      <c r="T3436" s="28">
        <v>0</v>
      </c>
      <c r="U3436" s="26">
        <v>1</v>
      </c>
      <c r="V3436" s="27">
        <v>0</v>
      </c>
      <c r="X3436" s="24">
        <f t="shared" ref="X3436" si="20502">N3436*S3433+P3436*S3436-O3436*T3433-Q3436*T3436</f>
        <v>0</v>
      </c>
      <c r="Y3436" s="28">
        <f t="shared" ref="Y3436" si="20503">(N3436*T3433+O3436*S3433+P3436*T3436+Q3436*S3436)</f>
        <v>-1.2457238606263741E-2</v>
      </c>
      <c r="Z3436" s="26">
        <f t="shared" ref="Z3436" si="20504">N3436*U3433+P3436*U3436-O3436*V3433-Q3436*V3436</f>
        <v>0.69247157061232989</v>
      </c>
      <c r="AA3436" s="27">
        <f t="shared" ref="AA3436" si="20505">(N3436*V3433+O3436*U3433+P3436*V3436+Q3436*U3436)</f>
        <v>0</v>
      </c>
      <c r="AB3436" s="8"/>
      <c r="AC3436" s="24">
        <v>0</v>
      </c>
      <c r="AD3436" s="28">
        <f t="shared" ref="AD3436" si="20506">IF(0=(1-$AD$8*$AE$8*$B3433^2),0,-1*(1-$AD$8*$AE$8*$B3433^2)/($B3433*$AD$8))</f>
        <v>-3.9793926849179387E-2</v>
      </c>
      <c r="AE3436" s="26">
        <v>1</v>
      </c>
      <c r="AF3436" s="27">
        <v>0</v>
      </c>
      <c r="AH3436" s="24">
        <f t="shared" ref="AH3436" si="20507">X3436*AC3433+Z3436*AC3436-Y3436*AD3433-AA3436*AD3436</f>
        <v>0</v>
      </c>
      <c r="AI3436" s="28">
        <f t="shared" ref="AI3436" si="20508">(X3436*AD3433+Y3436*AC3433+Z3436*AD3436+AA3436*AC3436)</f>
        <v>-4.0013401632347158E-2</v>
      </c>
      <c r="AJ3436" s="26">
        <f t="shared" ref="AJ3436" si="20509">X3436*AE3433+Z3436*AE3436-Y3436*AF3433-AA3436*AF3436</f>
        <v>0.69247157061232989</v>
      </c>
      <c r="AK3436" s="27">
        <f t="shared" ref="AK3436" si="20510">(X3436*AF3433+Y3436*AE3433+Z3436*AF3436+AA3436*AE3436)</f>
        <v>0</v>
      </c>
      <c r="AL3436" s="8"/>
      <c r="AM3436" s="24">
        <v>0</v>
      </c>
      <c r="AN3436" s="28">
        <v>0</v>
      </c>
      <c r="AO3436" s="26">
        <v>1</v>
      </c>
      <c r="AP3436" s="27">
        <v>0</v>
      </c>
      <c r="AR3436" s="24">
        <f t="shared" ref="AR3436" si="20511">AH3436*AM3433+AJ3436*AM3436-AI3436*AN3433-AK3436*AN3436</f>
        <v>0</v>
      </c>
      <c r="AS3436" s="28">
        <f t="shared" ref="AS3436" si="20512">(AH3436*AN3433+AI3436*AM3433+AJ3436*AN3436+AK3436*AM3436)</f>
        <v>-4.0013401632347158E-2</v>
      </c>
      <c r="AT3436" s="26">
        <f t="shared" ref="AT3436" si="20513">AH3436*AO3433+AJ3436*AO3436-AI3436*AP3433-AK3436*AP3436</f>
        <v>0.48828947652638199</v>
      </c>
      <c r="AU3436" s="27">
        <f t="shared" ref="AU3436" si="20514">(AH3436*AP3433+AI3436*AO3433+AJ3436*AP3436+AK3436*AO3436)</f>
        <v>0</v>
      </c>
      <c r="AV3436" s="8"/>
      <c r="AW3436" s="38">
        <f t="shared" ref="AW3436" si="20515">(180/PI())*ATAN(-1*(($AR$8*AS3433+AU3433+$AR$8*AS3436+AU3436)/($AR$8*AR3433+AT3433+$AR$8*AR3436+AT3436)))</f>
        <v>89.366972751708147</v>
      </c>
      <c r="AY3436" s="187">
        <f t="shared" ref="AY3436" si="20516">20*LOG(((($AR$8*AR3433+AT3433-$AR$8*AR3436-AT3436)^2+($AR$8*AS3433+AU3433-$AR$8*AS3436-AU3436)^2)/(($AR$8*AR3433+AT3433+$AR$8*AR3436+AT3436)^2+($AR$8*AS3433+AU3433+$AR$8*AS3436+AU3436)^2))^0.5)</f>
        <v>-2.3354412740187718E-2</v>
      </c>
      <c r="AZ3436" s="9"/>
      <c r="BA3436" s="29"/>
      <c r="BB3436" s="29"/>
      <c r="BC3436" s="29"/>
      <c r="BD3436" s="29"/>
    </row>
    <row r="3437" spans="2:56" ht="18.649999999999999" customHeight="1">
      <c r="AY3437" s="33"/>
    </row>
    <row r="3438" spans="2:56" ht="18.649999999999999" customHeight="1" thickBot="1">
      <c r="E3438" s="21" t="s">
        <v>68</v>
      </c>
      <c r="J3438" s="21" t="s">
        <v>69</v>
      </c>
      <c r="O3438" s="21" t="s">
        <v>70</v>
      </c>
      <c r="T3438" s="21" t="s">
        <v>71</v>
      </c>
      <c r="Y3438" s="21" t="s">
        <v>72</v>
      </c>
      <c r="AD3438" s="21" t="s">
        <v>73</v>
      </c>
      <c r="AI3438" s="21" t="s">
        <v>74</v>
      </c>
      <c r="AN3438" s="21" t="s">
        <v>75</v>
      </c>
      <c r="AS3438" s="21" t="s">
        <v>76</v>
      </c>
    </row>
    <row r="3439" spans="2:56" ht="18.649999999999999" customHeight="1" thickBot="1">
      <c r="B3439" s="20"/>
      <c r="D3439" s="197" t="s">
        <v>77</v>
      </c>
      <c r="E3439" s="198"/>
      <c r="F3439" s="199" t="s">
        <v>78</v>
      </c>
      <c r="G3439" s="200"/>
      <c r="I3439" s="197" t="s">
        <v>79</v>
      </c>
      <c r="J3439" s="198"/>
      <c r="K3439" s="199" t="s">
        <v>80</v>
      </c>
      <c r="L3439" s="200"/>
      <c r="N3439" s="197" t="s">
        <v>81</v>
      </c>
      <c r="O3439" s="198"/>
      <c r="P3439" s="199" t="s">
        <v>82</v>
      </c>
      <c r="Q3439" s="200"/>
      <c r="S3439" s="197" t="s">
        <v>83</v>
      </c>
      <c r="T3439" s="198"/>
      <c r="U3439" s="199" t="s">
        <v>84</v>
      </c>
      <c r="V3439" s="200"/>
      <c r="X3439" s="197" t="s">
        <v>85</v>
      </c>
      <c r="Y3439" s="198"/>
      <c r="Z3439" s="199" t="s">
        <v>86</v>
      </c>
      <c r="AA3439" s="200"/>
      <c r="AB3439" s="4"/>
      <c r="AC3439" s="197" t="s">
        <v>87</v>
      </c>
      <c r="AD3439" s="198"/>
      <c r="AE3439" s="199" t="s">
        <v>88</v>
      </c>
      <c r="AF3439" s="200"/>
      <c r="AH3439" s="197" t="s">
        <v>89</v>
      </c>
      <c r="AI3439" s="198"/>
      <c r="AJ3439" s="199" t="s">
        <v>90</v>
      </c>
      <c r="AK3439" s="200"/>
      <c r="AL3439" s="4"/>
      <c r="AM3439" s="197" t="s">
        <v>91</v>
      </c>
      <c r="AN3439" s="198"/>
      <c r="AO3439" s="199" t="s">
        <v>92</v>
      </c>
      <c r="AP3439" s="200"/>
      <c r="AR3439" s="197" t="s">
        <v>93</v>
      </c>
      <c r="AS3439" s="198"/>
      <c r="AT3439" s="199" t="s">
        <v>94</v>
      </c>
      <c r="AU3439" s="200"/>
      <c r="AV3439" s="4"/>
      <c r="AW3439" s="181" t="s">
        <v>95</v>
      </c>
      <c r="AY3439" s="182" t="s">
        <v>22</v>
      </c>
      <c r="AZ3439" s="9"/>
      <c r="BA3439" s="29"/>
      <c r="BB3439" s="29"/>
      <c r="BC3439" s="29"/>
      <c r="BD3439" s="29"/>
    </row>
    <row r="3440" spans="2:56" ht="18.649999999999999" customHeight="1" thickTop="1" thickBot="1">
      <c r="B3440" s="39">
        <f t="shared" ref="B3440" si="20517">B3433+$E$5</f>
        <v>1.0951999999999786</v>
      </c>
      <c r="D3440" s="24">
        <v>1</v>
      </c>
      <c r="E3440" s="25">
        <v>0</v>
      </c>
      <c r="F3440" s="26">
        <v>0</v>
      </c>
      <c r="G3440" s="27">
        <f t="shared" ref="G3440" si="20518">-1/($E$8*$B3440)</f>
        <v>-5.1009789798859195</v>
      </c>
      <c r="I3440" s="24">
        <v>1</v>
      </c>
      <c r="J3440" s="28">
        <v>0</v>
      </c>
      <c r="K3440" s="26">
        <v>0</v>
      </c>
      <c r="L3440" s="27">
        <v>0</v>
      </c>
      <c r="N3440" s="24">
        <f t="shared" ref="N3440" si="20519">D3440*I3440+F3440*I3443-E3440*J3440-G3440*J3443</f>
        <v>0.94051425349799356</v>
      </c>
      <c r="O3440" s="28">
        <f t="shared" ref="O3440" si="20520">(D3440*J3440+E3440*I3440+F3440*J3443+G3440*I3443)</f>
        <v>0</v>
      </c>
      <c r="P3440" s="26">
        <f t="shared" ref="P3440" si="20521">D3440*K3440+F3440*K3443-E3440*L3440-G3440*L3443</f>
        <v>0</v>
      </c>
      <c r="Q3440" s="27">
        <f t="shared" ref="Q3440" si="20522">(D3440*L3440+E3440*K3440+F3440*L3443+G3440*K3443)</f>
        <v>-5.1009789798859195</v>
      </c>
      <c r="S3440" s="24">
        <v>1</v>
      </c>
      <c r="T3440" s="25">
        <v>0</v>
      </c>
      <c r="U3440" s="26">
        <v>0</v>
      </c>
      <c r="V3440" s="27">
        <f t="shared" ref="V3440" si="20523">-1/($T$8*$B3440)</f>
        <v>-24.677709118907554</v>
      </c>
      <c r="X3440" s="24">
        <f t="shared" ref="X3440" si="20524">N3440*S3440+P3440*S3443-O3440*T3440-Q3440*T3443</f>
        <v>0.94051425349799356</v>
      </c>
      <c r="Y3440" s="28">
        <f t="shared" ref="Y3440" si="20525">(N3440*T3440+O3440*S3440+P3440*T3443+Q3440*S3443)</f>
        <v>0</v>
      </c>
      <c r="Z3440" s="26">
        <f t="shared" ref="Z3440" si="20526">N3440*U3440+P3440*U3443-O3440*V3440-Q3440*V3443</f>
        <v>0</v>
      </c>
      <c r="AA3440" s="27">
        <f t="shared" ref="AA3440" si="20527">(N3440*V3440+O3440*U3440+P3440*V3443+Q3440*U3443)</f>
        <v>-28.310716149895885</v>
      </c>
      <c r="AB3440" s="8"/>
      <c r="AC3440" s="24">
        <v>1</v>
      </c>
      <c r="AD3440" s="28">
        <v>0</v>
      </c>
      <c r="AE3440" s="26">
        <v>0</v>
      </c>
      <c r="AF3440" s="27">
        <v>0</v>
      </c>
      <c r="AH3440" s="24">
        <f t="shared" ref="AH3440" si="20528">X3440*AC3440+Z3440*AC3443-Y3440*AD3440-AA3440*AD3443</f>
        <v>-0.16678338736192488</v>
      </c>
      <c r="AI3440" s="28">
        <f t="shared" ref="AI3440" si="20529">(X3440*AD3440+Y3440*AC3440+Z3440*AD3443+AA3440*AC3443)</f>
        <v>0</v>
      </c>
      <c r="AJ3440" s="26">
        <f t="shared" ref="AJ3440" si="20530">X3440*AE3440+Z3440*AE3443-Y3440*AF3440-AA3440*AF3443</f>
        <v>0</v>
      </c>
      <c r="AK3440" s="27">
        <f t="shared" ref="AK3440" si="20531">(X3440*AF3440+Y3440*AE3440+Z3440*AF3443+AA3440*AE3443)</f>
        <v>-28.310716149895885</v>
      </c>
      <c r="AL3440" s="8"/>
      <c r="AM3440" s="24">
        <v>1</v>
      </c>
      <c r="AN3440" s="25">
        <v>0</v>
      </c>
      <c r="AO3440" s="26">
        <v>0</v>
      </c>
      <c r="AP3440" s="27">
        <f t="shared" ref="AP3440" si="20532">-1/($AN$8*$B3440)</f>
        <v>-5.1009789798859195</v>
      </c>
      <c r="AR3440" s="24">
        <f t="shared" ref="AR3440" si="20533">AH3440*AM3440+AJ3440*AM3443-AI3440*AN3440-AK3440*AN3443</f>
        <v>-0.16678338736192488</v>
      </c>
      <c r="AS3440" s="28">
        <f t="shared" ref="AS3440" si="20534">(AH3440*AN3440+AI3440*AM3440+AJ3440*AN3443+AK3440*AM3443)</f>
        <v>0</v>
      </c>
      <c r="AT3440" s="26">
        <f t="shared" ref="AT3440" si="20535">AH3440*AO3440+AJ3440*AO3443-AI3440*AP3440-AK3440*AP3443</f>
        <v>0</v>
      </c>
      <c r="AU3440" s="27">
        <f t="shared" ref="AU3440" si="20536">(AH3440*AP3440+AI3440*AO3440+AJ3440*AP3443+AK3440*AO3443)</f>
        <v>-27.459957596768536</v>
      </c>
      <c r="AV3440" s="8"/>
      <c r="AW3440" s="183">
        <f t="shared" ref="AW3440" si="20537">20*LOG((2*$AR$8)/(($AR$8*AR3440+AT3440+$AR$8*AR3443+AT3443)^2+($AR$8*AS3440+AU3440+$AR$8*AS3443+AU3443)^2)^0.5)</f>
        <v>-22.766567329506504</v>
      </c>
      <c r="AY3440" s="184">
        <f t="shared" ref="AY3440" si="20538">((AS3440^2+AR3440^2)/(AS3443^2+AR3443^2))^0.5</f>
        <v>4.2204289875145271</v>
      </c>
      <c r="AZ3440" s="9"/>
      <c r="BA3440" s="29"/>
      <c r="BB3440" s="29"/>
      <c r="BC3440" s="29"/>
      <c r="BD3440" s="29"/>
    </row>
    <row r="3441" spans="2:56" ht="18.649999999999999" customHeight="1" thickBot="1">
      <c r="D3441" s="30"/>
      <c r="G3441" s="31"/>
      <c r="I3441" s="30"/>
      <c r="L3441" s="31"/>
      <c r="N3441" s="30"/>
      <c r="Q3441" s="31"/>
      <c r="S3441" s="30"/>
      <c r="V3441" s="31"/>
      <c r="X3441" s="30"/>
      <c r="AA3441" s="31"/>
      <c r="AC3441" s="30"/>
      <c r="AF3441" s="31"/>
      <c r="AH3441" s="30"/>
      <c r="AK3441" s="31"/>
      <c r="AM3441" s="30"/>
      <c r="AP3441" s="31"/>
      <c r="AR3441" s="30"/>
      <c r="AU3441" s="31"/>
      <c r="AY3441" s="185"/>
      <c r="AZ3441" s="9"/>
      <c r="BA3441" s="29"/>
      <c r="BB3441" s="29"/>
      <c r="BC3441" s="29"/>
      <c r="BD3441" s="29"/>
    </row>
    <row r="3442" spans="2:56" ht="18.649999999999999" customHeight="1" thickBot="1">
      <c r="D3442" s="197" t="s">
        <v>96</v>
      </c>
      <c r="E3442" s="198"/>
      <c r="F3442" s="199" t="s">
        <v>97</v>
      </c>
      <c r="G3442" s="200"/>
      <c r="I3442" s="197" t="s">
        <v>98</v>
      </c>
      <c r="J3442" s="198"/>
      <c r="K3442" s="199" t="s">
        <v>99</v>
      </c>
      <c r="L3442" s="200"/>
      <c r="N3442" s="197" t="s">
        <v>1</v>
      </c>
      <c r="O3442" s="198"/>
      <c r="P3442" s="199" t="s">
        <v>2</v>
      </c>
      <c r="Q3442" s="200"/>
      <c r="S3442" s="172" t="s">
        <v>100</v>
      </c>
      <c r="T3442" s="173"/>
      <c r="U3442" s="199" t="s">
        <v>101</v>
      </c>
      <c r="V3442" s="200"/>
      <c r="X3442" s="197" t="s">
        <v>102</v>
      </c>
      <c r="Y3442" s="198"/>
      <c r="Z3442" s="199" t="s">
        <v>103</v>
      </c>
      <c r="AA3442" s="200"/>
      <c r="AB3442" s="4"/>
      <c r="AC3442" s="197" t="s">
        <v>104</v>
      </c>
      <c r="AD3442" s="198"/>
      <c r="AE3442" s="199" t="s">
        <v>105</v>
      </c>
      <c r="AF3442" s="200"/>
      <c r="AH3442" s="172" t="s">
        <v>106</v>
      </c>
      <c r="AI3442" s="173"/>
      <c r="AJ3442" s="199" t="s">
        <v>107</v>
      </c>
      <c r="AK3442" s="200"/>
      <c r="AL3442" s="4"/>
      <c r="AM3442" s="197" t="s">
        <v>108</v>
      </c>
      <c r="AN3442" s="198"/>
      <c r="AO3442" s="199" t="s">
        <v>109</v>
      </c>
      <c r="AP3442" s="200"/>
      <c r="AR3442" s="197" t="s">
        <v>110</v>
      </c>
      <c r="AS3442" s="198"/>
      <c r="AT3442" s="199" t="s">
        <v>111</v>
      </c>
      <c r="AU3442" s="200"/>
      <c r="AV3442" s="4"/>
      <c r="AW3442" s="36" t="s">
        <v>112</v>
      </c>
      <c r="AY3442" s="186" t="s">
        <v>113</v>
      </c>
      <c r="AZ3442" s="9"/>
      <c r="BA3442" s="29"/>
      <c r="BB3442" s="29"/>
      <c r="BC3442" s="29"/>
      <c r="BD3442" s="29"/>
    </row>
    <row r="3443" spans="2:56" ht="18.649999999999999" customHeight="1" thickTop="1" thickBot="1">
      <c r="D3443" s="24">
        <v>0</v>
      </c>
      <c r="E3443" s="28">
        <v>0</v>
      </c>
      <c r="F3443" s="26">
        <v>1</v>
      </c>
      <c r="G3443" s="27">
        <v>0</v>
      </c>
      <c r="I3443" s="24">
        <v>0</v>
      </c>
      <c r="J3443" s="28">
        <f t="shared" ref="J3443" si="20539">IF(0=(1-$J$8*$K$8*$B3440^2),0,-1*(1-$J$8*$K$8*$B3440^2)/($B3440*$K$8))</f>
        <v>-1.1661633332850325E-2</v>
      </c>
      <c r="K3443" s="26">
        <v>1</v>
      </c>
      <c r="L3443" s="27">
        <v>0</v>
      </c>
      <c r="N3443" s="24">
        <f t="shared" ref="N3443" si="20540">D3443*I3440+F3443*I3443-E3443*J3440-G3443*J3443</f>
        <v>0</v>
      </c>
      <c r="O3443" s="28">
        <f t="shared" ref="O3443" si="20541">(D3443*J3440+E3443*I3440+F3443*J3443+G3443*I3443)</f>
        <v>-1.1661633332850325E-2</v>
      </c>
      <c r="P3443" s="26">
        <f t="shared" ref="P3443" si="20542">D3443*K3440+F3443*K3443-E3443*L3440-G3443*L3443</f>
        <v>1</v>
      </c>
      <c r="Q3443" s="27">
        <f t="shared" ref="Q3443" si="20543">(D3443*L3440+E3443*K3440+F3443*L3443+G3443*K3443)</f>
        <v>0</v>
      </c>
      <c r="S3443" s="24">
        <v>0</v>
      </c>
      <c r="T3443" s="28">
        <v>0</v>
      </c>
      <c r="U3443" s="26">
        <v>1</v>
      </c>
      <c r="V3443" s="27">
        <v>0</v>
      </c>
      <c r="X3443" s="24">
        <f t="shared" ref="X3443" si="20544">N3443*S3440+P3443*S3443-O3443*T3440-Q3443*T3443</f>
        <v>0</v>
      </c>
      <c r="Y3443" s="28">
        <f t="shared" ref="Y3443" si="20545">(N3443*T3440+O3443*S3440+P3443*T3443+Q3443*S3443)</f>
        <v>-1.1661633332850325E-2</v>
      </c>
      <c r="Z3443" s="26">
        <f t="shared" ref="Z3443" si="20546">N3443*U3440+P3443*U3443-O3443*V3440-Q3443*V3443</f>
        <v>0.71221760476056328</v>
      </c>
      <c r="AA3443" s="27">
        <f t="shared" ref="AA3443" si="20547">(N3443*V3440+O3443*U3440+P3443*V3443+Q3443*U3443)</f>
        <v>0</v>
      </c>
      <c r="AB3443" s="8"/>
      <c r="AC3443" s="24">
        <v>0</v>
      </c>
      <c r="AD3443" s="28">
        <f t="shared" ref="AD3443" si="20548">IF(0=(1-$AD$8*$AE$8*$B3440^2),0,-1*(1-$AD$8*$AE$8*$B3440^2)/($B3440*$AD$8))</f>
        <v>-3.9112314750257234E-2</v>
      </c>
      <c r="AE3443" s="26">
        <v>1</v>
      </c>
      <c r="AF3443" s="27">
        <v>0</v>
      </c>
      <c r="AH3443" s="24">
        <f t="shared" ref="AH3443" si="20549">X3443*AC3440+Z3443*AC3443-Y3443*AD3440-AA3443*AD3443</f>
        <v>0</v>
      </c>
      <c r="AI3443" s="28">
        <f t="shared" ref="AI3443" si="20550">(X3443*AD3440+Y3443*AC3440+Z3443*AD3443+AA3443*AC3443)</f>
        <v>-3.9518112460919783E-2</v>
      </c>
      <c r="AJ3443" s="26">
        <f t="shared" ref="AJ3443" si="20551">X3443*AE3440+Z3443*AE3443-Y3443*AF3440-AA3443*AF3443</f>
        <v>0.71221760476056328</v>
      </c>
      <c r="AK3443" s="27">
        <f t="shared" ref="AK3443" si="20552">(X3443*AF3440+Y3443*AE3440+Z3443*AF3443+AA3443*AE3443)</f>
        <v>0</v>
      </c>
      <c r="AL3443" s="8"/>
      <c r="AM3443" s="24">
        <v>0</v>
      </c>
      <c r="AN3443" s="28">
        <v>0</v>
      </c>
      <c r="AO3443" s="26">
        <v>1</v>
      </c>
      <c r="AP3443" s="27">
        <v>0</v>
      </c>
      <c r="AR3443" s="24">
        <f t="shared" ref="AR3443" si="20553">AH3443*AM3440+AJ3443*AM3443-AI3443*AN3440-AK3443*AN3443</f>
        <v>0</v>
      </c>
      <c r="AS3443" s="28">
        <f t="shared" ref="AS3443" si="20554">(AH3443*AN3440+AI3443*AM3440+AJ3443*AN3443+AK3443*AM3443)</f>
        <v>-3.9518112460919783E-2</v>
      </c>
      <c r="AT3443" s="26">
        <f t="shared" ref="AT3443" si="20555">AH3443*AO3440+AJ3443*AO3443-AI3443*AP3440-AK3443*AP3443</f>
        <v>0.51063654377264367</v>
      </c>
      <c r="AU3443" s="27">
        <f t="shared" ref="AU3443" si="20556">(AH3443*AP3440+AI3443*AO3440+AJ3443*AP3443+AK3443*AO3443)</f>
        <v>0</v>
      </c>
      <c r="AV3443" s="8"/>
      <c r="AW3443" s="38">
        <f t="shared" ref="AW3443" si="20557">(180/PI())*ATAN(-1*(($AR$8*AS3440+AU3440+$AR$8*AS3443+AU3443)/($AR$8*AR3440+AT3440+$AR$8*AR3443+AT3443)))</f>
        <v>89.283611506891091</v>
      </c>
      <c r="AY3443" s="187">
        <f t="shared" ref="AY3443" si="20558">20*LOG(((($AR$8*AR3440+AT3440-$AR$8*AR3443-AT3443)^2+($AR$8*AS3440+AU3440-$AR$8*AS3443-AU3443)^2)/(($AR$8*AR3440+AT3440+$AR$8*AR3443+AT3443)^2+($AR$8*AS3440+AU3440+$AR$8*AS3443+AU3443)^2))^0.5)</f>
        <v>-2.3029182882587186E-2</v>
      </c>
      <c r="AZ3443" s="9"/>
      <c r="BA3443" s="29"/>
      <c r="BB3443" s="29"/>
      <c r="BC3443" s="29"/>
      <c r="BD3443" s="29"/>
    </row>
    <row r="3444" spans="2:56" ht="18.649999999999999" customHeight="1">
      <c r="AY3444" s="33"/>
    </row>
    <row r="3445" spans="2:56" ht="18.649999999999999" customHeight="1" thickBot="1">
      <c r="E3445" s="21" t="s">
        <v>68</v>
      </c>
      <c r="J3445" s="21" t="s">
        <v>69</v>
      </c>
      <c r="O3445" s="21" t="s">
        <v>70</v>
      </c>
      <c r="T3445" s="21" t="s">
        <v>71</v>
      </c>
      <c r="Y3445" s="21" t="s">
        <v>72</v>
      </c>
      <c r="AD3445" s="21" t="s">
        <v>73</v>
      </c>
      <c r="AI3445" s="21" t="s">
        <v>74</v>
      </c>
      <c r="AN3445" s="21" t="s">
        <v>75</v>
      </c>
      <c r="AS3445" s="21" t="s">
        <v>76</v>
      </c>
    </row>
    <row r="3446" spans="2:56" ht="18.649999999999999" customHeight="1" thickBot="1">
      <c r="B3446" s="20"/>
      <c r="D3446" s="197" t="s">
        <v>77</v>
      </c>
      <c r="E3446" s="198"/>
      <c r="F3446" s="199" t="s">
        <v>78</v>
      </c>
      <c r="G3446" s="200"/>
      <c r="I3446" s="197" t="s">
        <v>79</v>
      </c>
      <c r="J3446" s="198"/>
      <c r="K3446" s="199" t="s">
        <v>80</v>
      </c>
      <c r="L3446" s="200"/>
      <c r="N3446" s="197" t="s">
        <v>81</v>
      </c>
      <c r="O3446" s="198"/>
      <c r="P3446" s="199" t="s">
        <v>82</v>
      </c>
      <c r="Q3446" s="200"/>
      <c r="S3446" s="197" t="s">
        <v>83</v>
      </c>
      <c r="T3446" s="198"/>
      <c r="U3446" s="199" t="s">
        <v>84</v>
      </c>
      <c r="V3446" s="200"/>
      <c r="X3446" s="197" t="s">
        <v>85</v>
      </c>
      <c r="Y3446" s="198"/>
      <c r="Z3446" s="199" t="s">
        <v>86</v>
      </c>
      <c r="AA3446" s="200"/>
      <c r="AB3446" s="4"/>
      <c r="AC3446" s="197" t="s">
        <v>87</v>
      </c>
      <c r="AD3446" s="198"/>
      <c r="AE3446" s="199" t="s">
        <v>88</v>
      </c>
      <c r="AF3446" s="200"/>
      <c r="AH3446" s="197" t="s">
        <v>89</v>
      </c>
      <c r="AI3446" s="198"/>
      <c r="AJ3446" s="199" t="s">
        <v>90</v>
      </c>
      <c r="AK3446" s="200"/>
      <c r="AL3446" s="4"/>
      <c r="AM3446" s="197" t="s">
        <v>91</v>
      </c>
      <c r="AN3446" s="198"/>
      <c r="AO3446" s="199" t="s">
        <v>92</v>
      </c>
      <c r="AP3446" s="200"/>
      <c r="AR3446" s="197" t="s">
        <v>93</v>
      </c>
      <c r="AS3446" s="198"/>
      <c r="AT3446" s="199" t="s">
        <v>94</v>
      </c>
      <c r="AU3446" s="200"/>
      <c r="AV3446" s="4"/>
      <c r="AW3446" s="181" t="s">
        <v>95</v>
      </c>
      <c r="AY3446" s="182" t="s">
        <v>22</v>
      </c>
      <c r="AZ3446" s="9"/>
      <c r="BA3446" s="29"/>
      <c r="BB3446" s="29"/>
      <c r="BC3446" s="29"/>
      <c r="BD3446" s="29"/>
    </row>
    <row r="3447" spans="2:56" ht="18.649999999999999" customHeight="1" thickTop="1" thickBot="1">
      <c r="B3447" s="39">
        <f t="shared" ref="B3447" si="20559">B3440+$E$5</f>
        <v>1.0955999999999786</v>
      </c>
      <c r="D3447" s="24">
        <v>1</v>
      </c>
      <c r="E3447" s="25">
        <v>0</v>
      </c>
      <c r="F3447" s="26">
        <v>0</v>
      </c>
      <c r="G3447" s="27">
        <f t="shared" ref="G3447" si="20560">-1/($E$8*$B3447)</f>
        <v>-5.0991166290352856</v>
      </c>
      <c r="I3447" s="24">
        <v>1</v>
      </c>
      <c r="J3447" s="28">
        <v>0</v>
      </c>
      <c r="K3447" s="26">
        <v>0</v>
      </c>
      <c r="L3447" s="27">
        <v>0</v>
      </c>
      <c r="N3447" s="24">
        <f t="shared" ref="N3447" si="20561">D3447*I3447+F3447*I3450-E3447*J3447-G3447*J3450</f>
        <v>0.94459136627419638</v>
      </c>
      <c r="O3447" s="28">
        <f t="shared" ref="O3447" si="20562">(D3447*J3447+E3447*I3447+F3447*J3450+G3447*I3450)</f>
        <v>0</v>
      </c>
      <c r="P3447" s="26">
        <f t="shared" ref="P3447" si="20563">D3447*K3447+F3447*K3450-E3447*L3447-G3447*L3450</f>
        <v>0</v>
      </c>
      <c r="Q3447" s="27">
        <f t="shared" ref="Q3447" si="20564">(D3447*L3447+E3447*K3447+F3447*L3450+G3447*K3450)</f>
        <v>-5.0991166290352856</v>
      </c>
      <c r="S3447" s="24">
        <v>1</v>
      </c>
      <c r="T3447" s="25">
        <v>0</v>
      </c>
      <c r="U3447" s="26">
        <v>0</v>
      </c>
      <c r="V3447" s="27">
        <f t="shared" ref="V3447" si="20565">-1/($T$8*$B3447)</f>
        <v>-24.668699367495034</v>
      </c>
      <c r="X3447" s="24">
        <f t="shared" ref="X3447" si="20566">N3447*S3447+P3447*S3450-O3447*T3447-Q3447*T3450</f>
        <v>0.94459136627419638</v>
      </c>
      <c r="Y3447" s="28">
        <f t="shared" ref="Y3447" si="20567">(N3447*T3447+O3447*S3447+P3447*T3450+Q3447*S3450)</f>
        <v>0</v>
      </c>
      <c r="Z3447" s="26">
        <f t="shared" ref="Z3447" si="20568">N3447*U3447+P3447*U3450-O3447*V3447-Q3447*V3450</f>
        <v>0</v>
      </c>
      <c r="AA3447" s="27">
        <f t="shared" ref="AA3447" si="20569">(N3447*V3447+O3447*U3447+P3447*V3450+Q3447*U3450)</f>
        <v>-28.400957068784823</v>
      </c>
      <c r="AB3447" s="8"/>
      <c r="AC3447" s="24">
        <v>1</v>
      </c>
      <c r="AD3447" s="28">
        <v>0</v>
      </c>
      <c r="AE3447" s="26">
        <v>0</v>
      </c>
      <c r="AF3447" s="27">
        <v>0</v>
      </c>
      <c r="AH3447" s="24">
        <f t="shared" ref="AH3447" si="20570">X3447*AC3447+Z3447*AC3450-Y3447*AD3447-AA3447*AD3450</f>
        <v>-0.14688458699212859</v>
      </c>
      <c r="AI3447" s="28">
        <f t="shared" ref="AI3447" si="20571">(X3447*AD3447+Y3447*AC3447+Z3447*AD3450+AA3447*AC3450)</f>
        <v>0</v>
      </c>
      <c r="AJ3447" s="26">
        <f t="shared" ref="AJ3447" si="20572">X3447*AE3447+Z3447*AE3450-Y3447*AF3447-AA3447*AF3450</f>
        <v>0</v>
      </c>
      <c r="AK3447" s="27">
        <f t="shared" ref="AK3447" si="20573">(X3447*AF3447+Y3447*AE3447+Z3447*AF3450+AA3447*AE3450)</f>
        <v>-28.400957068784823</v>
      </c>
      <c r="AL3447" s="8"/>
      <c r="AM3447" s="24">
        <v>1</v>
      </c>
      <c r="AN3447" s="25">
        <v>0</v>
      </c>
      <c r="AO3447" s="26">
        <v>0</v>
      </c>
      <c r="AP3447" s="27">
        <f t="shared" ref="AP3447" si="20574">-1/($AN$8*$B3447)</f>
        <v>-5.0991166290352856</v>
      </c>
      <c r="AR3447" s="24">
        <f t="shared" ref="AR3447" si="20575">AH3447*AM3447+AJ3447*AM3450-AI3447*AN3447-AK3447*AN3450</f>
        <v>-0.14688458699212859</v>
      </c>
      <c r="AS3447" s="28">
        <f t="shared" ref="AS3447" si="20576">(AH3447*AN3447+AI3447*AM3447+AJ3447*AN3450+AK3447*AM3450)</f>
        <v>0</v>
      </c>
      <c r="AT3447" s="26">
        <f t="shared" ref="AT3447" si="20577">AH3447*AO3447+AJ3447*AO3450-AI3447*AP3447-AK3447*AP3450</f>
        <v>0</v>
      </c>
      <c r="AU3447" s="27">
        <f t="shared" ref="AU3447" si="20578">(AH3447*AP3447+AI3447*AO3447+AJ3447*AP3450+AK3447*AO3450)</f>
        <v>-27.651975428704279</v>
      </c>
      <c r="AV3447" s="8"/>
      <c r="AW3447" s="183">
        <f t="shared" ref="AW3447" si="20579">20*LOG((2*$AR$8)/(($AR$8*AR3447+AT3447+$AR$8*AR3450+AT3450)^2+($AR$8*AS3447+AU3447+$AR$8*AS3450+AU3450)^2)^0.5)</f>
        <v>-22.827008516581078</v>
      </c>
      <c r="AY3447" s="184">
        <f t="shared" ref="AY3447" si="20580">((AS3447^2+AR3447^2)/(AS3450^2+AR3450^2))^0.5</f>
        <v>3.7667010503202256</v>
      </c>
      <c r="AZ3447" s="9"/>
      <c r="BA3447" s="29"/>
      <c r="BB3447" s="29"/>
      <c r="BC3447" s="29"/>
      <c r="BD3447" s="29"/>
    </row>
    <row r="3448" spans="2:56" ht="18.649999999999999" customHeight="1" thickBot="1">
      <c r="D3448" s="30"/>
      <c r="G3448" s="31"/>
      <c r="I3448" s="30"/>
      <c r="L3448" s="31"/>
      <c r="N3448" s="30"/>
      <c r="Q3448" s="31"/>
      <c r="S3448" s="30"/>
      <c r="V3448" s="31"/>
      <c r="X3448" s="30"/>
      <c r="AA3448" s="31"/>
      <c r="AC3448" s="30"/>
      <c r="AF3448" s="31"/>
      <c r="AH3448" s="30"/>
      <c r="AK3448" s="31"/>
      <c r="AM3448" s="30"/>
      <c r="AP3448" s="31"/>
      <c r="AR3448" s="30"/>
      <c r="AU3448" s="31"/>
      <c r="AY3448" s="185"/>
      <c r="AZ3448" s="9"/>
      <c r="BA3448" s="29"/>
      <c r="BB3448" s="29"/>
      <c r="BC3448" s="29"/>
      <c r="BD3448" s="29"/>
    </row>
    <row r="3449" spans="2:56" ht="18.649999999999999" customHeight="1" thickBot="1">
      <c r="D3449" s="197" t="s">
        <v>96</v>
      </c>
      <c r="E3449" s="198"/>
      <c r="F3449" s="199" t="s">
        <v>97</v>
      </c>
      <c r="G3449" s="200"/>
      <c r="I3449" s="197" t="s">
        <v>98</v>
      </c>
      <c r="J3449" s="198"/>
      <c r="K3449" s="199" t="s">
        <v>99</v>
      </c>
      <c r="L3449" s="200"/>
      <c r="N3449" s="197" t="s">
        <v>1</v>
      </c>
      <c r="O3449" s="198"/>
      <c r="P3449" s="199" t="s">
        <v>2</v>
      </c>
      <c r="Q3449" s="200"/>
      <c r="S3449" s="172" t="s">
        <v>100</v>
      </c>
      <c r="T3449" s="173"/>
      <c r="U3449" s="199" t="s">
        <v>101</v>
      </c>
      <c r="V3449" s="200"/>
      <c r="X3449" s="197" t="s">
        <v>102</v>
      </c>
      <c r="Y3449" s="198"/>
      <c r="Z3449" s="199" t="s">
        <v>103</v>
      </c>
      <c r="AA3449" s="200"/>
      <c r="AB3449" s="4"/>
      <c r="AC3449" s="197" t="s">
        <v>104</v>
      </c>
      <c r="AD3449" s="198"/>
      <c r="AE3449" s="199" t="s">
        <v>105</v>
      </c>
      <c r="AF3449" s="200"/>
      <c r="AH3449" s="172" t="s">
        <v>106</v>
      </c>
      <c r="AI3449" s="173"/>
      <c r="AJ3449" s="199" t="s">
        <v>107</v>
      </c>
      <c r="AK3449" s="200"/>
      <c r="AL3449" s="4"/>
      <c r="AM3449" s="197" t="s">
        <v>108</v>
      </c>
      <c r="AN3449" s="198"/>
      <c r="AO3449" s="199" t="s">
        <v>109</v>
      </c>
      <c r="AP3449" s="200"/>
      <c r="AR3449" s="197" t="s">
        <v>110</v>
      </c>
      <c r="AS3449" s="198"/>
      <c r="AT3449" s="199" t="s">
        <v>111</v>
      </c>
      <c r="AU3449" s="200"/>
      <c r="AV3449" s="4"/>
      <c r="AW3449" s="36" t="s">
        <v>112</v>
      </c>
      <c r="AY3449" s="186" t="s">
        <v>113</v>
      </c>
      <c r="AZ3449" s="9"/>
      <c r="BA3449" s="29"/>
      <c r="BB3449" s="29"/>
      <c r="BC3449" s="29"/>
      <c r="BD3449" s="29"/>
    </row>
    <row r="3450" spans="2:56" ht="18.649999999999999" customHeight="1" thickTop="1" thickBot="1">
      <c r="D3450" s="24">
        <v>0</v>
      </c>
      <c r="E3450" s="28">
        <v>0</v>
      </c>
      <c r="F3450" s="26">
        <v>1</v>
      </c>
      <c r="G3450" s="27">
        <v>0</v>
      </c>
      <c r="I3450" s="24">
        <v>0</v>
      </c>
      <c r="J3450" s="28">
        <f t="shared" ref="J3450" si="20581">IF(0=(1-$J$8*$K$8*$B3447^2),0,-1*(1-$J$8*$K$8*$B3447^2)/($B3447*$K$8))</f>
        <v>-1.086632014068808E-2</v>
      </c>
      <c r="K3450" s="26">
        <v>1</v>
      </c>
      <c r="L3450" s="27">
        <v>0</v>
      </c>
      <c r="N3450" s="24">
        <f t="shared" ref="N3450" si="20582">D3450*I3447+F3450*I3450-E3450*J3447-G3450*J3450</f>
        <v>0</v>
      </c>
      <c r="O3450" s="28">
        <f t="shared" ref="O3450" si="20583">(D3450*J3447+E3450*I3447+F3450*J3450+G3450*I3450)</f>
        <v>-1.086632014068808E-2</v>
      </c>
      <c r="P3450" s="26">
        <f t="shared" ref="P3450" si="20584">D3450*K3447+F3450*K3450-E3450*L3447-G3450*L3450</f>
        <v>1</v>
      </c>
      <c r="Q3450" s="27">
        <f t="shared" ref="Q3450" si="20585">(D3450*L3447+E3450*K3447+F3450*L3450+G3450*K3450)</f>
        <v>0</v>
      </c>
      <c r="S3450" s="24">
        <v>0</v>
      </c>
      <c r="T3450" s="28">
        <v>0</v>
      </c>
      <c r="U3450" s="26">
        <v>1</v>
      </c>
      <c r="V3450" s="27">
        <v>0</v>
      </c>
      <c r="X3450" s="24">
        <f t="shared" ref="X3450" si="20586">N3450*S3447+P3450*S3450-O3450*T3447-Q3450*T3450</f>
        <v>0</v>
      </c>
      <c r="Y3450" s="28">
        <f t="shared" ref="Y3450" si="20587">(N3450*T3447+O3450*S3447+P3450*T3450+Q3450*S3450)</f>
        <v>-1.086632014068808E-2</v>
      </c>
      <c r="Z3450" s="26">
        <f t="shared" ref="Z3450" si="20588">N3450*U3447+P3450*U3450-O3450*V3447-Q3450*V3450</f>
        <v>0.7319420152184094</v>
      </c>
      <c r="AA3450" s="27">
        <f t="shared" ref="AA3450" si="20589">(N3450*V3447+O3450*U3447+P3450*V3450+Q3450*U3450)</f>
        <v>0</v>
      </c>
      <c r="AB3450" s="8"/>
      <c r="AC3450" s="24">
        <v>0</v>
      </c>
      <c r="AD3450" s="28">
        <f t="shared" ref="AD3450" si="20590">IF(0=(1-$AD$8*$AE$8*$B3447^2),0,-1*(1-$AD$8*$AE$8*$B3447^2)/($B3447*$AD$8))</f>
        <v>-3.8430956767508163E-2</v>
      </c>
      <c r="AE3450" s="26">
        <v>1</v>
      </c>
      <c r="AF3450" s="27">
        <v>0</v>
      </c>
      <c r="AH3450" s="24">
        <f t="shared" ref="AH3450" si="20591">X3450*AC3447+Z3450*AC3450-Y3450*AD3447-AA3450*AD3450</f>
        <v>0</v>
      </c>
      <c r="AI3450" s="28">
        <f t="shared" ref="AI3450" si="20592">(X3450*AD3447+Y3450*AC3447+Z3450*AD3450+AA3450*AC3450)</f>
        <v>-3.8995552083869574E-2</v>
      </c>
      <c r="AJ3450" s="26">
        <f t="shared" ref="AJ3450" si="20593">X3450*AE3447+Z3450*AE3450-Y3450*AF3447-AA3450*AF3450</f>
        <v>0.7319420152184094</v>
      </c>
      <c r="AK3450" s="27">
        <f t="shared" ref="AK3450" si="20594">(X3450*AF3447+Y3450*AE3447+Z3450*AF3450+AA3450*AE3450)</f>
        <v>0</v>
      </c>
      <c r="AL3450" s="8"/>
      <c r="AM3450" s="24">
        <v>0</v>
      </c>
      <c r="AN3450" s="28">
        <v>0</v>
      </c>
      <c r="AO3450" s="26">
        <v>1</v>
      </c>
      <c r="AP3450" s="27">
        <v>0</v>
      </c>
      <c r="AR3450" s="24">
        <f t="shared" ref="AR3450" si="20595">AH3450*AM3447+AJ3450*AM3450-AI3450*AN3447-AK3450*AN3450</f>
        <v>0</v>
      </c>
      <c r="AS3450" s="28">
        <f t="shared" ref="AS3450" si="20596">(AH3450*AN3447+AI3450*AM3447+AJ3450*AN3450+AK3450*AM3450)</f>
        <v>-3.8995552083869574E-2</v>
      </c>
      <c r="AT3450" s="26">
        <f t="shared" ref="AT3450" si="20597">AH3450*AO3447+AJ3450*AO3450-AI3450*AP3447-AK3450*AP3450</f>
        <v>0.53309914712913842</v>
      </c>
      <c r="AU3450" s="27">
        <f t="shared" ref="AU3450" si="20598">(AH3450*AP3447+AI3450*AO3447+AJ3450*AP3450+AK3450*AO3450)</f>
        <v>0</v>
      </c>
      <c r="AV3450" s="8"/>
      <c r="AW3450" s="38">
        <f t="shared" ref="AW3450" si="20599">(180/PI())*ATAN(-1*(($AR$8*AS3447+AU3447+$AR$8*AS3450+AU3450)/($AR$8*AR3447+AT3447+$AR$8*AR3450+AT3450)))</f>
        <v>89.200929804862994</v>
      </c>
      <c r="AY3450" s="187">
        <f t="shared" ref="AY3450" si="20600">20*LOG(((($AR$8*AR3447+AT3447-$AR$8*AR3450-AT3450)^2+($AR$8*AS3447+AU3447-$AR$8*AS3450-AU3450)^2)/(($AR$8*AR3447+AT3447+$AR$8*AR3450+AT3450)^2+($AR$8*AS3447+AU3447+$AR$8*AS3450+AU3450)^2))^0.5)</f>
        <v>-2.2710069762348958E-2</v>
      </c>
      <c r="AZ3450" s="9"/>
      <c r="BA3450" s="29"/>
      <c r="BB3450" s="29"/>
      <c r="BC3450" s="29"/>
      <c r="BD3450" s="29"/>
    </row>
    <row r="3451" spans="2:56" ht="18.649999999999999" customHeight="1">
      <c r="AY3451" s="33"/>
    </row>
    <row r="3452" spans="2:56" ht="18.649999999999999" customHeight="1" thickBot="1">
      <c r="E3452" s="21" t="s">
        <v>68</v>
      </c>
      <c r="J3452" s="21" t="s">
        <v>69</v>
      </c>
      <c r="O3452" s="21" t="s">
        <v>70</v>
      </c>
      <c r="T3452" s="21" t="s">
        <v>71</v>
      </c>
      <c r="Y3452" s="21" t="s">
        <v>72</v>
      </c>
      <c r="AD3452" s="21" t="s">
        <v>73</v>
      </c>
      <c r="AI3452" s="21" t="s">
        <v>74</v>
      </c>
      <c r="AN3452" s="21" t="s">
        <v>75</v>
      </c>
      <c r="AS3452" s="21" t="s">
        <v>76</v>
      </c>
    </row>
    <row r="3453" spans="2:56" ht="18.649999999999999" customHeight="1" thickBot="1">
      <c r="B3453" s="20"/>
      <c r="D3453" s="197" t="s">
        <v>77</v>
      </c>
      <c r="E3453" s="198"/>
      <c r="F3453" s="199" t="s">
        <v>78</v>
      </c>
      <c r="G3453" s="200"/>
      <c r="I3453" s="197" t="s">
        <v>79</v>
      </c>
      <c r="J3453" s="198"/>
      <c r="K3453" s="199" t="s">
        <v>80</v>
      </c>
      <c r="L3453" s="200"/>
      <c r="N3453" s="197" t="s">
        <v>81</v>
      </c>
      <c r="O3453" s="198"/>
      <c r="P3453" s="199" t="s">
        <v>82</v>
      </c>
      <c r="Q3453" s="200"/>
      <c r="S3453" s="197" t="s">
        <v>83</v>
      </c>
      <c r="T3453" s="198"/>
      <c r="U3453" s="199" t="s">
        <v>84</v>
      </c>
      <c r="V3453" s="200"/>
      <c r="X3453" s="197" t="s">
        <v>85</v>
      </c>
      <c r="Y3453" s="198"/>
      <c r="Z3453" s="199" t="s">
        <v>86</v>
      </c>
      <c r="AA3453" s="200"/>
      <c r="AB3453" s="4"/>
      <c r="AC3453" s="197" t="s">
        <v>87</v>
      </c>
      <c r="AD3453" s="198"/>
      <c r="AE3453" s="199" t="s">
        <v>88</v>
      </c>
      <c r="AF3453" s="200"/>
      <c r="AH3453" s="197" t="s">
        <v>89</v>
      </c>
      <c r="AI3453" s="198"/>
      <c r="AJ3453" s="199" t="s">
        <v>90</v>
      </c>
      <c r="AK3453" s="200"/>
      <c r="AL3453" s="4"/>
      <c r="AM3453" s="197" t="s">
        <v>91</v>
      </c>
      <c r="AN3453" s="198"/>
      <c r="AO3453" s="199" t="s">
        <v>92</v>
      </c>
      <c r="AP3453" s="200"/>
      <c r="AR3453" s="197" t="s">
        <v>93</v>
      </c>
      <c r="AS3453" s="198"/>
      <c r="AT3453" s="199" t="s">
        <v>94</v>
      </c>
      <c r="AU3453" s="200"/>
      <c r="AV3453" s="4"/>
      <c r="AW3453" s="181" t="s">
        <v>95</v>
      </c>
      <c r="AY3453" s="182" t="s">
        <v>22</v>
      </c>
      <c r="AZ3453" s="9"/>
      <c r="BA3453" s="29"/>
      <c r="BB3453" s="29"/>
      <c r="BC3453" s="29"/>
      <c r="BD3453" s="29"/>
    </row>
    <row r="3454" spans="2:56" ht="18.649999999999999" customHeight="1" thickTop="1" thickBot="1">
      <c r="B3454" s="39">
        <f t="shared" ref="B3454" si="20601">B3447+$E$5</f>
        <v>1.0959999999999785</v>
      </c>
      <c r="D3454" s="24">
        <v>1</v>
      </c>
      <c r="E3454" s="25">
        <v>0</v>
      </c>
      <c r="F3454" s="26">
        <v>0</v>
      </c>
      <c r="G3454" s="27">
        <f t="shared" ref="G3454" si="20602">-1/($E$8*$B3454)</f>
        <v>-5.0972556375648352</v>
      </c>
      <c r="I3454" s="24">
        <v>1</v>
      </c>
      <c r="J3454" s="28">
        <v>0</v>
      </c>
      <c r="K3454" s="26">
        <v>0</v>
      </c>
      <c r="L3454" s="27">
        <v>0</v>
      </c>
      <c r="N3454" s="24">
        <f t="shared" ref="N3454" si="20603">D3454*I3454+F3454*I3457-E3454*J3454-G3454*J3457</f>
        <v>0.94866401587295557</v>
      </c>
      <c r="O3454" s="28">
        <f t="shared" ref="O3454" si="20604">(D3454*J3454+E3454*I3454+F3454*J3457+G3454*I3457)</f>
        <v>0</v>
      </c>
      <c r="P3454" s="26">
        <f t="shared" ref="P3454" si="20605">D3454*K3454+F3454*K3457-E3454*L3454-G3454*L3457</f>
        <v>0</v>
      </c>
      <c r="Q3454" s="27">
        <f t="shared" ref="Q3454" si="20606">(D3454*L3454+E3454*K3454+F3454*L3457+G3454*K3457)</f>
        <v>-5.0972556375648352</v>
      </c>
      <c r="S3454" s="24">
        <v>1</v>
      </c>
      <c r="T3454" s="25">
        <v>0</v>
      </c>
      <c r="U3454" s="26">
        <v>0</v>
      </c>
      <c r="V3454" s="27">
        <f t="shared" ref="V3454" si="20607">-1/($T$8*$B3454)</f>
        <v>-24.65969619254339</v>
      </c>
      <c r="X3454" s="24">
        <f t="shared" ref="X3454" si="20608">N3454*S3454+P3454*S3457-O3454*T3454-Q3454*T3457</f>
        <v>0.94866401587295557</v>
      </c>
      <c r="Y3454" s="28">
        <f t="shared" ref="Y3454" si="20609">(N3454*T3454+O3454*S3454+P3454*T3457+Q3454*S3457)</f>
        <v>0</v>
      </c>
      <c r="Z3454" s="26">
        <f t="shared" ref="Z3454" si="20610">N3454*U3454+P3454*U3457-O3454*V3454-Q3454*V3457</f>
        <v>0</v>
      </c>
      <c r="AA3454" s="27">
        <f t="shared" ref="AA3454" si="20611">(N3454*V3454+O3454*U3454+P3454*V3457+Q3454*U3457)</f>
        <v>-28.491022057790079</v>
      </c>
      <c r="AB3454" s="8"/>
      <c r="AC3454" s="24">
        <v>1</v>
      </c>
      <c r="AD3454" s="28">
        <v>0</v>
      </c>
      <c r="AE3454" s="26">
        <v>0</v>
      </c>
      <c r="AF3454" s="27">
        <v>0</v>
      </c>
      <c r="AH3454" s="24">
        <f t="shared" ref="AH3454" si="20612">X3454*AC3454+Z3454*AC3457-Y3454*AD3454-AA3454*AD3457</f>
        <v>-0.1268678678787849</v>
      </c>
      <c r="AI3454" s="28">
        <f t="shared" ref="AI3454" si="20613">(X3454*AD3454+Y3454*AC3454+Z3454*AD3457+AA3454*AC3457)</f>
        <v>0</v>
      </c>
      <c r="AJ3454" s="26">
        <f t="shared" ref="AJ3454" si="20614">X3454*AE3454+Z3454*AE3457-Y3454*AF3454-AA3454*AF3457</f>
        <v>0</v>
      </c>
      <c r="AK3454" s="27">
        <f t="shared" ref="AK3454" si="20615">(X3454*AF3454+Y3454*AE3454+Z3454*AF3457+AA3454*AE3457)</f>
        <v>-28.491022057790079</v>
      </c>
      <c r="AL3454" s="8"/>
      <c r="AM3454" s="24">
        <v>1</v>
      </c>
      <c r="AN3454" s="25">
        <v>0</v>
      </c>
      <c r="AO3454" s="26">
        <v>0</v>
      </c>
      <c r="AP3454" s="27">
        <f t="shared" ref="AP3454" si="20616">-1/($AN$8*$B3454)</f>
        <v>-5.0972556375648352</v>
      </c>
      <c r="AR3454" s="24">
        <f t="shared" ref="AR3454" si="20617">AH3454*AM3454+AJ3454*AM3457-AI3454*AN3454-AK3454*AN3457</f>
        <v>-0.1268678678787849</v>
      </c>
      <c r="AS3454" s="28">
        <f t="shared" ref="AS3454" si="20618">(AH3454*AN3454+AI3454*AM3454+AJ3454*AN3457+AK3454*AM3457)</f>
        <v>0</v>
      </c>
      <c r="AT3454" s="26">
        <f t="shared" ref="AT3454" si="20619">AH3454*AO3454+AJ3454*AO3457-AI3454*AP3454-AK3454*AP3457</f>
        <v>0</v>
      </c>
      <c r="AU3454" s="27">
        <f t="shared" ref="AU3454" si="20620">(AH3454*AP3454+AI3454*AO3454+AJ3454*AP3457+AK3454*AO3457)</f>
        <v>-27.844344103019111</v>
      </c>
      <c r="AV3454" s="8"/>
      <c r="AW3454" s="183">
        <f t="shared" ref="AW3454" si="20621">20*LOG((2*$AR$8)/(($AR$8*AR3454+AT3454+$AR$8*AR3457+AT3457)^2+($AR$8*AS3454+AU3454+$AR$8*AS3457+AU3457)^2)^0.5)</f>
        <v>-22.887151649667565</v>
      </c>
      <c r="AY3454" s="184">
        <f t="shared" ref="AY3454" si="20622">((AS3454^2+AR3454^2)/(AS3457^2+AR3457^2))^0.5</f>
        <v>3.2999165722601496</v>
      </c>
      <c r="AZ3454" s="9"/>
      <c r="BA3454" s="29"/>
      <c r="BB3454" s="29"/>
      <c r="BC3454" s="29"/>
      <c r="BD3454" s="29"/>
    </row>
    <row r="3455" spans="2:56" ht="18.649999999999999" customHeight="1" thickBot="1">
      <c r="D3455" s="30"/>
      <c r="G3455" s="31"/>
      <c r="I3455" s="30"/>
      <c r="L3455" s="31"/>
      <c r="N3455" s="30"/>
      <c r="Q3455" s="31"/>
      <c r="S3455" s="30"/>
      <c r="V3455" s="31"/>
      <c r="X3455" s="30"/>
      <c r="AA3455" s="31"/>
      <c r="AC3455" s="30"/>
      <c r="AF3455" s="31"/>
      <c r="AH3455" s="30"/>
      <c r="AK3455" s="31"/>
      <c r="AM3455" s="30"/>
      <c r="AP3455" s="31"/>
      <c r="AR3455" s="30"/>
      <c r="AU3455" s="31"/>
      <c r="AY3455" s="185"/>
      <c r="AZ3455" s="9"/>
      <c r="BA3455" s="29"/>
      <c r="BB3455" s="29"/>
      <c r="BC3455" s="29"/>
      <c r="BD3455" s="29"/>
    </row>
    <row r="3456" spans="2:56" ht="18.649999999999999" customHeight="1" thickBot="1">
      <c r="D3456" s="197" t="s">
        <v>96</v>
      </c>
      <c r="E3456" s="198"/>
      <c r="F3456" s="199" t="s">
        <v>97</v>
      </c>
      <c r="G3456" s="200"/>
      <c r="I3456" s="197" t="s">
        <v>98</v>
      </c>
      <c r="J3456" s="198"/>
      <c r="K3456" s="199" t="s">
        <v>99</v>
      </c>
      <c r="L3456" s="200"/>
      <c r="N3456" s="197" t="s">
        <v>1</v>
      </c>
      <c r="O3456" s="198"/>
      <c r="P3456" s="199" t="s">
        <v>2</v>
      </c>
      <c r="Q3456" s="200"/>
      <c r="S3456" s="172" t="s">
        <v>100</v>
      </c>
      <c r="T3456" s="173"/>
      <c r="U3456" s="199" t="s">
        <v>101</v>
      </c>
      <c r="V3456" s="200"/>
      <c r="X3456" s="197" t="s">
        <v>102</v>
      </c>
      <c r="Y3456" s="198"/>
      <c r="Z3456" s="199" t="s">
        <v>103</v>
      </c>
      <c r="AA3456" s="200"/>
      <c r="AB3456" s="4"/>
      <c r="AC3456" s="197" t="s">
        <v>104</v>
      </c>
      <c r="AD3456" s="198"/>
      <c r="AE3456" s="199" t="s">
        <v>105</v>
      </c>
      <c r="AF3456" s="200"/>
      <c r="AH3456" s="172" t="s">
        <v>106</v>
      </c>
      <c r="AI3456" s="173"/>
      <c r="AJ3456" s="199" t="s">
        <v>107</v>
      </c>
      <c r="AK3456" s="200"/>
      <c r="AL3456" s="4"/>
      <c r="AM3456" s="197" t="s">
        <v>108</v>
      </c>
      <c r="AN3456" s="198"/>
      <c r="AO3456" s="199" t="s">
        <v>109</v>
      </c>
      <c r="AP3456" s="200"/>
      <c r="AR3456" s="197" t="s">
        <v>110</v>
      </c>
      <c r="AS3456" s="198"/>
      <c r="AT3456" s="199" t="s">
        <v>111</v>
      </c>
      <c r="AU3456" s="200"/>
      <c r="AV3456" s="4"/>
      <c r="AW3456" s="36" t="s">
        <v>112</v>
      </c>
      <c r="AY3456" s="186" t="s">
        <v>113</v>
      </c>
      <c r="AZ3456" s="9"/>
      <c r="BA3456" s="29"/>
      <c r="BB3456" s="29"/>
      <c r="BC3456" s="29"/>
      <c r="BD3456" s="29"/>
    </row>
    <row r="3457" spans="2:56" ht="18.649999999999999" customHeight="1" thickTop="1" thickBot="1">
      <c r="D3457" s="24">
        <v>0</v>
      </c>
      <c r="E3457" s="28">
        <v>0</v>
      </c>
      <c r="F3457" s="26">
        <v>1</v>
      </c>
      <c r="G3457" s="27">
        <v>0</v>
      </c>
      <c r="I3457" s="24">
        <v>0</v>
      </c>
      <c r="J3457" s="28">
        <f t="shared" ref="J3457" si="20623">IF(0=(1-$J$8*$K$8*$B3454^2),0,-1*(1-$J$8*$K$8*$B3454^2)/($B3454*$K$8))</f>
        <v>-1.0071298709979894E-2</v>
      </c>
      <c r="K3457" s="26">
        <v>1</v>
      </c>
      <c r="L3457" s="27">
        <v>0</v>
      </c>
      <c r="N3457" s="24">
        <f t="shared" ref="N3457" si="20624">D3457*I3454+F3457*I3457-E3457*J3454-G3457*J3457</f>
        <v>0</v>
      </c>
      <c r="O3457" s="28">
        <f t="shared" ref="O3457" si="20625">(D3457*J3454+E3457*I3454+F3457*J3457+G3457*I3457)</f>
        <v>-1.0071298709979894E-2</v>
      </c>
      <c r="P3457" s="26">
        <f t="shared" ref="P3457" si="20626">D3457*K3454+F3457*K3457-E3457*L3454-G3457*L3457</f>
        <v>1</v>
      </c>
      <c r="Q3457" s="27">
        <f t="shared" ref="Q3457" si="20627">(D3457*L3454+E3457*K3454+F3457*L3457+G3457*K3457)</f>
        <v>0</v>
      </c>
      <c r="S3457" s="24">
        <v>0</v>
      </c>
      <c r="T3457" s="28">
        <v>0</v>
      </c>
      <c r="U3457" s="26">
        <v>1</v>
      </c>
      <c r="V3457" s="27">
        <v>0</v>
      </c>
      <c r="X3457" s="24">
        <f t="shared" ref="X3457" si="20628">N3457*S3454+P3457*S3457-O3457*T3454-Q3457*T3457</f>
        <v>0</v>
      </c>
      <c r="Y3457" s="28">
        <f t="shared" ref="Y3457" si="20629">(N3457*T3454+O3457*S3454+P3457*T3457+Q3457*S3457)</f>
        <v>-1.0071298709979894E-2</v>
      </c>
      <c r="Z3457" s="26">
        <f t="shared" ref="Z3457" si="20630">N3457*U3454+P3457*U3457-O3457*V3454-Q3457*V3457</f>
        <v>0.75164483354754164</v>
      </c>
      <c r="AA3457" s="27">
        <f t="shared" ref="AA3457" si="20631">(N3457*V3454+O3457*U3454+P3457*V3457+Q3457*U3457)</f>
        <v>0</v>
      </c>
      <c r="AB3457" s="8"/>
      <c r="AC3457" s="24">
        <v>0</v>
      </c>
      <c r="AD3457" s="28">
        <f t="shared" ref="AD3457" si="20632">IF(0=(1-$AD$8*$AE$8*$B3454^2),0,-1*(1-$AD$8*$AE$8*$B3454^2)/($B3454*$AD$8))</f>
        <v>-3.7749852622702459E-2</v>
      </c>
      <c r="AE3457" s="26">
        <v>1</v>
      </c>
      <c r="AF3457" s="27">
        <v>0</v>
      </c>
      <c r="AH3457" s="24">
        <f t="shared" ref="AH3457" si="20633">X3457*AC3454+Z3457*AC3457-Y3457*AD3454-AA3457*AD3457</f>
        <v>0</v>
      </c>
      <c r="AI3457" s="28">
        <f t="shared" ref="AI3457" si="20634">(X3457*AD3454+Y3457*AC3454+Z3457*AD3457+AA3457*AC3457)</f>
        <v>-3.8445780401015317E-2</v>
      </c>
      <c r="AJ3457" s="26">
        <f t="shared" ref="AJ3457" si="20635">X3457*AE3454+Z3457*AE3457-Y3457*AF3454-AA3457*AF3457</f>
        <v>0.75164483354754164</v>
      </c>
      <c r="AK3457" s="27">
        <f t="shared" ref="AK3457" si="20636">(X3457*AF3454+Y3457*AE3454+Z3457*AF3457+AA3457*AE3457)</f>
        <v>0</v>
      </c>
      <c r="AL3457" s="8"/>
      <c r="AM3457" s="24">
        <v>0</v>
      </c>
      <c r="AN3457" s="28">
        <v>0</v>
      </c>
      <c r="AO3457" s="26">
        <v>1</v>
      </c>
      <c r="AP3457" s="27">
        <v>0</v>
      </c>
      <c r="AR3457" s="24">
        <f t="shared" ref="AR3457" si="20637">AH3457*AM3454+AJ3457*AM3457-AI3457*AN3454-AK3457*AN3457</f>
        <v>0</v>
      </c>
      <c r="AS3457" s="28">
        <f t="shared" ref="AS3457" si="20638">(AH3457*AN3454+AI3457*AM3454+AJ3457*AN3457+AK3457*AM3457)</f>
        <v>-3.8445780401015317E-2</v>
      </c>
      <c r="AT3457" s="26">
        <f t="shared" ref="AT3457" si="20639">AH3457*AO3454+AJ3457*AO3457-AI3457*AP3454-AK3457*AP3457</f>
        <v>0.55567686265788663</v>
      </c>
      <c r="AU3457" s="27">
        <f t="shared" ref="AU3457" si="20640">(AH3457*AP3454+AI3457*AO3454+AJ3457*AP3457+AK3457*AO3457)</f>
        <v>0</v>
      </c>
      <c r="AV3457" s="8"/>
      <c r="AW3457" s="38">
        <f t="shared" ref="AW3457" si="20641">(180/PI())*ATAN(-1*(($AR$8*AS3454+AU3454+$AR$8*AS3457+AU3457)/($AR$8*AR3454+AT3454+$AR$8*AR3457+AT3457)))</f>
        <v>89.118918550262464</v>
      </c>
      <c r="AY3457" s="187">
        <f t="shared" ref="AY3457" si="20642">20*LOG(((($AR$8*AR3454+AT3454-$AR$8*AR3457-AT3457)^2+($AR$8*AS3454+AU3454-$AR$8*AS3457-AU3457)^2)/(($AR$8*AR3454+AT3454+$AR$8*AR3457+AT3457)^2+($AR$8*AS3454+AU3454+$AR$8*AS3457+AU3457)^2))^0.5)</f>
        <v>-2.2396930978596172E-2</v>
      </c>
      <c r="AZ3457" s="9"/>
      <c r="BA3457" s="29"/>
      <c r="BB3457" s="29"/>
      <c r="BC3457" s="29"/>
      <c r="BD3457" s="29"/>
    </row>
    <row r="3458" spans="2:56" ht="18.649999999999999" customHeight="1">
      <c r="AY3458" s="33"/>
    </row>
    <row r="3459" spans="2:56" ht="18.649999999999999" customHeight="1" thickBot="1">
      <c r="E3459" s="21" t="s">
        <v>68</v>
      </c>
      <c r="J3459" s="21" t="s">
        <v>69</v>
      </c>
      <c r="O3459" s="21" t="s">
        <v>70</v>
      </c>
      <c r="T3459" s="21" t="s">
        <v>71</v>
      </c>
      <c r="Y3459" s="21" t="s">
        <v>72</v>
      </c>
      <c r="AD3459" s="21" t="s">
        <v>73</v>
      </c>
      <c r="AI3459" s="21" t="s">
        <v>74</v>
      </c>
      <c r="AN3459" s="21" t="s">
        <v>75</v>
      </c>
      <c r="AS3459" s="21" t="s">
        <v>76</v>
      </c>
    </row>
    <row r="3460" spans="2:56" ht="18.649999999999999" customHeight="1" thickBot="1">
      <c r="B3460" s="20"/>
      <c r="D3460" s="197" t="s">
        <v>77</v>
      </c>
      <c r="E3460" s="198"/>
      <c r="F3460" s="199" t="s">
        <v>78</v>
      </c>
      <c r="G3460" s="200"/>
      <c r="I3460" s="197" t="s">
        <v>79</v>
      </c>
      <c r="J3460" s="198"/>
      <c r="K3460" s="199" t="s">
        <v>80</v>
      </c>
      <c r="L3460" s="200"/>
      <c r="N3460" s="197" t="s">
        <v>81</v>
      </c>
      <c r="O3460" s="198"/>
      <c r="P3460" s="199" t="s">
        <v>82</v>
      </c>
      <c r="Q3460" s="200"/>
      <c r="S3460" s="197" t="s">
        <v>83</v>
      </c>
      <c r="T3460" s="198"/>
      <c r="U3460" s="199" t="s">
        <v>84</v>
      </c>
      <c r="V3460" s="200"/>
      <c r="X3460" s="197" t="s">
        <v>85</v>
      </c>
      <c r="Y3460" s="198"/>
      <c r="Z3460" s="199" t="s">
        <v>86</v>
      </c>
      <c r="AA3460" s="200"/>
      <c r="AB3460" s="4"/>
      <c r="AC3460" s="197" t="s">
        <v>87</v>
      </c>
      <c r="AD3460" s="198"/>
      <c r="AE3460" s="199" t="s">
        <v>88</v>
      </c>
      <c r="AF3460" s="200"/>
      <c r="AH3460" s="197" t="s">
        <v>89</v>
      </c>
      <c r="AI3460" s="198"/>
      <c r="AJ3460" s="199" t="s">
        <v>90</v>
      </c>
      <c r="AK3460" s="200"/>
      <c r="AL3460" s="4"/>
      <c r="AM3460" s="197" t="s">
        <v>91</v>
      </c>
      <c r="AN3460" s="198"/>
      <c r="AO3460" s="199" t="s">
        <v>92</v>
      </c>
      <c r="AP3460" s="200"/>
      <c r="AR3460" s="197" t="s">
        <v>93</v>
      </c>
      <c r="AS3460" s="198"/>
      <c r="AT3460" s="199" t="s">
        <v>94</v>
      </c>
      <c r="AU3460" s="200"/>
      <c r="AV3460" s="4"/>
      <c r="AW3460" s="181" t="s">
        <v>95</v>
      </c>
      <c r="AY3460" s="182" t="s">
        <v>22</v>
      </c>
      <c r="AZ3460" s="9"/>
      <c r="BA3460" s="29"/>
      <c r="BB3460" s="29"/>
      <c r="BC3460" s="29"/>
      <c r="BD3460" s="29"/>
    </row>
    <row r="3461" spans="2:56" ht="18.649999999999999" customHeight="1" thickTop="1" thickBot="1">
      <c r="B3461" s="39">
        <f t="shared" ref="B3461" si="20643">B3454+$E$5</f>
        <v>1.0963999999999785</v>
      </c>
      <c r="D3461" s="24">
        <v>1</v>
      </c>
      <c r="E3461" s="25">
        <v>0</v>
      </c>
      <c r="F3461" s="26">
        <v>0</v>
      </c>
      <c r="G3461" s="27">
        <f t="shared" ref="G3461" si="20644">-1/($E$8*$B3461)</f>
        <v>-5.0953960039867381</v>
      </c>
      <c r="I3461" s="24">
        <v>1</v>
      </c>
      <c r="J3461" s="28">
        <v>0</v>
      </c>
      <c r="K3461" s="26">
        <v>0</v>
      </c>
      <c r="L3461" s="27">
        <v>0</v>
      </c>
      <c r="N3461" s="24">
        <f t="shared" ref="N3461" si="20645">D3461*I3461+F3461*I3464-E3461*J3461-G3461*J3464</f>
        <v>0.95273220880629261</v>
      </c>
      <c r="O3461" s="28">
        <f t="shared" ref="O3461" si="20646">(D3461*J3461+E3461*I3461+F3461*J3464+G3461*I3464)</f>
        <v>0</v>
      </c>
      <c r="P3461" s="26">
        <f t="shared" ref="P3461" si="20647">D3461*K3461+F3461*K3464-E3461*L3461-G3461*L3464</f>
        <v>0</v>
      </c>
      <c r="Q3461" s="27">
        <f t="shared" ref="Q3461" si="20648">(D3461*L3461+E3461*K3461+F3461*L3464+G3461*K3464)</f>
        <v>-5.0953960039867381</v>
      </c>
      <c r="S3461" s="24">
        <v>1</v>
      </c>
      <c r="T3461" s="25">
        <v>0</v>
      </c>
      <c r="U3461" s="26">
        <v>0</v>
      </c>
      <c r="V3461" s="27">
        <f t="shared" ref="V3461" si="20649">-1/($T$8*$B3461)</f>
        <v>-24.65069958685476</v>
      </c>
      <c r="X3461" s="24">
        <f t="shared" ref="X3461" si="20650">N3461*S3461+P3461*S3464-O3461*T3461-Q3461*T3464</f>
        <v>0.95273220880629261</v>
      </c>
      <c r="Y3461" s="28">
        <f t="shared" ref="Y3461" si="20651">(N3461*T3461+O3461*S3461+P3461*T3464+Q3461*S3464)</f>
        <v>0</v>
      </c>
      <c r="Z3461" s="26">
        <f t="shared" ref="Z3461" si="20652">N3461*U3461+P3461*U3464-O3461*V3461-Q3461*V3464</f>
        <v>0</v>
      </c>
      <c r="AA3461" s="27">
        <f t="shared" ref="AA3461" si="20653">(N3461*V3461+O3461*U3461+P3461*V3464+Q3461*U3464)</f>
        <v>-28.580911469991239</v>
      </c>
      <c r="AB3461" s="8"/>
      <c r="AC3461" s="24">
        <v>1</v>
      </c>
      <c r="AD3461" s="28">
        <v>0</v>
      </c>
      <c r="AE3461" s="26">
        <v>0</v>
      </c>
      <c r="AF3461" s="27">
        <v>0</v>
      </c>
      <c r="AH3461" s="24">
        <f t="shared" ref="AH3461" si="20654">X3461*AC3461+Z3461*AC3464-Y3461*AD3461-AA3461*AD3464</f>
        <v>-0.10673365672320156</v>
      </c>
      <c r="AI3461" s="28">
        <f t="shared" ref="AI3461" si="20655">(X3461*AD3461+Y3461*AC3461+Z3461*AD3464+AA3461*AC3464)</f>
        <v>0</v>
      </c>
      <c r="AJ3461" s="26">
        <f t="shared" ref="AJ3461" si="20656">X3461*AE3461+Z3461*AE3464-Y3461*AF3461-AA3461*AF3464</f>
        <v>0</v>
      </c>
      <c r="AK3461" s="27">
        <f t="shared" ref="AK3461" si="20657">(X3461*AF3461+Y3461*AE3461+Z3461*AF3464+AA3461*AE3464)</f>
        <v>-28.580911469991239</v>
      </c>
      <c r="AL3461" s="8"/>
      <c r="AM3461" s="24">
        <v>1</v>
      </c>
      <c r="AN3461" s="25">
        <v>0</v>
      </c>
      <c r="AO3461" s="26">
        <v>0</v>
      </c>
      <c r="AP3461" s="27">
        <f t="shared" ref="AP3461" si="20658">-1/($AN$8*$B3461)</f>
        <v>-5.0953960039867381</v>
      </c>
      <c r="AR3461" s="24">
        <f t="shared" ref="AR3461" si="20659">AH3461*AM3461+AJ3461*AM3464-AI3461*AN3461-AK3461*AN3464</f>
        <v>-0.10673365672320156</v>
      </c>
      <c r="AS3461" s="28">
        <f t="shared" ref="AS3461" si="20660">(AH3461*AN3461+AI3461*AM3461+AJ3461*AN3464+AK3461*AM3464)</f>
        <v>0</v>
      </c>
      <c r="AT3461" s="26">
        <f t="shared" ref="AT3461" si="20661">AH3461*AO3461+AJ3461*AO3464-AI3461*AP3461-AK3461*AP3464</f>
        <v>0</v>
      </c>
      <c r="AU3461" s="27">
        <f t="shared" ref="AU3461" si="20662">(AH3461*AP3461+AI3461*AO3461+AJ3461*AP3464+AK3461*AO3464)</f>
        <v>-28.037061222032946</v>
      </c>
      <c r="AV3461" s="8"/>
      <c r="AW3461" s="183">
        <f t="shared" ref="AW3461" si="20663">20*LOG((2*$AR$8)/(($AR$8*AR3461+AT3461+$AR$8*AR3464+AT3464)^2+($AR$8*AS3461+AU3461+$AR$8*AS3464+AU3464)^2)^0.5)</f>
        <v>-22.946999212330073</v>
      </c>
      <c r="AY3461" s="184">
        <f t="shared" ref="AY3461" si="20664">((AS3461^2+AR3461^2)/(AS3464^2+AR3464^2))^0.5</f>
        <v>2.8185074676025126</v>
      </c>
      <c r="AZ3461" s="9"/>
      <c r="BA3461" s="29"/>
      <c r="BB3461" s="29"/>
      <c r="BC3461" s="29"/>
      <c r="BD3461" s="29"/>
    </row>
    <row r="3462" spans="2:56" ht="18.649999999999999" customHeight="1" thickBot="1">
      <c r="D3462" s="30"/>
      <c r="G3462" s="31"/>
      <c r="I3462" s="30"/>
      <c r="L3462" s="31"/>
      <c r="N3462" s="30"/>
      <c r="Q3462" s="31"/>
      <c r="S3462" s="30"/>
      <c r="V3462" s="31"/>
      <c r="X3462" s="30"/>
      <c r="AA3462" s="31"/>
      <c r="AC3462" s="30"/>
      <c r="AF3462" s="31"/>
      <c r="AH3462" s="30"/>
      <c r="AK3462" s="31"/>
      <c r="AM3462" s="30"/>
      <c r="AP3462" s="31"/>
      <c r="AR3462" s="30"/>
      <c r="AU3462" s="31"/>
      <c r="AY3462" s="185"/>
      <c r="AZ3462" s="9"/>
      <c r="BA3462" s="29"/>
      <c r="BB3462" s="29"/>
      <c r="BC3462" s="29"/>
      <c r="BD3462" s="29"/>
    </row>
    <row r="3463" spans="2:56" ht="18.649999999999999" customHeight="1" thickBot="1">
      <c r="D3463" s="197" t="s">
        <v>96</v>
      </c>
      <c r="E3463" s="198"/>
      <c r="F3463" s="199" t="s">
        <v>97</v>
      </c>
      <c r="G3463" s="200"/>
      <c r="I3463" s="197" t="s">
        <v>98</v>
      </c>
      <c r="J3463" s="198"/>
      <c r="K3463" s="199" t="s">
        <v>99</v>
      </c>
      <c r="L3463" s="200"/>
      <c r="N3463" s="197" t="s">
        <v>1</v>
      </c>
      <c r="O3463" s="198"/>
      <c r="P3463" s="199" t="s">
        <v>2</v>
      </c>
      <c r="Q3463" s="200"/>
      <c r="S3463" s="172" t="s">
        <v>100</v>
      </c>
      <c r="T3463" s="173"/>
      <c r="U3463" s="199" t="s">
        <v>101</v>
      </c>
      <c r="V3463" s="200"/>
      <c r="X3463" s="197" t="s">
        <v>102</v>
      </c>
      <c r="Y3463" s="198"/>
      <c r="Z3463" s="199" t="s">
        <v>103</v>
      </c>
      <c r="AA3463" s="200"/>
      <c r="AB3463" s="4"/>
      <c r="AC3463" s="197" t="s">
        <v>104</v>
      </c>
      <c r="AD3463" s="198"/>
      <c r="AE3463" s="199" t="s">
        <v>105</v>
      </c>
      <c r="AF3463" s="200"/>
      <c r="AH3463" s="172" t="s">
        <v>106</v>
      </c>
      <c r="AI3463" s="173"/>
      <c r="AJ3463" s="199" t="s">
        <v>107</v>
      </c>
      <c r="AK3463" s="200"/>
      <c r="AL3463" s="4"/>
      <c r="AM3463" s="197" t="s">
        <v>108</v>
      </c>
      <c r="AN3463" s="198"/>
      <c r="AO3463" s="199" t="s">
        <v>109</v>
      </c>
      <c r="AP3463" s="200"/>
      <c r="AR3463" s="197" t="s">
        <v>110</v>
      </c>
      <c r="AS3463" s="198"/>
      <c r="AT3463" s="199" t="s">
        <v>111</v>
      </c>
      <c r="AU3463" s="200"/>
      <c r="AV3463" s="4"/>
      <c r="AW3463" s="36" t="s">
        <v>112</v>
      </c>
      <c r="AY3463" s="186" t="s">
        <v>113</v>
      </c>
      <c r="AZ3463" s="9"/>
      <c r="BA3463" s="29"/>
      <c r="BB3463" s="29"/>
      <c r="BC3463" s="29"/>
      <c r="BD3463" s="29"/>
    </row>
    <row r="3464" spans="2:56" ht="18.649999999999999" customHeight="1" thickTop="1" thickBot="1">
      <c r="D3464" s="24">
        <v>0</v>
      </c>
      <c r="E3464" s="28">
        <v>0</v>
      </c>
      <c r="F3464" s="26">
        <v>1</v>
      </c>
      <c r="G3464" s="27">
        <v>0</v>
      </c>
      <c r="I3464" s="24">
        <v>0</v>
      </c>
      <c r="J3464" s="28">
        <f t="shared" ref="J3464" si="20665">IF(0=(1-$J$8*$K$8*$B3461^2),0,-1*(1-$J$8*$K$8*$B3461^2)/($B3461*$K$8))</f>
        <v>-9.2765687213955863E-3</v>
      </c>
      <c r="K3464" s="26">
        <v>1</v>
      </c>
      <c r="L3464" s="27">
        <v>0</v>
      </c>
      <c r="N3464" s="24">
        <f t="shared" ref="N3464" si="20666">D3464*I3461+F3464*I3464-E3464*J3461-G3464*J3464</f>
        <v>0</v>
      </c>
      <c r="O3464" s="28">
        <f t="shared" ref="O3464" si="20667">(D3464*J3461+E3464*I3461+F3464*J3464+G3464*I3464)</f>
        <v>-9.2765687213955863E-3</v>
      </c>
      <c r="P3464" s="26">
        <f t="shared" ref="P3464" si="20668">D3464*K3461+F3464*K3464-E3464*L3461-G3464*L3464</f>
        <v>1</v>
      </c>
      <c r="Q3464" s="27">
        <f t="shared" ref="Q3464" si="20669">(D3464*L3461+E3464*K3461+F3464*L3464+G3464*K3464)</f>
        <v>0</v>
      </c>
      <c r="S3464" s="24">
        <v>0</v>
      </c>
      <c r="T3464" s="28">
        <v>0</v>
      </c>
      <c r="U3464" s="26">
        <v>1</v>
      </c>
      <c r="V3464" s="27">
        <v>0</v>
      </c>
      <c r="X3464" s="24">
        <f t="shared" ref="X3464" si="20670">N3464*S3461+P3464*S3464-O3464*T3461-Q3464*T3464</f>
        <v>0</v>
      </c>
      <c r="Y3464" s="28">
        <f t="shared" ref="Y3464" si="20671">(N3464*T3461+O3464*S3461+P3464*T3464+Q3464*S3464)</f>
        <v>-9.2765687213955863E-3</v>
      </c>
      <c r="Z3464" s="26">
        <f t="shared" ref="Z3464" si="20672">N3464*U3461+P3464*U3464-O3464*V3461-Q3464*V3464</f>
        <v>0.77132609125206408</v>
      </c>
      <c r="AA3464" s="27">
        <f t="shared" ref="AA3464" si="20673">(N3464*V3461+O3464*U3461+P3464*V3464+Q3464*U3464)</f>
        <v>0</v>
      </c>
      <c r="AB3464" s="8"/>
      <c r="AC3464" s="24">
        <v>0</v>
      </c>
      <c r="AD3464" s="28">
        <f t="shared" ref="AD3464" si="20674">IF(0=(1-$AD$8*$AE$8*$B3461^2),0,-1*(1-$AD$8*$AE$8*$B3461^2)/($B3461*$AD$8))</f>
        <v>-3.706900203801719E-2</v>
      </c>
      <c r="AE3464" s="26">
        <v>1</v>
      </c>
      <c r="AF3464" s="27">
        <v>0</v>
      </c>
      <c r="AH3464" s="24">
        <f t="shared" ref="AH3464" si="20675">X3464*AC3461+Z3464*AC3464-Y3464*AD3461-AA3464*AD3464</f>
        <v>0</v>
      </c>
      <c r="AI3464" s="28">
        <f t="shared" ref="AI3464" si="20676">(X3464*AD3461+Y3464*AC3461+Z3464*AD3464+AA3464*AC3464)</f>
        <v>-3.7868857169994184E-2</v>
      </c>
      <c r="AJ3464" s="26">
        <f t="shared" ref="AJ3464" si="20677">X3464*AE3461+Z3464*AE3464-Y3464*AF3461-AA3464*AF3464</f>
        <v>0.77132609125206408</v>
      </c>
      <c r="AK3464" s="27">
        <f t="shared" ref="AK3464" si="20678">(X3464*AF3461+Y3464*AE3461+Z3464*AF3464+AA3464*AE3464)</f>
        <v>0</v>
      </c>
      <c r="AL3464" s="8"/>
      <c r="AM3464" s="24">
        <v>0</v>
      </c>
      <c r="AN3464" s="28">
        <v>0</v>
      </c>
      <c r="AO3464" s="26">
        <v>1</v>
      </c>
      <c r="AP3464" s="27">
        <v>0</v>
      </c>
      <c r="AR3464" s="24">
        <f t="shared" ref="AR3464" si="20679">AH3464*AM3461+AJ3464*AM3464-AI3464*AN3461-AK3464*AN3464</f>
        <v>0</v>
      </c>
      <c r="AS3464" s="28">
        <f t="shared" ref="AS3464" si="20680">(AH3464*AN3461+AI3464*AM3461+AJ3464*AN3464+AK3464*AM3464)</f>
        <v>-3.7868857169994184E-2</v>
      </c>
      <c r="AT3464" s="26">
        <f t="shared" ref="AT3464" si="20681">AH3464*AO3461+AJ3464*AO3464-AI3464*AP3461-AK3464*AP3464</f>
        <v>0.57836926775253117</v>
      </c>
      <c r="AU3464" s="27">
        <f t="shared" ref="AU3464" si="20682">(AH3464*AP3461+AI3464*AO3461+AJ3464*AP3464+AK3464*AO3464)</f>
        <v>0</v>
      </c>
      <c r="AV3464" s="8"/>
      <c r="AW3464" s="38">
        <f t="shared" ref="AW3464" si="20683">(180/PI())*ATAN(-1*(($AR$8*AS3461+AU3461+$AR$8*AS3464+AU3464)/($AR$8*AR3461+AT3461+$AR$8*AR3464+AT3464)))</f>
        <v>89.037568810109534</v>
      </c>
      <c r="AY3464" s="187">
        <f t="shared" ref="AY3464" si="20684">20*LOG(((($AR$8*AR3461+AT3461-$AR$8*AR3464-AT3464)^2+($AR$8*AS3461+AU3461-$AR$8*AS3464-AU3464)^2)/(($AR$8*AR3461+AT3461+$AR$8*AR3464+AT3464)^2+($AR$8*AS3461+AU3461+$AR$8*AS3464+AU3464)^2))^0.5)</f>
        <v>-2.2089628056979768E-2</v>
      </c>
      <c r="AZ3464" s="9"/>
      <c r="BA3464" s="29"/>
      <c r="BB3464" s="29"/>
      <c r="BC3464" s="29"/>
      <c r="BD3464" s="29"/>
    </row>
    <row r="3465" spans="2:56" ht="18.649999999999999" customHeight="1">
      <c r="AY3465" s="33"/>
    </row>
    <row r="3466" spans="2:56" ht="18.649999999999999" customHeight="1" thickBot="1">
      <c r="E3466" s="21" t="s">
        <v>68</v>
      </c>
      <c r="J3466" s="21" t="s">
        <v>69</v>
      </c>
      <c r="O3466" s="21" t="s">
        <v>70</v>
      </c>
      <c r="T3466" s="21" t="s">
        <v>71</v>
      </c>
      <c r="Y3466" s="21" t="s">
        <v>72</v>
      </c>
      <c r="AD3466" s="21" t="s">
        <v>73</v>
      </c>
      <c r="AI3466" s="21" t="s">
        <v>74</v>
      </c>
      <c r="AN3466" s="21" t="s">
        <v>75</v>
      </c>
      <c r="AS3466" s="21" t="s">
        <v>76</v>
      </c>
    </row>
    <row r="3467" spans="2:56" ht="18.649999999999999" customHeight="1" thickBot="1">
      <c r="B3467" s="20"/>
      <c r="D3467" s="197" t="s">
        <v>77</v>
      </c>
      <c r="E3467" s="198"/>
      <c r="F3467" s="199" t="s">
        <v>78</v>
      </c>
      <c r="G3467" s="200"/>
      <c r="I3467" s="197" t="s">
        <v>79</v>
      </c>
      <c r="J3467" s="198"/>
      <c r="K3467" s="199" t="s">
        <v>80</v>
      </c>
      <c r="L3467" s="200"/>
      <c r="N3467" s="197" t="s">
        <v>81</v>
      </c>
      <c r="O3467" s="198"/>
      <c r="P3467" s="199" t="s">
        <v>82</v>
      </c>
      <c r="Q3467" s="200"/>
      <c r="S3467" s="197" t="s">
        <v>83</v>
      </c>
      <c r="T3467" s="198"/>
      <c r="U3467" s="199" t="s">
        <v>84</v>
      </c>
      <c r="V3467" s="200"/>
      <c r="X3467" s="197" t="s">
        <v>85</v>
      </c>
      <c r="Y3467" s="198"/>
      <c r="Z3467" s="199" t="s">
        <v>86</v>
      </c>
      <c r="AA3467" s="200"/>
      <c r="AB3467" s="4"/>
      <c r="AC3467" s="197" t="s">
        <v>87</v>
      </c>
      <c r="AD3467" s="198"/>
      <c r="AE3467" s="199" t="s">
        <v>88</v>
      </c>
      <c r="AF3467" s="200"/>
      <c r="AH3467" s="197" t="s">
        <v>89</v>
      </c>
      <c r="AI3467" s="198"/>
      <c r="AJ3467" s="199" t="s">
        <v>90</v>
      </c>
      <c r="AK3467" s="200"/>
      <c r="AL3467" s="4"/>
      <c r="AM3467" s="197" t="s">
        <v>91</v>
      </c>
      <c r="AN3467" s="198"/>
      <c r="AO3467" s="199" t="s">
        <v>92</v>
      </c>
      <c r="AP3467" s="200"/>
      <c r="AR3467" s="197" t="s">
        <v>93</v>
      </c>
      <c r="AS3467" s="198"/>
      <c r="AT3467" s="199" t="s">
        <v>94</v>
      </c>
      <c r="AU3467" s="200"/>
      <c r="AV3467" s="4"/>
      <c r="AW3467" s="181" t="s">
        <v>95</v>
      </c>
      <c r="AY3467" s="182" t="s">
        <v>22</v>
      </c>
      <c r="AZ3467" s="9"/>
      <c r="BA3467" s="29"/>
      <c r="BB3467" s="29"/>
      <c r="BC3467" s="29"/>
      <c r="BD3467" s="29"/>
    </row>
    <row r="3468" spans="2:56" ht="18.649999999999999" customHeight="1" thickTop="1" thickBot="1">
      <c r="B3468" s="39">
        <f t="shared" ref="B3468" si="20685">B3461+$E$5</f>
        <v>1.0967999999999785</v>
      </c>
      <c r="D3468" s="24">
        <v>1</v>
      </c>
      <c r="E3468" s="25">
        <v>0</v>
      </c>
      <c r="F3468" s="26">
        <v>0</v>
      </c>
      <c r="G3468" s="27">
        <f t="shared" ref="G3468" si="20686">-1/($E$8*$B3468)</f>
        <v>-5.0935377268153346</v>
      </c>
      <c r="I3468" s="24">
        <v>1</v>
      </c>
      <c r="J3468" s="28">
        <v>0</v>
      </c>
      <c r="K3468" s="26">
        <v>0</v>
      </c>
      <c r="L3468" s="27">
        <v>0</v>
      </c>
      <c r="N3468" s="24">
        <f t="shared" ref="N3468" si="20687">D3468*I3468+F3468*I3471-E3468*J3468-G3468*J3471</f>
        <v>0.95679595157435782</v>
      </c>
      <c r="O3468" s="28">
        <f t="shared" ref="O3468" si="20688">(D3468*J3468+E3468*I3468+F3468*J3471+G3468*I3471)</f>
        <v>0</v>
      </c>
      <c r="P3468" s="26">
        <f t="shared" ref="P3468" si="20689">D3468*K3468+F3468*K3471-E3468*L3468-G3468*L3471</f>
        <v>0</v>
      </c>
      <c r="Q3468" s="27">
        <f t="shared" ref="Q3468" si="20690">(D3468*L3468+E3468*K3468+F3468*L3471+G3468*K3471)</f>
        <v>-5.0935377268153346</v>
      </c>
      <c r="S3468" s="24">
        <v>1</v>
      </c>
      <c r="T3468" s="25">
        <v>0</v>
      </c>
      <c r="U3468" s="26">
        <v>0</v>
      </c>
      <c r="V3468" s="27">
        <f t="shared" ref="V3468" si="20691">-1/($T$8*$B3468)</f>
        <v>-24.641709543241756</v>
      </c>
      <c r="X3468" s="24">
        <f t="shared" ref="X3468" si="20692">N3468*S3468+P3468*S3471-O3468*T3468-Q3468*T3471</f>
        <v>0.95679595157435782</v>
      </c>
      <c r="Y3468" s="28">
        <f t="shared" ref="Y3468" si="20693">(N3468*T3468+O3468*S3468+P3468*T3471+Q3468*S3471)</f>
        <v>0</v>
      </c>
      <c r="Z3468" s="26">
        <f t="shared" ref="Z3468" si="20694">N3468*U3468+P3468*U3471-O3468*V3468-Q3468*V3471</f>
        <v>0</v>
      </c>
      <c r="AA3468" s="27">
        <f t="shared" ref="AA3468" si="20695">(N3468*V3468+O3468*U3468+P3468*V3471+Q3468*U3471)</f>
        <v>-28.670625657660263</v>
      </c>
      <c r="AB3468" s="8"/>
      <c r="AC3468" s="24">
        <v>1</v>
      </c>
      <c r="AD3468" s="28">
        <v>0</v>
      </c>
      <c r="AE3468" s="26">
        <v>0</v>
      </c>
      <c r="AF3468" s="27">
        <v>0</v>
      </c>
      <c r="AH3468" s="24">
        <f t="shared" ref="AH3468" si="20696">X3468*AC3468+Z3468*AC3471-Y3468*AD3468-AA3468*AD3471</f>
        <v>-8.6482378891906908E-2</v>
      </c>
      <c r="AI3468" s="28">
        <f t="shared" ref="AI3468" si="20697">(X3468*AD3468+Y3468*AC3468+Z3468*AD3471+AA3468*AC3471)</f>
        <v>0</v>
      </c>
      <c r="AJ3468" s="26">
        <f t="shared" ref="AJ3468" si="20698">X3468*AE3468+Z3468*AE3471-Y3468*AF3468-AA3468*AF3471</f>
        <v>0</v>
      </c>
      <c r="AK3468" s="27">
        <f t="shared" ref="AK3468" si="20699">(X3468*AF3468+Y3468*AE3468+Z3468*AF3471+AA3468*AE3471)</f>
        <v>-28.670625657660263</v>
      </c>
      <c r="AL3468" s="8"/>
      <c r="AM3468" s="24">
        <v>1</v>
      </c>
      <c r="AN3468" s="25">
        <v>0</v>
      </c>
      <c r="AO3468" s="26">
        <v>0</v>
      </c>
      <c r="AP3468" s="27">
        <f t="shared" ref="AP3468" si="20700">-1/($AN$8*$B3468)</f>
        <v>-5.0935377268153346</v>
      </c>
      <c r="AR3468" s="24">
        <f t="shared" ref="AR3468" si="20701">AH3468*AM3468+AJ3468*AM3471-AI3468*AN3468-AK3468*AN3471</f>
        <v>-8.6482378891906908E-2</v>
      </c>
      <c r="AS3468" s="28">
        <f t="shared" ref="AS3468" si="20702">(AH3468*AN3468+AI3468*AM3468+AJ3468*AN3471+AK3468*AM3471)</f>
        <v>0</v>
      </c>
      <c r="AT3468" s="26">
        <f t="shared" ref="AT3468" si="20703">AH3468*AO3468+AJ3468*AO3471-AI3468*AP3468-AK3468*AP3471</f>
        <v>0</v>
      </c>
      <c r="AU3468" s="27">
        <f t="shared" ref="AU3468" si="20704">(AH3468*AP3468+AI3468*AO3468+AJ3468*AP3471+AK3468*AO3471)</f>
        <v>-28.230124398069599</v>
      </c>
      <c r="AV3468" s="8"/>
      <c r="AW3468" s="183">
        <f t="shared" ref="AW3468" si="20705">20*LOG((2*$AR$8)/(($AR$8*AR3468+AT3468+$AR$8*AR3471+AT3471)^2+($AR$8*AS3468+AU3468+$AR$8*AS3471+AU3471)^2)^0.5)</f>
        <v>-23.006553658366098</v>
      </c>
      <c r="AY3468" s="184">
        <f t="shared" ref="AY3468" si="20706">((AS3468^2+AR3468^2)/(AS3471^2+AR3471^2))^0.5</f>
        <v>2.3207499142622856</v>
      </c>
      <c r="AZ3468" s="9"/>
      <c r="BA3468" s="29"/>
      <c r="BB3468" s="29"/>
      <c r="BC3468" s="29"/>
      <c r="BD3468" s="29"/>
    </row>
    <row r="3469" spans="2:56" ht="18.649999999999999" customHeight="1" thickBot="1">
      <c r="D3469" s="30"/>
      <c r="G3469" s="31"/>
      <c r="I3469" s="30"/>
      <c r="L3469" s="31"/>
      <c r="N3469" s="30"/>
      <c r="Q3469" s="31"/>
      <c r="S3469" s="30"/>
      <c r="V3469" s="31"/>
      <c r="X3469" s="30"/>
      <c r="AA3469" s="31"/>
      <c r="AC3469" s="30"/>
      <c r="AF3469" s="31"/>
      <c r="AH3469" s="30"/>
      <c r="AK3469" s="31"/>
      <c r="AM3469" s="30"/>
      <c r="AP3469" s="31"/>
      <c r="AR3469" s="30"/>
      <c r="AU3469" s="31"/>
      <c r="AY3469" s="185"/>
      <c r="AZ3469" s="9"/>
      <c r="BA3469" s="29"/>
      <c r="BB3469" s="29"/>
      <c r="BC3469" s="29"/>
      <c r="BD3469" s="29"/>
    </row>
    <row r="3470" spans="2:56" ht="18.649999999999999" customHeight="1" thickBot="1">
      <c r="D3470" s="197" t="s">
        <v>96</v>
      </c>
      <c r="E3470" s="198"/>
      <c r="F3470" s="199" t="s">
        <v>97</v>
      </c>
      <c r="G3470" s="200"/>
      <c r="I3470" s="197" t="s">
        <v>98</v>
      </c>
      <c r="J3470" s="198"/>
      <c r="K3470" s="199" t="s">
        <v>99</v>
      </c>
      <c r="L3470" s="200"/>
      <c r="N3470" s="197" t="s">
        <v>1</v>
      </c>
      <c r="O3470" s="198"/>
      <c r="P3470" s="199" t="s">
        <v>2</v>
      </c>
      <c r="Q3470" s="200"/>
      <c r="S3470" s="172" t="s">
        <v>100</v>
      </c>
      <c r="T3470" s="173"/>
      <c r="U3470" s="199" t="s">
        <v>101</v>
      </c>
      <c r="V3470" s="200"/>
      <c r="X3470" s="197" t="s">
        <v>102</v>
      </c>
      <c r="Y3470" s="198"/>
      <c r="Z3470" s="199" t="s">
        <v>103</v>
      </c>
      <c r="AA3470" s="200"/>
      <c r="AB3470" s="4"/>
      <c r="AC3470" s="197" t="s">
        <v>104</v>
      </c>
      <c r="AD3470" s="198"/>
      <c r="AE3470" s="199" t="s">
        <v>105</v>
      </c>
      <c r="AF3470" s="200"/>
      <c r="AH3470" s="172" t="s">
        <v>106</v>
      </c>
      <c r="AI3470" s="173"/>
      <c r="AJ3470" s="199" t="s">
        <v>107</v>
      </c>
      <c r="AK3470" s="200"/>
      <c r="AL3470" s="4"/>
      <c r="AM3470" s="197" t="s">
        <v>108</v>
      </c>
      <c r="AN3470" s="198"/>
      <c r="AO3470" s="199" t="s">
        <v>109</v>
      </c>
      <c r="AP3470" s="200"/>
      <c r="AR3470" s="197" t="s">
        <v>110</v>
      </c>
      <c r="AS3470" s="198"/>
      <c r="AT3470" s="199" t="s">
        <v>111</v>
      </c>
      <c r="AU3470" s="200"/>
      <c r="AV3470" s="4"/>
      <c r="AW3470" s="36" t="s">
        <v>112</v>
      </c>
      <c r="AY3470" s="186" t="s">
        <v>113</v>
      </c>
      <c r="AZ3470" s="9"/>
      <c r="BA3470" s="29"/>
      <c r="BB3470" s="29"/>
      <c r="BC3470" s="29"/>
      <c r="BD3470" s="29"/>
    </row>
    <row r="3471" spans="2:56" ht="18.649999999999999" customHeight="1" thickTop="1" thickBot="1">
      <c r="D3471" s="24">
        <v>0</v>
      </c>
      <c r="E3471" s="28">
        <v>0</v>
      </c>
      <c r="F3471" s="26">
        <v>1</v>
      </c>
      <c r="G3471" s="27">
        <v>0</v>
      </c>
      <c r="I3471" s="24">
        <v>0</v>
      </c>
      <c r="J3471" s="28">
        <f t="shared" ref="J3471" si="20707">IF(0=(1-$J$8*$K$8*$B3468^2),0,-1*(1-$J$8*$K$8*$B3468^2)/($B3468*$K$8))</f>
        <v>-8.4821298560705666E-3</v>
      </c>
      <c r="K3471" s="26">
        <v>1</v>
      </c>
      <c r="L3471" s="27">
        <v>0</v>
      </c>
      <c r="N3471" s="24">
        <f t="shared" ref="N3471" si="20708">D3471*I3468+F3471*I3471-E3471*J3468-G3471*J3471</f>
        <v>0</v>
      </c>
      <c r="O3471" s="28">
        <f t="shared" ref="O3471" si="20709">(D3471*J3468+E3471*I3468+F3471*J3471+G3471*I3471)</f>
        <v>-8.4821298560705666E-3</v>
      </c>
      <c r="P3471" s="26">
        <f t="shared" ref="P3471" si="20710">D3471*K3468+F3471*K3471-E3471*L3468-G3471*L3471</f>
        <v>1</v>
      </c>
      <c r="Q3471" s="27">
        <f t="shared" ref="Q3471" si="20711">(D3471*L3468+E3471*K3468+F3471*L3471+G3471*K3471)</f>
        <v>0</v>
      </c>
      <c r="S3471" s="24">
        <v>0</v>
      </c>
      <c r="T3471" s="28">
        <v>0</v>
      </c>
      <c r="U3471" s="26">
        <v>1</v>
      </c>
      <c r="V3471" s="27">
        <v>0</v>
      </c>
      <c r="X3471" s="24">
        <f t="shared" ref="X3471" si="20712">N3471*S3468+P3471*S3471-O3471*T3468-Q3471*T3471</f>
        <v>0</v>
      </c>
      <c r="Y3471" s="28">
        <f t="shared" ref="Y3471" si="20713">(N3471*T3468+O3471*S3468+P3471*T3471+Q3471*S3471)</f>
        <v>-8.4821298560705666E-3</v>
      </c>
      <c r="Z3471" s="26">
        <f t="shared" ref="Z3471" si="20714">N3471*U3468+P3471*U3471-O3471*V3468-Q3471*V3471</f>
        <v>0.79098581977865012</v>
      </c>
      <c r="AA3471" s="27">
        <f t="shared" ref="AA3471" si="20715">(N3471*V3468+O3471*U3468+P3471*V3471+Q3471*U3471)</f>
        <v>0</v>
      </c>
      <c r="AB3471" s="8"/>
      <c r="AC3471" s="24">
        <v>0</v>
      </c>
      <c r="AD3471" s="28">
        <f t="shared" ref="AD3471" si="20716">IF(0=(1-$AD$8*$AE$8*$B3468^2),0,-1*(1-$AD$8*$AE$8*$B3468^2)/($B3468*$AD$8))</f>
        <v>-3.6388404736034073E-2</v>
      </c>
      <c r="AE3471" s="26">
        <v>1</v>
      </c>
      <c r="AF3471" s="27">
        <v>0</v>
      </c>
      <c r="AH3471" s="24">
        <f t="shared" ref="AH3471" si="20717">X3471*AC3468+Z3471*AC3471-Y3471*AD3468-AA3471*AD3471</f>
        <v>0</v>
      </c>
      <c r="AI3471" s="28">
        <f t="shared" ref="AI3471" si="20718">(X3471*AD3468+Y3471*AC3468+Z3471*AD3471+AA3471*AC3471)</f>
        <v>-3.7264842006639792E-2</v>
      </c>
      <c r="AJ3471" s="26">
        <f t="shared" ref="AJ3471" si="20719">X3471*AE3468+Z3471*AE3471-Y3471*AF3468-AA3471*AF3471</f>
        <v>0.79098581977865012</v>
      </c>
      <c r="AK3471" s="27">
        <f t="shared" ref="AK3471" si="20720">(X3471*AF3468+Y3471*AE3468+Z3471*AF3471+AA3471*AE3471)</f>
        <v>0</v>
      </c>
      <c r="AL3471" s="8"/>
      <c r="AM3471" s="24">
        <v>0</v>
      </c>
      <c r="AN3471" s="28">
        <v>0</v>
      </c>
      <c r="AO3471" s="26">
        <v>1</v>
      </c>
      <c r="AP3471" s="27">
        <v>0</v>
      </c>
      <c r="AR3471" s="24">
        <f t="shared" ref="AR3471" si="20721">AH3471*AM3468+AJ3471*AM3471-AI3471*AN3468-AK3471*AN3471</f>
        <v>0</v>
      </c>
      <c r="AS3471" s="28">
        <f t="shared" ref="AS3471" si="20722">(AH3471*AN3468+AI3471*AM3468+AJ3471*AN3471+AK3471*AM3471)</f>
        <v>-3.7264842006639792E-2</v>
      </c>
      <c r="AT3471" s="26">
        <f t="shared" ref="AT3471" si="20723">AH3471*AO3468+AJ3471*AO3471-AI3471*AP3468-AK3471*AP3471</f>
        <v>0.60117594113401751</v>
      </c>
      <c r="AU3471" s="27">
        <f t="shared" ref="AU3471" si="20724">(AH3471*AP3468+AI3471*AO3468+AJ3471*AP3471+AK3471*AO3471)</f>
        <v>0</v>
      </c>
      <c r="AV3471" s="8"/>
      <c r="AW3471" s="38">
        <f t="shared" ref="AW3471" si="20725">(180/PI())*ATAN(-1*(($AR$8*AS3468+AU3468+$AR$8*AS3471+AU3471)/($AR$8*AR3468+AT3468+$AR$8*AR3471+AT3471)))</f>
        <v>88.956871810196645</v>
      </c>
      <c r="AY3471" s="187">
        <f t="shared" ref="AY3471" si="20726">20*LOG(((($AR$8*AR3468+AT3468-$AR$8*AR3471-AT3471)^2+($AR$8*AS3468+AU3468-$AR$8*AS3471-AU3471)^2)/(($AR$8*AR3468+AT3468+$AR$8*AR3471+AT3471)^2+($AR$8*AS3468+AU3468+$AR$8*AS3471+AU3471)^2))^0.5)</f>
        <v>-2.1788026325033561E-2</v>
      </c>
      <c r="AZ3471" s="9"/>
      <c r="BA3471" s="29"/>
      <c r="BB3471" s="29"/>
      <c r="BC3471" s="29"/>
      <c r="BD3471" s="29"/>
    </row>
    <row r="3472" spans="2:56" ht="18.649999999999999" customHeight="1">
      <c r="AY3472" s="33"/>
    </row>
    <row r="3473" spans="2:56" ht="18.649999999999999" customHeight="1" thickBot="1">
      <c r="E3473" s="21" t="s">
        <v>68</v>
      </c>
      <c r="J3473" s="21" t="s">
        <v>69</v>
      </c>
      <c r="O3473" s="21" t="s">
        <v>70</v>
      </c>
      <c r="T3473" s="21" t="s">
        <v>71</v>
      </c>
      <c r="Y3473" s="21" t="s">
        <v>72</v>
      </c>
      <c r="AD3473" s="21" t="s">
        <v>73</v>
      </c>
      <c r="AI3473" s="21" t="s">
        <v>74</v>
      </c>
      <c r="AN3473" s="21" t="s">
        <v>75</v>
      </c>
      <c r="AS3473" s="21" t="s">
        <v>76</v>
      </c>
    </row>
    <row r="3474" spans="2:56" ht="18.649999999999999" customHeight="1" thickBot="1">
      <c r="B3474" s="20"/>
      <c r="D3474" s="197" t="s">
        <v>77</v>
      </c>
      <c r="E3474" s="198"/>
      <c r="F3474" s="199" t="s">
        <v>78</v>
      </c>
      <c r="G3474" s="200"/>
      <c r="I3474" s="197" t="s">
        <v>79</v>
      </c>
      <c r="J3474" s="198"/>
      <c r="K3474" s="199" t="s">
        <v>80</v>
      </c>
      <c r="L3474" s="200"/>
      <c r="N3474" s="197" t="s">
        <v>81</v>
      </c>
      <c r="O3474" s="198"/>
      <c r="P3474" s="199" t="s">
        <v>82</v>
      </c>
      <c r="Q3474" s="200"/>
      <c r="S3474" s="197" t="s">
        <v>83</v>
      </c>
      <c r="T3474" s="198"/>
      <c r="U3474" s="199" t="s">
        <v>84</v>
      </c>
      <c r="V3474" s="200"/>
      <c r="X3474" s="197" t="s">
        <v>85</v>
      </c>
      <c r="Y3474" s="198"/>
      <c r="Z3474" s="199" t="s">
        <v>86</v>
      </c>
      <c r="AA3474" s="200"/>
      <c r="AB3474" s="4"/>
      <c r="AC3474" s="197" t="s">
        <v>87</v>
      </c>
      <c r="AD3474" s="198"/>
      <c r="AE3474" s="199" t="s">
        <v>88</v>
      </c>
      <c r="AF3474" s="200"/>
      <c r="AH3474" s="197" t="s">
        <v>89</v>
      </c>
      <c r="AI3474" s="198"/>
      <c r="AJ3474" s="199" t="s">
        <v>90</v>
      </c>
      <c r="AK3474" s="200"/>
      <c r="AL3474" s="4"/>
      <c r="AM3474" s="197" t="s">
        <v>91</v>
      </c>
      <c r="AN3474" s="198"/>
      <c r="AO3474" s="199" t="s">
        <v>92</v>
      </c>
      <c r="AP3474" s="200"/>
      <c r="AR3474" s="197" t="s">
        <v>93</v>
      </c>
      <c r="AS3474" s="198"/>
      <c r="AT3474" s="199" t="s">
        <v>94</v>
      </c>
      <c r="AU3474" s="200"/>
      <c r="AV3474" s="4"/>
      <c r="AW3474" s="181" t="s">
        <v>95</v>
      </c>
      <c r="AY3474" s="182" t="s">
        <v>22</v>
      </c>
      <c r="AZ3474" s="9"/>
      <c r="BA3474" s="29"/>
      <c r="BB3474" s="29"/>
      <c r="BC3474" s="29"/>
      <c r="BD3474" s="29"/>
    </row>
    <row r="3475" spans="2:56" ht="18.649999999999999" customHeight="1" thickTop="1" thickBot="1">
      <c r="B3475" s="39">
        <f t="shared" ref="B3475" si="20727">B3468+$E$5</f>
        <v>1.0971999999999784</v>
      </c>
      <c r="D3475" s="24">
        <v>1</v>
      </c>
      <c r="E3475" s="25">
        <v>0</v>
      </c>
      <c r="F3475" s="26">
        <v>0</v>
      </c>
      <c r="G3475" s="27">
        <f t="shared" ref="G3475" si="20728">-1/($E$8*$B3475)</f>
        <v>-5.091680804567134</v>
      </c>
      <c r="I3475" s="24">
        <v>1</v>
      </c>
      <c r="J3475" s="28">
        <v>0</v>
      </c>
      <c r="K3475" s="26">
        <v>0</v>
      </c>
      <c r="L3475" s="27">
        <v>0</v>
      </c>
      <c r="N3475" s="24">
        <f t="shared" ref="N3475" si="20729">D3475*I3475+F3475*I3478-E3475*J3475-G3475*J3478</f>
        <v>0.96085525066545463</v>
      </c>
      <c r="O3475" s="28">
        <f t="shared" ref="O3475" si="20730">(D3475*J3475+E3475*I3475+F3475*J3478+G3475*I3478)</f>
        <v>0</v>
      </c>
      <c r="P3475" s="26">
        <f t="shared" ref="P3475" si="20731">D3475*K3475+F3475*K3478-E3475*L3475-G3475*L3478</f>
        <v>0</v>
      </c>
      <c r="Q3475" s="27">
        <f t="shared" ref="Q3475" si="20732">(D3475*L3475+E3475*K3475+F3475*L3478+G3475*K3478)</f>
        <v>-5.091680804567134</v>
      </c>
      <c r="S3475" s="24">
        <v>1</v>
      </c>
      <c r="T3475" s="25">
        <v>0</v>
      </c>
      <c r="U3475" s="26">
        <v>0</v>
      </c>
      <c r="V3475" s="27">
        <f t="shared" ref="V3475" si="20733">-1/($T$8*$B3475)</f>
        <v>-24.632726054527488</v>
      </c>
      <c r="X3475" s="24">
        <f t="shared" ref="X3475" si="20734">N3475*S3475+P3475*S3478-O3475*T3475-Q3475*T3478</f>
        <v>0.96085525066545463</v>
      </c>
      <c r="Y3475" s="28">
        <f t="shared" ref="Y3475" si="20735">(N3475*T3475+O3475*S3475+P3475*T3478+Q3475*S3478)</f>
        <v>0</v>
      </c>
      <c r="Z3475" s="26">
        <f t="shared" ref="Z3475" si="20736">N3475*U3475+P3475*U3478-O3475*V3475-Q3475*V3478</f>
        <v>0</v>
      </c>
      <c r="AA3475" s="27">
        <f t="shared" ref="AA3475" si="20737">(N3475*V3475+O3475*U3475+P3475*V3478+Q3475*U3478)</f>
        <v>-28.760164972263617</v>
      </c>
      <c r="AB3475" s="8"/>
      <c r="AC3475" s="24">
        <v>1</v>
      </c>
      <c r="AD3475" s="28">
        <v>0</v>
      </c>
      <c r="AE3475" s="26">
        <v>0</v>
      </c>
      <c r="AF3475" s="27">
        <v>0</v>
      </c>
      <c r="AH3475" s="24">
        <f t="shared" ref="AH3475" si="20738">X3475*AC3475+Z3475*AC3478-Y3475*AD3475-AA3475*AD3478</f>
        <v>-6.6114458421016042E-2</v>
      </c>
      <c r="AI3475" s="28">
        <f t="shared" ref="AI3475" si="20739">(X3475*AD3475+Y3475*AC3475+Z3475*AD3478+AA3475*AC3478)</f>
        <v>0</v>
      </c>
      <c r="AJ3475" s="26">
        <f t="shared" ref="AJ3475" si="20740">X3475*AE3475+Z3475*AE3478-Y3475*AF3475-AA3475*AF3478</f>
        <v>0</v>
      </c>
      <c r="AK3475" s="27">
        <f t="shared" ref="AK3475" si="20741">(X3475*AF3475+Y3475*AE3475+Z3475*AF3478+AA3475*AE3478)</f>
        <v>-28.760164972263617</v>
      </c>
      <c r="AL3475" s="8"/>
      <c r="AM3475" s="24">
        <v>1</v>
      </c>
      <c r="AN3475" s="25">
        <v>0</v>
      </c>
      <c r="AO3475" s="26">
        <v>0</v>
      </c>
      <c r="AP3475" s="27">
        <f t="shared" ref="AP3475" si="20742">-1/($AN$8*$B3475)</f>
        <v>-5.091680804567134</v>
      </c>
      <c r="AR3475" s="24">
        <f t="shared" ref="AR3475" si="20743">AH3475*AM3475+AJ3475*AM3478-AI3475*AN3475-AK3475*AN3478</f>
        <v>-6.6114458421016042E-2</v>
      </c>
      <c r="AS3475" s="28">
        <f t="shared" ref="AS3475" si="20744">(AH3475*AN3475+AI3475*AM3475+AJ3475*AN3478+AK3475*AM3478)</f>
        <v>0</v>
      </c>
      <c r="AT3475" s="26">
        <f t="shared" ref="AT3475" si="20745">AH3475*AO3475+AJ3475*AO3478-AI3475*AP3475-AK3475*AP3478</f>
        <v>0</v>
      </c>
      <c r="AU3475" s="27">
        <f t="shared" ref="AU3475" si="20746">(AH3475*AP3475+AI3475*AO3475+AJ3475*AP3478+AK3475*AO3478)</f>
        <v>-28.423531253416979</v>
      </c>
      <c r="AV3475" s="8"/>
      <c r="AW3475" s="183">
        <f t="shared" ref="AW3475" si="20747">20*LOG((2*$AR$8)/(($AR$8*AR3475+AT3475+$AR$8*AR3478+AT3478)^2+($AR$8*AS3475+AU3475+$AR$8*AS3478+AU3478)^2)^0.5)</f>
        <v>-23.065817412260408</v>
      </c>
      <c r="AY3475" s="184">
        <f t="shared" ref="AY3475" si="20748">((AS3475^2+AR3475^2)/(AS3478^2+AR3478^2))^0.5</f>
        <v>1.8047395725799051</v>
      </c>
      <c r="AZ3475" s="9"/>
      <c r="BA3475" s="29"/>
      <c r="BB3475" s="29"/>
      <c r="BC3475" s="29"/>
      <c r="BD3475" s="29"/>
    </row>
    <row r="3476" spans="2:56" ht="18.649999999999999" customHeight="1" thickBot="1">
      <c r="D3476" s="30"/>
      <c r="G3476" s="31"/>
      <c r="I3476" s="30"/>
      <c r="L3476" s="31"/>
      <c r="N3476" s="30"/>
      <c r="Q3476" s="31"/>
      <c r="S3476" s="30"/>
      <c r="V3476" s="31"/>
      <c r="X3476" s="30"/>
      <c r="AA3476" s="31"/>
      <c r="AC3476" s="30"/>
      <c r="AF3476" s="31"/>
      <c r="AH3476" s="30"/>
      <c r="AK3476" s="31"/>
      <c r="AM3476" s="30"/>
      <c r="AP3476" s="31"/>
      <c r="AR3476" s="30"/>
      <c r="AU3476" s="31"/>
      <c r="AY3476" s="185"/>
      <c r="AZ3476" s="9"/>
      <c r="BA3476" s="29"/>
      <c r="BB3476" s="29"/>
      <c r="BC3476" s="29"/>
      <c r="BD3476" s="29"/>
    </row>
    <row r="3477" spans="2:56" ht="18.649999999999999" customHeight="1" thickBot="1">
      <c r="D3477" s="197" t="s">
        <v>96</v>
      </c>
      <c r="E3477" s="198"/>
      <c r="F3477" s="199" t="s">
        <v>97</v>
      </c>
      <c r="G3477" s="200"/>
      <c r="I3477" s="197" t="s">
        <v>98</v>
      </c>
      <c r="J3477" s="198"/>
      <c r="K3477" s="199" t="s">
        <v>99</v>
      </c>
      <c r="L3477" s="200"/>
      <c r="N3477" s="197" t="s">
        <v>1</v>
      </c>
      <c r="O3477" s="198"/>
      <c r="P3477" s="199" t="s">
        <v>2</v>
      </c>
      <c r="Q3477" s="200"/>
      <c r="S3477" s="172" t="s">
        <v>100</v>
      </c>
      <c r="T3477" s="173"/>
      <c r="U3477" s="199" t="s">
        <v>101</v>
      </c>
      <c r="V3477" s="200"/>
      <c r="X3477" s="197" t="s">
        <v>102</v>
      </c>
      <c r="Y3477" s="198"/>
      <c r="Z3477" s="199" t="s">
        <v>103</v>
      </c>
      <c r="AA3477" s="200"/>
      <c r="AB3477" s="4"/>
      <c r="AC3477" s="197" t="s">
        <v>104</v>
      </c>
      <c r="AD3477" s="198"/>
      <c r="AE3477" s="199" t="s">
        <v>105</v>
      </c>
      <c r="AF3477" s="200"/>
      <c r="AH3477" s="172" t="s">
        <v>106</v>
      </c>
      <c r="AI3477" s="173"/>
      <c r="AJ3477" s="199" t="s">
        <v>107</v>
      </c>
      <c r="AK3477" s="200"/>
      <c r="AL3477" s="4"/>
      <c r="AM3477" s="197" t="s">
        <v>108</v>
      </c>
      <c r="AN3477" s="198"/>
      <c r="AO3477" s="199" t="s">
        <v>109</v>
      </c>
      <c r="AP3477" s="200"/>
      <c r="AR3477" s="197" t="s">
        <v>110</v>
      </c>
      <c r="AS3477" s="198"/>
      <c r="AT3477" s="199" t="s">
        <v>111</v>
      </c>
      <c r="AU3477" s="200"/>
      <c r="AV3477" s="4"/>
      <c r="AW3477" s="36" t="s">
        <v>112</v>
      </c>
      <c r="AY3477" s="186" t="s">
        <v>113</v>
      </c>
      <c r="AZ3477" s="9"/>
      <c r="BA3477" s="29"/>
      <c r="BB3477" s="29"/>
      <c r="BC3477" s="29"/>
      <c r="BD3477" s="29"/>
    </row>
    <row r="3478" spans="2:56" ht="18.649999999999999" customHeight="1" thickTop="1" thickBot="1">
      <c r="D3478" s="24">
        <v>0</v>
      </c>
      <c r="E3478" s="28">
        <v>0</v>
      </c>
      <c r="F3478" s="26">
        <v>1</v>
      </c>
      <c r="G3478" s="27">
        <v>0</v>
      </c>
      <c r="I3478" s="24">
        <v>0</v>
      </c>
      <c r="J3478" s="28">
        <f t="shared" ref="J3478" si="20749">IF(0=(1-$J$8*$K$8*$B3475^2),0,-1*(1-$J$8*$K$8*$B3475^2)/($B3475*$K$8))</f>
        <v>-7.6879817956053524E-3</v>
      </c>
      <c r="K3478" s="26">
        <v>1</v>
      </c>
      <c r="L3478" s="27">
        <v>0</v>
      </c>
      <c r="N3478" s="24">
        <f t="shared" ref="N3478" si="20750">D3478*I3475+F3478*I3478-E3478*J3475-G3478*J3478</f>
        <v>0</v>
      </c>
      <c r="O3478" s="28">
        <f t="shared" ref="O3478" si="20751">(D3478*J3475+E3478*I3475+F3478*J3478+G3478*I3478)</f>
        <v>-7.6879817956053524E-3</v>
      </c>
      <c r="P3478" s="26">
        <f t="shared" ref="P3478" si="20752">D3478*K3475+F3478*K3478-E3478*L3475-G3478*L3478</f>
        <v>1</v>
      </c>
      <c r="Q3478" s="27">
        <f t="shared" ref="Q3478" si="20753">(D3478*L3475+E3478*K3475+F3478*L3478+G3478*K3478)</f>
        <v>0</v>
      </c>
      <c r="S3478" s="24">
        <v>0</v>
      </c>
      <c r="T3478" s="28">
        <v>0</v>
      </c>
      <c r="U3478" s="26">
        <v>1</v>
      </c>
      <c r="V3478" s="27">
        <v>0</v>
      </c>
      <c r="X3478" s="24">
        <f t="shared" ref="X3478" si="20754">N3478*S3475+P3478*S3478-O3478*T3475-Q3478*T3478</f>
        <v>0</v>
      </c>
      <c r="Y3478" s="28">
        <f t="shared" ref="Y3478" si="20755">(N3478*T3475+O3478*S3475+P3478*T3478+Q3478*S3478)</f>
        <v>-7.6879817956053524E-3</v>
      </c>
      <c r="Z3478" s="26">
        <f t="shared" ref="Z3478" si="20756">N3478*U3475+P3478*U3478-O3478*V3475-Q3478*V3478</f>
        <v>0.81062405051665898</v>
      </c>
      <c r="AA3478" s="27">
        <f t="shared" ref="AA3478" si="20757">(N3478*V3475+O3478*U3475+P3478*V3478+Q3478*U3478)</f>
        <v>0</v>
      </c>
      <c r="AB3478" s="8"/>
      <c r="AC3478" s="24">
        <v>0</v>
      </c>
      <c r="AD3478" s="28">
        <f t="shared" ref="AD3478" si="20758">IF(0=(1-$AD$8*$AE$8*$B3475^2),0,-1*(1-$AD$8*$AE$8*$B3475^2)/($B3475*$AD$8))</f>
        <v>-3.5708060439739585E-2</v>
      </c>
      <c r="AE3478" s="26">
        <v>1</v>
      </c>
      <c r="AF3478" s="27">
        <v>0</v>
      </c>
      <c r="AH3478" s="24">
        <f t="shared" ref="AH3478" si="20759">X3478*AC3475+Z3478*AC3478-Y3478*AD3475-AA3478*AD3478</f>
        <v>0</v>
      </c>
      <c r="AI3478" s="28">
        <f t="shared" ref="AI3478" si="20760">(X3478*AD3475+Y3478*AC3475+Z3478*AD3478+AA3478*AC3478)</f>
        <v>-3.6633794385360727E-2</v>
      </c>
      <c r="AJ3478" s="26">
        <f t="shared" ref="AJ3478" si="20761">X3478*AE3475+Z3478*AE3478-Y3478*AF3475-AA3478*AF3478</f>
        <v>0.81062405051665898</v>
      </c>
      <c r="AK3478" s="27">
        <f t="shared" ref="AK3478" si="20762">(X3478*AF3475+Y3478*AE3475+Z3478*AF3478+AA3478*AE3478)</f>
        <v>0</v>
      </c>
      <c r="AL3478" s="8"/>
      <c r="AM3478" s="24">
        <v>0</v>
      </c>
      <c r="AN3478" s="28">
        <v>0</v>
      </c>
      <c r="AO3478" s="26">
        <v>1</v>
      </c>
      <c r="AP3478" s="27">
        <v>0</v>
      </c>
      <c r="AR3478" s="24">
        <f t="shared" ref="AR3478" si="20763">AH3478*AM3475+AJ3478*AM3478-AI3478*AN3475-AK3478*AN3478</f>
        <v>0</v>
      </c>
      <c r="AS3478" s="28">
        <f t="shared" ref="AS3478" si="20764">(AH3478*AN3475+AI3478*AM3475+AJ3478*AN3478+AK3478*AM3478)</f>
        <v>-3.6633794385360727E-2</v>
      </c>
      <c r="AT3478" s="26">
        <f t="shared" ref="AT3478" si="20765">AH3478*AO3475+AJ3478*AO3478-AI3478*AP3475-AK3478*AP3478</f>
        <v>0.62409646284625853</v>
      </c>
      <c r="AU3478" s="27">
        <f t="shared" ref="AU3478" si="20766">(AH3478*AP3475+AI3478*AO3475+AJ3478*AP3478+AK3478*AO3478)</f>
        <v>0</v>
      </c>
      <c r="AV3478" s="8"/>
      <c r="AW3478" s="38">
        <f t="shared" ref="AW3478" si="20767">(180/PI())*ATAN(-1*(($AR$8*AS3475+AU3475+$AR$8*AS3478+AU3478)/($AR$8*AR3475+AT3475+$AR$8*AR3478+AT3478)))</f>
        <v>88.876818931575258</v>
      </c>
      <c r="AY3478" s="187">
        <f t="shared" ref="AY3478" si="20768">20*LOG(((($AR$8*AR3475+AT3475-$AR$8*AR3478-AT3478)^2+($AR$8*AS3475+AU3475-$AR$8*AS3478-AU3478)^2)/(($AR$8*AR3475+AT3475+$AR$8*AR3478+AT3478)^2+($AR$8*AS3475+AU3475+$AR$8*AS3478+AU3478)^2))^0.5)</f>
        <v>-2.1491994791983139E-2</v>
      </c>
      <c r="AZ3478" s="9"/>
      <c r="BA3478" s="29"/>
      <c r="BB3478" s="29"/>
      <c r="BC3478" s="29"/>
      <c r="BD3478" s="29"/>
    </row>
    <row r="3479" spans="2:56" ht="18.649999999999999" customHeight="1">
      <c r="AY3479" s="33"/>
    </row>
    <row r="3480" spans="2:56" ht="18.649999999999999" customHeight="1" thickBot="1">
      <c r="E3480" s="21" t="s">
        <v>68</v>
      </c>
      <c r="J3480" s="21" t="s">
        <v>69</v>
      </c>
      <c r="O3480" s="21" t="s">
        <v>70</v>
      </c>
      <c r="T3480" s="21" t="s">
        <v>71</v>
      </c>
      <c r="Y3480" s="21" t="s">
        <v>72</v>
      </c>
      <c r="AD3480" s="21" t="s">
        <v>73</v>
      </c>
      <c r="AI3480" s="21" t="s">
        <v>74</v>
      </c>
      <c r="AN3480" s="21" t="s">
        <v>75</v>
      </c>
      <c r="AS3480" s="21" t="s">
        <v>76</v>
      </c>
    </row>
    <row r="3481" spans="2:56" ht="18.649999999999999" customHeight="1" thickBot="1">
      <c r="B3481" s="20"/>
      <c r="D3481" s="197" t="s">
        <v>77</v>
      </c>
      <c r="E3481" s="198"/>
      <c r="F3481" s="199" t="s">
        <v>78</v>
      </c>
      <c r="G3481" s="200"/>
      <c r="I3481" s="197" t="s">
        <v>79</v>
      </c>
      <c r="J3481" s="198"/>
      <c r="K3481" s="199" t="s">
        <v>80</v>
      </c>
      <c r="L3481" s="200"/>
      <c r="N3481" s="197" t="s">
        <v>81</v>
      </c>
      <c r="O3481" s="198"/>
      <c r="P3481" s="199" t="s">
        <v>82</v>
      </c>
      <c r="Q3481" s="200"/>
      <c r="S3481" s="197" t="s">
        <v>83</v>
      </c>
      <c r="T3481" s="198"/>
      <c r="U3481" s="199" t="s">
        <v>84</v>
      </c>
      <c r="V3481" s="200"/>
      <c r="X3481" s="197" t="s">
        <v>85</v>
      </c>
      <c r="Y3481" s="198"/>
      <c r="Z3481" s="199" t="s">
        <v>86</v>
      </c>
      <c r="AA3481" s="200"/>
      <c r="AB3481" s="4"/>
      <c r="AC3481" s="197" t="s">
        <v>87</v>
      </c>
      <c r="AD3481" s="198"/>
      <c r="AE3481" s="199" t="s">
        <v>88</v>
      </c>
      <c r="AF3481" s="200"/>
      <c r="AH3481" s="197" t="s">
        <v>89</v>
      </c>
      <c r="AI3481" s="198"/>
      <c r="AJ3481" s="199" t="s">
        <v>90</v>
      </c>
      <c r="AK3481" s="200"/>
      <c r="AL3481" s="4"/>
      <c r="AM3481" s="197" t="s">
        <v>91</v>
      </c>
      <c r="AN3481" s="198"/>
      <c r="AO3481" s="199" t="s">
        <v>92</v>
      </c>
      <c r="AP3481" s="200"/>
      <c r="AR3481" s="197" t="s">
        <v>93</v>
      </c>
      <c r="AS3481" s="198"/>
      <c r="AT3481" s="199" t="s">
        <v>94</v>
      </c>
      <c r="AU3481" s="200"/>
      <c r="AV3481" s="4"/>
      <c r="AW3481" s="181" t="s">
        <v>95</v>
      </c>
      <c r="AY3481" s="182" t="s">
        <v>22</v>
      </c>
      <c r="AZ3481" s="9"/>
      <c r="BA3481" s="29"/>
      <c r="BB3481" s="29"/>
      <c r="BC3481" s="29"/>
      <c r="BD3481" s="29"/>
    </row>
    <row r="3482" spans="2:56" ht="18.649999999999999" customHeight="1" thickTop="1" thickBot="1">
      <c r="B3482" s="39">
        <f t="shared" ref="B3482" si="20769">B3475+$E$5</f>
        <v>1.0975999999999784</v>
      </c>
      <c r="D3482" s="24">
        <v>1</v>
      </c>
      <c r="E3482" s="25">
        <v>0</v>
      </c>
      <c r="F3482" s="26">
        <v>0</v>
      </c>
      <c r="G3482" s="27">
        <f t="shared" ref="G3482" si="20770">-1/($E$8*$B3482)</f>
        <v>-5.0898252357608049</v>
      </c>
      <c r="I3482" s="24">
        <v>1</v>
      </c>
      <c r="J3482" s="28">
        <v>0</v>
      </c>
      <c r="K3482" s="26">
        <v>0</v>
      </c>
      <c r="L3482" s="27">
        <v>0</v>
      </c>
      <c r="N3482" s="24">
        <f t="shared" ref="N3482" si="20771">D3482*I3482+F3482*I3485-E3482*J3482-G3482*J3485</f>
        <v>0.96491011255606518</v>
      </c>
      <c r="O3482" s="28">
        <f t="shared" ref="O3482" si="20772">(D3482*J3482+E3482*I3482+F3482*J3485+G3482*I3485)</f>
        <v>0</v>
      </c>
      <c r="P3482" s="26">
        <f t="shared" ref="P3482" si="20773">D3482*K3482+F3482*K3485-E3482*L3482-G3482*L3485</f>
        <v>0</v>
      </c>
      <c r="Q3482" s="27">
        <f t="shared" ref="Q3482" si="20774">(D3482*L3482+E3482*K3482+F3482*L3485+G3482*K3485)</f>
        <v>-5.0898252357608049</v>
      </c>
      <c r="S3482" s="24">
        <v>1</v>
      </c>
      <c r="T3482" s="25">
        <v>0</v>
      </c>
      <c r="U3482" s="26">
        <v>0</v>
      </c>
      <c r="V3482" s="27">
        <f t="shared" ref="V3482" si="20775">-1/($T$8*$B3482)</f>
        <v>-24.623749113545522</v>
      </c>
      <c r="X3482" s="24">
        <f t="shared" ref="X3482" si="20776">N3482*S3482+P3482*S3485-O3482*T3482-Q3482*T3485</f>
        <v>0.96491011255606518</v>
      </c>
      <c r="Y3482" s="28">
        <f t="shared" ref="Y3482" si="20777">(N3482*T3482+O3482*S3482+P3482*T3485+Q3482*S3485)</f>
        <v>0</v>
      </c>
      <c r="Z3482" s="26">
        <f t="shared" ref="Z3482" si="20778">N3482*U3482+P3482*U3485-O3482*V3482-Q3482*V3485</f>
        <v>0</v>
      </c>
      <c r="AA3482" s="27">
        <f t="shared" ref="AA3482" si="20779">(N3482*V3482+O3482*U3482+P3482*V3485+Q3482*U3485)</f>
        <v>-28.849529764464325</v>
      </c>
      <c r="AB3482" s="8"/>
      <c r="AC3482" s="24">
        <v>1</v>
      </c>
      <c r="AD3482" s="28">
        <v>0</v>
      </c>
      <c r="AE3482" s="26">
        <v>0</v>
      </c>
      <c r="AF3482" s="27">
        <v>0</v>
      </c>
      <c r="AH3482" s="24">
        <f t="shared" ref="AH3482" si="20780">X3482*AC3482+Z3482*AC3485-Y3482*AD3482-AA3482*AD3485</f>
        <v>-4.5630318020542737E-2</v>
      </c>
      <c r="AI3482" s="28">
        <f t="shared" ref="AI3482" si="20781">(X3482*AD3482+Y3482*AC3482+Z3482*AD3485+AA3482*AC3485)</f>
        <v>0</v>
      </c>
      <c r="AJ3482" s="26">
        <f t="shared" ref="AJ3482" si="20782">X3482*AE3482+Z3482*AE3485-Y3482*AF3482-AA3482*AF3485</f>
        <v>0</v>
      </c>
      <c r="AK3482" s="27">
        <f t="shared" ref="AK3482" si="20783">(X3482*AF3482+Y3482*AE3482+Z3482*AF3485+AA3482*AE3485)</f>
        <v>-28.849529764464325</v>
      </c>
      <c r="AL3482" s="8"/>
      <c r="AM3482" s="24">
        <v>1</v>
      </c>
      <c r="AN3482" s="25">
        <v>0</v>
      </c>
      <c r="AO3482" s="26">
        <v>0</v>
      </c>
      <c r="AP3482" s="27">
        <f t="shared" ref="AP3482" si="20784">-1/($AN$8*$B3482)</f>
        <v>-5.0898252357608049</v>
      </c>
      <c r="AR3482" s="24">
        <f t="shared" ref="AR3482" si="20785">AH3482*AM3482+AJ3482*AM3485-AI3482*AN3482-AK3482*AN3485</f>
        <v>-4.5630318020542737E-2</v>
      </c>
      <c r="AS3482" s="28">
        <f t="shared" ref="AS3482" si="20786">(AH3482*AN3482+AI3482*AM3482+AJ3482*AN3485+AK3482*AM3485)</f>
        <v>0</v>
      </c>
      <c r="AT3482" s="26">
        <f t="shared" ref="AT3482" si="20787">AH3482*AO3482+AJ3482*AO3485-AI3482*AP3482-AK3482*AP3485</f>
        <v>0</v>
      </c>
      <c r="AU3482" s="27">
        <f t="shared" ref="AU3482" si="20788">(AH3482*AP3482+AI3482*AO3482+AJ3482*AP3485+AK3482*AO3485)</f>
        <v>-28.617279420287577</v>
      </c>
      <c r="AV3482" s="8"/>
      <c r="AW3482" s="183">
        <f t="shared" ref="AW3482" si="20789">20*LOG((2*$AR$8)/(($AR$8*AR3482+AT3482+$AR$8*AR3485+AT3485)^2+($AR$8*AS3482+AU3482+$AR$8*AS3485+AU3485)^2)^0.5)</f>
        <v>-23.124792869630962</v>
      </c>
      <c r="AY3482" s="184">
        <f t="shared" ref="AY3482" si="20790">((AS3482^2+AR3482^2)/(AS3485^2+AR3485^2))^0.5</f>
        <v>1.2683623840244744</v>
      </c>
      <c r="AZ3482" s="9"/>
      <c r="BA3482" s="29"/>
      <c r="BB3482" s="29"/>
      <c r="BC3482" s="29"/>
      <c r="BD3482" s="29"/>
    </row>
    <row r="3483" spans="2:56" ht="18.649999999999999" customHeight="1" thickBot="1">
      <c r="D3483" s="30"/>
      <c r="G3483" s="31"/>
      <c r="I3483" s="30"/>
      <c r="L3483" s="31"/>
      <c r="N3483" s="30"/>
      <c r="Q3483" s="31"/>
      <c r="S3483" s="30"/>
      <c r="V3483" s="31"/>
      <c r="X3483" s="30"/>
      <c r="AA3483" s="31"/>
      <c r="AC3483" s="30"/>
      <c r="AF3483" s="31"/>
      <c r="AH3483" s="30"/>
      <c r="AK3483" s="31"/>
      <c r="AM3483" s="30"/>
      <c r="AP3483" s="31"/>
      <c r="AR3483" s="30"/>
      <c r="AU3483" s="31"/>
      <c r="AY3483" s="185"/>
      <c r="AZ3483" s="9"/>
      <c r="BA3483" s="29"/>
      <c r="BB3483" s="29"/>
      <c r="BC3483" s="29"/>
      <c r="BD3483" s="29"/>
    </row>
    <row r="3484" spans="2:56" ht="18.649999999999999" customHeight="1" thickBot="1">
      <c r="D3484" s="197" t="s">
        <v>96</v>
      </c>
      <c r="E3484" s="198"/>
      <c r="F3484" s="199" t="s">
        <v>97</v>
      </c>
      <c r="G3484" s="200"/>
      <c r="I3484" s="197" t="s">
        <v>98</v>
      </c>
      <c r="J3484" s="198"/>
      <c r="K3484" s="199" t="s">
        <v>99</v>
      </c>
      <c r="L3484" s="200"/>
      <c r="N3484" s="197" t="s">
        <v>1</v>
      </c>
      <c r="O3484" s="198"/>
      <c r="P3484" s="199" t="s">
        <v>2</v>
      </c>
      <c r="Q3484" s="200"/>
      <c r="S3484" s="172" t="s">
        <v>100</v>
      </c>
      <c r="T3484" s="173"/>
      <c r="U3484" s="199" t="s">
        <v>101</v>
      </c>
      <c r="V3484" s="200"/>
      <c r="X3484" s="197" t="s">
        <v>102</v>
      </c>
      <c r="Y3484" s="198"/>
      <c r="Z3484" s="199" t="s">
        <v>103</v>
      </c>
      <c r="AA3484" s="200"/>
      <c r="AB3484" s="4"/>
      <c r="AC3484" s="197" t="s">
        <v>104</v>
      </c>
      <c r="AD3484" s="198"/>
      <c r="AE3484" s="199" t="s">
        <v>105</v>
      </c>
      <c r="AF3484" s="200"/>
      <c r="AH3484" s="172" t="s">
        <v>106</v>
      </c>
      <c r="AI3484" s="173"/>
      <c r="AJ3484" s="199" t="s">
        <v>107</v>
      </c>
      <c r="AK3484" s="200"/>
      <c r="AL3484" s="4"/>
      <c r="AM3484" s="197" t="s">
        <v>108</v>
      </c>
      <c r="AN3484" s="198"/>
      <c r="AO3484" s="199" t="s">
        <v>109</v>
      </c>
      <c r="AP3484" s="200"/>
      <c r="AR3484" s="197" t="s">
        <v>110</v>
      </c>
      <c r="AS3484" s="198"/>
      <c r="AT3484" s="199" t="s">
        <v>111</v>
      </c>
      <c r="AU3484" s="200"/>
      <c r="AV3484" s="4"/>
      <c r="AW3484" s="36" t="s">
        <v>112</v>
      </c>
      <c r="AY3484" s="186" t="s">
        <v>113</v>
      </c>
      <c r="AZ3484" s="9"/>
      <c r="BA3484" s="29"/>
      <c r="BB3484" s="29"/>
      <c r="BC3484" s="29"/>
      <c r="BD3484" s="29"/>
    </row>
    <row r="3485" spans="2:56" ht="18.649999999999999" customHeight="1" thickTop="1" thickBot="1">
      <c r="D3485" s="24">
        <v>0</v>
      </c>
      <c r="E3485" s="28">
        <v>0</v>
      </c>
      <c r="F3485" s="26">
        <v>1</v>
      </c>
      <c r="G3485" s="27">
        <v>0</v>
      </c>
      <c r="I3485" s="24">
        <v>0</v>
      </c>
      <c r="J3485" s="28">
        <f t="shared" ref="J3485" si="20791">IF(0=(1-$J$8*$K$8*$B3482^2),0,-1*(1-$J$8*$K$8*$B3482^2)/($B3482*$K$8))</f>
        <v>-6.894124222064724E-3</v>
      </c>
      <c r="K3485" s="26">
        <v>1</v>
      </c>
      <c r="L3485" s="27">
        <v>0</v>
      </c>
      <c r="N3485" s="24">
        <f t="shared" ref="N3485" si="20792">D3485*I3482+F3485*I3485-E3485*J3482-G3485*J3485</f>
        <v>0</v>
      </c>
      <c r="O3485" s="28">
        <f t="shared" ref="O3485" si="20793">(D3485*J3482+E3485*I3482+F3485*J3485+G3485*I3485)</f>
        <v>-6.894124222064724E-3</v>
      </c>
      <c r="P3485" s="26">
        <f t="shared" ref="P3485" si="20794">D3485*K3482+F3485*K3485-E3485*L3482-G3485*L3485</f>
        <v>1</v>
      </c>
      <c r="Q3485" s="27">
        <f t="shared" ref="Q3485" si="20795">(D3485*L3482+E3485*K3482+F3485*L3485+G3485*K3485)</f>
        <v>0</v>
      </c>
      <c r="S3485" s="24">
        <v>0</v>
      </c>
      <c r="T3485" s="28">
        <v>0</v>
      </c>
      <c r="U3485" s="26">
        <v>1</v>
      </c>
      <c r="V3485" s="27">
        <v>0</v>
      </c>
      <c r="X3485" s="24">
        <f t="shared" ref="X3485" si="20796">N3485*S3482+P3485*S3485-O3485*T3482-Q3485*T3485</f>
        <v>0</v>
      </c>
      <c r="Y3485" s="28">
        <f t="shared" ref="Y3485" si="20797">(N3485*T3482+O3485*S3482+P3485*T3485+Q3485*S3485)</f>
        <v>-6.894124222064724E-3</v>
      </c>
      <c r="Z3485" s="26">
        <f t="shared" ref="Z3485" si="20798">N3485*U3482+P3485*U3485-O3485*V3482-Q3485*V3485</f>
        <v>0.83024081479826106</v>
      </c>
      <c r="AA3485" s="27">
        <f t="shared" ref="AA3485" si="20799">(N3485*V3482+O3485*U3482+P3485*V3485+Q3485*U3485)</f>
        <v>0</v>
      </c>
      <c r="AB3485" s="8"/>
      <c r="AC3485" s="24">
        <v>0</v>
      </c>
      <c r="AD3485" s="28">
        <f t="shared" ref="AD3485" si="20800">IF(0=(1-$AD$8*$AE$8*$B3482^2),0,-1*(1-$AD$8*$AE$8*$B3482^2)/($B3482*$AD$8))</f>
        <v>-3.5027968872523893E-2</v>
      </c>
      <c r="AE3485" s="26">
        <v>1</v>
      </c>
      <c r="AF3485" s="27">
        <v>0</v>
      </c>
      <c r="AH3485" s="24">
        <f t="shared" ref="AH3485" si="20801">X3485*AC3482+Z3485*AC3485-Y3485*AD3482-AA3485*AD3485</f>
        <v>0</v>
      </c>
      <c r="AI3485" s="28">
        <f t="shared" ref="AI3485" si="20802">(X3485*AD3482+Y3485*AC3482+Z3485*AD3485+AA3485*AC3485)</f>
        <v>-3.5975773639517088E-2</v>
      </c>
      <c r="AJ3485" s="26">
        <f t="shared" ref="AJ3485" si="20803">X3485*AE3482+Z3485*AE3485-Y3485*AF3482-AA3485*AF3485</f>
        <v>0.83024081479826106</v>
      </c>
      <c r="AK3485" s="27">
        <f t="shared" ref="AK3485" si="20804">(X3485*AF3482+Y3485*AE3482+Z3485*AF3485+AA3485*AE3485)</f>
        <v>0</v>
      </c>
      <c r="AL3485" s="8"/>
      <c r="AM3485" s="24">
        <v>0</v>
      </c>
      <c r="AN3485" s="28">
        <v>0</v>
      </c>
      <c r="AO3485" s="26">
        <v>1</v>
      </c>
      <c r="AP3485" s="27">
        <v>0</v>
      </c>
      <c r="AR3485" s="24">
        <f t="shared" ref="AR3485" si="20805">AH3485*AM3482+AJ3485*AM3485-AI3485*AN3482-AK3485*AN3485</f>
        <v>0</v>
      </c>
      <c r="AS3485" s="28">
        <f t="shared" ref="AS3485" si="20806">(AH3485*AN3482+AI3485*AM3482+AJ3485*AN3485+AK3485*AM3485)</f>
        <v>-3.5975773639517088E-2</v>
      </c>
      <c r="AT3485" s="26">
        <f t="shared" ref="AT3485" si="20807">AH3485*AO3482+AJ3485*AO3485-AI3485*AP3482-AK3485*AP3485</f>
        <v>0.6471304142518286</v>
      </c>
      <c r="AU3485" s="27">
        <f t="shared" ref="AU3485" si="20808">(AH3485*AP3482+AI3485*AO3482+AJ3485*AP3485+AK3485*AO3485)</f>
        <v>0</v>
      </c>
      <c r="AV3485" s="8"/>
      <c r="AW3485" s="38">
        <f t="shared" ref="AW3485" si="20809">(180/PI())*ATAN(-1*(($AR$8*AS3482+AU3482+$AR$8*AS3485+AU3485)/($AR$8*AR3482+AT3482+$AR$8*AR3485+AT3485)))</f>
        <v>88.797401707134995</v>
      </c>
      <c r="AY3485" s="187">
        <f t="shared" ref="AY3485" si="20810">20*LOG(((($AR$8*AR3482+AT3482-$AR$8*AR3485-AT3485)^2+($AR$8*AS3482+AU3482-$AR$8*AS3485-AU3485)^2)/(($AR$8*AR3482+AT3482+$AR$8*AR3485+AT3485)^2+($AR$8*AS3482+AU3482+$AR$8*AS3485+AU3485)^2))^0.5)</f>
        <v>-2.1201406032856879E-2</v>
      </c>
      <c r="AZ3485" s="9"/>
      <c r="BA3485" s="29"/>
      <c r="BB3485" s="29"/>
      <c r="BC3485" s="29"/>
      <c r="BD3485" s="29"/>
    </row>
    <row r="3486" spans="2:56" ht="18.649999999999999" customHeight="1">
      <c r="AY3486" s="33"/>
    </row>
    <row r="3487" spans="2:56" ht="18.649999999999999" customHeight="1" thickBot="1">
      <c r="E3487" s="21" t="s">
        <v>68</v>
      </c>
      <c r="J3487" s="21" t="s">
        <v>69</v>
      </c>
      <c r="O3487" s="21" t="s">
        <v>70</v>
      </c>
      <c r="T3487" s="21" t="s">
        <v>71</v>
      </c>
      <c r="Y3487" s="21" t="s">
        <v>72</v>
      </c>
      <c r="AD3487" s="21" t="s">
        <v>73</v>
      </c>
      <c r="AI3487" s="21" t="s">
        <v>74</v>
      </c>
      <c r="AN3487" s="21" t="s">
        <v>75</v>
      </c>
      <c r="AS3487" s="21" t="s">
        <v>76</v>
      </c>
    </row>
    <row r="3488" spans="2:56" ht="18.649999999999999" customHeight="1" thickBot="1">
      <c r="B3488" s="20"/>
      <c r="D3488" s="197" t="s">
        <v>77</v>
      </c>
      <c r="E3488" s="198"/>
      <c r="F3488" s="199" t="s">
        <v>78</v>
      </c>
      <c r="G3488" s="200"/>
      <c r="I3488" s="197" t="s">
        <v>79</v>
      </c>
      <c r="J3488" s="198"/>
      <c r="K3488" s="199" t="s">
        <v>80</v>
      </c>
      <c r="L3488" s="200"/>
      <c r="N3488" s="197" t="s">
        <v>81</v>
      </c>
      <c r="O3488" s="198"/>
      <c r="P3488" s="199" t="s">
        <v>82</v>
      </c>
      <c r="Q3488" s="200"/>
      <c r="S3488" s="197" t="s">
        <v>83</v>
      </c>
      <c r="T3488" s="198"/>
      <c r="U3488" s="199" t="s">
        <v>84</v>
      </c>
      <c r="V3488" s="200"/>
      <c r="X3488" s="197" t="s">
        <v>85</v>
      </c>
      <c r="Y3488" s="198"/>
      <c r="Z3488" s="199" t="s">
        <v>86</v>
      </c>
      <c r="AA3488" s="200"/>
      <c r="AB3488" s="4"/>
      <c r="AC3488" s="197" t="s">
        <v>87</v>
      </c>
      <c r="AD3488" s="198"/>
      <c r="AE3488" s="199" t="s">
        <v>88</v>
      </c>
      <c r="AF3488" s="200"/>
      <c r="AH3488" s="197" t="s">
        <v>89</v>
      </c>
      <c r="AI3488" s="198"/>
      <c r="AJ3488" s="199" t="s">
        <v>90</v>
      </c>
      <c r="AK3488" s="200"/>
      <c r="AL3488" s="4"/>
      <c r="AM3488" s="197" t="s">
        <v>91</v>
      </c>
      <c r="AN3488" s="198"/>
      <c r="AO3488" s="199" t="s">
        <v>92</v>
      </c>
      <c r="AP3488" s="200"/>
      <c r="AR3488" s="197" t="s">
        <v>93</v>
      </c>
      <c r="AS3488" s="198"/>
      <c r="AT3488" s="199" t="s">
        <v>94</v>
      </c>
      <c r="AU3488" s="200"/>
      <c r="AV3488" s="4"/>
      <c r="AW3488" s="181" t="s">
        <v>95</v>
      </c>
      <c r="AY3488" s="182" t="s">
        <v>22</v>
      </c>
      <c r="AZ3488" s="9"/>
      <c r="BA3488" s="29"/>
      <c r="BB3488" s="29"/>
      <c r="BC3488" s="29"/>
      <c r="BD3488" s="29"/>
    </row>
    <row r="3489" spans="2:56" ht="18.649999999999999" customHeight="1" thickTop="1" thickBot="1">
      <c r="B3489" s="39">
        <f t="shared" ref="B3489" si="20811">B3482+$E$5</f>
        <v>1.0979999999999783</v>
      </c>
      <c r="D3489" s="24">
        <v>1</v>
      </c>
      <c r="E3489" s="25">
        <v>0</v>
      </c>
      <c r="F3489" s="26">
        <v>0</v>
      </c>
      <c r="G3489" s="27">
        <f t="shared" ref="G3489" si="20812">-1/($E$8*$B3489)</f>
        <v>-5.0879710189171767</v>
      </c>
      <c r="I3489" s="24">
        <v>1</v>
      </c>
      <c r="J3489" s="28">
        <v>0</v>
      </c>
      <c r="K3489" s="26">
        <v>0</v>
      </c>
      <c r="L3489" s="27">
        <v>0</v>
      </c>
      <c r="N3489" s="24">
        <f t="shared" ref="N3489" si="20813">D3489*I3489+F3489*I3492-E3489*J3489-G3489*J3492</f>
        <v>0.9689605437108767</v>
      </c>
      <c r="O3489" s="28">
        <f t="shared" ref="O3489" si="20814">(D3489*J3489+E3489*I3489+F3489*J3492+G3489*I3492)</f>
        <v>0</v>
      </c>
      <c r="P3489" s="26">
        <f t="shared" ref="P3489" si="20815">D3489*K3489+F3489*K3492-E3489*L3489-G3489*L3492</f>
        <v>0</v>
      </c>
      <c r="Q3489" s="27">
        <f t="shared" ref="Q3489" si="20816">(D3489*L3489+E3489*K3489+F3489*L3492+G3489*K3492)</f>
        <v>-5.0879710189171767</v>
      </c>
      <c r="S3489" s="24">
        <v>1</v>
      </c>
      <c r="T3489" s="25">
        <v>0</v>
      </c>
      <c r="U3489" s="26">
        <v>0</v>
      </c>
      <c r="V3489" s="27">
        <f t="shared" ref="V3489" si="20817">-1/($T$8*$B3489)</f>
        <v>-24.614778713139856</v>
      </c>
      <c r="X3489" s="24">
        <f t="shared" ref="X3489" si="20818">N3489*S3489+P3489*S3492-O3489*T3489-Q3489*T3492</f>
        <v>0.9689605437108767</v>
      </c>
      <c r="Y3489" s="28">
        <f t="shared" ref="Y3489" si="20819">(N3489*T3489+O3489*S3489+P3489*T3492+Q3489*S3492)</f>
        <v>0</v>
      </c>
      <c r="Z3489" s="26">
        <f t="shared" ref="Z3489" si="20820">N3489*U3489+P3489*U3492-O3489*V3489-Q3489*V3492</f>
        <v>0</v>
      </c>
      <c r="AA3489" s="27">
        <f t="shared" ref="AA3489" si="20821">(N3489*V3489+O3489*U3489+P3489*V3492+Q3489*U3492)</f>
        <v>-28.938720384124085</v>
      </c>
      <c r="AB3489" s="8"/>
      <c r="AC3489" s="24">
        <v>1</v>
      </c>
      <c r="AD3489" s="28">
        <v>0</v>
      </c>
      <c r="AE3489" s="26">
        <v>0</v>
      </c>
      <c r="AF3489" s="27">
        <v>0</v>
      </c>
      <c r="AH3489" s="24">
        <f t="shared" ref="AH3489" si="20822">X3489*AC3489+Z3489*AC3492-Y3489*AD3489-AA3489*AD3492</f>
        <v>-2.5030379078725296E-2</v>
      </c>
      <c r="AI3489" s="28">
        <f t="shared" ref="AI3489" si="20823">(X3489*AD3489+Y3489*AC3489+Z3489*AD3492+AA3489*AC3492)</f>
        <v>0</v>
      </c>
      <c r="AJ3489" s="26">
        <f t="shared" ref="AJ3489" si="20824">X3489*AE3489+Z3489*AE3492-Y3489*AF3489-AA3489*AF3492</f>
        <v>0</v>
      </c>
      <c r="AK3489" s="27">
        <f t="shared" ref="AK3489" si="20825">(X3489*AF3489+Y3489*AE3489+Z3489*AF3492+AA3489*AE3492)</f>
        <v>-28.938720384124085</v>
      </c>
      <c r="AL3489" s="8"/>
      <c r="AM3489" s="24">
        <v>1</v>
      </c>
      <c r="AN3489" s="25">
        <v>0</v>
      </c>
      <c r="AO3489" s="26">
        <v>0</v>
      </c>
      <c r="AP3489" s="27">
        <f t="shared" ref="AP3489" si="20826">-1/($AN$8*$B3489)</f>
        <v>-5.0879710189171767</v>
      </c>
      <c r="AR3489" s="24">
        <f t="shared" ref="AR3489" si="20827">AH3489*AM3489+AJ3489*AM3492-AI3489*AN3489-AK3489*AN3492</f>
        <v>-2.5030379078725296E-2</v>
      </c>
      <c r="AS3489" s="28">
        <f t="shared" ref="AS3489" si="20828">(AH3489*AN3489+AI3489*AM3489+AJ3489*AN3492+AK3489*AM3492)</f>
        <v>0</v>
      </c>
      <c r="AT3489" s="26">
        <f t="shared" ref="AT3489" si="20829">AH3489*AO3489+AJ3489*AO3492-AI3489*AP3489-AK3489*AP3492</f>
        <v>0</v>
      </c>
      <c r="AU3489" s="27">
        <f t="shared" ref="AU3489" si="20830">(AH3489*AP3489+AI3489*AO3489+AJ3489*AP3492+AK3489*AO3492)</f>
        <v>-28.811366540779019</v>
      </c>
      <c r="AV3489" s="8"/>
      <c r="AW3489" s="183">
        <f t="shared" ref="AW3489" si="20831">20*LOG((2*$AR$8)/(($AR$8*AR3489+AT3489+$AR$8*AR3492+AT3492)^2+($AR$8*AS3489+AU3489+$AR$8*AS3492+AU3492)^2)^0.5)</f>
        <v>-23.183482397666872</v>
      </c>
      <c r="AY3489" s="184">
        <f t="shared" ref="AY3489" si="20832">((AS3489^2+AR3489^2)/(AS3492^2+AR3492^2))^0.5</f>
        <v>0.70925996136905234</v>
      </c>
      <c r="AZ3489" s="9"/>
      <c r="BA3489" s="29"/>
      <c r="BB3489" s="29"/>
      <c r="BC3489" s="29"/>
      <c r="BD3489" s="29"/>
    </row>
    <row r="3490" spans="2:56" ht="18.649999999999999" customHeight="1" thickBot="1">
      <c r="D3490" s="30"/>
      <c r="G3490" s="31"/>
      <c r="I3490" s="30"/>
      <c r="L3490" s="31"/>
      <c r="N3490" s="30"/>
      <c r="Q3490" s="31"/>
      <c r="S3490" s="30"/>
      <c r="V3490" s="31"/>
      <c r="X3490" s="30"/>
      <c r="AA3490" s="31"/>
      <c r="AC3490" s="30"/>
      <c r="AF3490" s="31"/>
      <c r="AH3490" s="30"/>
      <c r="AK3490" s="31"/>
      <c r="AM3490" s="30"/>
      <c r="AP3490" s="31"/>
      <c r="AR3490" s="30"/>
      <c r="AU3490" s="31"/>
      <c r="AY3490" s="185"/>
      <c r="AZ3490" s="9"/>
      <c r="BA3490" s="29"/>
      <c r="BB3490" s="29"/>
      <c r="BC3490" s="29"/>
      <c r="BD3490" s="29"/>
    </row>
    <row r="3491" spans="2:56" ht="18.649999999999999" customHeight="1" thickBot="1">
      <c r="D3491" s="197" t="s">
        <v>96</v>
      </c>
      <c r="E3491" s="198"/>
      <c r="F3491" s="199" t="s">
        <v>97</v>
      </c>
      <c r="G3491" s="200"/>
      <c r="I3491" s="197" t="s">
        <v>98</v>
      </c>
      <c r="J3491" s="198"/>
      <c r="K3491" s="199" t="s">
        <v>99</v>
      </c>
      <c r="L3491" s="200"/>
      <c r="N3491" s="197" t="s">
        <v>1</v>
      </c>
      <c r="O3491" s="198"/>
      <c r="P3491" s="199" t="s">
        <v>2</v>
      </c>
      <c r="Q3491" s="200"/>
      <c r="S3491" s="172" t="s">
        <v>100</v>
      </c>
      <c r="T3491" s="173"/>
      <c r="U3491" s="199" t="s">
        <v>101</v>
      </c>
      <c r="V3491" s="200"/>
      <c r="X3491" s="197" t="s">
        <v>102</v>
      </c>
      <c r="Y3491" s="198"/>
      <c r="Z3491" s="199" t="s">
        <v>103</v>
      </c>
      <c r="AA3491" s="200"/>
      <c r="AB3491" s="4"/>
      <c r="AC3491" s="197" t="s">
        <v>104</v>
      </c>
      <c r="AD3491" s="198"/>
      <c r="AE3491" s="199" t="s">
        <v>105</v>
      </c>
      <c r="AF3491" s="200"/>
      <c r="AH3491" s="172" t="s">
        <v>106</v>
      </c>
      <c r="AI3491" s="173"/>
      <c r="AJ3491" s="199" t="s">
        <v>107</v>
      </c>
      <c r="AK3491" s="200"/>
      <c r="AL3491" s="4"/>
      <c r="AM3491" s="197" t="s">
        <v>108</v>
      </c>
      <c r="AN3491" s="198"/>
      <c r="AO3491" s="199" t="s">
        <v>109</v>
      </c>
      <c r="AP3491" s="200"/>
      <c r="AR3491" s="197" t="s">
        <v>110</v>
      </c>
      <c r="AS3491" s="198"/>
      <c r="AT3491" s="199" t="s">
        <v>111</v>
      </c>
      <c r="AU3491" s="200"/>
      <c r="AV3491" s="4"/>
      <c r="AW3491" s="36" t="s">
        <v>112</v>
      </c>
      <c r="AY3491" s="186" t="s">
        <v>113</v>
      </c>
      <c r="AZ3491" s="9"/>
      <c r="BA3491" s="29"/>
      <c r="BB3491" s="29"/>
      <c r="BC3491" s="29"/>
      <c r="BD3491" s="29"/>
    </row>
    <row r="3492" spans="2:56" ht="18.649999999999999" customHeight="1" thickTop="1" thickBot="1">
      <c r="D3492" s="24">
        <v>0</v>
      </c>
      <c r="E3492" s="28">
        <v>0</v>
      </c>
      <c r="F3492" s="26">
        <v>1</v>
      </c>
      <c r="G3492" s="27">
        <v>0</v>
      </c>
      <c r="I3492" s="24">
        <v>0</v>
      </c>
      <c r="J3492" s="28">
        <f t="shared" ref="J3492" si="20833">IF(0=(1-$J$8*$K$8*$B3489^2),0,-1*(1-$J$8*$K$8*$B3489^2)/($B3489*$K$8))</f>
        <v>-6.1005568179767541E-3</v>
      </c>
      <c r="K3492" s="26">
        <v>1</v>
      </c>
      <c r="L3492" s="27">
        <v>0</v>
      </c>
      <c r="N3492" s="24">
        <f t="shared" ref="N3492" si="20834">D3492*I3489+F3492*I3492-E3492*J3489-G3492*J3492</f>
        <v>0</v>
      </c>
      <c r="O3492" s="28">
        <f t="shared" ref="O3492" si="20835">(D3492*J3489+E3492*I3489+F3492*J3492+G3492*I3492)</f>
        <v>-6.1005568179767541E-3</v>
      </c>
      <c r="P3492" s="26">
        <f t="shared" ref="P3492" si="20836">D3492*K3489+F3492*K3492-E3492*L3489-G3492*L3492</f>
        <v>1</v>
      </c>
      <c r="Q3492" s="27">
        <f t="shared" ref="Q3492" si="20837">(D3492*L3489+E3492*K3489+F3492*L3492+G3492*K3492)</f>
        <v>0</v>
      </c>
      <c r="S3492" s="24">
        <v>0</v>
      </c>
      <c r="T3492" s="28">
        <v>0</v>
      </c>
      <c r="U3492" s="26">
        <v>1</v>
      </c>
      <c r="V3492" s="27">
        <v>0</v>
      </c>
      <c r="X3492" s="24">
        <f t="shared" ref="X3492" si="20838">N3492*S3489+P3492*S3492-O3492*T3489-Q3492*T3492</f>
        <v>0</v>
      </c>
      <c r="Y3492" s="28">
        <f t="shared" ref="Y3492" si="20839">(N3492*T3489+O3492*S3489+P3492*T3492+Q3492*S3492)</f>
        <v>-6.1005568179767541E-3</v>
      </c>
      <c r="Z3492" s="26">
        <f t="shared" ref="Z3492" si="20840">N3492*U3489+P3492*U3492-O3492*V3489-Q3492*V3492</f>
        <v>0.84983614389856554</v>
      </c>
      <c r="AA3492" s="27">
        <f t="shared" ref="AA3492" si="20841">(N3492*V3489+O3492*U3489+P3492*V3492+Q3492*U3492)</f>
        <v>0</v>
      </c>
      <c r="AB3492" s="8"/>
      <c r="AC3492" s="24">
        <v>0</v>
      </c>
      <c r="AD3492" s="28">
        <f t="shared" ref="AD3492" si="20842">IF(0=(1-$AD$8*$AE$8*$B3489^2),0,-1*(1-$AD$8*$AE$8*$B3489^2)/($B3489*$AD$8))</f>
        <v>-3.4348129758180669E-2</v>
      </c>
      <c r="AE3492" s="26">
        <v>1</v>
      </c>
      <c r="AF3492" s="27">
        <v>0</v>
      </c>
      <c r="AH3492" s="24">
        <f t="shared" ref="AH3492" si="20843">X3492*AC3489+Z3492*AC3492-Y3492*AD3489-AA3492*AD3492</f>
        <v>0</v>
      </c>
      <c r="AI3492" s="28">
        <f t="shared" ref="AI3492" si="20844">(X3492*AD3489+Y3492*AC3489+Z3492*AD3492+AA3492*AC3492)</f>
        <v>-3.5290838961796585E-2</v>
      </c>
      <c r="AJ3492" s="26">
        <f t="shared" ref="AJ3492" si="20845">X3492*AE3489+Z3492*AE3492-Y3492*AF3489-AA3492*AF3492</f>
        <v>0.84983614389856554</v>
      </c>
      <c r="AK3492" s="27">
        <f t="shared" ref="AK3492" si="20846">(X3492*AF3489+Y3492*AE3489+Z3492*AF3492+AA3492*AE3492)</f>
        <v>0</v>
      </c>
      <c r="AL3492" s="8"/>
      <c r="AM3492" s="24">
        <v>0</v>
      </c>
      <c r="AN3492" s="28">
        <v>0</v>
      </c>
      <c r="AO3492" s="26">
        <v>1</v>
      </c>
      <c r="AP3492" s="27">
        <v>0</v>
      </c>
      <c r="AR3492" s="24">
        <f t="shared" ref="AR3492" si="20847">AH3492*AM3489+AJ3492*AM3492-AI3492*AN3489-AK3492*AN3492</f>
        <v>0</v>
      </c>
      <c r="AS3492" s="28">
        <f t="shared" ref="AS3492" si="20848">(AH3492*AN3489+AI3492*AM3489+AJ3492*AN3492+AK3492*AM3492)</f>
        <v>-3.5290838961796585E-2</v>
      </c>
      <c r="AT3492" s="26">
        <f t="shared" ref="AT3492" si="20849">AH3492*AO3489+AJ3492*AO3492-AI3492*AP3489-AK3492*AP3492</f>
        <v>0.6702773780276714</v>
      </c>
      <c r="AU3492" s="27">
        <f t="shared" ref="AU3492" si="20850">(AH3492*AP3489+AI3492*AO3489+AJ3492*AP3492+AK3492*AO3492)</f>
        <v>0</v>
      </c>
      <c r="AV3492" s="8"/>
      <c r="AW3492" s="38">
        <f t="shared" ref="AW3492" si="20851">(180/PI())*ATAN(-1*(($AR$8*AS3489+AU3489+$AR$8*AS3492+AU3492)/($AR$8*AR3489+AT3489+$AR$8*AR3492+AT3492)))</f>
        <v>88.718611818272592</v>
      </c>
      <c r="AY3492" s="187">
        <f t="shared" ref="AY3492" si="20852">20*LOG(((($AR$8*AR3489+AT3489-$AR$8*AR3492-AT3492)^2+($AR$8*AS3489+AU3489-$AR$8*AS3492-AU3492)^2)/(($AR$8*AR3489+AT3489+$AR$8*AR3492+AT3492)^2+($AR$8*AS3489+AU3489+$AR$8*AS3492+AU3492)^2))^0.5)</f>
        <v>-2.0916136076702195E-2</v>
      </c>
      <c r="AZ3492" s="9"/>
      <c r="BA3492" s="29"/>
      <c r="BB3492" s="29"/>
      <c r="BC3492" s="29"/>
      <c r="BD3492" s="29"/>
    </row>
    <row r="3493" spans="2:56" ht="18.649999999999999" customHeight="1">
      <c r="AY3493" s="33"/>
    </row>
    <row r="3494" spans="2:56" ht="18.649999999999999" customHeight="1" thickBot="1">
      <c r="E3494" s="21" t="s">
        <v>68</v>
      </c>
      <c r="J3494" s="21" t="s">
        <v>69</v>
      </c>
      <c r="O3494" s="21" t="s">
        <v>70</v>
      </c>
      <c r="T3494" s="21" t="s">
        <v>71</v>
      </c>
      <c r="Y3494" s="21" t="s">
        <v>72</v>
      </c>
      <c r="AD3494" s="21" t="s">
        <v>73</v>
      </c>
      <c r="AI3494" s="21" t="s">
        <v>74</v>
      </c>
      <c r="AN3494" s="21" t="s">
        <v>75</v>
      </c>
      <c r="AS3494" s="21" t="s">
        <v>76</v>
      </c>
    </row>
    <row r="3495" spans="2:56" ht="18.649999999999999" customHeight="1" thickBot="1">
      <c r="B3495" s="20"/>
      <c r="D3495" s="197" t="s">
        <v>77</v>
      </c>
      <c r="E3495" s="198"/>
      <c r="F3495" s="199" t="s">
        <v>78</v>
      </c>
      <c r="G3495" s="200"/>
      <c r="I3495" s="197" t="s">
        <v>79</v>
      </c>
      <c r="J3495" s="198"/>
      <c r="K3495" s="199" t="s">
        <v>80</v>
      </c>
      <c r="L3495" s="200"/>
      <c r="N3495" s="197" t="s">
        <v>81</v>
      </c>
      <c r="O3495" s="198"/>
      <c r="P3495" s="199" t="s">
        <v>82</v>
      </c>
      <c r="Q3495" s="200"/>
      <c r="S3495" s="197" t="s">
        <v>83</v>
      </c>
      <c r="T3495" s="198"/>
      <c r="U3495" s="199" t="s">
        <v>84</v>
      </c>
      <c r="V3495" s="200"/>
      <c r="X3495" s="197" t="s">
        <v>85</v>
      </c>
      <c r="Y3495" s="198"/>
      <c r="Z3495" s="199" t="s">
        <v>86</v>
      </c>
      <c r="AA3495" s="200"/>
      <c r="AB3495" s="4"/>
      <c r="AC3495" s="197" t="s">
        <v>87</v>
      </c>
      <c r="AD3495" s="198"/>
      <c r="AE3495" s="199" t="s">
        <v>88</v>
      </c>
      <c r="AF3495" s="200"/>
      <c r="AH3495" s="197" t="s">
        <v>89</v>
      </c>
      <c r="AI3495" s="198"/>
      <c r="AJ3495" s="199" t="s">
        <v>90</v>
      </c>
      <c r="AK3495" s="200"/>
      <c r="AL3495" s="4"/>
      <c r="AM3495" s="197" t="s">
        <v>91</v>
      </c>
      <c r="AN3495" s="198"/>
      <c r="AO3495" s="199" t="s">
        <v>92</v>
      </c>
      <c r="AP3495" s="200"/>
      <c r="AR3495" s="197" t="s">
        <v>93</v>
      </c>
      <c r="AS3495" s="198"/>
      <c r="AT3495" s="199" t="s">
        <v>94</v>
      </c>
      <c r="AU3495" s="200"/>
      <c r="AV3495" s="4"/>
      <c r="AW3495" s="181" t="s">
        <v>95</v>
      </c>
      <c r="AY3495" s="182" t="s">
        <v>22</v>
      </c>
      <c r="AZ3495" s="9"/>
      <c r="BA3495" s="29"/>
      <c r="BB3495" s="29"/>
      <c r="BC3495" s="29"/>
      <c r="BD3495" s="29"/>
    </row>
    <row r="3496" spans="2:56" ht="18.649999999999999" customHeight="1" thickTop="1" thickBot="1">
      <c r="B3496" s="39">
        <f t="shared" ref="B3496" si="20853">B3489+$E$5</f>
        <v>1.0983999999999783</v>
      </c>
      <c r="D3496" s="24">
        <v>1</v>
      </c>
      <c r="E3496" s="25">
        <v>0</v>
      </c>
      <c r="F3496" s="26">
        <v>0</v>
      </c>
      <c r="G3496" s="27">
        <f t="shared" ref="G3496" si="20854">-1/($E$8*$B3496)</f>
        <v>-5.0861181525592318</v>
      </c>
      <c r="I3496" s="24">
        <v>1</v>
      </c>
      <c r="J3496" s="28">
        <v>0</v>
      </c>
      <c r="K3496" s="26">
        <v>0</v>
      </c>
      <c r="L3496" s="27">
        <v>0</v>
      </c>
      <c r="N3496" s="24">
        <f t="shared" ref="N3496" si="20855">D3496*I3496+F3496*I3499-E3496*J3496-G3496*J3499</f>
        <v>0.97300655058281027</v>
      </c>
      <c r="O3496" s="28">
        <f t="shared" ref="O3496" si="20856">(D3496*J3496+E3496*I3496+F3496*J3499+G3496*I3499)</f>
        <v>0</v>
      </c>
      <c r="P3496" s="26">
        <f t="shared" ref="P3496" si="20857">D3496*K3496+F3496*K3499-E3496*L3496-G3496*L3499</f>
        <v>0</v>
      </c>
      <c r="Q3496" s="27">
        <f t="shared" ref="Q3496" si="20858">(D3496*L3496+E3496*K3496+F3496*L3499+G3496*K3499)</f>
        <v>-5.0861181525592318</v>
      </c>
      <c r="S3496" s="24">
        <v>1</v>
      </c>
      <c r="T3496" s="25">
        <v>0</v>
      </c>
      <c r="U3496" s="26">
        <v>0</v>
      </c>
      <c r="V3496" s="27">
        <f t="shared" ref="V3496" si="20859">-1/($T$8*$B3496)</f>
        <v>-24.605814846164936</v>
      </c>
      <c r="X3496" s="24">
        <f t="shared" ref="X3496" si="20860">N3496*S3496+P3496*S3499-O3496*T3496-Q3496*T3499</f>
        <v>0.97300655058281027</v>
      </c>
      <c r="Y3496" s="28">
        <f t="shared" ref="Y3496" si="20861">(N3496*T3496+O3496*S3496+P3496*T3499+Q3496*S3499)</f>
        <v>0</v>
      </c>
      <c r="Z3496" s="26">
        <f t="shared" ref="Z3496" si="20862">N3496*U3496+P3496*U3499-O3496*V3496-Q3496*V3499</f>
        <v>0</v>
      </c>
      <c r="AA3496" s="27">
        <f t="shared" ref="AA3496" si="20863">(N3496*V3496+O3496*U3496+P3496*V3499+Q3496*U3499)</f>
        <v>-29.027737180305479</v>
      </c>
      <c r="AB3496" s="8"/>
      <c r="AC3496" s="24">
        <v>1</v>
      </c>
      <c r="AD3496" s="28">
        <v>0</v>
      </c>
      <c r="AE3496" s="26">
        <v>0</v>
      </c>
      <c r="AF3496" s="27">
        <v>0</v>
      </c>
      <c r="AH3496" s="24">
        <f t="shared" ref="AH3496" si="20864">X3496*AC3496+Z3496*AC3499-Y3496*AD3496-AA3496*AD3499</f>
        <v>-4.3150616662928076E-3</v>
      </c>
      <c r="AI3496" s="28">
        <f t="shared" ref="AI3496" si="20865">(X3496*AD3496+Y3496*AC3496+Z3496*AD3499+AA3496*AC3499)</f>
        <v>0</v>
      </c>
      <c r="AJ3496" s="26">
        <f t="shared" ref="AJ3496" si="20866">X3496*AE3496+Z3496*AE3499-Y3496*AF3496-AA3496*AF3499</f>
        <v>0</v>
      </c>
      <c r="AK3496" s="27">
        <f t="shared" ref="AK3496" si="20867">(X3496*AF3496+Y3496*AE3496+Z3496*AF3499+AA3496*AE3499)</f>
        <v>-29.027737180305479</v>
      </c>
      <c r="AL3496" s="8"/>
      <c r="AM3496" s="24">
        <v>1</v>
      </c>
      <c r="AN3496" s="25">
        <v>0</v>
      </c>
      <c r="AO3496" s="26">
        <v>0</v>
      </c>
      <c r="AP3496" s="27">
        <f t="shared" ref="AP3496" si="20868">-1/($AN$8*$B3496)</f>
        <v>-5.0861181525592318</v>
      </c>
      <c r="AR3496" s="24">
        <f t="shared" ref="AR3496" si="20869">AH3496*AM3496+AJ3496*AM3499-AI3496*AN3496-AK3496*AN3499</f>
        <v>-4.3150616662928076E-3</v>
      </c>
      <c r="AS3496" s="28">
        <f t="shared" ref="AS3496" si="20870">(AH3496*AN3496+AI3496*AM3496+AJ3496*AN3499+AK3496*AM3499)</f>
        <v>0</v>
      </c>
      <c r="AT3496" s="26">
        <f t="shared" ref="AT3496" si="20871">AH3496*AO3496+AJ3496*AO3499-AI3496*AP3496-AK3496*AP3499</f>
        <v>0</v>
      </c>
      <c r="AU3496" s="27">
        <f t="shared" ref="AU3496" si="20872">(AH3496*AP3496+AI3496*AO3496+AJ3496*AP3499+AK3496*AO3499)</f>
        <v>-29.005790266835135</v>
      </c>
      <c r="AV3496" s="8"/>
      <c r="AW3496" s="183">
        <f t="shared" ref="AW3496" si="20873">20*LOG((2*$AR$8)/(($AR$8*AR3496+AT3496+$AR$8*AR3499+AT3499)^2+($AR$8*AS3496+AU3496+$AR$8*AS3499+AU3499)^2)^0.5)</f>
        <v>-23.241888335558855</v>
      </c>
      <c r="AY3496" s="184">
        <f t="shared" ref="AY3496" si="20874">((AS3496^2+AR3496^2)/(AS3499^2+AR3499^2))^0.5</f>
        <v>0.12478832531816945</v>
      </c>
      <c r="AZ3496" s="9"/>
      <c r="BA3496" s="29"/>
      <c r="BB3496" s="29"/>
      <c r="BC3496" s="29"/>
      <c r="BD3496" s="29"/>
    </row>
    <row r="3497" spans="2:56" ht="18.649999999999999" customHeight="1" thickBot="1">
      <c r="D3497" s="30"/>
      <c r="G3497" s="31"/>
      <c r="I3497" s="30"/>
      <c r="L3497" s="31"/>
      <c r="N3497" s="30"/>
      <c r="Q3497" s="31"/>
      <c r="S3497" s="30"/>
      <c r="V3497" s="31"/>
      <c r="X3497" s="30"/>
      <c r="AA3497" s="31"/>
      <c r="AC3497" s="30"/>
      <c r="AF3497" s="31"/>
      <c r="AH3497" s="30"/>
      <c r="AK3497" s="31"/>
      <c r="AM3497" s="30"/>
      <c r="AP3497" s="31"/>
      <c r="AR3497" s="30"/>
      <c r="AU3497" s="31"/>
      <c r="AY3497" s="185"/>
      <c r="AZ3497" s="9"/>
      <c r="BA3497" s="29"/>
      <c r="BB3497" s="29"/>
      <c r="BC3497" s="29"/>
      <c r="BD3497" s="29"/>
    </row>
    <row r="3498" spans="2:56" ht="18.649999999999999" customHeight="1" thickBot="1">
      <c r="D3498" s="197" t="s">
        <v>96</v>
      </c>
      <c r="E3498" s="198"/>
      <c r="F3498" s="199" t="s">
        <v>97</v>
      </c>
      <c r="G3498" s="200"/>
      <c r="I3498" s="197" t="s">
        <v>98</v>
      </c>
      <c r="J3498" s="198"/>
      <c r="K3498" s="199" t="s">
        <v>99</v>
      </c>
      <c r="L3498" s="200"/>
      <c r="N3498" s="197" t="s">
        <v>1</v>
      </c>
      <c r="O3498" s="198"/>
      <c r="P3498" s="199" t="s">
        <v>2</v>
      </c>
      <c r="Q3498" s="200"/>
      <c r="S3498" s="172" t="s">
        <v>100</v>
      </c>
      <c r="T3498" s="173"/>
      <c r="U3498" s="199" t="s">
        <v>101</v>
      </c>
      <c r="V3498" s="200"/>
      <c r="X3498" s="197" t="s">
        <v>102</v>
      </c>
      <c r="Y3498" s="198"/>
      <c r="Z3498" s="199" t="s">
        <v>103</v>
      </c>
      <c r="AA3498" s="200"/>
      <c r="AB3498" s="4"/>
      <c r="AC3498" s="197" t="s">
        <v>104</v>
      </c>
      <c r="AD3498" s="198"/>
      <c r="AE3498" s="199" t="s">
        <v>105</v>
      </c>
      <c r="AF3498" s="200"/>
      <c r="AH3498" s="172" t="s">
        <v>106</v>
      </c>
      <c r="AI3498" s="173"/>
      <c r="AJ3498" s="199" t="s">
        <v>107</v>
      </c>
      <c r="AK3498" s="200"/>
      <c r="AL3498" s="4"/>
      <c r="AM3498" s="197" t="s">
        <v>108</v>
      </c>
      <c r="AN3498" s="198"/>
      <c r="AO3498" s="199" t="s">
        <v>109</v>
      </c>
      <c r="AP3498" s="200"/>
      <c r="AR3498" s="197" t="s">
        <v>110</v>
      </c>
      <c r="AS3498" s="198"/>
      <c r="AT3498" s="199" t="s">
        <v>111</v>
      </c>
      <c r="AU3498" s="200"/>
      <c r="AV3498" s="4"/>
      <c r="AW3498" s="36" t="s">
        <v>112</v>
      </c>
      <c r="AY3498" s="186" t="s">
        <v>113</v>
      </c>
      <c r="AZ3498" s="9"/>
      <c r="BA3498" s="29"/>
      <c r="BB3498" s="29"/>
      <c r="BC3498" s="29"/>
      <c r="BD3498" s="29"/>
    </row>
    <row r="3499" spans="2:56" ht="18.649999999999999" customHeight="1" thickTop="1" thickBot="1">
      <c r="D3499" s="24">
        <v>0</v>
      </c>
      <c r="E3499" s="28">
        <v>0</v>
      </c>
      <c r="F3499" s="26">
        <v>1</v>
      </c>
      <c r="G3499" s="27">
        <v>0</v>
      </c>
      <c r="I3499" s="24">
        <v>0</v>
      </c>
      <c r="J3499" s="28">
        <f t="shared" ref="J3499" si="20875">IF(0=(1-$J$8*$K$8*$B3496^2),0,-1*(1-$J$8*$K$8*$B3496^2)/($B3496*$K$8))</f>
        <v>-5.3072792663314793E-3</v>
      </c>
      <c r="K3499" s="26">
        <v>1</v>
      </c>
      <c r="L3499" s="27">
        <v>0</v>
      </c>
      <c r="N3499" s="24">
        <f t="shared" ref="N3499" si="20876">D3499*I3496+F3499*I3499-E3499*J3496-G3499*J3499</f>
        <v>0</v>
      </c>
      <c r="O3499" s="28">
        <f t="shared" ref="O3499" si="20877">(D3499*J3496+E3499*I3496+F3499*J3499+G3499*I3499)</f>
        <v>-5.3072792663314793E-3</v>
      </c>
      <c r="P3499" s="26">
        <f t="shared" ref="P3499" si="20878">D3499*K3496+F3499*K3499-E3499*L3496-G3499*L3499</f>
        <v>1</v>
      </c>
      <c r="Q3499" s="27">
        <f t="shared" ref="Q3499" si="20879">(D3499*L3496+E3499*K3496+F3499*L3499+G3499*K3499)</f>
        <v>0</v>
      </c>
      <c r="S3499" s="24">
        <v>0</v>
      </c>
      <c r="T3499" s="28">
        <v>0</v>
      </c>
      <c r="U3499" s="26">
        <v>1</v>
      </c>
      <c r="V3499" s="27">
        <v>0</v>
      </c>
      <c r="X3499" s="24">
        <f t="shared" ref="X3499" si="20880">N3499*S3496+P3499*S3499-O3499*T3496-Q3499*T3499</f>
        <v>0</v>
      </c>
      <c r="Y3499" s="28">
        <f t="shared" ref="Y3499" si="20881">(N3499*T3496+O3499*S3496+P3499*T3499+Q3499*S3499)</f>
        <v>-5.3072792663314793E-3</v>
      </c>
      <c r="Z3499" s="26">
        <f t="shared" ref="Z3499" si="20882">N3499*U3496+P3499*U3499-O3499*V3496-Q3499*V3499</f>
        <v>0.86941006903575757</v>
      </c>
      <c r="AA3499" s="27">
        <f t="shared" ref="AA3499" si="20883">(N3499*V3496+O3499*U3496+P3499*V3499+Q3499*U3499)</f>
        <v>0</v>
      </c>
      <c r="AB3499" s="8"/>
      <c r="AC3499" s="24">
        <v>0</v>
      </c>
      <c r="AD3499" s="28">
        <f t="shared" ref="AD3499" si="20884">IF(0=(1-$AD$8*$AE$8*$B3496^2),0,-1*(1-$AD$8*$AE$8*$B3496^2)/($B3496*$AD$8))</f>
        <v>-3.3668542820905409E-2</v>
      </c>
      <c r="AE3499" s="26">
        <v>1</v>
      </c>
      <c r="AF3499" s="27">
        <v>0</v>
      </c>
      <c r="AH3499" s="24">
        <f t="shared" ref="AH3499" si="20885">X3499*AC3496+Z3499*AC3499-Y3499*AD3496-AA3499*AD3499</f>
        <v>0</v>
      </c>
      <c r="AI3499" s="28">
        <f t="shared" ref="AI3499" si="20886">(X3499*AD3496+Y3499*AC3496+Z3499*AD3499+AA3499*AC3499)</f>
        <v>-3.4579049404588211E-2</v>
      </c>
      <c r="AJ3499" s="26">
        <f t="shared" ref="AJ3499" si="20887">X3499*AE3496+Z3499*AE3499-Y3499*AF3496-AA3499*AF3499</f>
        <v>0.86941006903575757</v>
      </c>
      <c r="AK3499" s="27">
        <f t="shared" ref="AK3499" si="20888">(X3499*AF3496+Y3499*AE3496+Z3499*AF3499+AA3499*AE3499)</f>
        <v>0</v>
      </c>
      <c r="AL3499" s="8"/>
      <c r="AM3499" s="24">
        <v>0</v>
      </c>
      <c r="AN3499" s="28">
        <v>0</v>
      </c>
      <c r="AO3499" s="26">
        <v>1</v>
      </c>
      <c r="AP3499" s="27">
        <v>0</v>
      </c>
      <c r="AR3499" s="24">
        <f t="shared" ref="AR3499" si="20889">AH3499*AM3496+AJ3499*AM3499-AI3499*AN3496-AK3499*AN3499</f>
        <v>0</v>
      </c>
      <c r="AS3499" s="28">
        <f t="shared" ref="AS3499" si="20890">(AH3499*AN3496+AI3499*AM3496+AJ3499*AN3499+AK3499*AM3499)</f>
        <v>-3.4579049404588211E-2</v>
      </c>
      <c r="AT3499" s="26">
        <f t="shared" ref="AT3499" si="20891">AH3499*AO3496+AJ3499*AO3499-AI3499*AP3496-AK3499*AP3499</f>
        <v>0.69353693816083894</v>
      </c>
      <c r="AU3499" s="27">
        <f t="shared" ref="AU3499" si="20892">(AH3499*AP3496+AI3499*AO3496+AJ3499*AP3499+AK3499*AO3499)</f>
        <v>0</v>
      </c>
      <c r="AV3499" s="8"/>
      <c r="AW3499" s="38">
        <f t="shared" ref="AW3499" si="20893">(180/PI())*ATAN(-1*(($AR$8*AS3496+AU3496+$AR$8*AS3499+AU3499)/($AR$8*AR3496+AT3496+$AR$8*AR3499+AT3499)))</f>
        <v>88.640441091647716</v>
      </c>
      <c r="AY3499" s="187">
        <f t="shared" ref="AY3499" si="20894">20*LOG(((($AR$8*AR3496+AT3496-$AR$8*AR3499-AT3499)^2+($AR$8*AS3496+AU3496-$AR$8*AS3499-AU3499)^2)/(($AR$8*AR3496+AT3496+$AR$8*AR3499+AT3499)^2+($AR$8*AS3496+AU3496+$AR$8*AS3499+AU3499)^2))^0.5)</f>
        <v>-2.0636064298767444E-2</v>
      </c>
      <c r="AZ3499" s="9"/>
      <c r="BA3499" s="29"/>
      <c r="BB3499" s="29"/>
      <c r="BC3499" s="29"/>
      <c r="BD3499" s="29"/>
    </row>
    <row r="3500" spans="2:56" ht="18.649999999999999" customHeight="1">
      <c r="AY3500" s="33"/>
    </row>
    <row r="3501" spans="2:56" ht="18.649999999999999" customHeight="1" thickBot="1">
      <c r="E3501" s="21" t="s">
        <v>68</v>
      </c>
      <c r="J3501" s="21" t="s">
        <v>69</v>
      </c>
      <c r="O3501" s="21" t="s">
        <v>70</v>
      </c>
      <c r="T3501" s="21" t="s">
        <v>71</v>
      </c>
      <c r="Y3501" s="21" t="s">
        <v>72</v>
      </c>
      <c r="AD3501" s="21" t="s">
        <v>73</v>
      </c>
      <c r="AI3501" s="21" t="s">
        <v>74</v>
      </c>
      <c r="AN3501" s="21" t="s">
        <v>75</v>
      </c>
      <c r="AS3501" s="21" t="s">
        <v>76</v>
      </c>
    </row>
    <row r="3502" spans="2:56" ht="18.649999999999999" customHeight="1" thickBot="1">
      <c r="B3502" s="20"/>
      <c r="D3502" s="197" t="s">
        <v>77</v>
      </c>
      <c r="E3502" s="198"/>
      <c r="F3502" s="199" t="s">
        <v>78</v>
      </c>
      <c r="G3502" s="200"/>
      <c r="I3502" s="197" t="s">
        <v>79</v>
      </c>
      <c r="J3502" s="198"/>
      <c r="K3502" s="199" t="s">
        <v>80</v>
      </c>
      <c r="L3502" s="200"/>
      <c r="N3502" s="197" t="s">
        <v>81</v>
      </c>
      <c r="O3502" s="198"/>
      <c r="P3502" s="199" t="s">
        <v>82</v>
      </c>
      <c r="Q3502" s="200"/>
      <c r="S3502" s="197" t="s">
        <v>83</v>
      </c>
      <c r="T3502" s="198"/>
      <c r="U3502" s="199" t="s">
        <v>84</v>
      </c>
      <c r="V3502" s="200"/>
      <c r="X3502" s="197" t="s">
        <v>85</v>
      </c>
      <c r="Y3502" s="198"/>
      <c r="Z3502" s="199" t="s">
        <v>86</v>
      </c>
      <c r="AA3502" s="200"/>
      <c r="AB3502" s="4"/>
      <c r="AC3502" s="197" t="s">
        <v>87</v>
      </c>
      <c r="AD3502" s="198"/>
      <c r="AE3502" s="199" t="s">
        <v>88</v>
      </c>
      <c r="AF3502" s="200"/>
      <c r="AH3502" s="197" t="s">
        <v>89</v>
      </c>
      <c r="AI3502" s="198"/>
      <c r="AJ3502" s="199" t="s">
        <v>90</v>
      </c>
      <c r="AK3502" s="200"/>
      <c r="AL3502" s="4"/>
      <c r="AM3502" s="197" t="s">
        <v>91</v>
      </c>
      <c r="AN3502" s="198"/>
      <c r="AO3502" s="199" t="s">
        <v>92</v>
      </c>
      <c r="AP3502" s="200"/>
      <c r="AR3502" s="197" t="s">
        <v>93</v>
      </c>
      <c r="AS3502" s="198"/>
      <c r="AT3502" s="199" t="s">
        <v>94</v>
      </c>
      <c r="AU3502" s="200"/>
      <c r="AV3502" s="4"/>
      <c r="AW3502" s="181" t="s">
        <v>95</v>
      </c>
      <c r="AY3502" s="182" t="s">
        <v>22</v>
      </c>
      <c r="AZ3502" s="9"/>
      <c r="BA3502" s="29"/>
      <c r="BB3502" s="29"/>
      <c r="BC3502" s="29"/>
      <c r="BD3502" s="29"/>
    </row>
    <row r="3503" spans="2:56" ht="18.649999999999999" customHeight="1" thickTop="1" thickBot="1">
      <c r="B3503" s="39">
        <f t="shared" ref="B3503" si="20895">B3496+$E$5</f>
        <v>1.0987999999999782</v>
      </c>
      <c r="D3503" s="24">
        <v>1</v>
      </c>
      <c r="E3503" s="25">
        <v>0</v>
      </c>
      <c r="F3503" s="26">
        <v>0</v>
      </c>
      <c r="G3503" s="27">
        <f t="shared" ref="G3503" si="20896">-1/($E$8*$B3503)</f>
        <v>-5.0842666352121046</v>
      </c>
      <c r="I3503" s="24">
        <v>1</v>
      </c>
      <c r="J3503" s="28">
        <v>0</v>
      </c>
      <c r="K3503" s="26">
        <v>0</v>
      </c>
      <c r="L3503" s="27">
        <v>0</v>
      </c>
      <c r="N3503" s="24">
        <f t="shared" ref="N3503" si="20897">D3503*I3503+F3503*I3506-E3503*J3503-G3503*J3506</f>
        <v>0.97704813961304027</v>
      </c>
      <c r="O3503" s="28">
        <f t="shared" ref="O3503" si="20898">(D3503*J3503+E3503*I3503+F3503*J3506+G3503*I3506)</f>
        <v>0</v>
      </c>
      <c r="P3503" s="26">
        <f t="shared" ref="P3503" si="20899">D3503*K3503+F3503*K3506-E3503*L3503-G3503*L3506</f>
        <v>0</v>
      </c>
      <c r="Q3503" s="27">
        <f t="shared" ref="Q3503" si="20900">(D3503*L3503+E3503*K3503+F3503*L3506+G3503*K3506)</f>
        <v>-5.0842666352121046</v>
      </c>
      <c r="S3503" s="24">
        <v>1</v>
      </c>
      <c r="T3503" s="25">
        <v>0</v>
      </c>
      <c r="U3503" s="26">
        <v>0</v>
      </c>
      <c r="V3503" s="27">
        <f t="shared" ref="V3503" si="20901">-1/($T$8*$B3503)</f>
        <v>-24.596857505485588</v>
      </c>
      <c r="X3503" s="24">
        <f t="shared" ref="X3503" si="20902">N3503*S3503+P3503*S3506-O3503*T3503-Q3503*T3506</f>
        <v>0.97704813961304027</v>
      </c>
      <c r="Y3503" s="28">
        <f t="shared" ref="Y3503" si="20903">(N3503*T3503+O3503*S3503+P3503*T3506+Q3503*S3506)</f>
        <v>0</v>
      </c>
      <c r="Z3503" s="26">
        <f t="shared" ref="Z3503" si="20904">N3503*U3503+P3503*U3506-O3503*V3503-Q3503*V3506</f>
        <v>0</v>
      </c>
      <c r="AA3503" s="27">
        <f t="shared" ref="AA3503" si="20905">(N3503*V3503+O3503*U3503+P3503*V3506+Q3503*U3506)</f>
        <v>-29.116580501273845</v>
      </c>
      <c r="AB3503" s="8"/>
      <c r="AC3503" s="24">
        <v>1</v>
      </c>
      <c r="AD3503" s="28">
        <v>0</v>
      </c>
      <c r="AE3503" s="26">
        <v>0</v>
      </c>
      <c r="AF3503" s="27">
        <v>0</v>
      </c>
      <c r="AH3503" s="24">
        <f t="shared" ref="AH3503" si="20906">X3503*AC3503+Z3503*AC3506-Y3503*AD3503-AA3503*AD3506</f>
        <v>1.6515215459236399E-2</v>
      </c>
      <c r="AI3503" s="28">
        <f t="shared" ref="AI3503" si="20907">(X3503*AD3503+Y3503*AC3503+Z3503*AD3506+AA3503*AC3506)</f>
        <v>0</v>
      </c>
      <c r="AJ3503" s="26">
        <f t="shared" ref="AJ3503" si="20908">X3503*AE3503+Z3503*AE3506-Y3503*AF3503-AA3503*AF3506</f>
        <v>0</v>
      </c>
      <c r="AK3503" s="27">
        <f t="shared" ref="AK3503" si="20909">(X3503*AF3503+Y3503*AE3503+Z3503*AF3506+AA3503*AE3506)</f>
        <v>-29.116580501273845</v>
      </c>
      <c r="AL3503" s="8"/>
      <c r="AM3503" s="24">
        <v>1</v>
      </c>
      <c r="AN3503" s="25">
        <v>0</v>
      </c>
      <c r="AO3503" s="26">
        <v>0</v>
      </c>
      <c r="AP3503" s="27">
        <f t="shared" ref="AP3503" si="20910">-1/($AN$8*$B3503)</f>
        <v>-5.0842666352121046</v>
      </c>
      <c r="AR3503" s="24">
        <f t="shared" ref="AR3503" si="20911">AH3503*AM3503+AJ3503*AM3506-AI3503*AN3503-AK3503*AN3506</f>
        <v>1.6515215459236399E-2</v>
      </c>
      <c r="AS3503" s="28">
        <f t="shared" ref="AS3503" si="20912">(AH3503*AN3503+AI3503*AM3503+AJ3503*AN3506+AK3503*AM3506)</f>
        <v>0</v>
      </c>
      <c r="AT3503" s="26">
        <f t="shared" ref="AT3503" si="20913">AH3503*AO3503+AJ3503*AO3506-AI3503*AP3503-AK3503*AP3506</f>
        <v>0</v>
      </c>
      <c r="AU3503" s="27">
        <f t="shared" ref="AU3503" si="20914">(AH3503*AP3503+AI3503*AO3503+AJ3503*AP3506+AK3503*AO3506)</f>
        <v>-29.200548260206581</v>
      </c>
      <c r="AV3503" s="8"/>
      <c r="AW3503" s="183">
        <f t="shared" ref="AW3503" si="20915">20*LOG((2*$AR$8)/(($AR$8*AR3503+AT3503+$AR$8*AR3506+AT3506)^2+($AR$8*AS3503+AU3503+$AR$8*AS3506+AU3506)^2)^0.5)</f>
        <v>-23.300012994921822</v>
      </c>
      <c r="AY3503" s="184">
        <f t="shared" ref="AY3503" si="20916">((AS3503^2+AR3503^2)/(AS3506^2+AR3506^2))^0.5</f>
        <v>0.48803159193166656</v>
      </c>
      <c r="AZ3503" s="9"/>
      <c r="BA3503" s="29"/>
      <c r="BB3503" s="29"/>
      <c r="BC3503" s="29"/>
      <c r="BD3503" s="29"/>
    </row>
    <row r="3504" spans="2:56" ht="18.649999999999999" customHeight="1" thickBot="1">
      <c r="D3504" s="30"/>
      <c r="G3504" s="31"/>
      <c r="I3504" s="30"/>
      <c r="L3504" s="31"/>
      <c r="N3504" s="30"/>
      <c r="Q3504" s="31"/>
      <c r="S3504" s="30"/>
      <c r="V3504" s="31"/>
      <c r="X3504" s="30"/>
      <c r="AA3504" s="31"/>
      <c r="AC3504" s="30"/>
      <c r="AF3504" s="31"/>
      <c r="AH3504" s="30"/>
      <c r="AK3504" s="31"/>
      <c r="AM3504" s="30"/>
      <c r="AP3504" s="31"/>
      <c r="AR3504" s="30"/>
      <c r="AU3504" s="31"/>
      <c r="AY3504" s="185"/>
      <c r="AZ3504" s="9"/>
      <c r="BA3504" s="29"/>
      <c r="BB3504" s="29"/>
      <c r="BC3504" s="29"/>
      <c r="BD3504" s="29"/>
    </row>
    <row r="3505" spans="2:56" ht="18.649999999999999" customHeight="1" thickBot="1">
      <c r="D3505" s="197" t="s">
        <v>96</v>
      </c>
      <c r="E3505" s="198"/>
      <c r="F3505" s="199" t="s">
        <v>97</v>
      </c>
      <c r="G3505" s="200"/>
      <c r="I3505" s="197" t="s">
        <v>98</v>
      </c>
      <c r="J3505" s="198"/>
      <c r="K3505" s="199" t="s">
        <v>99</v>
      </c>
      <c r="L3505" s="200"/>
      <c r="N3505" s="197" t="s">
        <v>1</v>
      </c>
      <c r="O3505" s="198"/>
      <c r="P3505" s="199" t="s">
        <v>2</v>
      </c>
      <c r="Q3505" s="200"/>
      <c r="S3505" s="172" t="s">
        <v>100</v>
      </c>
      <c r="T3505" s="173"/>
      <c r="U3505" s="199" t="s">
        <v>101</v>
      </c>
      <c r="V3505" s="200"/>
      <c r="X3505" s="197" t="s">
        <v>102</v>
      </c>
      <c r="Y3505" s="198"/>
      <c r="Z3505" s="199" t="s">
        <v>103</v>
      </c>
      <c r="AA3505" s="200"/>
      <c r="AB3505" s="4"/>
      <c r="AC3505" s="197" t="s">
        <v>104</v>
      </c>
      <c r="AD3505" s="198"/>
      <c r="AE3505" s="199" t="s">
        <v>105</v>
      </c>
      <c r="AF3505" s="200"/>
      <c r="AH3505" s="172" t="s">
        <v>106</v>
      </c>
      <c r="AI3505" s="173"/>
      <c r="AJ3505" s="199" t="s">
        <v>107</v>
      </c>
      <c r="AK3505" s="200"/>
      <c r="AL3505" s="4"/>
      <c r="AM3505" s="197" t="s">
        <v>108</v>
      </c>
      <c r="AN3505" s="198"/>
      <c r="AO3505" s="199" t="s">
        <v>109</v>
      </c>
      <c r="AP3505" s="200"/>
      <c r="AR3505" s="197" t="s">
        <v>110</v>
      </c>
      <c r="AS3505" s="198"/>
      <c r="AT3505" s="199" t="s">
        <v>111</v>
      </c>
      <c r="AU3505" s="200"/>
      <c r="AV3505" s="4"/>
      <c r="AW3505" s="36" t="s">
        <v>112</v>
      </c>
      <c r="AY3505" s="186" t="s">
        <v>113</v>
      </c>
      <c r="AZ3505" s="9"/>
      <c r="BA3505" s="29"/>
      <c r="BB3505" s="29"/>
      <c r="BC3505" s="29"/>
      <c r="BD3505" s="29"/>
    </row>
    <row r="3506" spans="2:56" ht="18.649999999999999" customHeight="1" thickTop="1" thickBot="1">
      <c r="D3506" s="24">
        <v>0</v>
      </c>
      <c r="E3506" s="28">
        <v>0</v>
      </c>
      <c r="F3506" s="26">
        <v>1</v>
      </c>
      <c r="G3506" s="27">
        <v>0</v>
      </c>
      <c r="I3506" s="24">
        <v>0</v>
      </c>
      <c r="J3506" s="28">
        <f t="shared" ref="J3506" si="20917">IF(0=(1-$J$8*$K$8*$B3503^2),0,-1*(1-$J$8*$K$8*$B3503^2)/($B3503*$K$8))</f>
        <v>-4.5142912505811532E-3</v>
      </c>
      <c r="K3506" s="26">
        <v>1</v>
      </c>
      <c r="L3506" s="27">
        <v>0</v>
      </c>
      <c r="N3506" s="24">
        <f t="shared" ref="N3506" si="20918">D3506*I3503+F3506*I3506-E3506*J3503-G3506*J3506</f>
        <v>0</v>
      </c>
      <c r="O3506" s="28">
        <f t="shared" ref="O3506" si="20919">(D3506*J3503+E3506*I3503+F3506*J3506+G3506*I3506)</f>
        <v>-4.5142912505811532E-3</v>
      </c>
      <c r="P3506" s="26">
        <f t="shared" ref="P3506" si="20920">D3506*K3503+F3506*K3506-E3506*L3503-G3506*L3506</f>
        <v>1</v>
      </c>
      <c r="Q3506" s="27">
        <f t="shared" ref="Q3506" si="20921">(D3506*L3503+E3506*K3503+F3506*L3506+G3506*K3506)</f>
        <v>0</v>
      </c>
      <c r="S3506" s="24">
        <v>0</v>
      </c>
      <c r="T3506" s="28">
        <v>0</v>
      </c>
      <c r="U3506" s="26">
        <v>1</v>
      </c>
      <c r="V3506" s="27">
        <v>0</v>
      </c>
      <c r="X3506" s="24">
        <f t="shared" ref="X3506" si="20922">N3506*S3503+P3506*S3506-O3506*T3503-Q3506*T3506</f>
        <v>0</v>
      </c>
      <c r="Y3506" s="28">
        <f t="shared" ref="Y3506" si="20923">(N3506*T3503+O3506*S3503+P3506*T3506+Q3506*S3506)</f>
        <v>-4.5142912505811532E-3</v>
      </c>
      <c r="Z3506" s="26">
        <f t="shared" ref="Z3506" si="20924">N3506*U3503+P3506*U3506-O3506*V3503-Q3506*V3506</f>
        <v>0.88896262137119508</v>
      </c>
      <c r="AA3506" s="27">
        <f t="shared" ref="AA3506" si="20925">(N3506*V3503+O3506*U3503+P3506*V3506+Q3506*U3506)</f>
        <v>0</v>
      </c>
      <c r="AB3506" s="8"/>
      <c r="AC3506" s="24">
        <v>0</v>
      </c>
      <c r="AD3506" s="28">
        <f t="shared" ref="AD3506" si="20926">IF(0=(1-$AD$8*$AE$8*$B3503^2),0,-1*(1-$AD$8*$AE$8*$B3503^2)/($B3503*$AD$8))</f>
        <v>-3.2989207785295419E-2</v>
      </c>
      <c r="AE3506" s="26">
        <v>1</v>
      </c>
      <c r="AF3506" s="27">
        <v>0</v>
      </c>
      <c r="AH3506" s="24">
        <f t="shared" ref="AH3506" si="20927">X3506*AC3503+Z3506*AC3506-Y3506*AD3503-AA3506*AD3506</f>
        <v>0</v>
      </c>
      <c r="AI3506" s="28">
        <f t="shared" ref="AI3506" si="20928">(X3506*AD3503+Y3506*AC3503+Z3506*AD3506+AA3506*AC3506)</f>
        <v>-3.3840463880356407E-2</v>
      </c>
      <c r="AJ3506" s="26">
        <f t="shared" ref="AJ3506" si="20929">X3506*AE3503+Z3506*AE3506-Y3506*AF3503-AA3506*AF3506</f>
        <v>0.88896262137119508</v>
      </c>
      <c r="AK3506" s="27">
        <f t="shared" ref="AK3506" si="20930">(X3506*AF3503+Y3506*AE3503+Z3506*AF3506+AA3506*AE3506)</f>
        <v>0</v>
      </c>
      <c r="AL3506" s="8"/>
      <c r="AM3506" s="24">
        <v>0</v>
      </c>
      <c r="AN3506" s="28">
        <v>0</v>
      </c>
      <c r="AO3506" s="26">
        <v>1</v>
      </c>
      <c r="AP3506" s="27">
        <v>0</v>
      </c>
      <c r="AR3506" s="24">
        <f t="shared" ref="AR3506" si="20931">AH3506*AM3503+AJ3506*AM3506-AI3506*AN3503-AK3506*AN3506</f>
        <v>0</v>
      </c>
      <c r="AS3506" s="28">
        <f t="shared" ref="AS3506" si="20932">(AH3506*AN3503+AI3506*AM3503+AJ3506*AN3506+AK3506*AM3506)</f>
        <v>-3.3840463880356407E-2</v>
      </c>
      <c r="AT3506" s="26">
        <f t="shared" ref="AT3506" si="20933">AH3506*AO3503+AJ3506*AO3506-AI3506*AP3503-AK3506*AP3506</f>
        <v>0.7169086799441986</v>
      </c>
      <c r="AU3506" s="27">
        <f t="shared" ref="AU3506" si="20934">(AH3506*AP3503+AI3506*AO3503+AJ3506*AP3506+AK3506*AO3506)</f>
        <v>0</v>
      </c>
      <c r="AV3506" s="8"/>
      <c r="AW3506" s="38">
        <f t="shared" ref="AW3506" si="20935">(180/PI())*ATAN(-1*(($AR$8*AS3503+AU3503+$AR$8*AS3506+AU3506)/($AR$8*AR3503+AT3503+$AR$8*AR3506+AT3506)))</f>
        <v>88.562881496023536</v>
      </c>
      <c r="AY3506" s="187">
        <f t="shared" ref="AY3506" si="20936">20*LOG(((($AR$8*AR3503+AT3503-$AR$8*AR3506-AT3506)^2+($AR$8*AS3503+AU3503-$AR$8*AS3506-AU3506)^2)/(($AR$8*AR3503+AT3503+$AR$8*AR3506+AT3506)^2+($AR$8*AS3503+AU3503+$AR$8*AS3506+AU3506)^2))^0.5)</f>
        <v>-2.0361073316469538E-2</v>
      </c>
      <c r="AZ3506" s="9"/>
      <c r="BA3506" s="29"/>
      <c r="BB3506" s="29"/>
      <c r="BC3506" s="29"/>
      <c r="BD3506" s="29"/>
    </row>
    <row r="3507" spans="2:56">
      <c r="AY3507" s="33"/>
    </row>
    <row r="3508" spans="2:56" ht="18.5" thickBot="1">
      <c r="E3508" s="21" t="s">
        <v>68</v>
      </c>
      <c r="J3508" s="21" t="s">
        <v>69</v>
      </c>
      <c r="O3508" s="21" t="s">
        <v>70</v>
      </c>
      <c r="T3508" s="21" t="s">
        <v>71</v>
      </c>
      <c r="Y3508" s="21" t="s">
        <v>72</v>
      </c>
      <c r="AD3508" s="21" t="s">
        <v>73</v>
      </c>
      <c r="AI3508" s="21" t="s">
        <v>74</v>
      </c>
      <c r="AN3508" s="21" t="s">
        <v>75</v>
      </c>
      <c r="AS3508" s="21" t="s">
        <v>76</v>
      </c>
    </row>
    <row r="3509" spans="2:56" ht="20.5" thickBot="1">
      <c r="B3509" s="20"/>
      <c r="D3509" s="197" t="s">
        <v>77</v>
      </c>
      <c r="E3509" s="198"/>
      <c r="F3509" s="199" t="s">
        <v>78</v>
      </c>
      <c r="G3509" s="200"/>
      <c r="I3509" s="197" t="s">
        <v>79</v>
      </c>
      <c r="J3509" s="198"/>
      <c r="K3509" s="199" t="s">
        <v>80</v>
      </c>
      <c r="L3509" s="200"/>
      <c r="N3509" s="197" t="s">
        <v>81</v>
      </c>
      <c r="O3509" s="198"/>
      <c r="P3509" s="199" t="s">
        <v>82</v>
      </c>
      <c r="Q3509" s="200"/>
      <c r="S3509" s="197" t="s">
        <v>83</v>
      </c>
      <c r="T3509" s="198"/>
      <c r="U3509" s="199" t="s">
        <v>84</v>
      </c>
      <c r="V3509" s="200"/>
      <c r="X3509" s="197" t="s">
        <v>85</v>
      </c>
      <c r="Y3509" s="198"/>
      <c r="Z3509" s="199" t="s">
        <v>86</v>
      </c>
      <c r="AA3509" s="200"/>
      <c r="AB3509" s="4"/>
      <c r="AC3509" s="197" t="s">
        <v>87</v>
      </c>
      <c r="AD3509" s="198"/>
      <c r="AE3509" s="199" t="s">
        <v>88</v>
      </c>
      <c r="AF3509" s="200"/>
      <c r="AH3509" s="197" t="s">
        <v>89</v>
      </c>
      <c r="AI3509" s="198"/>
      <c r="AJ3509" s="199" t="s">
        <v>90</v>
      </c>
      <c r="AK3509" s="200"/>
      <c r="AL3509" s="4"/>
      <c r="AM3509" s="197" t="s">
        <v>91</v>
      </c>
      <c r="AN3509" s="198"/>
      <c r="AO3509" s="199" t="s">
        <v>92</v>
      </c>
      <c r="AP3509" s="200"/>
      <c r="AR3509" s="197" t="s">
        <v>93</v>
      </c>
      <c r="AS3509" s="198"/>
      <c r="AT3509" s="199" t="s">
        <v>94</v>
      </c>
      <c r="AU3509" s="200"/>
      <c r="AV3509" s="4"/>
      <c r="AW3509" s="181" t="s">
        <v>95</v>
      </c>
      <c r="AY3509" s="182" t="s">
        <v>22</v>
      </c>
    </row>
    <row r="3510" spans="2:56" ht="19" thickTop="1" thickBot="1">
      <c r="B3510" s="39">
        <f t="shared" ref="B3510" si="20937">B3503+$E$5</f>
        <v>1.0991999999999782</v>
      </c>
      <c r="D3510" s="24">
        <v>1</v>
      </c>
      <c r="E3510" s="25">
        <v>0</v>
      </c>
      <c r="F3510" s="26">
        <v>0</v>
      </c>
      <c r="G3510" s="27">
        <f t="shared" ref="G3510" si="20938">-1/($E$8*$B3510)</f>
        <v>-5.0824164654030755</v>
      </c>
      <c r="I3510" s="24">
        <v>1</v>
      </c>
      <c r="J3510" s="28">
        <v>0</v>
      </c>
      <c r="K3510" s="26">
        <v>0</v>
      </c>
      <c r="L3510" s="27">
        <v>0</v>
      </c>
      <c r="N3510" s="24">
        <f t="shared" ref="N3510" si="20939">D3510*I3510+F3510*I3513-E3510*J3510-G3510*J3513</f>
        <v>0.98108531723102577</v>
      </c>
      <c r="O3510" s="28">
        <f t="shared" ref="O3510" si="20940">(D3510*J3510+E3510*I3510+F3510*J3513+G3510*I3513)</f>
        <v>0</v>
      </c>
      <c r="P3510" s="26">
        <f t="shared" ref="P3510" si="20941">D3510*K3510+F3510*K3513-E3510*L3510-G3510*L3513</f>
        <v>0</v>
      </c>
      <c r="Q3510" s="27">
        <f t="shared" ref="Q3510" si="20942">(D3510*L3510+E3510*K3510+F3510*L3513+G3510*K3513)</f>
        <v>-5.0824164654030755</v>
      </c>
      <c r="S3510" s="24">
        <v>1</v>
      </c>
      <c r="T3510" s="25">
        <v>0</v>
      </c>
      <c r="U3510" s="26">
        <v>0</v>
      </c>
      <c r="V3510" s="27">
        <f t="shared" ref="V3510" si="20943">-1/($T$8*$B3510)</f>
        <v>-24.587906683977042</v>
      </c>
      <c r="X3510" s="24">
        <f t="shared" ref="X3510" si="20944">N3510*S3510+P3510*S3513-O3510*T3510-Q3510*T3513</f>
        <v>0.98108531723102577</v>
      </c>
      <c r="Y3510" s="28">
        <f t="shared" ref="Y3510" si="20945">(N3510*T3510+O3510*S3510+P3510*T3513+Q3510*S3513)</f>
        <v>0</v>
      </c>
      <c r="Z3510" s="26">
        <f t="shared" ref="Z3510" si="20946">N3510*U3510+P3510*U3513-O3510*V3510-Q3510*V3513</f>
        <v>0</v>
      </c>
      <c r="AA3510" s="27">
        <f t="shared" ref="AA3510" si="20947">(N3510*V3510+O3510*U3510+P3510*V3513+Q3510*U3513)</f>
        <v>-29.205250694499551</v>
      </c>
      <c r="AB3510" s="8"/>
      <c r="AC3510" s="24">
        <v>1</v>
      </c>
      <c r="AD3510" s="28">
        <v>0</v>
      </c>
      <c r="AE3510" s="26">
        <v>0</v>
      </c>
      <c r="AF3510" s="27">
        <v>0</v>
      </c>
      <c r="AH3510" s="24">
        <f t="shared" ref="AH3510" si="20948">X3510*AC3510+Z3510*AC3513-Y3510*AD3510-AA3510*AD3513</f>
        <v>3.7460034849299273E-2</v>
      </c>
      <c r="AI3510" s="28">
        <f t="shared" ref="AI3510" si="20949">(X3510*AD3510+Y3510*AC3510+Z3510*AD3513+AA3510*AC3513)</f>
        <v>0</v>
      </c>
      <c r="AJ3510" s="26">
        <f t="shared" ref="AJ3510" si="20950">X3510*AE3510+Z3510*AE3513-Y3510*AF3510-AA3510*AF3513</f>
        <v>0</v>
      </c>
      <c r="AK3510" s="27">
        <f t="shared" ref="AK3510" si="20951">(X3510*AF3510+Y3510*AE3510+Z3510*AF3513+AA3510*AE3513)</f>
        <v>-29.205250694499551</v>
      </c>
      <c r="AL3510" s="8"/>
      <c r="AM3510" s="24">
        <v>1</v>
      </c>
      <c r="AN3510" s="25">
        <v>0</v>
      </c>
      <c r="AO3510" s="26">
        <v>0</v>
      </c>
      <c r="AP3510" s="27">
        <f t="shared" ref="AP3510" si="20952">-1/($AN$8*$B3510)</f>
        <v>-5.0824164654030755</v>
      </c>
      <c r="AR3510" s="24">
        <f t="shared" ref="AR3510" si="20953">AH3510*AM3510+AJ3510*AM3513-AI3510*AN3510-AK3510*AN3513</f>
        <v>3.7460034849299273E-2</v>
      </c>
      <c r="AS3510" s="28">
        <f t="shared" ref="AS3510" si="20954">(AH3510*AN3510+AI3510*AM3510+AJ3510*AN3513+AK3510*AM3513)</f>
        <v>0</v>
      </c>
      <c r="AT3510" s="26">
        <f t="shared" ref="AT3510" si="20955">AH3510*AO3510+AJ3510*AO3513-AI3510*AP3510-AK3510*AP3513</f>
        <v>0</v>
      </c>
      <c r="AU3510" s="27">
        <f t="shared" ref="AU3510" si="20956">(AH3510*AP3510+AI3510*AO3510+AJ3510*AP3513+AK3510*AO3513)</f>
        <v>-29.395638192412203</v>
      </c>
      <c r="AV3510" s="8"/>
      <c r="AW3510" s="183">
        <f t="shared" ref="AW3510" si="20957">20*LOG((2*$AR$8)/(($AR$8*AR3510+AT3510+$AR$8*AR3513+AT3513)^2+($AR$8*AS3510+AU3510+$AR$8*AS3513+AU3513)^2)^0.5)</f>
        <v>-23.35785866021024</v>
      </c>
      <c r="AY3510" s="184">
        <f t="shared" ref="AY3510" si="20958">((AS3510^2+AR3510^2)/(AS3513^2+AR3513^2))^0.5</f>
        <v>1.1325736953262784</v>
      </c>
    </row>
    <row r="3511" spans="2:56" ht="18.5" thickBot="1">
      <c r="D3511" s="30"/>
      <c r="G3511" s="31"/>
      <c r="I3511" s="30"/>
      <c r="L3511" s="31"/>
      <c r="N3511" s="30"/>
      <c r="Q3511" s="31"/>
      <c r="S3511" s="30"/>
      <c r="V3511" s="31"/>
      <c r="X3511" s="30"/>
      <c r="AA3511" s="31"/>
      <c r="AC3511" s="30"/>
      <c r="AF3511" s="31"/>
      <c r="AH3511" s="30"/>
      <c r="AK3511" s="31"/>
      <c r="AM3511" s="30"/>
      <c r="AP3511" s="31"/>
      <c r="AR3511" s="30"/>
      <c r="AU3511" s="31"/>
      <c r="AY3511" s="185"/>
    </row>
    <row r="3512" spans="2:56" ht="18.5" thickBot="1">
      <c r="D3512" s="197" t="s">
        <v>96</v>
      </c>
      <c r="E3512" s="198"/>
      <c r="F3512" s="199" t="s">
        <v>97</v>
      </c>
      <c r="G3512" s="200"/>
      <c r="I3512" s="197" t="s">
        <v>98</v>
      </c>
      <c r="J3512" s="198"/>
      <c r="K3512" s="199" t="s">
        <v>99</v>
      </c>
      <c r="L3512" s="200"/>
      <c r="N3512" s="197" t="s">
        <v>1</v>
      </c>
      <c r="O3512" s="198"/>
      <c r="P3512" s="199" t="s">
        <v>2</v>
      </c>
      <c r="Q3512" s="200"/>
      <c r="S3512" s="172" t="s">
        <v>100</v>
      </c>
      <c r="T3512" s="173"/>
      <c r="U3512" s="199" t="s">
        <v>101</v>
      </c>
      <c r="V3512" s="200"/>
      <c r="X3512" s="197" t="s">
        <v>102</v>
      </c>
      <c r="Y3512" s="198"/>
      <c r="Z3512" s="199" t="s">
        <v>103</v>
      </c>
      <c r="AA3512" s="200"/>
      <c r="AB3512" s="4"/>
      <c r="AC3512" s="197" t="s">
        <v>104</v>
      </c>
      <c r="AD3512" s="198"/>
      <c r="AE3512" s="199" t="s">
        <v>105</v>
      </c>
      <c r="AF3512" s="200"/>
      <c r="AH3512" s="172" t="s">
        <v>106</v>
      </c>
      <c r="AI3512" s="173"/>
      <c r="AJ3512" s="199" t="s">
        <v>107</v>
      </c>
      <c r="AK3512" s="200"/>
      <c r="AL3512" s="4"/>
      <c r="AM3512" s="197" t="s">
        <v>108</v>
      </c>
      <c r="AN3512" s="198"/>
      <c r="AO3512" s="199" t="s">
        <v>109</v>
      </c>
      <c r="AP3512" s="200"/>
      <c r="AR3512" s="197" t="s">
        <v>110</v>
      </c>
      <c r="AS3512" s="198"/>
      <c r="AT3512" s="199" t="s">
        <v>111</v>
      </c>
      <c r="AU3512" s="200"/>
      <c r="AV3512" s="4"/>
      <c r="AW3512" s="36" t="s">
        <v>112</v>
      </c>
      <c r="AY3512" s="186" t="s">
        <v>113</v>
      </c>
    </row>
    <row r="3513" spans="2:56" ht="19" thickTop="1" thickBot="1">
      <c r="D3513" s="24">
        <v>0</v>
      </c>
      <c r="E3513" s="28">
        <v>0</v>
      </c>
      <c r="F3513" s="26">
        <v>1</v>
      </c>
      <c r="G3513" s="27">
        <v>0</v>
      </c>
      <c r="I3513" s="24">
        <v>0</v>
      </c>
      <c r="J3513" s="28">
        <f t="shared" ref="J3513" si="20959">IF(0=(1-$J$8*$K$8*$B3510^2),0,-1*(1-$J$8*$K$8*$B3510^2)/($B3510*$K$8))</f>
        <v>-3.7215924546384321E-3</v>
      </c>
      <c r="K3513" s="26">
        <v>1</v>
      </c>
      <c r="L3513" s="27">
        <v>0</v>
      </c>
      <c r="N3513" s="24">
        <f t="shared" ref="N3513" si="20960">D3513*I3510+F3513*I3513-E3513*J3510-G3513*J3513</f>
        <v>0</v>
      </c>
      <c r="O3513" s="28">
        <f t="shared" ref="O3513" si="20961">(D3513*J3510+E3513*I3510+F3513*J3513+G3513*I3513)</f>
        <v>-3.7215924546384321E-3</v>
      </c>
      <c r="P3513" s="26">
        <f t="shared" ref="P3513" si="20962">D3513*K3510+F3513*K3513-E3513*L3510-G3513*L3513</f>
        <v>1</v>
      </c>
      <c r="Q3513" s="27">
        <f t="shared" ref="Q3513" si="20963">(D3513*L3510+E3513*K3510+F3513*L3513+G3513*K3513)</f>
        <v>0</v>
      </c>
      <c r="S3513" s="24">
        <v>0</v>
      </c>
      <c r="T3513" s="28">
        <v>0</v>
      </c>
      <c r="U3513" s="26">
        <v>1</v>
      </c>
      <c r="V3513" s="27">
        <v>0</v>
      </c>
      <c r="X3513" s="24">
        <f t="shared" ref="X3513" si="20964">N3513*S3510+P3513*S3513-O3513*T3510-Q3513*T3513</f>
        <v>0</v>
      </c>
      <c r="Y3513" s="28">
        <f t="shared" ref="Y3513" si="20965">(N3513*T3510+O3513*S3510+P3513*T3513+Q3513*S3513)</f>
        <v>-3.7215924546384321E-3</v>
      </c>
      <c r="Z3513" s="26">
        <f t="shared" ref="Z3513" si="20966">N3513*U3510+P3513*U3513-O3513*V3510-Q3513*V3513</f>
        <v>0.90849383200955713</v>
      </c>
      <c r="AA3513" s="27">
        <f t="shared" ref="AA3513" si="20967">(N3513*V3510+O3513*U3510+P3513*V3513+Q3513*U3513)</f>
        <v>0</v>
      </c>
      <c r="AB3513" s="8"/>
      <c r="AC3513" s="24">
        <v>0</v>
      </c>
      <c r="AD3513" s="28">
        <f t="shared" ref="AD3513" si="20968">IF(0=(1-$AD$8*$AE$8*$B3510^2),0,-1*(1-$AD$8*$AE$8*$B3510^2)/($B3510*$AD$8))</f>
        <v>-3.231012437634876E-2</v>
      </c>
      <c r="AE3513" s="26">
        <v>1</v>
      </c>
      <c r="AF3513" s="27">
        <v>0</v>
      </c>
      <c r="AH3513" s="24">
        <f t="shared" ref="AH3513" si="20969">X3513*AC3510+Z3513*AC3513-Y3513*AD3510-AA3513*AD3513</f>
        <v>0</v>
      </c>
      <c r="AI3513" s="28">
        <f t="shared" ref="AI3513" si="20970">(X3513*AD3510+Y3513*AC3510+Z3513*AD3513+AA3513*AC3513)</f>
        <v>-3.3075141162012919E-2</v>
      </c>
      <c r="AJ3513" s="26">
        <f t="shared" ref="AJ3513" si="20971">X3513*AE3510+Z3513*AE3513-Y3513*AF3510-AA3513*AF3513</f>
        <v>0.90849383200955713</v>
      </c>
      <c r="AK3513" s="27">
        <f t="shared" ref="AK3513" si="20972">(X3513*AF3510+Y3513*AE3510+Z3513*AF3513+AA3513*AE3513)</f>
        <v>0</v>
      </c>
      <c r="AL3513" s="8"/>
      <c r="AM3513" s="24">
        <v>0</v>
      </c>
      <c r="AN3513" s="28">
        <v>0</v>
      </c>
      <c r="AO3513" s="26">
        <v>1</v>
      </c>
      <c r="AP3513" s="27">
        <v>0</v>
      </c>
      <c r="AR3513" s="24">
        <f t="shared" ref="AR3513" si="20973">AH3513*AM3510+AJ3513*AM3513-AI3513*AN3510-AK3513*AN3513</f>
        <v>0</v>
      </c>
      <c r="AS3513" s="28">
        <f t="shared" ref="AS3513" si="20974">(AH3513*AN3510+AI3513*AM3510+AJ3513*AN3513+AK3513*AM3513)</f>
        <v>-3.3075141162012919E-2</v>
      </c>
      <c r="AT3513" s="26">
        <f t="shared" ref="AT3513" si="20975">AH3513*AO3510+AJ3513*AO3513-AI3513*AP3510-AK3513*AP3513</f>
        <v>0.74039218997221168</v>
      </c>
      <c r="AU3513" s="27">
        <f t="shared" ref="AU3513" si="20976">(AH3513*AP3510+AI3513*AO3510+AJ3513*AP3513+AK3513*AO3513)</f>
        <v>0</v>
      </c>
      <c r="AV3513" s="8"/>
      <c r="AW3513" s="38">
        <f t="shared" ref="AW3513" si="20977">(180/PI())*ATAN(-1*(($AR$8*AS3510+AU3510+$AR$8*AS3513+AU3513)/($AR$8*AR3510+AT3510+$AR$8*AR3513+AT3513)))</f>
        <v>88.485925139188851</v>
      </c>
      <c r="AY3513" s="187">
        <f t="shared" ref="AY3513" si="20978">20*LOG(((($AR$8*AR3510+AT3510-$AR$8*AR3513-AT3513)^2+($AR$8*AS3510+AU3510-$AR$8*AS3513-AU3513)^2)/(($AR$8*AR3510+AT3510+$AR$8*AR3513+AT3513)^2+($AR$8*AS3510+AU3510+$AR$8*AS3513+AU3513)^2))^0.5)</f>
        <v>-2.009104888902271E-2</v>
      </c>
    </row>
    <row r="3514" spans="2:56">
      <c r="AY3514" s="33"/>
    </row>
    <row r="3515" spans="2:56" ht="18.5" thickBot="1">
      <c r="E3515" s="21" t="s">
        <v>68</v>
      </c>
      <c r="J3515" s="21" t="s">
        <v>69</v>
      </c>
      <c r="O3515" s="21" t="s">
        <v>70</v>
      </c>
      <c r="T3515" s="21" t="s">
        <v>71</v>
      </c>
      <c r="Y3515" s="21" t="s">
        <v>72</v>
      </c>
      <c r="AD3515" s="21" t="s">
        <v>73</v>
      </c>
      <c r="AI3515" s="21" t="s">
        <v>74</v>
      </c>
      <c r="AN3515" s="21" t="s">
        <v>75</v>
      </c>
      <c r="AS3515" s="21" t="s">
        <v>76</v>
      </c>
    </row>
    <row r="3516" spans="2:56" ht="20.5" thickBot="1">
      <c r="B3516" s="20"/>
      <c r="D3516" s="197" t="s">
        <v>77</v>
      </c>
      <c r="E3516" s="198"/>
      <c r="F3516" s="199" t="s">
        <v>78</v>
      </c>
      <c r="G3516" s="200"/>
      <c r="I3516" s="197" t="s">
        <v>79</v>
      </c>
      <c r="J3516" s="198"/>
      <c r="K3516" s="199" t="s">
        <v>80</v>
      </c>
      <c r="L3516" s="200"/>
      <c r="N3516" s="197" t="s">
        <v>81</v>
      </c>
      <c r="O3516" s="198"/>
      <c r="P3516" s="199" t="s">
        <v>82</v>
      </c>
      <c r="Q3516" s="200"/>
      <c r="S3516" s="197" t="s">
        <v>83</v>
      </c>
      <c r="T3516" s="198"/>
      <c r="U3516" s="199" t="s">
        <v>84</v>
      </c>
      <c r="V3516" s="200"/>
      <c r="X3516" s="197" t="s">
        <v>85</v>
      </c>
      <c r="Y3516" s="198"/>
      <c r="Z3516" s="199" t="s">
        <v>86</v>
      </c>
      <c r="AA3516" s="200"/>
      <c r="AB3516" s="4"/>
      <c r="AC3516" s="197" t="s">
        <v>87</v>
      </c>
      <c r="AD3516" s="198"/>
      <c r="AE3516" s="199" t="s">
        <v>88</v>
      </c>
      <c r="AF3516" s="200"/>
      <c r="AH3516" s="197" t="s">
        <v>89</v>
      </c>
      <c r="AI3516" s="198"/>
      <c r="AJ3516" s="199" t="s">
        <v>90</v>
      </c>
      <c r="AK3516" s="200"/>
      <c r="AL3516" s="4"/>
      <c r="AM3516" s="197" t="s">
        <v>91</v>
      </c>
      <c r="AN3516" s="198"/>
      <c r="AO3516" s="199" t="s">
        <v>92</v>
      </c>
      <c r="AP3516" s="200"/>
      <c r="AR3516" s="197" t="s">
        <v>93</v>
      </c>
      <c r="AS3516" s="198"/>
      <c r="AT3516" s="199" t="s">
        <v>94</v>
      </c>
      <c r="AU3516" s="200"/>
      <c r="AV3516" s="4"/>
      <c r="AW3516" s="181" t="s">
        <v>95</v>
      </c>
      <c r="AY3516" s="182" t="s">
        <v>22</v>
      </c>
    </row>
    <row r="3517" spans="2:56" ht="19" thickTop="1" thickBot="1">
      <c r="B3517" s="39">
        <f t="shared" ref="B3517" si="20979">B3510+$E$5</f>
        <v>1.0995999999999782</v>
      </c>
      <c r="D3517" s="24">
        <v>1</v>
      </c>
      <c r="E3517" s="25">
        <v>0</v>
      </c>
      <c r="F3517" s="26">
        <v>0</v>
      </c>
      <c r="G3517" s="27">
        <f t="shared" ref="G3517" si="20980">-1/($E$8*$B3517)</f>
        <v>-5.0805676416615686</v>
      </c>
      <c r="I3517" s="24">
        <v>1</v>
      </c>
      <c r="J3517" s="28">
        <v>0</v>
      </c>
      <c r="K3517" s="26">
        <v>0</v>
      </c>
      <c r="L3517" s="27">
        <v>0</v>
      </c>
      <c r="N3517" s="24">
        <f t="shared" ref="N3517" si="20981">D3517*I3517+F3517*I3520-E3517*J3517-G3517*J3520</f>
        <v>0.98511808985453153</v>
      </c>
      <c r="O3517" s="28">
        <f t="shared" ref="O3517" si="20982">(D3517*J3517+E3517*I3517+F3517*J3520+G3517*I3520)</f>
        <v>0</v>
      </c>
      <c r="P3517" s="26">
        <f t="shared" ref="P3517" si="20983">D3517*K3517+F3517*K3520-E3517*L3517-G3517*L3520</f>
        <v>0</v>
      </c>
      <c r="Q3517" s="27">
        <f t="shared" ref="Q3517" si="20984">(D3517*L3517+E3517*K3517+F3517*L3520+G3517*K3520)</f>
        <v>-5.0805676416615686</v>
      </c>
      <c r="S3517" s="24">
        <v>1</v>
      </c>
      <c r="T3517" s="25">
        <v>0</v>
      </c>
      <c r="U3517" s="26">
        <v>0</v>
      </c>
      <c r="V3517" s="27">
        <f t="shared" ref="V3517" si="20985">-1/($T$8*$B3517)</f>
        <v>-24.578962374524885</v>
      </c>
      <c r="X3517" s="24">
        <f t="shared" ref="X3517" si="20986">N3517*S3517+P3517*S3520-O3517*T3517-Q3517*T3520</f>
        <v>0.98511808985453153</v>
      </c>
      <c r="Y3517" s="28">
        <f t="shared" ref="Y3517" si="20987">(N3517*T3517+O3517*S3517+P3517*T3520+Q3517*S3520)</f>
        <v>0</v>
      </c>
      <c r="Z3517" s="26">
        <f t="shared" ref="Z3517" si="20988">N3517*U3517+P3517*U3520-O3517*V3517-Q3517*V3520</f>
        <v>0</v>
      </c>
      <c r="AA3517" s="27">
        <f t="shared" ref="AA3517" si="20989">(N3517*V3517+O3517*U3517+P3517*V3520+Q3517*U3520)</f>
        <v>-29.293748106659926</v>
      </c>
      <c r="AB3517" s="8"/>
      <c r="AC3517" s="24">
        <v>1</v>
      </c>
      <c r="AD3517" s="28">
        <v>0</v>
      </c>
      <c r="AE3517" s="26">
        <v>0</v>
      </c>
      <c r="AF3517" s="27">
        <v>0</v>
      </c>
      <c r="AH3517" s="24">
        <f t="shared" ref="AH3517" si="20990">X3517*AC3517+Z3517*AC3520-Y3517*AD3517-AA3517*AD3520</f>
        <v>5.8518980360023787E-2</v>
      </c>
      <c r="AI3517" s="28">
        <f t="shared" ref="AI3517" si="20991">(X3517*AD3517+Y3517*AC3517+Z3517*AD3520+AA3517*AC3520)</f>
        <v>0</v>
      </c>
      <c r="AJ3517" s="26">
        <f t="shared" ref="AJ3517" si="20992">X3517*AE3517+Z3517*AE3520-Y3517*AF3517-AA3517*AF3520</f>
        <v>0</v>
      </c>
      <c r="AK3517" s="27">
        <f t="shared" ref="AK3517" si="20993">(X3517*AF3517+Y3517*AE3517+Z3517*AF3520+AA3517*AE3520)</f>
        <v>-29.293748106659926</v>
      </c>
      <c r="AL3517" s="8"/>
      <c r="AM3517" s="24">
        <v>1</v>
      </c>
      <c r="AN3517" s="25">
        <v>0</v>
      </c>
      <c r="AO3517" s="26">
        <v>0</v>
      </c>
      <c r="AP3517" s="27">
        <f t="shared" ref="AP3517" si="20994">-1/($AN$8*$B3517)</f>
        <v>-5.0805676416615686</v>
      </c>
      <c r="AR3517" s="24">
        <f t="shared" ref="AR3517" si="20995">AH3517*AM3517+AJ3517*AM3520-AI3517*AN3517-AK3517*AN3520</f>
        <v>5.8518980360023787E-2</v>
      </c>
      <c r="AS3517" s="28">
        <f t="shared" ref="AS3517" si="20996">(AH3517*AN3517+AI3517*AM3517+AJ3517*AN3520+AK3517*AM3520)</f>
        <v>0</v>
      </c>
      <c r="AT3517" s="26">
        <f t="shared" ref="AT3517" si="20997">AH3517*AO3517+AJ3517*AO3520-AI3517*AP3517-AK3517*AP3520</f>
        <v>0</v>
      </c>
      <c r="AU3517" s="27">
        <f t="shared" ref="AU3517" si="20998">(AH3517*AP3517+AI3517*AO3517+AJ3517*AP3520+AK3517*AO3520)</f>
        <v>-29.591057744700091</v>
      </c>
      <c r="AV3517" s="8"/>
      <c r="AW3517" s="183">
        <f t="shared" ref="AW3517" si="20999">20*LOG((2*$AR$8)/(($AR$8*AR3517+AT3517+$AR$8*AR3520+AT3520)^2+($AR$8*AS3517+AU3517+$AR$8*AS3520+AU3520)^2)^0.5)</f>
        <v>-23.415427589126065</v>
      </c>
      <c r="AY3517" s="184">
        <f t="shared" ref="AY3517" si="21000">((AS3517^2+AR3517^2)/(AS3520^2+AR3520^2))^0.5</f>
        <v>1.812679329569058</v>
      </c>
    </row>
    <row r="3518" spans="2:56" ht="18.5" thickBot="1">
      <c r="D3518" s="30"/>
      <c r="G3518" s="31"/>
      <c r="I3518" s="30"/>
      <c r="L3518" s="31"/>
      <c r="N3518" s="30"/>
      <c r="Q3518" s="31"/>
      <c r="S3518" s="30"/>
      <c r="V3518" s="31"/>
      <c r="X3518" s="30"/>
      <c r="AA3518" s="31"/>
      <c r="AC3518" s="30"/>
      <c r="AF3518" s="31"/>
      <c r="AH3518" s="30"/>
      <c r="AK3518" s="31"/>
      <c r="AM3518" s="30"/>
      <c r="AP3518" s="31"/>
      <c r="AR3518" s="30"/>
      <c r="AU3518" s="31"/>
      <c r="AY3518" s="185"/>
    </row>
    <row r="3519" spans="2:56" ht="18.5" thickBot="1">
      <c r="D3519" s="197" t="s">
        <v>96</v>
      </c>
      <c r="E3519" s="198"/>
      <c r="F3519" s="199" t="s">
        <v>97</v>
      </c>
      <c r="G3519" s="200"/>
      <c r="I3519" s="197" t="s">
        <v>98</v>
      </c>
      <c r="J3519" s="198"/>
      <c r="K3519" s="199" t="s">
        <v>99</v>
      </c>
      <c r="L3519" s="200"/>
      <c r="N3519" s="197" t="s">
        <v>1</v>
      </c>
      <c r="O3519" s="198"/>
      <c r="P3519" s="199" t="s">
        <v>2</v>
      </c>
      <c r="Q3519" s="200"/>
      <c r="S3519" s="172" t="s">
        <v>100</v>
      </c>
      <c r="T3519" s="173"/>
      <c r="U3519" s="199" t="s">
        <v>101</v>
      </c>
      <c r="V3519" s="200"/>
      <c r="X3519" s="197" t="s">
        <v>102</v>
      </c>
      <c r="Y3519" s="198"/>
      <c r="Z3519" s="199" t="s">
        <v>103</v>
      </c>
      <c r="AA3519" s="200"/>
      <c r="AB3519" s="4"/>
      <c r="AC3519" s="197" t="s">
        <v>104</v>
      </c>
      <c r="AD3519" s="198"/>
      <c r="AE3519" s="199" t="s">
        <v>105</v>
      </c>
      <c r="AF3519" s="200"/>
      <c r="AH3519" s="172" t="s">
        <v>106</v>
      </c>
      <c r="AI3519" s="173"/>
      <c r="AJ3519" s="199" t="s">
        <v>107</v>
      </c>
      <c r="AK3519" s="200"/>
      <c r="AL3519" s="4"/>
      <c r="AM3519" s="197" t="s">
        <v>108</v>
      </c>
      <c r="AN3519" s="198"/>
      <c r="AO3519" s="199" t="s">
        <v>109</v>
      </c>
      <c r="AP3519" s="200"/>
      <c r="AR3519" s="197" t="s">
        <v>110</v>
      </c>
      <c r="AS3519" s="198"/>
      <c r="AT3519" s="199" t="s">
        <v>111</v>
      </c>
      <c r="AU3519" s="200"/>
      <c r="AV3519" s="4"/>
      <c r="AW3519" s="36" t="s">
        <v>112</v>
      </c>
      <c r="AY3519" s="186" t="s">
        <v>113</v>
      </c>
    </row>
    <row r="3520" spans="2:56" ht="19" thickTop="1" thickBot="1">
      <c r="D3520" s="24">
        <v>0</v>
      </c>
      <c r="E3520" s="28">
        <v>0</v>
      </c>
      <c r="F3520" s="26">
        <v>1</v>
      </c>
      <c r="G3520" s="27">
        <v>0</v>
      </c>
      <c r="I3520" s="24">
        <v>0</v>
      </c>
      <c r="J3520" s="28">
        <f t="shared" ref="J3520" si="21001">IF(0=(1-$J$8*$K$8*$B3517^2),0,-1*(1-$J$8*$K$8*$B3517^2)/($B3517*$K$8))</f>
        <v>-2.929182562876268E-3</v>
      </c>
      <c r="K3520" s="26">
        <v>1</v>
      </c>
      <c r="L3520" s="27">
        <v>0</v>
      </c>
      <c r="N3520" s="24">
        <f t="shared" ref="N3520" si="21002">D3520*I3517+F3520*I3520-E3520*J3517-G3520*J3520</f>
        <v>0</v>
      </c>
      <c r="O3520" s="28">
        <f t="shared" ref="O3520" si="21003">(D3520*J3517+E3520*I3517+F3520*J3520+G3520*I3520)</f>
        <v>-2.929182562876268E-3</v>
      </c>
      <c r="P3520" s="26">
        <f t="shared" ref="P3520" si="21004">D3520*K3517+F3520*K3520-E3520*L3517-G3520*L3520</f>
        <v>1</v>
      </c>
      <c r="Q3520" s="27">
        <f t="shared" ref="Q3520" si="21005">(D3520*L3517+E3520*K3517+F3520*L3520+G3520*K3520)</f>
        <v>0</v>
      </c>
      <c r="S3520" s="24">
        <v>0</v>
      </c>
      <c r="T3520" s="28">
        <v>0</v>
      </c>
      <c r="U3520" s="26">
        <v>1</v>
      </c>
      <c r="V3520" s="27">
        <v>0</v>
      </c>
      <c r="X3520" s="24">
        <f t="shared" ref="X3520" si="21006">N3520*S3517+P3520*S3520-O3520*T3517-Q3520*T3520</f>
        <v>0</v>
      </c>
      <c r="Y3520" s="28">
        <f t="shared" ref="Y3520" si="21007">(N3520*T3517+O3520*S3517+P3520*T3520+Q3520*S3520)</f>
        <v>-2.929182562876268E-3</v>
      </c>
      <c r="Z3520" s="26">
        <f t="shared" ref="Z3520" si="21008">N3520*U3517+P3520*U3520-O3520*V3517-Q3520*V3520</f>
        <v>0.92800373199894981</v>
      </c>
      <c r="AA3520" s="27">
        <f t="shared" ref="AA3520" si="21009">(N3520*V3517+O3520*U3517+P3520*V3520+Q3520*U3520)</f>
        <v>0</v>
      </c>
      <c r="AB3520" s="8"/>
      <c r="AC3520" s="24">
        <v>0</v>
      </c>
      <c r="AD3520" s="28">
        <f t="shared" ref="AD3520" si="21010">IF(0=(1-$AD$8*$AE$8*$B3517^2),0,-1*(1-$AD$8*$AE$8*$B3517^2)/($B3517*$AD$8))</f>
        <v>-3.1631292319464085E-2</v>
      </c>
      <c r="AE3520" s="26">
        <v>1</v>
      </c>
      <c r="AF3520" s="27">
        <v>0</v>
      </c>
      <c r="AH3520" s="24">
        <f t="shared" ref="AH3520" si="21011">X3520*AC3517+Z3520*AC3520-Y3520*AD3517-AA3520*AD3520</f>
        <v>0</v>
      </c>
      <c r="AI3520" s="28">
        <f t="shared" ref="AI3520" si="21012">(X3520*AD3517+Y3520*AC3517+Z3520*AD3520+AA3520*AC3520)</f>
        <v>-3.2283139883288653E-2</v>
      </c>
      <c r="AJ3520" s="26">
        <f t="shared" ref="AJ3520" si="21013">X3520*AE3517+Z3520*AE3520-Y3520*AF3517-AA3520*AF3520</f>
        <v>0.92800373199894981</v>
      </c>
      <c r="AK3520" s="27">
        <f t="shared" ref="AK3520" si="21014">(X3520*AF3517+Y3520*AE3517+Z3520*AF3520+AA3520*AE3520)</f>
        <v>0</v>
      </c>
      <c r="AL3520" s="8"/>
      <c r="AM3520" s="24">
        <v>0</v>
      </c>
      <c r="AN3520" s="28">
        <v>0</v>
      </c>
      <c r="AO3520" s="26">
        <v>1</v>
      </c>
      <c r="AP3520" s="27">
        <v>0</v>
      </c>
      <c r="AR3520" s="24">
        <f t="shared" ref="AR3520" si="21015">AH3520*AM3517+AJ3520*AM3520-AI3520*AN3517-AK3520*AN3520</f>
        <v>0</v>
      </c>
      <c r="AS3520" s="28">
        <f t="shared" ref="AS3520" si="21016">(AH3520*AN3517+AI3520*AM3517+AJ3520*AN3520+AK3520*AM3520)</f>
        <v>-3.2283139883288653E-2</v>
      </c>
      <c r="AT3520" s="26">
        <f t="shared" ref="AT3520" si="21017">AH3520*AO3517+AJ3520*AO3520-AI3520*AP3517-AK3520*AP3520</f>
        <v>0.7639870561366795</v>
      </c>
      <c r="AU3520" s="27">
        <f t="shared" ref="AU3520" si="21018">(AH3520*AP3517+AI3520*AO3517+AJ3520*AP3520+AK3520*AO3520)</f>
        <v>0</v>
      </c>
      <c r="AV3520" s="8"/>
      <c r="AW3520" s="38">
        <f t="shared" ref="AW3520" si="21019">(180/PI())*ATAN(-1*(($AR$8*AS3517+AU3517+$AR$8*AS3520+AU3520)/($AR$8*AR3517+AT3517+$AR$8*AR3520+AT3520)))</f>
        <v>88.409564264959883</v>
      </c>
      <c r="AY3520" s="187">
        <f t="shared" ref="AY3520" si="21020">20*LOG(((($AR$8*AR3517+AT3517-$AR$8*AR3520-AT3520)^2+($AR$8*AS3517+AU3517-$AR$8*AS3520-AU3520)^2)/(($AR$8*AR3517+AT3517+$AR$8*AR3520+AT3520)^2+($AR$8*AS3517+AU3517+$AR$8*AS3520+AU3520)^2))^0.5)</f>
        <v>-1.9825879820572087E-2</v>
      </c>
    </row>
    <row r="3521" spans="2:51">
      <c r="AY3521" s="33"/>
    </row>
    <row r="3522" spans="2:51" ht="18.5" thickBot="1">
      <c r="E3522" s="21" t="s">
        <v>68</v>
      </c>
      <c r="J3522" s="21" t="s">
        <v>69</v>
      </c>
      <c r="O3522" s="21" t="s">
        <v>70</v>
      </c>
      <c r="T3522" s="21" t="s">
        <v>71</v>
      </c>
      <c r="Y3522" s="21" t="s">
        <v>72</v>
      </c>
      <c r="AD3522" s="21" t="s">
        <v>73</v>
      </c>
      <c r="AI3522" s="21" t="s">
        <v>74</v>
      </c>
      <c r="AN3522" s="21" t="s">
        <v>75</v>
      </c>
      <c r="AS3522" s="21" t="s">
        <v>76</v>
      </c>
    </row>
    <row r="3523" spans="2:51" ht="20.5" thickBot="1">
      <c r="B3523" s="20"/>
      <c r="D3523" s="197" t="s">
        <v>77</v>
      </c>
      <c r="E3523" s="198"/>
      <c r="F3523" s="199" t="s">
        <v>78</v>
      </c>
      <c r="G3523" s="200"/>
      <c r="I3523" s="197" t="s">
        <v>79</v>
      </c>
      <c r="J3523" s="198"/>
      <c r="K3523" s="199" t="s">
        <v>80</v>
      </c>
      <c r="L3523" s="200"/>
      <c r="N3523" s="197" t="s">
        <v>81</v>
      </c>
      <c r="O3523" s="198"/>
      <c r="P3523" s="199" t="s">
        <v>82</v>
      </c>
      <c r="Q3523" s="200"/>
      <c r="S3523" s="197" t="s">
        <v>83</v>
      </c>
      <c r="T3523" s="198"/>
      <c r="U3523" s="199" t="s">
        <v>84</v>
      </c>
      <c r="V3523" s="200"/>
      <c r="X3523" s="197" t="s">
        <v>85</v>
      </c>
      <c r="Y3523" s="198"/>
      <c r="Z3523" s="199" t="s">
        <v>86</v>
      </c>
      <c r="AA3523" s="200"/>
      <c r="AB3523" s="4"/>
      <c r="AC3523" s="197" t="s">
        <v>87</v>
      </c>
      <c r="AD3523" s="198"/>
      <c r="AE3523" s="199" t="s">
        <v>88</v>
      </c>
      <c r="AF3523" s="200"/>
      <c r="AH3523" s="197" t="s">
        <v>89</v>
      </c>
      <c r="AI3523" s="198"/>
      <c r="AJ3523" s="199" t="s">
        <v>90</v>
      </c>
      <c r="AK3523" s="200"/>
      <c r="AL3523" s="4"/>
      <c r="AM3523" s="197" t="s">
        <v>91</v>
      </c>
      <c r="AN3523" s="198"/>
      <c r="AO3523" s="199" t="s">
        <v>92</v>
      </c>
      <c r="AP3523" s="200"/>
      <c r="AR3523" s="197" t="s">
        <v>93</v>
      </c>
      <c r="AS3523" s="198"/>
      <c r="AT3523" s="199" t="s">
        <v>94</v>
      </c>
      <c r="AU3523" s="200"/>
      <c r="AV3523" s="4"/>
      <c r="AW3523" s="181" t="s">
        <v>95</v>
      </c>
      <c r="AY3523" s="182" t="s">
        <v>22</v>
      </c>
    </row>
    <row r="3524" spans="2:51" ht="19" thickTop="1" thickBot="1">
      <c r="B3524" s="39">
        <f t="shared" ref="B3524" si="21021">B3517+$E$5</f>
        <v>1.0999999999999781</v>
      </c>
      <c r="D3524" s="24">
        <v>1</v>
      </c>
      <c r="E3524" s="25">
        <v>0</v>
      </c>
      <c r="F3524" s="26">
        <v>0</v>
      </c>
      <c r="G3524" s="27">
        <f t="shared" ref="G3524" si="21022">-1/($E$8*$B3524)</f>
        <v>-5.0787201625191463</v>
      </c>
      <c r="I3524" s="24">
        <v>1</v>
      </c>
      <c r="J3524" s="28">
        <v>0</v>
      </c>
      <c r="K3524" s="26">
        <v>0</v>
      </c>
      <c r="L3524" s="27">
        <v>0</v>
      </c>
      <c r="N3524" s="24">
        <f t="shared" ref="N3524" si="21023">D3524*I3524+F3524*I3527-E3524*J3524-G3524*J3527</f>
        <v>0.98914646388965777</v>
      </c>
      <c r="O3524" s="28">
        <f t="shared" ref="O3524" si="21024">(D3524*J3524+E3524*I3524+F3524*J3527+G3524*I3527)</f>
        <v>0</v>
      </c>
      <c r="P3524" s="26">
        <f t="shared" ref="P3524" si="21025">D3524*K3524+F3524*K3527-E3524*L3524-G3524*L3527</f>
        <v>0</v>
      </c>
      <c r="Q3524" s="27">
        <f t="shared" ref="Q3524" si="21026">(D3524*L3524+E3524*K3524+F3524*L3527+G3524*K3527)</f>
        <v>-5.0787201625191463</v>
      </c>
      <c r="S3524" s="24">
        <v>1</v>
      </c>
      <c r="T3524" s="25">
        <v>0</v>
      </c>
      <c r="U3524" s="26">
        <v>0</v>
      </c>
      <c r="V3524" s="27">
        <f t="shared" ref="V3524" si="21027">-1/($T$8*$B3524)</f>
        <v>-24.570024570025058</v>
      </c>
      <c r="X3524" s="24">
        <f t="shared" ref="X3524" si="21028">N3524*S3524+P3524*S3527-O3524*T3524-Q3524*T3527</f>
        <v>0.98914646388965777</v>
      </c>
      <c r="Y3524" s="28">
        <f t="shared" ref="Y3524" si="21029">(N3524*T3524+O3524*S3524+P3524*T3527+Q3524*S3527)</f>
        <v>0</v>
      </c>
      <c r="Z3524" s="26">
        <f t="shared" ref="Z3524" si="21030">N3524*U3524+P3524*U3527-O3524*V3524-Q3524*V3527</f>
        <v>0</v>
      </c>
      <c r="AA3524" s="27">
        <f t="shared" ref="AA3524" si="21031">(N3524*V3524+O3524*U3524+P3524*V3527+Q3524*U3527)</f>
        <v>-29.382073083641444</v>
      </c>
      <c r="AB3524" s="8"/>
      <c r="AC3524" s="24">
        <v>1</v>
      </c>
      <c r="AD3524" s="28">
        <v>0</v>
      </c>
      <c r="AE3524" s="26">
        <v>0</v>
      </c>
      <c r="AF3524" s="27">
        <v>0</v>
      </c>
      <c r="AH3524" s="24">
        <f t="shared" ref="AH3524" si="21032">X3524*AC3524+Z3524*AC3527-Y3524*AD3524-AA3524*AD3527</f>
        <v>7.969163714802352E-2</v>
      </c>
      <c r="AI3524" s="28">
        <f t="shared" ref="AI3524" si="21033">(X3524*AD3524+Y3524*AC3524+Z3524*AD3527+AA3524*AC3527)</f>
        <v>0</v>
      </c>
      <c r="AJ3524" s="26">
        <f t="shared" ref="AJ3524" si="21034">X3524*AE3524+Z3524*AE3527-Y3524*AF3524-AA3524*AF3527</f>
        <v>0</v>
      </c>
      <c r="AK3524" s="27">
        <f t="shared" ref="AK3524" si="21035">(X3524*AF3524+Y3524*AE3524+Z3524*AF3527+AA3524*AE3527)</f>
        <v>-29.382073083641444</v>
      </c>
      <c r="AL3524" s="8"/>
      <c r="AM3524" s="24">
        <v>1</v>
      </c>
      <c r="AN3524" s="25">
        <v>0</v>
      </c>
      <c r="AO3524" s="26">
        <v>0</v>
      </c>
      <c r="AP3524" s="27">
        <f t="shared" ref="AP3524" si="21036">-1/($AN$8*$B3524)</f>
        <v>-5.0787201625191463</v>
      </c>
      <c r="AR3524" s="24">
        <f t="shared" ref="AR3524" si="21037">AH3524*AM3524+AJ3524*AM3527-AI3524*AN3524-AK3524*AN3527</f>
        <v>7.969163714802352E-2</v>
      </c>
      <c r="AS3524" s="28">
        <f t="shared" ref="AS3524" si="21038">(AH3524*AN3524+AI3524*AM3524+AJ3524*AN3527+AK3524*AM3527)</f>
        <v>0</v>
      </c>
      <c r="AT3524" s="26">
        <f t="shared" ref="AT3524" si="21039">AH3524*AO3524+AJ3524*AO3527-AI3524*AP3524-AK3524*AP3527</f>
        <v>0</v>
      </c>
      <c r="AU3524" s="27">
        <f t="shared" ref="AU3524" si="21040">(AH3524*AP3524+AI3524*AO3524+AJ3524*AP3527+AK3524*AO3527)</f>
        <v>-29.78680460800927</v>
      </c>
      <c r="AV3524" s="8"/>
      <c r="AW3524" s="183">
        <f t="shared" ref="AW3524" si="21041">20*LOG((2*$AR$8)/(($AR$8*AR3524+AT3524+$AR$8*AR3527+AT3527)^2+($AR$8*AS3524+AU3524+$AR$8*AS3527+AU3527)^2)^0.5)</f>
        <v>-23.472722013019606</v>
      </c>
      <c r="AY3524" s="184">
        <f t="shared" ref="AY3524" si="21042">((AS3524^2+AR3524^2)/(AS3527^2+AR3527^2))^0.5</f>
        <v>2.5327461168358987</v>
      </c>
    </row>
    <row r="3525" spans="2:51" ht="18.5" thickBot="1">
      <c r="D3525" s="30"/>
      <c r="G3525" s="31"/>
      <c r="I3525" s="30"/>
      <c r="L3525" s="31"/>
      <c r="N3525" s="30"/>
      <c r="Q3525" s="31"/>
      <c r="S3525" s="30"/>
      <c r="V3525" s="31"/>
      <c r="X3525" s="30"/>
      <c r="AA3525" s="31"/>
      <c r="AC3525" s="30"/>
      <c r="AF3525" s="31"/>
      <c r="AH3525" s="30"/>
      <c r="AK3525" s="31"/>
      <c r="AM3525" s="30"/>
      <c r="AP3525" s="31"/>
      <c r="AR3525" s="30"/>
      <c r="AU3525" s="31"/>
      <c r="AY3525" s="185"/>
    </row>
    <row r="3526" spans="2:51" ht="18.5" thickBot="1">
      <c r="D3526" s="197" t="s">
        <v>96</v>
      </c>
      <c r="E3526" s="198"/>
      <c r="F3526" s="199" t="s">
        <v>97</v>
      </c>
      <c r="G3526" s="200"/>
      <c r="I3526" s="197" t="s">
        <v>98</v>
      </c>
      <c r="J3526" s="198"/>
      <c r="K3526" s="199" t="s">
        <v>99</v>
      </c>
      <c r="L3526" s="200"/>
      <c r="N3526" s="197" t="s">
        <v>1</v>
      </c>
      <c r="O3526" s="198"/>
      <c r="P3526" s="199" t="s">
        <v>2</v>
      </c>
      <c r="Q3526" s="200"/>
      <c r="S3526" s="172" t="s">
        <v>100</v>
      </c>
      <c r="T3526" s="173"/>
      <c r="U3526" s="199" t="s">
        <v>101</v>
      </c>
      <c r="V3526" s="200"/>
      <c r="X3526" s="197" t="s">
        <v>102</v>
      </c>
      <c r="Y3526" s="198"/>
      <c r="Z3526" s="199" t="s">
        <v>103</v>
      </c>
      <c r="AA3526" s="200"/>
      <c r="AB3526" s="4"/>
      <c r="AC3526" s="197" t="s">
        <v>104</v>
      </c>
      <c r="AD3526" s="198"/>
      <c r="AE3526" s="199" t="s">
        <v>105</v>
      </c>
      <c r="AF3526" s="200"/>
      <c r="AH3526" s="172" t="s">
        <v>106</v>
      </c>
      <c r="AI3526" s="173"/>
      <c r="AJ3526" s="199" t="s">
        <v>107</v>
      </c>
      <c r="AK3526" s="200"/>
      <c r="AL3526" s="4"/>
      <c r="AM3526" s="197" t="s">
        <v>108</v>
      </c>
      <c r="AN3526" s="198"/>
      <c r="AO3526" s="199" t="s">
        <v>109</v>
      </c>
      <c r="AP3526" s="200"/>
      <c r="AR3526" s="197" t="s">
        <v>110</v>
      </c>
      <c r="AS3526" s="198"/>
      <c r="AT3526" s="199" t="s">
        <v>111</v>
      </c>
      <c r="AU3526" s="200"/>
      <c r="AV3526" s="4"/>
      <c r="AW3526" s="36" t="s">
        <v>112</v>
      </c>
      <c r="AY3526" s="186" t="s">
        <v>113</v>
      </c>
    </row>
    <row r="3527" spans="2:51" ht="19" thickTop="1" thickBot="1">
      <c r="D3527" s="24">
        <v>0</v>
      </c>
      <c r="E3527" s="28">
        <v>0</v>
      </c>
      <c r="F3527" s="26">
        <v>1</v>
      </c>
      <c r="G3527" s="27">
        <v>0</v>
      </c>
      <c r="I3527" s="24">
        <v>0</v>
      </c>
      <c r="J3527" s="28">
        <f t="shared" ref="J3527" si="21043">IF(0=(1-$J$8*$K$8*$B3524^2),0,-1*(1-$J$8*$K$8*$B3524^2)/($B3524*$K$8))</f>
        <v>-2.1370612601263428E-3</v>
      </c>
      <c r="K3527" s="26">
        <v>1</v>
      </c>
      <c r="L3527" s="27">
        <v>0</v>
      </c>
      <c r="N3527" s="24">
        <f t="shared" ref="N3527" si="21044">D3527*I3524+F3527*I3527-E3527*J3524-G3527*J3527</f>
        <v>0</v>
      </c>
      <c r="O3527" s="28">
        <f t="shared" ref="O3527" si="21045">(D3527*J3524+E3527*I3524+F3527*J3527+G3527*I3527)</f>
        <v>-2.1370612601263428E-3</v>
      </c>
      <c r="P3527" s="26">
        <f t="shared" ref="P3527" si="21046">D3527*K3524+F3527*K3527-E3527*L3524-G3527*L3527</f>
        <v>1</v>
      </c>
      <c r="Q3527" s="27">
        <f t="shared" ref="Q3527" si="21047">(D3527*L3524+E3527*K3524+F3527*L3527+G3527*K3527)</f>
        <v>0</v>
      </c>
      <c r="S3527" s="24">
        <v>0</v>
      </c>
      <c r="T3527" s="28">
        <v>0</v>
      </c>
      <c r="U3527" s="26">
        <v>1</v>
      </c>
      <c r="V3527" s="27">
        <v>0</v>
      </c>
      <c r="X3527" s="24">
        <f t="shared" ref="X3527" si="21048">N3527*S3524+P3527*S3527-O3527*T3524-Q3527*T3527</f>
        <v>0</v>
      </c>
      <c r="Y3527" s="28">
        <f t="shared" ref="Y3527" si="21049">(N3527*T3524+O3527*S3524+P3527*T3527+Q3527*S3527)</f>
        <v>-2.1370612601263428E-3</v>
      </c>
      <c r="Z3527" s="26">
        <f t="shared" ref="Z3527" si="21050">N3527*U3524+P3527*U3527-O3527*V3524-Q3527*V3527</f>
        <v>0.94749235233104701</v>
      </c>
      <c r="AA3527" s="27">
        <f t="shared" ref="AA3527" si="21051">(N3527*V3524+O3527*U3524+P3527*V3527+Q3527*U3527)</f>
        <v>0</v>
      </c>
      <c r="AB3527" s="8"/>
      <c r="AC3527" s="24">
        <v>0</v>
      </c>
      <c r="AD3527" s="28">
        <f t="shared" ref="AD3527" si="21052">IF(0=(1-$AD$8*$AE$8*$B3524^2),0,-1*(1-$AD$8*$AE$8*$B3524^2)/($B3524*$AD$8))</f>
        <v>-3.0952711340438938E-2</v>
      </c>
      <c r="AE3527" s="26">
        <v>1</v>
      </c>
      <c r="AF3527" s="27">
        <v>0</v>
      </c>
      <c r="AH3527" s="24">
        <f t="shared" ref="AH3527" si="21053">X3527*AC3524+Z3527*AC3527-Y3527*AD3524-AA3527*AD3527</f>
        <v>0</v>
      </c>
      <c r="AI3527" s="28">
        <f t="shared" ref="AI3527" si="21054">(X3527*AD3524+Y3527*AC3524+Z3527*AD3527+AA3527*AC3527)</f>
        <v>-3.1464518539102704E-2</v>
      </c>
      <c r="AJ3527" s="26">
        <f t="shared" ref="AJ3527" si="21055">X3527*AE3524+Z3527*AE3527-Y3527*AF3524-AA3527*AF3527</f>
        <v>0.94749235233104701</v>
      </c>
      <c r="AK3527" s="27">
        <f t="shared" ref="AK3527" si="21056">(X3527*AF3524+Y3527*AE3524+Z3527*AF3527+AA3527*AE3527)</f>
        <v>0</v>
      </c>
      <c r="AL3527" s="8"/>
      <c r="AM3527" s="24">
        <v>0</v>
      </c>
      <c r="AN3527" s="28">
        <v>0</v>
      </c>
      <c r="AO3527" s="26">
        <v>1</v>
      </c>
      <c r="AP3527" s="27">
        <v>0</v>
      </c>
      <c r="AR3527" s="24">
        <f t="shared" ref="AR3527" si="21057">AH3527*AM3524+AJ3527*AM3527-AI3527*AN3524-AK3527*AN3527</f>
        <v>0</v>
      </c>
      <c r="AS3527" s="28">
        <f t="shared" ref="AS3527" si="21058">(AH3527*AN3524+AI3527*AM3524+AJ3527*AN3527+AK3527*AM3527)</f>
        <v>-3.1464518539102704E-2</v>
      </c>
      <c r="AT3527" s="26">
        <f t="shared" ref="AT3527" si="21059">AH3527*AO3524+AJ3527*AO3527-AI3527*AP3524-AK3527*AP3527</f>
        <v>0.78769286762254864</v>
      </c>
      <c r="AU3527" s="27">
        <f t="shared" ref="AU3527" si="21060">(AH3527*AP3524+AI3527*AO3524+AJ3527*AP3527+AK3527*AO3527)</f>
        <v>0</v>
      </c>
      <c r="AV3527" s="8"/>
      <c r="AW3527" s="38">
        <f t="shared" ref="AW3527" si="21061">(180/PI())*ATAN(-1*(($AR$8*AS3524+AU3524+$AR$8*AS3527+AU3527)/($AR$8*AR3524+AT3524+$AR$8*AR3527+AT3527)))</f>
        <v>88.333791250258912</v>
      </c>
      <c r="AY3527" s="187">
        <f t="shared" ref="AY3527" si="21062">20*LOG(((($AR$8*AR3524+AT3524-$AR$8*AR3527-AT3527)^2+($AR$8*AS3524+AU3524-$AR$8*AS3527-AU3527)^2)/(($AR$8*AR3524+AT3524+$AR$8*AR3527+AT3527)^2+($AR$8*AS3524+AU3524+$AR$8*AS3527+AU3527)^2))^0.5)</f>
        <v>-1.9565457866687661E-2</v>
      </c>
    </row>
    <row r="3528" spans="2:51">
      <c r="AY3528" s="33"/>
    </row>
    <row r="3530" spans="2:51" ht="20">
      <c r="B3530" s="174"/>
    </row>
  </sheetData>
  <sheetProtection algorithmName="SHA-512" hashValue="R9jk1WWJyQv1J9zo7hZs2ZrGQb7C75OWp5JheniXX4184hViA0oAvWNFilLPHAUW4g40yIgsES9YunG2Sxm7rg==" saltValue="VWkjeAZOXXkb+Jce7u0/Jw==" spinCount="100000" sheet="1" objects="1" scenarios="1"/>
  <mergeCells count="17076">
    <mergeCell ref="AR3481:AS3481"/>
    <mergeCell ref="AT3481:AU3481"/>
    <mergeCell ref="AM3488:AN3488"/>
    <mergeCell ref="AO3488:AP3488"/>
    <mergeCell ref="AR3488:AS3488"/>
    <mergeCell ref="AT3488:AU3488"/>
    <mergeCell ref="AM3495:AN3495"/>
    <mergeCell ref="AO3495:AP3495"/>
    <mergeCell ref="AR3495:AS3495"/>
    <mergeCell ref="AT3495:AU3495"/>
    <mergeCell ref="N3502:O3502"/>
    <mergeCell ref="P3502:Q3502"/>
    <mergeCell ref="S3495:T3495"/>
    <mergeCell ref="U3495:V3495"/>
    <mergeCell ref="D3495:E3495"/>
    <mergeCell ref="F3495:G3495"/>
    <mergeCell ref="I3495:J3495"/>
    <mergeCell ref="K3495:L3495"/>
    <mergeCell ref="N3495:O3495"/>
    <mergeCell ref="P3495:Q3495"/>
    <mergeCell ref="AC3502:AD3502"/>
    <mergeCell ref="AE3502:AF3502"/>
    <mergeCell ref="AH3502:AI3502"/>
    <mergeCell ref="AJ3502:AK3502"/>
    <mergeCell ref="AH3495:AI3495"/>
    <mergeCell ref="AJ3495:AK3495"/>
    <mergeCell ref="S3488:T3488"/>
    <mergeCell ref="U3488:V3488"/>
    <mergeCell ref="D3488:E3488"/>
    <mergeCell ref="F3488:G3488"/>
    <mergeCell ref="I3488:J3488"/>
    <mergeCell ref="K3488:L3488"/>
    <mergeCell ref="N3488:O3488"/>
    <mergeCell ref="P3488:Q3488"/>
    <mergeCell ref="X3495:Y3495"/>
    <mergeCell ref="Z3495:AA3495"/>
    <mergeCell ref="AC3495:AD3495"/>
    <mergeCell ref="AE3495:AF3495"/>
    <mergeCell ref="AM3502:AN3502"/>
    <mergeCell ref="AO3502:AP3502"/>
    <mergeCell ref="AR3502:AS3502"/>
    <mergeCell ref="AT3502:AU3502"/>
    <mergeCell ref="S3481:T3481"/>
    <mergeCell ref="U3481:V3481"/>
    <mergeCell ref="D3481:E3481"/>
    <mergeCell ref="F3481:G3481"/>
    <mergeCell ref="I3481:J3481"/>
    <mergeCell ref="K3481:L3481"/>
    <mergeCell ref="N3481:O3481"/>
    <mergeCell ref="P3481:Q3481"/>
    <mergeCell ref="AM3481:AN3481"/>
    <mergeCell ref="AO3481:AP3481"/>
    <mergeCell ref="D3484:E3484"/>
    <mergeCell ref="F3484:G3484"/>
    <mergeCell ref="I3484:J3484"/>
    <mergeCell ref="K3484:L3484"/>
    <mergeCell ref="N3484:O3484"/>
    <mergeCell ref="P3484:Q3484"/>
    <mergeCell ref="U3484:V3484"/>
    <mergeCell ref="X3484:Y3484"/>
    <mergeCell ref="Z3484:AA3484"/>
    <mergeCell ref="AC3484:AD3484"/>
    <mergeCell ref="AH3481:AI3481"/>
    <mergeCell ref="AJ3481:AK3481"/>
    <mergeCell ref="AT3523:AU3523"/>
    <mergeCell ref="D3523:E3523"/>
    <mergeCell ref="F3523:G3523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AC3523:AD3523"/>
    <mergeCell ref="AE3523:AF3523"/>
    <mergeCell ref="AH3523:AI3523"/>
    <mergeCell ref="AJ3523:AK3523"/>
    <mergeCell ref="AM3523:AN3523"/>
    <mergeCell ref="AO3523:AP3523"/>
    <mergeCell ref="AR3523:AS3523"/>
    <mergeCell ref="AT3509:AU3509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AC3516:AD3516"/>
    <mergeCell ref="AE3516:AF3516"/>
    <mergeCell ref="AH3516:AI3516"/>
    <mergeCell ref="S3502:T3502"/>
    <mergeCell ref="U3502:V3502"/>
    <mergeCell ref="X3502:Y3502"/>
    <mergeCell ref="Z3502:AA3502"/>
    <mergeCell ref="D3502:E3502"/>
    <mergeCell ref="F3502:G3502"/>
    <mergeCell ref="I3502:J3502"/>
    <mergeCell ref="K3502:L3502"/>
    <mergeCell ref="AJ3516:AK3516"/>
    <mergeCell ref="AM3516:AN3516"/>
    <mergeCell ref="AO3516:AP3516"/>
    <mergeCell ref="AR3516:AS3516"/>
    <mergeCell ref="AT3516:AU3516"/>
    <mergeCell ref="D3509:E3509"/>
    <mergeCell ref="F3509:G3509"/>
    <mergeCell ref="I3509:J3509"/>
    <mergeCell ref="K3509:L3509"/>
    <mergeCell ref="N3509:O3509"/>
    <mergeCell ref="P3509:Q3509"/>
    <mergeCell ref="S3509:T3509"/>
    <mergeCell ref="U3509:V3509"/>
    <mergeCell ref="X3509:Y3509"/>
    <mergeCell ref="Z3509:AA3509"/>
    <mergeCell ref="AC3509:AD3509"/>
    <mergeCell ref="AE3509:AF3509"/>
    <mergeCell ref="AH3509:AI3509"/>
    <mergeCell ref="AJ3509:AK3509"/>
    <mergeCell ref="AM3509:AN3509"/>
    <mergeCell ref="AO3509:AP3509"/>
    <mergeCell ref="AR3509:AS3509"/>
    <mergeCell ref="AR3271:AS3271"/>
    <mergeCell ref="AT3271:AU3271"/>
    <mergeCell ref="AR3362:AS3362"/>
    <mergeCell ref="AT3362:AU3362"/>
    <mergeCell ref="AM3369:AN3369"/>
    <mergeCell ref="AO3369:AP3369"/>
    <mergeCell ref="AR3369:AS3369"/>
    <mergeCell ref="AT3369:AU3369"/>
    <mergeCell ref="AM3376:AN3376"/>
    <mergeCell ref="AO3376:AP3376"/>
    <mergeCell ref="AR3376:AS3376"/>
    <mergeCell ref="AT3376:AU3376"/>
    <mergeCell ref="AM3383:AN3383"/>
    <mergeCell ref="AO3383:AP3383"/>
    <mergeCell ref="AR3383:AS3383"/>
    <mergeCell ref="AT3383:AU3383"/>
    <mergeCell ref="AM3327:AN3327"/>
    <mergeCell ref="AO3327:AP3327"/>
    <mergeCell ref="AR3327:AS3327"/>
    <mergeCell ref="AT3327:AU3327"/>
    <mergeCell ref="AM3334:AN3334"/>
    <mergeCell ref="AO3334:AP3334"/>
    <mergeCell ref="AR3334:AS3334"/>
    <mergeCell ref="AT3334:AU3334"/>
    <mergeCell ref="AM3341:AN3341"/>
    <mergeCell ref="AO3341:AP3341"/>
    <mergeCell ref="AR3341:AS3341"/>
    <mergeCell ref="AT3341:AU3341"/>
    <mergeCell ref="AM3348:AN3348"/>
    <mergeCell ref="AO3348:AP3348"/>
    <mergeCell ref="AR3348:AS3348"/>
    <mergeCell ref="AT3348:AU3348"/>
    <mergeCell ref="AM3355:AN3355"/>
    <mergeCell ref="AO3355:AP3355"/>
    <mergeCell ref="AR3355:AS3355"/>
    <mergeCell ref="AT3355:AU3355"/>
    <mergeCell ref="AR3292:AS3292"/>
    <mergeCell ref="AT3292:AU3292"/>
    <mergeCell ref="AR3358:AS3358"/>
    <mergeCell ref="AT3358:AU3358"/>
    <mergeCell ref="AM3365:AN3365"/>
    <mergeCell ref="AO3365:AP3365"/>
    <mergeCell ref="AR3365:AS3365"/>
    <mergeCell ref="AT3365:AU3365"/>
    <mergeCell ref="AM3372:AN3372"/>
    <mergeCell ref="AO3372:AP3372"/>
    <mergeCell ref="AR3372:AS3372"/>
    <mergeCell ref="AT3372:AU3372"/>
    <mergeCell ref="AM3068:AN3068"/>
    <mergeCell ref="AO3068:AP3068"/>
    <mergeCell ref="AR3068:AS3068"/>
    <mergeCell ref="AT3068:AU3068"/>
    <mergeCell ref="AM3075:AN3075"/>
    <mergeCell ref="AO3075:AP3075"/>
    <mergeCell ref="AR3075:AS3075"/>
    <mergeCell ref="AT3075:AU3075"/>
    <mergeCell ref="AM3082:AN3082"/>
    <mergeCell ref="AO3082:AP3082"/>
    <mergeCell ref="AR3082:AS3082"/>
    <mergeCell ref="AT3082:AU3082"/>
    <mergeCell ref="AM3089:AN3089"/>
    <mergeCell ref="AO3089:AP3089"/>
    <mergeCell ref="AR3089:AS3089"/>
    <mergeCell ref="AT3089:AU3089"/>
    <mergeCell ref="AM3096:AN3096"/>
    <mergeCell ref="AO3096:AP3096"/>
    <mergeCell ref="AR3096:AS3096"/>
    <mergeCell ref="AT3096:AU3096"/>
    <mergeCell ref="AM3208:AN3208"/>
    <mergeCell ref="AO3208:AP3208"/>
    <mergeCell ref="AR3208:AS3208"/>
    <mergeCell ref="AT3208:AU3208"/>
    <mergeCell ref="AM3215:AN3215"/>
    <mergeCell ref="AO3215:AP3215"/>
    <mergeCell ref="AR3215:AS3215"/>
    <mergeCell ref="AT3215:AU3215"/>
    <mergeCell ref="AM3222:AN3222"/>
    <mergeCell ref="AO3222:AP3222"/>
    <mergeCell ref="AR3222:AS3222"/>
    <mergeCell ref="AT3222:AU3222"/>
    <mergeCell ref="AM3166:AN3166"/>
    <mergeCell ref="AO3166:AP3166"/>
    <mergeCell ref="AR3166:AS3166"/>
    <mergeCell ref="AT3166:AU3166"/>
    <mergeCell ref="AM3173:AN3173"/>
    <mergeCell ref="AO3173:AP3173"/>
    <mergeCell ref="AR3173:AS3173"/>
    <mergeCell ref="AT3173:AU3173"/>
    <mergeCell ref="AM3180:AN3180"/>
    <mergeCell ref="AO3180:AP3180"/>
    <mergeCell ref="AR3180:AS3180"/>
    <mergeCell ref="AT3180:AU3180"/>
    <mergeCell ref="AR3187:AS3187"/>
    <mergeCell ref="AT3187:AU3187"/>
    <mergeCell ref="AM3194:AN3194"/>
    <mergeCell ref="AO3194:AP3194"/>
    <mergeCell ref="AR3194:AS3194"/>
    <mergeCell ref="AT3194:AU3194"/>
    <mergeCell ref="AM3106:AN3106"/>
    <mergeCell ref="AO3106:AP3106"/>
    <mergeCell ref="AR3106:AS3106"/>
    <mergeCell ref="AT3106:AU3106"/>
    <mergeCell ref="AR3190:AS3190"/>
    <mergeCell ref="AT3190:AU3190"/>
    <mergeCell ref="AR3141:AS3141"/>
    <mergeCell ref="AT3141:AU3141"/>
    <mergeCell ref="AR3138:AS3138"/>
    <mergeCell ref="AT3138:AU3138"/>
    <mergeCell ref="AR3134:AS3134"/>
    <mergeCell ref="AT3134:AU3134"/>
    <mergeCell ref="AR3131:AS3131"/>
    <mergeCell ref="AT3131:AU3131"/>
    <mergeCell ref="AR3040:AS3040"/>
    <mergeCell ref="AT3040:AU3040"/>
    <mergeCell ref="AM3047:AN3047"/>
    <mergeCell ref="AO3047:AP3047"/>
    <mergeCell ref="AR3047:AS3047"/>
    <mergeCell ref="AT3047:AU3047"/>
    <mergeCell ref="AM3054:AN3054"/>
    <mergeCell ref="AO3054:AP3054"/>
    <mergeCell ref="AR3054:AS3054"/>
    <mergeCell ref="AT3054:AU3054"/>
    <mergeCell ref="AM3061:AN3061"/>
    <mergeCell ref="AO3061:AP3061"/>
    <mergeCell ref="AR3061:AS3061"/>
    <mergeCell ref="AT3061:AU3061"/>
    <mergeCell ref="AM2998:AN2998"/>
    <mergeCell ref="AO2998:AP2998"/>
    <mergeCell ref="AR2998:AS2998"/>
    <mergeCell ref="AT2998:AU2998"/>
    <mergeCell ref="AM3005:AN3005"/>
    <mergeCell ref="AO3005:AP3005"/>
    <mergeCell ref="AR3005:AS3005"/>
    <mergeCell ref="AT3005:AU3005"/>
    <mergeCell ref="AM3012:AN3012"/>
    <mergeCell ref="AO3012:AP3012"/>
    <mergeCell ref="AR3012:AS3012"/>
    <mergeCell ref="AT3012:AU3012"/>
    <mergeCell ref="AM3019:AN3019"/>
    <mergeCell ref="AO3019:AP3019"/>
    <mergeCell ref="AR3019:AS3019"/>
    <mergeCell ref="AT3019:AU3019"/>
    <mergeCell ref="AM3026:AN3026"/>
    <mergeCell ref="AO3026:AP3026"/>
    <mergeCell ref="AR3026:AS3026"/>
    <mergeCell ref="AT3026:AU3026"/>
    <mergeCell ref="AM3022:AN3022"/>
    <mergeCell ref="AO3022:AP3022"/>
    <mergeCell ref="AR3022:AS3022"/>
    <mergeCell ref="AT3022:AU3022"/>
    <mergeCell ref="AM3029:AN3029"/>
    <mergeCell ref="AO3029:AP3029"/>
    <mergeCell ref="AR3029:AS3029"/>
    <mergeCell ref="AT3029:AU3029"/>
    <mergeCell ref="AM3036:AN3036"/>
    <mergeCell ref="AO3036:AP3036"/>
    <mergeCell ref="AR3036:AS3036"/>
    <mergeCell ref="AT3036:AU3036"/>
    <mergeCell ref="AM3033:AN3033"/>
    <mergeCell ref="AO3033:AP3033"/>
    <mergeCell ref="AR3033:AS3033"/>
    <mergeCell ref="AT3033:AU3033"/>
    <mergeCell ref="AM3057:AN3057"/>
    <mergeCell ref="AO3057:AP3057"/>
    <mergeCell ref="AR3057:AS3057"/>
    <mergeCell ref="AT3057:AU3057"/>
    <mergeCell ref="AR2872:AS2872"/>
    <mergeCell ref="AT2872:AU2872"/>
    <mergeCell ref="AM2879:AN2879"/>
    <mergeCell ref="AO2879:AP2879"/>
    <mergeCell ref="AR2879:AS2879"/>
    <mergeCell ref="AT2879:AU2879"/>
    <mergeCell ref="AM2823:AN2823"/>
    <mergeCell ref="AO2823:AP2823"/>
    <mergeCell ref="AR2823:AS2823"/>
    <mergeCell ref="AT2823:AU2823"/>
    <mergeCell ref="AM2830:AN2830"/>
    <mergeCell ref="AO2830:AP2830"/>
    <mergeCell ref="AR2830:AS2830"/>
    <mergeCell ref="AT2830:AU2830"/>
    <mergeCell ref="AM2837:AN2837"/>
    <mergeCell ref="AO2837:AP2837"/>
    <mergeCell ref="AR2837:AS2837"/>
    <mergeCell ref="AT2837:AU2837"/>
    <mergeCell ref="AM2844:AN2844"/>
    <mergeCell ref="AO2844:AP2844"/>
    <mergeCell ref="AR2844:AS2844"/>
    <mergeCell ref="AT2844:AU2844"/>
    <mergeCell ref="AM2851:AN2851"/>
    <mergeCell ref="AO2851:AP2851"/>
    <mergeCell ref="AR2851:AS2851"/>
    <mergeCell ref="AT2851:AU2851"/>
    <mergeCell ref="AM2809:AN2809"/>
    <mergeCell ref="AO2809:AP2809"/>
    <mergeCell ref="AR2770:AS2770"/>
    <mergeCell ref="AT2770:AU2770"/>
    <mergeCell ref="AM2805:AN2805"/>
    <mergeCell ref="AO2805:AP2805"/>
    <mergeCell ref="AR2805:AS2805"/>
    <mergeCell ref="AT2805:AU2805"/>
    <mergeCell ref="AM2802:AN2802"/>
    <mergeCell ref="AO2802:AP2802"/>
    <mergeCell ref="AR2802:AS2802"/>
    <mergeCell ref="AT2802:AU2802"/>
    <mergeCell ref="AM2847:AN2847"/>
    <mergeCell ref="AO2847:AP2847"/>
    <mergeCell ref="AR2847:AS2847"/>
    <mergeCell ref="AT2847:AU2847"/>
    <mergeCell ref="AM2854:AN2854"/>
    <mergeCell ref="AO2854:AP2854"/>
    <mergeCell ref="AR2854:AS2854"/>
    <mergeCell ref="AT2854:AU2854"/>
    <mergeCell ref="AR2861:AS2861"/>
    <mergeCell ref="AT2861:AU2861"/>
    <mergeCell ref="AM2812:AN2812"/>
    <mergeCell ref="AO2812:AP2812"/>
    <mergeCell ref="AR2812:AS2812"/>
    <mergeCell ref="AT2812:AU2812"/>
    <mergeCell ref="AM2826:AN2826"/>
    <mergeCell ref="AO2826:AP2826"/>
    <mergeCell ref="AR2826:AS2826"/>
    <mergeCell ref="AT2826:AU2826"/>
    <mergeCell ref="AO2868:AP2868"/>
    <mergeCell ref="AR2868:AS2868"/>
    <mergeCell ref="AT2868:AU2868"/>
    <mergeCell ref="AR2609:AS2609"/>
    <mergeCell ref="AT2609:AU2609"/>
    <mergeCell ref="AR2809:AS2809"/>
    <mergeCell ref="AT2809:AU2809"/>
    <mergeCell ref="AM2816:AN2816"/>
    <mergeCell ref="AO2816:AP2816"/>
    <mergeCell ref="AR2816:AS2816"/>
    <mergeCell ref="AT2816:AU2816"/>
    <mergeCell ref="AM2746:AN2746"/>
    <mergeCell ref="AO2746:AP2746"/>
    <mergeCell ref="AR2746:AS2746"/>
    <mergeCell ref="AT2746:AU2746"/>
    <mergeCell ref="AM2753:AN2753"/>
    <mergeCell ref="AO2753:AP2753"/>
    <mergeCell ref="AR2753:AS2753"/>
    <mergeCell ref="AT2753:AU2753"/>
    <mergeCell ref="AM2760:AN2760"/>
    <mergeCell ref="AO2760:AP2760"/>
    <mergeCell ref="AR2760:AS2760"/>
    <mergeCell ref="AT2760:AU2760"/>
    <mergeCell ref="AR2767:AS2767"/>
    <mergeCell ref="AT2767:AU2767"/>
    <mergeCell ref="AM2774:AN2774"/>
    <mergeCell ref="AO2774:AP2774"/>
    <mergeCell ref="AR2774:AS2774"/>
    <mergeCell ref="AT2774:AU2774"/>
    <mergeCell ref="AR2865:AS2865"/>
    <mergeCell ref="AT2865:AU2865"/>
    <mergeCell ref="AM2606:AN2606"/>
    <mergeCell ref="AO2606:AP2606"/>
    <mergeCell ref="AR2606:AS2606"/>
    <mergeCell ref="AT2606:AU2606"/>
    <mergeCell ref="AM2704:AN2704"/>
    <mergeCell ref="AO2704:AP2704"/>
    <mergeCell ref="AR2704:AS2704"/>
    <mergeCell ref="AT2704:AU2704"/>
    <mergeCell ref="AM2711:AN2711"/>
    <mergeCell ref="AO2711:AP2711"/>
    <mergeCell ref="AR2711:AS2711"/>
    <mergeCell ref="AT2711:AU2711"/>
    <mergeCell ref="AM2718:AN2718"/>
    <mergeCell ref="AO2718:AP2718"/>
    <mergeCell ref="AR2718:AS2718"/>
    <mergeCell ref="AT2718:AU2718"/>
    <mergeCell ref="AM2648:AN2648"/>
    <mergeCell ref="AO2648:AP2648"/>
    <mergeCell ref="AR2648:AS2648"/>
    <mergeCell ref="AT2648:AU2648"/>
    <mergeCell ref="AM2655:AN2655"/>
    <mergeCell ref="AO2655:AP2655"/>
    <mergeCell ref="AR2655:AS2655"/>
    <mergeCell ref="AT2655:AU2655"/>
    <mergeCell ref="AM2662:AN2662"/>
    <mergeCell ref="AO2662:AP2662"/>
    <mergeCell ref="AR2662:AS2662"/>
    <mergeCell ref="AT2662:AU2662"/>
    <mergeCell ref="AM2669:AN2669"/>
    <mergeCell ref="AO2669:AP2669"/>
    <mergeCell ref="AM2620:AN2620"/>
    <mergeCell ref="AO2620:AP2620"/>
    <mergeCell ref="AR2620:AS2620"/>
    <mergeCell ref="AT2620:AU2620"/>
    <mergeCell ref="AM2627:AN2627"/>
    <mergeCell ref="AO2627:AP2627"/>
    <mergeCell ref="AR2627:AS2627"/>
    <mergeCell ref="AT2627:AU2627"/>
    <mergeCell ref="AM2634:AN2634"/>
    <mergeCell ref="AO2634:AP2634"/>
    <mergeCell ref="AR2634:AS2634"/>
    <mergeCell ref="AT2634:AU2634"/>
    <mergeCell ref="AM2641:AN2641"/>
    <mergeCell ref="AO2641:AP2641"/>
    <mergeCell ref="AR2641:AS2641"/>
    <mergeCell ref="AT2641:AU2641"/>
    <mergeCell ref="AR2431:AS2431"/>
    <mergeCell ref="AT2431:AU2431"/>
    <mergeCell ref="AM2536:AN2536"/>
    <mergeCell ref="AO2536:AP2536"/>
    <mergeCell ref="AR2536:AS2536"/>
    <mergeCell ref="AT2536:AU2536"/>
    <mergeCell ref="AM2543:AN2543"/>
    <mergeCell ref="AO2543:AP2543"/>
    <mergeCell ref="AR2543:AS2543"/>
    <mergeCell ref="AT2543:AU2543"/>
    <mergeCell ref="AM2550:AN2550"/>
    <mergeCell ref="AO2550:AP2550"/>
    <mergeCell ref="AR2550:AS2550"/>
    <mergeCell ref="AT2550:AU2550"/>
    <mergeCell ref="AM2487:AN2487"/>
    <mergeCell ref="AO2487:AP2487"/>
    <mergeCell ref="AR2487:AS2487"/>
    <mergeCell ref="AT2487:AU2487"/>
    <mergeCell ref="AM2494:AN2494"/>
    <mergeCell ref="AO2494:AP2494"/>
    <mergeCell ref="AR2494:AS2494"/>
    <mergeCell ref="AT2494:AU2494"/>
    <mergeCell ref="AM2501:AN2501"/>
    <mergeCell ref="AO2501:AP2501"/>
    <mergeCell ref="AR2501:AS2501"/>
    <mergeCell ref="AT2501:AU2501"/>
    <mergeCell ref="AM2508:AN2508"/>
    <mergeCell ref="AO2508:AP2508"/>
    <mergeCell ref="AR2508:AS2508"/>
    <mergeCell ref="AT2508:AU2508"/>
    <mergeCell ref="AM2515:AN2515"/>
    <mergeCell ref="AO2515:AP2515"/>
    <mergeCell ref="AR2515:AS2515"/>
    <mergeCell ref="AT2515:AU2515"/>
    <mergeCell ref="AR2452:AS2452"/>
    <mergeCell ref="AT2452:AU2452"/>
    <mergeCell ref="AT2571:AU2571"/>
    <mergeCell ref="AR2532:AS2532"/>
    <mergeCell ref="AT2532:AU2532"/>
    <mergeCell ref="AT2553:AU2553"/>
    <mergeCell ref="AT2560:AU2560"/>
    <mergeCell ref="AM2553:AN2553"/>
    <mergeCell ref="AM2602:AN2602"/>
    <mergeCell ref="AO2602:AP2602"/>
    <mergeCell ref="AR2602:AS2602"/>
    <mergeCell ref="AT2602:AU2602"/>
    <mergeCell ref="AM2609:AN2609"/>
    <mergeCell ref="AO2609:AP2609"/>
    <mergeCell ref="AM2595:AN2595"/>
    <mergeCell ref="AO2595:AP2595"/>
    <mergeCell ref="AR2595:AS2595"/>
    <mergeCell ref="AT2595:AU2595"/>
    <mergeCell ref="AM2592:AN2592"/>
    <mergeCell ref="AO2592:AP2592"/>
    <mergeCell ref="AM2242:AN2242"/>
    <mergeCell ref="AO2242:AP2242"/>
    <mergeCell ref="AR2242:AS2242"/>
    <mergeCell ref="AT2242:AU2242"/>
    <mergeCell ref="AM2249:AN2249"/>
    <mergeCell ref="AO2249:AP2249"/>
    <mergeCell ref="AR2249:AS2249"/>
    <mergeCell ref="AT2249:AU2249"/>
    <mergeCell ref="AM2256:AN2256"/>
    <mergeCell ref="AO2256:AP2256"/>
    <mergeCell ref="AR2256:AS2256"/>
    <mergeCell ref="AT2256:AU2256"/>
    <mergeCell ref="AM2368:AN2368"/>
    <mergeCell ref="AO2368:AP2368"/>
    <mergeCell ref="AR2368:AS2368"/>
    <mergeCell ref="AT2368:AU2368"/>
    <mergeCell ref="AM2375:AN2375"/>
    <mergeCell ref="AO2375:AP2375"/>
    <mergeCell ref="AR2375:AS2375"/>
    <mergeCell ref="AT2375:AU2375"/>
    <mergeCell ref="AM2382:AN2382"/>
    <mergeCell ref="AO2382:AP2382"/>
    <mergeCell ref="AR2382:AS2382"/>
    <mergeCell ref="AT2382:AU2382"/>
    <mergeCell ref="AM2326:AN2326"/>
    <mergeCell ref="AO2326:AP2326"/>
    <mergeCell ref="AR2326:AS2326"/>
    <mergeCell ref="AT2326:AU2326"/>
    <mergeCell ref="AM2333:AN2333"/>
    <mergeCell ref="AO2333:AP2333"/>
    <mergeCell ref="AR2333:AS2333"/>
    <mergeCell ref="AT2333:AU2333"/>
    <mergeCell ref="AM2340:AN2340"/>
    <mergeCell ref="AO2340:AP2340"/>
    <mergeCell ref="AR2340:AS2340"/>
    <mergeCell ref="AT2340:AU2340"/>
    <mergeCell ref="AR2347:AS2347"/>
    <mergeCell ref="AT2347:AU2347"/>
    <mergeCell ref="AM2354:AN2354"/>
    <mergeCell ref="AO2354:AP2354"/>
    <mergeCell ref="AR2354:AS2354"/>
    <mergeCell ref="AT2354:AU2354"/>
    <mergeCell ref="AM2266:AN2266"/>
    <mergeCell ref="AO2266:AP2266"/>
    <mergeCell ref="AR2266:AS2266"/>
    <mergeCell ref="AT2266:AU2266"/>
    <mergeCell ref="AR2350:AS2350"/>
    <mergeCell ref="AT2350:AU2350"/>
    <mergeCell ref="AR2301:AS2301"/>
    <mergeCell ref="AT2301:AU2301"/>
    <mergeCell ref="AR2298:AS2298"/>
    <mergeCell ref="AT2298:AU2298"/>
    <mergeCell ref="AM2200:AN2200"/>
    <mergeCell ref="AO2200:AP2200"/>
    <mergeCell ref="AR2200:AS2200"/>
    <mergeCell ref="AT2200:AU2200"/>
    <mergeCell ref="AM2207:AN2207"/>
    <mergeCell ref="AO2207:AP2207"/>
    <mergeCell ref="AR2207:AS2207"/>
    <mergeCell ref="AT2207:AU2207"/>
    <mergeCell ref="AM2214:AN2214"/>
    <mergeCell ref="AO2214:AP2214"/>
    <mergeCell ref="AR2214:AS2214"/>
    <mergeCell ref="AT2214:AU2214"/>
    <mergeCell ref="AM2221:AN2221"/>
    <mergeCell ref="AO2221:AP2221"/>
    <mergeCell ref="AR2221:AS2221"/>
    <mergeCell ref="AT2221:AU2221"/>
    <mergeCell ref="AM2158:AN2158"/>
    <mergeCell ref="AO2158:AP2158"/>
    <mergeCell ref="AR2158:AS2158"/>
    <mergeCell ref="AT2158:AU2158"/>
    <mergeCell ref="AM2165:AN2165"/>
    <mergeCell ref="AO2165:AP2165"/>
    <mergeCell ref="AR2165:AS2165"/>
    <mergeCell ref="AT2165:AU2165"/>
    <mergeCell ref="AM2172:AN2172"/>
    <mergeCell ref="AO2172:AP2172"/>
    <mergeCell ref="AR2172:AS2172"/>
    <mergeCell ref="AT2172:AU2172"/>
    <mergeCell ref="AM2179:AN2179"/>
    <mergeCell ref="AO2179:AP2179"/>
    <mergeCell ref="AR2179:AS2179"/>
    <mergeCell ref="AT2179:AU2179"/>
    <mergeCell ref="AM2186:AN2186"/>
    <mergeCell ref="AO2186:AP2186"/>
    <mergeCell ref="AR2186:AS2186"/>
    <mergeCell ref="AT2186:AU2186"/>
    <mergeCell ref="AM2182:AN2182"/>
    <mergeCell ref="AO2182:AP2182"/>
    <mergeCell ref="AR2182:AS2182"/>
    <mergeCell ref="AT2182:AU2182"/>
    <mergeCell ref="AM2189:AN2189"/>
    <mergeCell ref="AO2189:AP2189"/>
    <mergeCell ref="AR2189:AS2189"/>
    <mergeCell ref="AT2189:AU2189"/>
    <mergeCell ref="AM2196:AN2196"/>
    <mergeCell ref="AO2196:AP2196"/>
    <mergeCell ref="AR2196:AS2196"/>
    <mergeCell ref="AT2196:AU2196"/>
    <mergeCell ref="AM2193:AN2193"/>
    <mergeCell ref="AO2193:AP2193"/>
    <mergeCell ref="AR2193:AS2193"/>
    <mergeCell ref="AT2193:AU2193"/>
    <mergeCell ref="AM1976:AN1976"/>
    <mergeCell ref="AO1976:AP1976"/>
    <mergeCell ref="AR1976:AS1976"/>
    <mergeCell ref="AT1976:AU1976"/>
    <mergeCell ref="AM1906:AN1906"/>
    <mergeCell ref="AO1906:AP1906"/>
    <mergeCell ref="AR1906:AS1906"/>
    <mergeCell ref="AT1906:AU1906"/>
    <mergeCell ref="AM1913:AN1913"/>
    <mergeCell ref="AO1913:AP1913"/>
    <mergeCell ref="AR1913:AS1913"/>
    <mergeCell ref="AT1913:AU1913"/>
    <mergeCell ref="AM1920:AN1920"/>
    <mergeCell ref="AO1920:AP1920"/>
    <mergeCell ref="AR1920:AS1920"/>
    <mergeCell ref="AT1920:AU1920"/>
    <mergeCell ref="AR1927:AS1927"/>
    <mergeCell ref="AT1927:AU1927"/>
    <mergeCell ref="AM1934:AN1934"/>
    <mergeCell ref="AO1934:AP1934"/>
    <mergeCell ref="AR1934:AS1934"/>
    <mergeCell ref="AT1934:AU1934"/>
    <mergeCell ref="AR2025:AS2025"/>
    <mergeCell ref="AT2025:AU2025"/>
    <mergeCell ref="AM2032:AN2032"/>
    <mergeCell ref="AO2032:AP2032"/>
    <mergeCell ref="AR2032:AS2032"/>
    <mergeCell ref="AT2032:AU2032"/>
    <mergeCell ref="AM2039:AN2039"/>
    <mergeCell ref="AO2039:AP2039"/>
    <mergeCell ref="AR2039:AS2039"/>
    <mergeCell ref="AT2039:AU2039"/>
    <mergeCell ref="AM1983:AN1983"/>
    <mergeCell ref="AO1983:AP1983"/>
    <mergeCell ref="AR1983:AS1983"/>
    <mergeCell ref="AT1983:AU1983"/>
    <mergeCell ref="AM1990:AN1990"/>
    <mergeCell ref="AO1990:AP1990"/>
    <mergeCell ref="AR1990:AS1990"/>
    <mergeCell ref="AT1990:AU1990"/>
    <mergeCell ref="AM1997:AN1997"/>
    <mergeCell ref="AO1997:AP1997"/>
    <mergeCell ref="AR1997:AS1997"/>
    <mergeCell ref="AT1997:AU1997"/>
    <mergeCell ref="AM2004:AN2004"/>
    <mergeCell ref="AO2004:AP2004"/>
    <mergeCell ref="AR2004:AS2004"/>
    <mergeCell ref="AT2004:AU2004"/>
    <mergeCell ref="AM2011:AN2011"/>
    <mergeCell ref="AO2011:AP2011"/>
    <mergeCell ref="AR2011:AS2011"/>
    <mergeCell ref="AT2011:AU2011"/>
    <mergeCell ref="AM1969:AN1969"/>
    <mergeCell ref="AO1969:AP1969"/>
    <mergeCell ref="AR1930:AS1930"/>
    <mergeCell ref="AT1930:AU1930"/>
    <mergeCell ref="AM1965:AN1965"/>
    <mergeCell ref="AO1965:AP1965"/>
    <mergeCell ref="AR1965:AS1965"/>
    <mergeCell ref="AT1965:AU1965"/>
    <mergeCell ref="AM1962:AN1962"/>
    <mergeCell ref="AO1962:AP1962"/>
    <mergeCell ref="AM1944:AN1944"/>
    <mergeCell ref="AO1944:AP1944"/>
    <mergeCell ref="AM1759:AN1759"/>
    <mergeCell ref="AO1759:AP1759"/>
    <mergeCell ref="AR1759:AS1759"/>
    <mergeCell ref="AT1759:AU1759"/>
    <mergeCell ref="AM1766:AN1766"/>
    <mergeCell ref="AO1766:AP1766"/>
    <mergeCell ref="AR1766:AS1766"/>
    <mergeCell ref="AT1766:AU1766"/>
    <mergeCell ref="AM1864:AN1864"/>
    <mergeCell ref="AO1864:AP1864"/>
    <mergeCell ref="AR1864:AS1864"/>
    <mergeCell ref="AT1864:AU1864"/>
    <mergeCell ref="AM1871:AN1871"/>
    <mergeCell ref="AO1871:AP1871"/>
    <mergeCell ref="AR1871:AS1871"/>
    <mergeCell ref="AT1871:AU1871"/>
    <mergeCell ref="AM1878:AN1878"/>
    <mergeCell ref="AO1878:AP1878"/>
    <mergeCell ref="AR1878:AS1878"/>
    <mergeCell ref="AT1878:AU1878"/>
    <mergeCell ref="AM1808:AN1808"/>
    <mergeCell ref="AO1808:AP1808"/>
    <mergeCell ref="AR1808:AS1808"/>
    <mergeCell ref="AT1808:AU1808"/>
    <mergeCell ref="AM1815:AN1815"/>
    <mergeCell ref="AO1815:AP1815"/>
    <mergeCell ref="AR1815:AS1815"/>
    <mergeCell ref="AT1815:AU1815"/>
    <mergeCell ref="AM1822:AN1822"/>
    <mergeCell ref="AO1822:AP1822"/>
    <mergeCell ref="AR1822:AS1822"/>
    <mergeCell ref="AT1822:AU1822"/>
    <mergeCell ref="AM1829:AN1829"/>
    <mergeCell ref="AO1829:AP1829"/>
    <mergeCell ref="AR1829:AS1829"/>
    <mergeCell ref="AT1829:AU1829"/>
    <mergeCell ref="AM1836:AN1836"/>
    <mergeCell ref="AO1836:AP1836"/>
    <mergeCell ref="AR1836:AS1836"/>
    <mergeCell ref="AT1836:AU1836"/>
    <mergeCell ref="AM1780:AN1780"/>
    <mergeCell ref="AO1780:AP1780"/>
    <mergeCell ref="AR1780:AS1780"/>
    <mergeCell ref="AT1780:AU1780"/>
    <mergeCell ref="AM1787:AN1787"/>
    <mergeCell ref="AO1787:AP1787"/>
    <mergeCell ref="AR1787:AS1787"/>
    <mergeCell ref="AT1787:AU1787"/>
    <mergeCell ref="AM1794:AN1794"/>
    <mergeCell ref="AO1794:AP1794"/>
    <mergeCell ref="AR1794:AS1794"/>
    <mergeCell ref="AT1794:AU1794"/>
    <mergeCell ref="AM1801:AN1801"/>
    <mergeCell ref="AO1801:AP1801"/>
    <mergeCell ref="AR1801:AS1801"/>
    <mergeCell ref="AT1801:AU1801"/>
    <mergeCell ref="AM1762:AN1762"/>
    <mergeCell ref="AO1762:AP1762"/>
    <mergeCell ref="AR1762:AS1762"/>
    <mergeCell ref="AT1762:AU1762"/>
    <mergeCell ref="AM1769:AN1769"/>
    <mergeCell ref="AO1769:AP1769"/>
    <mergeCell ref="AR1769:AS1769"/>
    <mergeCell ref="AT1769:AU1769"/>
    <mergeCell ref="AR1507:AS1507"/>
    <mergeCell ref="AT1507:AU1507"/>
    <mergeCell ref="AM1514:AN1514"/>
    <mergeCell ref="AO1514:AP1514"/>
    <mergeCell ref="AR1514:AS1514"/>
    <mergeCell ref="AT1514:AU1514"/>
    <mergeCell ref="AR1633:AS1633"/>
    <mergeCell ref="AT1633:AU1633"/>
    <mergeCell ref="AM1563:AN1563"/>
    <mergeCell ref="AO1563:AP1563"/>
    <mergeCell ref="AR1563:AS1563"/>
    <mergeCell ref="AT1563:AU1563"/>
    <mergeCell ref="AM1570:AN1570"/>
    <mergeCell ref="AO1570:AP1570"/>
    <mergeCell ref="AR1570:AS1570"/>
    <mergeCell ref="AT1570:AU1570"/>
    <mergeCell ref="AM1577:AN1577"/>
    <mergeCell ref="AO1577:AP1577"/>
    <mergeCell ref="AR1577:AS1577"/>
    <mergeCell ref="AT1577:AU1577"/>
    <mergeCell ref="AM1584:AN1584"/>
    <mergeCell ref="AO1584:AP1584"/>
    <mergeCell ref="AR1584:AS1584"/>
    <mergeCell ref="AT1584:AU1584"/>
    <mergeCell ref="AM1591:AN1591"/>
    <mergeCell ref="AO1591:AP1591"/>
    <mergeCell ref="AR1591:AS1591"/>
    <mergeCell ref="AT1591:AU1591"/>
    <mergeCell ref="AM1696:AN1696"/>
    <mergeCell ref="AO1696:AP1696"/>
    <mergeCell ref="AR1696:AS1696"/>
    <mergeCell ref="AT1696:AU1696"/>
    <mergeCell ref="AM1703:AN1703"/>
    <mergeCell ref="AO1703:AP1703"/>
    <mergeCell ref="AR1703:AS1703"/>
    <mergeCell ref="AT1703:AU1703"/>
    <mergeCell ref="AM1647:AN1647"/>
    <mergeCell ref="AO1647:AP1647"/>
    <mergeCell ref="AR1647:AS1647"/>
    <mergeCell ref="AT1647:AU1647"/>
    <mergeCell ref="AM1654:AN1654"/>
    <mergeCell ref="AO1654:AP1654"/>
    <mergeCell ref="AR1654:AS1654"/>
    <mergeCell ref="AT1654:AU1654"/>
    <mergeCell ref="AM1661:AN1661"/>
    <mergeCell ref="AO1661:AP1661"/>
    <mergeCell ref="AR1661:AS1661"/>
    <mergeCell ref="AT1661:AU1661"/>
    <mergeCell ref="AM1668:AN1668"/>
    <mergeCell ref="AO1668:AP1668"/>
    <mergeCell ref="AR1668:AS1668"/>
    <mergeCell ref="AT1668:AU1668"/>
    <mergeCell ref="AM1675:AN1675"/>
    <mergeCell ref="AO1675:AP1675"/>
    <mergeCell ref="AR1675:AS1675"/>
    <mergeCell ref="AT1675:AU1675"/>
    <mergeCell ref="AR1612:AS1612"/>
    <mergeCell ref="AT1612:AU1612"/>
    <mergeCell ref="AM1549:AN1549"/>
    <mergeCell ref="AO1549:AP1549"/>
    <mergeCell ref="AR1549:AS1549"/>
    <mergeCell ref="AT1549:AU1549"/>
    <mergeCell ref="AM1556:AN1556"/>
    <mergeCell ref="AO1556:AP1556"/>
    <mergeCell ref="AM1381:AN1381"/>
    <mergeCell ref="AO1381:AP1381"/>
    <mergeCell ref="AR1381:AS1381"/>
    <mergeCell ref="AT1381:AU1381"/>
    <mergeCell ref="AM1318:AN1318"/>
    <mergeCell ref="AO1318:AP1318"/>
    <mergeCell ref="AR1318:AS1318"/>
    <mergeCell ref="AT1318:AU1318"/>
    <mergeCell ref="AM1325:AN1325"/>
    <mergeCell ref="AO1325:AP1325"/>
    <mergeCell ref="AR1325:AS1325"/>
    <mergeCell ref="AT1325:AU1325"/>
    <mergeCell ref="AM1332:AN1332"/>
    <mergeCell ref="AO1332:AP1332"/>
    <mergeCell ref="AR1332:AS1332"/>
    <mergeCell ref="AT1332:AU1332"/>
    <mergeCell ref="AM1339:AN1339"/>
    <mergeCell ref="AO1339:AP1339"/>
    <mergeCell ref="AR1339:AS1339"/>
    <mergeCell ref="AT1339:AU1339"/>
    <mergeCell ref="AM1346:AN1346"/>
    <mergeCell ref="AO1346:AP1346"/>
    <mergeCell ref="AR1346:AS1346"/>
    <mergeCell ref="AT1346:AU1346"/>
    <mergeCell ref="AR1465:AS1465"/>
    <mergeCell ref="AT1465:AU1465"/>
    <mergeCell ref="AR1472:AS1472"/>
    <mergeCell ref="AT1472:AU1472"/>
    <mergeCell ref="AM1388:AN1388"/>
    <mergeCell ref="AO1388:AP1388"/>
    <mergeCell ref="AR1388:AS1388"/>
    <mergeCell ref="AT1388:AU1388"/>
    <mergeCell ref="AM1395:AN1395"/>
    <mergeCell ref="AO1395:AP1395"/>
    <mergeCell ref="AR1395:AS1395"/>
    <mergeCell ref="AT1395:AU1395"/>
    <mergeCell ref="AM1402:AN1402"/>
    <mergeCell ref="AO1402:AP1402"/>
    <mergeCell ref="AR1402:AS1402"/>
    <mergeCell ref="AT1402:AU1402"/>
    <mergeCell ref="AM1409:AN1409"/>
    <mergeCell ref="AO1409:AP1409"/>
    <mergeCell ref="AR1409:AS1409"/>
    <mergeCell ref="AT1409:AU1409"/>
    <mergeCell ref="AM1416:AN1416"/>
    <mergeCell ref="AO1416:AP1416"/>
    <mergeCell ref="AR1416:AS1416"/>
    <mergeCell ref="AT1416:AU1416"/>
    <mergeCell ref="AM1384:AN1384"/>
    <mergeCell ref="AO1384:AP1384"/>
    <mergeCell ref="AR1384:AS1384"/>
    <mergeCell ref="AT1384:AU1384"/>
    <mergeCell ref="AM1391:AN1391"/>
    <mergeCell ref="AO1391:AP1391"/>
    <mergeCell ref="AR1391:AS1391"/>
    <mergeCell ref="AT1391:AU1391"/>
    <mergeCell ref="AM1398:AN1398"/>
    <mergeCell ref="AO1398:AP1398"/>
    <mergeCell ref="AR1398:AS1398"/>
    <mergeCell ref="AT1398:AU1398"/>
    <mergeCell ref="AM1426:AN1426"/>
    <mergeCell ref="AO1426:AP1426"/>
    <mergeCell ref="AR1426:AS1426"/>
    <mergeCell ref="AT1426:AU1426"/>
    <mergeCell ref="AO1199:AP1199"/>
    <mergeCell ref="AR1199:AS1199"/>
    <mergeCell ref="AT1199:AU1199"/>
    <mergeCell ref="AM1143:AN1143"/>
    <mergeCell ref="AO1143:AP1143"/>
    <mergeCell ref="AR1143:AS1143"/>
    <mergeCell ref="AT1143:AU1143"/>
    <mergeCell ref="AM1150:AN1150"/>
    <mergeCell ref="AO1150:AP1150"/>
    <mergeCell ref="AR1150:AS1150"/>
    <mergeCell ref="AT1150:AU1150"/>
    <mergeCell ref="AM1157:AN1157"/>
    <mergeCell ref="AO1157:AP1157"/>
    <mergeCell ref="AR1157:AS1157"/>
    <mergeCell ref="AT1157:AU1157"/>
    <mergeCell ref="AM1164:AN1164"/>
    <mergeCell ref="AO1164:AP1164"/>
    <mergeCell ref="AR1164:AS1164"/>
    <mergeCell ref="AT1164:AU1164"/>
    <mergeCell ref="AM1171:AN1171"/>
    <mergeCell ref="AO1171:AP1171"/>
    <mergeCell ref="AR1171:AS1171"/>
    <mergeCell ref="AT1171:AU1171"/>
    <mergeCell ref="AR1255:AS1255"/>
    <mergeCell ref="AT1255:AU1255"/>
    <mergeCell ref="AM1353:AN1353"/>
    <mergeCell ref="AO1353:AP1353"/>
    <mergeCell ref="AR1353:AS1353"/>
    <mergeCell ref="AT1353:AU1353"/>
    <mergeCell ref="AM1360:AN1360"/>
    <mergeCell ref="AO1360:AP1360"/>
    <mergeCell ref="AR1360:AS1360"/>
    <mergeCell ref="AT1360:AU1360"/>
    <mergeCell ref="AR1297:AS1297"/>
    <mergeCell ref="AT1297:AU1297"/>
    <mergeCell ref="AM1234:AN1234"/>
    <mergeCell ref="AO1234:AP1234"/>
    <mergeCell ref="AR1234:AS1234"/>
    <mergeCell ref="AT1234:AU1234"/>
    <mergeCell ref="AR1181:AS1181"/>
    <mergeCell ref="AT1181:AU1181"/>
    <mergeCell ref="AM1230:AN1230"/>
    <mergeCell ref="AO1230:AP1230"/>
    <mergeCell ref="AR1230:AS1230"/>
    <mergeCell ref="AT1230:AU1230"/>
    <mergeCell ref="AM1227:AN1227"/>
    <mergeCell ref="AO1227:AP1227"/>
    <mergeCell ref="AR1227:AS1227"/>
    <mergeCell ref="AT1227:AU1227"/>
    <mergeCell ref="AM1300:AN1300"/>
    <mergeCell ref="AO1300:AP1300"/>
    <mergeCell ref="AR1300:AS1300"/>
    <mergeCell ref="AT1300:AU1300"/>
    <mergeCell ref="AO1206:AP1206"/>
    <mergeCell ref="AR1206:AS1206"/>
    <mergeCell ref="AT1206:AU1206"/>
    <mergeCell ref="AM1213:AN1213"/>
    <mergeCell ref="AO1213:AP1213"/>
    <mergeCell ref="AR1213:AS1213"/>
    <mergeCell ref="AT1213:AU1213"/>
    <mergeCell ref="AR1188:AS1188"/>
    <mergeCell ref="AT1188:AU1188"/>
    <mergeCell ref="AM982:AN982"/>
    <mergeCell ref="AO982:AP982"/>
    <mergeCell ref="AR982:AS982"/>
    <mergeCell ref="AT982:AU982"/>
    <mergeCell ref="AM989:AN989"/>
    <mergeCell ref="AO989:AP989"/>
    <mergeCell ref="AR989:AS989"/>
    <mergeCell ref="AT989:AU989"/>
    <mergeCell ref="AM996:AN996"/>
    <mergeCell ref="AO996:AP996"/>
    <mergeCell ref="AR996:AS996"/>
    <mergeCell ref="AT996:AU996"/>
    <mergeCell ref="AR1129:AS1129"/>
    <mergeCell ref="AT1129:AU1129"/>
    <mergeCell ref="AM1136:AN1136"/>
    <mergeCell ref="AO1136:AP1136"/>
    <mergeCell ref="AR1136:AS1136"/>
    <mergeCell ref="AT1136:AU1136"/>
    <mergeCell ref="AM1066:AN1066"/>
    <mergeCell ref="AO1066:AP1066"/>
    <mergeCell ref="AR1066:AS1066"/>
    <mergeCell ref="AT1066:AU1066"/>
    <mergeCell ref="AM1073:AN1073"/>
    <mergeCell ref="AO1073:AP1073"/>
    <mergeCell ref="AR1073:AS1073"/>
    <mergeCell ref="AT1073:AU1073"/>
    <mergeCell ref="AM1080:AN1080"/>
    <mergeCell ref="AO1080:AP1080"/>
    <mergeCell ref="AR1080:AS1080"/>
    <mergeCell ref="AT1080:AU1080"/>
    <mergeCell ref="AR1087:AS1087"/>
    <mergeCell ref="AT1087:AU1087"/>
    <mergeCell ref="AM1094:AN1094"/>
    <mergeCell ref="AO1094:AP1094"/>
    <mergeCell ref="AR1094:AS1094"/>
    <mergeCell ref="AT1094:AU1094"/>
    <mergeCell ref="AM1129:AN1129"/>
    <mergeCell ref="AO1129:AP1129"/>
    <mergeCell ref="AR1045:AS1045"/>
    <mergeCell ref="AT1045:AU1045"/>
    <mergeCell ref="AT1059:AU1059"/>
    <mergeCell ref="AT1052:AU1052"/>
    <mergeCell ref="AM1006:AN1006"/>
    <mergeCell ref="AO1006:AP1006"/>
    <mergeCell ref="AR1006:AS1006"/>
    <mergeCell ref="AT1006:AU1006"/>
    <mergeCell ref="AT1062:AU1062"/>
    <mergeCell ref="AR1090:AS1090"/>
    <mergeCell ref="AT1090:AU1090"/>
    <mergeCell ref="AM1125:AN1125"/>
    <mergeCell ref="AO1125:AP1125"/>
    <mergeCell ref="AR1125:AS1125"/>
    <mergeCell ref="AT1125:AU1125"/>
    <mergeCell ref="AM1122:AN1122"/>
    <mergeCell ref="AO1122:AP1122"/>
    <mergeCell ref="AR1122:AS1122"/>
    <mergeCell ref="AT1122:AU1122"/>
    <mergeCell ref="AR1041:AS1041"/>
    <mergeCell ref="AT1041:AU1041"/>
    <mergeCell ref="AR1038:AS1038"/>
    <mergeCell ref="AT1038:AU1038"/>
    <mergeCell ref="AR1048:AS1048"/>
    <mergeCell ref="AT1048:AU1048"/>
    <mergeCell ref="AM1104:AN1104"/>
    <mergeCell ref="AO814:AP814"/>
    <mergeCell ref="AR814:AS814"/>
    <mergeCell ref="AT814:AU814"/>
    <mergeCell ref="AM821:AN821"/>
    <mergeCell ref="AO821:AP821"/>
    <mergeCell ref="AR821:AS821"/>
    <mergeCell ref="AT821:AU821"/>
    <mergeCell ref="AM828:AN828"/>
    <mergeCell ref="AO828:AP828"/>
    <mergeCell ref="AR828:AS828"/>
    <mergeCell ref="AT828:AU828"/>
    <mergeCell ref="AM835:AN835"/>
    <mergeCell ref="AO835:AP835"/>
    <mergeCell ref="AR835:AS835"/>
    <mergeCell ref="AT835:AU835"/>
    <mergeCell ref="AM810:AN810"/>
    <mergeCell ref="AO810:AP810"/>
    <mergeCell ref="AR810:AS810"/>
    <mergeCell ref="AT810:AU810"/>
    <mergeCell ref="AR961:AS961"/>
    <mergeCell ref="AT961:AU961"/>
    <mergeCell ref="AM898:AN898"/>
    <mergeCell ref="AO898:AP898"/>
    <mergeCell ref="AR898:AS898"/>
    <mergeCell ref="AT898:AU898"/>
    <mergeCell ref="AM905:AN905"/>
    <mergeCell ref="AO905:AP905"/>
    <mergeCell ref="AR905:AS905"/>
    <mergeCell ref="AT905:AU905"/>
    <mergeCell ref="AM912:AN912"/>
    <mergeCell ref="AO912:AP912"/>
    <mergeCell ref="AR912:AS912"/>
    <mergeCell ref="AT912:AU912"/>
    <mergeCell ref="AM919:AN919"/>
    <mergeCell ref="AO919:AP919"/>
    <mergeCell ref="AR919:AS919"/>
    <mergeCell ref="AT919:AU919"/>
    <mergeCell ref="AM926:AN926"/>
    <mergeCell ref="AO926:AP926"/>
    <mergeCell ref="AR926:AS926"/>
    <mergeCell ref="AT926:AU926"/>
    <mergeCell ref="AM940:AN940"/>
    <mergeCell ref="AO940:AP940"/>
    <mergeCell ref="AR940:AS940"/>
    <mergeCell ref="AT940:AU940"/>
    <mergeCell ref="AM947:AN947"/>
    <mergeCell ref="AO947:AP947"/>
    <mergeCell ref="AR947:AS947"/>
    <mergeCell ref="AT947:AU947"/>
    <mergeCell ref="AM954:AN954"/>
    <mergeCell ref="AO954:AP954"/>
    <mergeCell ref="AR954:AS954"/>
    <mergeCell ref="AT954:AU954"/>
    <mergeCell ref="AM961:AN961"/>
    <mergeCell ref="AO961:AP961"/>
    <mergeCell ref="AR877:AS877"/>
    <mergeCell ref="AT877:AU877"/>
    <mergeCell ref="AO891:AP891"/>
    <mergeCell ref="AR891:AS891"/>
    <mergeCell ref="AT891:AU891"/>
    <mergeCell ref="AO884:AP884"/>
    <mergeCell ref="AR884:AS884"/>
    <mergeCell ref="AT884:AU884"/>
    <mergeCell ref="AM873:AN873"/>
    <mergeCell ref="AR709:AS709"/>
    <mergeCell ref="AT709:AU709"/>
    <mergeCell ref="AM716:AN716"/>
    <mergeCell ref="AO716:AP716"/>
    <mergeCell ref="AR716:AS716"/>
    <mergeCell ref="AT716:AU716"/>
    <mergeCell ref="AM723:AN723"/>
    <mergeCell ref="AO723:AP723"/>
    <mergeCell ref="AR723:AS723"/>
    <mergeCell ref="AT723:AU723"/>
    <mergeCell ref="AR653:AS653"/>
    <mergeCell ref="AT653:AU653"/>
    <mergeCell ref="AM660:AN660"/>
    <mergeCell ref="AO660:AP660"/>
    <mergeCell ref="AR660:AS660"/>
    <mergeCell ref="AT660:AU660"/>
    <mergeCell ref="AR667:AS667"/>
    <mergeCell ref="AT667:AU667"/>
    <mergeCell ref="AM674:AN674"/>
    <mergeCell ref="AO674:AP674"/>
    <mergeCell ref="AR674:AS674"/>
    <mergeCell ref="AT674:AU674"/>
    <mergeCell ref="AM681:AN681"/>
    <mergeCell ref="AO681:AP681"/>
    <mergeCell ref="AR681:AS681"/>
    <mergeCell ref="AT681:AU681"/>
    <mergeCell ref="AM688:AN688"/>
    <mergeCell ref="AO688:AP688"/>
    <mergeCell ref="AR688:AS688"/>
    <mergeCell ref="AT688:AU688"/>
    <mergeCell ref="AR765:AS765"/>
    <mergeCell ref="AT765:AU765"/>
    <mergeCell ref="AM772:AN772"/>
    <mergeCell ref="AO772:AP772"/>
    <mergeCell ref="AR772:AS772"/>
    <mergeCell ref="AT772:AU772"/>
    <mergeCell ref="AM754:AN754"/>
    <mergeCell ref="AO754:AP754"/>
    <mergeCell ref="AR754:AS754"/>
    <mergeCell ref="AT754:AU754"/>
    <mergeCell ref="AR761:AS761"/>
    <mergeCell ref="AT761:AU761"/>
    <mergeCell ref="AM730:AN730"/>
    <mergeCell ref="AO730:AP730"/>
    <mergeCell ref="AR730:AS730"/>
    <mergeCell ref="AT730:AU730"/>
    <mergeCell ref="AM737:AN737"/>
    <mergeCell ref="AO737:AP737"/>
    <mergeCell ref="AR737:AS737"/>
    <mergeCell ref="AT737:AU737"/>
    <mergeCell ref="AM744:AN744"/>
    <mergeCell ref="AO744:AP744"/>
    <mergeCell ref="AR744:AS744"/>
    <mergeCell ref="AT744:AU744"/>
    <mergeCell ref="AM751:AN751"/>
    <mergeCell ref="AO751:AP751"/>
    <mergeCell ref="AR751:AS751"/>
    <mergeCell ref="AT751:AU751"/>
    <mergeCell ref="AM758:AN758"/>
    <mergeCell ref="AO758:AP758"/>
    <mergeCell ref="AR758:AS758"/>
    <mergeCell ref="AT758:AU758"/>
    <mergeCell ref="AM709:AN709"/>
    <mergeCell ref="AO709:AP709"/>
    <mergeCell ref="AM499:AN499"/>
    <mergeCell ref="AO499:AP499"/>
    <mergeCell ref="AR499:AS499"/>
    <mergeCell ref="AT499:AU499"/>
    <mergeCell ref="AM506:AN506"/>
    <mergeCell ref="AO506:AP506"/>
    <mergeCell ref="AR506:AS506"/>
    <mergeCell ref="AT506:AU506"/>
    <mergeCell ref="AM513:AN513"/>
    <mergeCell ref="AO513:AP513"/>
    <mergeCell ref="AR513:AS513"/>
    <mergeCell ref="AT513:AU513"/>
    <mergeCell ref="AR604:AS604"/>
    <mergeCell ref="AT604:AU604"/>
    <mergeCell ref="AM611:AN611"/>
    <mergeCell ref="AO611:AP611"/>
    <mergeCell ref="AR611:AS611"/>
    <mergeCell ref="AT611:AU611"/>
    <mergeCell ref="AM618:AN618"/>
    <mergeCell ref="AO618:AP618"/>
    <mergeCell ref="AR618:AS618"/>
    <mergeCell ref="AT618:AU618"/>
    <mergeCell ref="AR555:AS555"/>
    <mergeCell ref="AT555:AU555"/>
    <mergeCell ref="AM562:AN562"/>
    <mergeCell ref="AO562:AP562"/>
    <mergeCell ref="AR562:AS562"/>
    <mergeCell ref="AT562:AU562"/>
    <mergeCell ref="AM569:AN569"/>
    <mergeCell ref="AO569:AP569"/>
    <mergeCell ref="AR569:AS569"/>
    <mergeCell ref="AT569:AU569"/>
    <mergeCell ref="AM576:AN576"/>
    <mergeCell ref="AO576:AP576"/>
    <mergeCell ref="AR576:AS576"/>
    <mergeCell ref="AT576:AU576"/>
    <mergeCell ref="AM583:AN583"/>
    <mergeCell ref="AO583:AP583"/>
    <mergeCell ref="AR583:AS583"/>
    <mergeCell ref="AT583:AU583"/>
    <mergeCell ref="AM520:AN520"/>
    <mergeCell ref="AO520:AP520"/>
    <mergeCell ref="AR520:AS520"/>
    <mergeCell ref="AT520:AU520"/>
    <mergeCell ref="AM527:AN527"/>
    <mergeCell ref="AO527:AP527"/>
    <mergeCell ref="AR527:AS527"/>
    <mergeCell ref="AT527:AU527"/>
    <mergeCell ref="AM534:AN534"/>
    <mergeCell ref="AO534:AP534"/>
    <mergeCell ref="AR534:AS534"/>
    <mergeCell ref="AT534:AU534"/>
    <mergeCell ref="AM541:AN541"/>
    <mergeCell ref="AO541:AP541"/>
    <mergeCell ref="AR541:AS541"/>
    <mergeCell ref="AT541:AU541"/>
    <mergeCell ref="AM502:AN502"/>
    <mergeCell ref="AO502:AP502"/>
    <mergeCell ref="AR502:AS502"/>
    <mergeCell ref="AT502:AU502"/>
    <mergeCell ref="AM509:AN509"/>
    <mergeCell ref="AO509:AP509"/>
    <mergeCell ref="AR509:AS509"/>
    <mergeCell ref="AT509:AU509"/>
    <mergeCell ref="AR254:AS254"/>
    <mergeCell ref="AT254:AU254"/>
    <mergeCell ref="AR331:AS331"/>
    <mergeCell ref="AT331:AU331"/>
    <mergeCell ref="AR436:AS436"/>
    <mergeCell ref="AT436:AU436"/>
    <mergeCell ref="AM443:AN443"/>
    <mergeCell ref="AO443:AP443"/>
    <mergeCell ref="AR443:AS443"/>
    <mergeCell ref="AT443:AU443"/>
    <mergeCell ref="AM450:AN450"/>
    <mergeCell ref="AO450:AP450"/>
    <mergeCell ref="AR450:AS450"/>
    <mergeCell ref="AT450:AU450"/>
    <mergeCell ref="AR457:AS457"/>
    <mergeCell ref="AT457:AU457"/>
    <mergeCell ref="AM464:AN464"/>
    <mergeCell ref="AO464:AP464"/>
    <mergeCell ref="AR464:AS464"/>
    <mergeCell ref="AT464:AU464"/>
    <mergeCell ref="AM471:AN471"/>
    <mergeCell ref="AO471:AP471"/>
    <mergeCell ref="AR471:AS471"/>
    <mergeCell ref="AT471:AU471"/>
    <mergeCell ref="AR387:AS387"/>
    <mergeCell ref="AT387:AU387"/>
    <mergeCell ref="AM394:AN394"/>
    <mergeCell ref="AO394:AP394"/>
    <mergeCell ref="AR394:AS394"/>
    <mergeCell ref="AT394:AU394"/>
    <mergeCell ref="AM401:AN401"/>
    <mergeCell ref="AO401:AP401"/>
    <mergeCell ref="AR401:AS401"/>
    <mergeCell ref="AT401:AU401"/>
    <mergeCell ref="AM408:AN408"/>
    <mergeCell ref="AO408:AP408"/>
    <mergeCell ref="AR408:AS408"/>
    <mergeCell ref="AT408:AU408"/>
    <mergeCell ref="AM415:AN415"/>
    <mergeCell ref="AO415:AP415"/>
    <mergeCell ref="AR415:AS415"/>
    <mergeCell ref="AT415:AU415"/>
    <mergeCell ref="AM268:AN268"/>
    <mergeCell ref="AO268:AP268"/>
    <mergeCell ref="AM275:AN275"/>
    <mergeCell ref="AM373:AN373"/>
    <mergeCell ref="AO373:AP373"/>
    <mergeCell ref="AR373:AS373"/>
    <mergeCell ref="AT373:AU373"/>
    <mergeCell ref="AR380:AS380"/>
    <mergeCell ref="AT380:AU380"/>
    <mergeCell ref="AM289:AN289"/>
    <mergeCell ref="AO289:AP289"/>
    <mergeCell ref="AR289:AS289"/>
    <mergeCell ref="AT289:AU289"/>
    <mergeCell ref="AO303:AP303"/>
    <mergeCell ref="AO296:AP296"/>
    <mergeCell ref="AR296:AS296"/>
    <mergeCell ref="AT296:AU296"/>
    <mergeCell ref="AR303:AS303"/>
    <mergeCell ref="AM436:AN436"/>
    <mergeCell ref="AO436:AP436"/>
    <mergeCell ref="AM387:AN387"/>
    <mergeCell ref="AO387:AP387"/>
    <mergeCell ref="AR100:AS100"/>
    <mergeCell ref="AT100:AU100"/>
    <mergeCell ref="AM107:AN107"/>
    <mergeCell ref="AO107:AP107"/>
    <mergeCell ref="AR107:AS107"/>
    <mergeCell ref="AT107:AU107"/>
    <mergeCell ref="AM114:AN114"/>
    <mergeCell ref="AO114:AP114"/>
    <mergeCell ref="AR114:AS114"/>
    <mergeCell ref="AT114:AU114"/>
    <mergeCell ref="AM121:AN121"/>
    <mergeCell ref="AO121:AP121"/>
    <mergeCell ref="AR121:AS121"/>
    <mergeCell ref="AT121:AU121"/>
    <mergeCell ref="AR51:AS51"/>
    <mergeCell ref="AT51:AU51"/>
    <mergeCell ref="AM58:AN58"/>
    <mergeCell ref="AO58:AP58"/>
    <mergeCell ref="AR58:AS58"/>
    <mergeCell ref="AT58:AU58"/>
    <mergeCell ref="AM65:AN65"/>
    <mergeCell ref="AO65:AP65"/>
    <mergeCell ref="AR65:AS65"/>
    <mergeCell ref="AT65:AU65"/>
    <mergeCell ref="AM72:AN72"/>
    <mergeCell ref="AO72:AP72"/>
    <mergeCell ref="AR72:AS72"/>
    <mergeCell ref="AT72:AU72"/>
    <mergeCell ref="AM79:AN79"/>
    <mergeCell ref="AO79:AP79"/>
    <mergeCell ref="AR79:AS79"/>
    <mergeCell ref="AT79:AU79"/>
    <mergeCell ref="AR205:AS205"/>
    <mergeCell ref="AT205:AU205"/>
    <mergeCell ref="AM135:AN135"/>
    <mergeCell ref="AO135:AP135"/>
    <mergeCell ref="AR135:AS135"/>
    <mergeCell ref="AT135:AU135"/>
    <mergeCell ref="AM142:AN142"/>
    <mergeCell ref="AO142:AP142"/>
    <mergeCell ref="AR142:AS142"/>
    <mergeCell ref="AT142:AU142"/>
    <mergeCell ref="AM149:AN149"/>
    <mergeCell ref="AO149:AP149"/>
    <mergeCell ref="AR149:AS149"/>
    <mergeCell ref="AT149:AU149"/>
    <mergeCell ref="AM156:AN156"/>
    <mergeCell ref="AO156:AP156"/>
    <mergeCell ref="AR156:AS156"/>
    <mergeCell ref="AT156:AU156"/>
    <mergeCell ref="AM163:AN163"/>
    <mergeCell ref="AO163:AP163"/>
    <mergeCell ref="AR163:AS163"/>
    <mergeCell ref="AT163:AU163"/>
    <mergeCell ref="AM100:AN100"/>
    <mergeCell ref="AO100:AP100"/>
    <mergeCell ref="AM89:AN89"/>
    <mergeCell ref="AO89:AP89"/>
    <mergeCell ref="AR89:AS89"/>
    <mergeCell ref="AT89:AU89"/>
    <mergeCell ref="AM96:AN96"/>
    <mergeCell ref="AO96:AP96"/>
    <mergeCell ref="AR96:AS96"/>
    <mergeCell ref="AT96:AU96"/>
    <mergeCell ref="AR16:AS16"/>
    <mergeCell ref="AT16:AU16"/>
    <mergeCell ref="AM23:AN23"/>
    <mergeCell ref="AO23:AP23"/>
    <mergeCell ref="AR23:AS23"/>
    <mergeCell ref="AT23:AU23"/>
    <mergeCell ref="AM30:AN30"/>
    <mergeCell ref="AO30:AP30"/>
    <mergeCell ref="AR30:AS30"/>
    <mergeCell ref="AT30:AU30"/>
    <mergeCell ref="AM37:AN37"/>
    <mergeCell ref="AO37:AP37"/>
    <mergeCell ref="AR37:AS37"/>
    <mergeCell ref="AT37:AU37"/>
    <mergeCell ref="AM44:AN44"/>
    <mergeCell ref="AO44:AP44"/>
    <mergeCell ref="AR44:AS44"/>
    <mergeCell ref="AT44:AU44"/>
    <mergeCell ref="AH1:AI1"/>
    <mergeCell ref="AJ1:AK1"/>
    <mergeCell ref="AH5:AI5"/>
    <mergeCell ref="AJ5:AK5"/>
    <mergeCell ref="AH16:AI16"/>
    <mergeCell ref="AJ16:AK16"/>
    <mergeCell ref="AH23:AI23"/>
    <mergeCell ref="AJ23:AK23"/>
    <mergeCell ref="AH30:AI30"/>
    <mergeCell ref="AJ30:AK30"/>
    <mergeCell ref="AH37:AI37"/>
    <mergeCell ref="AJ37:AK37"/>
    <mergeCell ref="AH44:AI44"/>
    <mergeCell ref="AJ44:AK44"/>
    <mergeCell ref="AT19:AU19"/>
    <mergeCell ref="AR19:AS19"/>
    <mergeCell ref="AO19:AP19"/>
    <mergeCell ref="AM19:AN19"/>
    <mergeCell ref="AJ19:AK19"/>
    <mergeCell ref="AM16:AN16"/>
    <mergeCell ref="AO16:AP16"/>
    <mergeCell ref="AJ40:AK40"/>
    <mergeCell ref="AM40:AN40"/>
    <mergeCell ref="AO40:AP40"/>
    <mergeCell ref="AR40:AS40"/>
    <mergeCell ref="AT40:AU40"/>
    <mergeCell ref="AC16:AD16"/>
    <mergeCell ref="AE16:AF16"/>
    <mergeCell ref="X16:Y16"/>
    <mergeCell ref="Z16:AA16"/>
    <mergeCell ref="X23:Y23"/>
    <mergeCell ref="Z23:AA23"/>
    <mergeCell ref="AC23:AD23"/>
    <mergeCell ref="AE23:AF23"/>
    <mergeCell ref="X30:Y30"/>
    <mergeCell ref="Z30:AA30"/>
    <mergeCell ref="AC30:AD30"/>
    <mergeCell ref="AE30:AF30"/>
    <mergeCell ref="AC114:AD114"/>
    <mergeCell ref="AE114:AF114"/>
    <mergeCell ref="X114:Y114"/>
    <mergeCell ref="Z114:AA114"/>
    <mergeCell ref="X121:Y121"/>
    <mergeCell ref="Z121:AA121"/>
    <mergeCell ref="AC121:AD121"/>
    <mergeCell ref="AE121:AF121"/>
    <mergeCell ref="AC72:AD72"/>
    <mergeCell ref="AE72:AF72"/>
    <mergeCell ref="X72:Y72"/>
    <mergeCell ref="Z72:AA72"/>
    <mergeCell ref="X79:Y79"/>
    <mergeCell ref="Z79:AA79"/>
    <mergeCell ref="AC79:AD79"/>
    <mergeCell ref="AE79:AF79"/>
    <mergeCell ref="X86:Y86"/>
    <mergeCell ref="Z86:AA86"/>
    <mergeCell ref="AC86:AD86"/>
    <mergeCell ref="AE86:AF86"/>
    <mergeCell ref="AC254:AD254"/>
    <mergeCell ref="AE254:AF254"/>
    <mergeCell ref="AC212:AD212"/>
    <mergeCell ref="AE212:AF212"/>
    <mergeCell ref="X219:Y219"/>
    <mergeCell ref="Z219:AA219"/>
    <mergeCell ref="AC219:AD219"/>
    <mergeCell ref="AE219:AF219"/>
    <mergeCell ref="AE19:AF19"/>
    <mergeCell ref="AC19:AD19"/>
    <mergeCell ref="Z19:AA19"/>
    <mergeCell ref="X19:Y19"/>
    <mergeCell ref="AE250:AF250"/>
    <mergeCell ref="AE201:AF201"/>
    <mergeCell ref="X40:Y40"/>
    <mergeCell ref="Z40:AA40"/>
    <mergeCell ref="AC40:AD40"/>
    <mergeCell ref="AE40:AF40"/>
    <mergeCell ref="X37:Y37"/>
    <mergeCell ref="Z37:AA37"/>
    <mergeCell ref="AC37:AD37"/>
    <mergeCell ref="AE37:AF37"/>
    <mergeCell ref="X44:Y44"/>
    <mergeCell ref="Z44:AA44"/>
    <mergeCell ref="AC44:AD44"/>
    <mergeCell ref="AE44:AF44"/>
    <mergeCell ref="AE180:AF180"/>
    <mergeCell ref="AC3481:AD3481"/>
    <mergeCell ref="AE3481:AF3481"/>
    <mergeCell ref="X3488:Y3488"/>
    <mergeCell ref="Z3488:AA3488"/>
    <mergeCell ref="AC3488:AD3488"/>
    <mergeCell ref="AE3488:AF3488"/>
    <mergeCell ref="S3474:T3474"/>
    <mergeCell ref="U3474:V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D3467:E3467"/>
    <mergeCell ref="F3467:G3467"/>
    <mergeCell ref="I3467:J3467"/>
    <mergeCell ref="K3467:L3467"/>
    <mergeCell ref="N3467:O3467"/>
    <mergeCell ref="P3467:Q3467"/>
    <mergeCell ref="AC3467:AD3467"/>
    <mergeCell ref="AE3467:AF3467"/>
    <mergeCell ref="AH3467:AI3467"/>
    <mergeCell ref="AJ3467:AK3467"/>
    <mergeCell ref="AH3474:AI3474"/>
    <mergeCell ref="AJ3474:AK3474"/>
    <mergeCell ref="AC3474:AD3474"/>
    <mergeCell ref="AE3474:AF3474"/>
    <mergeCell ref="X3474:Y3474"/>
    <mergeCell ref="Z3474:AA3474"/>
    <mergeCell ref="X3481:Y3481"/>
    <mergeCell ref="Z3481:AA3481"/>
    <mergeCell ref="AE3484:AF3484"/>
    <mergeCell ref="AJ3484:AK3484"/>
    <mergeCell ref="S3460:T3460"/>
    <mergeCell ref="U3460:V3460"/>
    <mergeCell ref="X3460:Y3460"/>
    <mergeCell ref="Z3460:AA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D3453:E3453"/>
    <mergeCell ref="F3453:G3453"/>
    <mergeCell ref="I3453:J3453"/>
    <mergeCell ref="K3453:L3453"/>
    <mergeCell ref="N3453:O3453"/>
    <mergeCell ref="P3453:Q3453"/>
    <mergeCell ref="AC3460:AD3460"/>
    <mergeCell ref="AE3460:AF3460"/>
    <mergeCell ref="AH3460:AI3460"/>
    <mergeCell ref="AJ3460:AK3460"/>
    <mergeCell ref="AH3453:AI3453"/>
    <mergeCell ref="AJ3453:AK3453"/>
    <mergeCell ref="AM3453:AN3453"/>
    <mergeCell ref="AO3453:AP3453"/>
    <mergeCell ref="AR3453:AS3453"/>
    <mergeCell ref="AT3453:AU3453"/>
    <mergeCell ref="S3446:T3446"/>
    <mergeCell ref="U3446:V3446"/>
    <mergeCell ref="D3446:E3446"/>
    <mergeCell ref="F3446:G3446"/>
    <mergeCell ref="I3446:J3446"/>
    <mergeCell ref="K3446:L3446"/>
    <mergeCell ref="N3446:O3446"/>
    <mergeCell ref="P3446:Q3446"/>
    <mergeCell ref="X3446:Y3446"/>
    <mergeCell ref="Z3446:AA3446"/>
    <mergeCell ref="AC3446:AD3446"/>
    <mergeCell ref="AE3446:AF3446"/>
    <mergeCell ref="X3453:Y3453"/>
    <mergeCell ref="Z3453:AA3453"/>
    <mergeCell ref="AC3453:AD3453"/>
    <mergeCell ref="AE3453:AF3453"/>
    <mergeCell ref="AM3460:AN3460"/>
    <mergeCell ref="AO3460:AP3460"/>
    <mergeCell ref="AR3460:AS3460"/>
    <mergeCell ref="AT3460:AU3460"/>
    <mergeCell ref="S3439:T3439"/>
    <mergeCell ref="U3439:V3439"/>
    <mergeCell ref="D3439:E3439"/>
    <mergeCell ref="F3439:G3439"/>
    <mergeCell ref="I3439:J3439"/>
    <mergeCell ref="K3439:L3439"/>
    <mergeCell ref="N3439:O3439"/>
    <mergeCell ref="P3439:Q3439"/>
    <mergeCell ref="AH3439:AI3439"/>
    <mergeCell ref="AJ3439:AK3439"/>
    <mergeCell ref="AH3446:AI3446"/>
    <mergeCell ref="AJ3446:AK3446"/>
    <mergeCell ref="AM3439:AN3439"/>
    <mergeCell ref="AO3439:AP3439"/>
    <mergeCell ref="AR3439:AS3439"/>
    <mergeCell ref="AT3439:AU3439"/>
    <mergeCell ref="AM3446:AN3446"/>
    <mergeCell ref="AO3446:AP3446"/>
    <mergeCell ref="AR3446:AS3446"/>
    <mergeCell ref="AT3446:AU3446"/>
    <mergeCell ref="S3432:T3432"/>
    <mergeCell ref="U3432:V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D3425:E3425"/>
    <mergeCell ref="F3425:G3425"/>
    <mergeCell ref="I3425:J3425"/>
    <mergeCell ref="K3425:L3425"/>
    <mergeCell ref="N3425:O3425"/>
    <mergeCell ref="P3425:Q3425"/>
    <mergeCell ref="AC3425:AD3425"/>
    <mergeCell ref="AE3425:AF3425"/>
    <mergeCell ref="AH3425:AI3425"/>
    <mergeCell ref="AJ3425:AK3425"/>
    <mergeCell ref="AH3432:AI3432"/>
    <mergeCell ref="AJ3432:AK3432"/>
    <mergeCell ref="AM3432:AN3432"/>
    <mergeCell ref="AO3432:AP3432"/>
    <mergeCell ref="AR3432:AS3432"/>
    <mergeCell ref="AT3432:AU3432"/>
    <mergeCell ref="AC3432:AD3432"/>
    <mergeCell ref="AE3432:AF3432"/>
    <mergeCell ref="X3432:Y3432"/>
    <mergeCell ref="Z3432:AA3432"/>
    <mergeCell ref="X3439:Y3439"/>
    <mergeCell ref="Z3439:AA3439"/>
    <mergeCell ref="AC3439:AD3439"/>
    <mergeCell ref="AE3439:AF3439"/>
    <mergeCell ref="AM3425:AN3425"/>
    <mergeCell ref="AO3425:AP3425"/>
    <mergeCell ref="AR3425:AS3425"/>
    <mergeCell ref="AT3425:AU3425"/>
    <mergeCell ref="D3442:E3442"/>
    <mergeCell ref="F3442:G3442"/>
    <mergeCell ref="I3442:J3442"/>
    <mergeCell ref="K3442:L3442"/>
    <mergeCell ref="AR3397:AS3397"/>
    <mergeCell ref="AT3397:AU3397"/>
    <mergeCell ref="D3400:E3400"/>
    <mergeCell ref="F3400:G3400"/>
    <mergeCell ref="I3400:J3400"/>
    <mergeCell ref="K3400:L3400"/>
    <mergeCell ref="S3418:T3418"/>
    <mergeCell ref="U3418:V3418"/>
    <mergeCell ref="X3418:Y3418"/>
    <mergeCell ref="Z3418:AA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D3411:E3411"/>
    <mergeCell ref="F3411:G3411"/>
    <mergeCell ref="I3411:J3411"/>
    <mergeCell ref="K3411:L3411"/>
    <mergeCell ref="N3411:O3411"/>
    <mergeCell ref="P3411:Q3411"/>
    <mergeCell ref="AC3418:AD3418"/>
    <mergeCell ref="AE3418:AF3418"/>
    <mergeCell ref="AH3418:AI3418"/>
    <mergeCell ref="AJ3418:AK3418"/>
    <mergeCell ref="AC3411:AD3411"/>
    <mergeCell ref="AE3411:AF3411"/>
    <mergeCell ref="AH3411:AI3411"/>
    <mergeCell ref="AJ3411:AK3411"/>
    <mergeCell ref="S3404:T3404"/>
    <mergeCell ref="U3404:V3404"/>
    <mergeCell ref="D3404:E3404"/>
    <mergeCell ref="F3404:G3404"/>
    <mergeCell ref="I3404:J3404"/>
    <mergeCell ref="K3404:L3404"/>
    <mergeCell ref="N3404:O3404"/>
    <mergeCell ref="P3404:Q3404"/>
    <mergeCell ref="AC3404:AD3404"/>
    <mergeCell ref="AE3404:AF3404"/>
    <mergeCell ref="X3411:Y3411"/>
    <mergeCell ref="Z3411:AA3411"/>
    <mergeCell ref="AM3404:AN3404"/>
    <mergeCell ref="AO3404:AP3404"/>
    <mergeCell ref="AR3404:AS3404"/>
    <mergeCell ref="AT3404:AU3404"/>
    <mergeCell ref="AM3411:AN3411"/>
    <mergeCell ref="AO3411:AP3411"/>
    <mergeCell ref="AR3411:AS3411"/>
    <mergeCell ref="AT3411:AU3411"/>
    <mergeCell ref="AM3418:AN3418"/>
    <mergeCell ref="AO3418:AP3418"/>
    <mergeCell ref="AR3418:AS3418"/>
    <mergeCell ref="AT3418:AU3418"/>
    <mergeCell ref="S3397:T3397"/>
    <mergeCell ref="U3397:V3397"/>
    <mergeCell ref="D3397:E3397"/>
    <mergeCell ref="F3397:G3397"/>
    <mergeCell ref="I3397:J3397"/>
    <mergeCell ref="K3397:L3397"/>
    <mergeCell ref="N3397:O3397"/>
    <mergeCell ref="P3397:Q3397"/>
    <mergeCell ref="AH3397:AI3397"/>
    <mergeCell ref="AJ3397:AK3397"/>
    <mergeCell ref="AH3404:AI3404"/>
    <mergeCell ref="AJ3404:AK3404"/>
    <mergeCell ref="AM3397:AN3397"/>
    <mergeCell ref="AO3397:AP3397"/>
    <mergeCell ref="X3397:Y3397"/>
    <mergeCell ref="Z3397:AA3397"/>
    <mergeCell ref="AC3397:AD3397"/>
    <mergeCell ref="AE3397:AF3397"/>
    <mergeCell ref="X3404:Y3404"/>
    <mergeCell ref="Z3404:AA3404"/>
    <mergeCell ref="S3390:T3390"/>
    <mergeCell ref="U3390:V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D3383:E3383"/>
    <mergeCell ref="F3383:G3383"/>
    <mergeCell ref="I3383:J3383"/>
    <mergeCell ref="K3383:L3383"/>
    <mergeCell ref="N3383:O3383"/>
    <mergeCell ref="P3383:Q3383"/>
    <mergeCell ref="AC3383:AD3383"/>
    <mergeCell ref="AE3383:AF3383"/>
    <mergeCell ref="AH3383:AI3383"/>
    <mergeCell ref="AJ3383:AK3383"/>
    <mergeCell ref="AC3390:AD3390"/>
    <mergeCell ref="AE3390:AF3390"/>
    <mergeCell ref="X3390:Y3390"/>
    <mergeCell ref="Z3390:AA3390"/>
    <mergeCell ref="AH3390:AI3390"/>
    <mergeCell ref="AJ3390:AK3390"/>
    <mergeCell ref="AM3390:AN3390"/>
    <mergeCell ref="AO3390:AP3390"/>
    <mergeCell ref="N3400:O3400"/>
    <mergeCell ref="P3400:Q3400"/>
    <mergeCell ref="U3400:V3400"/>
    <mergeCell ref="X3400:Y3400"/>
    <mergeCell ref="Z3400:AA3400"/>
    <mergeCell ref="AC3400:AD3400"/>
    <mergeCell ref="AE3400:AF3400"/>
    <mergeCell ref="AJ3400:AK3400"/>
    <mergeCell ref="AM3400:AN3400"/>
    <mergeCell ref="AO3400:AP3400"/>
    <mergeCell ref="S3376:T3376"/>
    <mergeCell ref="U3376:V3376"/>
    <mergeCell ref="X3376:Y3376"/>
    <mergeCell ref="Z3376:AA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D3369:E3369"/>
    <mergeCell ref="F3369:G3369"/>
    <mergeCell ref="I3369:J3369"/>
    <mergeCell ref="K3369:L3369"/>
    <mergeCell ref="N3369:O3369"/>
    <mergeCell ref="P3369:Q3369"/>
    <mergeCell ref="AC3376:AD3376"/>
    <mergeCell ref="AE3376:AF3376"/>
    <mergeCell ref="AH3376:AI3376"/>
    <mergeCell ref="AJ3376:AK3376"/>
    <mergeCell ref="AH3369:AI3369"/>
    <mergeCell ref="AJ3369:AK3369"/>
    <mergeCell ref="S3362:T3362"/>
    <mergeCell ref="U3362:V3362"/>
    <mergeCell ref="D3362:E3362"/>
    <mergeCell ref="F3362:G3362"/>
    <mergeCell ref="I3362:J3362"/>
    <mergeCell ref="K3362:L3362"/>
    <mergeCell ref="N3362:O3362"/>
    <mergeCell ref="P3362:Q3362"/>
    <mergeCell ref="AC3362:AD3362"/>
    <mergeCell ref="AE3362:AF3362"/>
    <mergeCell ref="X3369:Y3369"/>
    <mergeCell ref="Z3369:AA3369"/>
    <mergeCell ref="AC3369:AD3369"/>
    <mergeCell ref="AE3369:AF3369"/>
    <mergeCell ref="D3365:E3365"/>
    <mergeCell ref="F3365:G3365"/>
    <mergeCell ref="I3365:J3365"/>
    <mergeCell ref="K3365:L3365"/>
    <mergeCell ref="N3365:O3365"/>
    <mergeCell ref="P3365:Q3365"/>
    <mergeCell ref="U3365:V3365"/>
    <mergeCell ref="X3365:Y3365"/>
    <mergeCell ref="Z3365:AA3365"/>
    <mergeCell ref="AC3365:AD3365"/>
    <mergeCell ref="AE3365:AF3365"/>
    <mergeCell ref="AJ3365:AK3365"/>
    <mergeCell ref="D3372:E3372"/>
    <mergeCell ref="F3372:G3372"/>
    <mergeCell ref="I3372:J3372"/>
    <mergeCell ref="K3372:L3372"/>
    <mergeCell ref="N3372:O3372"/>
    <mergeCell ref="P3372:Q3372"/>
    <mergeCell ref="U3372:V3372"/>
    <mergeCell ref="X3372:Y3372"/>
    <mergeCell ref="Z3372:AA3372"/>
    <mergeCell ref="AC3372:AD3372"/>
    <mergeCell ref="AE3372:AF3372"/>
    <mergeCell ref="AJ3372:AK3372"/>
    <mergeCell ref="S3355:T3355"/>
    <mergeCell ref="U3355:V3355"/>
    <mergeCell ref="D3355:E3355"/>
    <mergeCell ref="F3355:G3355"/>
    <mergeCell ref="I3355:J3355"/>
    <mergeCell ref="K3355:L3355"/>
    <mergeCell ref="N3355:O3355"/>
    <mergeCell ref="P3355:Q3355"/>
    <mergeCell ref="AH3355:AI3355"/>
    <mergeCell ref="AJ3355:AK3355"/>
    <mergeCell ref="AH3362:AI3362"/>
    <mergeCell ref="AJ3362:AK3362"/>
    <mergeCell ref="AM3362:AN3362"/>
    <mergeCell ref="AO3362:AP3362"/>
    <mergeCell ref="X3355:Y3355"/>
    <mergeCell ref="Z3355:AA3355"/>
    <mergeCell ref="AC3355:AD3355"/>
    <mergeCell ref="AE3355:AF3355"/>
    <mergeCell ref="X3362:Y3362"/>
    <mergeCell ref="Z3362:AA3362"/>
    <mergeCell ref="S3348:T3348"/>
    <mergeCell ref="U3348:V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D3341:E3341"/>
    <mergeCell ref="F3341:G3341"/>
    <mergeCell ref="I3341:J3341"/>
    <mergeCell ref="K3341:L3341"/>
    <mergeCell ref="N3341:O3341"/>
    <mergeCell ref="P3341:Q3341"/>
    <mergeCell ref="AC3341:AD3341"/>
    <mergeCell ref="AE3341:AF3341"/>
    <mergeCell ref="AH3341:AI3341"/>
    <mergeCell ref="AJ3341:AK3341"/>
    <mergeCell ref="AC3348:AD3348"/>
    <mergeCell ref="AE3348:AF3348"/>
    <mergeCell ref="X3348:Y3348"/>
    <mergeCell ref="Z3348:AA3348"/>
    <mergeCell ref="AH3348:AI3348"/>
    <mergeCell ref="AJ3348:AK3348"/>
    <mergeCell ref="D3358:E3358"/>
    <mergeCell ref="F3358:G3358"/>
    <mergeCell ref="I3358:J3358"/>
    <mergeCell ref="K3358:L3358"/>
    <mergeCell ref="N3358:O3358"/>
    <mergeCell ref="P3358:Q3358"/>
    <mergeCell ref="U3358:V3358"/>
    <mergeCell ref="X3358:Y3358"/>
    <mergeCell ref="Z3358:AA3358"/>
    <mergeCell ref="AC3358:AD3358"/>
    <mergeCell ref="AE3358:AF3358"/>
    <mergeCell ref="AJ3358:AK3358"/>
    <mergeCell ref="AM3358:AN3358"/>
    <mergeCell ref="AO3358:AP3358"/>
    <mergeCell ref="S3334:T3334"/>
    <mergeCell ref="U3334:V3334"/>
    <mergeCell ref="X3334:Y3334"/>
    <mergeCell ref="Z3334:AA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D3327:E3327"/>
    <mergeCell ref="F3327:G3327"/>
    <mergeCell ref="I3327:J3327"/>
    <mergeCell ref="K3327:L3327"/>
    <mergeCell ref="N3327:O3327"/>
    <mergeCell ref="P3327:Q3327"/>
    <mergeCell ref="AC3334:AD3334"/>
    <mergeCell ref="AE3334:AF3334"/>
    <mergeCell ref="AH3334:AI3334"/>
    <mergeCell ref="AJ3334:AK3334"/>
    <mergeCell ref="X3327:Y3327"/>
    <mergeCell ref="Z3327:AA3327"/>
    <mergeCell ref="AC3327:AD3327"/>
    <mergeCell ref="AE3327:AF3327"/>
    <mergeCell ref="AH3327:AI3327"/>
    <mergeCell ref="AJ3327:AK3327"/>
    <mergeCell ref="S3320:T3320"/>
    <mergeCell ref="U3320:V3320"/>
    <mergeCell ref="D3320:E3320"/>
    <mergeCell ref="F3320:G3320"/>
    <mergeCell ref="I3320:J3320"/>
    <mergeCell ref="K3320:L3320"/>
    <mergeCell ref="N3320:O3320"/>
    <mergeCell ref="P3320:Q3320"/>
    <mergeCell ref="X3320:Y3320"/>
    <mergeCell ref="Z3320:AA3320"/>
    <mergeCell ref="AC3320:AD3320"/>
    <mergeCell ref="AE3320:AF3320"/>
    <mergeCell ref="S3313:T3313"/>
    <mergeCell ref="U3313:V3313"/>
    <mergeCell ref="D3313:E3313"/>
    <mergeCell ref="F3313:G3313"/>
    <mergeCell ref="I3313:J3313"/>
    <mergeCell ref="K3313:L3313"/>
    <mergeCell ref="N3313:O3313"/>
    <mergeCell ref="P3313:Q3313"/>
    <mergeCell ref="AH3313:AI3313"/>
    <mergeCell ref="AJ3313:AK3313"/>
    <mergeCell ref="AH3320:AI3320"/>
    <mergeCell ref="AJ3320:AK3320"/>
    <mergeCell ref="AM3320:AN3320"/>
    <mergeCell ref="AO3320:AP3320"/>
    <mergeCell ref="AR3320:AS3320"/>
    <mergeCell ref="AT3320:AU3320"/>
    <mergeCell ref="S3306:T3306"/>
    <mergeCell ref="U3306:V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D3299:E3299"/>
    <mergeCell ref="F3299:G3299"/>
    <mergeCell ref="I3299:J3299"/>
    <mergeCell ref="K3299:L3299"/>
    <mergeCell ref="N3299:O3299"/>
    <mergeCell ref="P3299:Q3299"/>
    <mergeCell ref="AC3299:AD3299"/>
    <mergeCell ref="AE3299:AF3299"/>
    <mergeCell ref="AH3299:AI3299"/>
    <mergeCell ref="AJ3299:AK3299"/>
    <mergeCell ref="AH3306:AI3306"/>
    <mergeCell ref="AJ3306:AK3306"/>
    <mergeCell ref="AC3306:AD3306"/>
    <mergeCell ref="AE3306:AF3306"/>
    <mergeCell ref="X3306:Y3306"/>
    <mergeCell ref="Z3306:AA3306"/>
    <mergeCell ref="X3313:Y3313"/>
    <mergeCell ref="Z3313:AA3313"/>
    <mergeCell ref="AC3313:AD3313"/>
    <mergeCell ref="AE3313:AF3313"/>
    <mergeCell ref="AM3299:AN3299"/>
    <mergeCell ref="AO3299:AP3299"/>
    <mergeCell ref="AR3299:AS3299"/>
    <mergeCell ref="AT3299:AU3299"/>
    <mergeCell ref="AM3306:AN3306"/>
    <mergeCell ref="AO3306:AP3306"/>
    <mergeCell ref="AR3306:AS3306"/>
    <mergeCell ref="AT3306:AU3306"/>
    <mergeCell ref="AM3313:AN3313"/>
    <mergeCell ref="AO3313:AP3313"/>
    <mergeCell ref="AR3313:AS3313"/>
    <mergeCell ref="AT3313:AU3313"/>
    <mergeCell ref="D3316:E3316"/>
    <mergeCell ref="F3316:G3316"/>
    <mergeCell ref="I3316:J3316"/>
    <mergeCell ref="K3316:L3316"/>
    <mergeCell ref="AC3271:AD3271"/>
    <mergeCell ref="AE3271:AF3271"/>
    <mergeCell ref="D3274:E3274"/>
    <mergeCell ref="F3274:G3274"/>
    <mergeCell ref="I3274:J3274"/>
    <mergeCell ref="K3274:L3274"/>
    <mergeCell ref="N3274:O3274"/>
    <mergeCell ref="P3274:Q3274"/>
    <mergeCell ref="U3274:V3274"/>
    <mergeCell ref="X3274:Y3274"/>
    <mergeCell ref="Z3274:AA3274"/>
    <mergeCell ref="AC3274:AD3274"/>
    <mergeCell ref="AM3257:AN3257"/>
    <mergeCell ref="AO3257:AP3257"/>
    <mergeCell ref="AR3257:AS3257"/>
    <mergeCell ref="AT3257:AU3257"/>
    <mergeCell ref="AM3264:AN3264"/>
    <mergeCell ref="AO3264:AP3264"/>
    <mergeCell ref="S3292:T3292"/>
    <mergeCell ref="U3292:V3292"/>
    <mergeCell ref="X3292:Y3292"/>
    <mergeCell ref="Z3292:AA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D3285:E3285"/>
    <mergeCell ref="F3285:G3285"/>
    <mergeCell ref="I3285:J3285"/>
    <mergeCell ref="K3285:L3285"/>
    <mergeCell ref="N3285:O3285"/>
    <mergeCell ref="P3285:Q3285"/>
    <mergeCell ref="AC3292:AD3292"/>
    <mergeCell ref="AE3292:AF3292"/>
    <mergeCell ref="AH3292:AI3292"/>
    <mergeCell ref="AJ3292:AK3292"/>
    <mergeCell ref="AC3285:AD3285"/>
    <mergeCell ref="AE3285:AF3285"/>
    <mergeCell ref="AH3285:AI3285"/>
    <mergeCell ref="AJ3285:AK3285"/>
    <mergeCell ref="AM3285:AN3285"/>
    <mergeCell ref="AO3285:AP3285"/>
    <mergeCell ref="S3278:T3278"/>
    <mergeCell ref="U3278:V3278"/>
    <mergeCell ref="D3278:E3278"/>
    <mergeCell ref="F3278:G3278"/>
    <mergeCell ref="I3278:J3278"/>
    <mergeCell ref="K3278:L3278"/>
    <mergeCell ref="N3278:O3278"/>
    <mergeCell ref="P3278:Q3278"/>
    <mergeCell ref="X3278:Y3278"/>
    <mergeCell ref="Z3278:AA3278"/>
    <mergeCell ref="AC3278:AD3278"/>
    <mergeCell ref="AE3278:AF3278"/>
    <mergeCell ref="X3285:Y3285"/>
    <mergeCell ref="Z3285:AA3285"/>
    <mergeCell ref="AM3292:AN3292"/>
    <mergeCell ref="AO3292:AP3292"/>
    <mergeCell ref="AM3271:AN3271"/>
    <mergeCell ref="AO3271:AP3271"/>
    <mergeCell ref="AM3236:AN3236"/>
    <mergeCell ref="AO3236:AP3236"/>
    <mergeCell ref="AR3236:AS3236"/>
    <mergeCell ref="AT3236:AU3236"/>
    <mergeCell ref="AM3243:AN3243"/>
    <mergeCell ref="AO3243:AP3243"/>
    <mergeCell ref="AR3243:AS3243"/>
    <mergeCell ref="AT3243:AU3243"/>
    <mergeCell ref="AM3250:AN3250"/>
    <mergeCell ref="AO3250:AP3250"/>
    <mergeCell ref="AR3250:AS3250"/>
    <mergeCell ref="AT3250:AU3250"/>
    <mergeCell ref="S3229:T3229"/>
    <mergeCell ref="U3229:V3229"/>
    <mergeCell ref="D3229:E3229"/>
    <mergeCell ref="F3229:G3229"/>
    <mergeCell ref="I3229:J3229"/>
    <mergeCell ref="K3229:L3229"/>
    <mergeCell ref="S3271:T3271"/>
    <mergeCell ref="U3271:V3271"/>
    <mergeCell ref="D3271:E3271"/>
    <mergeCell ref="F3271:G3271"/>
    <mergeCell ref="I3271:J3271"/>
    <mergeCell ref="K3271:L3271"/>
    <mergeCell ref="N3271:O3271"/>
    <mergeCell ref="P3271:Q3271"/>
    <mergeCell ref="AH3271:AI3271"/>
    <mergeCell ref="AJ3271:AK3271"/>
    <mergeCell ref="AH3278:AI3278"/>
    <mergeCell ref="AJ3278:AK3278"/>
    <mergeCell ref="AM3278:AN3278"/>
    <mergeCell ref="AO3278:AP3278"/>
    <mergeCell ref="AR3278:AS3278"/>
    <mergeCell ref="AT3278:AU3278"/>
    <mergeCell ref="S3264:T3264"/>
    <mergeCell ref="U3264:V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D3257:E3257"/>
    <mergeCell ref="F3257:G3257"/>
    <mergeCell ref="I3257:J3257"/>
    <mergeCell ref="K3257:L3257"/>
    <mergeCell ref="N3257:O3257"/>
    <mergeCell ref="P3257:Q3257"/>
    <mergeCell ref="AC3257:AD3257"/>
    <mergeCell ref="AE3257:AF3257"/>
    <mergeCell ref="AH3257:AI3257"/>
    <mergeCell ref="AJ3257:AK3257"/>
    <mergeCell ref="AH3264:AI3264"/>
    <mergeCell ref="AJ3264:AK3264"/>
    <mergeCell ref="AC3264:AD3264"/>
    <mergeCell ref="AE3264:AF3264"/>
    <mergeCell ref="X3264:Y3264"/>
    <mergeCell ref="Z3264:AA3264"/>
    <mergeCell ref="X3271:Y3271"/>
    <mergeCell ref="Z3271:AA3271"/>
    <mergeCell ref="D3232:E3232"/>
    <mergeCell ref="F3232:G3232"/>
    <mergeCell ref="I3232:J3232"/>
    <mergeCell ref="K3232:L3232"/>
    <mergeCell ref="N3232:O3232"/>
    <mergeCell ref="P3232:Q3232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D3243:E3243"/>
    <mergeCell ref="F3243:G3243"/>
    <mergeCell ref="I3243:J3243"/>
    <mergeCell ref="K3243:L3243"/>
    <mergeCell ref="N3243:O3243"/>
    <mergeCell ref="P3243:Q3243"/>
    <mergeCell ref="AC3250:AD3250"/>
    <mergeCell ref="AE3250:AF3250"/>
    <mergeCell ref="AH3250:AI3250"/>
    <mergeCell ref="AJ3250:AK3250"/>
    <mergeCell ref="X3243:Y3243"/>
    <mergeCell ref="Z3243:AA3243"/>
    <mergeCell ref="AC3243:AD3243"/>
    <mergeCell ref="AE3243:AF3243"/>
    <mergeCell ref="AH3243:AI3243"/>
    <mergeCell ref="AJ3243:AK3243"/>
    <mergeCell ref="S3236:T3236"/>
    <mergeCell ref="U3236:V3236"/>
    <mergeCell ref="D3236:E3236"/>
    <mergeCell ref="F3236:G3236"/>
    <mergeCell ref="I3236:J3236"/>
    <mergeCell ref="K3236:L3236"/>
    <mergeCell ref="N3236:O3236"/>
    <mergeCell ref="P3236:Q3236"/>
    <mergeCell ref="S3222:T3222"/>
    <mergeCell ref="U3222:V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D3215:E3215"/>
    <mergeCell ref="F3215:G3215"/>
    <mergeCell ref="I3215:J3215"/>
    <mergeCell ref="K3215:L3215"/>
    <mergeCell ref="N3215:O3215"/>
    <mergeCell ref="P3215:Q3215"/>
    <mergeCell ref="AC3215:AD3215"/>
    <mergeCell ref="AE3215:AF3215"/>
    <mergeCell ref="AH3215:AI3215"/>
    <mergeCell ref="AJ3215:AK3215"/>
    <mergeCell ref="AC3222:AD3222"/>
    <mergeCell ref="AE3222:AF3222"/>
    <mergeCell ref="X3222:Y3222"/>
    <mergeCell ref="Z3222:AA3222"/>
    <mergeCell ref="AH3222:AI3222"/>
    <mergeCell ref="AJ3222:AK3222"/>
    <mergeCell ref="D3225:E3225"/>
    <mergeCell ref="F3225:G3225"/>
    <mergeCell ref="I3225:J3225"/>
    <mergeCell ref="K3225:L3225"/>
    <mergeCell ref="N3225:O3225"/>
    <mergeCell ref="P3225:Q3225"/>
    <mergeCell ref="U3225:V3225"/>
    <mergeCell ref="X3225:Y3225"/>
    <mergeCell ref="Z3225:AA3225"/>
    <mergeCell ref="AC3225:AD3225"/>
    <mergeCell ref="AE3225:AF3225"/>
    <mergeCell ref="AJ3225:AK3225"/>
    <mergeCell ref="S3201:T3201"/>
    <mergeCell ref="U3201:V3201"/>
    <mergeCell ref="D3201:E3201"/>
    <mergeCell ref="F3201:G3201"/>
    <mergeCell ref="I3201:J3201"/>
    <mergeCell ref="K3201:L3201"/>
    <mergeCell ref="N3201:O3201"/>
    <mergeCell ref="P3201:Q3201"/>
    <mergeCell ref="AC3208:AD3208"/>
    <mergeCell ref="AE3208:AF3208"/>
    <mergeCell ref="AH3208:AI3208"/>
    <mergeCell ref="AJ3208:AK3208"/>
    <mergeCell ref="AH3201:AI3201"/>
    <mergeCell ref="AJ3201:AK3201"/>
    <mergeCell ref="AM3201:AN3201"/>
    <mergeCell ref="AO3201:AP3201"/>
    <mergeCell ref="AR3201:AS3201"/>
    <mergeCell ref="AT3201:AU3201"/>
    <mergeCell ref="S3194:T3194"/>
    <mergeCell ref="U3194:V3194"/>
    <mergeCell ref="D3194:E3194"/>
    <mergeCell ref="F3194:G3194"/>
    <mergeCell ref="I3194:J3194"/>
    <mergeCell ref="K3194:L3194"/>
    <mergeCell ref="N3194:O3194"/>
    <mergeCell ref="P3194:Q3194"/>
    <mergeCell ref="AC3194:AD3194"/>
    <mergeCell ref="AE3194:AF3194"/>
    <mergeCell ref="X3201:Y3201"/>
    <mergeCell ref="Z3201:AA3201"/>
    <mergeCell ref="AC3201:AD3201"/>
    <mergeCell ref="AE3201:AF3201"/>
    <mergeCell ref="D3197:E3197"/>
    <mergeCell ref="F3197:G3197"/>
    <mergeCell ref="I3197:J3197"/>
    <mergeCell ref="K3197:L3197"/>
    <mergeCell ref="N3197:O3197"/>
    <mergeCell ref="P3197:Q3197"/>
    <mergeCell ref="U3197:V3197"/>
    <mergeCell ref="X3197:Y3197"/>
    <mergeCell ref="Z3197:AA3197"/>
    <mergeCell ref="AC3197:AD3197"/>
    <mergeCell ref="AE3197:AF3197"/>
    <mergeCell ref="AJ3197:AK3197"/>
    <mergeCell ref="AM3197:AN3197"/>
    <mergeCell ref="AO3197:AP3197"/>
    <mergeCell ref="AR3197:AS3197"/>
    <mergeCell ref="AT3197:AU3197"/>
    <mergeCell ref="D3204:E3204"/>
    <mergeCell ref="F3204:G3204"/>
    <mergeCell ref="I3204:J3204"/>
    <mergeCell ref="K3204:L3204"/>
    <mergeCell ref="N3204:O3204"/>
    <mergeCell ref="P3204:Q3204"/>
    <mergeCell ref="U3204:V3204"/>
    <mergeCell ref="X3204:Y3204"/>
    <mergeCell ref="Z3204:AA3204"/>
    <mergeCell ref="AC3204:AD3204"/>
    <mergeCell ref="AE3204:AF3204"/>
    <mergeCell ref="AJ3204:AK3204"/>
    <mergeCell ref="AM3204:AN3204"/>
    <mergeCell ref="AO3204:AP3204"/>
    <mergeCell ref="AR3204:AS3204"/>
    <mergeCell ref="AT3204:AU3204"/>
    <mergeCell ref="S3187:T3187"/>
    <mergeCell ref="U3187:V3187"/>
    <mergeCell ref="D3187:E3187"/>
    <mergeCell ref="F3187:G3187"/>
    <mergeCell ref="I3187:J3187"/>
    <mergeCell ref="K3187:L3187"/>
    <mergeCell ref="N3187:O3187"/>
    <mergeCell ref="P3187:Q3187"/>
    <mergeCell ref="AH3187:AI3187"/>
    <mergeCell ref="AJ3187:AK3187"/>
    <mergeCell ref="AH3194:AI3194"/>
    <mergeCell ref="AJ3194:AK3194"/>
    <mergeCell ref="AM3187:AN3187"/>
    <mergeCell ref="AO3187:AP3187"/>
    <mergeCell ref="X3187:Y3187"/>
    <mergeCell ref="Z3187:AA3187"/>
    <mergeCell ref="AC3187:AD3187"/>
    <mergeCell ref="AE3187:AF3187"/>
    <mergeCell ref="X3194:Y3194"/>
    <mergeCell ref="Z3194:AA3194"/>
    <mergeCell ref="S3180:T3180"/>
    <mergeCell ref="U3180:V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D3173:E3173"/>
    <mergeCell ref="F3173:G3173"/>
    <mergeCell ref="I3173:J3173"/>
    <mergeCell ref="K3173:L3173"/>
    <mergeCell ref="N3173:O3173"/>
    <mergeCell ref="P3173:Q3173"/>
    <mergeCell ref="AC3173:AD3173"/>
    <mergeCell ref="AE3173:AF3173"/>
    <mergeCell ref="AH3173:AI3173"/>
    <mergeCell ref="AJ3173:AK3173"/>
    <mergeCell ref="AC3180:AD3180"/>
    <mergeCell ref="AE3180:AF3180"/>
    <mergeCell ref="X3180:Y3180"/>
    <mergeCell ref="Z3180:AA3180"/>
    <mergeCell ref="AH3180:AI3180"/>
    <mergeCell ref="AJ3180:AK3180"/>
    <mergeCell ref="D3190:E3190"/>
    <mergeCell ref="F3190:G3190"/>
    <mergeCell ref="I3190:J3190"/>
    <mergeCell ref="K3190:L3190"/>
    <mergeCell ref="N3190:O3190"/>
    <mergeCell ref="P3190:Q3190"/>
    <mergeCell ref="U3190:V3190"/>
    <mergeCell ref="X3190:Y3190"/>
    <mergeCell ref="Z3190:AA3190"/>
    <mergeCell ref="AC3190:AD3190"/>
    <mergeCell ref="AE3190:AF3190"/>
    <mergeCell ref="AJ3190:AK3190"/>
    <mergeCell ref="AM3190:AN3190"/>
    <mergeCell ref="AO3190:AP3190"/>
    <mergeCell ref="S3166:T3166"/>
    <mergeCell ref="U3166:V3166"/>
    <mergeCell ref="X3166:Y3166"/>
    <mergeCell ref="Z3166:AA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D3159:E3159"/>
    <mergeCell ref="F3159:G3159"/>
    <mergeCell ref="I3159:J3159"/>
    <mergeCell ref="K3159:L3159"/>
    <mergeCell ref="N3159:O3159"/>
    <mergeCell ref="P3159:Q3159"/>
    <mergeCell ref="AC3166:AD3166"/>
    <mergeCell ref="AE3166:AF3166"/>
    <mergeCell ref="AH3166:AI3166"/>
    <mergeCell ref="AJ3166:AK3166"/>
    <mergeCell ref="AH3159:AI3159"/>
    <mergeCell ref="AJ3159:AK3159"/>
    <mergeCell ref="AM3159:AN3159"/>
    <mergeCell ref="AO3159:AP3159"/>
    <mergeCell ref="AR3159:AS3159"/>
    <mergeCell ref="AT3159:AU3159"/>
    <mergeCell ref="S3152:T3152"/>
    <mergeCell ref="U3152:V3152"/>
    <mergeCell ref="D3152:E3152"/>
    <mergeCell ref="F3152:G3152"/>
    <mergeCell ref="I3152:J3152"/>
    <mergeCell ref="K3152:L3152"/>
    <mergeCell ref="N3152:O3152"/>
    <mergeCell ref="P3152:Q3152"/>
    <mergeCell ref="AC3152:AD3152"/>
    <mergeCell ref="AE3152:AF3152"/>
    <mergeCell ref="X3159:Y3159"/>
    <mergeCell ref="Z3159:AA3159"/>
    <mergeCell ref="AC3159:AD3159"/>
    <mergeCell ref="AE3159:AF3159"/>
    <mergeCell ref="D3162:E3162"/>
    <mergeCell ref="F3162:G3162"/>
    <mergeCell ref="I3162:J3162"/>
    <mergeCell ref="K3162:L3162"/>
    <mergeCell ref="N3162:O3162"/>
    <mergeCell ref="P3162:Q3162"/>
    <mergeCell ref="U3162:V3162"/>
    <mergeCell ref="X3162:Y3162"/>
    <mergeCell ref="Z3162:AA3162"/>
    <mergeCell ref="AC3162:AD3162"/>
    <mergeCell ref="AE3162:AF3162"/>
    <mergeCell ref="AJ3162:AK3162"/>
    <mergeCell ref="AM3162:AN3162"/>
    <mergeCell ref="AO3162:AP3162"/>
    <mergeCell ref="AR3162:AS3162"/>
    <mergeCell ref="AT3162:AU3162"/>
    <mergeCell ref="AR3152:AS3152"/>
    <mergeCell ref="AT3152:AU3152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D3131:E3131"/>
    <mergeCell ref="F3131:G3131"/>
    <mergeCell ref="I3131:J3131"/>
    <mergeCell ref="K3131:L3131"/>
    <mergeCell ref="N3131:O3131"/>
    <mergeCell ref="P3131:Q3131"/>
    <mergeCell ref="AC3131:AD3131"/>
    <mergeCell ref="AE3131:AF3131"/>
    <mergeCell ref="AH3131:AI3131"/>
    <mergeCell ref="AJ3131:AK3131"/>
    <mergeCell ref="AC3138:AD3138"/>
    <mergeCell ref="AE3138:AF3138"/>
    <mergeCell ref="X3138:Y3138"/>
    <mergeCell ref="Z3138:AA3138"/>
    <mergeCell ref="AH3138:AI3138"/>
    <mergeCell ref="AJ3138:AK3138"/>
    <mergeCell ref="AM3131:AN3131"/>
    <mergeCell ref="AO3131:AP3131"/>
    <mergeCell ref="AM3138:AN3138"/>
    <mergeCell ref="AO3138:AP3138"/>
    <mergeCell ref="AM3145:AN3145"/>
    <mergeCell ref="AO3145:AP3145"/>
    <mergeCell ref="D3141:E3141"/>
    <mergeCell ref="F3141:G3141"/>
    <mergeCell ref="I3141:J3141"/>
    <mergeCell ref="K3141:L3141"/>
    <mergeCell ref="N3141:O3141"/>
    <mergeCell ref="P3141:Q3141"/>
    <mergeCell ref="U3141:V3141"/>
    <mergeCell ref="X3141:Y3141"/>
    <mergeCell ref="Z3141:AA3141"/>
    <mergeCell ref="AC3141:AD3141"/>
    <mergeCell ref="AE3141:AF3141"/>
    <mergeCell ref="AJ3141:AK3141"/>
    <mergeCell ref="AM3141:AN3141"/>
    <mergeCell ref="AO3141:AP3141"/>
    <mergeCell ref="S3138:T3138"/>
    <mergeCell ref="U3138:V3138"/>
    <mergeCell ref="D3134:E3134"/>
    <mergeCell ref="F3134:G3134"/>
    <mergeCell ref="I3134:J3134"/>
    <mergeCell ref="K3134:L3134"/>
    <mergeCell ref="N3134:O3134"/>
    <mergeCell ref="P3134:Q3134"/>
    <mergeCell ref="U3134:V3134"/>
    <mergeCell ref="X3134:Y3134"/>
    <mergeCell ref="Z3134:AA3134"/>
    <mergeCell ref="AC3134:AD3134"/>
    <mergeCell ref="AE3134:AF3134"/>
    <mergeCell ref="AJ3134:AK3134"/>
    <mergeCell ref="AM3134:AN3134"/>
    <mergeCell ref="AO3134:AP3134"/>
    <mergeCell ref="S3117:T3117"/>
    <mergeCell ref="U3117:V3117"/>
    <mergeCell ref="D3117:E3117"/>
    <mergeCell ref="F3117:G3117"/>
    <mergeCell ref="I3117:J3117"/>
    <mergeCell ref="K3117:L3117"/>
    <mergeCell ref="N3117:O3117"/>
    <mergeCell ref="P3117:Q3117"/>
    <mergeCell ref="AC3124:AD3124"/>
    <mergeCell ref="AE3124:AF3124"/>
    <mergeCell ref="AH3124:AI3124"/>
    <mergeCell ref="AJ3124:AK3124"/>
    <mergeCell ref="AH3117:AI3117"/>
    <mergeCell ref="AJ3117:AK3117"/>
    <mergeCell ref="AM3117:AN3117"/>
    <mergeCell ref="AO3117:AP3117"/>
    <mergeCell ref="AR3117:AS3117"/>
    <mergeCell ref="AT3117:AU3117"/>
    <mergeCell ref="S3110:T3110"/>
    <mergeCell ref="U3110:V3110"/>
    <mergeCell ref="D3110:E3110"/>
    <mergeCell ref="F3110:G3110"/>
    <mergeCell ref="I3110:J3110"/>
    <mergeCell ref="K3110:L3110"/>
    <mergeCell ref="N3110:O3110"/>
    <mergeCell ref="P3110:Q3110"/>
    <mergeCell ref="X3110:Y3110"/>
    <mergeCell ref="Z3110:AA3110"/>
    <mergeCell ref="AC3110:AD3110"/>
    <mergeCell ref="AE3110:AF3110"/>
    <mergeCell ref="X3117:Y3117"/>
    <mergeCell ref="Z3117:AA3117"/>
    <mergeCell ref="AC3117:AD3117"/>
    <mergeCell ref="AE3117:AF3117"/>
    <mergeCell ref="AM3124:AN3124"/>
    <mergeCell ref="AO3124:AP3124"/>
    <mergeCell ref="AR3124:AS3124"/>
    <mergeCell ref="AT3124:AU3124"/>
    <mergeCell ref="D3113:E3113"/>
    <mergeCell ref="F3113:G3113"/>
    <mergeCell ref="I3113:J3113"/>
    <mergeCell ref="K3113:L3113"/>
    <mergeCell ref="N3113:O3113"/>
    <mergeCell ref="P3113:Q3113"/>
    <mergeCell ref="U3113:V3113"/>
    <mergeCell ref="X3113:Y3113"/>
    <mergeCell ref="Z3113:AA3113"/>
    <mergeCell ref="AC3113:AD3113"/>
    <mergeCell ref="AE3113:AF3113"/>
    <mergeCell ref="AJ3113:AK3113"/>
    <mergeCell ref="AM3113:AN3113"/>
    <mergeCell ref="AO3113:AP3113"/>
    <mergeCell ref="AR3113:AS3113"/>
    <mergeCell ref="AT3113:AU3113"/>
    <mergeCell ref="D3120:E3120"/>
    <mergeCell ref="F3120:G3120"/>
    <mergeCell ref="I3120:J3120"/>
    <mergeCell ref="K3120:L3120"/>
    <mergeCell ref="N3120:O3120"/>
    <mergeCell ref="P3120:Q3120"/>
    <mergeCell ref="U3120:V3120"/>
    <mergeCell ref="X3120:Y3120"/>
    <mergeCell ref="Z3120:AA3120"/>
    <mergeCell ref="AC3120:AD3120"/>
    <mergeCell ref="AM3110:AN3110"/>
    <mergeCell ref="AO3110:AP3110"/>
    <mergeCell ref="AR3110:AS3110"/>
    <mergeCell ref="AT3110:AU3110"/>
    <mergeCell ref="S3096:T3096"/>
    <mergeCell ref="U3096:V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D3089:E3089"/>
    <mergeCell ref="F3089:G3089"/>
    <mergeCell ref="I3089:J3089"/>
    <mergeCell ref="K3089:L3089"/>
    <mergeCell ref="N3089:O3089"/>
    <mergeCell ref="P3089:Q3089"/>
    <mergeCell ref="AC3089:AD3089"/>
    <mergeCell ref="AE3089:AF3089"/>
    <mergeCell ref="AH3089:AI3089"/>
    <mergeCell ref="AJ3089:AK3089"/>
    <mergeCell ref="AH3096:AI3096"/>
    <mergeCell ref="AJ3096:AK3096"/>
    <mergeCell ref="AC3096:AD3096"/>
    <mergeCell ref="AE3096:AF3096"/>
    <mergeCell ref="X3096:Y3096"/>
    <mergeCell ref="Z3096:AA3096"/>
    <mergeCell ref="X3103:Y3103"/>
    <mergeCell ref="Z3103:AA3103"/>
    <mergeCell ref="AC3103:AD3103"/>
    <mergeCell ref="AE3103:AF3103"/>
    <mergeCell ref="D3106:E3106"/>
    <mergeCell ref="F3106:G3106"/>
    <mergeCell ref="I3106:J3106"/>
    <mergeCell ref="K3106:L3106"/>
    <mergeCell ref="N3106:O3106"/>
    <mergeCell ref="P3106:Q3106"/>
    <mergeCell ref="U3106:V3106"/>
    <mergeCell ref="X3106:Y3106"/>
    <mergeCell ref="Z3106:AA3106"/>
    <mergeCell ref="AC3106:AD3106"/>
    <mergeCell ref="AE3106:AF3106"/>
    <mergeCell ref="AJ3106:AK3106"/>
    <mergeCell ref="S3082:T3082"/>
    <mergeCell ref="U3082:V3082"/>
    <mergeCell ref="X3082:Y3082"/>
    <mergeCell ref="Z3082:AA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D3075:E3075"/>
    <mergeCell ref="F3075:G3075"/>
    <mergeCell ref="I3075:J3075"/>
    <mergeCell ref="K3075:L3075"/>
    <mergeCell ref="N3075:O3075"/>
    <mergeCell ref="P3075:Q3075"/>
    <mergeCell ref="AC3082:AD3082"/>
    <mergeCell ref="AE3082:AF3082"/>
    <mergeCell ref="AH3082:AI3082"/>
    <mergeCell ref="AJ3082:AK3082"/>
    <mergeCell ref="X3075:Y3075"/>
    <mergeCell ref="Z3075:AA3075"/>
    <mergeCell ref="AC3075:AD3075"/>
    <mergeCell ref="AE3075:AF3075"/>
    <mergeCell ref="AH3075:AI3075"/>
    <mergeCell ref="AJ3075:AK3075"/>
    <mergeCell ref="S3068:T3068"/>
    <mergeCell ref="U3068:V3068"/>
    <mergeCell ref="D3068:E3068"/>
    <mergeCell ref="F3068:G3068"/>
    <mergeCell ref="I3068:J3068"/>
    <mergeCell ref="K3068:L3068"/>
    <mergeCell ref="N3068:O3068"/>
    <mergeCell ref="P3068:Q3068"/>
    <mergeCell ref="X3068:Y3068"/>
    <mergeCell ref="Z3068:AA3068"/>
    <mergeCell ref="AC3068:AD3068"/>
    <mergeCell ref="AE3068:AF3068"/>
    <mergeCell ref="S3054:T3054"/>
    <mergeCell ref="U3054:V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D3047:E3047"/>
    <mergeCell ref="F3047:G3047"/>
    <mergeCell ref="I3047:J3047"/>
    <mergeCell ref="K3047:L3047"/>
    <mergeCell ref="N3047:O3047"/>
    <mergeCell ref="P3047:Q3047"/>
    <mergeCell ref="AC3047:AD3047"/>
    <mergeCell ref="AE3047:AF3047"/>
    <mergeCell ref="AH3047:AI3047"/>
    <mergeCell ref="AJ3047:AK3047"/>
    <mergeCell ref="AC3054:AD3054"/>
    <mergeCell ref="AE3054:AF3054"/>
    <mergeCell ref="X3054:Y3054"/>
    <mergeCell ref="Z3054:AA3054"/>
    <mergeCell ref="AH3054:AI3054"/>
    <mergeCell ref="AJ3054:AK3054"/>
    <mergeCell ref="D3064:E3064"/>
    <mergeCell ref="F3064:G3064"/>
    <mergeCell ref="I3064:J3064"/>
    <mergeCell ref="K3064:L3064"/>
    <mergeCell ref="N3064:O3064"/>
    <mergeCell ref="P3064:Q3064"/>
    <mergeCell ref="U3064:V3064"/>
    <mergeCell ref="X3064:Y3064"/>
    <mergeCell ref="Z3064:AA3064"/>
    <mergeCell ref="AC3064:AD3064"/>
    <mergeCell ref="AE3064:AF3064"/>
    <mergeCell ref="AJ3064:AK3064"/>
    <mergeCell ref="D3057:E3057"/>
    <mergeCell ref="F3057:G3057"/>
    <mergeCell ref="I3057:J3057"/>
    <mergeCell ref="K3057:L3057"/>
    <mergeCell ref="N3057:O3057"/>
    <mergeCell ref="P3057:Q3057"/>
    <mergeCell ref="U3057:V3057"/>
    <mergeCell ref="X3057:Y3057"/>
    <mergeCell ref="Z3057:AA3057"/>
    <mergeCell ref="AC3057:AD3057"/>
    <mergeCell ref="AE3057:AF3057"/>
    <mergeCell ref="AJ3057:AK3057"/>
    <mergeCell ref="S3061:T3061"/>
    <mergeCell ref="U3061:V3061"/>
    <mergeCell ref="D3061:E3061"/>
    <mergeCell ref="F3061:G3061"/>
    <mergeCell ref="I3061:J3061"/>
    <mergeCell ref="K3061:L3061"/>
    <mergeCell ref="N3061:O3061"/>
    <mergeCell ref="P3061:Q3061"/>
    <mergeCell ref="AH3061:AI3061"/>
    <mergeCell ref="AJ3061:AK3061"/>
    <mergeCell ref="X3061:Y3061"/>
    <mergeCell ref="Z3061:AA3061"/>
    <mergeCell ref="I3022:J3022"/>
    <mergeCell ref="K3022:L3022"/>
    <mergeCell ref="N3022:O3022"/>
    <mergeCell ref="P3022:Q3022"/>
    <mergeCell ref="U3022:V3022"/>
    <mergeCell ref="X3022:Y3022"/>
    <mergeCell ref="Z3022:AA3022"/>
    <mergeCell ref="AC3022:AD3022"/>
    <mergeCell ref="AE3022:AF3022"/>
    <mergeCell ref="AJ3022:AK3022"/>
    <mergeCell ref="D3015:E3015"/>
    <mergeCell ref="F3015:G3015"/>
    <mergeCell ref="I3015:J3015"/>
    <mergeCell ref="K3015:L3015"/>
    <mergeCell ref="S3040:T3040"/>
    <mergeCell ref="U3040:V3040"/>
    <mergeCell ref="X3040:Y3040"/>
    <mergeCell ref="Z3040:AA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D3033:E3033"/>
    <mergeCell ref="F3033:G3033"/>
    <mergeCell ref="I3033:J3033"/>
    <mergeCell ref="K3033:L3033"/>
    <mergeCell ref="N3033:O3033"/>
    <mergeCell ref="P3033:Q3033"/>
    <mergeCell ref="AC3040:AD3040"/>
    <mergeCell ref="AE3040:AF3040"/>
    <mergeCell ref="AH3040:AI3040"/>
    <mergeCell ref="AJ3040:AK3040"/>
    <mergeCell ref="X3033:Y3033"/>
    <mergeCell ref="Z3033:AA3033"/>
    <mergeCell ref="AC3033:AD3033"/>
    <mergeCell ref="AE3033:AF3033"/>
    <mergeCell ref="AH3033:AI3033"/>
    <mergeCell ref="AJ3033:AK3033"/>
    <mergeCell ref="S3026:T3026"/>
    <mergeCell ref="U3026:V3026"/>
    <mergeCell ref="D3026:E3026"/>
    <mergeCell ref="F3026:G3026"/>
    <mergeCell ref="I3026:J3026"/>
    <mergeCell ref="K3026:L3026"/>
    <mergeCell ref="N3026:O3026"/>
    <mergeCell ref="P3026:Q3026"/>
    <mergeCell ref="D3029:E3029"/>
    <mergeCell ref="F3029:G3029"/>
    <mergeCell ref="I3029:J3029"/>
    <mergeCell ref="K3029:L3029"/>
    <mergeCell ref="N3029:O3029"/>
    <mergeCell ref="P3029:Q3029"/>
    <mergeCell ref="AC2991:AD2991"/>
    <mergeCell ref="AE2991:AF2991"/>
    <mergeCell ref="AM2984:AN2984"/>
    <mergeCell ref="AO2984:AP2984"/>
    <mergeCell ref="AR2984:AS2984"/>
    <mergeCell ref="AT2984:AU2984"/>
    <mergeCell ref="S2977:T2977"/>
    <mergeCell ref="U2977:V2977"/>
    <mergeCell ref="D2977:E2977"/>
    <mergeCell ref="F2977:G2977"/>
    <mergeCell ref="I2977:J2977"/>
    <mergeCell ref="K2977:L2977"/>
    <mergeCell ref="N2977:O2977"/>
    <mergeCell ref="P2977:Q2977"/>
    <mergeCell ref="AH2977:AI2977"/>
    <mergeCell ref="AJ2977:AK2977"/>
    <mergeCell ref="AH2984:AI2984"/>
    <mergeCell ref="AJ2984:AK2984"/>
    <mergeCell ref="AM2977:AN2977"/>
    <mergeCell ref="AO2977:AP2977"/>
    <mergeCell ref="X2977:Y2977"/>
    <mergeCell ref="Z2977:AA2977"/>
    <mergeCell ref="S3019:T3019"/>
    <mergeCell ref="U3019:V3019"/>
    <mergeCell ref="D3019:E3019"/>
    <mergeCell ref="F3019:G3019"/>
    <mergeCell ref="I3019:J3019"/>
    <mergeCell ref="K3019:L3019"/>
    <mergeCell ref="N3019:O3019"/>
    <mergeCell ref="P3019:Q3019"/>
    <mergeCell ref="AH3019:AI3019"/>
    <mergeCell ref="AJ3019:AK3019"/>
    <mergeCell ref="AH3026:AI3026"/>
    <mergeCell ref="AJ3026:AK3026"/>
    <mergeCell ref="X3019:Y3019"/>
    <mergeCell ref="Z3019:AA3019"/>
    <mergeCell ref="AC3019:AD3019"/>
    <mergeCell ref="AE3019:AF3019"/>
    <mergeCell ref="X3026:Y3026"/>
    <mergeCell ref="Z3026:AA3026"/>
    <mergeCell ref="AC3026:AD3026"/>
    <mergeCell ref="AE3026:AF3026"/>
    <mergeCell ref="S3012:T3012"/>
    <mergeCell ref="U3012:V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D3005:E3005"/>
    <mergeCell ref="F3005:G3005"/>
    <mergeCell ref="I3005:J3005"/>
    <mergeCell ref="K3005:L3005"/>
    <mergeCell ref="N3005:O3005"/>
    <mergeCell ref="P3005:Q3005"/>
    <mergeCell ref="AC3005:AD3005"/>
    <mergeCell ref="AE3005:AF3005"/>
    <mergeCell ref="AH3005:AI3005"/>
    <mergeCell ref="AJ3005:AK3005"/>
    <mergeCell ref="N2980:O2980"/>
    <mergeCell ref="P2980:Q2980"/>
    <mergeCell ref="U2980:V2980"/>
    <mergeCell ref="X2980:Y2980"/>
    <mergeCell ref="Z2980:AA2980"/>
    <mergeCell ref="AC2980:AD2980"/>
    <mergeCell ref="AE2980:AF2980"/>
    <mergeCell ref="AJ2980:AK2980"/>
    <mergeCell ref="AM2980:AN2980"/>
    <mergeCell ref="D2973:E2973"/>
    <mergeCell ref="F2973:G2973"/>
    <mergeCell ref="I2973:J2973"/>
    <mergeCell ref="K2973:L2973"/>
    <mergeCell ref="N2973:O2973"/>
    <mergeCell ref="P2973:Q2973"/>
    <mergeCell ref="U2973:V2973"/>
    <mergeCell ref="X2973:Y2973"/>
    <mergeCell ref="Z2973:AA2973"/>
    <mergeCell ref="AC2973:AD2973"/>
    <mergeCell ref="AE2973:AF2973"/>
    <mergeCell ref="AJ2973:AK2973"/>
    <mergeCell ref="AM2973:AN2973"/>
    <mergeCell ref="AR2977:AS2977"/>
    <mergeCell ref="AT2977:AU2977"/>
    <mergeCell ref="S2998:T2998"/>
    <mergeCell ref="U2998:V2998"/>
    <mergeCell ref="X2998:Y2998"/>
    <mergeCell ref="Z2998:AA2998"/>
    <mergeCell ref="D2998:E2998"/>
    <mergeCell ref="F2998:G2998"/>
    <mergeCell ref="I2998:J2998"/>
    <mergeCell ref="K2998:L2998"/>
    <mergeCell ref="N2998:O2998"/>
    <mergeCell ref="P2998:Q2998"/>
    <mergeCell ref="S2991:T2991"/>
    <mergeCell ref="U2991:V2991"/>
    <mergeCell ref="D2991:E2991"/>
    <mergeCell ref="F2991:G2991"/>
    <mergeCell ref="I2991:J2991"/>
    <mergeCell ref="K2991:L2991"/>
    <mergeCell ref="N2991:O2991"/>
    <mergeCell ref="P2991:Q2991"/>
    <mergeCell ref="AC2998:AD2998"/>
    <mergeCell ref="AE2998:AF2998"/>
    <mergeCell ref="AH2998:AI2998"/>
    <mergeCell ref="AJ2998:AK2998"/>
    <mergeCell ref="AH2991:AI2991"/>
    <mergeCell ref="AJ2991:AK2991"/>
    <mergeCell ref="AM2991:AN2991"/>
    <mergeCell ref="AO2991:AP2991"/>
    <mergeCell ref="AR2991:AS2991"/>
    <mergeCell ref="AT2991:AU2991"/>
    <mergeCell ref="S2984:T2984"/>
    <mergeCell ref="U2984:V2984"/>
    <mergeCell ref="D2984:E2984"/>
    <mergeCell ref="F2984:G2984"/>
    <mergeCell ref="I2984:J2984"/>
    <mergeCell ref="K2984:L2984"/>
    <mergeCell ref="N2984:O2984"/>
    <mergeCell ref="P2984:Q2984"/>
    <mergeCell ref="AC2984:AD2984"/>
    <mergeCell ref="AE2984:AF2984"/>
    <mergeCell ref="X2991:Y2991"/>
    <mergeCell ref="Z2991:AA2991"/>
    <mergeCell ref="S2949:T2949"/>
    <mergeCell ref="U2949:V2949"/>
    <mergeCell ref="D2949:E2949"/>
    <mergeCell ref="F2949:G2949"/>
    <mergeCell ref="I2949:J2949"/>
    <mergeCell ref="K2949:L2949"/>
    <mergeCell ref="N2949:O2949"/>
    <mergeCell ref="P2949:Q2949"/>
    <mergeCell ref="AC2956:AD2956"/>
    <mergeCell ref="AE2956:AF2956"/>
    <mergeCell ref="AH2956:AI2956"/>
    <mergeCell ref="AJ2956:AK2956"/>
    <mergeCell ref="AH2949:AI2949"/>
    <mergeCell ref="AJ2949:AK2949"/>
    <mergeCell ref="AM2949:AN2949"/>
    <mergeCell ref="AO2949:AP2949"/>
    <mergeCell ref="AR2949:AS2949"/>
    <mergeCell ref="AT2949:AU2949"/>
    <mergeCell ref="S2942:T2942"/>
    <mergeCell ref="U2942:V2942"/>
    <mergeCell ref="D2942:E2942"/>
    <mergeCell ref="F2942:G2942"/>
    <mergeCell ref="I2942:J2942"/>
    <mergeCell ref="K2942:L2942"/>
    <mergeCell ref="N2942:O2942"/>
    <mergeCell ref="P2942:Q2942"/>
    <mergeCell ref="X2942:Y2942"/>
    <mergeCell ref="Z2942:AA2942"/>
    <mergeCell ref="AC2942:AD2942"/>
    <mergeCell ref="AE2942:AF2942"/>
    <mergeCell ref="X2949:Y2949"/>
    <mergeCell ref="Z2949:AA2949"/>
    <mergeCell ref="AC2949:AD2949"/>
    <mergeCell ref="AE2949:AF2949"/>
    <mergeCell ref="AM2956:AN2956"/>
    <mergeCell ref="AO2956:AP2956"/>
    <mergeCell ref="AR2956:AS2956"/>
    <mergeCell ref="AT2956:AU2956"/>
    <mergeCell ref="D2945:E2945"/>
    <mergeCell ref="F2945:G2945"/>
    <mergeCell ref="I2945:J2945"/>
    <mergeCell ref="K2945:L2945"/>
    <mergeCell ref="N2945:O2945"/>
    <mergeCell ref="P2945:Q2945"/>
    <mergeCell ref="U2945:V2945"/>
    <mergeCell ref="X2945:Y2945"/>
    <mergeCell ref="Z2945:AA2945"/>
    <mergeCell ref="AC2945:AD2945"/>
    <mergeCell ref="AE2945:AF2945"/>
    <mergeCell ref="AJ2945:AK2945"/>
    <mergeCell ref="AM2945:AN2945"/>
    <mergeCell ref="AO2945:AP2945"/>
    <mergeCell ref="AR2945:AS2945"/>
    <mergeCell ref="AT2945:AU2945"/>
    <mergeCell ref="AH2942:AI2942"/>
    <mergeCell ref="AJ2942:AK2942"/>
    <mergeCell ref="AM2942:AN2942"/>
    <mergeCell ref="AO2942:AP2942"/>
    <mergeCell ref="AR2942:AS2942"/>
    <mergeCell ref="AT2942:AU2942"/>
    <mergeCell ref="D2952:E2952"/>
    <mergeCell ref="F2952:G2952"/>
    <mergeCell ref="I2952:J2952"/>
    <mergeCell ref="K2952:L2952"/>
    <mergeCell ref="S2921:T2921"/>
    <mergeCell ref="U2921:V2921"/>
    <mergeCell ref="X2921:Y2921"/>
    <mergeCell ref="Z2921:AA2921"/>
    <mergeCell ref="D2921:E2921"/>
    <mergeCell ref="F2921:G2921"/>
    <mergeCell ref="I2921:J2921"/>
    <mergeCell ref="K2921:L2921"/>
    <mergeCell ref="N2921:O2921"/>
    <mergeCell ref="P2921:Q2921"/>
    <mergeCell ref="AC2921:AD2921"/>
    <mergeCell ref="AE2921:AF2921"/>
    <mergeCell ref="AH2921:AI2921"/>
    <mergeCell ref="AJ2921:AK2921"/>
    <mergeCell ref="AH2928:AI2928"/>
    <mergeCell ref="AJ2928:AK2928"/>
    <mergeCell ref="AC2928:AD2928"/>
    <mergeCell ref="AE2928:AF2928"/>
    <mergeCell ref="X2928:Y2928"/>
    <mergeCell ref="Z2928:AA2928"/>
    <mergeCell ref="X2935:Y2935"/>
    <mergeCell ref="Z2935:AA2935"/>
    <mergeCell ref="AC2935:AD2935"/>
    <mergeCell ref="AE2935:AF2935"/>
    <mergeCell ref="AM2921:AN2921"/>
    <mergeCell ref="D2924:E2924"/>
    <mergeCell ref="F2924:G2924"/>
    <mergeCell ref="I2924:J2924"/>
    <mergeCell ref="K2924:L2924"/>
    <mergeCell ref="N2924:O2924"/>
    <mergeCell ref="P2924:Q2924"/>
    <mergeCell ref="U2924:V2924"/>
    <mergeCell ref="X2924:Y2924"/>
    <mergeCell ref="Z2924:AA2924"/>
    <mergeCell ref="AC2924:AD2924"/>
    <mergeCell ref="AE2924:AF2924"/>
    <mergeCell ref="AJ2924:AK2924"/>
    <mergeCell ref="AM2924:AN2924"/>
    <mergeCell ref="AM2882:AN2882"/>
    <mergeCell ref="AO2921:AP2921"/>
    <mergeCell ref="AR2921:AS2921"/>
    <mergeCell ref="AT2921:AU2921"/>
    <mergeCell ref="AM2928:AN2928"/>
    <mergeCell ref="AO2928:AP2928"/>
    <mergeCell ref="AR2928:AS2928"/>
    <mergeCell ref="AT2928:AU2928"/>
    <mergeCell ref="AM2935:AN2935"/>
    <mergeCell ref="AO2935:AP2935"/>
    <mergeCell ref="AR2935:AS2935"/>
    <mergeCell ref="AT2935:AU2935"/>
    <mergeCell ref="AC2907:AD2907"/>
    <mergeCell ref="AE2907:AF2907"/>
    <mergeCell ref="AH2907:AI2907"/>
    <mergeCell ref="AJ2907:AK2907"/>
    <mergeCell ref="S2900:T2900"/>
    <mergeCell ref="U2900:V2900"/>
    <mergeCell ref="D2900:E2900"/>
    <mergeCell ref="F2900:G2900"/>
    <mergeCell ref="I2900:J2900"/>
    <mergeCell ref="K2900:L2900"/>
    <mergeCell ref="N2900:O2900"/>
    <mergeCell ref="P2900:Q2900"/>
    <mergeCell ref="X2900:Y2900"/>
    <mergeCell ref="Z2900:AA2900"/>
    <mergeCell ref="AC2900:AD2900"/>
    <mergeCell ref="AE2900:AF2900"/>
    <mergeCell ref="D2903:E2903"/>
    <mergeCell ref="F2903:G2903"/>
    <mergeCell ref="I2903:J2903"/>
    <mergeCell ref="K2903:L2903"/>
    <mergeCell ref="N2903:O2903"/>
    <mergeCell ref="P2903:Q2903"/>
    <mergeCell ref="U2903:V2903"/>
    <mergeCell ref="X2903:Y2903"/>
    <mergeCell ref="Z2903:AA2903"/>
    <mergeCell ref="AC2903:AD2903"/>
    <mergeCell ref="AE2903:AF2903"/>
    <mergeCell ref="AJ2903:AK2903"/>
    <mergeCell ref="AM2914:AN2914"/>
    <mergeCell ref="AO2914:AP2914"/>
    <mergeCell ref="AR2914:AS2914"/>
    <mergeCell ref="AT2914:AU2914"/>
    <mergeCell ref="S2935:T2935"/>
    <mergeCell ref="U2935:V2935"/>
    <mergeCell ref="D2935:E2935"/>
    <mergeCell ref="F2935:G2935"/>
    <mergeCell ref="I2935:J2935"/>
    <mergeCell ref="K2935:L2935"/>
    <mergeCell ref="N2935:O2935"/>
    <mergeCell ref="P2935:Q2935"/>
    <mergeCell ref="AH2935:AI2935"/>
    <mergeCell ref="AJ2935:AK2935"/>
    <mergeCell ref="AH2900:AI2900"/>
    <mergeCell ref="AJ2900:AK2900"/>
    <mergeCell ref="AM2900:AN2900"/>
    <mergeCell ref="AO2900:AP2900"/>
    <mergeCell ref="AR2900:AS2900"/>
    <mergeCell ref="AT2900:AU2900"/>
    <mergeCell ref="AM2903:AN2903"/>
    <mergeCell ref="AO2903:AP2903"/>
    <mergeCell ref="AR2903:AS2903"/>
    <mergeCell ref="AT2903:AU2903"/>
    <mergeCell ref="X2865:Y2865"/>
    <mergeCell ref="Z2865:AA2865"/>
    <mergeCell ref="AM2872:AN2872"/>
    <mergeCell ref="AO2872:AP2872"/>
    <mergeCell ref="D2861:E2861"/>
    <mergeCell ref="F2861:G2861"/>
    <mergeCell ref="I2861:J2861"/>
    <mergeCell ref="K2861:L2861"/>
    <mergeCell ref="N2861:O2861"/>
    <mergeCell ref="P2861:Q2861"/>
    <mergeCell ref="U2861:V2861"/>
    <mergeCell ref="X2861:Y2861"/>
    <mergeCell ref="Z2861:AA2861"/>
    <mergeCell ref="AC2861:AD2861"/>
    <mergeCell ref="AE2861:AF2861"/>
    <mergeCell ref="AJ2861:AK2861"/>
    <mergeCell ref="AM2861:AN2861"/>
    <mergeCell ref="AO2861:AP2861"/>
    <mergeCell ref="D2868:E2868"/>
    <mergeCell ref="F2868:G2868"/>
    <mergeCell ref="I2868:J2868"/>
    <mergeCell ref="K2868:L2868"/>
    <mergeCell ref="N2868:O2868"/>
    <mergeCell ref="P2868:Q2868"/>
    <mergeCell ref="U2868:V2868"/>
    <mergeCell ref="X2868:Y2868"/>
    <mergeCell ref="Z2868:AA2868"/>
    <mergeCell ref="AC2868:AD2868"/>
    <mergeCell ref="AE2868:AF2868"/>
    <mergeCell ref="AJ2868:AK2868"/>
    <mergeCell ref="AM2868:AN2868"/>
    <mergeCell ref="S2886:T2886"/>
    <mergeCell ref="U2886:V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D2879:E2879"/>
    <mergeCell ref="F2879:G2879"/>
    <mergeCell ref="I2879:J2879"/>
    <mergeCell ref="K2879:L2879"/>
    <mergeCell ref="N2879:O2879"/>
    <mergeCell ref="P2879:Q2879"/>
    <mergeCell ref="AC2879:AD2879"/>
    <mergeCell ref="AE2879:AF2879"/>
    <mergeCell ref="AH2879:AI2879"/>
    <mergeCell ref="AJ2879:AK2879"/>
    <mergeCell ref="AH2886:AI2886"/>
    <mergeCell ref="AJ2886:AK2886"/>
    <mergeCell ref="AC2886:AD2886"/>
    <mergeCell ref="AE2886:AF2886"/>
    <mergeCell ref="X2886:Y2886"/>
    <mergeCell ref="Z2886:AA2886"/>
    <mergeCell ref="AM2886:AN2886"/>
    <mergeCell ref="D2882:E2882"/>
    <mergeCell ref="F2882:G2882"/>
    <mergeCell ref="I2882:J2882"/>
    <mergeCell ref="K2882:L2882"/>
    <mergeCell ref="S2844:T2844"/>
    <mergeCell ref="U2844:V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D2837:E2837"/>
    <mergeCell ref="F2837:G2837"/>
    <mergeCell ref="I2837:J2837"/>
    <mergeCell ref="K2837:L2837"/>
    <mergeCell ref="N2837:O2837"/>
    <mergeCell ref="P2837:Q2837"/>
    <mergeCell ref="AC2837:AD2837"/>
    <mergeCell ref="AE2837:AF2837"/>
    <mergeCell ref="AH2837:AI2837"/>
    <mergeCell ref="AJ2837:AK2837"/>
    <mergeCell ref="AH2844:AI2844"/>
    <mergeCell ref="AJ2844:AK2844"/>
    <mergeCell ref="AC2844:AD2844"/>
    <mergeCell ref="AE2844:AF2844"/>
    <mergeCell ref="X2844:Y2844"/>
    <mergeCell ref="Z2844:AA2844"/>
    <mergeCell ref="X2851:Y2851"/>
    <mergeCell ref="Z2851:AA2851"/>
    <mergeCell ref="AC2851:AD2851"/>
    <mergeCell ref="AE2851:AF2851"/>
    <mergeCell ref="D2854:E2854"/>
    <mergeCell ref="F2854:G2854"/>
    <mergeCell ref="I2854:J2854"/>
    <mergeCell ref="K2854:L2854"/>
    <mergeCell ref="N2854:O2854"/>
    <mergeCell ref="P2854:Q2854"/>
    <mergeCell ref="U2854:V2854"/>
    <mergeCell ref="X2854:Y2854"/>
    <mergeCell ref="Z2854:AA2854"/>
    <mergeCell ref="AC2854:AD2854"/>
    <mergeCell ref="D2847:E2847"/>
    <mergeCell ref="F2847:G2847"/>
    <mergeCell ref="I2847:J2847"/>
    <mergeCell ref="K2847:L2847"/>
    <mergeCell ref="N2847:O2847"/>
    <mergeCell ref="P2847:Q2847"/>
    <mergeCell ref="U2847:V2847"/>
    <mergeCell ref="X2847:Y2847"/>
    <mergeCell ref="Z2847:AA2847"/>
    <mergeCell ref="AC2847:AD2847"/>
    <mergeCell ref="AE2847:AF2847"/>
    <mergeCell ref="AJ2847:AK2847"/>
    <mergeCell ref="AE2854:AF2854"/>
    <mergeCell ref="AJ2854:AK2854"/>
    <mergeCell ref="S2851:T2851"/>
    <mergeCell ref="U2851:V2851"/>
    <mergeCell ref="D2851:E2851"/>
    <mergeCell ref="F2851:G2851"/>
    <mergeCell ref="I2851:J2851"/>
    <mergeCell ref="K2851:L2851"/>
    <mergeCell ref="N2851:O2851"/>
    <mergeCell ref="P2851:Q2851"/>
    <mergeCell ref="S2823:T2823"/>
    <mergeCell ref="U2823:V2823"/>
    <mergeCell ref="D2823:E2823"/>
    <mergeCell ref="F2823:G2823"/>
    <mergeCell ref="I2823:J2823"/>
    <mergeCell ref="K2823:L2823"/>
    <mergeCell ref="N2823:O2823"/>
    <mergeCell ref="P2823:Q2823"/>
    <mergeCell ref="AC2830:AD2830"/>
    <mergeCell ref="AE2830:AF2830"/>
    <mergeCell ref="AH2830:AI2830"/>
    <mergeCell ref="AJ2830:AK2830"/>
    <mergeCell ref="X2823:Y2823"/>
    <mergeCell ref="Z2823:AA2823"/>
    <mergeCell ref="AC2823:AD2823"/>
    <mergeCell ref="AE2823:AF2823"/>
    <mergeCell ref="AH2823:AI2823"/>
    <mergeCell ref="AJ2823:AK2823"/>
    <mergeCell ref="S2816:T2816"/>
    <mergeCell ref="U2816:V2816"/>
    <mergeCell ref="D2816:E2816"/>
    <mergeCell ref="F2816:G2816"/>
    <mergeCell ref="I2816:J2816"/>
    <mergeCell ref="K2816:L2816"/>
    <mergeCell ref="N2816:O2816"/>
    <mergeCell ref="P2816:Q2816"/>
    <mergeCell ref="Z2812:AA2812"/>
    <mergeCell ref="AC2812:AD2812"/>
    <mergeCell ref="AE2812:AF2812"/>
    <mergeCell ref="AJ2812:AK2812"/>
    <mergeCell ref="D2819:E2819"/>
    <mergeCell ref="F2819:G2819"/>
    <mergeCell ref="I2819:J2819"/>
    <mergeCell ref="K2819:L2819"/>
    <mergeCell ref="N2819:O2819"/>
    <mergeCell ref="P2819:Q2819"/>
    <mergeCell ref="AC2788:AD2788"/>
    <mergeCell ref="AE2788:AF2788"/>
    <mergeCell ref="AH2788:AI2788"/>
    <mergeCell ref="AJ2788:AK2788"/>
    <mergeCell ref="AH2781:AI2781"/>
    <mergeCell ref="AJ2781:AK2781"/>
    <mergeCell ref="AM2781:AN2781"/>
    <mergeCell ref="AO2781:AP2781"/>
    <mergeCell ref="AR2781:AS2781"/>
    <mergeCell ref="AT2781:AU2781"/>
    <mergeCell ref="S2774:T2774"/>
    <mergeCell ref="U2774:V2774"/>
    <mergeCell ref="D2774:E2774"/>
    <mergeCell ref="F2774:G2774"/>
    <mergeCell ref="I2774:J2774"/>
    <mergeCell ref="K2774:L2774"/>
    <mergeCell ref="N2774:O2774"/>
    <mergeCell ref="P2774:Q2774"/>
    <mergeCell ref="AC2774:AD2774"/>
    <mergeCell ref="AE2774:AF2774"/>
    <mergeCell ref="X2781:Y2781"/>
    <mergeCell ref="Z2781:AA2781"/>
    <mergeCell ref="AC2781:AD2781"/>
    <mergeCell ref="AE2781:AF2781"/>
    <mergeCell ref="AM2788:AN2788"/>
    <mergeCell ref="AO2788:AP2788"/>
    <mergeCell ref="AR2788:AS2788"/>
    <mergeCell ref="AT2788:AU2788"/>
    <mergeCell ref="D2777:E2777"/>
    <mergeCell ref="F2777:G2777"/>
    <mergeCell ref="I2777:J2777"/>
    <mergeCell ref="K2777:L2777"/>
    <mergeCell ref="N2777:O2777"/>
    <mergeCell ref="P2777:Q2777"/>
    <mergeCell ref="U2777:V2777"/>
    <mergeCell ref="X2777:Y2777"/>
    <mergeCell ref="Z2777:AA2777"/>
    <mergeCell ref="AC2777:AD2777"/>
    <mergeCell ref="AE2777:AF2777"/>
    <mergeCell ref="AJ2777:AK2777"/>
    <mergeCell ref="AM2777:AN2777"/>
    <mergeCell ref="AO2777:AP2777"/>
    <mergeCell ref="AR2777:AS2777"/>
    <mergeCell ref="AT2777:AU2777"/>
    <mergeCell ref="D2784:E2784"/>
    <mergeCell ref="F2784:G2784"/>
    <mergeCell ref="S2788:T2788"/>
    <mergeCell ref="U2788:V2788"/>
    <mergeCell ref="X2788:Y2788"/>
    <mergeCell ref="Z2788:AA2788"/>
    <mergeCell ref="D2788:E2788"/>
    <mergeCell ref="F2788:G2788"/>
    <mergeCell ref="I2788:J2788"/>
    <mergeCell ref="K2788:L2788"/>
    <mergeCell ref="N2788:O2788"/>
    <mergeCell ref="P2788:Q2788"/>
    <mergeCell ref="AC2739:AD2739"/>
    <mergeCell ref="AE2739:AF2739"/>
    <mergeCell ref="AR2732:AS2732"/>
    <mergeCell ref="AT2732:AU2732"/>
    <mergeCell ref="S2725:T2725"/>
    <mergeCell ref="U2725:V2725"/>
    <mergeCell ref="S2767:T2767"/>
    <mergeCell ref="U2767:V2767"/>
    <mergeCell ref="D2767:E2767"/>
    <mergeCell ref="F2767:G2767"/>
    <mergeCell ref="I2767:J2767"/>
    <mergeCell ref="K2767:L2767"/>
    <mergeCell ref="N2767:O2767"/>
    <mergeCell ref="P2767:Q2767"/>
    <mergeCell ref="AH2767:AI2767"/>
    <mergeCell ref="AJ2767:AK2767"/>
    <mergeCell ref="AH2774:AI2774"/>
    <mergeCell ref="AJ2774:AK2774"/>
    <mergeCell ref="AM2767:AN2767"/>
    <mergeCell ref="AO2767:AP2767"/>
    <mergeCell ref="X2767:Y2767"/>
    <mergeCell ref="Z2767:AA2767"/>
    <mergeCell ref="AC2767:AD2767"/>
    <mergeCell ref="AE2767:AF2767"/>
    <mergeCell ref="X2774:Y2774"/>
    <mergeCell ref="Z2774:AA2774"/>
    <mergeCell ref="S2760:T2760"/>
    <mergeCell ref="U2760:V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D2753:E2753"/>
    <mergeCell ref="F2753:G2753"/>
    <mergeCell ref="I2753:J2753"/>
    <mergeCell ref="K2753:L2753"/>
    <mergeCell ref="N2753:O2753"/>
    <mergeCell ref="P2753:Q2753"/>
    <mergeCell ref="AC2753:AD2753"/>
    <mergeCell ref="AE2753:AF2753"/>
    <mergeCell ref="AH2753:AI2753"/>
    <mergeCell ref="AJ2753:AK2753"/>
    <mergeCell ref="AC2760:AD2760"/>
    <mergeCell ref="AE2760:AF2760"/>
    <mergeCell ref="X2760:Y2760"/>
    <mergeCell ref="Z2760:AA2760"/>
    <mergeCell ref="AH2760:AI2760"/>
    <mergeCell ref="AJ2760:AK2760"/>
    <mergeCell ref="D2770:E2770"/>
    <mergeCell ref="F2770:G2770"/>
    <mergeCell ref="I2770:J2770"/>
    <mergeCell ref="K2770:L2770"/>
    <mergeCell ref="N2770:O2770"/>
    <mergeCell ref="P2770:Q2770"/>
    <mergeCell ref="U2770:V2770"/>
    <mergeCell ref="X2770:Y2770"/>
    <mergeCell ref="Z2770:AA2770"/>
    <mergeCell ref="AC2770:AD2770"/>
    <mergeCell ref="S2711:T2711"/>
    <mergeCell ref="U2711:V2711"/>
    <mergeCell ref="X2711:Y2711"/>
    <mergeCell ref="Z2711:AA2711"/>
    <mergeCell ref="D2711:E2711"/>
    <mergeCell ref="F2711:G2711"/>
    <mergeCell ref="I2711:J2711"/>
    <mergeCell ref="K2711:L2711"/>
    <mergeCell ref="N2711:O2711"/>
    <mergeCell ref="P2711:Q2711"/>
    <mergeCell ref="AC2711:AD2711"/>
    <mergeCell ref="AE2711:AF2711"/>
    <mergeCell ref="AH2711:AI2711"/>
    <mergeCell ref="AJ2711:AK2711"/>
    <mergeCell ref="AC2718:AD2718"/>
    <mergeCell ref="AE2718:AF2718"/>
    <mergeCell ref="X2718:Y2718"/>
    <mergeCell ref="Z2718:AA2718"/>
    <mergeCell ref="AH2718:AI2718"/>
    <mergeCell ref="AJ2718:AK2718"/>
    <mergeCell ref="D2725:E2725"/>
    <mergeCell ref="F2725:G2725"/>
    <mergeCell ref="I2725:J2725"/>
    <mergeCell ref="K2725:L2725"/>
    <mergeCell ref="N2725:O2725"/>
    <mergeCell ref="P2725:Q2725"/>
    <mergeCell ref="AH2725:AI2725"/>
    <mergeCell ref="AJ2725:AK2725"/>
    <mergeCell ref="AH2732:AI2732"/>
    <mergeCell ref="AJ2732:AK2732"/>
    <mergeCell ref="D2714:E2714"/>
    <mergeCell ref="F2714:G2714"/>
    <mergeCell ref="I2714:J2714"/>
    <mergeCell ref="K2714:L2714"/>
    <mergeCell ref="N2714:O2714"/>
    <mergeCell ref="P2714:Q2714"/>
    <mergeCell ref="U2714:V2714"/>
    <mergeCell ref="X2714:Y2714"/>
    <mergeCell ref="Z2714:AA2714"/>
    <mergeCell ref="AC2714:AD2714"/>
    <mergeCell ref="AE2714:AF2714"/>
    <mergeCell ref="AJ2714:AK2714"/>
    <mergeCell ref="U2728:V2728"/>
    <mergeCell ref="X2728:Y2728"/>
    <mergeCell ref="Z2728:AA2728"/>
    <mergeCell ref="AC2728:AD2728"/>
    <mergeCell ref="AE2728:AF2728"/>
    <mergeCell ref="AJ2728:AK2728"/>
    <mergeCell ref="D2728:E2728"/>
    <mergeCell ref="F2728:G2728"/>
    <mergeCell ref="I2728:J2728"/>
    <mergeCell ref="K2728:L2728"/>
    <mergeCell ref="N2728:O2728"/>
    <mergeCell ref="P2728:Q2728"/>
    <mergeCell ref="S2732:T2732"/>
    <mergeCell ref="U2732:V2732"/>
    <mergeCell ref="D2732:E2732"/>
    <mergeCell ref="F2732:G2732"/>
    <mergeCell ref="I2732:J2732"/>
    <mergeCell ref="K2732:L2732"/>
    <mergeCell ref="N2732:O2732"/>
    <mergeCell ref="P2732:Q2732"/>
    <mergeCell ref="AC2732:AD2732"/>
    <mergeCell ref="AE2732:AF2732"/>
    <mergeCell ref="D2690:E2690"/>
    <mergeCell ref="F2690:G2690"/>
    <mergeCell ref="I2690:J2690"/>
    <mergeCell ref="K2690:L2690"/>
    <mergeCell ref="N2690:O2690"/>
    <mergeCell ref="P2690:Q2690"/>
    <mergeCell ref="X2690:Y2690"/>
    <mergeCell ref="Z2690:AA2690"/>
    <mergeCell ref="AC2690:AD2690"/>
    <mergeCell ref="AE2690:AF2690"/>
    <mergeCell ref="X2697:Y2697"/>
    <mergeCell ref="Z2697:AA2697"/>
    <mergeCell ref="AC2697:AD2697"/>
    <mergeCell ref="AE2697:AF2697"/>
    <mergeCell ref="D2700:E2700"/>
    <mergeCell ref="F2700:G2700"/>
    <mergeCell ref="I2700:J2700"/>
    <mergeCell ref="K2700:L2700"/>
    <mergeCell ref="N2700:O2700"/>
    <mergeCell ref="P2700:Q2700"/>
    <mergeCell ref="U2700:V2700"/>
    <mergeCell ref="X2700:Y2700"/>
    <mergeCell ref="Z2700:AA2700"/>
    <mergeCell ref="AC2700:AD2700"/>
    <mergeCell ref="AE2700:AF2700"/>
    <mergeCell ref="AJ2700:AK2700"/>
    <mergeCell ref="AM2700:AN2700"/>
    <mergeCell ref="AO2700:AP2700"/>
    <mergeCell ref="AR2700:AS2700"/>
    <mergeCell ref="AT2700:AU2700"/>
    <mergeCell ref="D2693:E2693"/>
    <mergeCell ref="F2693:G2693"/>
    <mergeCell ref="I2693:J2693"/>
    <mergeCell ref="K2693:L2693"/>
    <mergeCell ref="N2693:O2693"/>
    <mergeCell ref="P2693:Q2693"/>
    <mergeCell ref="U2693:V2693"/>
    <mergeCell ref="X2693:Y2693"/>
    <mergeCell ref="Z2693:AA2693"/>
    <mergeCell ref="AC2693:AD2693"/>
    <mergeCell ref="AE2693:AF2693"/>
    <mergeCell ref="AJ2693:AK2693"/>
    <mergeCell ref="AM2693:AN2693"/>
    <mergeCell ref="AO2693:AP2693"/>
    <mergeCell ref="AR2693:AS2693"/>
    <mergeCell ref="AT2693:AU2693"/>
    <mergeCell ref="D2648:E2648"/>
    <mergeCell ref="F2648:G2648"/>
    <mergeCell ref="I2648:J2648"/>
    <mergeCell ref="K2648:L2648"/>
    <mergeCell ref="N2648:O2648"/>
    <mergeCell ref="P2648:Q2648"/>
    <mergeCell ref="D2658:E2658"/>
    <mergeCell ref="F2658:G2658"/>
    <mergeCell ref="I2658:J2658"/>
    <mergeCell ref="K2658:L2658"/>
    <mergeCell ref="N2658:O2658"/>
    <mergeCell ref="P2658:Q2658"/>
    <mergeCell ref="U2658:V2658"/>
    <mergeCell ref="X2658:Y2658"/>
    <mergeCell ref="Z2658:AA2658"/>
    <mergeCell ref="AC2658:AD2658"/>
    <mergeCell ref="AE2658:AF2658"/>
    <mergeCell ref="AJ2658:AK2658"/>
    <mergeCell ref="D2651:E2651"/>
    <mergeCell ref="F2651:G2651"/>
    <mergeCell ref="I2651:J2651"/>
    <mergeCell ref="K2651:L2651"/>
    <mergeCell ref="N2651:O2651"/>
    <mergeCell ref="P2651:Q2651"/>
    <mergeCell ref="U2651:V2651"/>
    <mergeCell ref="X2651:Y2651"/>
    <mergeCell ref="Z2651:AA2651"/>
    <mergeCell ref="AC2651:AD2651"/>
    <mergeCell ref="AE2651:AF2651"/>
    <mergeCell ref="AJ2651:AK2651"/>
    <mergeCell ref="S2676:T2676"/>
    <mergeCell ref="U2676:V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D2669:E2669"/>
    <mergeCell ref="F2669:G2669"/>
    <mergeCell ref="I2669:J2669"/>
    <mergeCell ref="K2669:L2669"/>
    <mergeCell ref="N2669:O2669"/>
    <mergeCell ref="P2669:Q2669"/>
    <mergeCell ref="AC2669:AD2669"/>
    <mergeCell ref="AE2669:AF2669"/>
    <mergeCell ref="AH2669:AI2669"/>
    <mergeCell ref="AJ2669:AK2669"/>
    <mergeCell ref="AH2676:AI2676"/>
    <mergeCell ref="AJ2676:AK2676"/>
    <mergeCell ref="AC2676:AD2676"/>
    <mergeCell ref="AE2676:AF2676"/>
    <mergeCell ref="X2676:Y2676"/>
    <mergeCell ref="Z2676:AA2676"/>
    <mergeCell ref="D2672:E2672"/>
    <mergeCell ref="F2672:G2672"/>
    <mergeCell ref="I2672:J2672"/>
    <mergeCell ref="K2672:L2672"/>
    <mergeCell ref="N2672:O2672"/>
    <mergeCell ref="P2672:Q2672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D2627:E2627"/>
    <mergeCell ref="F2627:G2627"/>
    <mergeCell ref="I2627:J2627"/>
    <mergeCell ref="K2627:L2627"/>
    <mergeCell ref="N2627:O2627"/>
    <mergeCell ref="P2627:Q2627"/>
    <mergeCell ref="AC2627:AD2627"/>
    <mergeCell ref="AE2627:AF2627"/>
    <mergeCell ref="AH2627:AI2627"/>
    <mergeCell ref="AJ2627:AK2627"/>
    <mergeCell ref="AC2634:AD2634"/>
    <mergeCell ref="AE2634:AF2634"/>
    <mergeCell ref="X2634:Y2634"/>
    <mergeCell ref="Z2634:AA2634"/>
    <mergeCell ref="AH2634:AI2634"/>
    <mergeCell ref="AJ2634:AK2634"/>
    <mergeCell ref="D2637:E2637"/>
    <mergeCell ref="F2637:G2637"/>
    <mergeCell ref="I2637:J2637"/>
    <mergeCell ref="K2637:L2637"/>
    <mergeCell ref="N2637:O2637"/>
    <mergeCell ref="P2637:Q2637"/>
    <mergeCell ref="U2637:V2637"/>
    <mergeCell ref="X2637:Y2637"/>
    <mergeCell ref="Z2637:AA2637"/>
    <mergeCell ref="AC2637:AD2637"/>
    <mergeCell ref="AE2637:AF2637"/>
    <mergeCell ref="AJ2637:AK2637"/>
    <mergeCell ref="D2630:E2630"/>
    <mergeCell ref="F2630:G2630"/>
    <mergeCell ref="I2630:J2630"/>
    <mergeCell ref="K2630:L2630"/>
    <mergeCell ref="N2630:O2630"/>
    <mergeCell ref="P2630:Q2630"/>
    <mergeCell ref="U2630:V2630"/>
    <mergeCell ref="X2630:Y2630"/>
    <mergeCell ref="Z2630:AA2630"/>
    <mergeCell ref="AC2630:AD2630"/>
    <mergeCell ref="AE2630:AF2630"/>
    <mergeCell ref="AJ2630:AK2630"/>
    <mergeCell ref="K2595:L2595"/>
    <mergeCell ref="N2595:O2595"/>
    <mergeCell ref="P2595:Q2595"/>
    <mergeCell ref="U2595:V2595"/>
    <mergeCell ref="X2595:Y2595"/>
    <mergeCell ref="Z2595:AA2595"/>
    <mergeCell ref="AC2595:AD2595"/>
    <mergeCell ref="AE2595:AF2595"/>
    <mergeCell ref="AJ2595:AK2595"/>
    <mergeCell ref="AC2613:AD2613"/>
    <mergeCell ref="AE2613:AF2613"/>
    <mergeCell ref="AH2613:AI2613"/>
    <mergeCell ref="AJ2613:AK2613"/>
    <mergeCell ref="S2606:T2606"/>
    <mergeCell ref="U2606:V2606"/>
    <mergeCell ref="D2606:E2606"/>
    <mergeCell ref="F2606:G2606"/>
    <mergeCell ref="I2606:J2606"/>
    <mergeCell ref="K2606:L2606"/>
    <mergeCell ref="N2606:O2606"/>
    <mergeCell ref="P2606:Q2606"/>
    <mergeCell ref="D2609:E2609"/>
    <mergeCell ref="F2609:G2609"/>
    <mergeCell ref="I2609:J2609"/>
    <mergeCell ref="K2609:L2609"/>
    <mergeCell ref="N2609:O2609"/>
    <mergeCell ref="P2609:Q2609"/>
    <mergeCell ref="U2609:V2609"/>
    <mergeCell ref="X2609:Y2609"/>
    <mergeCell ref="Z2609:AA2609"/>
    <mergeCell ref="AC2609:AD2609"/>
    <mergeCell ref="AE2609:AF2609"/>
    <mergeCell ref="AJ2609:AK2609"/>
    <mergeCell ref="AH2606:AI2606"/>
    <mergeCell ref="AJ2606:AK2606"/>
    <mergeCell ref="AE2571:AF2571"/>
    <mergeCell ref="AM2564:AN2564"/>
    <mergeCell ref="AO2564:AP2564"/>
    <mergeCell ref="AR2564:AS2564"/>
    <mergeCell ref="AT2564:AU2564"/>
    <mergeCell ref="AM2578:AN2578"/>
    <mergeCell ref="AO2578:AP2578"/>
    <mergeCell ref="AR2578:AS2578"/>
    <mergeCell ref="AT2578:AU2578"/>
    <mergeCell ref="S2557:T2557"/>
    <mergeCell ref="U2557:V2557"/>
    <mergeCell ref="D2557:E2557"/>
    <mergeCell ref="F2557:G2557"/>
    <mergeCell ref="S2599:T2599"/>
    <mergeCell ref="U2599:V2599"/>
    <mergeCell ref="D2599:E2599"/>
    <mergeCell ref="F2599:G2599"/>
    <mergeCell ref="I2599:J2599"/>
    <mergeCell ref="K2599:L2599"/>
    <mergeCell ref="N2599:O2599"/>
    <mergeCell ref="P2599:Q2599"/>
    <mergeCell ref="AH2599:AI2599"/>
    <mergeCell ref="AJ2599:AK2599"/>
    <mergeCell ref="AM2599:AN2599"/>
    <mergeCell ref="AO2599:AP2599"/>
    <mergeCell ref="AR2599:AS2599"/>
    <mergeCell ref="AT2599:AU2599"/>
    <mergeCell ref="I2560:J2560"/>
    <mergeCell ref="K2560:L2560"/>
    <mergeCell ref="N2560:O2560"/>
    <mergeCell ref="P2560:Q2560"/>
    <mergeCell ref="U2560:V2560"/>
    <mergeCell ref="X2560:Y2560"/>
    <mergeCell ref="S2578:T2578"/>
    <mergeCell ref="U2578:V2578"/>
    <mergeCell ref="X2578:Y2578"/>
    <mergeCell ref="Z2578:AA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D2571:E2571"/>
    <mergeCell ref="F2571:G2571"/>
    <mergeCell ref="I2571:J2571"/>
    <mergeCell ref="K2571:L2571"/>
    <mergeCell ref="N2571:O2571"/>
    <mergeCell ref="P2571:Q2571"/>
    <mergeCell ref="X2599:Y2599"/>
    <mergeCell ref="Z2599:AA2599"/>
    <mergeCell ref="AC2599:AD2599"/>
    <mergeCell ref="AE2599:AF2599"/>
    <mergeCell ref="S2592:T2592"/>
    <mergeCell ref="U2592:V2592"/>
    <mergeCell ref="D2592:E2592"/>
    <mergeCell ref="F2592:G2592"/>
    <mergeCell ref="I2592:J2592"/>
    <mergeCell ref="K2592:L2592"/>
    <mergeCell ref="D2595:E2595"/>
    <mergeCell ref="F2595:G2595"/>
    <mergeCell ref="I2595:J2595"/>
    <mergeCell ref="AJ2578:AK2578"/>
    <mergeCell ref="AH2571:AI2571"/>
    <mergeCell ref="AJ2571:AK2571"/>
    <mergeCell ref="AM2571:AN2571"/>
    <mergeCell ref="AO2571:AP2571"/>
    <mergeCell ref="AR2571:AS2571"/>
    <mergeCell ref="S2550:T2550"/>
    <mergeCell ref="U2550:V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D2543:E2543"/>
    <mergeCell ref="F2543:G2543"/>
    <mergeCell ref="I2543:J2543"/>
    <mergeCell ref="K2543:L2543"/>
    <mergeCell ref="N2543:O2543"/>
    <mergeCell ref="P2543:Q2543"/>
    <mergeCell ref="AC2543:AD2543"/>
    <mergeCell ref="AE2543:AF2543"/>
    <mergeCell ref="AH2543:AI2543"/>
    <mergeCell ref="AJ2543:AK2543"/>
    <mergeCell ref="AC2550:AD2550"/>
    <mergeCell ref="AE2550:AF2550"/>
    <mergeCell ref="X2550:Y2550"/>
    <mergeCell ref="Z2550:AA2550"/>
    <mergeCell ref="AH2550:AI2550"/>
    <mergeCell ref="AJ2550:AK2550"/>
    <mergeCell ref="D2553:E2553"/>
    <mergeCell ref="F2553:G2553"/>
    <mergeCell ref="I2553:J2553"/>
    <mergeCell ref="K2553:L2553"/>
    <mergeCell ref="N2553:O2553"/>
    <mergeCell ref="P2553:Q2553"/>
    <mergeCell ref="U2553:V2553"/>
    <mergeCell ref="X2553:Y2553"/>
    <mergeCell ref="Z2553:AA2553"/>
    <mergeCell ref="AC2553:AD2553"/>
    <mergeCell ref="AE2553:AF2553"/>
    <mergeCell ref="AJ2553:AK2553"/>
    <mergeCell ref="AR2553:AS2553"/>
    <mergeCell ref="Z2560:AA2560"/>
    <mergeCell ref="AC2560:AD2560"/>
    <mergeCell ref="AE2560:AF2560"/>
    <mergeCell ref="AJ2560:AK2560"/>
    <mergeCell ref="AM2560:AN2560"/>
    <mergeCell ref="AO2560:AP2560"/>
    <mergeCell ref="AR2560:AS2560"/>
    <mergeCell ref="D2567:E2567"/>
    <mergeCell ref="F2567:G2567"/>
    <mergeCell ref="I2567:J2567"/>
    <mergeCell ref="K2567:L2567"/>
    <mergeCell ref="N2567:O2567"/>
    <mergeCell ref="P2567:Q2567"/>
    <mergeCell ref="U2567:V2567"/>
    <mergeCell ref="X2571:Y2571"/>
    <mergeCell ref="Z2571:AA2571"/>
    <mergeCell ref="AC2571:AD2571"/>
    <mergeCell ref="S2529:T2529"/>
    <mergeCell ref="U2529:V2529"/>
    <mergeCell ref="D2529:E2529"/>
    <mergeCell ref="F2529:G2529"/>
    <mergeCell ref="I2529:J2529"/>
    <mergeCell ref="K2529:L2529"/>
    <mergeCell ref="N2529:O2529"/>
    <mergeCell ref="P2529:Q2529"/>
    <mergeCell ref="AC2536:AD2536"/>
    <mergeCell ref="AE2536:AF2536"/>
    <mergeCell ref="AH2536:AI2536"/>
    <mergeCell ref="AJ2536:AK2536"/>
    <mergeCell ref="AH2529:AI2529"/>
    <mergeCell ref="AJ2529:AK2529"/>
    <mergeCell ref="AM2529:AN2529"/>
    <mergeCell ref="AO2529:AP2529"/>
    <mergeCell ref="AR2529:AS2529"/>
    <mergeCell ref="AT2529:AU2529"/>
    <mergeCell ref="S2522:T2522"/>
    <mergeCell ref="U2522:V2522"/>
    <mergeCell ref="D2522:E2522"/>
    <mergeCell ref="F2522:G2522"/>
    <mergeCell ref="I2522:J2522"/>
    <mergeCell ref="K2522:L2522"/>
    <mergeCell ref="N2522:O2522"/>
    <mergeCell ref="P2522:Q2522"/>
    <mergeCell ref="X2522:Y2522"/>
    <mergeCell ref="Z2522:AA2522"/>
    <mergeCell ref="AC2522:AD2522"/>
    <mergeCell ref="AE2522:AF2522"/>
    <mergeCell ref="X2529:Y2529"/>
    <mergeCell ref="Z2529:AA2529"/>
    <mergeCell ref="AC2529:AD2529"/>
    <mergeCell ref="AE2529:AF2529"/>
    <mergeCell ref="D2525:E2525"/>
    <mergeCell ref="F2525:G2525"/>
    <mergeCell ref="I2525:J2525"/>
    <mergeCell ref="K2525:L2525"/>
    <mergeCell ref="N2525:O2525"/>
    <mergeCell ref="P2525:Q2525"/>
    <mergeCell ref="U2525:V2525"/>
    <mergeCell ref="X2525:Y2525"/>
    <mergeCell ref="Z2525:AA2525"/>
    <mergeCell ref="AC2525:AD2525"/>
    <mergeCell ref="AE2525:AF2525"/>
    <mergeCell ref="AJ2525:AK2525"/>
    <mergeCell ref="AM2525:AN2525"/>
    <mergeCell ref="AO2525:AP2525"/>
    <mergeCell ref="AR2525:AS2525"/>
    <mergeCell ref="AT2525:AU2525"/>
    <mergeCell ref="D2532:E2532"/>
    <mergeCell ref="F2532:G2532"/>
    <mergeCell ref="I2532:J2532"/>
    <mergeCell ref="K2532:L2532"/>
    <mergeCell ref="N2532:O2532"/>
    <mergeCell ref="P2532:Q2532"/>
    <mergeCell ref="U2532:V2532"/>
    <mergeCell ref="X2532:Y2532"/>
    <mergeCell ref="Z2532:AA2532"/>
    <mergeCell ref="AC2532:AD2532"/>
    <mergeCell ref="AE2532:AF2532"/>
    <mergeCell ref="AJ2532:AK2532"/>
    <mergeCell ref="AM2532:AN2532"/>
    <mergeCell ref="AO2532:AP2532"/>
    <mergeCell ref="N2515:O2515"/>
    <mergeCell ref="P2515:Q2515"/>
    <mergeCell ref="AH2515:AI2515"/>
    <mergeCell ref="AJ2515:AK2515"/>
    <mergeCell ref="AH2522:AI2522"/>
    <mergeCell ref="AJ2522:AK2522"/>
    <mergeCell ref="AM2522:AN2522"/>
    <mergeCell ref="AO2522:AP2522"/>
    <mergeCell ref="AR2522:AS2522"/>
    <mergeCell ref="AT2522:AU2522"/>
    <mergeCell ref="S2508:T2508"/>
    <mergeCell ref="U2508:V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D2501:E2501"/>
    <mergeCell ref="F2501:G2501"/>
    <mergeCell ref="I2501:J2501"/>
    <mergeCell ref="K2501:L2501"/>
    <mergeCell ref="N2501:O2501"/>
    <mergeCell ref="P2501:Q2501"/>
    <mergeCell ref="AC2501:AD2501"/>
    <mergeCell ref="AE2501:AF2501"/>
    <mergeCell ref="AH2501:AI2501"/>
    <mergeCell ref="AJ2501:AK2501"/>
    <mergeCell ref="AH2508:AI2508"/>
    <mergeCell ref="AJ2508:AK2508"/>
    <mergeCell ref="AC2508:AD2508"/>
    <mergeCell ref="AE2508:AF2508"/>
    <mergeCell ref="X2508:Y2508"/>
    <mergeCell ref="Z2508:AA2508"/>
    <mergeCell ref="X2515:Y2515"/>
    <mergeCell ref="Z2515:AA2515"/>
    <mergeCell ref="AC2515:AD2515"/>
    <mergeCell ref="AE2515:AF2515"/>
    <mergeCell ref="D2518:E2518"/>
    <mergeCell ref="F2518:G2518"/>
    <mergeCell ref="I2518:J2518"/>
    <mergeCell ref="K2518:L2518"/>
    <mergeCell ref="N2518:O2518"/>
    <mergeCell ref="P2518:Q2518"/>
    <mergeCell ref="U2518:V2518"/>
    <mergeCell ref="X2518:Y2518"/>
    <mergeCell ref="Z2518:AA2518"/>
    <mergeCell ref="AC2518:AD2518"/>
    <mergeCell ref="AE2518:AF2518"/>
    <mergeCell ref="AJ2518:AK2518"/>
    <mergeCell ref="AM2518:AN2518"/>
    <mergeCell ref="AO2518:AP2518"/>
    <mergeCell ref="AR2518:AS2518"/>
    <mergeCell ref="AT2518:AU2518"/>
    <mergeCell ref="S2494:T2494"/>
    <mergeCell ref="U2494:V2494"/>
    <mergeCell ref="X2494:Y2494"/>
    <mergeCell ref="Z2494:AA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D2487:E2487"/>
    <mergeCell ref="F2487:G2487"/>
    <mergeCell ref="I2487:J2487"/>
    <mergeCell ref="K2487:L2487"/>
    <mergeCell ref="N2487:O2487"/>
    <mergeCell ref="P2487:Q2487"/>
    <mergeCell ref="AC2494:AD2494"/>
    <mergeCell ref="AE2494:AF2494"/>
    <mergeCell ref="AH2494:AI2494"/>
    <mergeCell ref="AJ2494:AK2494"/>
    <mergeCell ref="X2487:Y2487"/>
    <mergeCell ref="Z2487:AA2487"/>
    <mergeCell ref="AC2487:AD2487"/>
    <mergeCell ref="AE2487:AF2487"/>
    <mergeCell ref="AH2487:AI2487"/>
    <mergeCell ref="AJ2487:AK2487"/>
    <mergeCell ref="S2480:T2480"/>
    <mergeCell ref="U2480:V2480"/>
    <mergeCell ref="D2480:E2480"/>
    <mergeCell ref="F2480:G2480"/>
    <mergeCell ref="I2480:J2480"/>
    <mergeCell ref="K2480:L2480"/>
    <mergeCell ref="N2480:O2480"/>
    <mergeCell ref="P2480:Q2480"/>
    <mergeCell ref="X2480:Y2480"/>
    <mergeCell ref="Z2480:AA2480"/>
    <mergeCell ref="AC2480:AD2480"/>
    <mergeCell ref="AE2480:AF2480"/>
    <mergeCell ref="S2473:T2473"/>
    <mergeCell ref="U2473:V2473"/>
    <mergeCell ref="D2473:E2473"/>
    <mergeCell ref="F2473:G2473"/>
    <mergeCell ref="I2473:J2473"/>
    <mergeCell ref="K2473:L2473"/>
    <mergeCell ref="N2473:O2473"/>
    <mergeCell ref="P2473:Q2473"/>
    <mergeCell ref="AH2473:AI2473"/>
    <mergeCell ref="AJ2473:AK2473"/>
    <mergeCell ref="AH2480:AI2480"/>
    <mergeCell ref="AJ2480:AK2480"/>
    <mergeCell ref="AM2480:AN2480"/>
    <mergeCell ref="AO2480:AP2480"/>
    <mergeCell ref="AR2480:AS2480"/>
    <mergeCell ref="AT2480:AU2480"/>
    <mergeCell ref="S2466:T2466"/>
    <mergeCell ref="U2466:V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D2459:E2459"/>
    <mergeCell ref="F2459:G2459"/>
    <mergeCell ref="I2459:J2459"/>
    <mergeCell ref="K2459:L2459"/>
    <mergeCell ref="N2459:O2459"/>
    <mergeCell ref="P2459:Q2459"/>
    <mergeCell ref="AC2459:AD2459"/>
    <mergeCell ref="AE2459:AF2459"/>
    <mergeCell ref="AH2459:AI2459"/>
    <mergeCell ref="AJ2459:AK2459"/>
    <mergeCell ref="AH2466:AI2466"/>
    <mergeCell ref="AJ2466:AK2466"/>
    <mergeCell ref="AC2466:AD2466"/>
    <mergeCell ref="AE2466:AF2466"/>
    <mergeCell ref="X2466:Y2466"/>
    <mergeCell ref="Z2466:AA2466"/>
    <mergeCell ref="X2473:Y2473"/>
    <mergeCell ref="Z2473:AA2473"/>
    <mergeCell ref="AC2473:AD2473"/>
    <mergeCell ref="AE2473:AF2473"/>
    <mergeCell ref="AM2459:AN2459"/>
    <mergeCell ref="AO2459:AP2459"/>
    <mergeCell ref="AR2459:AS2459"/>
    <mergeCell ref="AT2459:AU2459"/>
    <mergeCell ref="AM2466:AN2466"/>
    <mergeCell ref="AO2466:AP2466"/>
    <mergeCell ref="AR2466:AS2466"/>
    <mergeCell ref="AT2466:AU2466"/>
    <mergeCell ref="AM2473:AN2473"/>
    <mergeCell ref="AO2473:AP2473"/>
    <mergeCell ref="AR2473:AS2473"/>
    <mergeCell ref="AT2473:AU2473"/>
    <mergeCell ref="D2476:E2476"/>
    <mergeCell ref="F2476:G2476"/>
    <mergeCell ref="I2476:J2476"/>
    <mergeCell ref="K2476:L2476"/>
    <mergeCell ref="AC2431:AD2431"/>
    <mergeCell ref="AE2431:AF2431"/>
    <mergeCell ref="D2434:E2434"/>
    <mergeCell ref="F2434:G2434"/>
    <mergeCell ref="I2434:J2434"/>
    <mergeCell ref="K2434:L2434"/>
    <mergeCell ref="N2434:O2434"/>
    <mergeCell ref="P2434:Q2434"/>
    <mergeCell ref="U2434:V2434"/>
    <mergeCell ref="X2434:Y2434"/>
    <mergeCell ref="Z2434:AA2434"/>
    <mergeCell ref="AC2434:AD2434"/>
    <mergeCell ref="AM2417:AN2417"/>
    <mergeCell ref="AO2417:AP2417"/>
    <mergeCell ref="AR2417:AS2417"/>
    <mergeCell ref="AT2417:AU2417"/>
    <mergeCell ref="AM2424:AN2424"/>
    <mergeCell ref="AO2424:AP2424"/>
    <mergeCell ref="S2452:T2452"/>
    <mergeCell ref="U2452:V2452"/>
    <mergeCell ref="X2452:Y2452"/>
    <mergeCell ref="Z2452:AA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D2445:E2445"/>
    <mergeCell ref="F2445:G2445"/>
    <mergeCell ref="I2445:J2445"/>
    <mergeCell ref="K2445:L2445"/>
    <mergeCell ref="N2445:O2445"/>
    <mergeCell ref="P2445:Q2445"/>
    <mergeCell ref="AC2452:AD2452"/>
    <mergeCell ref="AE2452:AF2452"/>
    <mergeCell ref="AH2452:AI2452"/>
    <mergeCell ref="AJ2452:AK2452"/>
    <mergeCell ref="AC2445:AD2445"/>
    <mergeCell ref="AE2445:AF2445"/>
    <mergeCell ref="AH2445:AI2445"/>
    <mergeCell ref="AJ2445:AK2445"/>
    <mergeCell ref="AM2445:AN2445"/>
    <mergeCell ref="AO2445:AP2445"/>
    <mergeCell ref="S2438:T2438"/>
    <mergeCell ref="U2438:V2438"/>
    <mergeCell ref="D2438:E2438"/>
    <mergeCell ref="F2438:G2438"/>
    <mergeCell ref="I2438:J2438"/>
    <mergeCell ref="K2438:L2438"/>
    <mergeCell ref="N2438:O2438"/>
    <mergeCell ref="P2438:Q2438"/>
    <mergeCell ref="X2438:Y2438"/>
    <mergeCell ref="Z2438:AA2438"/>
    <mergeCell ref="AC2438:AD2438"/>
    <mergeCell ref="AE2438:AF2438"/>
    <mergeCell ref="X2445:Y2445"/>
    <mergeCell ref="Z2445:AA2445"/>
    <mergeCell ref="AM2452:AN2452"/>
    <mergeCell ref="AO2452:AP2452"/>
    <mergeCell ref="AM2431:AN2431"/>
    <mergeCell ref="AO2431:AP2431"/>
    <mergeCell ref="AM2396:AN2396"/>
    <mergeCell ref="AO2396:AP2396"/>
    <mergeCell ref="AR2396:AS2396"/>
    <mergeCell ref="AT2396:AU2396"/>
    <mergeCell ref="AM2403:AN2403"/>
    <mergeCell ref="AO2403:AP2403"/>
    <mergeCell ref="AR2403:AS2403"/>
    <mergeCell ref="AT2403:AU2403"/>
    <mergeCell ref="AM2410:AN2410"/>
    <mergeCell ref="AO2410:AP2410"/>
    <mergeCell ref="AR2410:AS2410"/>
    <mergeCell ref="AT2410:AU2410"/>
    <mergeCell ref="S2389:T2389"/>
    <mergeCell ref="U2389:V2389"/>
    <mergeCell ref="D2389:E2389"/>
    <mergeCell ref="F2389:G2389"/>
    <mergeCell ref="I2389:J2389"/>
    <mergeCell ref="K2389:L2389"/>
    <mergeCell ref="S2431:T2431"/>
    <mergeCell ref="U2431:V2431"/>
    <mergeCell ref="D2431:E2431"/>
    <mergeCell ref="F2431:G2431"/>
    <mergeCell ref="I2431:J2431"/>
    <mergeCell ref="K2431:L2431"/>
    <mergeCell ref="N2431:O2431"/>
    <mergeCell ref="P2431:Q2431"/>
    <mergeCell ref="AH2431:AI2431"/>
    <mergeCell ref="AJ2431:AK2431"/>
    <mergeCell ref="AH2438:AI2438"/>
    <mergeCell ref="AJ2438:AK2438"/>
    <mergeCell ref="AM2438:AN2438"/>
    <mergeCell ref="AO2438:AP2438"/>
    <mergeCell ref="AR2438:AS2438"/>
    <mergeCell ref="AT2438:AU2438"/>
    <mergeCell ref="S2424:T2424"/>
    <mergeCell ref="U2424:V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D2417:E2417"/>
    <mergeCell ref="F2417:G2417"/>
    <mergeCell ref="I2417:J2417"/>
    <mergeCell ref="K2417:L2417"/>
    <mergeCell ref="N2417:O2417"/>
    <mergeCell ref="P2417:Q2417"/>
    <mergeCell ref="AC2417:AD2417"/>
    <mergeCell ref="AE2417:AF2417"/>
    <mergeCell ref="AH2417:AI2417"/>
    <mergeCell ref="AJ2417:AK2417"/>
    <mergeCell ref="AH2424:AI2424"/>
    <mergeCell ref="AJ2424:AK2424"/>
    <mergeCell ref="AC2424:AD2424"/>
    <mergeCell ref="AE2424:AF2424"/>
    <mergeCell ref="X2424:Y2424"/>
    <mergeCell ref="Z2424:AA2424"/>
    <mergeCell ref="X2431:Y2431"/>
    <mergeCell ref="Z2431:AA2431"/>
    <mergeCell ref="D2392:E2392"/>
    <mergeCell ref="F2392:G2392"/>
    <mergeCell ref="I2392:J2392"/>
    <mergeCell ref="K2392:L2392"/>
    <mergeCell ref="N2392:O2392"/>
    <mergeCell ref="P2392:Q2392"/>
    <mergeCell ref="S2410:T2410"/>
    <mergeCell ref="U2410:V2410"/>
    <mergeCell ref="X2410:Y2410"/>
    <mergeCell ref="Z2410:AA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D2403:E2403"/>
    <mergeCell ref="F2403:G2403"/>
    <mergeCell ref="I2403:J2403"/>
    <mergeCell ref="K2403:L2403"/>
    <mergeCell ref="N2403:O2403"/>
    <mergeCell ref="P2403:Q2403"/>
    <mergeCell ref="AC2410:AD2410"/>
    <mergeCell ref="AE2410:AF2410"/>
    <mergeCell ref="AH2410:AI2410"/>
    <mergeCell ref="AJ2410:AK2410"/>
    <mergeCell ref="X2403:Y2403"/>
    <mergeCell ref="Z2403:AA2403"/>
    <mergeCell ref="AC2403:AD2403"/>
    <mergeCell ref="AE2403:AF2403"/>
    <mergeCell ref="AH2403:AI2403"/>
    <mergeCell ref="AJ2403:AK2403"/>
    <mergeCell ref="S2396:T2396"/>
    <mergeCell ref="U2396:V2396"/>
    <mergeCell ref="D2396:E2396"/>
    <mergeCell ref="F2396:G2396"/>
    <mergeCell ref="I2396:J2396"/>
    <mergeCell ref="K2396:L2396"/>
    <mergeCell ref="N2396:O2396"/>
    <mergeCell ref="P2396:Q2396"/>
    <mergeCell ref="S2382:T2382"/>
    <mergeCell ref="U2382:V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D2375:E2375"/>
    <mergeCell ref="F2375:G2375"/>
    <mergeCell ref="I2375:J2375"/>
    <mergeCell ref="K2375:L2375"/>
    <mergeCell ref="N2375:O2375"/>
    <mergeCell ref="P2375:Q2375"/>
    <mergeCell ref="AC2375:AD2375"/>
    <mergeCell ref="AE2375:AF2375"/>
    <mergeCell ref="AH2375:AI2375"/>
    <mergeCell ref="AJ2375:AK2375"/>
    <mergeCell ref="AC2382:AD2382"/>
    <mergeCell ref="AE2382:AF2382"/>
    <mergeCell ref="X2382:Y2382"/>
    <mergeCell ref="Z2382:AA2382"/>
    <mergeCell ref="AH2382:AI2382"/>
    <mergeCell ref="AJ2382:AK2382"/>
    <mergeCell ref="D2385:E2385"/>
    <mergeCell ref="F2385:G2385"/>
    <mergeCell ref="I2385:J2385"/>
    <mergeCell ref="K2385:L2385"/>
    <mergeCell ref="N2385:O2385"/>
    <mergeCell ref="P2385:Q2385"/>
    <mergeCell ref="U2385:V2385"/>
    <mergeCell ref="X2385:Y2385"/>
    <mergeCell ref="Z2385:AA2385"/>
    <mergeCell ref="AC2385:AD2385"/>
    <mergeCell ref="AE2385:AF2385"/>
    <mergeCell ref="AJ2385:AK2385"/>
    <mergeCell ref="S2361:T2361"/>
    <mergeCell ref="U2361:V2361"/>
    <mergeCell ref="D2361:E2361"/>
    <mergeCell ref="F2361:G2361"/>
    <mergeCell ref="I2361:J2361"/>
    <mergeCell ref="K2361:L2361"/>
    <mergeCell ref="N2361:O2361"/>
    <mergeCell ref="P2361:Q2361"/>
    <mergeCell ref="AC2368:AD2368"/>
    <mergeCell ref="AE2368:AF2368"/>
    <mergeCell ref="AH2368:AI2368"/>
    <mergeCell ref="AJ2368:AK2368"/>
    <mergeCell ref="AH2361:AI2361"/>
    <mergeCell ref="AJ2361:AK2361"/>
    <mergeCell ref="AM2361:AN2361"/>
    <mergeCell ref="AO2361:AP2361"/>
    <mergeCell ref="AR2361:AS2361"/>
    <mergeCell ref="AT2361:AU2361"/>
    <mergeCell ref="S2354:T2354"/>
    <mergeCell ref="U2354:V2354"/>
    <mergeCell ref="D2354:E2354"/>
    <mergeCell ref="F2354:G2354"/>
    <mergeCell ref="I2354:J2354"/>
    <mergeCell ref="K2354:L2354"/>
    <mergeCell ref="N2354:O2354"/>
    <mergeCell ref="P2354:Q2354"/>
    <mergeCell ref="AC2354:AD2354"/>
    <mergeCell ref="AE2354:AF2354"/>
    <mergeCell ref="X2361:Y2361"/>
    <mergeCell ref="Z2361:AA2361"/>
    <mergeCell ref="AC2361:AD2361"/>
    <mergeCell ref="AE2361:AF2361"/>
    <mergeCell ref="D2357:E2357"/>
    <mergeCell ref="F2357:G2357"/>
    <mergeCell ref="I2357:J2357"/>
    <mergeCell ref="K2357:L2357"/>
    <mergeCell ref="N2357:O2357"/>
    <mergeCell ref="P2357:Q2357"/>
    <mergeCell ref="U2357:V2357"/>
    <mergeCell ref="X2357:Y2357"/>
    <mergeCell ref="Z2357:AA2357"/>
    <mergeCell ref="AC2357:AD2357"/>
    <mergeCell ref="AE2357:AF2357"/>
    <mergeCell ref="AJ2357:AK2357"/>
    <mergeCell ref="AM2357:AN2357"/>
    <mergeCell ref="AO2357:AP2357"/>
    <mergeCell ref="AR2357:AS2357"/>
    <mergeCell ref="AT2357:AU2357"/>
    <mergeCell ref="D2364:E2364"/>
    <mergeCell ref="F2364:G2364"/>
    <mergeCell ref="I2364:J2364"/>
    <mergeCell ref="K2364:L2364"/>
    <mergeCell ref="N2364:O2364"/>
    <mergeCell ref="P2364:Q2364"/>
    <mergeCell ref="U2364:V2364"/>
    <mergeCell ref="X2364:Y2364"/>
    <mergeCell ref="Z2364:AA2364"/>
    <mergeCell ref="AC2364:AD2364"/>
    <mergeCell ref="AE2364:AF2364"/>
    <mergeCell ref="AJ2364:AK2364"/>
    <mergeCell ref="AM2364:AN2364"/>
    <mergeCell ref="AO2364:AP2364"/>
    <mergeCell ref="AR2364:AS2364"/>
    <mergeCell ref="AT2364:AU2364"/>
    <mergeCell ref="S2347:T2347"/>
    <mergeCell ref="U2347:V2347"/>
    <mergeCell ref="D2347:E2347"/>
    <mergeCell ref="F2347:G2347"/>
    <mergeCell ref="I2347:J2347"/>
    <mergeCell ref="K2347:L2347"/>
    <mergeCell ref="N2347:O2347"/>
    <mergeCell ref="P2347:Q2347"/>
    <mergeCell ref="AH2347:AI2347"/>
    <mergeCell ref="AJ2347:AK2347"/>
    <mergeCell ref="AH2354:AI2354"/>
    <mergeCell ref="AJ2354:AK2354"/>
    <mergeCell ref="AM2347:AN2347"/>
    <mergeCell ref="AO2347:AP2347"/>
    <mergeCell ref="X2347:Y2347"/>
    <mergeCell ref="Z2347:AA2347"/>
    <mergeCell ref="AC2347:AD2347"/>
    <mergeCell ref="AE2347:AF2347"/>
    <mergeCell ref="X2354:Y2354"/>
    <mergeCell ref="Z2354:AA2354"/>
    <mergeCell ref="S2340:T2340"/>
    <mergeCell ref="U2340:V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D2333:E2333"/>
    <mergeCell ref="F2333:G2333"/>
    <mergeCell ref="I2333:J2333"/>
    <mergeCell ref="K2333:L2333"/>
    <mergeCell ref="N2333:O2333"/>
    <mergeCell ref="P2333:Q2333"/>
    <mergeCell ref="AC2333:AD2333"/>
    <mergeCell ref="AE2333:AF2333"/>
    <mergeCell ref="AH2333:AI2333"/>
    <mergeCell ref="AJ2333:AK2333"/>
    <mergeCell ref="AC2340:AD2340"/>
    <mergeCell ref="AE2340:AF2340"/>
    <mergeCell ref="X2340:Y2340"/>
    <mergeCell ref="Z2340:AA2340"/>
    <mergeCell ref="AH2340:AI2340"/>
    <mergeCell ref="AJ2340:AK2340"/>
    <mergeCell ref="D2350:E2350"/>
    <mergeCell ref="F2350:G2350"/>
    <mergeCell ref="I2350:J2350"/>
    <mergeCell ref="K2350:L2350"/>
    <mergeCell ref="N2350:O2350"/>
    <mergeCell ref="P2350:Q2350"/>
    <mergeCell ref="U2350:V2350"/>
    <mergeCell ref="X2350:Y2350"/>
    <mergeCell ref="Z2350:AA2350"/>
    <mergeCell ref="AC2350:AD2350"/>
    <mergeCell ref="AE2350:AF2350"/>
    <mergeCell ref="AJ2350:AK2350"/>
    <mergeCell ref="AM2350:AN2350"/>
    <mergeCell ref="AO2350:AP2350"/>
    <mergeCell ref="S2326:T2326"/>
    <mergeCell ref="U2326:V2326"/>
    <mergeCell ref="X2326:Y2326"/>
    <mergeCell ref="Z2326:AA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D2319:E2319"/>
    <mergeCell ref="F2319:G2319"/>
    <mergeCell ref="I2319:J2319"/>
    <mergeCell ref="K2319:L2319"/>
    <mergeCell ref="N2319:O2319"/>
    <mergeCell ref="P2319:Q2319"/>
    <mergeCell ref="AC2326:AD2326"/>
    <mergeCell ref="AE2326:AF2326"/>
    <mergeCell ref="AH2326:AI2326"/>
    <mergeCell ref="AJ2326:AK2326"/>
    <mergeCell ref="AH2319:AI2319"/>
    <mergeCell ref="AJ2319:AK2319"/>
    <mergeCell ref="AM2319:AN2319"/>
    <mergeCell ref="AO2319:AP2319"/>
    <mergeCell ref="AR2319:AS2319"/>
    <mergeCell ref="AT2319:AU2319"/>
    <mergeCell ref="S2312:T2312"/>
    <mergeCell ref="U2312:V2312"/>
    <mergeCell ref="D2312:E2312"/>
    <mergeCell ref="F2312:G2312"/>
    <mergeCell ref="I2312:J2312"/>
    <mergeCell ref="K2312:L2312"/>
    <mergeCell ref="N2312:O2312"/>
    <mergeCell ref="P2312:Q2312"/>
    <mergeCell ref="AC2312:AD2312"/>
    <mergeCell ref="AE2312:AF2312"/>
    <mergeCell ref="X2319:Y2319"/>
    <mergeCell ref="Z2319:AA2319"/>
    <mergeCell ref="AC2319:AD2319"/>
    <mergeCell ref="AE2319:AF2319"/>
    <mergeCell ref="D2322:E2322"/>
    <mergeCell ref="F2322:G2322"/>
    <mergeCell ref="I2322:J2322"/>
    <mergeCell ref="K2322:L2322"/>
    <mergeCell ref="N2322:O2322"/>
    <mergeCell ref="P2322:Q2322"/>
    <mergeCell ref="U2322:V2322"/>
    <mergeCell ref="X2322:Y2322"/>
    <mergeCell ref="Z2322:AA2322"/>
    <mergeCell ref="AC2322:AD2322"/>
    <mergeCell ref="AE2322:AF2322"/>
    <mergeCell ref="AJ2322:AK2322"/>
    <mergeCell ref="AM2322:AN2322"/>
    <mergeCell ref="AO2322:AP2322"/>
    <mergeCell ref="AR2322:AS2322"/>
    <mergeCell ref="AT2322:AU2322"/>
    <mergeCell ref="AR2312:AS2312"/>
    <mergeCell ref="AT2312:AU2312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D2291:E2291"/>
    <mergeCell ref="F2291:G2291"/>
    <mergeCell ref="I2291:J2291"/>
    <mergeCell ref="K2291:L2291"/>
    <mergeCell ref="N2291:O2291"/>
    <mergeCell ref="P2291:Q2291"/>
    <mergeCell ref="AC2291:AD2291"/>
    <mergeCell ref="AE2291:AF2291"/>
    <mergeCell ref="AH2291:AI2291"/>
    <mergeCell ref="AJ2291:AK2291"/>
    <mergeCell ref="AC2298:AD2298"/>
    <mergeCell ref="AE2298:AF2298"/>
    <mergeCell ref="X2298:Y2298"/>
    <mergeCell ref="Z2298:AA2298"/>
    <mergeCell ref="AH2298:AI2298"/>
    <mergeCell ref="AJ2298:AK2298"/>
    <mergeCell ref="AM2291:AN2291"/>
    <mergeCell ref="AO2291:AP2291"/>
    <mergeCell ref="AM2298:AN2298"/>
    <mergeCell ref="AO2298:AP2298"/>
    <mergeCell ref="AM2305:AN2305"/>
    <mergeCell ref="AO2305:AP2305"/>
    <mergeCell ref="D2301:E2301"/>
    <mergeCell ref="F2301:G2301"/>
    <mergeCell ref="I2301:J2301"/>
    <mergeCell ref="K2301:L2301"/>
    <mergeCell ref="N2301:O2301"/>
    <mergeCell ref="P2301:Q2301"/>
    <mergeCell ref="U2301:V2301"/>
    <mergeCell ref="X2301:Y2301"/>
    <mergeCell ref="Z2301:AA2301"/>
    <mergeCell ref="AC2301:AD2301"/>
    <mergeCell ref="AE2301:AF2301"/>
    <mergeCell ref="AJ2301:AK2301"/>
    <mergeCell ref="AM2301:AN2301"/>
    <mergeCell ref="AO2301:AP2301"/>
    <mergeCell ref="S2298:T2298"/>
    <mergeCell ref="U2298:V2298"/>
    <mergeCell ref="S2277:T2277"/>
    <mergeCell ref="U2277:V2277"/>
    <mergeCell ref="D2277:E2277"/>
    <mergeCell ref="F2277:G2277"/>
    <mergeCell ref="I2277:J2277"/>
    <mergeCell ref="K2277:L2277"/>
    <mergeCell ref="N2277:O2277"/>
    <mergeCell ref="P2277:Q2277"/>
    <mergeCell ref="AC2284:AD2284"/>
    <mergeCell ref="AE2284:AF2284"/>
    <mergeCell ref="AH2284:AI2284"/>
    <mergeCell ref="AJ2284:AK2284"/>
    <mergeCell ref="AH2277:AI2277"/>
    <mergeCell ref="AJ2277:AK2277"/>
    <mergeCell ref="AM2277:AN2277"/>
    <mergeCell ref="AO2277:AP2277"/>
    <mergeCell ref="AR2277:AS2277"/>
    <mergeCell ref="AT2277:AU2277"/>
    <mergeCell ref="S2270:T2270"/>
    <mergeCell ref="U2270:V2270"/>
    <mergeCell ref="D2270:E2270"/>
    <mergeCell ref="F2270:G2270"/>
    <mergeCell ref="I2270:J2270"/>
    <mergeCell ref="K2270:L2270"/>
    <mergeCell ref="N2270:O2270"/>
    <mergeCell ref="P2270:Q2270"/>
    <mergeCell ref="X2270:Y2270"/>
    <mergeCell ref="Z2270:AA2270"/>
    <mergeCell ref="AC2270:AD2270"/>
    <mergeCell ref="AE2270:AF2270"/>
    <mergeCell ref="X2277:Y2277"/>
    <mergeCell ref="Z2277:AA2277"/>
    <mergeCell ref="AC2277:AD2277"/>
    <mergeCell ref="AE2277:AF2277"/>
    <mergeCell ref="AM2284:AN2284"/>
    <mergeCell ref="AO2284:AP2284"/>
    <mergeCell ref="AR2284:AS2284"/>
    <mergeCell ref="AT2284:AU2284"/>
    <mergeCell ref="D2273:E2273"/>
    <mergeCell ref="F2273:G2273"/>
    <mergeCell ref="I2273:J2273"/>
    <mergeCell ref="K2273:L2273"/>
    <mergeCell ref="N2273:O2273"/>
    <mergeCell ref="P2273:Q2273"/>
    <mergeCell ref="U2273:V2273"/>
    <mergeCell ref="X2273:Y2273"/>
    <mergeCell ref="Z2273:AA2273"/>
    <mergeCell ref="AC2273:AD2273"/>
    <mergeCell ref="AE2273:AF2273"/>
    <mergeCell ref="AJ2273:AK2273"/>
    <mergeCell ref="AM2273:AN2273"/>
    <mergeCell ref="AO2273:AP2273"/>
    <mergeCell ref="AR2273:AS2273"/>
    <mergeCell ref="AT2273:AU2273"/>
    <mergeCell ref="D2280:E2280"/>
    <mergeCell ref="F2280:G2280"/>
    <mergeCell ref="I2280:J2280"/>
    <mergeCell ref="K2280:L2280"/>
    <mergeCell ref="N2280:O2280"/>
    <mergeCell ref="P2280:Q2280"/>
    <mergeCell ref="U2280:V2280"/>
    <mergeCell ref="X2280:Y2280"/>
    <mergeCell ref="Z2280:AA2280"/>
    <mergeCell ref="AC2280:AD2280"/>
    <mergeCell ref="S2263:T2263"/>
    <mergeCell ref="U2263:V2263"/>
    <mergeCell ref="D2263:E2263"/>
    <mergeCell ref="F2263:G2263"/>
    <mergeCell ref="I2263:J2263"/>
    <mergeCell ref="K2263:L2263"/>
    <mergeCell ref="N2263:O2263"/>
    <mergeCell ref="P2263:Q2263"/>
    <mergeCell ref="AH2263:AI2263"/>
    <mergeCell ref="AJ2263:AK2263"/>
    <mergeCell ref="AH2270:AI2270"/>
    <mergeCell ref="AJ2270:AK2270"/>
    <mergeCell ref="AM2263:AN2263"/>
    <mergeCell ref="AO2263:AP2263"/>
    <mergeCell ref="AR2263:AS2263"/>
    <mergeCell ref="AT2263:AU2263"/>
    <mergeCell ref="AM2270:AN2270"/>
    <mergeCell ref="AO2270:AP2270"/>
    <mergeCell ref="AR2270:AS2270"/>
    <mergeCell ref="AT2270:AU2270"/>
    <mergeCell ref="S2256:T2256"/>
    <mergeCell ref="U2256:V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D2249:E2249"/>
    <mergeCell ref="F2249:G2249"/>
    <mergeCell ref="I2249:J2249"/>
    <mergeCell ref="K2249:L2249"/>
    <mergeCell ref="N2249:O2249"/>
    <mergeCell ref="P2249:Q2249"/>
    <mergeCell ref="AC2249:AD2249"/>
    <mergeCell ref="AE2249:AF2249"/>
    <mergeCell ref="AH2249:AI2249"/>
    <mergeCell ref="AJ2249:AK2249"/>
    <mergeCell ref="AH2256:AI2256"/>
    <mergeCell ref="AJ2256:AK2256"/>
    <mergeCell ref="AC2256:AD2256"/>
    <mergeCell ref="AE2256:AF2256"/>
    <mergeCell ref="X2256:Y2256"/>
    <mergeCell ref="Z2256:AA2256"/>
    <mergeCell ref="X2263:Y2263"/>
    <mergeCell ref="Z2263:AA2263"/>
    <mergeCell ref="AC2263:AD2263"/>
    <mergeCell ref="AE2263:AF2263"/>
    <mergeCell ref="D2266:E2266"/>
    <mergeCell ref="F2266:G2266"/>
    <mergeCell ref="I2266:J2266"/>
    <mergeCell ref="K2266:L2266"/>
    <mergeCell ref="N2266:O2266"/>
    <mergeCell ref="P2266:Q2266"/>
    <mergeCell ref="U2266:V2266"/>
    <mergeCell ref="X2266:Y2266"/>
    <mergeCell ref="Z2266:AA2266"/>
    <mergeCell ref="AC2266:AD2266"/>
    <mergeCell ref="AE2266:AF2266"/>
    <mergeCell ref="AJ2266:AK2266"/>
    <mergeCell ref="S2242:T2242"/>
    <mergeCell ref="U2242:V2242"/>
    <mergeCell ref="X2242:Y2242"/>
    <mergeCell ref="Z2242:AA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D2235:E2235"/>
    <mergeCell ref="F2235:G2235"/>
    <mergeCell ref="I2235:J2235"/>
    <mergeCell ref="K2235:L2235"/>
    <mergeCell ref="N2235:O2235"/>
    <mergeCell ref="P2235:Q2235"/>
    <mergeCell ref="AC2242:AD2242"/>
    <mergeCell ref="AE2242:AF2242"/>
    <mergeCell ref="AH2242:AI2242"/>
    <mergeCell ref="AJ2242:AK2242"/>
    <mergeCell ref="X2235:Y2235"/>
    <mergeCell ref="Z2235:AA2235"/>
    <mergeCell ref="AC2235:AD2235"/>
    <mergeCell ref="AE2235:AF2235"/>
    <mergeCell ref="AH2235:AI2235"/>
    <mergeCell ref="AJ2235:AK2235"/>
    <mergeCell ref="S2228:T2228"/>
    <mergeCell ref="U2228:V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D2221:E2221"/>
    <mergeCell ref="F2221:G2221"/>
    <mergeCell ref="I2221:J2221"/>
    <mergeCell ref="K2221:L2221"/>
    <mergeCell ref="N2221:O2221"/>
    <mergeCell ref="P2221:Q2221"/>
    <mergeCell ref="AH2221:AI2221"/>
    <mergeCell ref="AJ2221:AK2221"/>
    <mergeCell ref="AH2228:AI2228"/>
    <mergeCell ref="AJ2228:AK2228"/>
    <mergeCell ref="X2221:Y2221"/>
    <mergeCell ref="Z2221:AA2221"/>
    <mergeCell ref="AC2221:AD2221"/>
    <mergeCell ref="AE2221:AF2221"/>
    <mergeCell ref="X2228:Y2228"/>
    <mergeCell ref="Z2228:AA2228"/>
    <mergeCell ref="AC2228:AD2228"/>
    <mergeCell ref="AE2228:AF2228"/>
    <mergeCell ref="S2214:T2214"/>
    <mergeCell ref="U2214:V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D2207:E2207"/>
    <mergeCell ref="F2207:G2207"/>
    <mergeCell ref="I2207:J2207"/>
    <mergeCell ref="K2207:L2207"/>
    <mergeCell ref="N2207:O2207"/>
    <mergeCell ref="P2207:Q2207"/>
    <mergeCell ref="AC2207:AD2207"/>
    <mergeCell ref="AE2207:AF2207"/>
    <mergeCell ref="AH2207:AI2207"/>
    <mergeCell ref="AJ2207:AK2207"/>
    <mergeCell ref="AC2214:AD2214"/>
    <mergeCell ref="AE2214:AF2214"/>
    <mergeCell ref="X2214:Y2214"/>
    <mergeCell ref="Z2214:AA2214"/>
    <mergeCell ref="AH2214:AI2214"/>
    <mergeCell ref="AJ2214:AK2214"/>
    <mergeCell ref="D2224:E2224"/>
    <mergeCell ref="F2224:G2224"/>
    <mergeCell ref="I2224:J2224"/>
    <mergeCell ref="K2224:L2224"/>
    <mergeCell ref="N2224:O2224"/>
    <mergeCell ref="P2224:Q2224"/>
    <mergeCell ref="U2224:V2224"/>
    <mergeCell ref="X2224:Y2224"/>
    <mergeCell ref="Z2224:AA2224"/>
    <mergeCell ref="AC2224:AD2224"/>
    <mergeCell ref="AE2224:AF2224"/>
    <mergeCell ref="AJ2224:AK2224"/>
    <mergeCell ref="S2200:T2200"/>
    <mergeCell ref="U2200:V2200"/>
    <mergeCell ref="X2200:Y2200"/>
    <mergeCell ref="Z2200:AA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D2193:E2193"/>
    <mergeCell ref="F2193:G2193"/>
    <mergeCell ref="I2193:J2193"/>
    <mergeCell ref="K2193:L2193"/>
    <mergeCell ref="N2193:O2193"/>
    <mergeCell ref="P2193:Q2193"/>
    <mergeCell ref="AC2200:AD2200"/>
    <mergeCell ref="AE2200:AF2200"/>
    <mergeCell ref="AH2200:AI2200"/>
    <mergeCell ref="AJ2200:AK2200"/>
    <mergeCell ref="X2193:Y2193"/>
    <mergeCell ref="Z2193:AA2193"/>
    <mergeCell ref="AC2193:AD2193"/>
    <mergeCell ref="AE2193:AF2193"/>
    <mergeCell ref="AH2193:AI2193"/>
    <mergeCell ref="AJ2193:AK2193"/>
    <mergeCell ref="S2186:T2186"/>
    <mergeCell ref="U2186:V2186"/>
    <mergeCell ref="D2186:E2186"/>
    <mergeCell ref="F2186:G2186"/>
    <mergeCell ref="I2186:J2186"/>
    <mergeCell ref="K2186:L2186"/>
    <mergeCell ref="N2186:O2186"/>
    <mergeCell ref="P2186:Q2186"/>
    <mergeCell ref="D2189:E2189"/>
    <mergeCell ref="F2189:G2189"/>
    <mergeCell ref="I2189:J2189"/>
    <mergeCell ref="K2189:L2189"/>
    <mergeCell ref="N2189:O2189"/>
    <mergeCell ref="P2189:Q2189"/>
    <mergeCell ref="U2189:V2189"/>
    <mergeCell ref="X2189:Y2189"/>
    <mergeCell ref="Z2189:AA2189"/>
    <mergeCell ref="AC2189:AD2189"/>
    <mergeCell ref="AE2189:AF2189"/>
    <mergeCell ref="AJ2189:AK2189"/>
    <mergeCell ref="D2196:E2196"/>
    <mergeCell ref="F2196:G2196"/>
    <mergeCell ref="I2196:J2196"/>
    <mergeCell ref="K2196:L2196"/>
    <mergeCell ref="N2196:O2196"/>
    <mergeCell ref="P2196:Q2196"/>
    <mergeCell ref="U2196:V2196"/>
    <mergeCell ref="X2196:Y2196"/>
    <mergeCell ref="Z2196:AA2196"/>
    <mergeCell ref="AC2196:AD2196"/>
    <mergeCell ref="AE2196:AF2196"/>
    <mergeCell ref="AJ2196:AK2196"/>
    <mergeCell ref="S2179:T2179"/>
    <mergeCell ref="U2179:V2179"/>
    <mergeCell ref="D2179:E2179"/>
    <mergeCell ref="F2179:G2179"/>
    <mergeCell ref="I2179:J2179"/>
    <mergeCell ref="K2179:L2179"/>
    <mergeCell ref="N2179:O2179"/>
    <mergeCell ref="P2179:Q2179"/>
    <mergeCell ref="AH2179:AI2179"/>
    <mergeCell ref="AJ2179:AK2179"/>
    <mergeCell ref="AH2186:AI2186"/>
    <mergeCell ref="AJ2186:AK2186"/>
    <mergeCell ref="X2179:Y2179"/>
    <mergeCell ref="Z2179:AA2179"/>
    <mergeCell ref="AC2179:AD2179"/>
    <mergeCell ref="AE2179:AF2179"/>
    <mergeCell ref="X2186:Y2186"/>
    <mergeCell ref="Z2186:AA2186"/>
    <mergeCell ref="AC2186:AD2186"/>
    <mergeCell ref="AE2186:AF2186"/>
    <mergeCell ref="S2172:T2172"/>
    <mergeCell ref="U2172:V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D2165:E2165"/>
    <mergeCell ref="F2165:G2165"/>
    <mergeCell ref="I2165:J2165"/>
    <mergeCell ref="K2165:L2165"/>
    <mergeCell ref="N2165:O2165"/>
    <mergeCell ref="P2165:Q2165"/>
    <mergeCell ref="AC2165:AD2165"/>
    <mergeCell ref="AE2165:AF2165"/>
    <mergeCell ref="AH2165:AI2165"/>
    <mergeCell ref="AJ2165:AK2165"/>
    <mergeCell ref="AC2172:AD2172"/>
    <mergeCell ref="AE2172:AF2172"/>
    <mergeCell ref="X2172:Y2172"/>
    <mergeCell ref="Z2172:AA2172"/>
    <mergeCell ref="AH2172:AI2172"/>
    <mergeCell ref="AJ2172:AK2172"/>
    <mergeCell ref="D2182:E2182"/>
    <mergeCell ref="F2182:G2182"/>
    <mergeCell ref="I2182:J2182"/>
    <mergeCell ref="K2182:L2182"/>
    <mergeCell ref="N2182:O2182"/>
    <mergeCell ref="P2182:Q2182"/>
    <mergeCell ref="U2182:V2182"/>
    <mergeCell ref="X2182:Y2182"/>
    <mergeCell ref="Z2182:AA2182"/>
    <mergeCell ref="AC2182:AD2182"/>
    <mergeCell ref="AE2182:AF2182"/>
    <mergeCell ref="AJ2182:AK2182"/>
    <mergeCell ref="AR2137:AS2137"/>
    <mergeCell ref="AT2137:AU2137"/>
    <mergeCell ref="S2158:T2158"/>
    <mergeCell ref="U2158:V2158"/>
    <mergeCell ref="X2158:Y2158"/>
    <mergeCell ref="Z2158:AA2158"/>
    <mergeCell ref="D2158:E2158"/>
    <mergeCell ref="F2158:G2158"/>
    <mergeCell ref="I2158:J2158"/>
    <mergeCell ref="K2158:L2158"/>
    <mergeCell ref="N2158:O2158"/>
    <mergeCell ref="P2158:Q2158"/>
    <mergeCell ref="S2151:T2151"/>
    <mergeCell ref="U2151:V2151"/>
    <mergeCell ref="D2151:E2151"/>
    <mergeCell ref="F2151:G2151"/>
    <mergeCell ref="I2151:J2151"/>
    <mergeCell ref="K2151:L2151"/>
    <mergeCell ref="N2151:O2151"/>
    <mergeCell ref="P2151:Q2151"/>
    <mergeCell ref="AC2158:AD2158"/>
    <mergeCell ref="AE2158:AF2158"/>
    <mergeCell ref="AH2158:AI2158"/>
    <mergeCell ref="AJ2158:AK2158"/>
    <mergeCell ref="AH2151:AI2151"/>
    <mergeCell ref="AJ2151:AK2151"/>
    <mergeCell ref="AM2151:AN2151"/>
    <mergeCell ref="AO2151:AP2151"/>
    <mergeCell ref="AR2151:AS2151"/>
    <mergeCell ref="AT2151:AU2151"/>
    <mergeCell ref="S2144:T2144"/>
    <mergeCell ref="U2144:V2144"/>
    <mergeCell ref="D2144:E2144"/>
    <mergeCell ref="F2144:G2144"/>
    <mergeCell ref="I2144:J2144"/>
    <mergeCell ref="K2144:L2144"/>
    <mergeCell ref="N2144:O2144"/>
    <mergeCell ref="P2144:Q2144"/>
    <mergeCell ref="AC2144:AD2144"/>
    <mergeCell ref="AE2144:AF2144"/>
    <mergeCell ref="X2151:Y2151"/>
    <mergeCell ref="Z2151:AA2151"/>
    <mergeCell ref="AC2151:AD2151"/>
    <mergeCell ref="AE2151:AF2151"/>
    <mergeCell ref="AM2144:AN2144"/>
    <mergeCell ref="AO2144:AP2144"/>
    <mergeCell ref="AR2144:AS2144"/>
    <mergeCell ref="AT2144:AU2144"/>
    <mergeCell ref="S2137:T2137"/>
    <mergeCell ref="U2137:V2137"/>
    <mergeCell ref="D2137:E2137"/>
    <mergeCell ref="F2137:G2137"/>
    <mergeCell ref="I2137:J2137"/>
    <mergeCell ref="K2137:L2137"/>
    <mergeCell ref="N2137:O2137"/>
    <mergeCell ref="P2137:Q2137"/>
    <mergeCell ref="AH2137:AI2137"/>
    <mergeCell ref="AJ2137:AK2137"/>
    <mergeCell ref="AH2144:AI2144"/>
    <mergeCell ref="AJ2144:AK2144"/>
    <mergeCell ref="AM2137:AN2137"/>
    <mergeCell ref="AO2137:AP2137"/>
    <mergeCell ref="X2137:Y2137"/>
    <mergeCell ref="Z2137:AA2137"/>
    <mergeCell ref="AC2137:AD2137"/>
    <mergeCell ref="AE2137:AF2137"/>
    <mergeCell ref="X2144:Y2144"/>
    <mergeCell ref="Z2144:AA2144"/>
    <mergeCell ref="S2130:T2130"/>
    <mergeCell ref="U2130:V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D2123:E2123"/>
    <mergeCell ref="F2123:G2123"/>
    <mergeCell ref="I2123:J2123"/>
    <mergeCell ref="K2123:L2123"/>
    <mergeCell ref="N2123:O2123"/>
    <mergeCell ref="P2123:Q2123"/>
    <mergeCell ref="AC2123:AD2123"/>
    <mergeCell ref="AE2123:AF2123"/>
    <mergeCell ref="AH2123:AI2123"/>
    <mergeCell ref="AJ2123:AK2123"/>
    <mergeCell ref="AC2130:AD2130"/>
    <mergeCell ref="AE2130:AF2130"/>
    <mergeCell ref="X2130:Y2130"/>
    <mergeCell ref="Z2130:AA2130"/>
    <mergeCell ref="AH2130:AI2130"/>
    <mergeCell ref="AJ2130:AK2130"/>
    <mergeCell ref="AM2123:AN2123"/>
    <mergeCell ref="D2140:E2140"/>
    <mergeCell ref="F2140:G2140"/>
    <mergeCell ref="I2140:J2140"/>
    <mergeCell ref="K2140:L2140"/>
    <mergeCell ref="N2140:O2140"/>
    <mergeCell ref="P2140:Q2140"/>
    <mergeCell ref="U2140:V2140"/>
    <mergeCell ref="X2140:Y2140"/>
    <mergeCell ref="Z2140:AA2140"/>
    <mergeCell ref="AC2140:AD2140"/>
    <mergeCell ref="AE2140:AF2140"/>
    <mergeCell ref="AJ2140:AK2140"/>
    <mergeCell ref="AM2140:AN2140"/>
    <mergeCell ref="S2116:T2116"/>
    <mergeCell ref="U2116:V2116"/>
    <mergeCell ref="X2116:Y2116"/>
    <mergeCell ref="Z2116:AA2116"/>
    <mergeCell ref="D2116:E2116"/>
    <mergeCell ref="F2116:G2116"/>
    <mergeCell ref="I2116:J2116"/>
    <mergeCell ref="K2116:L2116"/>
    <mergeCell ref="N2116:O2116"/>
    <mergeCell ref="P2116:Q2116"/>
    <mergeCell ref="S2109:T2109"/>
    <mergeCell ref="U2109:V2109"/>
    <mergeCell ref="D2109:E2109"/>
    <mergeCell ref="F2109:G2109"/>
    <mergeCell ref="I2109:J2109"/>
    <mergeCell ref="K2109:L2109"/>
    <mergeCell ref="N2109:O2109"/>
    <mergeCell ref="P2109:Q2109"/>
    <mergeCell ref="AC2116:AD2116"/>
    <mergeCell ref="AE2116:AF2116"/>
    <mergeCell ref="AH2116:AI2116"/>
    <mergeCell ref="AJ2116:AK2116"/>
    <mergeCell ref="AH2109:AI2109"/>
    <mergeCell ref="AJ2109:AK2109"/>
    <mergeCell ref="AM2109:AN2109"/>
    <mergeCell ref="AO2109:AP2109"/>
    <mergeCell ref="AR2109:AS2109"/>
    <mergeCell ref="AT2109:AU2109"/>
    <mergeCell ref="S2102:T2102"/>
    <mergeCell ref="U2102:V2102"/>
    <mergeCell ref="D2102:E2102"/>
    <mergeCell ref="F2102:G2102"/>
    <mergeCell ref="I2102:J2102"/>
    <mergeCell ref="K2102:L2102"/>
    <mergeCell ref="N2102:O2102"/>
    <mergeCell ref="P2102:Q2102"/>
    <mergeCell ref="X2102:Y2102"/>
    <mergeCell ref="Z2102:AA2102"/>
    <mergeCell ref="AC2102:AD2102"/>
    <mergeCell ref="AE2102:AF2102"/>
    <mergeCell ref="X2109:Y2109"/>
    <mergeCell ref="Z2109:AA2109"/>
    <mergeCell ref="AC2109:AD2109"/>
    <mergeCell ref="AE2109:AF2109"/>
    <mergeCell ref="AM2116:AN2116"/>
    <mergeCell ref="AO2116:AP2116"/>
    <mergeCell ref="AR2116:AS2116"/>
    <mergeCell ref="AT2116:AU2116"/>
    <mergeCell ref="AM2074:AN2074"/>
    <mergeCell ref="AO2074:AP2074"/>
    <mergeCell ref="AR2074:AS2074"/>
    <mergeCell ref="AT2074:AU2074"/>
    <mergeCell ref="S2095:T2095"/>
    <mergeCell ref="U2095:V2095"/>
    <mergeCell ref="D2095:E2095"/>
    <mergeCell ref="F2095:G2095"/>
    <mergeCell ref="I2095:J2095"/>
    <mergeCell ref="K2095:L2095"/>
    <mergeCell ref="N2095:O2095"/>
    <mergeCell ref="P2095:Q2095"/>
    <mergeCell ref="AH2095:AI2095"/>
    <mergeCell ref="AJ2095:AK2095"/>
    <mergeCell ref="AH2102:AI2102"/>
    <mergeCell ref="AJ2102:AK2102"/>
    <mergeCell ref="AM2102:AN2102"/>
    <mergeCell ref="AO2102:AP2102"/>
    <mergeCell ref="AR2102:AS2102"/>
    <mergeCell ref="AT2102:AU2102"/>
    <mergeCell ref="S2088:T2088"/>
    <mergeCell ref="U2088:V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D2081:E2081"/>
    <mergeCell ref="F2081:G2081"/>
    <mergeCell ref="I2081:J2081"/>
    <mergeCell ref="K2081:L2081"/>
    <mergeCell ref="N2081:O2081"/>
    <mergeCell ref="P2081:Q2081"/>
    <mergeCell ref="AC2081:AD2081"/>
    <mergeCell ref="AE2081:AF2081"/>
    <mergeCell ref="AH2081:AI2081"/>
    <mergeCell ref="AJ2081:AK2081"/>
    <mergeCell ref="AH2088:AI2088"/>
    <mergeCell ref="AJ2088:AK2088"/>
    <mergeCell ref="AC2088:AD2088"/>
    <mergeCell ref="AE2088:AF2088"/>
    <mergeCell ref="X2088:Y2088"/>
    <mergeCell ref="Z2088:AA2088"/>
    <mergeCell ref="X2095:Y2095"/>
    <mergeCell ref="Z2095:AA2095"/>
    <mergeCell ref="AC2095:AD2095"/>
    <mergeCell ref="AE2095:AF2095"/>
    <mergeCell ref="AM2081:AN2081"/>
    <mergeCell ref="AO2081:AP2081"/>
    <mergeCell ref="AR2081:AS2081"/>
    <mergeCell ref="AT2081:AU2081"/>
    <mergeCell ref="AM2088:AN2088"/>
    <mergeCell ref="AO2088:AP2088"/>
    <mergeCell ref="AR2088:AS2088"/>
    <mergeCell ref="AT2088:AU2088"/>
    <mergeCell ref="AM2095:AN2095"/>
    <mergeCell ref="AO2095:AP2095"/>
    <mergeCell ref="AR2095:AS2095"/>
    <mergeCell ref="AT2095:AU2095"/>
    <mergeCell ref="S2074:T2074"/>
    <mergeCell ref="U2074:V2074"/>
    <mergeCell ref="X2074:Y2074"/>
    <mergeCell ref="Z2074:AA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D2067:E2067"/>
    <mergeCell ref="F2067:G2067"/>
    <mergeCell ref="I2067:J2067"/>
    <mergeCell ref="K2067:L2067"/>
    <mergeCell ref="N2067:O2067"/>
    <mergeCell ref="P2067:Q2067"/>
    <mergeCell ref="AC2074:AD2074"/>
    <mergeCell ref="AE2074:AF2074"/>
    <mergeCell ref="AH2074:AI2074"/>
    <mergeCell ref="AJ2074:AK2074"/>
    <mergeCell ref="X2067:Y2067"/>
    <mergeCell ref="Z2067:AA2067"/>
    <mergeCell ref="AC2067:AD2067"/>
    <mergeCell ref="AE2067:AF2067"/>
    <mergeCell ref="AH2067:AI2067"/>
    <mergeCell ref="AJ2067:AK2067"/>
    <mergeCell ref="S2060:T2060"/>
    <mergeCell ref="U2060:V2060"/>
    <mergeCell ref="D2060:E2060"/>
    <mergeCell ref="F2060:G2060"/>
    <mergeCell ref="I2060:J2060"/>
    <mergeCell ref="K2060:L2060"/>
    <mergeCell ref="N2060:O2060"/>
    <mergeCell ref="P2060:Q2060"/>
    <mergeCell ref="X2060:Y2060"/>
    <mergeCell ref="Z2060:AA2060"/>
    <mergeCell ref="AC2060:AD2060"/>
    <mergeCell ref="AE2060:AF2060"/>
    <mergeCell ref="S2053:T2053"/>
    <mergeCell ref="U2053:V2053"/>
    <mergeCell ref="D2053:E2053"/>
    <mergeCell ref="F2053:G2053"/>
    <mergeCell ref="I2053:J2053"/>
    <mergeCell ref="K2053:L2053"/>
    <mergeCell ref="N2053:O2053"/>
    <mergeCell ref="P2053:Q2053"/>
    <mergeCell ref="AH2053:AI2053"/>
    <mergeCell ref="AJ2053:AK2053"/>
    <mergeCell ref="AH2060:AI2060"/>
    <mergeCell ref="AJ2060:AK2060"/>
    <mergeCell ref="AM2060:AN2060"/>
    <mergeCell ref="AO2060:AP2060"/>
    <mergeCell ref="AR2060:AS2060"/>
    <mergeCell ref="AT2060:AU2060"/>
    <mergeCell ref="S2046:T2046"/>
    <mergeCell ref="U2046:V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D2039:E2039"/>
    <mergeCell ref="F2039:G2039"/>
    <mergeCell ref="I2039:J2039"/>
    <mergeCell ref="K2039:L2039"/>
    <mergeCell ref="N2039:O2039"/>
    <mergeCell ref="P2039:Q2039"/>
    <mergeCell ref="AC2039:AD2039"/>
    <mergeCell ref="AE2039:AF2039"/>
    <mergeCell ref="AH2039:AI2039"/>
    <mergeCell ref="AJ2039:AK2039"/>
    <mergeCell ref="AH2046:AI2046"/>
    <mergeCell ref="AJ2046:AK2046"/>
    <mergeCell ref="AC2046:AD2046"/>
    <mergeCell ref="AE2046:AF2046"/>
    <mergeCell ref="X2046:Y2046"/>
    <mergeCell ref="Z2046:AA2046"/>
    <mergeCell ref="X2053:Y2053"/>
    <mergeCell ref="Z2053:AA2053"/>
    <mergeCell ref="AC2053:AD2053"/>
    <mergeCell ref="AE2053:AF2053"/>
    <mergeCell ref="AM2046:AN2046"/>
    <mergeCell ref="AO2046:AP2046"/>
    <mergeCell ref="AR2046:AS2046"/>
    <mergeCell ref="AT2046:AU2046"/>
    <mergeCell ref="AM2053:AN2053"/>
    <mergeCell ref="AO2053:AP2053"/>
    <mergeCell ref="AR2053:AS2053"/>
    <mergeCell ref="AT2053:AU2053"/>
    <mergeCell ref="D2056:E2056"/>
    <mergeCell ref="F2056:G2056"/>
    <mergeCell ref="I2056:J2056"/>
    <mergeCell ref="K2056:L2056"/>
    <mergeCell ref="N2056:O2056"/>
    <mergeCell ref="P2056:Q2056"/>
    <mergeCell ref="U2056:V2056"/>
    <mergeCell ref="X2056:Y2056"/>
    <mergeCell ref="S2032:T2032"/>
    <mergeCell ref="U2032:V2032"/>
    <mergeCell ref="X2032:Y2032"/>
    <mergeCell ref="Z2032:AA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D2025:E2025"/>
    <mergeCell ref="F2025:G2025"/>
    <mergeCell ref="I2025:J2025"/>
    <mergeCell ref="K2025:L2025"/>
    <mergeCell ref="N2025:O2025"/>
    <mergeCell ref="P2025:Q2025"/>
    <mergeCell ref="AC2032:AD2032"/>
    <mergeCell ref="AE2032:AF2032"/>
    <mergeCell ref="AH2032:AI2032"/>
    <mergeCell ref="AJ2032:AK2032"/>
    <mergeCell ref="AC2025:AD2025"/>
    <mergeCell ref="AE2025:AF2025"/>
    <mergeCell ref="AH2025:AI2025"/>
    <mergeCell ref="AJ2025:AK2025"/>
    <mergeCell ref="AM2025:AN2025"/>
    <mergeCell ref="AO2025:AP2025"/>
    <mergeCell ref="S2018:T2018"/>
    <mergeCell ref="U2018:V2018"/>
    <mergeCell ref="D2018:E2018"/>
    <mergeCell ref="F2018:G2018"/>
    <mergeCell ref="I2018:J2018"/>
    <mergeCell ref="K2018:L2018"/>
    <mergeCell ref="N2018:O2018"/>
    <mergeCell ref="P2018:Q2018"/>
    <mergeCell ref="X2018:Y2018"/>
    <mergeCell ref="Z2018:AA2018"/>
    <mergeCell ref="AC2018:AD2018"/>
    <mergeCell ref="AE2018:AF2018"/>
    <mergeCell ref="X2025:Y2025"/>
    <mergeCell ref="Z2025:AA2025"/>
    <mergeCell ref="S2004:T2004"/>
    <mergeCell ref="U2004:V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D1997:E1997"/>
    <mergeCell ref="F1997:G1997"/>
    <mergeCell ref="I1997:J1997"/>
    <mergeCell ref="K1997:L1997"/>
    <mergeCell ref="N1997:O1997"/>
    <mergeCell ref="P1997:Q1997"/>
    <mergeCell ref="AC1997:AD1997"/>
    <mergeCell ref="AE1997:AF1997"/>
    <mergeCell ref="AH1997:AI1997"/>
    <mergeCell ref="AJ1997:AK1997"/>
    <mergeCell ref="AH2004:AI2004"/>
    <mergeCell ref="AJ2004:AK2004"/>
    <mergeCell ref="AC2004:AD2004"/>
    <mergeCell ref="AE2004:AF2004"/>
    <mergeCell ref="X2004:Y2004"/>
    <mergeCell ref="Z2004:AA2004"/>
    <mergeCell ref="X2011:Y2011"/>
    <mergeCell ref="Z2011:AA2011"/>
    <mergeCell ref="AC2011:AD2011"/>
    <mergeCell ref="AE2011:AF2011"/>
    <mergeCell ref="D2014:E2014"/>
    <mergeCell ref="F2014:G2014"/>
    <mergeCell ref="I2014:J2014"/>
    <mergeCell ref="K2014:L2014"/>
    <mergeCell ref="N2014:O2014"/>
    <mergeCell ref="P2014:Q2014"/>
    <mergeCell ref="U2014:V2014"/>
    <mergeCell ref="X2014:Y2014"/>
    <mergeCell ref="Z2014:AA2014"/>
    <mergeCell ref="AC2014:AD2014"/>
    <mergeCell ref="D2007:E2007"/>
    <mergeCell ref="F2007:G2007"/>
    <mergeCell ref="I2007:J2007"/>
    <mergeCell ref="K2007:L2007"/>
    <mergeCell ref="N2007:O2007"/>
    <mergeCell ref="P2007:Q2007"/>
    <mergeCell ref="U2007:V2007"/>
    <mergeCell ref="X2007:Y2007"/>
    <mergeCell ref="Z2007:AA2007"/>
    <mergeCell ref="AC2007:AD2007"/>
    <mergeCell ref="AE2007:AF2007"/>
    <mergeCell ref="AJ2007:AK2007"/>
    <mergeCell ref="AC1962:AD1962"/>
    <mergeCell ref="AE1962:AF1962"/>
    <mergeCell ref="X1962:Y1962"/>
    <mergeCell ref="Z1962:AA1962"/>
    <mergeCell ref="AH1962:AI1962"/>
    <mergeCell ref="AJ1962:AK1962"/>
    <mergeCell ref="D1965:E1965"/>
    <mergeCell ref="F1965:G1965"/>
    <mergeCell ref="I1965:J1965"/>
    <mergeCell ref="K1965:L1965"/>
    <mergeCell ref="N1965:O1965"/>
    <mergeCell ref="P1965:Q1965"/>
    <mergeCell ref="U1965:V1965"/>
    <mergeCell ref="X1965:Y1965"/>
    <mergeCell ref="Z1965:AA1965"/>
    <mergeCell ref="AC1965:AD1965"/>
    <mergeCell ref="AE1965:AF1965"/>
    <mergeCell ref="AJ1965:AK1965"/>
    <mergeCell ref="S1990:T1990"/>
    <mergeCell ref="U1990:V1990"/>
    <mergeCell ref="X1990:Y1990"/>
    <mergeCell ref="Z1990:AA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D1983:E1983"/>
    <mergeCell ref="F1983:G1983"/>
    <mergeCell ref="I1983:J1983"/>
    <mergeCell ref="K1983:L1983"/>
    <mergeCell ref="N1983:O1983"/>
    <mergeCell ref="P1983:Q1983"/>
    <mergeCell ref="AC1990:AD1990"/>
    <mergeCell ref="AE1990:AF1990"/>
    <mergeCell ref="AH1990:AI1990"/>
    <mergeCell ref="AJ1990:AK1990"/>
    <mergeCell ref="X1983:Y1983"/>
    <mergeCell ref="Z1983:AA1983"/>
    <mergeCell ref="AC1983:AD1983"/>
    <mergeCell ref="AE1983:AF1983"/>
    <mergeCell ref="AH1983:AI1983"/>
    <mergeCell ref="AJ1983:AK1983"/>
    <mergeCell ref="S1976:T1976"/>
    <mergeCell ref="U1976:V1976"/>
    <mergeCell ref="D1976:E1976"/>
    <mergeCell ref="F1976:G1976"/>
    <mergeCell ref="I1976:J1976"/>
    <mergeCell ref="K1976:L1976"/>
    <mergeCell ref="N1976:O1976"/>
    <mergeCell ref="P1976:Q1976"/>
    <mergeCell ref="S1941:T1941"/>
    <mergeCell ref="U1941:V1941"/>
    <mergeCell ref="D1941:E1941"/>
    <mergeCell ref="F1941:G1941"/>
    <mergeCell ref="I1941:J1941"/>
    <mergeCell ref="K1941:L1941"/>
    <mergeCell ref="N1941:O1941"/>
    <mergeCell ref="P1941:Q1941"/>
    <mergeCell ref="AC1948:AD1948"/>
    <mergeCell ref="AE1948:AF1948"/>
    <mergeCell ref="AH1948:AI1948"/>
    <mergeCell ref="AJ1948:AK1948"/>
    <mergeCell ref="AH1941:AI1941"/>
    <mergeCell ref="AJ1941:AK1941"/>
    <mergeCell ref="AM1941:AN1941"/>
    <mergeCell ref="AO1941:AP1941"/>
    <mergeCell ref="AR1941:AS1941"/>
    <mergeCell ref="AT1941:AU1941"/>
    <mergeCell ref="S1934:T1934"/>
    <mergeCell ref="U1934:V1934"/>
    <mergeCell ref="D1934:E1934"/>
    <mergeCell ref="F1934:G1934"/>
    <mergeCell ref="I1934:J1934"/>
    <mergeCell ref="K1934:L1934"/>
    <mergeCell ref="N1934:O1934"/>
    <mergeCell ref="P1934:Q1934"/>
    <mergeCell ref="AC1934:AD1934"/>
    <mergeCell ref="AE1934:AF1934"/>
    <mergeCell ref="X1941:Y1941"/>
    <mergeCell ref="Z1941:AA1941"/>
    <mergeCell ref="AC1941:AD1941"/>
    <mergeCell ref="AE1941:AF1941"/>
    <mergeCell ref="AM1948:AN1948"/>
    <mergeCell ref="AO1948:AP1948"/>
    <mergeCell ref="AR1948:AS1948"/>
    <mergeCell ref="AT1948:AU1948"/>
    <mergeCell ref="D1937:E1937"/>
    <mergeCell ref="F1937:G1937"/>
    <mergeCell ref="I1937:J1937"/>
    <mergeCell ref="K1937:L1937"/>
    <mergeCell ref="N1937:O1937"/>
    <mergeCell ref="P1937:Q1937"/>
    <mergeCell ref="U1937:V1937"/>
    <mergeCell ref="X1937:Y1937"/>
    <mergeCell ref="Z1937:AA1937"/>
    <mergeCell ref="AC1937:AD1937"/>
    <mergeCell ref="AE1937:AF1937"/>
    <mergeCell ref="AJ1937:AK1937"/>
    <mergeCell ref="AM1937:AN1937"/>
    <mergeCell ref="AO1937:AP1937"/>
    <mergeCell ref="AR1937:AS1937"/>
    <mergeCell ref="AT1937:AU1937"/>
    <mergeCell ref="D1944:E1944"/>
    <mergeCell ref="F1944:G1944"/>
    <mergeCell ref="I1944:J1944"/>
    <mergeCell ref="K1944:L1944"/>
    <mergeCell ref="N1944:O1944"/>
    <mergeCell ref="P1944:Q1944"/>
    <mergeCell ref="U1944:V1944"/>
    <mergeCell ref="X1944:Y1944"/>
    <mergeCell ref="Z1944:AA1944"/>
    <mergeCell ref="AC1944:AD1944"/>
    <mergeCell ref="AE1944:AF1944"/>
    <mergeCell ref="AJ1944:AK1944"/>
    <mergeCell ref="S1927:T1927"/>
    <mergeCell ref="U1927:V1927"/>
    <mergeCell ref="D1927:E1927"/>
    <mergeCell ref="F1927:G1927"/>
    <mergeCell ref="I1927:J1927"/>
    <mergeCell ref="K1927:L1927"/>
    <mergeCell ref="N1927:O1927"/>
    <mergeCell ref="P1927:Q1927"/>
    <mergeCell ref="AH1927:AI1927"/>
    <mergeCell ref="AJ1927:AK1927"/>
    <mergeCell ref="AH1934:AI1934"/>
    <mergeCell ref="AJ1934:AK1934"/>
    <mergeCell ref="AM1927:AN1927"/>
    <mergeCell ref="AO1927:AP1927"/>
    <mergeCell ref="X1927:Y1927"/>
    <mergeCell ref="Z1927:AA1927"/>
    <mergeCell ref="AC1927:AD1927"/>
    <mergeCell ref="AE1927:AF1927"/>
    <mergeCell ref="X1934:Y1934"/>
    <mergeCell ref="Z1934:AA1934"/>
    <mergeCell ref="S1920:T1920"/>
    <mergeCell ref="U1920:V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D1913:E1913"/>
    <mergeCell ref="F1913:G1913"/>
    <mergeCell ref="I1913:J1913"/>
    <mergeCell ref="K1913:L1913"/>
    <mergeCell ref="N1913:O1913"/>
    <mergeCell ref="P1913:Q1913"/>
    <mergeCell ref="AC1913:AD1913"/>
    <mergeCell ref="AE1913:AF1913"/>
    <mergeCell ref="AH1913:AI1913"/>
    <mergeCell ref="AJ1913:AK1913"/>
    <mergeCell ref="AC1920:AD1920"/>
    <mergeCell ref="AE1920:AF1920"/>
    <mergeCell ref="X1920:Y1920"/>
    <mergeCell ref="Z1920:AA1920"/>
    <mergeCell ref="AH1920:AI1920"/>
    <mergeCell ref="AJ1920:AK1920"/>
    <mergeCell ref="D1930:E1930"/>
    <mergeCell ref="F1930:G1930"/>
    <mergeCell ref="I1930:J1930"/>
    <mergeCell ref="K1930:L1930"/>
    <mergeCell ref="N1930:O1930"/>
    <mergeCell ref="P1930:Q1930"/>
    <mergeCell ref="U1930:V1930"/>
    <mergeCell ref="X1930:Y1930"/>
    <mergeCell ref="Z1930:AA1930"/>
    <mergeCell ref="AC1930:AD1930"/>
    <mergeCell ref="AE1930:AF1930"/>
    <mergeCell ref="AJ1930:AK1930"/>
    <mergeCell ref="AM1930:AN1930"/>
    <mergeCell ref="AO1930:AP1930"/>
    <mergeCell ref="AM1885:AN1885"/>
    <mergeCell ref="AO1885:AP1885"/>
    <mergeCell ref="U1888:V1888"/>
    <mergeCell ref="X1888:Y1888"/>
    <mergeCell ref="Z1888:AA1888"/>
    <mergeCell ref="AC1888:AD1888"/>
    <mergeCell ref="AE1888:AF1888"/>
    <mergeCell ref="AJ1888:AK1888"/>
    <mergeCell ref="AM1888:AN1888"/>
    <mergeCell ref="AO1888:AP1888"/>
    <mergeCell ref="AR1885:AS1885"/>
    <mergeCell ref="AT1885:AU1885"/>
    <mergeCell ref="D1888:E1888"/>
    <mergeCell ref="F1888:G1888"/>
    <mergeCell ref="I1888:J1888"/>
    <mergeCell ref="K1888:L1888"/>
    <mergeCell ref="N1888:O1888"/>
    <mergeCell ref="P1888:Q1888"/>
    <mergeCell ref="S1906:T1906"/>
    <mergeCell ref="U1906:V1906"/>
    <mergeCell ref="X1906:Y1906"/>
    <mergeCell ref="Z1906:AA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D1899:E1899"/>
    <mergeCell ref="F1899:G1899"/>
    <mergeCell ref="I1899:J1899"/>
    <mergeCell ref="K1899:L1899"/>
    <mergeCell ref="N1899:O1899"/>
    <mergeCell ref="P1899:Q1899"/>
    <mergeCell ref="AC1906:AD1906"/>
    <mergeCell ref="AE1906:AF1906"/>
    <mergeCell ref="AH1906:AI1906"/>
    <mergeCell ref="AJ1906:AK1906"/>
    <mergeCell ref="AH1899:AI1899"/>
    <mergeCell ref="AJ1899:AK1899"/>
    <mergeCell ref="AM1899:AN1899"/>
    <mergeCell ref="AO1899:AP1899"/>
    <mergeCell ref="AR1899:AS1899"/>
    <mergeCell ref="AT1899:AU1899"/>
    <mergeCell ref="S1892:T1892"/>
    <mergeCell ref="U1892:V1892"/>
    <mergeCell ref="D1892:E1892"/>
    <mergeCell ref="F1892:G1892"/>
    <mergeCell ref="I1892:J1892"/>
    <mergeCell ref="K1892:L1892"/>
    <mergeCell ref="N1892:O1892"/>
    <mergeCell ref="P1892:Q1892"/>
    <mergeCell ref="AC1892:AD1892"/>
    <mergeCell ref="AE1892:AF1892"/>
    <mergeCell ref="X1899:Y1899"/>
    <mergeCell ref="Z1899:AA1899"/>
    <mergeCell ref="AC1899:AD1899"/>
    <mergeCell ref="AE1899:AF1899"/>
    <mergeCell ref="AR1892:AS1892"/>
    <mergeCell ref="AT1892:AU1892"/>
    <mergeCell ref="S1885:T1885"/>
    <mergeCell ref="U1885:V1885"/>
    <mergeCell ref="X1885:Y1885"/>
    <mergeCell ref="Z1885:AA1885"/>
    <mergeCell ref="AC1885:AD1885"/>
    <mergeCell ref="AE1885:AF1885"/>
    <mergeCell ref="X1892:Y1892"/>
    <mergeCell ref="Z1892:AA1892"/>
    <mergeCell ref="S1878:T1878"/>
    <mergeCell ref="U1878:V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D1871:E1871"/>
    <mergeCell ref="F1871:G1871"/>
    <mergeCell ref="I1871:J1871"/>
    <mergeCell ref="K1871:L1871"/>
    <mergeCell ref="N1871:O1871"/>
    <mergeCell ref="P1871:Q1871"/>
    <mergeCell ref="AC1871:AD1871"/>
    <mergeCell ref="AE1871:AF1871"/>
    <mergeCell ref="AH1871:AI1871"/>
    <mergeCell ref="AJ1871:AK1871"/>
    <mergeCell ref="AC1878:AD1878"/>
    <mergeCell ref="AE1878:AF1878"/>
    <mergeCell ref="X1878:Y1878"/>
    <mergeCell ref="Z1878:AA1878"/>
    <mergeCell ref="AH1878:AI1878"/>
    <mergeCell ref="AJ1878:AK1878"/>
    <mergeCell ref="D1885:E1885"/>
    <mergeCell ref="F1885:G1885"/>
    <mergeCell ref="I1885:J1885"/>
    <mergeCell ref="K1885:L1885"/>
    <mergeCell ref="N1885:O1885"/>
    <mergeCell ref="P1885:Q1885"/>
    <mergeCell ref="AH1885:AI1885"/>
    <mergeCell ref="AJ1885:AK1885"/>
    <mergeCell ref="AH1892:AI1892"/>
    <mergeCell ref="AJ1892:AK1892"/>
    <mergeCell ref="S1864:T1864"/>
    <mergeCell ref="U1864:V1864"/>
    <mergeCell ref="X1864:Y1864"/>
    <mergeCell ref="Z1864:AA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D1857:E1857"/>
    <mergeCell ref="F1857:G1857"/>
    <mergeCell ref="I1857:J1857"/>
    <mergeCell ref="K1857:L1857"/>
    <mergeCell ref="N1857:O1857"/>
    <mergeCell ref="P1857:Q1857"/>
    <mergeCell ref="AC1864:AD1864"/>
    <mergeCell ref="AE1864:AF1864"/>
    <mergeCell ref="AH1864:AI1864"/>
    <mergeCell ref="AJ1864:AK1864"/>
    <mergeCell ref="AH1857:AI1857"/>
    <mergeCell ref="AJ1857:AK1857"/>
    <mergeCell ref="AM1857:AN1857"/>
    <mergeCell ref="AO1857:AP1857"/>
    <mergeCell ref="AR1857:AS1857"/>
    <mergeCell ref="AT1857:AU1857"/>
    <mergeCell ref="S1850:T1850"/>
    <mergeCell ref="U1850:V1850"/>
    <mergeCell ref="D1850:E1850"/>
    <mergeCell ref="F1850:G1850"/>
    <mergeCell ref="I1850:J1850"/>
    <mergeCell ref="K1850:L1850"/>
    <mergeCell ref="N1850:O1850"/>
    <mergeCell ref="P1850:Q1850"/>
    <mergeCell ref="X1850:Y1850"/>
    <mergeCell ref="Z1850:AA1850"/>
    <mergeCell ref="AC1850:AD1850"/>
    <mergeCell ref="AE1850:AF1850"/>
    <mergeCell ref="X1857:Y1857"/>
    <mergeCell ref="Z1857:AA1857"/>
    <mergeCell ref="AC1857:AD1857"/>
    <mergeCell ref="AE1857:AF1857"/>
    <mergeCell ref="D1860:E1860"/>
    <mergeCell ref="F1860:G1860"/>
    <mergeCell ref="I1860:J1860"/>
    <mergeCell ref="K1860:L1860"/>
    <mergeCell ref="N1860:O1860"/>
    <mergeCell ref="P1860:Q1860"/>
    <mergeCell ref="U1860:V1860"/>
    <mergeCell ref="X1860:Y1860"/>
    <mergeCell ref="Z1860:AA1860"/>
    <mergeCell ref="AC1860:AD1860"/>
    <mergeCell ref="AE1860:AF1860"/>
    <mergeCell ref="AJ1860:AK1860"/>
    <mergeCell ref="AM1860:AN1860"/>
    <mergeCell ref="AO1860:AP1860"/>
    <mergeCell ref="AR1860:AS1860"/>
    <mergeCell ref="AT1860:AU1860"/>
    <mergeCell ref="S1836:T1836"/>
    <mergeCell ref="U1836:V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D1829:E1829"/>
    <mergeCell ref="F1829:G1829"/>
    <mergeCell ref="I1829:J1829"/>
    <mergeCell ref="K1829:L1829"/>
    <mergeCell ref="N1829:O1829"/>
    <mergeCell ref="P1829:Q1829"/>
    <mergeCell ref="AC1829:AD1829"/>
    <mergeCell ref="AE1829:AF1829"/>
    <mergeCell ref="AH1829:AI1829"/>
    <mergeCell ref="AJ1829:AK1829"/>
    <mergeCell ref="AH1836:AI1836"/>
    <mergeCell ref="AJ1836:AK1836"/>
    <mergeCell ref="AC1836:AD1836"/>
    <mergeCell ref="AE1836:AF1836"/>
    <mergeCell ref="X1836:Y1836"/>
    <mergeCell ref="Z1836:AA1836"/>
    <mergeCell ref="X1843:Y1843"/>
    <mergeCell ref="Z1843:AA1843"/>
    <mergeCell ref="AC1843:AD1843"/>
    <mergeCell ref="AE1843:AF1843"/>
    <mergeCell ref="D1846:E1846"/>
    <mergeCell ref="F1846:G1846"/>
    <mergeCell ref="I1846:J1846"/>
    <mergeCell ref="K1846:L1846"/>
    <mergeCell ref="N1846:O1846"/>
    <mergeCell ref="P1846:Q1846"/>
    <mergeCell ref="D1839:E1839"/>
    <mergeCell ref="F1839:G1839"/>
    <mergeCell ref="I1839:J1839"/>
    <mergeCell ref="K1839:L1839"/>
    <mergeCell ref="N1839:O1839"/>
    <mergeCell ref="P1839:Q1839"/>
    <mergeCell ref="U1839:V1839"/>
    <mergeCell ref="X1839:Y1839"/>
    <mergeCell ref="Z1839:AA1839"/>
    <mergeCell ref="AC1839:AD1839"/>
    <mergeCell ref="AE1839:AF1839"/>
    <mergeCell ref="AJ1839:AK1839"/>
    <mergeCell ref="S1815:T1815"/>
    <mergeCell ref="U1815:V1815"/>
    <mergeCell ref="D1815:E1815"/>
    <mergeCell ref="F1815:G1815"/>
    <mergeCell ref="I1815:J1815"/>
    <mergeCell ref="K1815:L1815"/>
    <mergeCell ref="N1815:O1815"/>
    <mergeCell ref="P1815:Q1815"/>
    <mergeCell ref="AC1822:AD1822"/>
    <mergeCell ref="AE1822:AF1822"/>
    <mergeCell ref="AH1822:AI1822"/>
    <mergeCell ref="AJ1822:AK1822"/>
    <mergeCell ref="X1815:Y1815"/>
    <mergeCell ref="Z1815:AA1815"/>
    <mergeCell ref="AC1815:AD1815"/>
    <mergeCell ref="AE1815:AF1815"/>
    <mergeCell ref="AH1815:AI1815"/>
    <mergeCell ref="AJ1815:AK1815"/>
    <mergeCell ref="S1808:T1808"/>
    <mergeCell ref="U1808:V1808"/>
    <mergeCell ref="D1808:E1808"/>
    <mergeCell ref="F1808:G1808"/>
    <mergeCell ref="I1808:J1808"/>
    <mergeCell ref="K1808:L1808"/>
    <mergeCell ref="N1808:O1808"/>
    <mergeCell ref="P1808:Q1808"/>
    <mergeCell ref="D1818:E1818"/>
    <mergeCell ref="F1818:G1818"/>
    <mergeCell ref="I1818:J1818"/>
    <mergeCell ref="K1818:L1818"/>
    <mergeCell ref="N1818:O1818"/>
    <mergeCell ref="P1818:Q1818"/>
    <mergeCell ref="U1818:V1818"/>
    <mergeCell ref="X1818:Y1818"/>
    <mergeCell ref="Z1818:AA1818"/>
    <mergeCell ref="AC1818:AD1818"/>
    <mergeCell ref="AE1818:AF1818"/>
    <mergeCell ref="AJ1818:AK1818"/>
    <mergeCell ref="S1794:T1794"/>
    <mergeCell ref="U1794:V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D1787:E1787"/>
    <mergeCell ref="F1787:G1787"/>
    <mergeCell ref="I1787:J1787"/>
    <mergeCell ref="K1787:L1787"/>
    <mergeCell ref="N1787:O1787"/>
    <mergeCell ref="P1787:Q1787"/>
    <mergeCell ref="AC1787:AD1787"/>
    <mergeCell ref="AE1787:AF1787"/>
    <mergeCell ref="AH1787:AI1787"/>
    <mergeCell ref="AJ1787:AK1787"/>
    <mergeCell ref="AC1794:AD1794"/>
    <mergeCell ref="AE1794:AF1794"/>
    <mergeCell ref="X1794:Y1794"/>
    <mergeCell ref="Z1794:AA1794"/>
    <mergeCell ref="AH1794:AI1794"/>
    <mergeCell ref="AJ1794:AK1794"/>
    <mergeCell ref="D1797:E1797"/>
    <mergeCell ref="F1797:G1797"/>
    <mergeCell ref="I1797:J1797"/>
    <mergeCell ref="K1797:L1797"/>
    <mergeCell ref="N1797:O1797"/>
    <mergeCell ref="P1797:Q1797"/>
    <mergeCell ref="U1797:V1797"/>
    <mergeCell ref="X1797:Y1797"/>
    <mergeCell ref="Z1797:AA1797"/>
    <mergeCell ref="AC1797:AD1797"/>
    <mergeCell ref="AE1797:AF1797"/>
    <mergeCell ref="AJ1797:AK1797"/>
    <mergeCell ref="AC1773:AD1773"/>
    <mergeCell ref="AE1773:AF1773"/>
    <mergeCell ref="AH1773:AI1773"/>
    <mergeCell ref="AJ1773:AK1773"/>
    <mergeCell ref="S1766:T1766"/>
    <mergeCell ref="U1766:V1766"/>
    <mergeCell ref="D1766:E1766"/>
    <mergeCell ref="F1766:G1766"/>
    <mergeCell ref="I1766:J1766"/>
    <mergeCell ref="K1766:L1766"/>
    <mergeCell ref="N1766:O1766"/>
    <mergeCell ref="P1766:Q1766"/>
    <mergeCell ref="D1769:E1769"/>
    <mergeCell ref="F1769:G1769"/>
    <mergeCell ref="I1769:J1769"/>
    <mergeCell ref="K1769:L1769"/>
    <mergeCell ref="N1769:O1769"/>
    <mergeCell ref="P1769:Q1769"/>
    <mergeCell ref="U1769:V1769"/>
    <mergeCell ref="X1769:Y1769"/>
    <mergeCell ref="Z1769:AA1769"/>
    <mergeCell ref="AC1769:AD1769"/>
    <mergeCell ref="AE1769:AF1769"/>
    <mergeCell ref="AJ1769:AK1769"/>
    <mergeCell ref="D1776:E1776"/>
    <mergeCell ref="F1776:G1776"/>
    <mergeCell ref="I1776:J1776"/>
    <mergeCell ref="K1776:L1776"/>
    <mergeCell ref="N1776:O1776"/>
    <mergeCell ref="P1776:Q1776"/>
    <mergeCell ref="U1776:V1776"/>
    <mergeCell ref="X1776:Y1776"/>
    <mergeCell ref="Z1776:AA1776"/>
    <mergeCell ref="AC1776:AD1776"/>
    <mergeCell ref="AE1776:AF1776"/>
    <mergeCell ref="AJ1776:AK1776"/>
    <mergeCell ref="S1759:T1759"/>
    <mergeCell ref="U1759:V1759"/>
    <mergeCell ref="D1759:E1759"/>
    <mergeCell ref="F1759:G1759"/>
    <mergeCell ref="I1759:J1759"/>
    <mergeCell ref="K1759:L1759"/>
    <mergeCell ref="N1759:O1759"/>
    <mergeCell ref="P1759:Q1759"/>
    <mergeCell ref="AH1759:AI1759"/>
    <mergeCell ref="AJ1759:AK1759"/>
    <mergeCell ref="AH1766:AI1766"/>
    <mergeCell ref="AJ1766:AK1766"/>
    <mergeCell ref="X1759:Y1759"/>
    <mergeCell ref="Z1759:AA1759"/>
    <mergeCell ref="AC1759:AD1759"/>
    <mergeCell ref="AE1759:AF1759"/>
    <mergeCell ref="X1766:Y1766"/>
    <mergeCell ref="Z1766:AA1766"/>
    <mergeCell ref="AC1766:AD1766"/>
    <mergeCell ref="AE1766:AF1766"/>
    <mergeCell ref="S1752:T1752"/>
    <mergeCell ref="U1752:V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D1745:E1745"/>
    <mergeCell ref="F1745:G1745"/>
    <mergeCell ref="I1745:J1745"/>
    <mergeCell ref="K1745:L1745"/>
    <mergeCell ref="N1745:O1745"/>
    <mergeCell ref="P1745:Q1745"/>
    <mergeCell ref="AC1745:AD1745"/>
    <mergeCell ref="AE1745:AF1745"/>
    <mergeCell ref="AH1745:AI1745"/>
    <mergeCell ref="AJ1745:AK1745"/>
    <mergeCell ref="AC1752:AD1752"/>
    <mergeCell ref="AE1752:AF1752"/>
    <mergeCell ref="X1752:Y1752"/>
    <mergeCell ref="Z1752:AA1752"/>
    <mergeCell ref="AH1752:AI1752"/>
    <mergeCell ref="AJ1752:AK1752"/>
    <mergeCell ref="D1762:E1762"/>
    <mergeCell ref="F1762:G1762"/>
    <mergeCell ref="I1762:J1762"/>
    <mergeCell ref="K1762:L1762"/>
    <mergeCell ref="N1762:O1762"/>
    <mergeCell ref="P1762:Q1762"/>
    <mergeCell ref="U1762:V1762"/>
    <mergeCell ref="X1762:Y1762"/>
    <mergeCell ref="Z1762:AA1762"/>
    <mergeCell ref="AC1762:AD1762"/>
    <mergeCell ref="AE1762:AF1762"/>
    <mergeCell ref="AJ1762:AK1762"/>
    <mergeCell ref="AR1717:AS1717"/>
    <mergeCell ref="AT1717:AU1717"/>
    <mergeCell ref="D1720:E1720"/>
    <mergeCell ref="F1720:G1720"/>
    <mergeCell ref="I1720:J1720"/>
    <mergeCell ref="K1720:L1720"/>
    <mergeCell ref="N1720:O1720"/>
    <mergeCell ref="P1720:Q1720"/>
    <mergeCell ref="U1720:V1720"/>
    <mergeCell ref="X1720:Y1720"/>
    <mergeCell ref="S1738:T1738"/>
    <mergeCell ref="U1738:V1738"/>
    <mergeCell ref="X1738:Y1738"/>
    <mergeCell ref="Z1738:AA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D1731:E1731"/>
    <mergeCell ref="F1731:G1731"/>
    <mergeCell ref="I1731:J1731"/>
    <mergeCell ref="K1731:L1731"/>
    <mergeCell ref="N1731:O1731"/>
    <mergeCell ref="P1731:Q1731"/>
    <mergeCell ref="AC1738:AD1738"/>
    <mergeCell ref="AE1738:AF1738"/>
    <mergeCell ref="AH1738:AI1738"/>
    <mergeCell ref="AJ1738:AK1738"/>
    <mergeCell ref="AH1731:AI1731"/>
    <mergeCell ref="AJ1731:AK1731"/>
    <mergeCell ref="AM1731:AN1731"/>
    <mergeCell ref="AO1731:AP1731"/>
    <mergeCell ref="AR1731:AS1731"/>
    <mergeCell ref="AT1731:AU1731"/>
    <mergeCell ref="S1724:T1724"/>
    <mergeCell ref="U1724:V1724"/>
    <mergeCell ref="D1724:E1724"/>
    <mergeCell ref="F1724:G1724"/>
    <mergeCell ref="I1724:J1724"/>
    <mergeCell ref="K1724:L1724"/>
    <mergeCell ref="N1724:O1724"/>
    <mergeCell ref="P1724:Q1724"/>
    <mergeCell ref="AC1724:AD1724"/>
    <mergeCell ref="AE1724:AF1724"/>
    <mergeCell ref="X1731:Y1731"/>
    <mergeCell ref="Z1731:AA1731"/>
    <mergeCell ref="AC1731:AD1731"/>
    <mergeCell ref="AE1731:AF1731"/>
    <mergeCell ref="AM1724:AN1724"/>
    <mergeCell ref="AO1724:AP1724"/>
    <mergeCell ref="AR1724:AS1724"/>
    <mergeCell ref="AT1724:AU1724"/>
    <mergeCell ref="AM1738:AN1738"/>
    <mergeCell ref="AO1738:AP1738"/>
    <mergeCell ref="AR1738:AS1738"/>
    <mergeCell ref="AT1738:AU1738"/>
    <mergeCell ref="S1717:T1717"/>
    <mergeCell ref="U1717:V1717"/>
    <mergeCell ref="D1717:E1717"/>
    <mergeCell ref="F1717:G1717"/>
    <mergeCell ref="I1717:J1717"/>
    <mergeCell ref="K1717:L1717"/>
    <mergeCell ref="N1717:O1717"/>
    <mergeCell ref="P1717:Q1717"/>
    <mergeCell ref="AH1717:AI1717"/>
    <mergeCell ref="AJ1717:AK1717"/>
    <mergeCell ref="AH1724:AI1724"/>
    <mergeCell ref="AJ1724:AK1724"/>
    <mergeCell ref="AM1717:AN1717"/>
    <mergeCell ref="AO1717:AP1717"/>
    <mergeCell ref="X1717:Y1717"/>
    <mergeCell ref="Z1717:AA1717"/>
    <mergeCell ref="AC1717:AD1717"/>
    <mergeCell ref="AE1717:AF1717"/>
    <mergeCell ref="X1724:Y1724"/>
    <mergeCell ref="Z1724:AA1724"/>
    <mergeCell ref="S1710:T1710"/>
    <mergeCell ref="U1710:V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D1703:E1703"/>
    <mergeCell ref="F1703:G1703"/>
    <mergeCell ref="I1703:J1703"/>
    <mergeCell ref="K1703:L1703"/>
    <mergeCell ref="N1703:O1703"/>
    <mergeCell ref="P1703:Q1703"/>
    <mergeCell ref="AC1703:AD1703"/>
    <mergeCell ref="AE1703:AF1703"/>
    <mergeCell ref="AH1703:AI1703"/>
    <mergeCell ref="AJ1703:AK1703"/>
    <mergeCell ref="AC1710:AD1710"/>
    <mergeCell ref="AE1710:AF1710"/>
    <mergeCell ref="X1710:Y1710"/>
    <mergeCell ref="Z1710:AA1710"/>
    <mergeCell ref="AH1710:AI1710"/>
    <mergeCell ref="AJ1710:AK1710"/>
    <mergeCell ref="AM1710:AN1710"/>
    <mergeCell ref="AO1710:AP1710"/>
    <mergeCell ref="Z1720:AA1720"/>
    <mergeCell ref="AC1720:AD1720"/>
    <mergeCell ref="AE1720:AF1720"/>
    <mergeCell ref="AJ1720:AK1720"/>
    <mergeCell ref="AM1720:AN1720"/>
    <mergeCell ref="AO1720:AP1720"/>
    <mergeCell ref="S1696:T1696"/>
    <mergeCell ref="U1696:V1696"/>
    <mergeCell ref="X1696:Y1696"/>
    <mergeCell ref="Z1696:AA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D1689:E1689"/>
    <mergeCell ref="F1689:G1689"/>
    <mergeCell ref="I1689:J1689"/>
    <mergeCell ref="K1689:L1689"/>
    <mergeCell ref="N1689:O1689"/>
    <mergeCell ref="P1689:Q1689"/>
    <mergeCell ref="AC1696:AD1696"/>
    <mergeCell ref="AE1696:AF1696"/>
    <mergeCell ref="AH1696:AI1696"/>
    <mergeCell ref="AJ1696:AK1696"/>
    <mergeCell ref="AH1689:AI1689"/>
    <mergeCell ref="AJ1689:AK1689"/>
    <mergeCell ref="AM1689:AN1689"/>
    <mergeCell ref="AO1689:AP1689"/>
    <mergeCell ref="AR1689:AS1689"/>
    <mergeCell ref="AT1689:AU1689"/>
    <mergeCell ref="S1682:T1682"/>
    <mergeCell ref="U1682:V1682"/>
    <mergeCell ref="D1682:E1682"/>
    <mergeCell ref="F1682:G1682"/>
    <mergeCell ref="I1682:J1682"/>
    <mergeCell ref="K1682:L1682"/>
    <mergeCell ref="N1682:O1682"/>
    <mergeCell ref="P1682:Q1682"/>
    <mergeCell ref="X1682:Y1682"/>
    <mergeCell ref="Z1682:AA1682"/>
    <mergeCell ref="AC1682:AD1682"/>
    <mergeCell ref="AE1682:AF1682"/>
    <mergeCell ref="X1689:Y1689"/>
    <mergeCell ref="Z1689:AA1689"/>
    <mergeCell ref="AC1689:AD1689"/>
    <mergeCell ref="AE1689:AF1689"/>
    <mergeCell ref="S1668:T1668"/>
    <mergeCell ref="U1668:V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D1661:E1661"/>
    <mergeCell ref="F1661:G1661"/>
    <mergeCell ref="I1661:J1661"/>
    <mergeCell ref="K1661:L1661"/>
    <mergeCell ref="N1661:O1661"/>
    <mergeCell ref="P1661:Q1661"/>
    <mergeCell ref="AC1661:AD1661"/>
    <mergeCell ref="AE1661:AF1661"/>
    <mergeCell ref="AH1661:AI1661"/>
    <mergeCell ref="AJ1661:AK1661"/>
    <mergeCell ref="AH1668:AI1668"/>
    <mergeCell ref="AJ1668:AK1668"/>
    <mergeCell ref="AC1668:AD1668"/>
    <mergeCell ref="AE1668:AF1668"/>
    <mergeCell ref="X1668:Y1668"/>
    <mergeCell ref="Z1668:AA1668"/>
    <mergeCell ref="X1675:Y1675"/>
    <mergeCell ref="Z1675:AA1675"/>
    <mergeCell ref="AC1675:AD1675"/>
    <mergeCell ref="AE1675:AF1675"/>
    <mergeCell ref="D1678:E1678"/>
    <mergeCell ref="F1678:G1678"/>
    <mergeCell ref="I1678:J1678"/>
    <mergeCell ref="K1678:L1678"/>
    <mergeCell ref="N1678:O1678"/>
    <mergeCell ref="P1678:Q1678"/>
    <mergeCell ref="U1678:V1678"/>
    <mergeCell ref="X1678:Y1678"/>
    <mergeCell ref="Z1678:AA1678"/>
    <mergeCell ref="AC1678:AD1678"/>
    <mergeCell ref="D1671:E1671"/>
    <mergeCell ref="F1671:G1671"/>
    <mergeCell ref="I1671:J1671"/>
    <mergeCell ref="K1671:L1671"/>
    <mergeCell ref="N1671:O1671"/>
    <mergeCell ref="P1671:Q1671"/>
    <mergeCell ref="U1671:V1671"/>
    <mergeCell ref="X1671:Y1671"/>
    <mergeCell ref="Z1671:AA1671"/>
    <mergeCell ref="AC1671:AD1671"/>
    <mergeCell ref="AE1671:AF1671"/>
    <mergeCell ref="AJ1671:AK1671"/>
    <mergeCell ref="AC1626:AD1626"/>
    <mergeCell ref="AE1626:AF1626"/>
    <mergeCell ref="X1626:Y1626"/>
    <mergeCell ref="Z1626:AA1626"/>
    <mergeCell ref="X1633:Y1633"/>
    <mergeCell ref="Z1633:AA1633"/>
    <mergeCell ref="AC1633:AD1633"/>
    <mergeCell ref="AE1633:AF1633"/>
    <mergeCell ref="AM1619:AN1619"/>
    <mergeCell ref="AO1619:AP1619"/>
    <mergeCell ref="AR1619:AS1619"/>
    <mergeCell ref="AT1619:AU1619"/>
    <mergeCell ref="AM1626:AN1626"/>
    <mergeCell ref="AO1626:AP1626"/>
    <mergeCell ref="AR1626:AS1626"/>
    <mergeCell ref="AT1626:AU1626"/>
    <mergeCell ref="AM1633:AN1633"/>
    <mergeCell ref="AO1633:AP1633"/>
    <mergeCell ref="D1629:E1629"/>
    <mergeCell ref="F1629:G1629"/>
    <mergeCell ref="I1629:J1629"/>
    <mergeCell ref="K1629:L1629"/>
    <mergeCell ref="N1629:O1629"/>
    <mergeCell ref="P1629:Q1629"/>
    <mergeCell ref="S1654:T1654"/>
    <mergeCell ref="U1654:V1654"/>
    <mergeCell ref="X1654:Y1654"/>
    <mergeCell ref="Z1654:AA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D1647:E1647"/>
    <mergeCell ref="F1647:G1647"/>
    <mergeCell ref="I1647:J1647"/>
    <mergeCell ref="K1647:L1647"/>
    <mergeCell ref="N1647:O1647"/>
    <mergeCell ref="P1647:Q1647"/>
    <mergeCell ref="AC1654:AD1654"/>
    <mergeCell ref="AE1654:AF1654"/>
    <mergeCell ref="AH1654:AI1654"/>
    <mergeCell ref="AJ1654:AK1654"/>
    <mergeCell ref="X1647:Y1647"/>
    <mergeCell ref="Z1647:AA1647"/>
    <mergeCell ref="AC1647:AD1647"/>
    <mergeCell ref="AE1647:AF1647"/>
    <mergeCell ref="AH1647:AI1647"/>
    <mergeCell ref="AJ1647:AK1647"/>
    <mergeCell ref="S1640:T1640"/>
    <mergeCell ref="U1640:V1640"/>
    <mergeCell ref="D1640:E1640"/>
    <mergeCell ref="F1640:G1640"/>
    <mergeCell ref="I1640:J1640"/>
    <mergeCell ref="K1640:L1640"/>
    <mergeCell ref="N1640:O1640"/>
    <mergeCell ref="P1640:Q1640"/>
    <mergeCell ref="X1640:Y1640"/>
    <mergeCell ref="Z1640:AA1640"/>
    <mergeCell ref="AC1640:AD1640"/>
    <mergeCell ref="AE1640:AF1640"/>
    <mergeCell ref="S1598:T1598"/>
    <mergeCell ref="U1598:V1598"/>
    <mergeCell ref="D1598:E1598"/>
    <mergeCell ref="F1598:G1598"/>
    <mergeCell ref="I1598:J1598"/>
    <mergeCell ref="K1598:L1598"/>
    <mergeCell ref="N1598:O1598"/>
    <mergeCell ref="P1598:Q1598"/>
    <mergeCell ref="X1598:Y1598"/>
    <mergeCell ref="Z1598:AA1598"/>
    <mergeCell ref="AC1598:AD1598"/>
    <mergeCell ref="AE1598:AF1598"/>
    <mergeCell ref="X1605:Y1605"/>
    <mergeCell ref="Z1605:AA1605"/>
    <mergeCell ref="AM1612:AN1612"/>
    <mergeCell ref="AO1612:AP1612"/>
    <mergeCell ref="D1608:E1608"/>
    <mergeCell ref="F1608:G1608"/>
    <mergeCell ref="I1608:J1608"/>
    <mergeCell ref="K1608:L1608"/>
    <mergeCell ref="N1608:O1608"/>
    <mergeCell ref="P1608:Q1608"/>
    <mergeCell ref="U1608:V1608"/>
    <mergeCell ref="X1608:Y1608"/>
    <mergeCell ref="Z1608:AA1608"/>
    <mergeCell ref="AC1608:AD1608"/>
    <mergeCell ref="AE1608:AF1608"/>
    <mergeCell ref="AJ1608:AK1608"/>
    <mergeCell ref="AM1608:AN1608"/>
    <mergeCell ref="AO1608:AP1608"/>
    <mergeCell ref="S1633:T1633"/>
    <mergeCell ref="U1633:V1633"/>
    <mergeCell ref="D1633:E1633"/>
    <mergeCell ref="F1633:G1633"/>
    <mergeCell ref="I1633:J1633"/>
    <mergeCell ref="K1633:L1633"/>
    <mergeCell ref="N1633:O1633"/>
    <mergeCell ref="P1633:Q1633"/>
    <mergeCell ref="AH1633:AI1633"/>
    <mergeCell ref="AJ1633:AK1633"/>
    <mergeCell ref="S1626:T1626"/>
    <mergeCell ref="U1626:V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D1619:E1619"/>
    <mergeCell ref="F1619:G1619"/>
    <mergeCell ref="I1619:J1619"/>
    <mergeCell ref="K1619:L1619"/>
    <mergeCell ref="N1619:O1619"/>
    <mergeCell ref="P1619:Q1619"/>
    <mergeCell ref="AC1619:AD1619"/>
    <mergeCell ref="AE1619:AF1619"/>
    <mergeCell ref="AH1619:AI1619"/>
    <mergeCell ref="AJ1619:AK1619"/>
    <mergeCell ref="AH1626:AI1626"/>
    <mergeCell ref="AJ1626:AK1626"/>
    <mergeCell ref="N1584:O1584"/>
    <mergeCell ref="P1584:Q1584"/>
    <mergeCell ref="S1577:T1577"/>
    <mergeCell ref="U1577:V1577"/>
    <mergeCell ref="X1577:Y1577"/>
    <mergeCell ref="Z1577:AA1577"/>
    <mergeCell ref="D1577:E1577"/>
    <mergeCell ref="F1577:G1577"/>
    <mergeCell ref="I1577:J1577"/>
    <mergeCell ref="K1577:L1577"/>
    <mergeCell ref="N1577:O1577"/>
    <mergeCell ref="P1577:Q1577"/>
    <mergeCell ref="AC1577:AD1577"/>
    <mergeCell ref="AE1577:AF1577"/>
    <mergeCell ref="AH1577:AI1577"/>
    <mergeCell ref="AJ1577:AK1577"/>
    <mergeCell ref="AH1584:AI1584"/>
    <mergeCell ref="AJ1584:AK1584"/>
    <mergeCell ref="AC1584:AD1584"/>
    <mergeCell ref="AE1584:AF1584"/>
    <mergeCell ref="X1584:Y1584"/>
    <mergeCell ref="Z1584:AA1584"/>
    <mergeCell ref="X1591:Y1591"/>
    <mergeCell ref="Z1591:AA1591"/>
    <mergeCell ref="AC1591:AD1591"/>
    <mergeCell ref="AE1591:AF1591"/>
    <mergeCell ref="D1594:E1594"/>
    <mergeCell ref="F1594:G1594"/>
    <mergeCell ref="I1594:J1594"/>
    <mergeCell ref="K1594:L1594"/>
    <mergeCell ref="N1594:O1594"/>
    <mergeCell ref="P1594:Q1594"/>
    <mergeCell ref="U1594:V1594"/>
    <mergeCell ref="X1594:Y1594"/>
    <mergeCell ref="Z1594:AA1594"/>
    <mergeCell ref="AC1594:AD1594"/>
    <mergeCell ref="D1580:E1580"/>
    <mergeCell ref="F1580:G1580"/>
    <mergeCell ref="I1580:J1580"/>
    <mergeCell ref="K1580:L1580"/>
    <mergeCell ref="N1580:O1580"/>
    <mergeCell ref="P1580:Q1580"/>
    <mergeCell ref="U1580:V1580"/>
    <mergeCell ref="X1580:Y1580"/>
    <mergeCell ref="Z1580:AA1580"/>
    <mergeCell ref="AC1580:AD1580"/>
    <mergeCell ref="AE1580:AF1580"/>
    <mergeCell ref="AJ1580:AK1580"/>
    <mergeCell ref="N1552:O1552"/>
    <mergeCell ref="P1552:Q1552"/>
    <mergeCell ref="S1570:T1570"/>
    <mergeCell ref="U1570:V1570"/>
    <mergeCell ref="X1570:Y1570"/>
    <mergeCell ref="Z1570:AA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D1563:E1563"/>
    <mergeCell ref="F1563:G1563"/>
    <mergeCell ref="I1563:J1563"/>
    <mergeCell ref="K1563:L1563"/>
    <mergeCell ref="N1563:O1563"/>
    <mergeCell ref="P1563:Q1563"/>
    <mergeCell ref="AC1570:AD1570"/>
    <mergeCell ref="AE1570:AF1570"/>
    <mergeCell ref="AH1570:AI1570"/>
    <mergeCell ref="AJ1570:AK1570"/>
    <mergeCell ref="X1563:Y1563"/>
    <mergeCell ref="Z1563:AA1563"/>
    <mergeCell ref="AC1563:AD1563"/>
    <mergeCell ref="AE1563:AF1563"/>
    <mergeCell ref="AH1563:AI1563"/>
    <mergeCell ref="AJ1563:AK1563"/>
    <mergeCell ref="S1556:T1556"/>
    <mergeCell ref="U1556:V1556"/>
    <mergeCell ref="D1556:E1556"/>
    <mergeCell ref="F1556:G1556"/>
    <mergeCell ref="I1556:J1556"/>
    <mergeCell ref="K1556:L1556"/>
    <mergeCell ref="N1556:O1556"/>
    <mergeCell ref="P1556:Q1556"/>
    <mergeCell ref="D1559:E1559"/>
    <mergeCell ref="F1559:G1559"/>
    <mergeCell ref="I1559:J1559"/>
    <mergeCell ref="K1559:L1559"/>
    <mergeCell ref="N1559:O1559"/>
    <mergeCell ref="P1559:Q1559"/>
    <mergeCell ref="U1559:V1559"/>
    <mergeCell ref="X1559:Y1559"/>
    <mergeCell ref="Z1559:AA1559"/>
    <mergeCell ref="AC1559:AD1559"/>
    <mergeCell ref="AE1559:AF1559"/>
    <mergeCell ref="AJ1559:AK1559"/>
    <mergeCell ref="AR1556:AS1556"/>
    <mergeCell ref="AT1556:AU1556"/>
    <mergeCell ref="S1549:T1549"/>
    <mergeCell ref="U1549:V1549"/>
    <mergeCell ref="D1549:E1549"/>
    <mergeCell ref="F1549:G1549"/>
    <mergeCell ref="I1549:J1549"/>
    <mergeCell ref="K1549:L1549"/>
    <mergeCell ref="N1549:O1549"/>
    <mergeCell ref="P1549:Q1549"/>
    <mergeCell ref="AH1549:AI1549"/>
    <mergeCell ref="AJ1549:AK1549"/>
    <mergeCell ref="AH1556:AI1556"/>
    <mergeCell ref="AJ1556:AK1556"/>
    <mergeCell ref="X1549:Y1549"/>
    <mergeCell ref="Z1549:AA1549"/>
    <mergeCell ref="AC1549:AD1549"/>
    <mergeCell ref="AE1549:AF1549"/>
    <mergeCell ref="X1556:Y1556"/>
    <mergeCell ref="Z1556:AA1556"/>
    <mergeCell ref="AC1556:AD1556"/>
    <mergeCell ref="AE1556:AF1556"/>
    <mergeCell ref="S1542:T1542"/>
    <mergeCell ref="U1542:V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D1535:E1535"/>
    <mergeCell ref="F1535:G1535"/>
    <mergeCell ref="I1535:J1535"/>
    <mergeCell ref="K1535:L1535"/>
    <mergeCell ref="N1535:O1535"/>
    <mergeCell ref="P1535:Q1535"/>
    <mergeCell ref="AC1535:AD1535"/>
    <mergeCell ref="AE1535:AF1535"/>
    <mergeCell ref="AH1535:AI1535"/>
    <mergeCell ref="AJ1535:AK1535"/>
    <mergeCell ref="AC1542:AD1542"/>
    <mergeCell ref="AE1542:AF1542"/>
    <mergeCell ref="X1542:Y1542"/>
    <mergeCell ref="Z1542:AA1542"/>
    <mergeCell ref="AH1542:AI1542"/>
    <mergeCell ref="AJ1542:AK1542"/>
    <mergeCell ref="U1552:V1552"/>
    <mergeCell ref="X1552:Y1552"/>
    <mergeCell ref="Z1552:AA1552"/>
    <mergeCell ref="AC1552:AD1552"/>
    <mergeCell ref="AE1552:AF1552"/>
    <mergeCell ref="AJ1552:AK1552"/>
    <mergeCell ref="AM1552:AN1552"/>
    <mergeCell ref="AO1552:AP1552"/>
    <mergeCell ref="AR1552:AS1552"/>
    <mergeCell ref="AT1552:AU1552"/>
    <mergeCell ref="D1552:E1552"/>
    <mergeCell ref="F1552:G1552"/>
    <mergeCell ref="I1552:J1552"/>
    <mergeCell ref="K1552:L1552"/>
    <mergeCell ref="S1528:T1528"/>
    <mergeCell ref="U1528:V1528"/>
    <mergeCell ref="X1528:Y1528"/>
    <mergeCell ref="Z1528:AA1528"/>
    <mergeCell ref="D1528:E1528"/>
    <mergeCell ref="F1528:G1528"/>
    <mergeCell ref="I1528:J1528"/>
    <mergeCell ref="K1528:L1528"/>
    <mergeCell ref="N1528:O1528"/>
    <mergeCell ref="P1528:Q1528"/>
    <mergeCell ref="S1521:T1521"/>
    <mergeCell ref="U1521:V1521"/>
    <mergeCell ref="D1521:E1521"/>
    <mergeCell ref="F1521:G1521"/>
    <mergeCell ref="I1521:J1521"/>
    <mergeCell ref="K1521:L1521"/>
    <mergeCell ref="N1521:O1521"/>
    <mergeCell ref="P1521:Q1521"/>
    <mergeCell ref="AC1528:AD1528"/>
    <mergeCell ref="AE1528:AF1528"/>
    <mergeCell ref="AH1528:AI1528"/>
    <mergeCell ref="AJ1528:AK1528"/>
    <mergeCell ref="AH1521:AI1521"/>
    <mergeCell ref="AJ1521:AK1521"/>
    <mergeCell ref="AM1521:AN1521"/>
    <mergeCell ref="AO1521:AP1521"/>
    <mergeCell ref="AR1521:AS1521"/>
    <mergeCell ref="AT1521:AU1521"/>
    <mergeCell ref="S1514:T1514"/>
    <mergeCell ref="U1514:V1514"/>
    <mergeCell ref="D1514:E1514"/>
    <mergeCell ref="F1514:G1514"/>
    <mergeCell ref="I1514:J1514"/>
    <mergeCell ref="K1514:L1514"/>
    <mergeCell ref="N1514:O1514"/>
    <mergeCell ref="P1514:Q1514"/>
    <mergeCell ref="AC1514:AD1514"/>
    <mergeCell ref="AE1514:AF1514"/>
    <mergeCell ref="X1521:Y1521"/>
    <mergeCell ref="Z1521:AA1521"/>
    <mergeCell ref="AC1521:AD1521"/>
    <mergeCell ref="AE1521:AF1521"/>
    <mergeCell ref="AM1528:AN1528"/>
    <mergeCell ref="AO1528:AP1528"/>
    <mergeCell ref="AR1528:AS1528"/>
    <mergeCell ref="AT1528:AU1528"/>
    <mergeCell ref="S1507:T1507"/>
    <mergeCell ref="U1507:V1507"/>
    <mergeCell ref="D1507:E1507"/>
    <mergeCell ref="F1507:G1507"/>
    <mergeCell ref="I1507:J1507"/>
    <mergeCell ref="K1507:L1507"/>
    <mergeCell ref="N1507:O1507"/>
    <mergeCell ref="P1507:Q1507"/>
    <mergeCell ref="AH1507:AI1507"/>
    <mergeCell ref="AJ1507:AK1507"/>
    <mergeCell ref="AH1514:AI1514"/>
    <mergeCell ref="AJ1514:AK1514"/>
    <mergeCell ref="AM1507:AN1507"/>
    <mergeCell ref="AO1507:AP1507"/>
    <mergeCell ref="X1507:Y1507"/>
    <mergeCell ref="Z1507:AA1507"/>
    <mergeCell ref="AC1507:AD1507"/>
    <mergeCell ref="AE1507:AF1507"/>
    <mergeCell ref="X1514:Y1514"/>
    <mergeCell ref="Z1514:AA1514"/>
    <mergeCell ref="S1500:T1500"/>
    <mergeCell ref="U1500:V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D1493:E1493"/>
    <mergeCell ref="F1493:G1493"/>
    <mergeCell ref="I1493:J1493"/>
    <mergeCell ref="K1493:L1493"/>
    <mergeCell ref="N1493:O1493"/>
    <mergeCell ref="P1493:Q1493"/>
    <mergeCell ref="AC1493:AD1493"/>
    <mergeCell ref="AE1493:AF1493"/>
    <mergeCell ref="AH1493:AI1493"/>
    <mergeCell ref="AJ1493:AK1493"/>
    <mergeCell ref="AC1500:AD1500"/>
    <mergeCell ref="AE1500:AF1500"/>
    <mergeCell ref="X1500:Y1500"/>
    <mergeCell ref="Z1500:AA1500"/>
    <mergeCell ref="AH1500:AI1500"/>
    <mergeCell ref="AJ1500:AK1500"/>
    <mergeCell ref="D1510:E1510"/>
    <mergeCell ref="F1510:G1510"/>
    <mergeCell ref="I1510:J1510"/>
    <mergeCell ref="K1510:L1510"/>
    <mergeCell ref="N1510:O1510"/>
    <mergeCell ref="P1510:Q1510"/>
    <mergeCell ref="U1510:V1510"/>
    <mergeCell ref="X1510:Y1510"/>
    <mergeCell ref="Z1510:AA1510"/>
    <mergeCell ref="AC1510:AD1510"/>
    <mergeCell ref="AM1493:AN1493"/>
    <mergeCell ref="AO1493:AP1493"/>
    <mergeCell ref="AM1500:AN1500"/>
    <mergeCell ref="AO1500:AP1500"/>
    <mergeCell ref="AE1510:AF1510"/>
    <mergeCell ref="AJ1510:AK1510"/>
    <mergeCell ref="S1486:T1486"/>
    <mergeCell ref="U1486:V1486"/>
    <mergeCell ref="X1486:Y1486"/>
    <mergeCell ref="Z1486:AA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D1479:E1479"/>
    <mergeCell ref="F1479:G1479"/>
    <mergeCell ref="I1479:J1479"/>
    <mergeCell ref="K1479:L1479"/>
    <mergeCell ref="N1479:O1479"/>
    <mergeCell ref="P1479:Q1479"/>
    <mergeCell ref="AC1486:AD1486"/>
    <mergeCell ref="AE1486:AF1486"/>
    <mergeCell ref="AH1486:AI1486"/>
    <mergeCell ref="AJ1486:AK1486"/>
    <mergeCell ref="AH1479:AI1479"/>
    <mergeCell ref="AJ1479:AK1479"/>
    <mergeCell ref="AM1479:AN1479"/>
    <mergeCell ref="AO1479:AP1479"/>
    <mergeCell ref="AR1479:AS1479"/>
    <mergeCell ref="AT1479:AU1479"/>
    <mergeCell ref="S1472:T1472"/>
    <mergeCell ref="U1472:V1472"/>
    <mergeCell ref="D1472:E1472"/>
    <mergeCell ref="F1472:G1472"/>
    <mergeCell ref="I1472:J1472"/>
    <mergeCell ref="K1472:L1472"/>
    <mergeCell ref="N1472:O1472"/>
    <mergeCell ref="P1472:Q1472"/>
    <mergeCell ref="AC1472:AD1472"/>
    <mergeCell ref="AE1472:AF1472"/>
    <mergeCell ref="X1479:Y1479"/>
    <mergeCell ref="Z1479:AA1479"/>
    <mergeCell ref="AC1479:AD1479"/>
    <mergeCell ref="AE1479:AF1479"/>
    <mergeCell ref="AM1486:AN1486"/>
    <mergeCell ref="AO1486:AP1486"/>
    <mergeCell ref="AR1486:AS1486"/>
    <mergeCell ref="AT1486:AU1486"/>
    <mergeCell ref="D1482:E1482"/>
    <mergeCell ref="F1482:G1482"/>
    <mergeCell ref="I1482:J1482"/>
    <mergeCell ref="K1482:L1482"/>
    <mergeCell ref="N1482:O1482"/>
    <mergeCell ref="P1482:Q1482"/>
    <mergeCell ref="U1482:V1482"/>
    <mergeCell ref="X1482:Y1482"/>
    <mergeCell ref="Z1482:AA1482"/>
    <mergeCell ref="AC1482:AD1482"/>
    <mergeCell ref="AE1482:AF1482"/>
    <mergeCell ref="AJ1482:AK1482"/>
    <mergeCell ref="AM1482:AN1482"/>
    <mergeCell ref="AO1482:AP1482"/>
    <mergeCell ref="AR1482:AS1482"/>
    <mergeCell ref="AT1482:AU1482"/>
    <mergeCell ref="N1458:O1458"/>
    <mergeCell ref="P1458:Q1458"/>
    <mergeCell ref="S1451:T1451"/>
    <mergeCell ref="U1451:V1451"/>
    <mergeCell ref="X1451:Y1451"/>
    <mergeCell ref="Z1451:AA1451"/>
    <mergeCell ref="D1451:E1451"/>
    <mergeCell ref="F1451:G1451"/>
    <mergeCell ref="I1451:J1451"/>
    <mergeCell ref="K1451:L1451"/>
    <mergeCell ref="N1451:O1451"/>
    <mergeCell ref="P1451:Q1451"/>
    <mergeCell ref="AC1451:AD1451"/>
    <mergeCell ref="AE1451:AF1451"/>
    <mergeCell ref="AH1451:AI1451"/>
    <mergeCell ref="AJ1451:AK1451"/>
    <mergeCell ref="AC1458:AD1458"/>
    <mergeCell ref="AE1458:AF1458"/>
    <mergeCell ref="X1458:Y1458"/>
    <mergeCell ref="Z1458:AA1458"/>
    <mergeCell ref="AH1458:AI1458"/>
    <mergeCell ref="AJ1458:AK1458"/>
    <mergeCell ref="AM1451:AN1451"/>
    <mergeCell ref="AO1451:AP1451"/>
    <mergeCell ref="AM1458:AN1458"/>
    <mergeCell ref="AO1458:AP1458"/>
    <mergeCell ref="AM1465:AN1465"/>
    <mergeCell ref="AO1465:AP1465"/>
    <mergeCell ref="D1461:E1461"/>
    <mergeCell ref="F1461:G1461"/>
    <mergeCell ref="I1461:J1461"/>
    <mergeCell ref="K1461:L1461"/>
    <mergeCell ref="N1461:O1461"/>
    <mergeCell ref="P1461:Q1461"/>
    <mergeCell ref="U1461:V1461"/>
    <mergeCell ref="X1461:Y1461"/>
    <mergeCell ref="Z1461:AA1461"/>
    <mergeCell ref="AC1461:AD1461"/>
    <mergeCell ref="AE1461:AF1461"/>
    <mergeCell ref="AJ1461:AK1461"/>
    <mergeCell ref="AM1461:AN1461"/>
    <mergeCell ref="AO1461:AP1461"/>
    <mergeCell ref="S1437:T1437"/>
    <mergeCell ref="U1437:V1437"/>
    <mergeCell ref="D1437:E1437"/>
    <mergeCell ref="F1437:G1437"/>
    <mergeCell ref="I1437:J1437"/>
    <mergeCell ref="K1437:L1437"/>
    <mergeCell ref="N1437:O1437"/>
    <mergeCell ref="P1437:Q1437"/>
    <mergeCell ref="AC1444:AD1444"/>
    <mergeCell ref="AE1444:AF1444"/>
    <mergeCell ref="AH1444:AI1444"/>
    <mergeCell ref="AJ1444:AK1444"/>
    <mergeCell ref="AH1437:AI1437"/>
    <mergeCell ref="AJ1437:AK1437"/>
    <mergeCell ref="AM1437:AN1437"/>
    <mergeCell ref="AO1437:AP1437"/>
    <mergeCell ref="AR1437:AS1437"/>
    <mergeCell ref="AT1437:AU1437"/>
    <mergeCell ref="S1430:T1430"/>
    <mergeCell ref="U1430:V1430"/>
    <mergeCell ref="D1430:E1430"/>
    <mergeCell ref="F1430:G1430"/>
    <mergeCell ref="I1430:J1430"/>
    <mergeCell ref="K1430:L1430"/>
    <mergeCell ref="N1430:O1430"/>
    <mergeCell ref="P1430:Q1430"/>
    <mergeCell ref="X1430:Y1430"/>
    <mergeCell ref="Z1430:AA1430"/>
    <mergeCell ref="AC1430:AD1430"/>
    <mergeCell ref="AE1430:AF1430"/>
    <mergeCell ref="X1437:Y1437"/>
    <mergeCell ref="Z1437:AA1437"/>
    <mergeCell ref="AC1437:AD1437"/>
    <mergeCell ref="AE1437:AF1437"/>
    <mergeCell ref="AM1444:AN1444"/>
    <mergeCell ref="AO1444:AP1444"/>
    <mergeCell ref="AR1444:AS1444"/>
    <mergeCell ref="AT1444:AU1444"/>
    <mergeCell ref="D1433:E1433"/>
    <mergeCell ref="F1433:G1433"/>
    <mergeCell ref="I1433:J1433"/>
    <mergeCell ref="K1433:L1433"/>
    <mergeCell ref="N1433:O1433"/>
    <mergeCell ref="P1433:Q1433"/>
    <mergeCell ref="U1433:V1433"/>
    <mergeCell ref="X1433:Y1433"/>
    <mergeCell ref="Z1433:AA1433"/>
    <mergeCell ref="AC1433:AD1433"/>
    <mergeCell ref="AE1433:AF1433"/>
    <mergeCell ref="AJ1433:AK1433"/>
    <mergeCell ref="AM1433:AN1433"/>
    <mergeCell ref="AO1433:AP1433"/>
    <mergeCell ref="AR1433:AS1433"/>
    <mergeCell ref="AT1433:AU1433"/>
    <mergeCell ref="D1440:E1440"/>
    <mergeCell ref="F1440:G1440"/>
    <mergeCell ref="I1440:J1440"/>
    <mergeCell ref="K1440:L1440"/>
    <mergeCell ref="N1440:O1440"/>
    <mergeCell ref="P1440:Q1440"/>
    <mergeCell ref="U1440:V1440"/>
    <mergeCell ref="X1440:Y1440"/>
    <mergeCell ref="Z1440:AA1440"/>
    <mergeCell ref="AC1440:AD1440"/>
    <mergeCell ref="S1423:T1423"/>
    <mergeCell ref="U1423:V1423"/>
    <mergeCell ref="D1423:E1423"/>
    <mergeCell ref="F1423:G1423"/>
    <mergeCell ref="I1423:J1423"/>
    <mergeCell ref="K1423:L1423"/>
    <mergeCell ref="N1423:O1423"/>
    <mergeCell ref="P1423:Q1423"/>
    <mergeCell ref="AH1423:AI1423"/>
    <mergeCell ref="AJ1423:AK1423"/>
    <mergeCell ref="AH1430:AI1430"/>
    <mergeCell ref="AJ1430:AK1430"/>
    <mergeCell ref="AM1423:AN1423"/>
    <mergeCell ref="AO1423:AP1423"/>
    <mergeCell ref="AR1423:AS1423"/>
    <mergeCell ref="AT1423:AU1423"/>
    <mergeCell ref="AM1430:AN1430"/>
    <mergeCell ref="AO1430:AP1430"/>
    <mergeCell ref="AR1430:AS1430"/>
    <mergeCell ref="AT1430:AU1430"/>
    <mergeCell ref="S1416:T1416"/>
    <mergeCell ref="U1416:V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D1409:E1409"/>
    <mergeCell ref="F1409:G1409"/>
    <mergeCell ref="I1409:J1409"/>
    <mergeCell ref="K1409:L1409"/>
    <mergeCell ref="N1409:O1409"/>
    <mergeCell ref="P1409:Q1409"/>
    <mergeCell ref="AC1409:AD1409"/>
    <mergeCell ref="AE1409:AF1409"/>
    <mergeCell ref="AH1409:AI1409"/>
    <mergeCell ref="AJ1409:AK1409"/>
    <mergeCell ref="AH1416:AI1416"/>
    <mergeCell ref="AJ1416:AK1416"/>
    <mergeCell ref="AC1416:AD1416"/>
    <mergeCell ref="AE1416:AF1416"/>
    <mergeCell ref="X1416:Y1416"/>
    <mergeCell ref="Z1416:AA1416"/>
    <mergeCell ref="X1423:Y1423"/>
    <mergeCell ref="Z1423:AA1423"/>
    <mergeCell ref="AC1423:AD1423"/>
    <mergeCell ref="AE1423:AF1423"/>
    <mergeCell ref="D1426:E1426"/>
    <mergeCell ref="F1426:G1426"/>
    <mergeCell ref="I1426:J1426"/>
    <mergeCell ref="K1426:L1426"/>
    <mergeCell ref="N1426:O1426"/>
    <mergeCell ref="P1426:Q1426"/>
    <mergeCell ref="U1426:V1426"/>
    <mergeCell ref="X1426:Y1426"/>
    <mergeCell ref="Z1426:AA1426"/>
    <mergeCell ref="AC1426:AD1426"/>
    <mergeCell ref="AE1426:AF1426"/>
    <mergeCell ref="AJ1426:AK1426"/>
    <mergeCell ref="S1402:T1402"/>
    <mergeCell ref="U1402:V1402"/>
    <mergeCell ref="X1402:Y1402"/>
    <mergeCell ref="Z1402:AA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D1395:E1395"/>
    <mergeCell ref="F1395:G1395"/>
    <mergeCell ref="I1395:J1395"/>
    <mergeCell ref="K1395:L1395"/>
    <mergeCell ref="N1395:O1395"/>
    <mergeCell ref="P1395:Q1395"/>
    <mergeCell ref="AC1402:AD1402"/>
    <mergeCell ref="AE1402:AF1402"/>
    <mergeCell ref="AH1402:AI1402"/>
    <mergeCell ref="AJ1402:AK1402"/>
    <mergeCell ref="X1395:Y1395"/>
    <mergeCell ref="Z1395:AA1395"/>
    <mergeCell ref="AC1395:AD1395"/>
    <mergeCell ref="AE1395:AF1395"/>
    <mergeCell ref="AH1395:AI1395"/>
    <mergeCell ref="AJ1395:AK1395"/>
    <mergeCell ref="S1388:T1388"/>
    <mergeCell ref="U1388:V1388"/>
    <mergeCell ref="D1388:E1388"/>
    <mergeCell ref="F1388:G1388"/>
    <mergeCell ref="I1388:J1388"/>
    <mergeCell ref="K1388:L1388"/>
    <mergeCell ref="N1388:O1388"/>
    <mergeCell ref="P1388:Q1388"/>
    <mergeCell ref="D1391:E1391"/>
    <mergeCell ref="F1391:G1391"/>
    <mergeCell ref="I1391:J1391"/>
    <mergeCell ref="K1391:L1391"/>
    <mergeCell ref="N1391:O1391"/>
    <mergeCell ref="P1391:Q1391"/>
    <mergeCell ref="U1391:V1391"/>
    <mergeCell ref="X1391:Y1391"/>
    <mergeCell ref="Z1391:AA1391"/>
    <mergeCell ref="AC1391:AD1391"/>
    <mergeCell ref="AE1391:AF1391"/>
    <mergeCell ref="AJ1391:AK1391"/>
    <mergeCell ref="D1398:E1398"/>
    <mergeCell ref="F1398:G1398"/>
    <mergeCell ref="I1398:J1398"/>
    <mergeCell ref="K1398:L1398"/>
    <mergeCell ref="N1398:O1398"/>
    <mergeCell ref="P1398:Q1398"/>
    <mergeCell ref="U1398:V1398"/>
    <mergeCell ref="X1398:Y1398"/>
    <mergeCell ref="Z1398:AA1398"/>
    <mergeCell ref="AC1398:AD1398"/>
    <mergeCell ref="AE1398:AF1398"/>
    <mergeCell ref="AJ1398:AK1398"/>
    <mergeCell ref="S1381:T1381"/>
    <mergeCell ref="U1381:V1381"/>
    <mergeCell ref="D1381:E1381"/>
    <mergeCell ref="F1381:G1381"/>
    <mergeCell ref="I1381:J1381"/>
    <mergeCell ref="K1381:L1381"/>
    <mergeCell ref="N1381:O1381"/>
    <mergeCell ref="P1381:Q1381"/>
    <mergeCell ref="AH1381:AI1381"/>
    <mergeCell ref="AJ1381:AK1381"/>
    <mergeCell ref="AH1388:AI1388"/>
    <mergeCell ref="AJ1388:AK1388"/>
    <mergeCell ref="X1381:Y1381"/>
    <mergeCell ref="Z1381:AA1381"/>
    <mergeCell ref="AC1381:AD1381"/>
    <mergeCell ref="AE1381:AF1381"/>
    <mergeCell ref="X1388:Y1388"/>
    <mergeCell ref="Z1388:AA1388"/>
    <mergeCell ref="AC1388:AD1388"/>
    <mergeCell ref="AE1388:AF1388"/>
    <mergeCell ref="S1374:T1374"/>
    <mergeCell ref="U1374:V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D1367:E1367"/>
    <mergeCell ref="F1367:G1367"/>
    <mergeCell ref="I1367:J1367"/>
    <mergeCell ref="K1367:L1367"/>
    <mergeCell ref="N1367:O1367"/>
    <mergeCell ref="P1367:Q1367"/>
    <mergeCell ref="AC1367:AD1367"/>
    <mergeCell ref="AE1367:AF1367"/>
    <mergeCell ref="AH1367:AI1367"/>
    <mergeCell ref="AJ1367:AK1367"/>
    <mergeCell ref="AC1374:AD1374"/>
    <mergeCell ref="AE1374:AF1374"/>
    <mergeCell ref="X1374:Y1374"/>
    <mergeCell ref="Z1374:AA1374"/>
    <mergeCell ref="AH1374:AI1374"/>
    <mergeCell ref="AJ1374:AK1374"/>
    <mergeCell ref="D1384:E1384"/>
    <mergeCell ref="F1384:G1384"/>
    <mergeCell ref="I1384:J1384"/>
    <mergeCell ref="K1384:L1384"/>
    <mergeCell ref="N1384:O1384"/>
    <mergeCell ref="P1384:Q1384"/>
    <mergeCell ref="U1384:V1384"/>
    <mergeCell ref="X1384:Y1384"/>
    <mergeCell ref="Z1384:AA1384"/>
    <mergeCell ref="AC1384:AD1384"/>
    <mergeCell ref="AE1384:AF1384"/>
    <mergeCell ref="AJ1384:AK1384"/>
    <mergeCell ref="S1360:T1360"/>
    <mergeCell ref="U1360:V1360"/>
    <mergeCell ref="X1360:Y1360"/>
    <mergeCell ref="Z1360:AA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D1353:E1353"/>
    <mergeCell ref="F1353:G1353"/>
    <mergeCell ref="I1353:J1353"/>
    <mergeCell ref="K1353:L1353"/>
    <mergeCell ref="N1353:O1353"/>
    <mergeCell ref="P1353:Q1353"/>
    <mergeCell ref="AC1360:AD1360"/>
    <mergeCell ref="AE1360:AF1360"/>
    <mergeCell ref="AH1360:AI1360"/>
    <mergeCell ref="AJ1360:AK1360"/>
    <mergeCell ref="X1353:Y1353"/>
    <mergeCell ref="Z1353:AA1353"/>
    <mergeCell ref="AC1353:AD1353"/>
    <mergeCell ref="AE1353:AF1353"/>
    <mergeCell ref="AH1353:AI1353"/>
    <mergeCell ref="AJ1353:AK1353"/>
    <mergeCell ref="S1346:T1346"/>
    <mergeCell ref="U1346:V1346"/>
    <mergeCell ref="D1346:E1346"/>
    <mergeCell ref="F1346:G1346"/>
    <mergeCell ref="I1346:J1346"/>
    <mergeCell ref="K1346:L1346"/>
    <mergeCell ref="N1346:O1346"/>
    <mergeCell ref="P1346:Q1346"/>
    <mergeCell ref="X1346:Y1346"/>
    <mergeCell ref="Z1346:AA1346"/>
    <mergeCell ref="AC1346:AD1346"/>
    <mergeCell ref="AE1346:AF1346"/>
    <mergeCell ref="S1332:T1332"/>
    <mergeCell ref="U1332:V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D1325:E1325"/>
    <mergeCell ref="F1325:G1325"/>
    <mergeCell ref="I1325:J1325"/>
    <mergeCell ref="K1325:L1325"/>
    <mergeCell ref="N1325:O1325"/>
    <mergeCell ref="P1325:Q1325"/>
    <mergeCell ref="AC1325:AD1325"/>
    <mergeCell ref="AE1325:AF1325"/>
    <mergeCell ref="AH1325:AI1325"/>
    <mergeCell ref="AJ1325:AK1325"/>
    <mergeCell ref="AC1332:AD1332"/>
    <mergeCell ref="AE1332:AF1332"/>
    <mergeCell ref="X1332:Y1332"/>
    <mergeCell ref="Z1332:AA1332"/>
    <mergeCell ref="AH1332:AI1332"/>
    <mergeCell ref="AJ1332:AK1332"/>
    <mergeCell ref="D1342:E1342"/>
    <mergeCell ref="F1342:G1342"/>
    <mergeCell ref="I1342:J1342"/>
    <mergeCell ref="K1342:L1342"/>
    <mergeCell ref="N1342:O1342"/>
    <mergeCell ref="P1342:Q1342"/>
    <mergeCell ref="U1342:V1342"/>
    <mergeCell ref="X1342:Y1342"/>
    <mergeCell ref="Z1342:AA1342"/>
    <mergeCell ref="AC1342:AD1342"/>
    <mergeCell ref="D1335:E1335"/>
    <mergeCell ref="F1335:G1335"/>
    <mergeCell ref="I1335:J1335"/>
    <mergeCell ref="K1335:L1335"/>
    <mergeCell ref="N1335:O1335"/>
    <mergeCell ref="P1335:Q1335"/>
    <mergeCell ref="U1335:V1335"/>
    <mergeCell ref="X1335:Y1335"/>
    <mergeCell ref="Z1335:AA1335"/>
    <mergeCell ref="AC1335:AD1335"/>
    <mergeCell ref="AE1335:AF1335"/>
    <mergeCell ref="AJ1335:AK1335"/>
    <mergeCell ref="S1311:T1311"/>
    <mergeCell ref="U1311:V1311"/>
    <mergeCell ref="D1311:E1311"/>
    <mergeCell ref="F1311:G1311"/>
    <mergeCell ref="I1311:J1311"/>
    <mergeCell ref="K1311:L1311"/>
    <mergeCell ref="N1311:O1311"/>
    <mergeCell ref="P1311:Q1311"/>
    <mergeCell ref="AC1318:AD1318"/>
    <mergeCell ref="AE1318:AF1318"/>
    <mergeCell ref="AH1318:AI1318"/>
    <mergeCell ref="AJ1318:AK1318"/>
    <mergeCell ref="AH1311:AI1311"/>
    <mergeCell ref="AJ1311:AK1311"/>
    <mergeCell ref="AM1311:AN1311"/>
    <mergeCell ref="AO1311:AP1311"/>
    <mergeCell ref="AR1311:AS1311"/>
    <mergeCell ref="AT1311:AU1311"/>
    <mergeCell ref="S1304:T1304"/>
    <mergeCell ref="U1304:V1304"/>
    <mergeCell ref="D1304:E1304"/>
    <mergeCell ref="F1304:G1304"/>
    <mergeCell ref="I1304:J1304"/>
    <mergeCell ref="K1304:L1304"/>
    <mergeCell ref="N1304:O1304"/>
    <mergeCell ref="P1304:Q1304"/>
    <mergeCell ref="AC1304:AD1304"/>
    <mergeCell ref="AE1304:AF1304"/>
    <mergeCell ref="X1311:Y1311"/>
    <mergeCell ref="Z1311:AA1311"/>
    <mergeCell ref="AC1311:AD1311"/>
    <mergeCell ref="AE1311:AF1311"/>
    <mergeCell ref="AM1304:AN1304"/>
    <mergeCell ref="AO1304:AP1304"/>
    <mergeCell ref="AR1304:AS1304"/>
    <mergeCell ref="AT1304:AU1304"/>
    <mergeCell ref="D1307:E1307"/>
    <mergeCell ref="F1307:G1307"/>
    <mergeCell ref="I1307:J1307"/>
    <mergeCell ref="K1307:L1307"/>
    <mergeCell ref="N1307:O1307"/>
    <mergeCell ref="P1307:Q1307"/>
    <mergeCell ref="U1307:V1307"/>
    <mergeCell ref="X1307:Y1307"/>
    <mergeCell ref="Z1307:AA1307"/>
    <mergeCell ref="AC1307:AD1307"/>
    <mergeCell ref="AE1307:AF1307"/>
    <mergeCell ref="AJ1307:AK1307"/>
    <mergeCell ref="AM1307:AN1307"/>
    <mergeCell ref="AO1307:AP1307"/>
    <mergeCell ref="AR1307:AS1307"/>
    <mergeCell ref="AT1307:AU1307"/>
    <mergeCell ref="D1314:E1314"/>
    <mergeCell ref="F1314:G1314"/>
    <mergeCell ref="I1314:J1314"/>
    <mergeCell ref="K1314:L1314"/>
    <mergeCell ref="N1314:O1314"/>
    <mergeCell ref="P1314:Q1314"/>
    <mergeCell ref="U1314:V1314"/>
    <mergeCell ref="X1314:Y1314"/>
    <mergeCell ref="Z1314:AA1314"/>
    <mergeCell ref="AC1314:AD1314"/>
    <mergeCell ref="AE1314:AF1314"/>
    <mergeCell ref="AJ1314:AK1314"/>
    <mergeCell ref="S1297:T1297"/>
    <mergeCell ref="U1297:V1297"/>
    <mergeCell ref="D1297:E1297"/>
    <mergeCell ref="F1297:G1297"/>
    <mergeCell ref="I1297:J1297"/>
    <mergeCell ref="K1297:L1297"/>
    <mergeCell ref="N1297:O1297"/>
    <mergeCell ref="P1297:Q1297"/>
    <mergeCell ref="AH1297:AI1297"/>
    <mergeCell ref="AJ1297:AK1297"/>
    <mergeCell ref="AH1304:AI1304"/>
    <mergeCell ref="AJ1304:AK1304"/>
    <mergeCell ref="AM1297:AN1297"/>
    <mergeCell ref="AO1297:AP1297"/>
    <mergeCell ref="X1297:Y1297"/>
    <mergeCell ref="Z1297:AA1297"/>
    <mergeCell ref="AC1297:AD1297"/>
    <mergeCell ref="AE1297:AF1297"/>
    <mergeCell ref="X1304:Y1304"/>
    <mergeCell ref="Z1304:AA1304"/>
    <mergeCell ref="S1290:T1290"/>
    <mergeCell ref="U1290:V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D1283:E1283"/>
    <mergeCell ref="F1283:G1283"/>
    <mergeCell ref="I1283:J1283"/>
    <mergeCell ref="K1283:L1283"/>
    <mergeCell ref="N1283:O1283"/>
    <mergeCell ref="P1283:Q1283"/>
    <mergeCell ref="AC1283:AD1283"/>
    <mergeCell ref="AE1283:AF1283"/>
    <mergeCell ref="AH1283:AI1283"/>
    <mergeCell ref="AJ1283:AK1283"/>
    <mergeCell ref="AC1290:AD1290"/>
    <mergeCell ref="AE1290:AF1290"/>
    <mergeCell ref="X1290:Y1290"/>
    <mergeCell ref="Z1290:AA1290"/>
    <mergeCell ref="AH1290:AI1290"/>
    <mergeCell ref="AJ1290:AK1290"/>
    <mergeCell ref="AM1283:AN1283"/>
    <mergeCell ref="AO1283:AP1283"/>
    <mergeCell ref="AM1290:AN1290"/>
    <mergeCell ref="AO1290:AP1290"/>
    <mergeCell ref="D1300:E1300"/>
    <mergeCell ref="F1300:G1300"/>
    <mergeCell ref="I1300:J1300"/>
    <mergeCell ref="K1300:L1300"/>
    <mergeCell ref="N1300:O1300"/>
    <mergeCell ref="P1300:Q1300"/>
    <mergeCell ref="U1300:V1300"/>
    <mergeCell ref="X1300:Y1300"/>
    <mergeCell ref="Z1300:AA1300"/>
    <mergeCell ref="AC1300:AD1300"/>
    <mergeCell ref="AE1300:AF1300"/>
    <mergeCell ref="AJ1300:AK1300"/>
    <mergeCell ref="S1276:T1276"/>
    <mergeCell ref="U1276:V1276"/>
    <mergeCell ref="X1276:Y1276"/>
    <mergeCell ref="Z1276:AA1276"/>
    <mergeCell ref="D1276:E1276"/>
    <mergeCell ref="F1276:G1276"/>
    <mergeCell ref="I1276:J1276"/>
    <mergeCell ref="K1276:L1276"/>
    <mergeCell ref="N1276:O1276"/>
    <mergeCell ref="P1276:Q1276"/>
    <mergeCell ref="S1269:T1269"/>
    <mergeCell ref="U1269:V1269"/>
    <mergeCell ref="D1269:E1269"/>
    <mergeCell ref="F1269:G1269"/>
    <mergeCell ref="I1269:J1269"/>
    <mergeCell ref="K1269:L1269"/>
    <mergeCell ref="N1269:O1269"/>
    <mergeCell ref="P1269:Q1269"/>
    <mergeCell ref="AC1276:AD1276"/>
    <mergeCell ref="AE1276:AF1276"/>
    <mergeCell ref="AH1276:AI1276"/>
    <mergeCell ref="AJ1276:AK1276"/>
    <mergeCell ref="AH1269:AI1269"/>
    <mergeCell ref="AJ1269:AK1269"/>
    <mergeCell ref="AM1269:AN1269"/>
    <mergeCell ref="AO1269:AP1269"/>
    <mergeCell ref="AR1269:AS1269"/>
    <mergeCell ref="AT1269:AU1269"/>
    <mergeCell ref="S1262:T1262"/>
    <mergeCell ref="U1262:V1262"/>
    <mergeCell ref="D1262:E1262"/>
    <mergeCell ref="F1262:G1262"/>
    <mergeCell ref="I1262:J1262"/>
    <mergeCell ref="K1262:L1262"/>
    <mergeCell ref="N1262:O1262"/>
    <mergeCell ref="P1262:Q1262"/>
    <mergeCell ref="X1262:Y1262"/>
    <mergeCell ref="Z1262:AA1262"/>
    <mergeCell ref="AC1262:AD1262"/>
    <mergeCell ref="AE1262:AF1262"/>
    <mergeCell ref="X1269:Y1269"/>
    <mergeCell ref="Z1269:AA1269"/>
    <mergeCell ref="AC1269:AD1269"/>
    <mergeCell ref="AE1269:AF1269"/>
    <mergeCell ref="AM1276:AN1276"/>
    <mergeCell ref="AO1276:AP1276"/>
    <mergeCell ref="AR1276:AS1276"/>
    <mergeCell ref="AT1276:AU1276"/>
    <mergeCell ref="S1255:T1255"/>
    <mergeCell ref="U1255:V1255"/>
    <mergeCell ref="D1255:E1255"/>
    <mergeCell ref="F1255:G1255"/>
    <mergeCell ref="I1255:J1255"/>
    <mergeCell ref="K1255:L1255"/>
    <mergeCell ref="N1255:O1255"/>
    <mergeCell ref="P1255:Q1255"/>
    <mergeCell ref="AH1255:AI1255"/>
    <mergeCell ref="AJ1255:AK1255"/>
    <mergeCell ref="AH1262:AI1262"/>
    <mergeCell ref="AJ1262:AK1262"/>
    <mergeCell ref="AM1262:AN1262"/>
    <mergeCell ref="AO1262:AP1262"/>
    <mergeCell ref="AR1262:AS1262"/>
    <mergeCell ref="AT1262:AU1262"/>
    <mergeCell ref="S1248:T1248"/>
    <mergeCell ref="U1248:V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D1241:E1241"/>
    <mergeCell ref="F1241:G1241"/>
    <mergeCell ref="I1241:J1241"/>
    <mergeCell ref="K1241:L1241"/>
    <mergeCell ref="N1241:O1241"/>
    <mergeCell ref="P1241:Q1241"/>
    <mergeCell ref="AC1241:AD1241"/>
    <mergeCell ref="AE1241:AF1241"/>
    <mergeCell ref="AH1241:AI1241"/>
    <mergeCell ref="AJ1241:AK1241"/>
    <mergeCell ref="AH1248:AI1248"/>
    <mergeCell ref="AJ1248:AK1248"/>
    <mergeCell ref="AC1248:AD1248"/>
    <mergeCell ref="AE1248:AF1248"/>
    <mergeCell ref="X1248:Y1248"/>
    <mergeCell ref="Z1248:AA1248"/>
    <mergeCell ref="X1255:Y1255"/>
    <mergeCell ref="Z1255:AA1255"/>
    <mergeCell ref="AC1255:AD1255"/>
    <mergeCell ref="AE1255:AF1255"/>
    <mergeCell ref="AM1241:AN1241"/>
    <mergeCell ref="AO1241:AP1241"/>
    <mergeCell ref="AR1241:AS1241"/>
    <mergeCell ref="AT1241:AU1241"/>
    <mergeCell ref="AM1248:AN1248"/>
    <mergeCell ref="AO1248:AP1248"/>
    <mergeCell ref="AR1248:AS1248"/>
    <mergeCell ref="AT1248:AU1248"/>
    <mergeCell ref="AM1255:AN1255"/>
    <mergeCell ref="AO1255:AP1255"/>
    <mergeCell ref="D1258:E1258"/>
    <mergeCell ref="F1258:G1258"/>
    <mergeCell ref="I1258:J1258"/>
    <mergeCell ref="U1258:V1258"/>
    <mergeCell ref="X1258:Y1258"/>
    <mergeCell ref="Z1258:AA1258"/>
    <mergeCell ref="S1234:T1234"/>
    <mergeCell ref="U1234:V1234"/>
    <mergeCell ref="X1234:Y1234"/>
    <mergeCell ref="Z1234:AA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D1227:E1227"/>
    <mergeCell ref="F1227:G1227"/>
    <mergeCell ref="I1227:J1227"/>
    <mergeCell ref="K1227:L1227"/>
    <mergeCell ref="N1227:O1227"/>
    <mergeCell ref="P1227:Q1227"/>
    <mergeCell ref="AC1234:AD1234"/>
    <mergeCell ref="AE1234:AF1234"/>
    <mergeCell ref="AH1234:AI1234"/>
    <mergeCell ref="AJ1234:AK1234"/>
    <mergeCell ref="X1227:Y1227"/>
    <mergeCell ref="Z1227:AA1227"/>
    <mergeCell ref="AC1227:AD1227"/>
    <mergeCell ref="AE1227:AF1227"/>
    <mergeCell ref="AH1227:AI1227"/>
    <mergeCell ref="AJ1227:AK1227"/>
    <mergeCell ref="S1220:T1220"/>
    <mergeCell ref="U1220:V1220"/>
    <mergeCell ref="D1220:E1220"/>
    <mergeCell ref="F1220:G1220"/>
    <mergeCell ref="I1220:J1220"/>
    <mergeCell ref="K1220:L1220"/>
    <mergeCell ref="N1220:O1220"/>
    <mergeCell ref="P1220:Q1220"/>
    <mergeCell ref="X1220:Y1220"/>
    <mergeCell ref="Z1220:AA1220"/>
    <mergeCell ref="AC1220:AD1220"/>
    <mergeCell ref="AE1220:AF1220"/>
    <mergeCell ref="D1230:E1230"/>
    <mergeCell ref="F1230:G1230"/>
    <mergeCell ref="I1230:J1230"/>
    <mergeCell ref="K1230:L1230"/>
    <mergeCell ref="N1230:O1230"/>
    <mergeCell ref="P1230:Q1230"/>
    <mergeCell ref="U1230:V1230"/>
    <mergeCell ref="X1230:Y1230"/>
    <mergeCell ref="Z1230:AA1230"/>
    <mergeCell ref="AC1230:AD1230"/>
    <mergeCell ref="AE1230:AF1230"/>
    <mergeCell ref="AJ1230:AK1230"/>
    <mergeCell ref="S1206:T1206"/>
    <mergeCell ref="U1206:V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D1199:E1199"/>
    <mergeCell ref="F1199:G1199"/>
    <mergeCell ref="I1199:J1199"/>
    <mergeCell ref="K1199:L1199"/>
    <mergeCell ref="N1199:O1199"/>
    <mergeCell ref="P1199:Q1199"/>
    <mergeCell ref="AC1199:AD1199"/>
    <mergeCell ref="AE1199:AF1199"/>
    <mergeCell ref="AH1199:AI1199"/>
    <mergeCell ref="AJ1199:AK1199"/>
    <mergeCell ref="AH1206:AI1206"/>
    <mergeCell ref="AJ1206:AK1206"/>
    <mergeCell ref="AC1206:AD1206"/>
    <mergeCell ref="AE1206:AF1206"/>
    <mergeCell ref="X1206:Y1206"/>
    <mergeCell ref="Z1206:AA1206"/>
    <mergeCell ref="X1213:Y1213"/>
    <mergeCell ref="Z1213:AA1213"/>
    <mergeCell ref="AC1213:AD1213"/>
    <mergeCell ref="AE1213:AF1213"/>
    <mergeCell ref="AM1206:AN1206"/>
    <mergeCell ref="U1209:V1209"/>
    <mergeCell ref="X1209:Y1209"/>
    <mergeCell ref="Z1209:AA1209"/>
    <mergeCell ref="AC1209:AD1209"/>
    <mergeCell ref="AE1209:AF1209"/>
    <mergeCell ref="AJ1209:AK1209"/>
    <mergeCell ref="AM1209:AN1209"/>
    <mergeCell ref="D1209:E1209"/>
    <mergeCell ref="F1209:G1209"/>
    <mergeCell ref="I1209:J1209"/>
    <mergeCell ref="K1209:L1209"/>
    <mergeCell ref="N1209:O1209"/>
    <mergeCell ref="P1209:Q1209"/>
    <mergeCell ref="AM1199:AN1199"/>
    <mergeCell ref="S1178:T1178"/>
    <mergeCell ref="U1178:V1178"/>
    <mergeCell ref="D1178:E1178"/>
    <mergeCell ref="F1178:G1178"/>
    <mergeCell ref="I1178:J1178"/>
    <mergeCell ref="K1178:L1178"/>
    <mergeCell ref="N1178:O1178"/>
    <mergeCell ref="P1178:Q1178"/>
    <mergeCell ref="X1178:Y1178"/>
    <mergeCell ref="Z1178:AA1178"/>
    <mergeCell ref="AC1178:AD1178"/>
    <mergeCell ref="AE1178:AF1178"/>
    <mergeCell ref="X1185:Y1185"/>
    <mergeCell ref="Z1185:AA1185"/>
    <mergeCell ref="AM1192:AN1192"/>
    <mergeCell ref="AO1192:AP1192"/>
    <mergeCell ref="D1181:E1181"/>
    <mergeCell ref="F1181:G1181"/>
    <mergeCell ref="I1181:J1181"/>
    <mergeCell ref="K1181:L1181"/>
    <mergeCell ref="N1181:O1181"/>
    <mergeCell ref="P1181:Q1181"/>
    <mergeCell ref="U1181:V1181"/>
    <mergeCell ref="X1181:Y1181"/>
    <mergeCell ref="Z1181:AA1181"/>
    <mergeCell ref="AC1181:AD1181"/>
    <mergeCell ref="AE1181:AF1181"/>
    <mergeCell ref="AJ1181:AK1181"/>
    <mergeCell ref="AM1181:AN1181"/>
    <mergeCell ref="AO1181:AP1181"/>
    <mergeCell ref="D1188:E1188"/>
    <mergeCell ref="F1188:G1188"/>
    <mergeCell ref="I1188:J1188"/>
    <mergeCell ref="K1188:L1188"/>
    <mergeCell ref="N1188:O1188"/>
    <mergeCell ref="P1188:Q1188"/>
    <mergeCell ref="U1188:V1188"/>
    <mergeCell ref="X1188:Y1188"/>
    <mergeCell ref="Z1188:AA1188"/>
    <mergeCell ref="AC1188:AD1188"/>
    <mergeCell ref="AE1188:AF1188"/>
    <mergeCell ref="AJ1188:AK1188"/>
    <mergeCell ref="AM1188:AN1188"/>
    <mergeCell ref="AO1188:AP1188"/>
    <mergeCell ref="S1171:T1171"/>
    <mergeCell ref="U1171:V1171"/>
    <mergeCell ref="D1171:E1171"/>
    <mergeCell ref="F1171:G1171"/>
    <mergeCell ref="I1171:J1171"/>
    <mergeCell ref="K1171:L1171"/>
    <mergeCell ref="N1171:O1171"/>
    <mergeCell ref="P1171:Q1171"/>
    <mergeCell ref="AH1171:AI1171"/>
    <mergeCell ref="AJ1171:AK1171"/>
    <mergeCell ref="AH1178:AI1178"/>
    <mergeCell ref="AJ1178:AK1178"/>
    <mergeCell ref="AM1178:AN1178"/>
    <mergeCell ref="AO1178:AP1178"/>
    <mergeCell ref="AR1178:AS1178"/>
    <mergeCell ref="AT1178:AU1178"/>
    <mergeCell ref="S1164:T1164"/>
    <mergeCell ref="U1164:V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D1157:E1157"/>
    <mergeCell ref="F1157:G1157"/>
    <mergeCell ref="I1157:J1157"/>
    <mergeCell ref="K1157:L1157"/>
    <mergeCell ref="N1157:O1157"/>
    <mergeCell ref="P1157:Q1157"/>
    <mergeCell ref="AC1157:AD1157"/>
    <mergeCell ref="AE1157:AF1157"/>
    <mergeCell ref="AH1157:AI1157"/>
    <mergeCell ref="AJ1157:AK1157"/>
    <mergeCell ref="AH1164:AI1164"/>
    <mergeCell ref="AJ1164:AK1164"/>
    <mergeCell ref="AC1164:AD1164"/>
    <mergeCell ref="AE1164:AF1164"/>
    <mergeCell ref="X1164:Y1164"/>
    <mergeCell ref="Z1164:AA1164"/>
    <mergeCell ref="X1171:Y1171"/>
    <mergeCell ref="Z1171:AA1171"/>
    <mergeCell ref="AC1171:AD1171"/>
    <mergeCell ref="AE1171:AF1171"/>
    <mergeCell ref="D1174:E1174"/>
    <mergeCell ref="F1174:G1174"/>
    <mergeCell ref="I1174:J1174"/>
    <mergeCell ref="K1174:L1174"/>
    <mergeCell ref="N1174:O1174"/>
    <mergeCell ref="P1174:Q1174"/>
    <mergeCell ref="U1174:V1174"/>
    <mergeCell ref="X1174:Y1174"/>
    <mergeCell ref="Z1174:AA1174"/>
    <mergeCell ref="AC1174:AD1174"/>
    <mergeCell ref="AE1174:AF1174"/>
    <mergeCell ref="AJ1174:AK1174"/>
    <mergeCell ref="AM1174:AN1174"/>
    <mergeCell ref="AO1174:AP1174"/>
    <mergeCell ref="AR1174:AS1174"/>
    <mergeCell ref="AT1174:AU1174"/>
    <mergeCell ref="S1150:T1150"/>
    <mergeCell ref="U1150:V1150"/>
    <mergeCell ref="X1150:Y1150"/>
    <mergeCell ref="Z1150:AA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D1143:E1143"/>
    <mergeCell ref="F1143:G1143"/>
    <mergeCell ref="I1143:J1143"/>
    <mergeCell ref="K1143:L1143"/>
    <mergeCell ref="N1143:O1143"/>
    <mergeCell ref="P1143:Q1143"/>
    <mergeCell ref="AC1150:AD1150"/>
    <mergeCell ref="AE1150:AF1150"/>
    <mergeCell ref="AH1150:AI1150"/>
    <mergeCell ref="AJ1150:AK1150"/>
    <mergeCell ref="X1143:Y1143"/>
    <mergeCell ref="Z1143:AA1143"/>
    <mergeCell ref="AC1143:AD1143"/>
    <mergeCell ref="AE1143:AF1143"/>
    <mergeCell ref="AH1143:AI1143"/>
    <mergeCell ref="AJ1143:AK1143"/>
    <mergeCell ref="S1136:T1136"/>
    <mergeCell ref="U1136:V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D1129:E1129"/>
    <mergeCell ref="F1129:G1129"/>
    <mergeCell ref="I1129:J1129"/>
    <mergeCell ref="K1129:L1129"/>
    <mergeCell ref="N1129:O1129"/>
    <mergeCell ref="P1129:Q1129"/>
    <mergeCell ref="AH1129:AI1129"/>
    <mergeCell ref="AJ1129:AK1129"/>
    <mergeCell ref="AH1136:AI1136"/>
    <mergeCell ref="AJ1136:AK1136"/>
    <mergeCell ref="X1129:Y1129"/>
    <mergeCell ref="Z1129:AA1129"/>
    <mergeCell ref="AC1129:AD1129"/>
    <mergeCell ref="AE1129:AF1129"/>
    <mergeCell ref="X1136:Y1136"/>
    <mergeCell ref="Z1136:AA1136"/>
    <mergeCell ref="AC1136:AD1136"/>
    <mergeCell ref="AE1136:AF1136"/>
    <mergeCell ref="S1122:T1122"/>
    <mergeCell ref="U1122:V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D1115:E1115"/>
    <mergeCell ref="F1115:G1115"/>
    <mergeCell ref="I1115:J1115"/>
    <mergeCell ref="K1115:L1115"/>
    <mergeCell ref="N1115:O1115"/>
    <mergeCell ref="P1115:Q1115"/>
    <mergeCell ref="AC1115:AD1115"/>
    <mergeCell ref="AE1115:AF1115"/>
    <mergeCell ref="AH1115:AI1115"/>
    <mergeCell ref="AJ1115:AK1115"/>
    <mergeCell ref="AC1122:AD1122"/>
    <mergeCell ref="AE1122:AF1122"/>
    <mergeCell ref="X1122:Y1122"/>
    <mergeCell ref="Z1122:AA1122"/>
    <mergeCell ref="AH1122:AI1122"/>
    <mergeCell ref="AJ1122:AK1122"/>
    <mergeCell ref="D1125:E1125"/>
    <mergeCell ref="F1125:G1125"/>
    <mergeCell ref="I1125:J1125"/>
    <mergeCell ref="K1125:L1125"/>
    <mergeCell ref="N1125:O1125"/>
    <mergeCell ref="P1125:Q1125"/>
    <mergeCell ref="U1125:V1125"/>
    <mergeCell ref="X1125:Y1125"/>
    <mergeCell ref="Z1125:AA1125"/>
    <mergeCell ref="AC1125:AD1125"/>
    <mergeCell ref="AE1125:AF1125"/>
    <mergeCell ref="AJ1125:AK1125"/>
    <mergeCell ref="D1132:E1132"/>
    <mergeCell ref="F1132:G1132"/>
    <mergeCell ref="I1132:J1132"/>
    <mergeCell ref="K1132:L1132"/>
    <mergeCell ref="S1101:T1101"/>
    <mergeCell ref="U1101:V1101"/>
    <mergeCell ref="D1101:E1101"/>
    <mergeCell ref="F1101:G1101"/>
    <mergeCell ref="I1101:J1101"/>
    <mergeCell ref="K1101:L1101"/>
    <mergeCell ref="N1101:O1101"/>
    <mergeCell ref="P1101:Q1101"/>
    <mergeCell ref="AC1108:AD1108"/>
    <mergeCell ref="AE1108:AF1108"/>
    <mergeCell ref="AH1108:AI1108"/>
    <mergeCell ref="AJ1108:AK1108"/>
    <mergeCell ref="AH1101:AI1101"/>
    <mergeCell ref="AJ1101:AK1101"/>
    <mergeCell ref="AM1101:AN1101"/>
    <mergeCell ref="AO1101:AP1101"/>
    <mergeCell ref="AR1101:AS1101"/>
    <mergeCell ref="AT1101:AU1101"/>
    <mergeCell ref="S1094:T1094"/>
    <mergeCell ref="U1094:V1094"/>
    <mergeCell ref="D1094:E1094"/>
    <mergeCell ref="F1094:G1094"/>
    <mergeCell ref="I1094:J1094"/>
    <mergeCell ref="K1094:L1094"/>
    <mergeCell ref="N1094:O1094"/>
    <mergeCell ref="P1094:Q1094"/>
    <mergeCell ref="AC1094:AD1094"/>
    <mergeCell ref="AE1094:AF1094"/>
    <mergeCell ref="X1101:Y1101"/>
    <mergeCell ref="Z1101:AA1101"/>
    <mergeCell ref="AC1101:AD1101"/>
    <mergeCell ref="AE1101:AF1101"/>
    <mergeCell ref="AM1108:AN1108"/>
    <mergeCell ref="AO1108:AP1108"/>
    <mergeCell ref="AR1108:AS1108"/>
    <mergeCell ref="AT1108:AU1108"/>
    <mergeCell ref="D1097:E1097"/>
    <mergeCell ref="F1097:G1097"/>
    <mergeCell ref="I1097:J1097"/>
    <mergeCell ref="K1097:L1097"/>
    <mergeCell ref="N1097:O1097"/>
    <mergeCell ref="P1097:Q1097"/>
    <mergeCell ref="U1097:V1097"/>
    <mergeCell ref="X1097:Y1097"/>
    <mergeCell ref="Z1097:AA1097"/>
    <mergeCell ref="AC1097:AD1097"/>
    <mergeCell ref="AE1097:AF1097"/>
    <mergeCell ref="AJ1097:AK1097"/>
    <mergeCell ref="AM1097:AN1097"/>
    <mergeCell ref="AO1097:AP1097"/>
    <mergeCell ref="AR1097:AS1097"/>
    <mergeCell ref="AT1097:AU1097"/>
    <mergeCell ref="D1104:E1104"/>
    <mergeCell ref="F1104:G1104"/>
    <mergeCell ref="I1104:J1104"/>
    <mergeCell ref="K1104:L1104"/>
    <mergeCell ref="N1104:O1104"/>
    <mergeCell ref="P1104:Q1104"/>
    <mergeCell ref="U1104:V1104"/>
    <mergeCell ref="X1104:Y1104"/>
    <mergeCell ref="Z1104:AA1104"/>
    <mergeCell ref="AC1104:AD1104"/>
    <mergeCell ref="AE1104:AF1104"/>
    <mergeCell ref="AJ1104:AK1104"/>
    <mergeCell ref="S1087:T1087"/>
    <mergeCell ref="U1087:V1087"/>
    <mergeCell ref="D1087:E1087"/>
    <mergeCell ref="F1087:G1087"/>
    <mergeCell ref="I1087:J1087"/>
    <mergeCell ref="K1087:L1087"/>
    <mergeCell ref="N1087:O1087"/>
    <mergeCell ref="P1087:Q1087"/>
    <mergeCell ref="AH1087:AI1087"/>
    <mergeCell ref="AJ1087:AK1087"/>
    <mergeCell ref="AH1094:AI1094"/>
    <mergeCell ref="AJ1094:AK1094"/>
    <mergeCell ref="AM1087:AN1087"/>
    <mergeCell ref="AO1087:AP1087"/>
    <mergeCell ref="X1087:Y1087"/>
    <mergeCell ref="Z1087:AA1087"/>
    <mergeCell ref="AC1087:AD1087"/>
    <mergeCell ref="AE1087:AF1087"/>
    <mergeCell ref="X1094:Y1094"/>
    <mergeCell ref="Z1094:AA1094"/>
    <mergeCell ref="S1080:T1080"/>
    <mergeCell ref="U1080:V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D1073:E1073"/>
    <mergeCell ref="F1073:G1073"/>
    <mergeCell ref="I1073:J1073"/>
    <mergeCell ref="K1073:L1073"/>
    <mergeCell ref="N1073:O1073"/>
    <mergeCell ref="P1073:Q1073"/>
    <mergeCell ref="AC1073:AD1073"/>
    <mergeCell ref="AE1073:AF1073"/>
    <mergeCell ref="AH1073:AI1073"/>
    <mergeCell ref="AJ1073:AK1073"/>
    <mergeCell ref="AC1080:AD1080"/>
    <mergeCell ref="AE1080:AF1080"/>
    <mergeCell ref="X1080:Y1080"/>
    <mergeCell ref="Z1080:AA1080"/>
    <mergeCell ref="AH1080:AI1080"/>
    <mergeCell ref="AJ1080:AK1080"/>
    <mergeCell ref="D1090:E1090"/>
    <mergeCell ref="F1090:G1090"/>
    <mergeCell ref="I1090:J1090"/>
    <mergeCell ref="K1090:L1090"/>
    <mergeCell ref="N1090:O1090"/>
    <mergeCell ref="P1090:Q1090"/>
    <mergeCell ref="U1090:V1090"/>
    <mergeCell ref="X1090:Y1090"/>
    <mergeCell ref="Z1090:AA1090"/>
    <mergeCell ref="AC1090:AD1090"/>
    <mergeCell ref="AE1090:AF1090"/>
    <mergeCell ref="AJ1090:AK1090"/>
    <mergeCell ref="AM1090:AN1090"/>
    <mergeCell ref="AO1090:AP1090"/>
    <mergeCell ref="AR1059:AS1059"/>
    <mergeCell ref="S1052:T1052"/>
    <mergeCell ref="U1052:V1052"/>
    <mergeCell ref="D1052:E1052"/>
    <mergeCell ref="F1052:G1052"/>
    <mergeCell ref="I1052:J1052"/>
    <mergeCell ref="K1052:L1052"/>
    <mergeCell ref="N1052:O1052"/>
    <mergeCell ref="P1052:Q1052"/>
    <mergeCell ref="AC1052:AD1052"/>
    <mergeCell ref="AE1052:AF1052"/>
    <mergeCell ref="X1059:Y1059"/>
    <mergeCell ref="Z1059:AA1059"/>
    <mergeCell ref="AC1059:AD1059"/>
    <mergeCell ref="AE1059:AF1059"/>
    <mergeCell ref="AR1052:AS1052"/>
    <mergeCell ref="D1062:E1062"/>
    <mergeCell ref="F1062:G1062"/>
    <mergeCell ref="I1062:J1062"/>
    <mergeCell ref="K1062:L1062"/>
    <mergeCell ref="N1062:O1062"/>
    <mergeCell ref="P1062:Q1062"/>
    <mergeCell ref="U1062:V1062"/>
    <mergeCell ref="X1062:Y1062"/>
    <mergeCell ref="Z1062:AA1062"/>
    <mergeCell ref="AC1062:AD1062"/>
    <mergeCell ref="AE1062:AF1062"/>
    <mergeCell ref="AJ1062:AK1062"/>
    <mergeCell ref="AM1062:AN1062"/>
    <mergeCell ref="AO1062:AP1062"/>
    <mergeCell ref="AR1062:AS1062"/>
    <mergeCell ref="D1055:E1055"/>
    <mergeCell ref="F1055:G1055"/>
    <mergeCell ref="I1055:J1055"/>
    <mergeCell ref="K1055:L1055"/>
    <mergeCell ref="N1055:O1055"/>
    <mergeCell ref="P1055:Q1055"/>
    <mergeCell ref="U1055:V1055"/>
    <mergeCell ref="AO1055:AP1055"/>
    <mergeCell ref="AR1055:AS1055"/>
    <mergeCell ref="AM1031:AN1031"/>
    <mergeCell ref="AO1031:AP1031"/>
    <mergeCell ref="AM1038:AN1038"/>
    <mergeCell ref="AO1038:AP1038"/>
    <mergeCell ref="D1041:E1041"/>
    <mergeCell ref="F1041:G1041"/>
    <mergeCell ref="I1041:J1041"/>
    <mergeCell ref="K1041:L1041"/>
    <mergeCell ref="N1041:O1041"/>
    <mergeCell ref="P1041:Q1041"/>
    <mergeCell ref="U1041:V1041"/>
    <mergeCell ref="X1041:Y1041"/>
    <mergeCell ref="Z1041:AA1041"/>
    <mergeCell ref="AC1041:AD1041"/>
    <mergeCell ref="D1048:E1048"/>
    <mergeCell ref="F1048:G1048"/>
    <mergeCell ref="I1048:J1048"/>
    <mergeCell ref="K1048:L1048"/>
    <mergeCell ref="N1048:O1048"/>
    <mergeCell ref="P1048:Q1048"/>
    <mergeCell ref="AE1041:AF1041"/>
    <mergeCell ref="AJ1041:AK1041"/>
    <mergeCell ref="AM1041:AN1041"/>
    <mergeCell ref="AO1041:AP1041"/>
    <mergeCell ref="U1048:V1048"/>
    <mergeCell ref="X1048:Y1048"/>
    <mergeCell ref="Z1048:AA1048"/>
    <mergeCell ref="AC1048:AD1048"/>
    <mergeCell ref="AE1048:AF1048"/>
    <mergeCell ref="AJ1048:AK1048"/>
    <mergeCell ref="AM1048:AN1048"/>
    <mergeCell ref="AO1048:AP1048"/>
    <mergeCell ref="S1066:T1066"/>
    <mergeCell ref="U1066:V1066"/>
    <mergeCell ref="X1066:Y1066"/>
    <mergeCell ref="Z1066:AA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D1059:E1059"/>
    <mergeCell ref="F1059:G1059"/>
    <mergeCell ref="I1059:J1059"/>
    <mergeCell ref="K1059:L1059"/>
    <mergeCell ref="N1059:O1059"/>
    <mergeCell ref="P1059:Q1059"/>
    <mergeCell ref="AC1066:AD1066"/>
    <mergeCell ref="AE1066:AF1066"/>
    <mergeCell ref="AH1066:AI1066"/>
    <mergeCell ref="AJ1066:AK1066"/>
    <mergeCell ref="AH1059:AI1059"/>
    <mergeCell ref="AJ1059:AK1059"/>
    <mergeCell ref="AM1059:AN1059"/>
    <mergeCell ref="AO1059:AP1059"/>
    <mergeCell ref="X1055:Y1055"/>
    <mergeCell ref="Z1055:AA1055"/>
    <mergeCell ref="AC1055:AD1055"/>
    <mergeCell ref="AE1055:AF1055"/>
    <mergeCell ref="AJ1055:AK1055"/>
    <mergeCell ref="AM1055:AN1055"/>
    <mergeCell ref="S1017:T1017"/>
    <mergeCell ref="U1017:V1017"/>
    <mergeCell ref="D1017:E1017"/>
    <mergeCell ref="F1017:G1017"/>
    <mergeCell ref="I1017:J1017"/>
    <mergeCell ref="K1017:L1017"/>
    <mergeCell ref="N1017:O1017"/>
    <mergeCell ref="P1017:Q1017"/>
    <mergeCell ref="AC1024:AD1024"/>
    <mergeCell ref="AE1024:AF1024"/>
    <mergeCell ref="AH1024:AI1024"/>
    <mergeCell ref="AJ1024:AK1024"/>
    <mergeCell ref="AH1017:AI1017"/>
    <mergeCell ref="AJ1017:AK1017"/>
    <mergeCell ref="AM1017:AN1017"/>
    <mergeCell ref="AO1017:AP1017"/>
    <mergeCell ref="AR1017:AS1017"/>
    <mergeCell ref="AT1017:AU1017"/>
    <mergeCell ref="S1010:T1010"/>
    <mergeCell ref="U1010:V1010"/>
    <mergeCell ref="D1010:E1010"/>
    <mergeCell ref="F1010:G1010"/>
    <mergeCell ref="I1010:J1010"/>
    <mergeCell ref="K1010:L1010"/>
    <mergeCell ref="N1010:O1010"/>
    <mergeCell ref="P1010:Q1010"/>
    <mergeCell ref="X1010:Y1010"/>
    <mergeCell ref="Z1010:AA1010"/>
    <mergeCell ref="AC1010:AD1010"/>
    <mergeCell ref="AE1010:AF1010"/>
    <mergeCell ref="X1017:Y1017"/>
    <mergeCell ref="Z1017:AA1017"/>
    <mergeCell ref="AC1017:AD1017"/>
    <mergeCell ref="AE1017:AF1017"/>
    <mergeCell ref="AM1024:AN1024"/>
    <mergeCell ref="AO1024:AP1024"/>
    <mergeCell ref="AR1024:AS1024"/>
    <mergeCell ref="AT1024:AU1024"/>
    <mergeCell ref="D1013:E1013"/>
    <mergeCell ref="F1013:G1013"/>
    <mergeCell ref="I1013:J1013"/>
    <mergeCell ref="K1013:L1013"/>
    <mergeCell ref="N1013:O1013"/>
    <mergeCell ref="P1013:Q1013"/>
    <mergeCell ref="U1013:V1013"/>
    <mergeCell ref="X1013:Y1013"/>
    <mergeCell ref="Z1013:AA1013"/>
    <mergeCell ref="AC1013:AD1013"/>
    <mergeCell ref="AE1013:AF1013"/>
    <mergeCell ref="AJ1013:AK1013"/>
    <mergeCell ref="AM1013:AN1013"/>
    <mergeCell ref="AO1013:AP1013"/>
    <mergeCell ref="AR1013:AS1013"/>
    <mergeCell ref="AT1013:AU1013"/>
    <mergeCell ref="D1020:E1020"/>
    <mergeCell ref="F1020:G1020"/>
    <mergeCell ref="I1020:J1020"/>
    <mergeCell ref="K1020:L1020"/>
    <mergeCell ref="N1020:O1020"/>
    <mergeCell ref="P1020:Q1020"/>
    <mergeCell ref="U1020:V1020"/>
    <mergeCell ref="X1020:Y1020"/>
    <mergeCell ref="Z1020:AA1020"/>
    <mergeCell ref="AC1020:AD1020"/>
    <mergeCell ref="S1003:T1003"/>
    <mergeCell ref="U1003:V1003"/>
    <mergeCell ref="D1003:E1003"/>
    <mergeCell ref="F1003:G1003"/>
    <mergeCell ref="I1003:J1003"/>
    <mergeCell ref="K1003:L1003"/>
    <mergeCell ref="N1003:O1003"/>
    <mergeCell ref="P1003:Q1003"/>
    <mergeCell ref="AH1003:AI1003"/>
    <mergeCell ref="AJ1003:AK1003"/>
    <mergeCell ref="AH1010:AI1010"/>
    <mergeCell ref="AJ1010:AK1010"/>
    <mergeCell ref="AM1003:AN1003"/>
    <mergeCell ref="AO1003:AP1003"/>
    <mergeCell ref="AR1003:AS1003"/>
    <mergeCell ref="AT1003:AU1003"/>
    <mergeCell ref="AM1010:AN1010"/>
    <mergeCell ref="AO1010:AP1010"/>
    <mergeCell ref="AR1010:AS1010"/>
    <mergeCell ref="AT1010:AU1010"/>
    <mergeCell ref="S996:T996"/>
    <mergeCell ref="U996:V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D989:E989"/>
    <mergeCell ref="F989:G989"/>
    <mergeCell ref="I989:J989"/>
    <mergeCell ref="K989:L989"/>
    <mergeCell ref="N989:O989"/>
    <mergeCell ref="P989:Q989"/>
    <mergeCell ref="AC989:AD989"/>
    <mergeCell ref="AE989:AF989"/>
    <mergeCell ref="AH989:AI989"/>
    <mergeCell ref="AJ989:AK989"/>
    <mergeCell ref="AH996:AI996"/>
    <mergeCell ref="AJ996:AK996"/>
    <mergeCell ref="AC996:AD996"/>
    <mergeCell ref="AE996:AF996"/>
    <mergeCell ref="X996:Y996"/>
    <mergeCell ref="Z996:AA996"/>
    <mergeCell ref="X1003:Y1003"/>
    <mergeCell ref="Z1003:AA1003"/>
    <mergeCell ref="AC1003:AD1003"/>
    <mergeCell ref="AE1003:AF1003"/>
    <mergeCell ref="D1006:E1006"/>
    <mergeCell ref="F1006:G1006"/>
    <mergeCell ref="I1006:J1006"/>
    <mergeCell ref="K1006:L1006"/>
    <mergeCell ref="N1006:O1006"/>
    <mergeCell ref="P1006:Q1006"/>
    <mergeCell ref="U1006:V1006"/>
    <mergeCell ref="X1006:Y1006"/>
    <mergeCell ref="Z1006:AA1006"/>
    <mergeCell ref="AC1006:AD1006"/>
    <mergeCell ref="AE1006:AF1006"/>
    <mergeCell ref="AJ1006:AK1006"/>
    <mergeCell ref="S982:T982"/>
    <mergeCell ref="U982:V982"/>
    <mergeCell ref="X982:Y982"/>
    <mergeCell ref="Z982:AA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D975:E975"/>
    <mergeCell ref="F975:G975"/>
    <mergeCell ref="I975:J975"/>
    <mergeCell ref="K975:L975"/>
    <mergeCell ref="N975:O975"/>
    <mergeCell ref="P975:Q975"/>
    <mergeCell ref="AC982:AD982"/>
    <mergeCell ref="AE982:AF982"/>
    <mergeCell ref="AH982:AI982"/>
    <mergeCell ref="AJ982:AK982"/>
    <mergeCell ref="X975:Y975"/>
    <mergeCell ref="Z975:AA975"/>
    <mergeCell ref="AC975:AD975"/>
    <mergeCell ref="AE975:AF975"/>
    <mergeCell ref="AH975:AI975"/>
    <mergeCell ref="AJ975:AK975"/>
    <mergeCell ref="S968:T968"/>
    <mergeCell ref="U968:V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D961:E961"/>
    <mergeCell ref="F961:G961"/>
    <mergeCell ref="I961:J961"/>
    <mergeCell ref="K961:L961"/>
    <mergeCell ref="N961:O961"/>
    <mergeCell ref="P961:Q961"/>
    <mergeCell ref="AH961:AI961"/>
    <mergeCell ref="AJ961:AK961"/>
    <mergeCell ref="AH968:AI968"/>
    <mergeCell ref="AJ968:AK968"/>
    <mergeCell ref="X961:Y961"/>
    <mergeCell ref="Z961:AA961"/>
    <mergeCell ref="AC961:AD961"/>
    <mergeCell ref="AE961:AF961"/>
    <mergeCell ref="X968:Y968"/>
    <mergeCell ref="Z968:AA968"/>
    <mergeCell ref="AC968:AD968"/>
    <mergeCell ref="AE968:AF968"/>
    <mergeCell ref="S954:T954"/>
    <mergeCell ref="U954:V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D947:E947"/>
    <mergeCell ref="F947:G947"/>
    <mergeCell ref="I947:J947"/>
    <mergeCell ref="K947:L947"/>
    <mergeCell ref="N947:O947"/>
    <mergeCell ref="P947:Q947"/>
    <mergeCell ref="AC947:AD947"/>
    <mergeCell ref="AE947:AF947"/>
    <mergeCell ref="AH947:AI947"/>
    <mergeCell ref="AJ947:AK947"/>
    <mergeCell ref="AC954:AD954"/>
    <mergeCell ref="AE954:AF954"/>
    <mergeCell ref="X954:Y954"/>
    <mergeCell ref="Z954:AA954"/>
    <mergeCell ref="AH954:AI954"/>
    <mergeCell ref="AJ954:AK954"/>
    <mergeCell ref="S940:T940"/>
    <mergeCell ref="U940:V940"/>
    <mergeCell ref="X940:Y940"/>
    <mergeCell ref="Z940:AA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D933:E933"/>
    <mergeCell ref="F933:G933"/>
    <mergeCell ref="I933:J933"/>
    <mergeCell ref="K933:L933"/>
    <mergeCell ref="N933:O933"/>
    <mergeCell ref="P933:Q933"/>
    <mergeCell ref="AC940:AD940"/>
    <mergeCell ref="AE940:AF940"/>
    <mergeCell ref="AH940:AI940"/>
    <mergeCell ref="AJ940:AK940"/>
    <mergeCell ref="X933:Y933"/>
    <mergeCell ref="Z933:AA933"/>
    <mergeCell ref="AC933:AD933"/>
    <mergeCell ref="AE933:AF933"/>
    <mergeCell ref="AH933:AI933"/>
    <mergeCell ref="AJ933:AK933"/>
    <mergeCell ref="S926:T926"/>
    <mergeCell ref="U926:V926"/>
    <mergeCell ref="D926:E926"/>
    <mergeCell ref="F926:G926"/>
    <mergeCell ref="I926:J926"/>
    <mergeCell ref="K926:L926"/>
    <mergeCell ref="N926:O926"/>
    <mergeCell ref="P926:Q926"/>
    <mergeCell ref="AM891:AN891"/>
    <mergeCell ref="S884:T884"/>
    <mergeCell ref="U884:V884"/>
    <mergeCell ref="D884:E884"/>
    <mergeCell ref="F884:G884"/>
    <mergeCell ref="I884:J884"/>
    <mergeCell ref="K884:L884"/>
    <mergeCell ref="N884:O884"/>
    <mergeCell ref="P884:Q884"/>
    <mergeCell ref="AC884:AD884"/>
    <mergeCell ref="AE884:AF884"/>
    <mergeCell ref="X891:Y891"/>
    <mergeCell ref="Z891:AA891"/>
    <mergeCell ref="AC891:AD891"/>
    <mergeCell ref="AE891:AF891"/>
    <mergeCell ref="AM884:AN884"/>
    <mergeCell ref="X884:Y884"/>
    <mergeCell ref="Z884:AA884"/>
    <mergeCell ref="S919:T919"/>
    <mergeCell ref="U919:V919"/>
    <mergeCell ref="D919:E919"/>
    <mergeCell ref="F919:G919"/>
    <mergeCell ref="I919:J919"/>
    <mergeCell ref="K919:L919"/>
    <mergeCell ref="N919:O919"/>
    <mergeCell ref="P919:Q919"/>
    <mergeCell ref="AH919:AI919"/>
    <mergeCell ref="AJ919:AK919"/>
    <mergeCell ref="AH926:AI926"/>
    <mergeCell ref="AJ926:AK926"/>
    <mergeCell ref="X919:Y919"/>
    <mergeCell ref="Z919:AA919"/>
    <mergeCell ref="AC919:AD919"/>
    <mergeCell ref="AE919:AF919"/>
    <mergeCell ref="X926:Y926"/>
    <mergeCell ref="Z926:AA926"/>
    <mergeCell ref="AC926:AD926"/>
    <mergeCell ref="AE926:AF926"/>
    <mergeCell ref="S912:T912"/>
    <mergeCell ref="U912:V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D905:E905"/>
    <mergeCell ref="F905:G905"/>
    <mergeCell ref="I905:J905"/>
    <mergeCell ref="K905:L905"/>
    <mergeCell ref="N905:O905"/>
    <mergeCell ref="P905:Q905"/>
    <mergeCell ref="AC905:AD905"/>
    <mergeCell ref="AE905:AF905"/>
    <mergeCell ref="AH905:AI905"/>
    <mergeCell ref="AJ905:AK905"/>
    <mergeCell ref="AC912:AD912"/>
    <mergeCell ref="AE912:AF912"/>
    <mergeCell ref="X912:Y912"/>
    <mergeCell ref="Z912:AA912"/>
    <mergeCell ref="D873:E873"/>
    <mergeCell ref="F873:G873"/>
    <mergeCell ref="I873:J873"/>
    <mergeCell ref="K873:L873"/>
    <mergeCell ref="N873:O873"/>
    <mergeCell ref="P873:Q873"/>
    <mergeCell ref="U873:V873"/>
    <mergeCell ref="X873:Y873"/>
    <mergeCell ref="Z873:AA873"/>
    <mergeCell ref="AC873:AD873"/>
    <mergeCell ref="AE873:AF873"/>
    <mergeCell ref="AJ873:AK873"/>
    <mergeCell ref="S898:T898"/>
    <mergeCell ref="U898:V898"/>
    <mergeCell ref="X898:Y898"/>
    <mergeCell ref="Z898:AA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D891:E891"/>
    <mergeCell ref="F891:G891"/>
    <mergeCell ref="I891:J891"/>
    <mergeCell ref="K891:L891"/>
    <mergeCell ref="N891:O891"/>
    <mergeCell ref="P891:Q891"/>
    <mergeCell ref="AC898:AD898"/>
    <mergeCell ref="AE898:AF898"/>
    <mergeCell ref="AH898:AI898"/>
    <mergeCell ref="AJ898:AK898"/>
    <mergeCell ref="AH891:AI891"/>
    <mergeCell ref="AJ891:AK891"/>
    <mergeCell ref="AM845:AN845"/>
    <mergeCell ref="AO845:AP845"/>
    <mergeCell ref="AR845:AS845"/>
    <mergeCell ref="AT845:AU845"/>
    <mergeCell ref="D852:E852"/>
    <mergeCell ref="S870:T870"/>
    <mergeCell ref="U870:V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D863:E863"/>
    <mergeCell ref="F863:G863"/>
    <mergeCell ref="I863:J863"/>
    <mergeCell ref="K863:L863"/>
    <mergeCell ref="N863:O863"/>
    <mergeCell ref="P863:Q863"/>
    <mergeCell ref="AC863:AD863"/>
    <mergeCell ref="AE863:AF863"/>
    <mergeCell ref="AH863:AI863"/>
    <mergeCell ref="AJ863:AK863"/>
    <mergeCell ref="AC870:AD870"/>
    <mergeCell ref="AE870:AF870"/>
    <mergeCell ref="X870:Y870"/>
    <mergeCell ref="Z870:AA870"/>
    <mergeCell ref="AH870:AI870"/>
    <mergeCell ref="AJ870:AK870"/>
    <mergeCell ref="AM863:AN863"/>
    <mergeCell ref="AO863:AP863"/>
    <mergeCell ref="AM870:AN870"/>
    <mergeCell ref="AO870:AP870"/>
    <mergeCell ref="AM842:AN842"/>
    <mergeCell ref="AO842:AP842"/>
    <mergeCell ref="AR842:AS842"/>
    <mergeCell ref="AT842:AU842"/>
    <mergeCell ref="S828:T828"/>
    <mergeCell ref="U828:V828"/>
    <mergeCell ref="D828:E828"/>
    <mergeCell ref="F828:G828"/>
    <mergeCell ref="I828:J828"/>
    <mergeCell ref="K828:L828"/>
    <mergeCell ref="N828:O828"/>
    <mergeCell ref="P828:Q828"/>
    <mergeCell ref="AM838:AN838"/>
    <mergeCell ref="AO838:AP838"/>
    <mergeCell ref="AR838:AS838"/>
    <mergeCell ref="AT838:AU838"/>
    <mergeCell ref="AE852:AF852"/>
    <mergeCell ref="AJ852:AK852"/>
    <mergeCell ref="AM852:AN852"/>
    <mergeCell ref="AO852:AP852"/>
    <mergeCell ref="AR852:AS852"/>
    <mergeCell ref="AT852:AU852"/>
    <mergeCell ref="D880:E880"/>
    <mergeCell ref="F880:G880"/>
    <mergeCell ref="I880:J880"/>
    <mergeCell ref="K880:L880"/>
    <mergeCell ref="N880:O880"/>
    <mergeCell ref="P880:Q880"/>
    <mergeCell ref="U880:V880"/>
    <mergeCell ref="X880:Y880"/>
    <mergeCell ref="AO873:AP873"/>
    <mergeCell ref="S849:T849"/>
    <mergeCell ref="U849:V849"/>
    <mergeCell ref="D849:E849"/>
    <mergeCell ref="F849:G849"/>
    <mergeCell ref="I849:J849"/>
    <mergeCell ref="K849:L849"/>
    <mergeCell ref="N849:O849"/>
    <mergeCell ref="P849:Q849"/>
    <mergeCell ref="AC856:AD856"/>
    <mergeCell ref="AE856:AF856"/>
    <mergeCell ref="AH856:AI856"/>
    <mergeCell ref="AJ856:AK856"/>
    <mergeCell ref="AH849:AI849"/>
    <mergeCell ref="AJ849:AK849"/>
    <mergeCell ref="AM849:AN849"/>
    <mergeCell ref="AO849:AP849"/>
    <mergeCell ref="AR849:AS849"/>
    <mergeCell ref="AT849:AU849"/>
    <mergeCell ref="S842:T842"/>
    <mergeCell ref="U842:V842"/>
    <mergeCell ref="D842:E842"/>
    <mergeCell ref="F842:G842"/>
    <mergeCell ref="I842:J842"/>
    <mergeCell ref="K842:L842"/>
    <mergeCell ref="N842:O842"/>
    <mergeCell ref="P842:Q842"/>
    <mergeCell ref="X842:Y842"/>
    <mergeCell ref="Z842:AA842"/>
    <mergeCell ref="AC842:AD842"/>
    <mergeCell ref="AE842:AF842"/>
    <mergeCell ref="X849:Y849"/>
    <mergeCell ref="Z849:AA849"/>
    <mergeCell ref="AC849:AD849"/>
    <mergeCell ref="AC828:AD828"/>
    <mergeCell ref="AE828:AF828"/>
    <mergeCell ref="X828:Y828"/>
    <mergeCell ref="Z828:AA828"/>
    <mergeCell ref="X835:Y835"/>
    <mergeCell ref="Z835:AA835"/>
    <mergeCell ref="AC835:AD835"/>
    <mergeCell ref="AE835:AF835"/>
    <mergeCell ref="D838:E838"/>
    <mergeCell ref="F838:G838"/>
    <mergeCell ref="I838:J838"/>
    <mergeCell ref="K838:L838"/>
    <mergeCell ref="N838:O838"/>
    <mergeCell ref="P838:Q838"/>
    <mergeCell ref="U838:V838"/>
    <mergeCell ref="X838:Y838"/>
    <mergeCell ref="Z838:AA838"/>
    <mergeCell ref="AC838:AD838"/>
    <mergeCell ref="AE838:AF838"/>
    <mergeCell ref="AJ838:AK838"/>
    <mergeCell ref="F852:G852"/>
    <mergeCell ref="I852:J852"/>
    <mergeCell ref="K852:L852"/>
    <mergeCell ref="N852:O852"/>
    <mergeCell ref="P852:Q852"/>
    <mergeCell ref="U852:V852"/>
    <mergeCell ref="X852:Y852"/>
    <mergeCell ref="Z852:AA852"/>
    <mergeCell ref="AC852:AD852"/>
    <mergeCell ref="S835:T835"/>
    <mergeCell ref="U835:V835"/>
    <mergeCell ref="D835:E835"/>
    <mergeCell ref="F835:G835"/>
    <mergeCell ref="I835:J835"/>
    <mergeCell ref="K835:L835"/>
    <mergeCell ref="N835:O835"/>
    <mergeCell ref="P835:Q835"/>
    <mergeCell ref="AH835:AI835"/>
    <mergeCell ref="AJ835:AK835"/>
    <mergeCell ref="AH842:AI842"/>
    <mergeCell ref="AJ842:AK842"/>
    <mergeCell ref="AE849:AF849"/>
    <mergeCell ref="D845:E845"/>
    <mergeCell ref="F845:G845"/>
    <mergeCell ref="I845:J845"/>
    <mergeCell ref="K845:L845"/>
    <mergeCell ref="N845:O845"/>
    <mergeCell ref="P845:Q845"/>
    <mergeCell ref="U845:V845"/>
    <mergeCell ref="X845:Y845"/>
    <mergeCell ref="Z845:AA845"/>
    <mergeCell ref="AC845:AD845"/>
    <mergeCell ref="AE845:AF845"/>
    <mergeCell ref="AJ845:AK845"/>
    <mergeCell ref="AO786:AP786"/>
    <mergeCell ref="AR786:AS786"/>
    <mergeCell ref="AT786:AU786"/>
    <mergeCell ref="AM793:AN793"/>
    <mergeCell ref="AO793:AP793"/>
    <mergeCell ref="S814:T814"/>
    <mergeCell ref="U814:V814"/>
    <mergeCell ref="X814:Y814"/>
    <mergeCell ref="Z814:AA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D807:E807"/>
    <mergeCell ref="F807:G807"/>
    <mergeCell ref="I807:J807"/>
    <mergeCell ref="K807:L807"/>
    <mergeCell ref="N807:O807"/>
    <mergeCell ref="P807:Q807"/>
    <mergeCell ref="AC814:AD814"/>
    <mergeCell ref="AE814:AF814"/>
    <mergeCell ref="AH814:AI814"/>
    <mergeCell ref="AJ814:AK814"/>
    <mergeCell ref="X807:Y807"/>
    <mergeCell ref="Z807:AA807"/>
    <mergeCell ref="AC807:AD807"/>
    <mergeCell ref="AE807:AF807"/>
    <mergeCell ref="AH807:AI807"/>
    <mergeCell ref="AJ807:AK807"/>
    <mergeCell ref="S800:T800"/>
    <mergeCell ref="U800:V800"/>
    <mergeCell ref="D800:E800"/>
    <mergeCell ref="F800:G800"/>
    <mergeCell ref="I800:J800"/>
    <mergeCell ref="K800:L800"/>
    <mergeCell ref="N800:O800"/>
    <mergeCell ref="P800:Q800"/>
    <mergeCell ref="X800:Y800"/>
    <mergeCell ref="Z800:AA800"/>
    <mergeCell ref="AC800:AD800"/>
    <mergeCell ref="AE800:AF800"/>
    <mergeCell ref="D810:E810"/>
    <mergeCell ref="F810:G810"/>
    <mergeCell ref="I810:J810"/>
    <mergeCell ref="K810:L810"/>
    <mergeCell ref="N810:O810"/>
    <mergeCell ref="P810:Q810"/>
    <mergeCell ref="U810:V810"/>
    <mergeCell ref="X810:Y810"/>
    <mergeCell ref="Z810:AA810"/>
    <mergeCell ref="AC810:AD810"/>
    <mergeCell ref="AE810:AF810"/>
    <mergeCell ref="AJ810:AK810"/>
    <mergeCell ref="AR793:AS793"/>
    <mergeCell ref="AT793:AU793"/>
    <mergeCell ref="AM807:AN807"/>
    <mergeCell ref="AO807:AP807"/>
    <mergeCell ref="AR807:AS807"/>
    <mergeCell ref="AT807:AU807"/>
    <mergeCell ref="AM814:AN814"/>
    <mergeCell ref="S786:T786"/>
    <mergeCell ref="U786:V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D779:E779"/>
    <mergeCell ref="F779:G779"/>
    <mergeCell ref="I779:J779"/>
    <mergeCell ref="K779:L779"/>
    <mergeCell ref="N779:O779"/>
    <mergeCell ref="P779:Q779"/>
    <mergeCell ref="AC779:AD779"/>
    <mergeCell ref="AE779:AF779"/>
    <mergeCell ref="AH779:AI779"/>
    <mergeCell ref="AJ779:AK779"/>
    <mergeCell ref="AH786:AI786"/>
    <mergeCell ref="AJ786:AK786"/>
    <mergeCell ref="AC786:AD786"/>
    <mergeCell ref="AE786:AF786"/>
    <mergeCell ref="X786:Y786"/>
    <mergeCell ref="Z786:AA786"/>
    <mergeCell ref="X793:Y793"/>
    <mergeCell ref="Z793:AA793"/>
    <mergeCell ref="AC793:AD793"/>
    <mergeCell ref="AE793:AF793"/>
    <mergeCell ref="AM779:AN779"/>
    <mergeCell ref="AM786:AN786"/>
    <mergeCell ref="D789:E789"/>
    <mergeCell ref="F789:G789"/>
    <mergeCell ref="I789:J789"/>
    <mergeCell ref="K789:L789"/>
    <mergeCell ref="N789:O789"/>
    <mergeCell ref="P789:Q789"/>
    <mergeCell ref="U789:V789"/>
    <mergeCell ref="X789:Y789"/>
    <mergeCell ref="Z789:AA789"/>
    <mergeCell ref="AC789:AD789"/>
    <mergeCell ref="AE789:AF789"/>
    <mergeCell ref="AJ789:AK789"/>
    <mergeCell ref="AM789:AN789"/>
    <mergeCell ref="S765:T765"/>
    <mergeCell ref="U765:V765"/>
    <mergeCell ref="D765:E765"/>
    <mergeCell ref="F765:G765"/>
    <mergeCell ref="I765:J765"/>
    <mergeCell ref="K765:L765"/>
    <mergeCell ref="N765:O765"/>
    <mergeCell ref="P765:Q765"/>
    <mergeCell ref="AC772:AD772"/>
    <mergeCell ref="AE772:AF772"/>
    <mergeCell ref="AH772:AI772"/>
    <mergeCell ref="AJ772:AK772"/>
    <mergeCell ref="AC765:AD765"/>
    <mergeCell ref="AE765:AF765"/>
    <mergeCell ref="AH765:AI765"/>
    <mergeCell ref="AJ765:AK765"/>
    <mergeCell ref="AM765:AN765"/>
    <mergeCell ref="AO765:AP765"/>
    <mergeCell ref="S758:T758"/>
    <mergeCell ref="U758:V758"/>
    <mergeCell ref="D758:E758"/>
    <mergeCell ref="F758:G758"/>
    <mergeCell ref="I758:J758"/>
    <mergeCell ref="K758:L758"/>
    <mergeCell ref="N758:O758"/>
    <mergeCell ref="P758:Q758"/>
    <mergeCell ref="X758:Y758"/>
    <mergeCell ref="Z758:AA758"/>
    <mergeCell ref="AC758:AD758"/>
    <mergeCell ref="AE758:AF758"/>
    <mergeCell ref="X765:Y765"/>
    <mergeCell ref="Z765:AA765"/>
    <mergeCell ref="D761:E761"/>
    <mergeCell ref="F761:G761"/>
    <mergeCell ref="I761:J761"/>
    <mergeCell ref="K761:L761"/>
    <mergeCell ref="N761:O761"/>
    <mergeCell ref="P761:Q761"/>
    <mergeCell ref="U761:V761"/>
    <mergeCell ref="X761:Y761"/>
    <mergeCell ref="Z761:AA761"/>
    <mergeCell ref="AC761:AD761"/>
    <mergeCell ref="AE761:AF761"/>
    <mergeCell ref="AJ761:AK761"/>
    <mergeCell ref="AM761:AN761"/>
    <mergeCell ref="AO761:AP761"/>
    <mergeCell ref="D768:E768"/>
    <mergeCell ref="F768:G768"/>
    <mergeCell ref="I768:J768"/>
    <mergeCell ref="K768:L768"/>
    <mergeCell ref="N768:O768"/>
    <mergeCell ref="P768:Q768"/>
    <mergeCell ref="U768:V768"/>
    <mergeCell ref="X768:Y768"/>
    <mergeCell ref="Z768:AA768"/>
    <mergeCell ref="AC768:AD768"/>
    <mergeCell ref="AE768:AF768"/>
    <mergeCell ref="AJ768:AK768"/>
    <mergeCell ref="AM768:AN768"/>
    <mergeCell ref="AO768:AP768"/>
    <mergeCell ref="S751:T751"/>
    <mergeCell ref="U751:V751"/>
    <mergeCell ref="D751:E751"/>
    <mergeCell ref="F751:G751"/>
    <mergeCell ref="I751:J751"/>
    <mergeCell ref="K751:L751"/>
    <mergeCell ref="N751:O751"/>
    <mergeCell ref="P751:Q751"/>
    <mergeCell ref="AH751:AI751"/>
    <mergeCell ref="AJ751:AK751"/>
    <mergeCell ref="AH758:AI758"/>
    <mergeCell ref="AJ758:AK758"/>
    <mergeCell ref="S744:T744"/>
    <mergeCell ref="U744:V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D737:E737"/>
    <mergeCell ref="F737:G737"/>
    <mergeCell ref="I737:J737"/>
    <mergeCell ref="K737:L737"/>
    <mergeCell ref="N737:O737"/>
    <mergeCell ref="P737:Q737"/>
    <mergeCell ref="AC737:AD737"/>
    <mergeCell ref="AE737:AF737"/>
    <mergeCell ref="AH737:AI737"/>
    <mergeCell ref="AJ737:AK737"/>
    <mergeCell ref="AH744:AI744"/>
    <mergeCell ref="AJ744:AK744"/>
    <mergeCell ref="AC744:AD744"/>
    <mergeCell ref="AE744:AF744"/>
    <mergeCell ref="X744:Y744"/>
    <mergeCell ref="Z744:AA744"/>
    <mergeCell ref="X751:Y751"/>
    <mergeCell ref="Z751:AA751"/>
    <mergeCell ref="AC751:AD751"/>
    <mergeCell ref="AE751:AF751"/>
    <mergeCell ref="D754:E754"/>
    <mergeCell ref="F754:G754"/>
    <mergeCell ref="I754:J754"/>
    <mergeCell ref="K754:L754"/>
    <mergeCell ref="N754:O754"/>
    <mergeCell ref="P754:Q754"/>
    <mergeCell ref="U754:V754"/>
    <mergeCell ref="X754:Y754"/>
    <mergeCell ref="Z754:AA754"/>
    <mergeCell ref="AC754:AD754"/>
    <mergeCell ref="AE754:AF754"/>
    <mergeCell ref="AJ754:AK754"/>
    <mergeCell ref="S730:T730"/>
    <mergeCell ref="U730:V730"/>
    <mergeCell ref="X730:Y730"/>
    <mergeCell ref="Z730:AA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D723:E723"/>
    <mergeCell ref="F723:G723"/>
    <mergeCell ref="I723:J723"/>
    <mergeCell ref="K723:L723"/>
    <mergeCell ref="N723:O723"/>
    <mergeCell ref="P723:Q723"/>
    <mergeCell ref="AC730:AD730"/>
    <mergeCell ref="AE730:AF730"/>
    <mergeCell ref="AH730:AI730"/>
    <mergeCell ref="AJ730:AK730"/>
    <mergeCell ref="X723:Y723"/>
    <mergeCell ref="Z723:AA723"/>
    <mergeCell ref="AC723:AD723"/>
    <mergeCell ref="AE723:AF723"/>
    <mergeCell ref="AH723:AI723"/>
    <mergeCell ref="AJ723:AK723"/>
    <mergeCell ref="S716:T716"/>
    <mergeCell ref="U716:V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D709:E709"/>
    <mergeCell ref="F709:G709"/>
    <mergeCell ref="I709:J709"/>
    <mergeCell ref="K709:L709"/>
    <mergeCell ref="N709:O709"/>
    <mergeCell ref="P709:Q709"/>
    <mergeCell ref="AH709:AI709"/>
    <mergeCell ref="AJ709:AK709"/>
    <mergeCell ref="AH716:AI716"/>
    <mergeCell ref="AJ716:AK716"/>
    <mergeCell ref="X709:Y709"/>
    <mergeCell ref="Z709:AA709"/>
    <mergeCell ref="AC709:AD709"/>
    <mergeCell ref="AE709:AF709"/>
    <mergeCell ref="X716:Y716"/>
    <mergeCell ref="Z716:AA716"/>
    <mergeCell ref="AC716:AD716"/>
    <mergeCell ref="AE716:AF716"/>
    <mergeCell ref="S702:T702"/>
    <mergeCell ref="U702:V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D695:E695"/>
    <mergeCell ref="F695:G695"/>
    <mergeCell ref="I695:J695"/>
    <mergeCell ref="K695:L695"/>
    <mergeCell ref="N695:O695"/>
    <mergeCell ref="P695:Q695"/>
    <mergeCell ref="AC695:AD695"/>
    <mergeCell ref="AE695:AF695"/>
    <mergeCell ref="AH695:AI695"/>
    <mergeCell ref="AJ695:AK695"/>
    <mergeCell ref="AC702:AD702"/>
    <mergeCell ref="AE702:AF702"/>
    <mergeCell ref="X702:Y702"/>
    <mergeCell ref="Z702:AA702"/>
    <mergeCell ref="AH702:AI702"/>
    <mergeCell ref="AJ702:AK702"/>
    <mergeCell ref="D712:E712"/>
    <mergeCell ref="F712:G712"/>
    <mergeCell ref="I712:J712"/>
    <mergeCell ref="K712:L712"/>
    <mergeCell ref="N712:O712"/>
    <mergeCell ref="P712:Q712"/>
    <mergeCell ref="U712:V712"/>
    <mergeCell ref="X712:Y712"/>
    <mergeCell ref="Z712:AA712"/>
    <mergeCell ref="AC712:AD712"/>
    <mergeCell ref="AE712:AF712"/>
    <mergeCell ref="AJ712:AK712"/>
    <mergeCell ref="S688:T688"/>
    <mergeCell ref="U688:V688"/>
    <mergeCell ref="X688:Y688"/>
    <mergeCell ref="Z688:AA688"/>
    <mergeCell ref="D688:E688"/>
    <mergeCell ref="F688:G688"/>
    <mergeCell ref="I688:J688"/>
    <mergeCell ref="K688:L688"/>
    <mergeCell ref="N688:O688"/>
    <mergeCell ref="P688:Q688"/>
    <mergeCell ref="S681:T681"/>
    <mergeCell ref="U681:V681"/>
    <mergeCell ref="D681:E681"/>
    <mergeCell ref="F681:G681"/>
    <mergeCell ref="I681:J681"/>
    <mergeCell ref="K681:L681"/>
    <mergeCell ref="N681:O681"/>
    <mergeCell ref="P681:Q681"/>
    <mergeCell ref="AC688:AD688"/>
    <mergeCell ref="AE688:AF688"/>
    <mergeCell ref="AH688:AI688"/>
    <mergeCell ref="AJ688:AK688"/>
    <mergeCell ref="AH681:AI681"/>
    <mergeCell ref="AJ681:AK681"/>
    <mergeCell ref="S674:T674"/>
    <mergeCell ref="U674:V674"/>
    <mergeCell ref="D674:E674"/>
    <mergeCell ref="F674:G674"/>
    <mergeCell ref="I674:J674"/>
    <mergeCell ref="K674:L674"/>
    <mergeCell ref="N674:O674"/>
    <mergeCell ref="P674:Q674"/>
    <mergeCell ref="AC674:AD674"/>
    <mergeCell ref="AE674:AF674"/>
    <mergeCell ref="X681:Y681"/>
    <mergeCell ref="Z681:AA681"/>
    <mergeCell ref="AC681:AD681"/>
    <mergeCell ref="AE681:AF681"/>
    <mergeCell ref="S667:T667"/>
    <mergeCell ref="U667:V667"/>
    <mergeCell ref="D667:E667"/>
    <mergeCell ref="F667:G667"/>
    <mergeCell ref="I667:J667"/>
    <mergeCell ref="K667:L667"/>
    <mergeCell ref="N667:O667"/>
    <mergeCell ref="P667:Q667"/>
    <mergeCell ref="AH667:AI667"/>
    <mergeCell ref="AJ667:AK667"/>
    <mergeCell ref="AH674:AI674"/>
    <mergeCell ref="AJ674:AK674"/>
    <mergeCell ref="AM667:AN667"/>
    <mergeCell ref="AO667:AP667"/>
    <mergeCell ref="X667:Y667"/>
    <mergeCell ref="Z667:AA667"/>
    <mergeCell ref="AC667:AD667"/>
    <mergeCell ref="AE667:AF667"/>
    <mergeCell ref="X674:Y674"/>
    <mergeCell ref="Z674:AA674"/>
    <mergeCell ref="S660:T660"/>
    <mergeCell ref="U660:V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D653:E653"/>
    <mergeCell ref="F653:G653"/>
    <mergeCell ref="I653:J653"/>
    <mergeCell ref="K653:L653"/>
    <mergeCell ref="N653:O653"/>
    <mergeCell ref="P653:Q653"/>
    <mergeCell ref="AC653:AD653"/>
    <mergeCell ref="AE653:AF653"/>
    <mergeCell ref="AH653:AI653"/>
    <mergeCell ref="AJ653:AK653"/>
    <mergeCell ref="AC660:AD660"/>
    <mergeCell ref="AE660:AF660"/>
    <mergeCell ref="X660:Y660"/>
    <mergeCell ref="Z660:AA660"/>
    <mergeCell ref="AM653:AN653"/>
    <mergeCell ref="AO653:AP653"/>
    <mergeCell ref="AH660:AI660"/>
    <mergeCell ref="AJ660:AK660"/>
    <mergeCell ref="D670:E670"/>
    <mergeCell ref="F670:G670"/>
    <mergeCell ref="I670:J670"/>
    <mergeCell ref="K670:L670"/>
    <mergeCell ref="N670:O670"/>
    <mergeCell ref="P670:Q670"/>
    <mergeCell ref="U670:V670"/>
    <mergeCell ref="X670:Y670"/>
    <mergeCell ref="Z670:AA670"/>
    <mergeCell ref="AC670:AD670"/>
    <mergeCell ref="AE670:AF670"/>
    <mergeCell ref="AJ670:AK670"/>
    <mergeCell ref="AM670:AN670"/>
    <mergeCell ref="AO670:AP670"/>
    <mergeCell ref="AR625:AS625"/>
    <mergeCell ref="AT625:AU625"/>
    <mergeCell ref="D628:E628"/>
    <mergeCell ref="F628:G628"/>
    <mergeCell ref="I628:J628"/>
    <mergeCell ref="K628:L628"/>
    <mergeCell ref="N628:O628"/>
    <mergeCell ref="P628:Q628"/>
    <mergeCell ref="S646:T646"/>
    <mergeCell ref="U646:V646"/>
    <mergeCell ref="X646:Y646"/>
    <mergeCell ref="Z646:AA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D639:E639"/>
    <mergeCell ref="F639:G639"/>
    <mergeCell ref="I639:J639"/>
    <mergeCell ref="K639:L639"/>
    <mergeCell ref="N639:O639"/>
    <mergeCell ref="P639:Q639"/>
    <mergeCell ref="AC646:AD646"/>
    <mergeCell ref="AE646:AF646"/>
    <mergeCell ref="AH646:AI646"/>
    <mergeCell ref="AJ646:AK646"/>
    <mergeCell ref="AM646:AN646"/>
    <mergeCell ref="AO646:AP646"/>
    <mergeCell ref="AR646:AS646"/>
    <mergeCell ref="AT646:AU646"/>
    <mergeCell ref="S632:T632"/>
    <mergeCell ref="U632:V632"/>
    <mergeCell ref="D632:E632"/>
    <mergeCell ref="F632:G632"/>
    <mergeCell ref="I632:J632"/>
    <mergeCell ref="K632:L632"/>
    <mergeCell ref="N632:O632"/>
    <mergeCell ref="P632:Q632"/>
    <mergeCell ref="AC632:AD632"/>
    <mergeCell ref="AE632:AF632"/>
    <mergeCell ref="X639:Y639"/>
    <mergeCell ref="Z639:AA639"/>
    <mergeCell ref="AC639:AD639"/>
    <mergeCell ref="AE639:AF639"/>
    <mergeCell ref="AH639:AI639"/>
    <mergeCell ref="AJ639:AK639"/>
    <mergeCell ref="AR632:AS632"/>
    <mergeCell ref="AT632:AU632"/>
    <mergeCell ref="AM639:AN639"/>
    <mergeCell ref="AO639:AP639"/>
    <mergeCell ref="AR639:AS639"/>
    <mergeCell ref="AT639:AU639"/>
    <mergeCell ref="S625:T625"/>
    <mergeCell ref="U625:V625"/>
    <mergeCell ref="D625:E625"/>
    <mergeCell ref="F625:G625"/>
    <mergeCell ref="I625:J625"/>
    <mergeCell ref="K625:L625"/>
    <mergeCell ref="N625:O625"/>
    <mergeCell ref="P625:Q625"/>
    <mergeCell ref="AM604:AN604"/>
    <mergeCell ref="AO604:AP604"/>
    <mergeCell ref="S590:T590"/>
    <mergeCell ref="U590:V590"/>
    <mergeCell ref="D590:E590"/>
    <mergeCell ref="F590:G590"/>
    <mergeCell ref="I590:J590"/>
    <mergeCell ref="K590:L590"/>
    <mergeCell ref="N590:O590"/>
    <mergeCell ref="P590:Q590"/>
    <mergeCell ref="X590:Y590"/>
    <mergeCell ref="Z590:AA590"/>
    <mergeCell ref="AC590:AD590"/>
    <mergeCell ref="AE590:AF590"/>
    <mergeCell ref="X597:Y597"/>
    <mergeCell ref="Z597:AA597"/>
    <mergeCell ref="AC597:AD597"/>
    <mergeCell ref="AE597:AF597"/>
    <mergeCell ref="AH597:AI597"/>
    <mergeCell ref="AJ597:AK597"/>
    <mergeCell ref="AH625:AI625"/>
    <mergeCell ref="AJ625:AK625"/>
    <mergeCell ref="AH632:AI632"/>
    <mergeCell ref="AJ632:AK632"/>
    <mergeCell ref="AM632:AN632"/>
    <mergeCell ref="AO632:AP632"/>
    <mergeCell ref="X625:Y625"/>
    <mergeCell ref="Z625:AA625"/>
    <mergeCell ref="AC625:AD625"/>
    <mergeCell ref="AE625:AF625"/>
    <mergeCell ref="X632:Y632"/>
    <mergeCell ref="Z632:AA632"/>
    <mergeCell ref="S618:T618"/>
    <mergeCell ref="U618:V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D611:E611"/>
    <mergeCell ref="F611:G611"/>
    <mergeCell ref="I611:J611"/>
    <mergeCell ref="K611:L611"/>
    <mergeCell ref="N611:O611"/>
    <mergeCell ref="P611:Q611"/>
    <mergeCell ref="AC611:AD611"/>
    <mergeCell ref="AE611:AF611"/>
    <mergeCell ref="AH611:AI611"/>
    <mergeCell ref="AJ611:AK611"/>
    <mergeCell ref="AC618:AD618"/>
    <mergeCell ref="AE618:AF618"/>
    <mergeCell ref="X618:Y618"/>
    <mergeCell ref="Z618:AA618"/>
    <mergeCell ref="AH618:AI618"/>
    <mergeCell ref="AJ618:AK618"/>
    <mergeCell ref="AM625:AN625"/>
    <mergeCell ref="AO625:AP625"/>
    <mergeCell ref="U628:V628"/>
    <mergeCell ref="X628:Y628"/>
    <mergeCell ref="AJ576:AK576"/>
    <mergeCell ref="D586:E586"/>
    <mergeCell ref="F586:G586"/>
    <mergeCell ref="I586:J586"/>
    <mergeCell ref="K586:L586"/>
    <mergeCell ref="N586:O586"/>
    <mergeCell ref="P586:Q586"/>
    <mergeCell ref="U586:V586"/>
    <mergeCell ref="X586:Y586"/>
    <mergeCell ref="Z586:AA586"/>
    <mergeCell ref="AC586:AD586"/>
    <mergeCell ref="D579:E579"/>
    <mergeCell ref="F579:G579"/>
    <mergeCell ref="I579:J579"/>
    <mergeCell ref="K579:L579"/>
    <mergeCell ref="N579:O579"/>
    <mergeCell ref="P579:Q579"/>
    <mergeCell ref="S604:T604"/>
    <mergeCell ref="U604:V604"/>
    <mergeCell ref="X604:Y604"/>
    <mergeCell ref="Z604:AA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D597:E597"/>
    <mergeCell ref="F597:G597"/>
    <mergeCell ref="I597:J597"/>
    <mergeCell ref="K597:L597"/>
    <mergeCell ref="N597:O597"/>
    <mergeCell ref="P597:Q597"/>
    <mergeCell ref="AC604:AD604"/>
    <mergeCell ref="AE604:AF604"/>
    <mergeCell ref="AH604:AI604"/>
    <mergeCell ref="AJ604:AK604"/>
    <mergeCell ref="U579:V579"/>
    <mergeCell ref="X579:Y579"/>
    <mergeCell ref="Z579:AA579"/>
    <mergeCell ref="AC579:AD579"/>
    <mergeCell ref="AE579:AF579"/>
    <mergeCell ref="AJ579:AK579"/>
    <mergeCell ref="AH555:AI555"/>
    <mergeCell ref="AJ555:AK555"/>
    <mergeCell ref="AM548:AN548"/>
    <mergeCell ref="AO548:AP548"/>
    <mergeCell ref="D558:E558"/>
    <mergeCell ref="F558:G558"/>
    <mergeCell ref="I558:J558"/>
    <mergeCell ref="K558:L558"/>
    <mergeCell ref="N558:O558"/>
    <mergeCell ref="P558:Q558"/>
    <mergeCell ref="U558:V558"/>
    <mergeCell ref="X558:Y558"/>
    <mergeCell ref="Z558:AA558"/>
    <mergeCell ref="AC558:AD558"/>
    <mergeCell ref="AE558:AF558"/>
    <mergeCell ref="AJ558:AK558"/>
    <mergeCell ref="AM558:AN558"/>
    <mergeCell ref="AO558:AP558"/>
    <mergeCell ref="S583:T583"/>
    <mergeCell ref="U583:V583"/>
    <mergeCell ref="D583:E583"/>
    <mergeCell ref="F583:G583"/>
    <mergeCell ref="I583:J583"/>
    <mergeCell ref="K583:L583"/>
    <mergeCell ref="N583:O583"/>
    <mergeCell ref="P583:Q583"/>
    <mergeCell ref="AH583:AI583"/>
    <mergeCell ref="AJ583:AK583"/>
    <mergeCell ref="AH590:AI590"/>
    <mergeCell ref="AJ590:AK590"/>
    <mergeCell ref="AM590:AN590"/>
    <mergeCell ref="AO590:AP590"/>
    <mergeCell ref="AR590:AS590"/>
    <mergeCell ref="S576:T576"/>
    <mergeCell ref="U576:V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D569:E569"/>
    <mergeCell ref="F569:G569"/>
    <mergeCell ref="I569:J569"/>
    <mergeCell ref="K569:L569"/>
    <mergeCell ref="N569:O569"/>
    <mergeCell ref="P569:Q569"/>
    <mergeCell ref="AC569:AD569"/>
    <mergeCell ref="AE569:AF569"/>
    <mergeCell ref="AH569:AI569"/>
    <mergeCell ref="AJ569:AK569"/>
    <mergeCell ref="AC576:AD576"/>
    <mergeCell ref="AE576:AF576"/>
    <mergeCell ref="X576:Y576"/>
    <mergeCell ref="Z576:AA576"/>
    <mergeCell ref="X583:Y583"/>
    <mergeCell ref="Z583:AA583"/>
    <mergeCell ref="AC583:AD583"/>
    <mergeCell ref="AE583:AF583"/>
    <mergeCell ref="AH576:AI576"/>
    <mergeCell ref="S534:T534"/>
    <mergeCell ref="U534:V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D527:E527"/>
    <mergeCell ref="F527:G527"/>
    <mergeCell ref="I527:J527"/>
    <mergeCell ref="K527:L527"/>
    <mergeCell ref="N527:O527"/>
    <mergeCell ref="P527:Q527"/>
    <mergeCell ref="AC527:AD527"/>
    <mergeCell ref="AE527:AF527"/>
    <mergeCell ref="AH527:AI527"/>
    <mergeCell ref="AJ527:AK527"/>
    <mergeCell ref="AC534:AD534"/>
    <mergeCell ref="AE534:AF534"/>
    <mergeCell ref="X534:Y534"/>
    <mergeCell ref="Z534:AA534"/>
    <mergeCell ref="AH534:AI534"/>
    <mergeCell ref="AJ534:AK534"/>
    <mergeCell ref="D537:E537"/>
    <mergeCell ref="F537:G537"/>
    <mergeCell ref="I537:J537"/>
    <mergeCell ref="K537:L537"/>
    <mergeCell ref="N537:O537"/>
    <mergeCell ref="P537:Q537"/>
    <mergeCell ref="U537:V537"/>
    <mergeCell ref="X537:Y537"/>
    <mergeCell ref="Z537:AA537"/>
    <mergeCell ref="AC537:AD537"/>
    <mergeCell ref="AE537:AF537"/>
    <mergeCell ref="AJ537:AK537"/>
    <mergeCell ref="S513:T513"/>
    <mergeCell ref="U513:V513"/>
    <mergeCell ref="D513:E513"/>
    <mergeCell ref="F513:G513"/>
    <mergeCell ref="I513:J513"/>
    <mergeCell ref="K513:L513"/>
    <mergeCell ref="N513:O513"/>
    <mergeCell ref="P513:Q513"/>
    <mergeCell ref="AC520:AD520"/>
    <mergeCell ref="AE520:AF520"/>
    <mergeCell ref="AH520:AI520"/>
    <mergeCell ref="AJ520:AK520"/>
    <mergeCell ref="X513:Y513"/>
    <mergeCell ref="Z513:AA513"/>
    <mergeCell ref="AC513:AD513"/>
    <mergeCell ref="AE513:AF513"/>
    <mergeCell ref="AH513:AI513"/>
    <mergeCell ref="AJ513:AK513"/>
    <mergeCell ref="S506:T506"/>
    <mergeCell ref="U506:V506"/>
    <mergeCell ref="D506:E506"/>
    <mergeCell ref="F506:G506"/>
    <mergeCell ref="I506:J506"/>
    <mergeCell ref="K506:L506"/>
    <mergeCell ref="N506:O506"/>
    <mergeCell ref="P506:Q506"/>
    <mergeCell ref="D509:E509"/>
    <mergeCell ref="F509:G509"/>
    <mergeCell ref="I509:J509"/>
    <mergeCell ref="K509:L509"/>
    <mergeCell ref="N509:O509"/>
    <mergeCell ref="P509:Q509"/>
    <mergeCell ref="U509:V509"/>
    <mergeCell ref="X509:Y509"/>
    <mergeCell ref="Z509:AA509"/>
    <mergeCell ref="AC509:AD509"/>
    <mergeCell ref="AE509:AF509"/>
    <mergeCell ref="AJ509:AK509"/>
    <mergeCell ref="D516:E516"/>
    <mergeCell ref="F516:G516"/>
    <mergeCell ref="I516:J516"/>
    <mergeCell ref="K516:L516"/>
    <mergeCell ref="N516:O516"/>
    <mergeCell ref="P516:Q516"/>
    <mergeCell ref="U516:V516"/>
    <mergeCell ref="X516:Y516"/>
    <mergeCell ref="Z516:AA516"/>
    <mergeCell ref="AC516:AD516"/>
    <mergeCell ref="AE516:AF516"/>
    <mergeCell ref="AJ516:AK516"/>
    <mergeCell ref="S499:T499"/>
    <mergeCell ref="U499:V499"/>
    <mergeCell ref="D499:E499"/>
    <mergeCell ref="F499:G499"/>
    <mergeCell ref="I499:J499"/>
    <mergeCell ref="K499:L499"/>
    <mergeCell ref="N499:O499"/>
    <mergeCell ref="P499:Q499"/>
    <mergeCell ref="AH499:AI499"/>
    <mergeCell ref="AJ499:AK499"/>
    <mergeCell ref="AH506:AI506"/>
    <mergeCell ref="AJ506:AK506"/>
    <mergeCell ref="X499:Y499"/>
    <mergeCell ref="Z499:AA499"/>
    <mergeCell ref="AC499:AD499"/>
    <mergeCell ref="AE499:AF499"/>
    <mergeCell ref="X506:Y506"/>
    <mergeCell ref="Z506:AA506"/>
    <mergeCell ref="AC506:AD506"/>
    <mergeCell ref="AE506:AF506"/>
    <mergeCell ref="S492:T492"/>
    <mergeCell ref="U492:V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D485:E485"/>
    <mergeCell ref="F485:G485"/>
    <mergeCell ref="I485:J485"/>
    <mergeCell ref="K485:L485"/>
    <mergeCell ref="N485:O485"/>
    <mergeCell ref="P485:Q485"/>
    <mergeCell ref="AC485:AD485"/>
    <mergeCell ref="AE485:AF485"/>
    <mergeCell ref="AH485:AI485"/>
    <mergeCell ref="AJ485:AK485"/>
    <mergeCell ref="AC492:AD492"/>
    <mergeCell ref="AE492:AF492"/>
    <mergeCell ref="X492:Y492"/>
    <mergeCell ref="Z492:AA492"/>
    <mergeCell ref="AH492:AI492"/>
    <mergeCell ref="AJ492:AK492"/>
    <mergeCell ref="D502:E502"/>
    <mergeCell ref="F502:G502"/>
    <mergeCell ref="I502:J502"/>
    <mergeCell ref="K502:L502"/>
    <mergeCell ref="N502:O502"/>
    <mergeCell ref="P502:Q502"/>
    <mergeCell ref="U502:V502"/>
    <mergeCell ref="X502:Y502"/>
    <mergeCell ref="Z502:AA502"/>
    <mergeCell ref="AC502:AD502"/>
    <mergeCell ref="AE502:AF502"/>
    <mergeCell ref="AJ502:AK502"/>
    <mergeCell ref="S478:T478"/>
    <mergeCell ref="U478:V478"/>
    <mergeCell ref="X478:Y478"/>
    <mergeCell ref="Z478:AA478"/>
    <mergeCell ref="D478:E478"/>
    <mergeCell ref="F478:G478"/>
    <mergeCell ref="I478:J478"/>
    <mergeCell ref="K478:L478"/>
    <mergeCell ref="N478:O478"/>
    <mergeCell ref="P478:Q478"/>
    <mergeCell ref="S471:T471"/>
    <mergeCell ref="U471:V471"/>
    <mergeCell ref="D471:E471"/>
    <mergeCell ref="F471:G471"/>
    <mergeCell ref="I471:J471"/>
    <mergeCell ref="K471:L471"/>
    <mergeCell ref="N471:O471"/>
    <mergeCell ref="P471:Q471"/>
    <mergeCell ref="AC478:AD478"/>
    <mergeCell ref="AE478:AF478"/>
    <mergeCell ref="AH478:AI478"/>
    <mergeCell ref="AJ478:AK478"/>
    <mergeCell ref="AH471:AI471"/>
    <mergeCell ref="AJ471:AK471"/>
    <mergeCell ref="AM478:AN478"/>
    <mergeCell ref="AO478:AP478"/>
    <mergeCell ref="AR478:AS478"/>
    <mergeCell ref="AT478:AU478"/>
    <mergeCell ref="S464:T464"/>
    <mergeCell ref="U464:V464"/>
    <mergeCell ref="D464:E464"/>
    <mergeCell ref="F464:G464"/>
    <mergeCell ref="I464:J464"/>
    <mergeCell ref="K464:L464"/>
    <mergeCell ref="N464:O464"/>
    <mergeCell ref="P464:Q464"/>
    <mergeCell ref="AC464:AD464"/>
    <mergeCell ref="AE464:AF464"/>
    <mergeCell ref="X471:Y471"/>
    <mergeCell ref="Z471:AA471"/>
    <mergeCell ref="AC471:AD471"/>
    <mergeCell ref="AE471:AF471"/>
    <mergeCell ref="S457:T457"/>
    <mergeCell ref="U457:V457"/>
    <mergeCell ref="D457:E457"/>
    <mergeCell ref="F457:G457"/>
    <mergeCell ref="I457:J457"/>
    <mergeCell ref="K457:L457"/>
    <mergeCell ref="N457:O457"/>
    <mergeCell ref="P457:Q457"/>
    <mergeCell ref="AH457:AI457"/>
    <mergeCell ref="AJ457:AK457"/>
    <mergeCell ref="AH464:AI464"/>
    <mergeCell ref="AJ464:AK464"/>
    <mergeCell ref="AM457:AN457"/>
    <mergeCell ref="AO457:AP457"/>
    <mergeCell ref="X457:Y457"/>
    <mergeCell ref="Z457:AA457"/>
    <mergeCell ref="AC457:AD457"/>
    <mergeCell ref="AE457:AF457"/>
    <mergeCell ref="X464:Y464"/>
    <mergeCell ref="Z464:AA464"/>
    <mergeCell ref="S450:T450"/>
    <mergeCell ref="U450:V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D443:E443"/>
    <mergeCell ref="F443:G443"/>
    <mergeCell ref="I443:J443"/>
    <mergeCell ref="K443:L443"/>
    <mergeCell ref="N443:O443"/>
    <mergeCell ref="P443:Q443"/>
    <mergeCell ref="AC443:AD443"/>
    <mergeCell ref="AE443:AF443"/>
    <mergeCell ref="AH443:AI443"/>
    <mergeCell ref="AJ443:AK443"/>
    <mergeCell ref="AC450:AD450"/>
    <mergeCell ref="AE450:AF450"/>
    <mergeCell ref="S436:T436"/>
    <mergeCell ref="U436:V436"/>
    <mergeCell ref="X436:Y436"/>
    <mergeCell ref="Z436:AA436"/>
    <mergeCell ref="D436:E436"/>
    <mergeCell ref="F436:G436"/>
    <mergeCell ref="I436:J436"/>
    <mergeCell ref="K436:L436"/>
    <mergeCell ref="N436:O436"/>
    <mergeCell ref="P436:Q436"/>
    <mergeCell ref="S429:T429"/>
    <mergeCell ref="U429:V429"/>
    <mergeCell ref="D429:E429"/>
    <mergeCell ref="F429:G429"/>
    <mergeCell ref="I429:J429"/>
    <mergeCell ref="K429:L429"/>
    <mergeCell ref="N429:O429"/>
    <mergeCell ref="P429:Q429"/>
    <mergeCell ref="AC436:AD436"/>
    <mergeCell ref="AE436:AF436"/>
    <mergeCell ref="AH436:AI436"/>
    <mergeCell ref="AJ436:AK436"/>
    <mergeCell ref="Z411:AA411"/>
    <mergeCell ref="AC411:AD411"/>
    <mergeCell ref="AE411:AF411"/>
    <mergeCell ref="AJ411:AK411"/>
    <mergeCell ref="S422:T422"/>
    <mergeCell ref="U422:V422"/>
    <mergeCell ref="D422:E422"/>
    <mergeCell ref="F422:G422"/>
    <mergeCell ref="I422:J422"/>
    <mergeCell ref="K422:L422"/>
    <mergeCell ref="N422:O422"/>
    <mergeCell ref="P422:Q422"/>
    <mergeCell ref="X422:Y422"/>
    <mergeCell ref="Z422:AA422"/>
    <mergeCell ref="AC422:AD422"/>
    <mergeCell ref="AE422:AF422"/>
    <mergeCell ref="X429:Y429"/>
    <mergeCell ref="Z429:AA429"/>
    <mergeCell ref="AC429:AD429"/>
    <mergeCell ref="AE429:AF429"/>
    <mergeCell ref="AH429:AI429"/>
    <mergeCell ref="AJ429:AK429"/>
    <mergeCell ref="S415:T415"/>
    <mergeCell ref="U415:V415"/>
    <mergeCell ref="D415:E415"/>
    <mergeCell ref="F415:G415"/>
    <mergeCell ref="I415:J415"/>
    <mergeCell ref="K415:L415"/>
    <mergeCell ref="N415:O415"/>
    <mergeCell ref="P415:Q415"/>
    <mergeCell ref="AH415:AI415"/>
    <mergeCell ref="AJ415:AK415"/>
    <mergeCell ref="S408:T408"/>
    <mergeCell ref="U408:V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D401:E401"/>
    <mergeCell ref="F401:G401"/>
    <mergeCell ref="I401:J401"/>
    <mergeCell ref="K401:L401"/>
    <mergeCell ref="N401:O401"/>
    <mergeCell ref="P401:Q401"/>
    <mergeCell ref="AC401:AD401"/>
    <mergeCell ref="AE401:AF401"/>
    <mergeCell ref="AH401:AI401"/>
    <mergeCell ref="AJ401:AK401"/>
    <mergeCell ref="U411:V411"/>
    <mergeCell ref="X411:Y411"/>
    <mergeCell ref="AC408:AD408"/>
    <mergeCell ref="AE408:AF408"/>
    <mergeCell ref="X408:Y408"/>
    <mergeCell ref="Z408:AA408"/>
    <mergeCell ref="X415:Y415"/>
    <mergeCell ref="Z415:AA415"/>
    <mergeCell ref="AC415:AD415"/>
    <mergeCell ref="AE415:AF415"/>
    <mergeCell ref="AH408:AI408"/>
    <mergeCell ref="AJ408:AK408"/>
    <mergeCell ref="D411:E411"/>
    <mergeCell ref="F411:G411"/>
    <mergeCell ref="I411:J411"/>
    <mergeCell ref="K411:L411"/>
    <mergeCell ref="S387:T387"/>
    <mergeCell ref="U387:V387"/>
    <mergeCell ref="D387:E387"/>
    <mergeCell ref="F387:G387"/>
    <mergeCell ref="I387:J387"/>
    <mergeCell ref="K387:L387"/>
    <mergeCell ref="N387:O387"/>
    <mergeCell ref="P387:Q387"/>
    <mergeCell ref="AC394:AD394"/>
    <mergeCell ref="AE394:AF394"/>
    <mergeCell ref="AH394:AI394"/>
    <mergeCell ref="AJ394:AK394"/>
    <mergeCell ref="X387:Y387"/>
    <mergeCell ref="Z387:AA387"/>
    <mergeCell ref="AC387:AD387"/>
    <mergeCell ref="AE387:AF387"/>
    <mergeCell ref="S380:T380"/>
    <mergeCell ref="U380:V380"/>
    <mergeCell ref="D380:E380"/>
    <mergeCell ref="F380:G380"/>
    <mergeCell ref="I380:J380"/>
    <mergeCell ref="K380:L380"/>
    <mergeCell ref="N380:O380"/>
    <mergeCell ref="P380:Q380"/>
    <mergeCell ref="X380:Y380"/>
    <mergeCell ref="Z380:AA380"/>
    <mergeCell ref="AC380:AD380"/>
    <mergeCell ref="AE380:AF380"/>
    <mergeCell ref="AH387:AI387"/>
    <mergeCell ref="AJ387:AK387"/>
    <mergeCell ref="I376:J376"/>
    <mergeCell ref="K376:L376"/>
    <mergeCell ref="N376:O376"/>
    <mergeCell ref="P376:Q376"/>
    <mergeCell ref="U376:V376"/>
    <mergeCell ref="X376:Y376"/>
    <mergeCell ref="Z376:AA376"/>
    <mergeCell ref="AC376:AD376"/>
    <mergeCell ref="AE376:AF376"/>
    <mergeCell ref="AJ376:AK376"/>
    <mergeCell ref="D390:E390"/>
    <mergeCell ref="F390:G390"/>
    <mergeCell ref="I390:J390"/>
    <mergeCell ref="K390:L390"/>
    <mergeCell ref="N390:O390"/>
    <mergeCell ref="P390:Q390"/>
    <mergeCell ref="U390:V390"/>
    <mergeCell ref="X390:Y390"/>
    <mergeCell ref="Z390:AA390"/>
    <mergeCell ref="AC390:AD390"/>
    <mergeCell ref="AE390:AF390"/>
    <mergeCell ref="AJ390:AK390"/>
    <mergeCell ref="N348:O348"/>
    <mergeCell ref="P348:Q348"/>
    <mergeCell ref="U348:V348"/>
    <mergeCell ref="X348:Y348"/>
    <mergeCell ref="Z348:AA348"/>
    <mergeCell ref="AC348:AD348"/>
    <mergeCell ref="AE348:AF348"/>
    <mergeCell ref="AJ348:AK348"/>
    <mergeCell ref="AM348:AN348"/>
    <mergeCell ref="AO348:AP348"/>
    <mergeCell ref="AR348:AS348"/>
    <mergeCell ref="AT348:AU348"/>
    <mergeCell ref="D355:E355"/>
    <mergeCell ref="F355:G355"/>
    <mergeCell ref="I355:J355"/>
    <mergeCell ref="K355:L355"/>
    <mergeCell ref="N355:O355"/>
    <mergeCell ref="P355:Q355"/>
    <mergeCell ref="U355:V355"/>
    <mergeCell ref="X355:Y355"/>
    <mergeCell ref="Z355:AA355"/>
    <mergeCell ref="AC355:AD355"/>
    <mergeCell ref="AE355:AF355"/>
    <mergeCell ref="AJ355:AK355"/>
    <mergeCell ref="AM355:AN355"/>
    <mergeCell ref="AO355:AP355"/>
    <mergeCell ref="AR355:AS355"/>
    <mergeCell ref="AT355:AU355"/>
    <mergeCell ref="D362:E362"/>
    <mergeCell ref="F362:G362"/>
    <mergeCell ref="I362:J362"/>
    <mergeCell ref="D376:E376"/>
    <mergeCell ref="F376:G376"/>
    <mergeCell ref="S345:T345"/>
    <mergeCell ref="U345:V345"/>
    <mergeCell ref="D345:E345"/>
    <mergeCell ref="F345:G345"/>
    <mergeCell ref="I345:J345"/>
    <mergeCell ref="K345:L345"/>
    <mergeCell ref="N345:O345"/>
    <mergeCell ref="P345:Q345"/>
    <mergeCell ref="AC352:AD352"/>
    <mergeCell ref="AE352:AF352"/>
    <mergeCell ref="AH352:AI352"/>
    <mergeCell ref="AJ352:AK352"/>
    <mergeCell ref="AC345:AD345"/>
    <mergeCell ref="AE345:AF345"/>
    <mergeCell ref="AM345:AN345"/>
    <mergeCell ref="AO345:AP345"/>
    <mergeCell ref="AR345:AS345"/>
    <mergeCell ref="AT345:AU345"/>
    <mergeCell ref="S338:T338"/>
    <mergeCell ref="U338:V338"/>
    <mergeCell ref="D338:E338"/>
    <mergeCell ref="F338:G338"/>
    <mergeCell ref="I338:J338"/>
    <mergeCell ref="K338:L338"/>
    <mergeCell ref="N338:O338"/>
    <mergeCell ref="P338:Q338"/>
    <mergeCell ref="X338:Y338"/>
    <mergeCell ref="Z338:AA338"/>
    <mergeCell ref="AC338:AD338"/>
    <mergeCell ref="AE338:AF338"/>
    <mergeCell ref="X345:Y345"/>
    <mergeCell ref="Z345:AA345"/>
    <mergeCell ref="AH345:AI345"/>
    <mergeCell ref="AJ345:AK345"/>
    <mergeCell ref="AM352:AN352"/>
    <mergeCell ref="AO352:AP352"/>
    <mergeCell ref="AR352:AS352"/>
    <mergeCell ref="AT352:AU352"/>
    <mergeCell ref="D341:E341"/>
    <mergeCell ref="F341:G341"/>
    <mergeCell ref="I341:J341"/>
    <mergeCell ref="K341:L341"/>
    <mergeCell ref="N341:O341"/>
    <mergeCell ref="P341:Q341"/>
    <mergeCell ref="U341:V341"/>
    <mergeCell ref="X341:Y341"/>
    <mergeCell ref="Z341:AA341"/>
    <mergeCell ref="AC341:AD341"/>
    <mergeCell ref="AE341:AF341"/>
    <mergeCell ref="AJ341:AK341"/>
    <mergeCell ref="AM341:AN341"/>
    <mergeCell ref="AO341:AP341"/>
    <mergeCell ref="AR341:AS341"/>
    <mergeCell ref="AT341:AU341"/>
    <mergeCell ref="AH338:AI338"/>
    <mergeCell ref="AJ338:AK338"/>
    <mergeCell ref="AM338:AN338"/>
    <mergeCell ref="AO338:AP338"/>
    <mergeCell ref="AR338:AS338"/>
    <mergeCell ref="AT338:AU338"/>
    <mergeCell ref="D348:E348"/>
    <mergeCell ref="F348:G348"/>
    <mergeCell ref="I348:J348"/>
    <mergeCell ref="K348:L348"/>
    <mergeCell ref="AM285:AN285"/>
    <mergeCell ref="AO285:AP285"/>
    <mergeCell ref="AR285:AS285"/>
    <mergeCell ref="AT285:AU285"/>
    <mergeCell ref="AM282:AN282"/>
    <mergeCell ref="AO282:AP282"/>
    <mergeCell ref="AR282:AS282"/>
    <mergeCell ref="AT282:AU282"/>
    <mergeCell ref="U292:V292"/>
    <mergeCell ref="X292:Y292"/>
    <mergeCell ref="Z292:AA292"/>
    <mergeCell ref="AC292:AD292"/>
    <mergeCell ref="AE292:AF292"/>
    <mergeCell ref="AJ292:AK292"/>
    <mergeCell ref="AM292:AN292"/>
    <mergeCell ref="AO292:AP292"/>
    <mergeCell ref="AR292:AS292"/>
    <mergeCell ref="AT292:AU292"/>
    <mergeCell ref="D299:E299"/>
    <mergeCell ref="D292:E292"/>
    <mergeCell ref="F292:G292"/>
    <mergeCell ref="I292:J292"/>
    <mergeCell ref="K292:L292"/>
    <mergeCell ref="N292:O292"/>
    <mergeCell ref="P292:Q292"/>
    <mergeCell ref="S310:T310"/>
    <mergeCell ref="U310:V310"/>
    <mergeCell ref="X310:Y310"/>
    <mergeCell ref="Z310:AA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D303:E303"/>
    <mergeCell ref="F303:G303"/>
    <mergeCell ref="I303:J303"/>
    <mergeCell ref="K303:L303"/>
    <mergeCell ref="N303:O303"/>
    <mergeCell ref="P303:Q303"/>
    <mergeCell ref="AC310:AD310"/>
    <mergeCell ref="AE310:AF310"/>
    <mergeCell ref="AH310:AI310"/>
    <mergeCell ref="AJ310:AK310"/>
    <mergeCell ref="X303:Y303"/>
    <mergeCell ref="Z303:AA303"/>
    <mergeCell ref="AH296:AI296"/>
    <mergeCell ref="AJ296:AK296"/>
    <mergeCell ref="X289:Y289"/>
    <mergeCell ref="Z289:AA289"/>
    <mergeCell ref="AC289:AD289"/>
    <mergeCell ref="AE289:AF289"/>
    <mergeCell ref="X296:Y296"/>
    <mergeCell ref="Z296:AA296"/>
    <mergeCell ref="AC296:AD296"/>
    <mergeCell ref="AE296:AF296"/>
    <mergeCell ref="AO317:AP317"/>
    <mergeCell ref="S317:T317"/>
    <mergeCell ref="U317:V317"/>
    <mergeCell ref="X317:Y317"/>
    <mergeCell ref="Z317:AA317"/>
    <mergeCell ref="D317:E317"/>
    <mergeCell ref="F317:G317"/>
    <mergeCell ref="I317:J317"/>
    <mergeCell ref="K317:L317"/>
    <mergeCell ref="N317:O317"/>
    <mergeCell ref="P317:Q317"/>
    <mergeCell ref="AC317:AD317"/>
    <mergeCell ref="AE317:AF317"/>
    <mergeCell ref="AH317:AI317"/>
    <mergeCell ref="AJ317:AK317"/>
    <mergeCell ref="AM317:AN317"/>
    <mergeCell ref="D313:E313"/>
    <mergeCell ref="F313:G313"/>
    <mergeCell ref="I313:J313"/>
    <mergeCell ref="K313:L313"/>
    <mergeCell ref="N313:O313"/>
    <mergeCell ref="P313:Q313"/>
    <mergeCell ref="U313:V313"/>
    <mergeCell ref="X313:Y313"/>
    <mergeCell ref="Z313:AA313"/>
    <mergeCell ref="AC313:AD313"/>
    <mergeCell ref="AE313:AF313"/>
    <mergeCell ref="AJ313:AK313"/>
    <mergeCell ref="AM313:AN313"/>
    <mergeCell ref="AO313:AP313"/>
    <mergeCell ref="AR264:AS264"/>
    <mergeCell ref="AT264:AU264"/>
    <mergeCell ref="S282:T282"/>
    <mergeCell ref="U282:V282"/>
    <mergeCell ref="D282:E282"/>
    <mergeCell ref="F282:G282"/>
    <mergeCell ref="I282:J282"/>
    <mergeCell ref="K282:L282"/>
    <mergeCell ref="N282:O282"/>
    <mergeCell ref="P282:Q282"/>
    <mergeCell ref="D285:E285"/>
    <mergeCell ref="F285:G285"/>
    <mergeCell ref="I285:J285"/>
    <mergeCell ref="K285:L285"/>
    <mergeCell ref="N285:O285"/>
    <mergeCell ref="P285:Q285"/>
    <mergeCell ref="U285:V285"/>
    <mergeCell ref="X285:Y285"/>
    <mergeCell ref="Z285:AA285"/>
    <mergeCell ref="AC285:AD285"/>
    <mergeCell ref="AE285:AF285"/>
    <mergeCell ref="AJ285:AK285"/>
    <mergeCell ref="AC282:AD282"/>
    <mergeCell ref="AE282:AF282"/>
    <mergeCell ref="X282:Y282"/>
    <mergeCell ref="Z282:AA282"/>
    <mergeCell ref="AH282:AI282"/>
    <mergeCell ref="AJ282:AK282"/>
    <mergeCell ref="S268:T268"/>
    <mergeCell ref="U268:V268"/>
    <mergeCell ref="X268:Y268"/>
    <mergeCell ref="Z268:AA268"/>
    <mergeCell ref="D268:E268"/>
    <mergeCell ref="F268:G268"/>
    <mergeCell ref="I268:J268"/>
    <mergeCell ref="K268:L268"/>
    <mergeCell ref="N268:O268"/>
    <mergeCell ref="P268:Q268"/>
    <mergeCell ref="D271:E271"/>
    <mergeCell ref="F271:G271"/>
    <mergeCell ref="I271:J271"/>
    <mergeCell ref="K271:L271"/>
    <mergeCell ref="N271:O271"/>
    <mergeCell ref="P271:Q271"/>
    <mergeCell ref="U271:V271"/>
    <mergeCell ref="X271:Y271"/>
    <mergeCell ref="Z271:AA271"/>
    <mergeCell ref="AC271:AD271"/>
    <mergeCell ref="AE271:AF271"/>
    <mergeCell ref="AJ271:AK271"/>
    <mergeCell ref="AM271:AN271"/>
    <mergeCell ref="AO271:AP271"/>
    <mergeCell ref="AR271:AS271"/>
    <mergeCell ref="AT271:AU271"/>
    <mergeCell ref="D278:E278"/>
    <mergeCell ref="F278:G278"/>
    <mergeCell ref="I278:J278"/>
    <mergeCell ref="K278:L278"/>
    <mergeCell ref="N278:O278"/>
    <mergeCell ref="P278:Q278"/>
    <mergeCell ref="U278:V278"/>
    <mergeCell ref="X278:Y278"/>
    <mergeCell ref="Z278:AA278"/>
    <mergeCell ref="AC278:AD278"/>
    <mergeCell ref="AR250:AS250"/>
    <mergeCell ref="AT250:AU250"/>
    <mergeCell ref="D257:E257"/>
    <mergeCell ref="F257:G257"/>
    <mergeCell ref="I257:J257"/>
    <mergeCell ref="K257:L257"/>
    <mergeCell ref="N257:O257"/>
    <mergeCell ref="P257:Q257"/>
    <mergeCell ref="U257:V257"/>
    <mergeCell ref="X257:Y257"/>
    <mergeCell ref="Z257:AA257"/>
    <mergeCell ref="AC257:AD257"/>
    <mergeCell ref="AE257:AF257"/>
    <mergeCell ref="AJ257:AK257"/>
    <mergeCell ref="AM257:AN257"/>
    <mergeCell ref="AO257:AP257"/>
    <mergeCell ref="AR257:AS257"/>
    <mergeCell ref="AT257:AU257"/>
    <mergeCell ref="AR247:AS247"/>
    <mergeCell ref="AT247:AU247"/>
    <mergeCell ref="S261:T261"/>
    <mergeCell ref="U261:V261"/>
    <mergeCell ref="D261:E261"/>
    <mergeCell ref="F261:G261"/>
    <mergeCell ref="I261:J261"/>
    <mergeCell ref="K261:L261"/>
    <mergeCell ref="N261:O261"/>
    <mergeCell ref="P261:Q261"/>
    <mergeCell ref="AC268:AD268"/>
    <mergeCell ref="AE268:AF268"/>
    <mergeCell ref="AH268:AI268"/>
    <mergeCell ref="AJ268:AK268"/>
    <mergeCell ref="AH261:AI261"/>
    <mergeCell ref="AJ261:AK261"/>
    <mergeCell ref="U264:V264"/>
    <mergeCell ref="X264:Y264"/>
    <mergeCell ref="Z264:AA264"/>
    <mergeCell ref="AC264:AD264"/>
    <mergeCell ref="AE264:AF264"/>
    <mergeCell ref="AJ264:AK264"/>
    <mergeCell ref="AR261:AS261"/>
    <mergeCell ref="AT261:AU261"/>
    <mergeCell ref="S254:T254"/>
    <mergeCell ref="U254:V254"/>
    <mergeCell ref="D254:E254"/>
    <mergeCell ref="F254:G254"/>
    <mergeCell ref="I254:J254"/>
    <mergeCell ref="K254:L254"/>
    <mergeCell ref="N254:O254"/>
    <mergeCell ref="P254:Q254"/>
    <mergeCell ref="X261:Y261"/>
    <mergeCell ref="Z261:AA261"/>
    <mergeCell ref="AC261:AD261"/>
    <mergeCell ref="AE261:AF261"/>
    <mergeCell ref="AR268:AS268"/>
    <mergeCell ref="AT268:AU268"/>
    <mergeCell ref="D264:E264"/>
    <mergeCell ref="F264:G264"/>
    <mergeCell ref="I264:J264"/>
    <mergeCell ref="K264:L264"/>
    <mergeCell ref="N264:O264"/>
    <mergeCell ref="P264:Q264"/>
    <mergeCell ref="AM264:AN264"/>
    <mergeCell ref="AO264:AP264"/>
    <mergeCell ref="S233:T233"/>
    <mergeCell ref="U233:V233"/>
    <mergeCell ref="X233:Y233"/>
    <mergeCell ref="Z233:AA233"/>
    <mergeCell ref="D233:E233"/>
    <mergeCell ref="F233:G233"/>
    <mergeCell ref="I233:J233"/>
    <mergeCell ref="K233:L233"/>
    <mergeCell ref="N233:O233"/>
    <mergeCell ref="P233:Q233"/>
    <mergeCell ref="AC233:AD233"/>
    <mergeCell ref="AE233:AF233"/>
    <mergeCell ref="AH233:AI233"/>
    <mergeCell ref="AJ233:AK233"/>
    <mergeCell ref="AC240:AD240"/>
    <mergeCell ref="AE240:AF240"/>
    <mergeCell ref="X240:Y240"/>
    <mergeCell ref="Z240:AA240"/>
    <mergeCell ref="AH240:AI240"/>
    <mergeCell ref="AJ240:AK240"/>
    <mergeCell ref="D250:E250"/>
    <mergeCell ref="F250:G250"/>
    <mergeCell ref="I250:J250"/>
    <mergeCell ref="K250:L250"/>
    <mergeCell ref="N250:O250"/>
    <mergeCell ref="P250:Q250"/>
    <mergeCell ref="U250:V250"/>
    <mergeCell ref="X250:Y250"/>
    <mergeCell ref="Z250:AA250"/>
    <mergeCell ref="AC250:AD250"/>
    <mergeCell ref="AJ250:AK250"/>
    <mergeCell ref="AM261:AN261"/>
    <mergeCell ref="AO261:AP261"/>
    <mergeCell ref="AM254:AN254"/>
    <mergeCell ref="AO254:AP254"/>
    <mergeCell ref="S247:T247"/>
    <mergeCell ref="U247:V247"/>
    <mergeCell ref="D247:E247"/>
    <mergeCell ref="F247:G247"/>
    <mergeCell ref="I247:J247"/>
    <mergeCell ref="K247:L247"/>
    <mergeCell ref="N247:O247"/>
    <mergeCell ref="P247:Q247"/>
    <mergeCell ref="AH247:AI247"/>
    <mergeCell ref="AJ247:AK247"/>
    <mergeCell ref="AH254:AI254"/>
    <mergeCell ref="AJ254:AK254"/>
    <mergeCell ref="AM247:AN247"/>
    <mergeCell ref="AO247:AP247"/>
    <mergeCell ref="X247:Y247"/>
    <mergeCell ref="Z247:AA247"/>
    <mergeCell ref="AC247:AD247"/>
    <mergeCell ref="AE247:AF247"/>
    <mergeCell ref="X254:Y254"/>
    <mergeCell ref="Z254:AA254"/>
    <mergeCell ref="AM250:AN250"/>
    <mergeCell ref="AO250:AP250"/>
    <mergeCell ref="S226:T226"/>
    <mergeCell ref="U226:V226"/>
    <mergeCell ref="X226:Y226"/>
    <mergeCell ref="Z226:AA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D219:E219"/>
    <mergeCell ref="F219:G219"/>
    <mergeCell ref="I219:J219"/>
    <mergeCell ref="K219:L219"/>
    <mergeCell ref="N219:O219"/>
    <mergeCell ref="P219:Q219"/>
    <mergeCell ref="AC226:AD226"/>
    <mergeCell ref="AE226:AF226"/>
    <mergeCell ref="AH226:AI226"/>
    <mergeCell ref="AJ226:AK226"/>
    <mergeCell ref="AH219:AI219"/>
    <mergeCell ref="AJ219:AK219"/>
    <mergeCell ref="AM219:AN219"/>
    <mergeCell ref="AO219:AP219"/>
    <mergeCell ref="AR219:AS219"/>
    <mergeCell ref="AT219:AU219"/>
    <mergeCell ref="S212:T212"/>
    <mergeCell ref="U212:V212"/>
    <mergeCell ref="D212:E212"/>
    <mergeCell ref="F212:G212"/>
    <mergeCell ref="I212:J212"/>
    <mergeCell ref="K212:L212"/>
    <mergeCell ref="N212:O212"/>
    <mergeCell ref="P212:Q212"/>
    <mergeCell ref="AR212:AS212"/>
    <mergeCell ref="AT212:AU212"/>
    <mergeCell ref="AM226:AN226"/>
    <mergeCell ref="AO226:AP226"/>
    <mergeCell ref="AR226:AS226"/>
    <mergeCell ref="AT226:AU226"/>
    <mergeCell ref="D222:E222"/>
    <mergeCell ref="F222:G222"/>
    <mergeCell ref="I222:J222"/>
    <mergeCell ref="K222:L222"/>
    <mergeCell ref="N222:O222"/>
    <mergeCell ref="P222:Q222"/>
    <mergeCell ref="U222:V222"/>
    <mergeCell ref="X222:Y222"/>
    <mergeCell ref="Z222:AA222"/>
    <mergeCell ref="AC222:AD222"/>
    <mergeCell ref="AE222:AF222"/>
    <mergeCell ref="AJ222:AK222"/>
    <mergeCell ref="AM222:AN222"/>
    <mergeCell ref="AO222:AP222"/>
    <mergeCell ref="AR222:AS222"/>
    <mergeCell ref="AT222:AU222"/>
    <mergeCell ref="N198:O198"/>
    <mergeCell ref="P198:Q198"/>
    <mergeCell ref="S191:T191"/>
    <mergeCell ref="U191:V191"/>
    <mergeCell ref="X191:Y191"/>
    <mergeCell ref="Z191:AA191"/>
    <mergeCell ref="D191:E191"/>
    <mergeCell ref="F191:G191"/>
    <mergeCell ref="I191:J191"/>
    <mergeCell ref="K191:L191"/>
    <mergeCell ref="N191:O191"/>
    <mergeCell ref="P191:Q191"/>
    <mergeCell ref="AC191:AD191"/>
    <mergeCell ref="AE191:AF191"/>
    <mergeCell ref="AH191:AI191"/>
    <mergeCell ref="AJ191:AK191"/>
    <mergeCell ref="AC198:AD198"/>
    <mergeCell ref="AE198:AF198"/>
    <mergeCell ref="X198:Y198"/>
    <mergeCell ref="Z198:AA198"/>
    <mergeCell ref="AH198:AI198"/>
    <mergeCell ref="AJ198:AK198"/>
    <mergeCell ref="AM191:AN191"/>
    <mergeCell ref="AO191:AP191"/>
    <mergeCell ref="AM198:AN198"/>
    <mergeCell ref="AO198:AP198"/>
    <mergeCell ref="AM205:AN205"/>
    <mergeCell ref="AO205:AP205"/>
    <mergeCell ref="D201:E201"/>
    <mergeCell ref="F201:G201"/>
    <mergeCell ref="I201:J201"/>
    <mergeCell ref="K201:L201"/>
    <mergeCell ref="N201:O201"/>
    <mergeCell ref="P201:Q201"/>
    <mergeCell ref="U201:V201"/>
    <mergeCell ref="X201:Y201"/>
    <mergeCell ref="Z201:AA201"/>
    <mergeCell ref="AC201:AD201"/>
    <mergeCell ref="AJ201:AK201"/>
    <mergeCell ref="AM201:AN201"/>
    <mergeCell ref="AO201:AP201"/>
    <mergeCell ref="S177:T177"/>
    <mergeCell ref="U177:V177"/>
    <mergeCell ref="D177:E177"/>
    <mergeCell ref="F177:G177"/>
    <mergeCell ref="I177:J177"/>
    <mergeCell ref="K177:L177"/>
    <mergeCell ref="N177:O177"/>
    <mergeCell ref="P177:Q177"/>
    <mergeCell ref="AC184:AD184"/>
    <mergeCell ref="AE184:AF184"/>
    <mergeCell ref="AH184:AI184"/>
    <mergeCell ref="AJ184:AK184"/>
    <mergeCell ref="AH177:AI177"/>
    <mergeCell ref="AJ177:AK177"/>
    <mergeCell ref="AM177:AN177"/>
    <mergeCell ref="AO177:AP177"/>
    <mergeCell ref="AR177:AS177"/>
    <mergeCell ref="AT177:AU177"/>
    <mergeCell ref="S170:T170"/>
    <mergeCell ref="U170:V170"/>
    <mergeCell ref="D170:E170"/>
    <mergeCell ref="F170:G170"/>
    <mergeCell ref="I170:J170"/>
    <mergeCell ref="K170:L170"/>
    <mergeCell ref="N170:O170"/>
    <mergeCell ref="P170:Q170"/>
    <mergeCell ref="X170:Y170"/>
    <mergeCell ref="Z170:AA170"/>
    <mergeCell ref="AC170:AD170"/>
    <mergeCell ref="AE170:AF170"/>
    <mergeCell ref="X177:Y177"/>
    <mergeCell ref="Z177:AA177"/>
    <mergeCell ref="AC177:AD177"/>
    <mergeCell ref="AE177:AF177"/>
    <mergeCell ref="AM184:AN184"/>
    <mergeCell ref="AO184:AP184"/>
    <mergeCell ref="AR184:AS184"/>
    <mergeCell ref="AT184:AU184"/>
    <mergeCell ref="D173:E173"/>
    <mergeCell ref="F173:G173"/>
    <mergeCell ref="I173:J173"/>
    <mergeCell ref="K173:L173"/>
    <mergeCell ref="N173:O173"/>
    <mergeCell ref="P173:Q173"/>
    <mergeCell ref="U173:V173"/>
    <mergeCell ref="X173:Y173"/>
    <mergeCell ref="Z173:AA173"/>
    <mergeCell ref="AC173:AD173"/>
    <mergeCell ref="AE173:AF173"/>
    <mergeCell ref="AJ173:AK173"/>
    <mergeCell ref="AM173:AN173"/>
    <mergeCell ref="AO173:AP173"/>
    <mergeCell ref="AR173:AS173"/>
    <mergeCell ref="AT173:AU173"/>
    <mergeCell ref="D180:E180"/>
    <mergeCell ref="F180:G180"/>
    <mergeCell ref="I180:J180"/>
    <mergeCell ref="K180:L180"/>
    <mergeCell ref="N180:O180"/>
    <mergeCell ref="P180:Q180"/>
    <mergeCell ref="U180:V180"/>
    <mergeCell ref="X180:Y180"/>
    <mergeCell ref="Z180:AA180"/>
    <mergeCell ref="AC180:AD180"/>
    <mergeCell ref="S163:T163"/>
    <mergeCell ref="U163:V163"/>
    <mergeCell ref="D163:E163"/>
    <mergeCell ref="F163:G163"/>
    <mergeCell ref="I163:J163"/>
    <mergeCell ref="K163:L163"/>
    <mergeCell ref="N163:O163"/>
    <mergeCell ref="P163:Q163"/>
    <mergeCell ref="AM170:AN170"/>
    <mergeCell ref="AO170:AP170"/>
    <mergeCell ref="AR170:AS170"/>
    <mergeCell ref="AT170:AU170"/>
    <mergeCell ref="AH163:AI163"/>
    <mergeCell ref="AJ163:AK163"/>
    <mergeCell ref="AH170:AI170"/>
    <mergeCell ref="AJ170:AK170"/>
    <mergeCell ref="S156:T156"/>
    <mergeCell ref="U156:V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D149:E149"/>
    <mergeCell ref="F149:G149"/>
    <mergeCell ref="I149:J149"/>
    <mergeCell ref="K149:L149"/>
    <mergeCell ref="N149:O149"/>
    <mergeCell ref="P149:Q149"/>
    <mergeCell ref="AC149:AD149"/>
    <mergeCell ref="AE149:AF149"/>
    <mergeCell ref="AH149:AI149"/>
    <mergeCell ref="AJ149:AK149"/>
    <mergeCell ref="AH156:AI156"/>
    <mergeCell ref="AJ156:AK156"/>
    <mergeCell ref="AC156:AD156"/>
    <mergeCell ref="AE156:AF156"/>
    <mergeCell ref="X156:Y156"/>
    <mergeCell ref="Z156:AA156"/>
    <mergeCell ref="X163:Y163"/>
    <mergeCell ref="Z163:AA163"/>
    <mergeCell ref="AC163:AD163"/>
    <mergeCell ref="AE163:AF163"/>
    <mergeCell ref="D166:E166"/>
    <mergeCell ref="F166:G166"/>
    <mergeCell ref="I166:J166"/>
    <mergeCell ref="K166:L166"/>
    <mergeCell ref="N166:O166"/>
    <mergeCell ref="P166:Q166"/>
    <mergeCell ref="U166:V166"/>
    <mergeCell ref="X166:Y166"/>
    <mergeCell ref="Z166:AA166"/>
    <mergeCell ref="AC166:AD166"/>
    <mergeCell ref="AE166:AF166"/>
    <mergeCell ref="AJ166:AK166"/>
    <mergeCell ref="AM166:AN166"/>
    <mergeCell ref="AO166:AP166"/>
    <mergeCell ref="AR166:AS166"/>
    <mergeCell ref="AT166:AU166"/>
    <mergeCell ref="D117:E117"/>
    <mergeCell ref="F117:G117"/>
    <mergeCell ref="I117:J117"/>
    <mergeCell ref="K117:L117"/>
    <mergeCell ref="N117:O117"/>
    <mergeCell ref="P117:Q117"/>
    <mergeCell ref="U117:V117"/>
    <mergeCell ref="X117:Y117"/>
    <mergeCell ref="Z117:AA117"/>
    <mergeCell ref="AC117:AD117"/>
    <mergeCell ref="AE117:AF117"/>
    <mergeCell ref="AJ117:AK117"/>
    <mergeCell ref="AM117:AN117"/>
    <mergeCell ref="AO117:AP117"/>
    <mergeCell ref="AR117:AS117"/>
    <mergeCell ref="AT117:AU117"/>
    <mergeCell ref="D124:E124"/>
    <mergeCell ref="F124:G124"/>
    <mergeCell ref="I124:J124"/>
    <mergeCell ref="K124:L124"/>
    <mergeCell ref="S142:T142"/>
    <mergeCell ref="U142:V142"/>
    <mergeCell ref="X142:Y142"/>
    <mergeCell ref="Z142:AA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D135:E135"/>
    <mergeCell ref="F135:G135"/>
    <mergeCell ref="I135:J135"/>
    <mergeCell ref="K135:L135"/>
    <mergeCell ref="N135:O135"/>
    <mergeCell ref="P135:Q135"/>
    <mergeCell ref="AC142:AD142"/>
    <mergeCell ref="AE142:AF142"/>
    <mergeCell ref="AH142:AI142"/>
    <mergeCell ref="AJ142:AK142"/>
    <mergeCell ref="X135:Y135"/>
    <mergeCell ref="Z135:AA135"/>
    <mergeCell ref="AC135:AD135"/>
    <mergeCell ref="AE135:AF135"/>
    <mergeCell ref="AH135:AI135"/>
    <mergeCell ref="AJ135:AK135"/>
    <mergeCell ref="S128:T128"/>
    <mergeCell ref="U128:V128"/>
    <mergeCell ref="D128:E128"/>
    <mergeCell ref="F128:G128"/>
    <mergeCell ref="I128:J128"/>
    <mergeCell ref="K128:L128"/>
    <mergeCell ref="N128:O128"/>
    <mergeCell ref="P128:Q128"/>
    <mergeCell ref="N124:O124"/>
    <mergeCell ref="P124:Q124"/>
    <mergeCell ref="U124:V124"/>
    <mergeCell ref="X124:Y124"/>
    <mergeCell ref="Z124:AA124"/>
    <mergeCell ref="AC124:AD124"/>
    <mergeCell ref="AE124:AF124"/>
    <mergeCell ref="AJ124:AK124"/>
    <mergeCell ref="D89:E89"/>
    <mergeCell ref="F89:G89"/>
    <mergeCell ref="I89:J89"/>
    <mergeCell ref="K89:L89"/>
    <mergeCell ref="N89:O89"/>
    <mergeCell ref="P89:Q89"/>
    <mergeCell ref="U89:V89"/>
    <mergeCell ref="X89:Y89"/>
    <mergeCell ref="Z89:AA89"/>
    <mergeCell ref="AC89:AD89"/>
    <mergeCell ref="AE89:AF89"/>
    <mergeCell ref="AJ89:AK89"/>
    <mergeCell ref="D96:E96"/>
    <mergeCell ref="F96:G96"/>
    <mergeCell ref="I96:J96"/>
    <mergeCell ref="K96:L96"/>
    <mergeCell ref="N96:O96"/>
    <mergeCell ref="P96:Q96"/>
    <mergeCell ref="U96:V96"/>
    <mergeCell ref="X96:Y96"/>
    <mergeCell ref="Z96:AA96"/>
    <mergeCell ref="AC96:AD96"/>
    <mergeCell ref="AE96:AF96"/>
    <mergeCell ref="AJ96:AK96"/>
    <mergeCell ref="S121:T121"/>
    <mergeCell ref="U121:V121"/>
    <mergeCell ref="D121:E121"/>
    <mergeCell ref="F121:G121"/>
    <mergeCell ref="I121:J121"/>
    <mergeCell ref="K121:L121"/>
    <mergeCell ref="N121:O121"/>
    <mergeCell ref="P121:Q121"/>
    <mergeCell ref="X128:Y128"/>
    <mergeCell ref="Z128:AA128"/>
    <mergeCell ref="AC128:AD128"/>
    <mergeCell ref="AE128:AF128"/>
    <mergeCell ref="AH121:AI121"/>
    <mergeCell ref="AJ121:AK121"/>
    <mergeCell ref="AH128:AI128"/>
    <mergeCell ref="AJ128:AK128"/>
    <mergeCell ref="S114:T114"/>
    <mergeCell ref="U114:V114"/>
    <mergeCell ref="D114:E114"/>
    <mergeCell ref="F114:G114"/>
    <mergeCell ref="I114:J114"/>
    <mergeCell ref="K114:L114"/>
    <mergeCell ref="N114:O114"/>
    <mergeCell ref="P114:Q114"/>
    <mergeCell ref="S107:T107"/>
    <mergeCell ref="U107:V107"/>
    <mergeCell ref="X107:Y107"/>
    <mergeCell ref="Z107:AA107"/>
    <mergeCell ref="D107:E107"/>
    <mergeCell ref="F107:G107"/>
    <mergeCell ref="I107:J107"/>
    <mergeCell ref="K107:L107"/>
    <mergeCell ref="N107:O107"/>
    <mergeCell ref="P107:Q107"/>
    <mergeCell ref="AC107:AD107"/>
    <mergeCell ref="AE107:AF107"/>
    <mergeCell ref="AH107:AI107"/>
    <mergeCell ref="AJ107:AK107"/>
    <mergeCell ref="AH114:AI114"/>
    <mergeCell ref="AJ114:AK114"/>
    <mergeCell ref="AH86:AI86"/>
    <mergeCell ref="AJ86:AK86"/>
    <mergeCell ref="AM86:AN86"/>
    <mergeCell ref="AO86:AP86"/>
    <mergeCell ref="AR86:AS86"/>
    <mergeCell ref="AT86:AU86"/>
    <mergeCell ref="S72:T72"/>
    <mergeCell ref="U72:V72"/>
    <mergeCell ref="D72:E72"/>
    <mergeCell ref="F72:G72"/>
    <mergeCell ref="I72:J72"/>
    <mergeCell ref="K72:L72"/>
    <mergeCell ref="N72:O72"/>
    <mergeCell ref="P72:Q72"/>
    <mergeCell ref="S65:T65"/>
    <mergeCell ref="U65:V65"/>
    <mergeCell ref="X65:Y65"/>
    <mergeCell ref="Z65:AA65"/>
    <mergeCell ref="D65:E65"/>
    <mergeCell ref="F65:G65"/>
    <mergeCell ref="I65:J65"/>
    <mergeCell ref="K65:L65"/>
    <mergeCell ref="N65:O65"/>
    <mergeCell ref="P65:Q65"/>
    <mergeCell ref="AC65:AD65"/>
    <mergeCell ref="AE65:AF65"/>
    <mergeCell ref="AH65:AI65"/>
    <mergeCell ref="AJ65:AK65"/>
    <mergeCell ref="AC58:AD58"/>
    <mergeCell ref="AE58:AF58"/>
    <mergeCell ref="AH58:AI58"/>
    <mergeCell ref="AJ58:AK58"/>
    <mergeCell ref="X51:Y51"/>
    <mergeCell ref="Z51:AA51"/>
    <mergeCell ref="AC51:AD51"/>
    <mergeCell ref="AE51:AF51"/>
    <mergeCell ref="AM51:AN51"/>
    <mergeCell ref="AO51:AP51"/>
    <mergeCell ref="S58:T58"/>
    <mergeCell ref="U58:V58"/>
    <mergeCell ref="X58:Y58"/>
    <mergeCell ref="Z58:AA58"/>
    <mergeCell ref="D58:E58"/>
    <mergeCell ref="F58:G58"/>
    <mergeCell ref="I58:J58"/>
    <mergeCell ref="K58:L58"/>
    <mergeCell ref="N58:O58"/>
    <mergeCell ref="P58:Q58"/>
    <mergeCell ref="S51:T51"/>
    <mergeCell ref="U51:V51"/>
    <mergeCell ref="S86:T86"/>
    <mergeCell ref="U86:V86"/>
    <mergeCell ref="D86:E86"/>
    <mergeCell ref="F86:G86"/>
    <mergeCell ref="I86:J86"/>
    <mergeCell ref="K86:L86"/>
    <mergeCell ref="N86:O86"/>
    <mergeCell ref="P86:Q86"/>
    <mergeCell ref="D68:E68"/>
    <mergeCell ref="F68:G68"/>
    <mergeCell ref="I68:J68"/>
    <mergeCell ref="K68:L68"/>
    <mergeCell ref="N68:O68"/>
    <mergeCell ref="P68:Q68"/>
    <mergeCell ref="S16:T16"/>
    <mergeCell ref="U16:V16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D30:E30"/>
    <mergeCell ref="F30:G30"/>
    <mergeCell ref="I30:J30"/>
    <mergeCell ref="K30:L30"/>
    <mergeCell ref="N30:O30"/>
    <mergeCell ref="P30:Q30"/>
    <mergeCell ref="S23:T23"/>
    <mergeCell ref="U23:V23"/>
    <mergeCell ref="D23:E23"/>
    <mergeCell ref="F23:G23"/>
    <mergeCell ref="I23:J23"/>
    <mergeCell ref="K23:L23"/>
    <mergeCell ref="S79:T79"/>
    <mergeCell ref="U79:V79"/>
    <mergeCell ref="D79:E79"/>
    <mergeCell ref="F79:G79"/>
    <mergeCell ref="I79:J79"/>
    <mergeCell ref="K79:L79"/>
    <mergeCell ref="N79:O79"/>
    <mergeCell ref="P79:Q79"/>
    <mergeCell ref="D40:E40"/>
    <mergeCell ref="F40:G40"/>
    <mergeCell ref="I40:J40"/>
    <mergeCell ref="K40:L40"/>
    <mergeCell ref="N40:O40"/>
    <mergeCell ref="P40:Q40"/>
    <mergeCell ref="U40:V40"/>
    <mergeCell ref="D47:E47"/>
    <mergeCell ref="F47:G47"/>
    <mergeCell ref="I47:J47"/>
    <mergeCell ref="N23:O23"/>
    <mergeCell ref="P23:Q23"/>
    <mergeCell ref="S44:T44"/>
    <mergeCell ref="U44:V44"/>
    <mergeCell ref="D44:E44"/>
    <mergeCell ref="F44:G44"/>
    <mergeCell ref="I44:J44"/>
    <mergeCell ref="K44:L44"/>
    <mergeCell ref="N44:O44"/>
    <mergeCell ref="P44:Q44"/>
    <mergeCell ref="S37:T37"/>
    <mergeCell ref="U37:V37"/>
    <mergeCell ref="D37:E37"/>
    <mergeCell ref="F37:G37"/>
    <mergeCell ref="I37:J37"/>
    <mergeCell ref="K37:L37"/>
    <mergeCell ref="N37:O37"/>
    <mergeCell ref="P37:Q37"/>
    <mergeCell ref="U19:V19"/>
    <mergeCell ref="P19:Q19"/>
    <mergeCell ref="N19:O19"/>
    <mergeCell ref="K19:L19"/>
    <mergeCell ref="I19:J19"/>
    <mergeCell ref="F19:G19"/>
    <mergeCell ref="D19:E19"/>
    <mergeCell ref="D26:E26"/>
    <mergeCell ref="F26:G26"/>
    <mergeCell ref="I26:J26"/>
    <mergeCell ref="K26:L26"/>
    <mergeCell ref="N26:O26"/>
    <mergeCell ref="P26:Q26"/>
    <mergeCell ref="U26:V26"/>
    <mergeCell ref="X26:Y26"/>
    <mergeCell ref="Z26:AA26"/>
    <mergeCell ref="AC26:AD26"/>
    <mergeCell ref="AE26:AF26"/>
    <mergeCell ref="AJ26:AK26"/>
    <mergeCell ref="AM26:AN26"/>
    <mergeCell ref="AO26:AP26"/>
    <mergeCell ref="AR26:AS26"/>
    <mergeCell ref="AT26:AU26"/>
    <mergeCell ref="D33:E33"/>
    <mergeCell ref="F33:G33"/>
    <mergeCell ref="I33:J33"/>
    <mergeCell ref="K33:L33"/>
    <mergeCell ref="N33:O33"/>
    <mergeCell ref="P33:Q33"/>
    <mergeCell ref="U33:V33"/>
    <mergeCell ref="X33:Y33"/>
    <mergeCell ref="Z33:AA33"/>
    <mergeCell ref="AC33:AD33"/>
    <mergeCell ref="AE33:AF33"/>
    <mergeCell ref="AJ33:AK33"/>
    <mergeCell ref="AM33:AN33"/>
    <mergeCell ref="AO33:AP33"/>
    <mergeCell ref="AR33:AS33"/>
    <mergeCell ref="AT33:AU33"/>
    <mergeCell ref="K47:L47"/>
    <mergeCell ref="N47:O47"/>
    <mergeCell ref="P47:Q47"/>
    <mergeCell ref="U47:V47"/>
    <mergeCell ref="X47:Y47"/>
    <mergeCell ref="Z47:AA47"/>
    <mergeCell ref="AC47:AD47"/>
    <mergeCell ref="AE47:AF47"/>
    <mergeCell ref="AJ47:AK47"/>
    <mergeCell ref="AM47:AN47"/>
    <mergeCell ref="AO47:AP47"/>
    <mergeCell ref="AR47:AS47"/>
    <mergeCell ref="AT47:AU47"/>
    <mergeCell ref="D54:E54"/>
    <mergeCell ref="F54:G54"/>
    <mergeCell ref="I54:J54"/>
    <mergeCell ref="K54:L54"/>
    <mergeCell ref="N54:O54"/>
    <mergeCell ref="P54:Q54"/>
    <mergeCell ref="U54:V54"/>
    <mergeCell ref="X54:Y54"/>
    <mergeCell ref="Z54:AA54"/>
    <mergeCell ref="AC54:AD54"/>
    <mergeCell ref="AE54:AF54"/>
    <mergeCell ref="AJ54:AK54"/>
    <mergeCell ref="AM54:AN54"/>
    <mergeCell ref="AO54:AP54"/>
    <mergeCell ref="AR54:AS54"/>
    <mergeCell ref="AT54:AU54"/>
    <mergeCell ref="D61:E61"/>
    <mergeCell ref="F61:G61"/>
    <mergeCell ref="I61:J61"/>
    <mergeCell ref="K61:L61"/>
    <mergeCell ref="N61:O61"/>
    <mergeCell ref="P61:Q61"/>
    <mergeCell ref="U61:V61"/>
    <mergeCell ref="X61:Y61"/>
    <mergeCell ref="Z61:AA61"/>
    <mergeCell ref="AC61:AD61"/>
    <mergeCell ref="AE61:AF61"/>
    <mergeCell ref="AJ61:AK61"/>
    <mergeCell ref="AM61:AN61"/>
    <mergeCell ref="AO61:AP61"/>
    <mergeCell ref="AR61:AS61"/>
    <mergeCell ref="AT61:AU61"/>
    <mergeCell ref="D51:E51"/>
    <mergeCell ref="F51:G51"/>
    <mergeCell ref="I51:J51"/>
    <mergeCell ref="K51:L51"/>
    <mergeCell ref="N51:O51"/>
    <mergeCell ref="P51:Q51"/>
    <mergeCell ref="AH51:AI51"/>
    <mergeCell ref="AJ51:AK51"/>
    <mergeCell ref="U68:V68"/>
    <mergeCell ref="X68:Y68"/>
    <mergeCell ref="Z68:AA68"/>
    <mergeCell ref="AC68:AD68"/>
    <mergeCell ref="AE68:AF68"/>
    <mergeCell ref="AJ68:AK68"/>
    <mergeCell ref="AM68:AN68"/>
    <mergeCell ref="AO68:AP68"/>
    <mergeCell ref="AR68:AS68"/>
    <mergeCell ref="AT68:AU68"/>
    <mergeCell ref="D75:E75"/>
    <mergeCell ref="F75:G75"/>
    <mergeCell ref="I75:J75"/>
    <mergeCell ref="K75:L75"/>
    <mergeCell ref="N75:O75"/>
    <mergeCell ref="P75:Q75"/>
    <mergeCell ref="U75:V75"/>
    <mergeCell ref="X75:Y75"/>
    <mergeCell ref="Z75:AA75"/>
    <mergeCell ref="AC75:AD75"/>
    <mergeCell ref="AE75:AF75"/>
    <mergeCell ref="AJ75:AK75"/>
    <mergeCell ref="AM75:AN75"/>
    <mergeCell ref="AO75:AP75"/>
    <mergeCell ref="AR75:AS75"/>
    <mergeCell ref="AT75:AU75"/>
    <mergeCell ref="D82:E82"/>
    <mergeCell ref="F82:G82"/>
    <mergeCell ref="I82:J82"/>
    <mergeCell ref="K82:L82"/>
    <mergeCell ref="N82:O82"/>
    <mergeCell ref="P82:Q82"/>
    <mergeCell ref="U82:V82"/>
    <mergeCell ref="X82:Y82"/>
    <mergeCell ref="Z82:AA82"/>
    <mergeCell ref="AC82:AD82"/>
    <mergeCell ref="AE82:AF82"/>
    <mergeCell ref="AJ82:AK82"/>
    <mergeCell ref="AM82:AN82"/>
    <mergeCell ref="AO82:AP82"/>
    <mergeCell ref="AR82:AS82"/>
    <mergeCell ref="AT82:AU82"/>
    <mergeCell ref="AH79:AI79"/>
    <mergeCell ref="AJ79:AK79"/>
    <mergeCell ref="AH72:AI72"/>
    <mergeCell ref="AJ72:AK72"/>
    <mergeCell ref="AM93:AN93"/>
    <mergeCell ref="AO93:AP93"/>
    <mergeCell ref="AR93:AS93"/>
    <mergeCell ref="AT93:AU93"/>
    <mergeCell ref="D103:E103"/>
    <mergeCell ref="F103:G103"/>
    <mergeCell ref="I103:J103"/>
    <mergeCell ref="K103:L103"/>
    <mergeCell ref="N103:O103"/>
    <mergeCell ref="P103:Q103"/>
    <mergeCell ref="U103:V103"/>
    <mergeCell ref="X103:Y103"/>
    <mergeCell ref="Z103:AA103"/>
    <mergeCell ref="AC103:AD103"/>
    <mergeCell ref="AE103:AF103"/>
    <mergeCell ref="AJ103:AK103"/>
    <mergeCell ref="AM103:AN103"/>
    <mergeCell ref="AO103:AP103"/>
    <mergeCell ref="AR103:AS103"/>
    <mergeCell ref="AT103:AU103"/>
    <mergeCell ref="D110:E110"/>
    <mergeCell ref="F110:G110"/>
    <mergeCell ref="I110:J110"/>
    <mergeCell ref="K110:L110"/>
    <mergeCell ref="N110:O110"/>
    <mergeCell ref="P110:Q110"/>
    <mergeCell ref="U110:V110"/>
    <mergeCell ref="X110:Y110"/>
    <mergeCell ref="Z110:AA110"/>
    <mergeCell ref="AC110:AD110"/>
    <mergeCell ref="AE110:AF110"/>
    <mergeCell ref="AJ110:AK110"/>
    <mergeCell ref="AM110:AN110"/>
    <mergeCell ref="AO110:AP110"/>
    <mergeCell ref="AR110:AS110"/>
    <mergeCell ref="AT110:AU110"/>
    <mergeCell ref="S100:T100"/>
    <mergeCell ref="U100:V100"/>
    <mergeCell ref="X100:Y100"/>
    <mergeCell ref="Z100:AA100"/>
    <mergeCell ref="D100:E100"/>
    <mergeCell ref="F100:G100"/>
    <mergeCell ref="I100:J100"/>
    <mergeCell ref="K100:L100"/>
    <mergeCell ref="N100:O100"/>
    <mergeCell ref="P100:Q100"/>
    <mergeCell ref="S93:T93"/>
    <mergeCell ref="U93:V93"/>
    <mergeCell ref="D93:E93"/>
    <mergeCell ref="F93:G93"/>
    <mergeCell ref="I93:J93"/>
    <mergeCell ref="K93:L93"/>
    <mergeCell ref="N93:O93"/>
    <mergeCell ref="P93:Q93"/>
    <mergeCell ref="AC100:AD100"/>
    <mergeCell ref="AE100:AF100"/>
    <mergeCell ref="AH100:AI100"/>
    <mergeCell ref="AJ100:AK100"/>
    <mergeCell ref="X93:Y93"/>
    <mergeCell ref="Z93:AA93"/>
    <mergeCell ref="AC93:AD93"/>
    <mergeCell ref="AE93:AF93"/>
    <mergeCell ref="AH93:AI93"/>
    <mergeCell ref="AJ93:AK93"/>
    <mergeCell ref="AM124:AN124"/>
    <mergeCell ref="AO124:AP124"/>
    <mergeCell ref="AR124:AS124"/>
    <mergeCell ref="AT124:AU124"/>
    <mergeCell ref="D131:E131"/>
    <mergeCell ref="F131:G131"/>
    <mergeCell ref="I131:J131"/>
    <mergeCell ref="K131:L131"/>
    <mergeCell ref="N131:O131"/>
    <mergeCell ref="P131:Q131"/>
    <mergeCell ref="U131:V131"/>
    <mergeCell ref="X131:Y131"/>
    <mergeCell ref="Z131:AA131"/>
    <mergeCell ref="AC131:AD131"/>
    <mergeCell ref="AE131:AF131"/>
    <mergeCell ref="AJ131:AK131"/>
    <mergeCell ref="AM131:AN131"/>
    <mergeCell ref="AO131:AP131"/>
    <mergeCell ref="AR131:AS131"/>
    <mergeCell ref="AT131:AU131"/>
    <mergeCell ref="D138:E138"/>
    <mergeCell ref="F138:G138"/>
    <mergeCell ref="I138:J138"/>
    <mergeCell ref="K138:L138"/>
    <mergeCell ref="N138:O138"/>
    <mergeCell ref="P138:Q138"/>
    <mergeCell ref="U138:V138"/>
    <mergeCell ref="X138:Y138"/>
    <mergeCell ref="Z138:AA138"/>
    <mergeCell ref="AC138:AD138"/>
    <mergeCell ref="AE138:AF138"/>
    <mergeCell ref="AJ138:AK138"/>
    <mergeCell ref="AM138:AN138"/>
    <mergeCell ref="AO138:AP138"/>
    <mergeCell ref="AR138:AS138"/>
    <mergeCell ref="AT138:AU138"/>
    <mergeCell ref="AM128:AN128"/>
    <mergeCell ref="AO128:AP128"/>
    <mergeCell ref="AR128:AS128"/>
    <mergeCell ref="AT128:AU128"/>
    <mergeCell ref="D145:E145"/>
    <mergeCell ref="F145:G145"/>
    <mergeCell ref="I145:J145"/>
    <mergeCell ref="K145:L145"/>
    <mergeCell ref="N145:O145"/>
    <mergeCell ref="P145:Q145"/>
    <mergeCell ref="U145:V145"/>
    <mergeCell ref="X145:Y145"/>
    <mergeCell ref="Z145:AA145"/>
    <mergeCell ref="AC145:AD145"/>
    <mergeCell ref="AE145:AF145"/>
    <mergeCell ref="AJ145:AK145"/>
    <mergeCell ref="AM145:AN145"/>
    <mergeCell ref="AO145:AP145"/>
    <mergeCell ref="AR145:AS145"/>
    <mergeCell ref="AT145:AU145"/>
    <mergeCell ref="D152:E152"/>
    <mergeCell ref="F152:G152"/>
    <mergeCell ref="I152:J152"/>
    <mergeCell ref="K152:L152"/>
    <mergeCell ref="N152:O152"/>
    <mergeCell ref="P152:Q152"/>
    <mergeCell ref="U152:V152"/>
    <mergeCell ref="X152:Y152"/>
    <mergeCell ref="Z152:AA152"/>
    <mergeCell ref="AC152:AD152"/>
    <mergeCell ref="AE152:AF152"/>
    <mergeCell ref="AJ152:AK152"/>
    <mergeCell ref="AM152:AN152"/>
    <mergeCell ref="AO152:AP152"/>
    <mergeCell ref="AR152:AS152"/>
    <mergeCell ref="AT152:AU152"/>
    <mergeCell ref="D159:E159"/>
    <mergeCell ref="F159:G159"/>
    <mergeCell ref="I159:J159"/>
    <mergeCell ref="K159:L159"/>
    <mergeCell ref="N159:O159"/>
    <mergeCell ref="P159:Q159"/>
    <mergeCell ref="U159:V159"/>
    <mergeCell ref="X159:Y159"/>
    <mergeCell ref="Z159:AA159"/>
    <mergeCell ref="AC159:AD159"/>
    <mergeCell ref="AE159:AF159"/>
    <mergeCell ref="AJ159:AK159"/>
    <mergeCell ref="AM159:AN159"/>
    <mergeCell ref="AO159:AP159"/>
    <mergeCell ref="AR159:AS159"/>
    <mergeCell ref="AT159:AU159"/>
    <mergeCell ref="AJ180:AK180"/>
    <mergeCell ref="AM180:AN180"/>
    <mergeCell ref="AO180:AP180"/>
    <mergeCell ref="AR180:AS180"/>
    <mergeCell ref="AT180:AU180"/>
    <mergeCell ref="D187:E187"/>
    <mergeCell ref="F187:G187"/>
    <mergeCell ref="I187:J187"/>
    <mergeCell ref="K187:L187"/>
    <mergeCell ref="N187:O187"/>
    <mergeCell ref="P187:Q187"/>
    <mergeCell ref="U187:V187"/>
    <mergeCell ref="X187:Y187"/>
    <mergeCell ref="Z187:AA187"/>
    <mergeCell ref="AC187:AD187"/>
    <mergeCell ref="AE187:AF187"/>
    <mergeCell ref="AJ187:AK187"/>
    <mergeCell ref="AM187:AN187"/>
    <mergeCell ref="AO187:AP187"/>
    <mergeCell ref="AR187:AS187"/>
    <mergeCell ref="AT187:AU187"/>
    <mergeCell ref="D194:E194"/>
    <mergeCell ref="F194:G194"/>
    <mergeCell ref="I194:J194"/>
    <mergeCell ref="K194:L194"/>
    <mergeCell ref="N194:O194"/>
    <mergeCell ref="P194:Q194"/>
    <mergeCell ref="U194:V194"/>
    <mergeCell ref="X194:Y194"/>
    <mergeCell ref="Z194:AA194"/>
    <mergeCell ref="AC194:AD194"/>
    <mergeCell ref="AE194:AF194"/>
    <mergeCell ref="AJ194:AK194"/>
    <mergeCell ref="AM194:AN194"/>
    <mergeCell ref="AO194:AP194"/>
    <mergeCell ref="AR194:AS194"/>
    <mergeCell ref="AT194:AU194"/>
    <mergeCell ref="S184:T184"/>
    <mergeCell ref="U184:V184"/>
    <mergeCell ref="X184:Y184"/>
    <mergeCell ref="Z184:AA184"/>
    <mergeCell ref="D184:E184"/>
    <mergeCell ref="F184:G184"/>
    <mergeCell ref="I184:J184"/>
    <mergeCell ref="K184:L184"/>
    <mergeCell ref="N184:O184"/>
    <mergeCell ref="P184:Q184"/>
    <mergeCell ref="AR201:AS201"/>
    <mergeCell ref="AT201:AU201"/>
    <mergeCell ref="AR191:AS191"/>
    <mergeCell ref="AT191:AU191"/>
    <mergeCell ref="AR198:AS198"/>
    <mergeCell ref="AT198:AU198"/>
    <mergeCell ref="D208:E208"/>
    <mergeCell ref="F208:G208"/>
    <mergeCell ref="I208:J208"/>
    <mergeCell ref="K208:L208"/>
    <mergeCell ref="N208:O208"/>
    <mergeCell ref="P208:Q208"/>
    <mergeCell ref="U208:V208"/>
    <mergeCell ref="X208:Y208"/>
    <mergeCell ref="Z208:AA208"/>
    <mergeCell ref="AC208:AD208"/>
    <mergeCell ref="AE208:AF208"/>
    <mergeCell ref="AJ208:AK208"/>
    <mergeCell ref="AM208:AN208"/>
    <mergeCell ref="AO208:AP208"/>
    <mergeCell ref="AR208:AS208"/>
    <mergeCell ref="AT208:AU208"/>
    <mergeCell ref="D215:E215"/>
    <mergeCell ref="F215:G215"/>
    <mergeCell ref="I215:J215"/>
    <mergeCell ref="K215:L215"/>
    <mergeCell ref="N215:O215"/>
    <mergeCell ref="P215:Q215"/>
    <mergeCell ref="U215:V215"/>
    <mergeCell ref="X215:Y215"/>
    <mergeCell ref="Z215:AA215"/>
    <mergeCell ref="AC215:AD215"/>
    <mergeCell ref="AE215:AF215"/>
    <mergeCell ref="AJ215:AK215"/>
    <mergeCell ref="AM215:AN215"/>
    <mergeCell ref="AO215:AP215"/>
    <mergeCell ref="AR215:AS215"/>
    <mergeCell ref="AT215:AU215"/>
    <mergeCell ref="S205:T205"/>
    <mergeCell ref="U205:V205"/>
    <mergeCell ref="D205:E205"/>
    <mergeCell ref="F205:G205"/>
    <mergeCell ref="I205:J205"/>
    <mergeCell ref="K205:L205"/>
    <mergeCell ref="N205:O205"/>
    <mergeCell ref="P205:Q205"/>
    <mergeCell ref="AH205:AI205"/>
    <mergeCell ref="AJ205:AK205"/>
    <mergeCell ref="AH212:AI212"/>
    <mergeCell ref="AJ212:AK212"/>
    <mergeCell ref="AM212:AN212"/>
    <mergeCell ref="AO212:AP212"/>
    <mergeCell ref="X205:Y205"/>
    <mergeCell ref="Z205:AA205"/>
    <mergeCell ref="AC205:AD205"/>
    <mergeCell ref="AE205:AF205"/>
    <mergeCell ref="X212:Y212"/>
    <mergeCell ref="Z212:AA212"/>
    <mergeCell ref="S198:T198"/>
    <mergeCell ref="U198:V198"/>
    <mergeCell ref="D198:E198"/>
    <mergeCell ref="F198:G198"/>
    <mergeCell ref="I198:J198"/>
    <mergeCell ref="K198:L198"/>
    <mergeCell ref="I229:J229"/>
    <mergeCell ref="K229:L229"/>
    <mergeCell ref="N229:O229"/>
    <mergeCell ref="P229:Q229"/>
    <mergeCell ref="U229:V229"/>
    <mergeCell ref="X229:Y229"/>
    <mergeCell ref="Z229:AA229"/>
    <mergeCell ref="AC229:AD229"/>
    <mergeCell ref="AE229:AF229"/>
    <mergeCell ref="AJ229:AK229"/>
    <mergeCell ref="AM229:AN229"/>
    <mergeCell ref="AO229:AP229"/>
    <mergeCell ref="AR229:AS229"/>
    <mergeCell ref="AT229:AU229"/>
    <mergeCell ref="D236:E236"/>
    <mergeCell ref="F236:G236"/>
    <mergeCell ref="I236:J236"/>
    <mergeCell ref="K236:L236"/>
    <mergeCell ref="N236:O236"/>
    <mergeCell ref="P236:Q236"/>
    <mergeCell ref="U236:V236"/>
    <mergeCell ref="X236:Y236"/>
    <mergeCell ref="Z236:AA236"/>
    <mergeCell ref="AC236:AD236"/>
    <mergeCell ref="AE236:AF236"/>
    <mergeCell ref="AJ236:AK236"/>
    <mergeCell ref="AM236:AN236"/>
    <mergeCell ref="AO236:AP236"/>
    <mergeCell ref="AR236:AS236"/>
    <mergeCell ref="AT236:AU236"/>
    <mergeCell ref="D243:E243"/>
    <mergeCell ref="F243:G243"/>
    <mergeCell ref="I243:J243"/>
    <mergeCell ref="K243:L243"/>
    <mergeCell ref="N243:O243"/>
    <mergeCell ref="P243:Q243"/>
    <mergeCell ref="U243:V243"/>
    <mergeCell ref="X243:Y243"/>
    <mergeCell ref="Z243:AA243"/>
    <mergeCell ref="AC243:AD243"/>
    <mergeCell ref="AE243:AF243"/>
    <mergeCell ref="AJ243:AK243"/>
    <mergeCell ref="AM243:AN243"/>
    <mergeCell ref="AO243:AP243"/>
    <mergeCell ref="AR243:AS243"/>
    <mergeCell ref="AT243:AU243"/>
    <mergeCell ref="AR233:AS233"/>
    <mergeCell ref="AT233:AU233"/>
    <mergeCell ref="AR240:AS240"/>
    <mergeCell ref="AT240:AU240"/>
    <mergeCell ref="AM233:AN233"/>
    <mergeCell ref="AO233:AP233"/>
    <mergeCell ref="AM240:AN240"/>
    <mergeCell ref="AO240:AP240"/>
    <mergeCell ref="D229:E229"/>
    <mergeCell ref="F229:G229"/>
    <mergeCell ref="S240:T240"/>
    <mergeCell ref="U240:V240"/>
    <mergeCell ref="D240:E240"/>
    <mergeCell ref="F240:G240"/>
    <mergeCell ref="I240:J240"/>
    <mergeCell ref="K240:L240"/>
    <mergeCell ref="N240:O240"/>
    <mergeCell ref="P240:Q240"/>
    <mergeCell ref="AE278:AF278"/>
    <mergeCell ref="AJ278:AK278"/>
    <mergeCell ref="AM278:AN278"/>
    <mergeCell ref="AO278:AP278"/>
    <mergeCell ref="AR278:AS278"/>
    <mergeCell ref="AT278:AU278"/>
    <mergeCell ref="AO275:AP275"/>
    <mergeCell ref="AR275:AS275"/>
    <mergeCell ref="AT275:AU275"/>
    <mergeCell ref="S275:T275"/>
    <mergeCell ref="U275:V275"/>
    <mergeCell ref="X275:Y275"/>
    <mergeCell ref="Z275:AA275"/>
    <mergeCell ref="D275:E275"/>
    <mergeCell ref="F275:G275"/>
    <mergeCell ref="I275:J275"/>
    <mergeCell ref="K275:L275"/>
    <mergeCell ref="N275:O275"/>
    <mergeCell ref="P275:Q275"/>
    <mergeCell ref="AC275:AD275"/>
    <mergeCell ref="AE275:AF275"/>
    <mergeCell ref="AH275:AI275"/>
    <mergeCell ref="AJ275:AK275"/>
    <mergeCell ref="AO299:AP299"/>
    <mergeCell ref="AR299:AS299"/>
    <mergeCell ref="AT299:AU299"/>
    <mergeCell ref="D306:E306"/>
    <mergeCell ref="F306:G306"/>
    <mergeCell ref="I306:J306"/>
    <mergeCell ref="K306:L306"/>
    <mergeCell ref="N306:O306"/>
    <mergeCell ref="P306:Q306"/>
    <mergeCell ref="U306:V306"/>
    <mergeCell ref="X306:Y306"/>
    <mergeCell ref="Z306:AA306"/>
    <mergeCell ref="AC306:AD306"/>
    <mergeCell ref="AE306:AF306"/>
    <mergeCell ref="AJ306:AK306"/>
    <mergeCell ref="AM306:AN306"/>
    <mergeCell ref="AO306:AP306"/>
    <mergeCell ref="AR306:AS306"/>
    <mergeCell ref="AT306:AU306"/>
    <mergeCell ref="S296:T296"/>
    <mergeCell ref="U296:V296"/>
    <mergeCell ref="D296:E296"/>
    <mergeCell ref="F296:G296"/>
    <mergeCell ref="I296:J296"/>
    <mergeCell ref="K296:L296"/>
    <mergeCell ref="N296:O296"/>
    <mergeCell ref="P296:Q296"/>
    <mergeCell ref="AH303:AI303"/>
    <mergeCell ref="AJ303:AK303"/>
    <mergeCell ref="AM296:AN296"/>
    <mergeCell ref="F299:G299"/>
    <mergeCell ref="S289:T289"/>
    <mergeCell ref="U289:V289"/>
    <mergeCell ref="D289:E289"/>
    <mergeCell ref="F289:G289"/>
    <mergeCell ref="I289:J289"/>
    <mergeCell ref="K289:L289"/>
    <mergeCell ref="N289:O289"/>
    <mergeCell ref="P289:Q289"/>
    <mergeCell ref="AH289:AI289"/>
    <mergeCell ref="AJ289:AK289"/>
    <mergeCell ref="AR313:AS313"/>
    <mergeCell ref="AT313:AU313"/>
    <mergeCell ref="AT303:AU303"/>
    <mergeCell ref="AM310:AN310"/>
    <mergeCell ref="AO310:AP310"/>
    <mergeCell ref="AR310:AS310"/>
    <mergeCell ref="AT310:AU310"/>
    <mergeCell ref="I299:J299"/>
    <mergeCell ref="K299:L299"/>
    <mergeCell ref="N299:O299"/>
    <mergeCell ref="P299:Q299"/>
    <mergeCell ref="U299:V299"/>
    <mergeCell ref="X299:Y299"/>
    <mergeCell ref="Z299:AA299"/>
    <mergeCell ref="AC299:AD299"/>
    <mergeCell ref="AE299:AF299"/>
    <mergeCell ref="AJ299:AK299"/>
    <mergeCell ref="AM299:AN299"/>
    <mergeCell ref="AC303:AD303"/>
    <mergeCell ref="AE303:AF303"/>
    <mergeCell ref="AM303:AN303"/>
    <mergeCell ref="AO320:AP320"/>
    <mergeCell ref="AR320:AS320"/>
    <mergeCell ref="AT320:AU320"/>
    <mergeCell ref="D327:E327"/>
    <mergeCell ref="F327:G327"/>
    <mergeCell ref="I327:J327"/>
    <mergeCell ref="K327:L327"/>
    <mergeCell ref="N327:O327"/>
    <mergeCell ref="P327:Q327"/>
    <mergeCell ref="U327:V327"/>
    <mergeCell ref="X327:Y327"/>
    <mergeCell ref="Z327:AA327"/>
    <mergeCell ref="AC327:AD327"/>
    <mergeCell ref="AE327:AF327"/>
    <mergeCell ref="AJ327:AK327"/>
    <mergeCell ref="AM327:AN327"/>
    <mergeCell ref="AO327:AP327"/>
    <mergeCell ref="AR327:AS327"/>
    <mergeCell ref="AT327:AU327"/>
    <mergeCell ref="U320:V320"/>
    <mergeCell ref="X320:Y320"/>
    <mergeCell ref="AR317:AS317"/>
    <mergeCell ref="AT317:AU317"/>
    <mergeCell ref="AM324:AN324"/>
    <mergeCell ref="AO324:AP324"/>
    <mergeCell ref="AR324:AS324"/>
    <mergeCell ref="AT324:AU324"/>
    <mergeCell ref="D320:E320"/>
    <mergeCell ref="F320:G320"/>
    <mergeCell ref="I320:J320"/>
    <mergeCell ref="K320:L320"/>
    <mergeCell ref="N320:O320"/>
    <mergeCell ref="P320:Q320"/>
    <mergeCell ref="S324:T324"/>
    <mergeCell ref="Z320:AA320"/>
    <mergeCell ref="AC320:AD320"/>
    <mergeCell ref="AE320:AF320"/>
    <mergeCell ref="AJ320:AK320"/>
    <mergeCell ref="AM320:AN320"/>
    <mergeCell ref="D334:E334"/>
    <mergeCell ref="F334:G334"/>
    <mergeCell ref="I334:J334"/>
    <mergeCell ref="K334:L334"/>
    <mergeCell ref="N334:O334"/>
    <mergeCell ref="P334:Q334"/>
    <mergeCell ref="U334:V334"/>
    <mergeCell ref="X334:Y334"/>
    <mergeCell ref="Z334:AA334"/>
    <mergeCell ref="AC334:AD334"/>
    <mergeCell ref="AE334:AF334"/>
    <mergeCell ref="AJ334:AK334"/>
    <mergeCell ref="AM334:AN334"/>
    <mergeCell ref="AO334:AP334"/>
    <mergeCell ref="AR334:AS334"/>
    <mergeCell ref="AT334:AU334"/>
    <mergeCell ref="S331:T331"/>
    <mergeCell ref="U331:V331"/>
    <mergeCell ref="D331:E331"/>
    <mergeCell ref="F331:G331"/>
    <mergeCell ref="I331:J331"/>
    <mergeCell ref="K331:L331"/>
    <mergeCell ref="N331:O331"/>
    <mergeCell ref="P331:Q331"/>
    <mergeCell ref="AH331:AI331"/>
    <mergeCell ref="AJ331:AK331"/>
    <mergeCell ref="U324:V324"/>
    <mergeCell ref="D324:E324"/>
    <mergeCell ref="F324:G324"/>
    <mergeCell ref="I324:J324"/>
    <mergeCell ref="K324:L324"/>
    <mergeCell ref="N324:O324"/>
    <mergeCell ref="P324:Q324"/>
    <mergeCell ref="AC324:AD324"/>
    <mergeCell ref="AE324:AF324"/>
    <mergeCell ref="X324:Y324"/>
    <mergeCell ref="Z324:AA324"/>
    <mergeCell ref="X331:Y331"/>
    <mergeCell ref="Z331:AA331"/>
    <mergeCell ref="AC331:AD331"/>
    <mergeCell ref="AE331:AF331"/>
    <mergeCell ref="AH324:AI324"/>
    <mergeCell ref="AJ324:AK324"/>
    <mergeCell ref="AM331:AN331"/>
    <mergeCell ref="AO331:AP331"/>
    <mergeCell ref="K362:L362"/>
    <mergeCell ref="N362:O362"/>
    <mergeCell ref="P362:Q362"/>
    <mergeCell ref="U362:V362"/>
    <mergeCell ref="X362:Y362"/>
    <mergeCell ref="Z362:AA362"/>
    <mergeCell ref="AC362:AD362"/>
    <mergeCell ref="AE362:AF362"/>
    <mergeCell ref="AJ362:AK362"/>
    <mergeCell ref="AM362:AN362"/>
    <mergeCell ref="AO362:AP362"/>
    <mergeCell ref="AR362:AS362"/>
    <mergeCell ref="AT362:AU362"/>
    <mergeCell ref="S352:T352"/>
    <mergeCell ref="U352:V352"/>
    <mergeCell ref="X352:Y352"/>
    <mergeCell ref="Z352:AA352"/>
    <mergeCell ref="D352:E352"/>
    <mergeCell ref="F352:G352"/>
    <mergeCell ref="I352:J352"/>
    <mergeCell ref="K352:L352"/>
    <mergeCell ref="N352:O352"/>
    <mergeCell ref="P352:Q352"/>
    <mergeCell ref="S359:T359"/>
    <mergeCell ref="U359:V359"/>
    <mergeCell ref="X359:Y359"/>
    <mergeCell ref="Z359:AA359"/>
    <mergeCell ref="D359:E359"/>
    <mergeCell ref="F359:G359"/>
    <mergeCell ref="AM369:AN369"/>
    <mergeCell ref="AO369:AP369"/>
    <mergeCell ref="AR369:AS369"/>
    <mergeCell ref="AT369:AU369"/>
    <mergeCell ref="AM359:AN359"/>
    <mergeCell ref="AO359:AP359"/>
    <mergeCell ref="AR359:AS359"/>
    <mergeCell ref="AT359:AU359"/>
    <mergeCell ref="AM366:AN366"/>
    <mergeCell ref="AO366:AP366"/>
    <mergeCell ref="AR366:AS366"/>
    <mergeCell ref="AT366:AU366"/>
    <mergeCell ref="I359:J359"/>
    <mergeCell ref="K359:L359"/>
    <mergeCell ref="N359:O359"/>
    <mergeCell ref="P359:Q359"/>
    <mergeCell ref="AC359:AD359"/>
    <mergeCell ref="AE359:AF359"/>
    <mergeCell ref="AH359:AI359"/>
    <mergeCell ref="AJ359:AK359"/>
    <mergeCell ref="AC366:AD366"/>
    <mergeCell ref="AE366:AF366"/>
    <mergeCell ref="X366:Y366"/>
    <mergeCell ref="Z366:AA366"/>
    <mergeCell ref="AH366:AI366"/>
    <mergeCell ref="AJ366:AK366"/>
    <mergeCell ref="D369:E369"/>
    <mergeCell ref="F369:G369"/>
    <mergeCell ref="I369:J369"/>
    <mergeCell ref="K369:L369"/>
    <mergeCell ref="N369:O369"/>
    <mergeCell ref="P369:Q369"/>
    <mergeCell ref="U369:V369"/>
    <mergeCell ref="X369:Y369"/>
    <mergeCell ref="Z369:AA369"/>
    <mergeCell ref="AM376:AN376"/>
    <mergeCell ref="AO376:AP376"/>
    <mergeCell ref="AR376:AS376"/>
    <mergeCell ref="AT376:AU376"/>
    <mergeCell ref="D383:E383"/>
    <mergeCell ref="F383:G383"/>
    <mergeCell ref="I383:J383"/>
    <mergeCell ref="K383:L383"/>
    <mergeCell ref="N383:O383"/>
    <mergeCell ref="P383:Q383"/>
    <mergeCell ref="U383:V383"/>
    <mergeCell ref="X383:Y383"/>
    <mergeCell ref="Z383:AA383"/>
    <mergeCell ref="AC383:AD383"/>
    <mergeCell ref="AE383:AF383"/>
    <mergeCell ref="AJ383:AK383"/>
    <mergeCell ref="AM383:AN383"/>
    <mergeCell ref="AO383:AP383"/>
    <mergeCell ref="AR383:AS383"/>
    <mergeCell ref="AT383:AU383"/>
    <mergeCell ref="S373:T373"/>
    <mergeCell ref="U373:V373"/>
    <mergeCell ref="D373:E373"/>
    <mergeCell ref="F373:G373"/>
    <mergeCell ref="I373:J373"/>
    <mergeCell ref="K373:L373"/>
    <mergeCell ref="N373:O373"/>
    <mergeCell ref="P373:Q373"/>
    <mergeCell ref="AH373:AI373"/>
    <mergeCell ref="AJ373:AK373"/>
    <mergeCell ref="AH380:AI380"/>
    <mergeCell ref="AJ380:AK380"/>
    <mergeCell ref="S366:T366"/>
    <mergeCell ref="U366:V366"/>
    <mergeCell ref="D366:E366"/>
    <mergeCell ref="F366:G366"/>
    <mergeCell ref="I366:J366"/>
    <mergeCell ref="K366:L366"/>
    <mergeCell ref="N366:O366"/>
    <mergeCell ref="P366:Q366"/>
    <mergeCell ref="X373:Y373"/>
    <mergeCell ref="Z373:AA373"/>
    <mergeCell ref="AC373:AD373"/>
    <mergeCell ref="AE373:AF373"/>
    <mergeCell ref="AC369:AD369"/>
    <mergeCell ref="AE369:AF369"/>
    <mergeCell ref="AJ369:AK369"/>
    <mergeCell ref="AM380:AN380"/>
    <mergeCell ref="AO380:AP380"/>
    <mergeCell ref="AR390:AS390"/>
    <mergeCell ref="AT390:AU390"/>
    <mergeCell ref="D397:E397"/>
    <mergeCell ref="F397:G397"/>
    <mergeCell ref="I397:J397"/>
    <mergeCell ref="K397:L397"/>
    <mergeCell ref="N397:O397"/>
    <mergeCell ref="P397:Q397"/>
    <mergeCell ref="U397:V397"/>
    <mergeCell ref="X397:Y397"/>
    <mergeCell ref="Z397:AA397"/>
    <mergeCell ref="AC397:AD397"/>
    <mergeCell ref="AE397:AF397"/>
    <mergeCell ref="AJ397:AK397"/>
    <mergeCell ref="AM397:AN397"/>
    <mergeCell ref="AO397:AP397"/>
    <mergeCell ref="AR397:AS397"/>
    <mergeCell ref="AT397:AU397"/>
    <mergeCell ref="D404:E404"/>
    <mergeCell ref="F404:G404"/>
    <mergeCell ref="I404:J404"/>
    <mergeCell ref="K404:L404"/>
    <mergeCell ref="N404:O404"/>
    <mergeCell ref="P404:Q404"/>
    <mergeCell ref="U404:V404"/>
    <mergeCell ref="X404:Y404"/>
    <mergeCell ref="Z404:AA404"/>
    <mergeCell ref="AC404:AD404"/>
    <mergeCell ref="AE404:AF404"/>
    <mergeCell ref="AJ404:AK404"/>
    <mergeCell ref="AM404:AN404"/>
    <mergeCell ref="AO404:AP404"/>
    <mergeCell ref="AR404:AS404"/>
    <mergeCell ref="AT404:AU404"/>
    <mergeCell ref="S394:T394"/>
    <mergeCell ref="U394:V394"/>
    <mergeCell ref="X394:Y394"/>
    <mergeCell ref="Z394:AA394"/>
    <mergeCell ref="D394:E394"/>
    <mergeCell ref="F394:G394"/>
    <mergeCell ref="I394:J394"/>
    <mergeCell ref="K394:L394"/>
    <mergeCell ref="N394:O394"/>
    <mergeCell ref="P394:Q394"/>
    <mergeCell ref="AM390:AN390"/>
    <mergeCell ref="AO390:AP390"/>
    <mergeCell ref="AM411:AN411"/>
    <mergeCell ref="AO411:AP411"/>
    <mergeCell ref="AR411:AS411"/>
    <mergeCell ref="AT411:AU411"/>
    <mergeCell ref="AE418:AF418"/>
    <mergeCell ref="AJ418:AK418"/>
    <mergeCell ref="AM418:AN418"/>
    <mergeCell ref="AO418:AP418"/>
    <mergeCell ref="AR418:AS418"/>
    <mergeCell ref="AT418:AU418"/>
    <mergeCell ref="D425:E425"/>
    <mergeCell ref="F425:G425"/>
    <mergeCell ref="I425:J425"/>
    <mergeCell ref="K425:L425"/>
    <mergeCell ref="N425:O425"/>
    <mergeCell ref="P425:Q425"/>
    <mergeCell ref="U425:V425"/>
    <mergeCell ref="X425:Y425"/>
    <mergeCell ref="Z425:AA425"/>
    <mergeCell ref="AC425:AD425"/>
    <mergeCell ref="AE425:AF425"/>
    <mergeCell ref="AJ425:AK425"/>
    <mergeCell ref="AM425:AN425"/>
    <mergeCell ref="AO425:AP425"/>
    <mergeCell ref="AR425:AS425"/>
    <mergeCell ref="AT425:AU425"/>
    <mergeCell ref="D432:E432"/>
    <mergeCell ref="F432:G432"/>
    <mergeCell ref="I432:J432"/>
    <mergeCell ref="K432:L432"/>
    <mergeCell ref="N432:O432"/>
    <mergeCell ref="P432:Q432"/>
    <mergeCell ref="U432:V432"/>
    <mergeCell ref="X432:Y432"/>
    <mergeCell ref="Z432:AA432"/>
    <mergeCell ref="AC432:AD432"/>
    <mergeCell ref="AE432:AF432"/>
    <mergeCell ref="AJ432:AK432"/>
    <mergeCell ref="AM432:AN432"/>
    <mergeCell ref="AO432:AP432"/>
    <mergeCell ref="AR432:AS432"/>
    <mergeCell ref="AT432:AU432"/>
    <mergeCell ref="AH422:AI422"/>
    <mergeCell ref="AJ422:AK422"/>
    <mergeCell ref="AM422:AN422"/>
    <mergeCell ref="AO422:AP422"/>
    <mergeCell ref="AR422:AS422"/>
    <mergeCell ref="AT422:AU422"/>
    <mergeCell ref="AM429:AN429"/>
    <mergeCell ref="AO429:AP429"/>
    <mergeCell ref="AR429:AS429"/>
    <mergeCell ref="AT429:AU429"/>
    <mergeCell ref="D418:E418"/>
    <mergeCell ref="F418:G418"/>
    <mergeCell ref="I418:J418"/>
    <mergeCell ref="K418:L418"/>
    <mergeCell ref="N418:O418"/>
    <mergeCell ref="P418:Q418"/>
    <mergeCell ref="U418:V418"/>
    <mergeCell ref="X418:Y418"/>
    <mergeCell ref="Z418:AA418"/>
    <mergeCell ref="AC418:AD418"/>
    <mergeCell ref="N411:O411"/>
    <mergeCell ref="P411:Q411"/>
    <mergeCell ref="I439:J439"/>
    <mergeCell ref="K439:L439"/>
    <mergeCell ref="N439:O439"/>
    <mergeCell ref="P439:Q439"/>
    <mergeCell ref="U439:V439"/>
    <mergeCell ref="X439:Y439"/>
    <mergeCell ref="Z439:AA439"/>
    <mergeCell ref="AC439:AD439"/>
    <mergeCell ref="AE439:AF439"/>
    <mergeCell ref="AJ439:AK439"/>
    <mergeCell ref="AM439:AN439"/>
    <mergeCell ref="AO439:AP439"/>
    <mergeCell ref="AR439:AS439"/>
    <mergeCell ref="AT439:AU439"/>
    <mergeCell ref="D446:E446"/>
    <mergeCell ref="F446:G446"/>
    <mergeCell ref="I446:J446"/>
    <mergeCell ref="K446:L446"/>
    <mergeCell ref="N446:O446"/>
    <mergeCell ref="P446:Q446"/>
    <mergeCell ref="U446:V446"/>
    <mergeCell ref="X446:Y446"/>
    <mergeCell ref="Z446:AA446"/>
    <mergeCell ref="AC446:AD446"/>
    <mergeCell ref="AE446:AF446"/>
    <mergeCell ref="AJ446:AK446"/>
    <mergeCell ref="AM446:AN446"/>
    <mergeCell ref="AO446:AP446"/>
    <mergeCell ref="AR446:AS446"/>
    <mergeCell ref="AT446:AU446"/>
    <mergeCell ref="D453:E453"/>
    <mergeCell ref="F453:G453"/>
    <mergeCell ref="I453:J453"/>
    <mergeCell ref="K453:L453"/>
    <mergeCell ref="N453:O453"/>
    <mergeCell ref="P453:Q453"/>
    <mergeCell ref="U453:V453"/>
    <mergeCell ref="X453:Y453"/>
    <mergeCell ref="Z453:AA453"/>
    <mergeCell ref="AC453:AD453"/>
    <mergeCell ref="AE453:AF453"/>
    <mergeCell ref="AJ453:AK453"/>
    <mergeCell ref="AM453:AN453"/>
    <mergeCell ref="AO453:AP453"/>
    <mergeCell ref="AR453:AS453"/>
    <mergeCell ref="AT453:AU453"/>
    <mergeCell ref="X450:Y450"/>
    <mergeCell ref="Z450:AA450"/>
    <mergeCell ref="AH450:AI450"/>
    <mergeCell ref="AJ450:AK450"/>
    <mergeCell ref="D439:E439"/>
    <mergeCell ref="F439:G439"/>
    <mergeCell ref="AR460:AS460"/>
    <mergeCell ref="AT460:AU460"/>
    <mergeCell ref="D467:E467"/>
    <mergeCell ref="F467:G467"/>
    <mergeCell ref="I467:J467"/>
    <mergeCell ref="K467:L467"/>
    <mergeCell ref="N467:O467"/>
    <mergeCell ref="P467:Q467"/>
    <mergeCell ref="U467:V467"/>
    <mergeCell ref="X467:Y467"/>
    <mergeCell ref="Z467:AA467"/>
    <mergeCell ref="AC467:AD467"/>
    <mergeCell ref="AE467:AF467"/>
    <mergeCell ref="AJ467:AK467"/>
    <mergeCell ref="AM467:AN467"/>
    <mergeCell ref="AO467:AP467"/>
    <mergeCell ref="AR467:AS467"/>
    <mergeCell ref="AT467:AU467"/>
    <mergeCell ref="D474:E474"/>
    <mergeCell ref="F474:G474"/>
    <mergeCell ref="I474:J474"/>
    <mergeCell ref="K474:L474"/>
    <mergeCell ref="N474:O474"/>
    <mergeCell ref="P474:Q474"/>
    <mergeCell ref="U474:V474"/>
    <mergeCell ref="X474:Y474"/>
    <mergeCell ref="Z474:AA474"/>
    <mergeCell ref="AC474:AD474"/>
    <mergeCell ref="AE474:AF474"/>
    <mergeCell ref="AJ474:AK474"/>
    <mergeCell ref="AM474:AN474"/>
    <mergeCell ref="AO474:AP474"/>
    <mergeCell ref="AR474:AS474"/>
    <mergeCell ref="AT474:AU474"/>
    <mergeCell ref="D460:E460"/>
    <mergeCell ref="F460:G460"/>
    <mergeCell ref="I460:J460"/>
    <mergeCell ref="K460:L460"/>
    <mergeCell ref="N460:O460"/>
    <mergeCell ref="P460:Q460"/>
    <mergeCell ref="U460:V460"/>
    <mergeCell ref="X460:Y460"/>
    <mergeCell ref="Z460:AA460"/>
    <mergeCell ref="AC460:AD460"/>
    <mergeCell ref="AE460:AF460"/>
    <mergeCell ref="AJ460:AK460"/>
    <mergeCell ref="AM460:AN460"/>
    <mergeCell ref="AO460:AP460"/>
    <mergeCell ref="D481:E481"/>
    <mergeCell ref="F481:G481"/>
    <mergeCell ref="I481:J481"/>
    <mergeCell ref="K481:L481"/>
    <mergeCell ref="N481:O481"/>
    <mergeCell ref="P481:Q481"/>
    <mergeCell ref="U481:V481"/>
    <mergeCell ref="X481:Y481"/>
    <mergeCell ref="Z481:AA481"/>
    <mergeCell ref="AC481:AD481"/>
    <mergeCell ref="AE481:AF481"/>
    <mergeCell ref="AJ481:AK481"/>
    <mergeCell ref="AM481:AN481"/>
    <mergeCell ref="AO481:AP481"/>
    <mergeCell ref="AR481:AS481"/>
    <mergeCell ref="AT481:AU481"/>
    <mergeCell ref="D488:E488"/>
    <mergeCell ref="F488:G488"/>
    <mergeCell ref="I488:J488"/>
    <mergeCell ref="K488:L488"/>
    <mergeCell ref="N488:O488"/>
    <mergeCell ref="P488:Q488"/>
    <mergeCell ref="U488:V488"/>
    <mergeCell ref="X488:Y488"/>
    <mergeCell ref="Z488:AA488"/>
    <mergeCell ref="AC488:AD488"/>
    <mergeCell ref="AE488:AF488"/>
    <mergeCell ref="AJ488:AK488"/>
    <mergeCell ref="AM488:AN488"/>
    <mergeCell ref="AO488:AP488"/>
    <mergeCell ref="AR488:AS488"/>
    <mergeCell ref="AT488:AU488"/>
    <mergeCell ref="D495:E495"/>
    <mergeCell ref="F495:G495"/>
    <mergeCell ref="I495:J495"/>
    <mergeCell ref="K495:L495"/>
    <mergeCell ref="N495:O495"/>
    <mergeCell ref="P495:Q495"/>
    <mergeCell ref="U495:V495"/>
    <mergeCell ref="X495:Y495"/>
    <mergeCell ref="Z495:AA495"/>
    <mergeCell ref="AC495:AD495"/>
    <mergeCell ref="AE495:AF495"/>
    <mergeCell ref="AJ495:AK495"/>
    <mergeCell ref="AM495:AN495"/>
    <mergeCell ref="AO495:AP495"/>
    <mergeCell ref="AR495:AS495"/>
    <mergeCell ref="AT495:AU495"/>
    <mergeCell ref="AM485:AN485"/>
    <mergeCell ref="AO485:AP485"/>
    <mergeCell ref="AR485:AS485"/>
    <mergeCell ref="AT485:AU485"/>
    <mergeCell ref="AM492:AN492"/>
    <mergeCell ref="AO492:AP492"/>
    <mergeCell ref="AR492:AS492"/>
    <mergeCell ref="AT492:AU492"/>
    <mergeCell ref="AM516:AN516"/>
    <mergeCell ref="AO516:AP516"/>
    <mergeCell ref="AR516:AS516"/>
    <mergeCell ref="AT516:AU516"/>
    <mergeCell ref="D523:E523"/>
    <mergeCell ref="F523:G523"/>
    <mergeCell ref="I523:J523"/>
    <mergeCell ref="K523:L523"/>
    <mergeCell ref="N523:O523"/>
    <mergeCell ref="P523:Q523"/>
    <mergeCell ref="U523:V523"/>
    <mergeCell ref="X523:Y523"/>
    <mergeCell ref="Z523:AA523"/>
    <mergeCell ref="AC523:AD523"/>
    <mergeCell ref="AE523:AF523"/>
    <mergeCell ref="AJ523:AK523"/>
    <mergeCell ref="AM523:AN523"/>
    <mergeCell ref="AO523:AP523"/>
    <mergeCell ref="AR523:AS523"/>
    <mergeCell ref="AT523:AU523"/>
    <mergeCell ref="D530:E530"/>
    <mergeCell ref="F530:G530"/>
    <mergeCell ref="I530:J530"/>
    <mergeCell ref="K530:L530"/>
    <mergeCell ref="N530:O530"/>
    <mergeCell ref="P530:Q530"/>
    <mergeCell ref="U530:V530"/>
    <mergeCell ref="X530:Y530"/>
    <mergeCell ref="Z530:AA530"/>
    <mergeCell ref="AC530:AD530"/>
    <mergeCell ref="AE530:AF530"/>
    <mergeCell ref="AJ530:AK530"/>
    <mergeCell ref="AM530:AN530"/>
    <mergeCell ref="AO530:AP530"/>
    <mergeCell ref="AR530:AS530"/>
    <mergeCell ref="AT530:AU530"/>
    <mergeCell ref="S520:T520"/>
    <mergeCell ref="U520:V520"/>
    <mergeCell ref="X520:Y520"/>
    <mergeCell ref="Z520:AA520"/>
    <mergeCell ref="D520:E520"/>
    <mergeCell ref="F520:G520"/>
    <mergeCell ref="I520:J520"/>
    <mergeCell ref="K520:L520"/>
    <mergeCell ref="N520:O520"/>
    <mergeCell ref="P520:Q520"/>
    <mergeCell ref="AM537:AN537"/>
    <mergeCell ref="AO537:AP537"/>
    <mergeCell ref="AR537:AS537"/>
    <mergeCell ref="AT537:AU537"/>
    <mergeCell ref="D544:E544"/>
    <mergeCell ref="F544:G544"/>
    <mergeCell ref="I544:J544"/>
    <mergeCell ref="K544:L544"/>
    <mergeCell ref="N544:O544"/>
    <mergeCell ref="P544:Q544"/>
    <mergeCell ref="U544:V544"/>
    <mergeCell ref="X544:Y544"/>
    <mergeCell ref="Z544:AA544"/>
    <mergeCell ref="AC544:AD544"/>
    <mergeCell ref="AE544:AF544"/>
    <mergeCell ref="AJ544:AK544"/>
    <mergeCell ref="AM544:AN544"/>
    <mergeCell ref="AO544:AP544"/>
    <mergeCell ref="AR544:AS544"/>
    <mergeCell ref="AT544:AU544"/>
    <mergeCell ref="D551:E551"/>
    <mergeCell ref="F551:G551"/>
    <mergeCell ref="I551:J551"/>
    <mergeCell ref="K551:L551"/>
    <mergeCell ref="N551:O551"/>
    <mergeCell ref="P551:Q551"/>
    <mergeCell ref="U551:V551"/>
    <mergeCell ref="X551:Y551"/>
    <mergeCell ref="Z551:AA551"/>
    <mergeCell ref="AC551:AD551"/>
    <mergeCell ref="AE551:AF551"/>
    <mergeCell ref="AJ551:AK551"/>
    <mergeCell ref="AM551:AN551"/>
    <mergeCell ref="AO551:AP551"/>
    <mergeCell ref="AR551:AS551"/>
    <mergeCell ref="AT551:AU551"/>
    <mergeCell ref="S541:T541"/>
    <mergeCell ref="U541:V541"/>
    <mergeCell ref="D541:E541"/>
    <mergeCell ref="F541:G541"/>
    <mergeCell ref="I541:J541"/>
    <mergeCell ref="K541:L541"/>
    <mergeCell ref="N541:O541"/>
    <mergeCell ref="P541:Q541"/>
    <mergeCell ref="AH541:AI541"/>
    <mergeCell ref="AJ541:AK541"/>
    <mergeCell ref="AH548:AI548"/>
    <mergeCell ref="AJ548:AK548"/>
    <mergeCell ref="X541:Y541"/>
    <mergeCell ref="Z541:AA541"/>
    <mergeCell ref="AC541:AD541"/>
    <mergeCell ref="AE541:AF541"/>
    <mergeCell ref="X548:Y548"/>
    <mergeCell ref="Z548:AA548"/>
    <mergeCell ref="AC548:AD548"/>
    <mergeCell ref="AE548:AF548"/>
    <mergeCell ref="S548:T548"/>
    <mergeCell ref="U548:V548"/>
    <mergeCell ref="D548:E548"/>
    <mergeCell ref="F548:G548"/>
    <mergeCell ref="I548:J548"/>
    <mergeCell ref="K548:L548"/>
    <mergeCell ref="N548:O548"/>
    <mergeCell ref="P548:Q548"/>
    <mergeCell ref="AR558:AS558"/>
    <mergeCell ref="AT558:AU558"/>
    <mergeCell ref="AR548:AS548"/>
    <mergeCell ref="AT548:AU548"/>
    <mergeCell ref="D565:E565"/>
    <mergeCell ref="F565:G565"/>
    <mergeCell ref="I565:J565"/>
    <mergeCell ref="K565:L565"/>
    <mergeCell ref="N565:O565"/>
    <mergeCell ref="P565:Q565"/>
    <mergeCell ref="U565:V565"/>
    <mergeCell ref="X565:Y565"/>
    <mergeCell ref="Z565:AA565"/>
    <mergeCell ref="AC565:AD565"/>
    <mergeCell ref="AE565:AF565"/>
    <mergeCell ref="AJ565:AK565"/>
    <mergeCell ref="AM565:AN565"/>
    <mergeCell ref="AO565:AP565"/>
    <mergeCell ref="AR565:AS565"/>
    <mergeCell ref="AT565:AU565"/>
    <mergeCell ref="D572:E572"/>
    <mergeCell ref="F572:G572"/>
    <mergeCell ref="I572:J572"/>
    <mergeCell ref="K572:L572"/>
    <mergeCell ref="N572:O572"/>
    <mergeCell ref="P572:Q572"/>
    <mergeCell ref="U572:V572"/>
    <mergeCell ref="X572:Y572"/>
    <mergeCell ref="Z572:AA572"/>
    <mergeCell ref="AC572:AD572"/>
    <mergeCell ref="AE572:AF572"/>
    <mergeCell ref="AJ572:AK572"/>
    <mergeCell ref="AM572:AN572"/>
    <mergeCell ref="AO572:AP572"/>
    <mergeCell ref="AR572:AS572"/>
    <mergeCell ref="AT572:AU572"/>
    <mergeCell ref="S562:T562"/>
    <mergeCell ref="U562:V562"/>
    <mergeCell ref="X562:Y562"/>
    <mergeCell ref="Z562:AA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D555:E555"/>
    <mergeCell ref="F555:G555"/>
    <mergeCell ref="I555:J555"/>
    <mergeCell ref="K555:L555"/>
    <mergeCell ref="N555:O555"/>
    <mergeCell ref="P555:Q555"/>
    <mergeCell ref="AC562:AD562"/>
    <mergeCell ref="AE562:AF562"/>
    <mergeCell ref="AH562:AI562"/>
    <mergeCell ref="AJ562:AK562"/>
    <mergeCell ref="X555:Y555"/>
    <mergeCell ref="Z555:AA555"/>
    <mergeCell ref="AC555:AD555"/>
    <mergeCell ref="AE555:AF555"/>
    <mergeCell ref="AM555:AN555"/>
    <mergeCell ref="AO555:AP555"/>
    <mergeCell ref="AM579:AN579"/>
    <mergeCell ref="AO579:AP579"/>
    <mergeCell ref="AR579:AS579"/>
    <mergeCell ref="AT579:AU579"/>
    <mergeCell ref="AE586:AF586"/>
    <mergeCell ref="AJ586:AK586"/>
    <mergeCell ref="AM586:AN586"/>
    <mergeCell ref="AO586:AP586"/>
    <mergeCell ref="AR586:AS586"/>
    <mergeCell ref="AT586:AU586"/>
    <mergeCell ref="D593:E593"/>
    <mergeCell ref="F593:G593"/>
    <mergeCell ref="I593:J593"/>
    <mergeCell ref="K593:L593"/>
    <mergeCell ref="N593:O593"/>
    <mergeCell ref="P593:Q593"/>
    <mergeCell ref="U593:V593"/>
    <mergeCell ref="X593:Y593"/>
    <mergeCell ref="Z593:AA593"/>
    <mergeCell ref="AC593:AD593"/>
    <mergeCell ref="AE593:AF593"/>
    <mergeCell ref="AJ593:AK593"/>
    <mergeCell ref="AM593:AN593"/>
    <mergeCell ref="AO593:AP593"/>
    <mergeCell ref="AR593:AS593"/>
    <mergeCell ref="AT593:AU593"/>
    <mergeCell ref="D600:E600"/>
    <mergeCell ref="F600:G600"/>
    <mergeCell ref="I600:J600"/>
    <mergeCell ref="K600:L600"/>
    <mergeCell ref="N600:O600"/>
    <mergeCell ref="P600:Q600"/>
    <mergeCell ref="U600:V600"/>
    <mergeCell ref="X600:Y600"/>
    <mergeCell ref="Z600:AA600"/>
    <mergeCell ref="AC600:AD600"/>
    <mergeCell ref="AE600:AF600"/>
    <mergeCell ref="AJ600:AK600"/>
    <mergeCell ref="AM600:AN600"/>
    <mergeCell ref="AO600:AP600"/>
    <mergeCell ref="AR600:AS600"/>
    <mergeCell ref="AT600:AU600"/>
    <mergeCell ref="AT590:AU590"/>
    <mergeCell ref="AM597:AN597"/>
    <mergeCell ref="AO597:AP597"/>
    <mergeCell ref="AR597:AS597"/>
    <mergeCell ref="AT597:AU597"/>
    <mergeCell ref="D607:E607"/>
    <mergeCell ref="F607:G607"/>
    <mergeCell ref="I607:J607"/>
    <mergeCell ref="K607:L607"/>
    <mergeCell ref="N607:O607"/>
    <mergeCell ref="P607:Q607"/>
    <mergeCell ref="U607:V607"/>
    <mergeCell ref="X607:Y607"/>
    <mergeCell ref="Z607:AA607"/>
    <mergeCell ref="AC607:AD607"/>
    <mergeCell ref="AE607:AF607"/>
    <mergeCell ref="AJ607:AK607"/>
    <mergeCell ref="AM607:AN607"/>
    <mergeCell ref="AO607:AP607"/>
    <mergeCell ref="AR607:AS607"/>
    <mergeCell ref="AT607:AU607"/>
    <mergeCell ref="D614:E614"/>
    <mergeCell ref="F614:G614"/>
    <mergeCell ref="I614:J614"/>
    <mergeCell ref="K614:L614"/>
    <mergeCell ref="N614:O614"/>
    <mergeCell ref="P614:Q614"/>
    <mergeCell ref="U614:V614"/>
    <mergeCell ref="X614:Y614"/>
    <mergeCell ref="Z614:AA614"/>
    <mergeCell ref="AC614:AD614"/>
    <mergeCell ref="AE614:AF614"/>
    <mergeCell ref="AJ614:AK614"/>
    <mergeCell ref="AM614:AN614"/>
    <mergeCell ref="AO614:AP614"/>
    <mergeCell ref="AR614:AS614"/>
    <mergeCell ref="AT614:AU614"/>
    <mergeCell ref="D621:E621"/>
    <mergeCell ref="F621:G621"/>
    <mergeCell ref="I621:J621"/>
    <mergeCell ref="K621:L621"/>
    <mergeCell ref="N621:O621"/>
    <mergeCell ref="P621:Q621"/>
    <mergeCell ref="U621:V621"/>
    <mergeCell ref="X621:Y621"/>
    <mergeCell ref="Z621:AA621"/>
    <mergeCell ref="AC621:AD621"/>
    <mergeCell ref="AE621:AF621"/>
    <mergeCell ref="AJ621:AK621"/>
    <mergeCell ref="AM621:AN621"/>
    <mergeCell ref="AO621:AP621"/>
    <mergeCell ref="AR621:AS621"/>
    <mergeCell ref="AT621:AU621"/>
    <mergeCell ref="AR628:AS628"/>
    <mergeCell ref="AT628:AU628"/>
    <mergeCell ref="D635:E635"/>
    <mergeCell ref="F635:G635"/>
    <mergeCell ref="I635:J635"/>
    <mergeCell ref="K635:L635"/>
    <mergeCell ref="N635:O635"/>
    <mergeCell ref="P635:Q635"/>
    <mergeCell ref="U635:V635"/>
    <mergeCell ref="X635:Y635"/>
    <mergeCell ref="Z635:AA635"/>
    <mergeCell ref="AC635:AD635"/>
    <mergeCell ref="AE635:AF635"/>
    <mergeCell ref="AJ635:AK635"/>
    <mergeCell ref="AM635:AN635"/>
    <mergeCell ref="AO635:AP635"/>
    <mergeCell ref="AR635:AS635"/>
    <mergeCell ref="AT635:AU635"/>
    <mergeCell ref="D642:E642"/>
    <mergeCell ref="F642:G642"/>
    <mergeCell ref="I642:J642"/>
    <mergeCell ref="K642:L642"/>
    <mergeCell ref="N642:O642"/>
    <mergeCell ref="P642:Q642"/>
    <mergeCell ref="U642:V642"/>
    <mergeCell ref="X642:Y642"/>
    <mergeCell ref="Z642:AA642"/>
    <mergeCell ref="AC642:AD642"/>
    <mergeCell ref="AE642:AF642"/>
    <mergeCell ref="AJ642:AK642"/>
    <mergeCell ref="AM642:AN642"/>
    <mergeCell ref="AO642:AP642"/>
    <mergeCell ref="AR642:AS642"/>
    <mergeCell ref="AT642:AU642"/>
    <mergeCell ref="Z628:AA628"/>
    <mergeCell ref="AC628:AD628"/>
    <mergeCell ref="AE628:AF628"/>
    <mergeCell ref="AJ628:AK628"/>
    <mergeCell ref="AM628:AN628"/>
    <mergeCell ref="AO628:AP628"/>
    <mergeCell ref="D649:E649"/>
    <mergeCell ref="F649:G649"/>
    <mergeCell ref="I649:J649"/>
    <mergeCell ref="K649:L649"/>
    <mergeCell ref="N649:O649"/>
    <mergeCell ref="P649:Q649"/>
    <mergeCell ref="U649:V649"/>
    <mergeCell ref="X649:Y649"/>
    <mergeCell ref="Z649:AA649"/>
    <mergeCell ref="AC649:AD649"/>
    <mergeCell ref="AE649:AF649"/>
    <mergeCell ref="AJ649:AK649"/>
    <mergeCell ref="AM649:AN649"/>
    <mergeCell ref="AO649:AP649"/>
    <mergeCell ref="AR649:AS649"/>
    <mergeCell ref="AT649:AU649"/>
    <mergeCell ref="D656:E656"/>
    <mergeCell ref="F656:G656"/>
    <mergeCell ref="I656:J656"/>
    <mergeCell ref="K656:L656"/>
    <mergeCell ref="N656:O656"/>
    <mergeCell ref="P656:Q656"/>
    <mergeCell ref="U656:V656"/>
    <mergeCell ref="X656:Y656"/>
    <mergeCell ref="Z656:AA656"/>
    <mergeCell ref="AC656:AD656"/>
    <mergeCell ref="AE656:AF656"/>
    <mergeCell ref="AJ656:AK656"/>
    <mergeCell ref="AM656:AN656"/>
    <mergeCell ref="AO656:AP656"/>
    <mergeCell ref="AR656:AS656"/>
    <mergeCell ref="AT656:AU656"/>
    <mergeCell ref="D663:E663"/>
    <mergeCell ref="F663:G663"/>
    <mergeCell ref="I663:J663"/>
    <mergeCell ref="K663:L663"/>
    <mergeCell ref="N663:O663"/>
    <mergeCell ref="P663:Q663"/>
    <mergeCell ref="U663:V663"/>
    <mergeCell ref="X663:Y663"/>
    <mergeCell ref="Z663:AA663"/>
    <mergeCell ref="AC663:AD663"/>
    <mergeCell ref="AE663:AF663"/>
    <mergeCell ref="AJ663:AK663"/>
    <mergeCell ref="AM663:AN663"/>
    <mergeCell ref="AO663:AP663"/>
    <mergeCell ref="AR663:AS663"/>
    <mergeCell ref="AT663:AU663"/>
    <mergeCell ref="AR670:AS670"/>
    <mergeCell ref="AT670:AU670"/>
    <mergeCell ref="D677:E677"/>
    <mergeCell ref="F677:G677"/>
    <mergeCell ref="I677:J677"/>
    <mergeCell ref="K677:L677"/>
    <mergeCell ref="N677:O677"/>
    <mergeCell ref="P677:Q677"/>
    <mergeCell ref="U677:V677"/>
    <mergeCell ref="X677:Y677"/>
    <mergeCell ref="Z677:AA677"/>
    <mergeCell ref="AC677:AD677"/>
    <mergeCell ref="AE677:AF677"/>
    <mergeCell ref="AJ677:AK677"/>
    <mergeCell ref="AM677:AN677"/>
    <mergeCell ref="AO677:AP677"/>
    <mergeCell ref="AR677:AS677"/>
    <mergeCell ref="AT677:AU677"/>
    <mergeCell ref="D684:E684"/>
    <mergeCell ref="F684:G684"/>
    <mergeCell ref="I684:J684"/>
    <mergeCell ref="K684:L684"/>
    <mergeCell ref="N684:O684"/>
    <mergeCell ref="P684:Q684"/>
    <mergeCell ref="U684:V684"/>
    <mergeCell ref="X684:Y684"/>
    <mergeCell ref="Z684:AA684"/>
    <mergeCell ref="AC684:AD684"/>
    <mergeCell ref="AE684:AF684"/>
    <mergeCell ref="AJ684:AK684"/>
    <mergeCell ref="AM684:AN684"/>
    <mergeCell ref="AO684:AP684"/>
    <mergeCell ref="AR684:AS684"/>
    <mergeCell ref="AT684:AU684"/>
    <mergeCell ref="D691:E691"/>
    <mergeCell ref="F691:G691"/>
    <mergeCell ref="I691:J691"/>
    <mergeCell ref="K691:L691"/>
    <mergeCell ref="N691:O691"/>
    <mergeCell ref="P691:Q691"/>
    <mergeCell ref="U691:V691"/>
    <mergeCell ref="X691:Y691"/>
    <mergeCell ref="Z691:AA691"/>
    <mergeCell ref="AC691:AD691"/>
    <mergeCell ref="AE691:AF691"/>
    <mergeCell ref="AJ691:AK691"/>
    <mergeCell ref="AM691:AN691"/>
    <mergeCell ref="AO691:AP691"/>
    <mergeCell ref="AR691:AS691"/>
    <mergeCell ref="AT691:AU691"/>
    <mergeCell ref="D698:E698"/>
    <mergeCell ref="F698:G698"/>
    <mergeCell ref="I698:J698"/>
    <mergeCell ref="K698:L698"/>
    <mergeCell ref="N698:O698"/>
    <mergeCell ref="P698:Q698"/>
    <mergeCell ref="U698:V698"/>
    <mergeCell ref="X698:Y698"/>
    <mergeCell ref="Z698:AA698"/>
    <mergeCell ref="AC698:AD698"/>
    <mergeCell ref="AE698:AF698"/>
    <mergeCell ref="AJ698:AK698"/>
    <mergeCell ref="AM698:AN698"/>
    <mergeCell ref="AO698:AP698"/>
    <mergeCell ref="AR698:AS698"/>
    <mergeCell ref="AT698:AU698"/>
    <mergeCell ref="D705:E705"/>
    <mergeCell ref="F705:G705"/>
    <mergeCell ref="I705:J705"/>
    <mergeCell ref="K705:L705"/>
    <mergeCell ref="N705:O705"/>
    <mergeCell ref="P705:Q705"/>
    <mergeCell ref="U705:V705"/>
    <mergeCell ref="X705:Y705"/>
    <mergeCell ref="Z705:AA705"/>
    <mergeCell ref="AC705:AD705"/>
    <mergeCell ref="AE705:AF705"/>
    <mergeCell ref="AJ705:AK705"/>
    <mergeCell ref="AM705:AN705"/>
    <mergeCell ref="AO705:AP705"/>
    <mergeCell ref="AR705:AS705"/>
    <mergeCell ref="AT705:AU705"/>
    <mergeCell ref="AM695:AN695"/>
    <mergeCell ref="AO695:AP695"/>
    <mergeCell ref="AR695:AS695"/>
    <mergeCell ref="AT695:AU695"/>
    <mergeCell ref="AM702:AN702"/>
    <mergeCell ref="AO702:AP702"/>
    <mergeCell ref="AR702:AS702"/>
    <mergeCell ref="AT702:AU702"/>
    <mergeCell ref="AM712:AN712"/>
    <mergeCell ref="AO712:AP712"/>
    <mergeCell ref="AR712:AS712"/>
    <mergeCell ref="AT712:AU712"/>
    <mergeCell ref="D719:E719"/>
    <mergeCell ref="F719:G719"/>
    <mergeCell ref="I719:J719"/>
    <mergeCell ref="K719:L719"/>
    <mergeCell ref="N719:O719"/>
    <mergeCell ref="P719:Q719"/>
    <mergeCell ref="U719:V719"/>
    <mergeCell ref="X719:Y719"/>
    <mergeCell ref="Z719:AA719"/>
    <mergeCell ref="AC719:AD719"/>
    <mergeCell ref="AE719:AF719"/>
    <mergeCell ref="AJ719:AK719"/>
    <mergeCell ref="AM719:AN719"/>
    <mergeCell ref="AO719:AP719"/>
    <mergeCell ref="AR719:AS719"/>
    <mergeCell ref="AT719:AU719"/>
    <mergeCell ref="D726:E726"/>
    <mergeCell ref="F726:G726"/>
    <mergeCell ref="I726:J726"/>
    <mergeCell ref="K726:L726"/>
    <mergeCell ref="N726:O726"/>
    <mergeCell ref="P726:Q726"/>
    <mergeCell ref="U726:V726"/>
    <mergeCell ref="X726:Y726"/>
    <mergeCell ref="Z726:AA726"/>
    <mergeCell ref="AC726:AD726"/>
    <mergeCell ref="AE726:AF726"/>
    <mergeCell ref="AJ726:AK726"/>
    <mergeCell ref="AM726:AN726"/>
    <mergeCell ref="AO726:AP726"/>
    <mergeCell ref="AR726:AS726"/>
    <mergeCell ref="AT726:AU726"/>
    <mergeCell ref="D733:E733"/>
    <mergeCell ref="F733:G733"/>
    <mergeCell ref="I733:J733"/>
    <mergeCell ref="K733:L733"/>
    <mergeCell ref="N733:O733"/>
    <mergeCell ref="P733:Q733"/>
    <mergeCell ref="U733:V733"/>
    <mergeCell ref="X733:Y733"/>
    <mergeCell ref="Z733:AA733"/>
    <mergeCell ref="AC733:AD733"/>
    <mergeCell ref="AE733:AF733"/>
    <mergeCell ref="AJ733:AK733"/>
    <mergeCell ref="AM733:AN733"/>
    <mergeCell ref="AO733:AP733"/>
    <mergeCell ref="AR733:AS733"/>
    <mergeCell ref="AT733:AU733"/>
    <mergeCell ref="D740:E740"/>
    <mergeCell ref="F740:G740"/>
    <mergeCell ref="I740:J740"/>
    <mergeCell ref="K740:L740"/>
    <mergeCell ref="N740:O740"/>
    <mergeCell ref="P740:Q740"/>
    <mergeCell ref="U740:V740"/>
    <mergeCell ref="X740:Y740"/>
    <mergeCell ref="Z740:AA740"/>
    <mergeCell ref="AC740:AD740"/>
    <mergeCell ref="AE740:AF740"/>
    <mergeCell ref="AJ740:AK740"/>
    <mergeCell ref="AM740:AN740"/>
    <mergeCell ref="AO740:AP740"/>
    <mergeCell ref="AR740:AS740"/>
    <mergeCell ref="AT740:AU740"/>
    <mergeCell ref="D747:E747"/>
    <mergeCell ref="F747:G747"/>
    <mergeCell ref="I747:J747"/>
    <mergeCell ref="K747:L747"/>
    <mergeCell ref="N747:O747"/>
    <mergeCell ref="P747:Q747"/>
    <mergeCell ref="U747:V747"/>
    <mergeCell ref="X747:Y747"/>
    <mergeCell ref="Z747:AA747"/>
    <mergeCell ref="AC747:AD747"/>
    <mergeCell ref="AE747:AF747"/>
    <mergeCell ref="AJ747:AK747"/>
    <mergeCell ref="AM747:AN747"/>
    <mergeCell ref="AO747:AP747"/>
    <mergeCell ref="AR747:AS747"/>
    <mergeCell ref="AT747:AU747"/>
    <mergeCell ref="AR768:AS768"/>
    <mergeCell ref="AT768:AU768"/>
    <mergeCell ref="D775:E775"/>
    <mergeCell ref="F775:G775"/>
    <mergeCell ref="I775:J775"/>
    <mergeCell ref="K775:L775"/>
    <mergeCell ref="N775:O775"/>
    <mergeCell ref="P775:Q775"/>
    <mergeCell ref="U775:V775"/>
    <mergeCell ref="X775:Y775"/>
    <mergeCell ref="Z775:AA775"/>
    <mergeCell ref="AC775:AD775"/>
    <mergeCell ref="AE775:AF775"/>
    <mergeCell ref="AJ775:AK775"/>
    <mergeCell ref="AM775:AN775"/>
    <mergeCell ref="AO775:AP775"/>
    <mergeCell ref="AR775:AS775"/>
    <mergeCell ref="AT775:AU775"/>
    <mergeCell ref="D782:E782"/>
    <mergeCell ref="F782:G782"/>
    <mergeCell ref="I782:J782"/>
    <mergeCell ref="K782:L782"/>
    <mergeCell ref="N782:O782"/>
    <mergeCell ref="P782:Q782"/>
    <mergeCell ref="U782:V782"/>
    <mergeCell ref="X782:Y782"/>
    <mergeCell ref="Z782:AA782"/>
    <mergeCell ref="AC782:AD782"/>
    <mergeCell ref="AE782:AF782"/>
    <mergeCell ref="AJ782:AK782"/>
    <mergeCell ref="AM782:AN782"/>
    <mergeCell ref="AO782:AP782"/>
    <mergeCell ref="AR782:AS782"/>
    <mergeCell ref="AT782:AU782"/>
    <mergeCell ref="S772:T772"/>
    <mergeCell ref="U772:V772"/>
    <mergeCell ref="X772:Y772"/>
    <mergeCell ref="Z772:AA772"/>
    <mergeCell ref="D772:E772"/>
    <mergeCell ref="F772:G772"/>
    <mergeCell ref="I772:J772"/>
    <mergeCell ref="K772:L772"/>
    <mergeCell ref="N772:O772"/>
    <mergeCell ref="P772:Q772"/>
    <mergeCell ref="AO779:AP779"/>
    <mergeCell ref="AR779:AS779"/>
    <mergeCell ref="AT779:AU779"/>
    <mergeCell ref="AO789:AP789"/>
    <mergeCell ref="AR789:AS789"/>
    <mergeCell ref="AT789:AU789"/>
    <mergeCell ref="D796:E796"/>
    <mergeCell ref="F796:G796"/>
    <mergeCell ref="I796:J796"/>
    <mergeCell ref="K796:L796"/>
    <mergeCell ref="N796:O796"/>
    <mergeCell ref="P796:Q796"/>
    <mergeCell ref="U796:V796"/>
    <mergeCell ref="X796:Y796"/>
    <mergeCell ref="Z796:AA796"/>
    <mergeCell ref="AC796:AD796"/>
    <mergeCell ref="AE796:AF796"/>
    <mergeCell ref="AJ796:AK796"/>
    <mergeCell ref="AM796:AN796"/>
    <mergeCell ref="AO796:AP796"/>
    <mergeCell ref="AR796:AS796"/>
    <mergeCell ref="AT796:AU796"/>
    <mergeCell ref="D803:E803"/>
    <mergeCell ref="F803:G803"/>
    <mergeCell ref="I803:J803"/>
    <mergeCell ref="K803:L803"/>
    <mergeCell ref="N803:O803"/>
    <mergeCell ref="P803:Q803"/>
    <mergeCell ref="U803:V803"/>
    <mergeCell ref="X803:Y803"/>
    <mergeCell ref="Z803:AA803"/>
    <mergeCell ref="AC803:AD803"/>
    <mergeCell ref="AE803:AF803"/>
    <mergeCell ref="AJ803:AK803"/>
    <mergeCell ref="AM803:AN803"/>
    <mergeCell ref="AO803:AP803"/>
    <mergeCell ref="AR803:AS803"/>
    <mergeCell ref="AT803:AU803"/>
    <mergeCell ref="S793:T793"/>
    <mergeCell ref="U793:V793"/>
    <mergeCell ref="D793:E793"/>
    <mergeCell ref="F793:G793"/>
    <mergeCell ref="I793:J793"/>
    <mergeCell ref="K793:L793"/>
    <mergeCell ref="N793:O793"/>
    <mergeCell ref="P793:Q793"/>
    <mergeCell ref="AH793:AI793"/>
    <mergeCell ref="AJ793:AK793"/>
    <mergeCell ref="AH800:AI800"/>
    <mergeCell ref="AJ800:AK800"/>
    <mergeCell ref="AM800:AN800"/>
    <mergeCell ref="AO800:AP800"/>
    <mergeCell ref="AR800:AS800"/>
    <mergeCell ref="AT800:AU800"/>
    <mergeCell ref="D817:E817"/>
    <mergeCell ref="F817:G817"/>
    <mergeCell ref="I817:J817"/>
    <mergeCell ref="K817:L817"/>
    <mergeCell ref="N817:O817"/>
    <mergeCell ref="P817:Q817"/>
    <mergeCell ref="U817:V817"/>
    <mergeCell ref="X817:Y817"/>
    <mergeCell ref="Z817:AA817"/>
    <mergeCell ref="AC817:AD817"/>
    <mergeCell ref="AE817:AF817"/>
    <mergeCell ref="AJ817:AK817"/>
    <mergeCell ref="AM817:AN817"/>
    <mergeCell ref="AO817:AP817"/>
    <mergeCell ref="AR817:AS817"/>
    <mergeCell ref="AT817:AU817"/>
    <mergeCell ref="D824:E824"/>
    <mergeCell ref="F824:G824"/>
    <mergeCell ref="I824:J824"/>
    <mergeCell ref="K824:L824"/>
    <mergeCell ref="N824:O824"/>
    <mergeCell ref="P824:Q824"/>
    <mergeCell ref="U824:V824"/>
    <mergeCell ref="X824:Y824"/>
    <mergeCell ref="Z824:AA824"/>
    <mergeCell ref="AC824:AD824"/>
    <mergeCell ref="AE824:AF824"/>
    <mergeCell ref="AJ824:AK824"/>
    <mergeCell ref="AM824:AN824"/>
    <mergeCell ref="AO824:AP824"/>
    <mergeCell ref="AR824:AS824"/>
    <mergeCell ref="AT824:AU824"/>
    <mergeCell ref="D831:E831"/>
    <mergeCell ref="F831:G831"/>
    <mergeCell ref="I831:J831"/>
    <mergeCell ref="K831:L831"/>
    <mergeCell ref="N831:O831"/>
    <mergeCell ref="P831:Q831"/>
    <mergeCell ref="U831:V831"/>
    <mergeCell ref="X831:Y831"/>
    <mergeCell ref="Z831:AA831"/>
    <mergeCell ref="AC831:AD831"/>
    <mergeCell ref="AE831:AF831"/>
    <mergeCell ref="AJ831:AK831"/>
    <mergeCell ref="AM831:AN831"/>
    <mergeCell ref="AO831:AP831"/>
    <mergeCell ref="AR831:AS831"/>
    <mergeCell ref="AT831:AU831"/>
    <mergeCell ref="S821:T821"/>
    <mergeCell ref="U821:V821"/>
    <mergeCell ref="X821:Y821"/>
    <mergeCell ref="Z821:AA821"/>
    <mergeCell ref="D821:E821"/>
    <mergeCell ref="F821:G821"/>
    <mergeCell ref="I821:J821"/>
    <mergeCell ref="K821:L821"/>
    <mergeCell ref="N821:O821"/>
    <mergeCell ref="P821:Q821"/>
    <mergeCell ref="AC821:AD821"/>
    <mergeCell ref="AE821:AF821"/>
    <mergeCell ref="AH821:AI821"/>
    <mergeCell ref="AJ821:AK821"/>
    <mergeCell ref="AH828:AI828"/>
    <mergeCell ref="AJ828:AK828"/>
    <mergeCell ref="D859:E859"/>
    <mergeCell ref="F859:G859"/>
    <mergeCell ref="I859:J859"/>
    <mergeCell ref="K859:L859"/>
    <mergeCell ref="N859:O859"/>
    <mergeCell ref="P859:Q859"/>
    <mergeCell ref="U859:V859"/>
    <mergeCell ref="X859:Y859"/>
    <mergeCell ref="Z859:AA859"/>
    <mergeCell ref="AC859:AD859"/>
    <mergeCell ref="AE859:AF859"/>
    <mergeCell ref="AJ859:AK859"/>
    <mergeCell ref="AM859:AN859"/>
    <mergeCell ref="AO859:AP859"/>
    <mergeCell ref="AR859:AS859"/>
    <mergeCell ref="AT859:AU859"/>
    <mergeCell ref="D866:E866"/>
    <mergeCell ref="F866:G866"/>
    <mergeCell ref="I866:J866"/>
    <mergeCell ref="K866:L866"/>
    <mergeCell ref="N866:O866"/>
    <mergeCell ref="P866:Q866"/>
    <mergeCell ref="U866:V866"/>
    <mergeCell ref="X866:Y866"/>
    <mergeCell ref="Z866:AA866"/>
    <mergeCell ref="AC866:AD866"/>
    <mergeCell ref="AE866:AF866"/>
    <mergeCell ref="AJ866:AK866"/>
    <mergeCell ref="AM866:AN866"/>
    <mergeCell ref="AO866:AP866"/>
    <mergeCell ref="AR866:AS866"/>
    <mergeCell ref="AT866:AU866"/>
    <mergeCell ref="S856:T856"/>
    <mergeCell ref="U856:V856"/>
    <mergeCell ref="X856:Y856"/>
    <mergeCell ref="Z856:AA856"/>
    <mergeCell ref="D856:E856"/>
    <mergeCell ref="F856:G856"/>
    <mergeCell ref="I856:J856"/>
    <mergeCell ref="K856:L856"/>
    <mergeCell ref="N856:O856"/>
    <mergeCell ref="P856:Q856"/>
    <mergeCell ref="AM856:AN856"/>
    <mergeCell ref="AO856:AP856"/>
    <mergeCell ref="AR856:AS856"/>
    <mergeCell ref="AT856:AU856"/>
    <mergeCell ref="AR873:AS873"/>
    <mergeCell ref="AT873:AU873"/>
    <mergeCell ref="AR863:AS863"/>
    <mergeCell ref="AT863:AU863"/>
    <mergeCell ref="AR870:AS870"/>
    <mergeCell ref="AT870:AU870"/>
    <mergeCell ref="Z880:AA880"/>
    <mergeCell ref="AC880:AD880"/>
    <mergeCell ref="AE880:AF880"/>
    <mergeCell ref="AJ880:AK880"/>
    <mergeCell ref="AM880:AN880"/>
    <mergeCell ref="AO880:AP880"/>
    <mergeCell ref="AR880:AS880"/>
    <mergeCell ref="AT880:AU880"/>
    <mergeCell ref="D887:E887"/>
    <mergeCell ref="F887:G887"/>
    <mergeCell ref="I887:J887"/>
    <mergeCell ref="K887:L887"/>
    <mergeCell ref="N887:O887"/>
    <mergeCell ref="P887:Q887"/>
    <mergeCell ref="U887:V887"/>
    <mergeCell ref="X887:Y887"/>
    <mergeCell ref="Z887:AA887"/>
    <mergeCell ref="AC887:AD887"/>
    <mergeCell ref="AE887:AF887"/>
    <mergeCell ref="AJ887:AK887"/>
    <mergeCell ref="AM887:AN887"/>
    <mergeCell ref="AO887:AP887"/>
    <mergeCell ref="AR887:AS887"/>
    <mergeCell ref="AT887:AU887"/>
    <mergeCell ref="D894:E894"/>
    <mergeCell ref="F894:G894"/>
    <mergeCell ref="I894:J894"/>
    <mergeCell ref="K894:L894"/>
    <mergeCell ref="N894:O894"/>
    <mergeCell ref="P894:Q894"/>
    <mergeCell ref="U894:V894"/>
    <mergeCell ref="X894:Y894"/>
    <mergeCell ref="Z894:AA894"/>
    <mergeCell ref="AC894:AD894"/>
    <mergeCell ref="AE894:AF894"/>
    <mergeCell ref="AJ894:AK894"/>
    <mergeCell ref="AM894:AN894"/>
    <mergeCell ref="AO894:AP894"/>
    <mergeCell ref="AR894:AS894"/>
    <mergeCell ref="AT894:AU894"/>
    <mergeCell ref="S877:T877"/>
    <mergeCell ref="U877:V877"/>
    <mergeCell ref="D877:E877"/>
    <mergeCell ref="F877:G877"/>
    <mergeCell ref="I877:J877"/>
    <mergeCell ref="K877:L877"/>
    <mergeCell ref="N877:O877"/>
    <mergeCell ref="P877:Q877"/>
    <mergeCell ref="AH877:AI877"/>
    <mergeCell ref="AJ877:AK877"/>
    <mergeCell ref="AH884:AI884"/>
    <mergeCell ref="AJ884:AK884"/>
    <mergeCell ref="AM877:AN877"/>
    <mergeCell ref="AO877:AP877"/>
    <mergeCell ref="X877:Y877"/>
    <mergeCell ref="Z877:AA877"/>
    <mergeCell ref="AC877:AD877"/>
    <mergeCell ref="AE877:AF877"/>
    <mergeCell ref="D901:E901"/>
    <mergeCell ref="F901:G901"/>
    <mergeCell ref="I901:J901"/>
    <mergeCell ref="K901:L901"/>
    <mergeCell ref="N901:O901"/>
    <mergeCell ref="P901:Q901"/>
    <mergeCell ref="U901:V901"/>
    <mergeCell ref="X901:Y901"/>
    <mergeCell ref="Z901:AA901"/>
    <mergeCell ref="AC901:AD901"/>
    <mergeCell ref="AE901:AF901"/>
    <mergeCell ref="AJ901:AK901"/>
    <mergeCell ref="AM901:AN901"/>
    <mergeCell ref="AO901:AP901"/>
    <mergeCell ref="AR901:AS901"/>
    <mergeCell ref="AT901:AU901"/>
    <mergeCell ref="D908:E908"/>
    <mergeCell ref="F908:G908"/>
    <mergeCell ref="I908:J908"/>
    <mergeCell ref="K908:L908"/>
    <mergeCell ref="N908:O908"/>
    <mergeCell ref="P908:Q908"/>
    <mergeCell ref="U908:V908"/>
    <mergeCell ref="X908:Y908"/>
    <mergeCell ref="Z908:AA908"/>
    <mergeCell ref="AC908:AD908"/>
    <mergeCell ref="AE908:AF908"/>
    <mergeCell ref="AJ908:AK908"/>
    <mergeCell ref="AM908:AN908"/>
    <mergeCell ref="AO908:AP908"/>
    <mergeCell ref="AR908:AS908"/>
    <mergeCell ref="AT908:AU908"/>
    <mergeCell ref="D915:E915"/>
    <mergeCell ref="F915:G915"/>
    <mergeCell ref="I915:J915"/>
    <mergeCell ref="K915:L915"/>
    <mergeCell ref="N915:O915"/>
    <mergeCell ref="P915:Q915"/>
    <mergeCell ref="U915:V915"/>
    <mergeCell ref="X915:Y915"/>
    <mergeCell ref="Z915:AA915"/>
    <mergeCell ref="AC915:AD915"/>
    <mergeCell ref="AE915:AF915"/>
    <mergeCell ref="AJ915:AK915"/>
    <mergeCell ref="AM915:AN915"/>
    <mergeCell ref="AO915:AP915"/>
    <mergeCell ref="AR915:AS915"/>
    <mergeCell ref="AT915:AU915"/>
    <mergeCell ref="AH912:AI912"/>
    <mergeCell ref="AJ912:AK912"/>
    <mergeCell ref="AM922:AN922"/>
    <mergeCell ref="AO922:AP922"/>
    <mergeCell ref="AR922:AS922"/>
    <mergeCell ref="AT922:AU922"/>
    <mergeCell ref="D929:E929"/>
    <mergeCell ref="F929:G929"/>
    <mergeCell ref="I929:J929"/>
    <mergeCell ref="K929:L929"/>
    <mergeCell ref="N929:O929"/>
    <mergeCell ref="P929:Q929"/>
    <mergeCell ref="U929:V929"/>
    <mergeCell ref="X929:Y929"/>
    <mergeCell ref="Z929:AA929"/>
    <mergeCell ref="AC929:AD929"/>
    <mergeCell ref="AE929:AF929"/>
    <mergeCell ref="AJ929:AK929"/>
    <mergeCell ref="AM929:AN929"/>
    <mergeCell ref="AO929:AP929"/>
    <mergeCell ref="AR929:AS929"/>
    <mergeCell ref="AT929:AU929"/>
    <mergeCell ref="D936:E936"/>
    <mergeCell ref="F936:G936"/>
    <mergeCell ref="I936:J936"/>
    <mergeCell ref="K936:L936"/>
    <mergeCell ref="N936:O936"/>
    <mergeCell ref="P936:Q936"/>
    <mergeCell ref="U936:V936"/>
    <mergeCell ref="X936:Y936"/>
    <mergeCell ref="Z936:AA936"/>
    <mergeCell ref="AC936:AD936"/>
    <mergeCell ref="AE936:AF936"/>
    <mergeCell ref="AJ936:AK936"/>
    <mergeCell ref="AM936:AN936"/>
    <mergeCell ref="AO936:AP936"/>
    <mergeCell ref="AR936:AS936"/>
    <mergeCell ref="AT936:AU936"/>
    <mergeCell ref="AM933:AN933"/>
    <mergeCell ref="AO933:AP933"/>
    <mergeCell ref="AR933:AS933"/>
    <mergeCell ref="AT933:AU933"/>
    <mergeCell ref="D922:E922"/>
    <mergeCell ref="F922:G922"/>
    <mergeCell ref="I922:J922"/>
    <mergeCell ref="K922:L922"/>
    <mergeCell ref="N922:O922"/>
    <mergeCell ref="P922:Q922"/>
    <mergeCell ref="U922:V922"/>
    <mergeCell ref="X922:Y922"/>
    <mergeCell ref="Z922:AA922"/>
    <mergeCell ref="AC922:AD922"/>
    <mergeCell ref="AE922:AF922"/>
    <mergeCell ref="AJ922:AK922"/>
    <mergeCell ref="AR943:AS943"/>
    <mergeCell ref="AT943:AU943"/>
    <mergeCell ref="D950:E950"/>
    <mergeCell ref="F950:G950"/>
    <mergeCell ref="I950:J950"/>
    <mergeCell ref="K950:L950"/>
    <mergeCell ref="N950:O950"/>
    <mergeCell ref="P950:Q950"/>
    <mergeCell ref="U950:V950"/>
    <mergeCell ref="X950:Y950"/>
    <mergeCell ref="Z950:AA950"/>
    <mergeCell ref="AC950:AD950"/>
    <mergeCell ref="AE950:AF950"/>
    <mergeCell ref="AJ950:AK950"/>
    <mergeCell ref="AM950:AN950"/>
    <mergeCell ref="AO950:AP950"/>
    <mergeCell ref="AR950:AS950"/>
    <mergeCell ref="AT950:AU950"/>
    <mergeCell ref="D957:E957"/>
    <mergeCell ref="F957:G957"/>
    <mergeCell ref="I957:J957"/>
    <mergeCell ref="K957:L957"/>
    <mergeCell ref="N957:O957"/>
    <mergeCell ref="P957:Q957"/>
    <mergeCell ref="U957:V957"/>
    <mergeCell ref="X957:Y957"/>
    <mergeCell ref="Z957:AA957"/>
    <mergeCell ref="AC957:AD957"/>
    <mergeCell ref="AE957:AF957"/>
    <mergeCell ref="AJ957:AK957"/>
    <mergeCell ref="AM957:AN957"/>
    <mergeCell ref="AO957:AP957"/>
    <mergeCell ref="AR957:AS957"/>
    <mergeCell ref="AT957:AU957"/>
    <mergeCell ref="D943:E943"/>
    <mergeCell ref="F943:G943"/>
    <mergeCell ref="I943:J943"/>
    <mergeCell ref="K943:L943"/>
    <mergeCell ref="N943:O943"/>
    <mergeCell ref="P943:Q943"/>
    <mergeCell ref="U943:V943"/>
    <mergeCell ref="X943:Y943"/>
    <mergeCell ref="Z943:AA943"/>
    <mergeCell ref="AC943:AD943"/>
    <mergeCell ref="AE943:AF943"/>
    <mergeCell ref="AJ943:AK943"/>
    <mergeCell ref="AM943:AN943"/>
    <mergeCell ref="AO943:AP943"/>
    <mergeCell ref="AM964:AN964"/>
    <mergeCell ref="AO964:AP964"/>
    <mergeCell ref="AR964:AS964"/>
    <mergeCell ref="AT964:AU964"/>
    <mergeCell ref="D971:E971"/>
    <mergeCell ref="F971:G971"/>
    <mergeCell ref="I971:J971"/>
    <mergeCell ref="K971:L971"/>
    <mergeCell ref="N971:O971"/>
    <mergeCell ref="P971:Q971"/>
    <mergeCell ref="U971:V971"/>
    <mergeCell ref="X971:Y971"/>
    <mergeCell ref="Z971:AA971"/>
    <mergeCell ref="AC971:AD971"/>
    <mergeCell ref="AE971:AF971"/>
    <mergeCell ref="AJ971:AK971"/>
    <mergeCell ref="AM971:AN971"/>
    <mergeCell ref="AO971:AP971"/>
    <mergeCell ref="AR971:AS971"/>
    <mergeCell ref="AT971:AU971"/>
    <mergeCell ref="D978:E978"/>
    <mergeCell ref="F978:G978"/>
    <mergeCell ref="I978:J978"/>
    <mergeCell ref="K978:L978"/>
    <mergeCell ref="N978:O978"/>
    <mergeCell ref="P978:Q978"/>
    <mergeCell ref="U978:V978"/>
    <mergeCell ref="X978:Y978"/>
    <mergeCell ref="Z978:AA978"/>
    <mergeCell ref="AC978:AD978"/>
    <mergeCell ref="AE978:AF978"/>
    <mergeCell ref="AJ978:AK978"/>
    <mergeCell ref="AM978:AN978"/>
    <mergeCell ref="AO978:AP978"/>
    <mergeCell ref="AR978:AS978"/>
    <mergeCell ref="AT978:AU978"/>
    <mergeCell ref="AR968:AS968"/>
    <mergeCell ref="AT968:AU968"/>
    <mergeCell ref="AM975:AN975"/>
    <mergeCell ref="AO975:AP975"/>
    <mergeCell ref="AR975:AS975"/>
    <mergeCell ref="AT975:AU975"/>
    <mergeCell ref="AM968:AN968"/>
    <mergeCell ref="AO968:AP968"/>
    <mergeCell ref="D964:E964"/>
    <mergeCell ref="F964:G964"/>
    <mergeCell ref="I964:J964"/>
    <mergeCell ref="K964:L964"/>
    <mergeCell ref="N964:O964"/>
    <mergeCell ref="P964:Q964"/>
    <mergeCell ref="U964:V964"/>
    <mergeCell ref="X964:Y964"/>
    <mergeCell ref="Z964:AA964"/>
    <mergeCell ref="AC964:AD964"/>
    <mergeCell ref="AE964:AF964"/>
    <mergeCell ref="AJ964:AK964"/>
    <mergeCell ref="D985:E985"/>
    <mergeCell ref="F985:G985"/>
    <mergeCell ref="I985:J985"/>
    <mergeCell ref="K985:L985"/>
    <mergeCell ref="N985:O985"/>
    <mergeCell ref="P985:Q985"/>
    <mergeCell ref="U985:V985"/>
    <mergeCell ref="X985:Y985"/>
    <mergeCell ref="Z985:AA985"/>
    <mergeCell ref="AC985:AD985"/>
    <mergeCell ref="AE985:AF985"/>
    <mergeCell ref="AJ985:AK985"/>
    <mergeCell ref="AM985:AN985"/>
    <mergeCell ref="AO985:AP985"/>
    <mergeCell ref="AR985:AS985"/>
    <mergeCell ref="AT985:AU985"/>
    <mergeCell ref="D992:E992"/>
    <mergeCell ref="F992:G992"/>
    <mergeCell ref="I992:J992"/>
    <mergeCell ref="K992:L992"/>
    <mergeCell ref="N992:O992"/>
    <mergeCell ref="P992:Q992"/>
    <mergeCell ref="U992:V992"/>
    <mergeCell ref="X992:Y992"/>
    <mergeCell ref="Z992:AA992"/>
    <mergeCell ref="AC992:AD992"/>
    <mergeCell ref="AE992:AF992"/>
    <mergeCell ref="AJ992:AK992"/>
    <mergeCell ref="AM992:AN992"/>
    <mergeCell ref="AO992:AP992"/>
    <mergeCell ref="AR992:AS992"/>
    <mergeCell ref="AT992:AU992"/>
    <mergeCell ref="D999:E999"/>
    <mergeCell ref="F999:G999"/>
    <mergeCell ref="I999:J999"/>
    <mergeCell ref="K999:L999"/>
    <mergeCell ref="N999:O999"/>
    <mergeCell ref="P999:Q999"/>
    <mergeCell ref="U999:V999"/>
    <mergeCell ref="X999:Y999"/>
    <mergeCell ref="Z999:AA999"/>
    <mergeCell ref="AC999:AD999"/>
    <mergeCell ref="AE999:AF999"/>
    <mergeCell ref="AJ999:AK999"/>
    <mergeCell ref="AM999:AN999"/>
    <mergeCell ref="AO999:AP999"/>
    <mergeCell ref="AR999:AS999"/>
    <mergeCell ref="AT999:AU999"/>
    <mergeCell ref="AE1020:AF1020"/>
    <mergeCell ref="AJ1020:AK1020"/>
    <mergeCell ref="AM1020:AN1020"/>
    <mergeCell ref="AO1020:AP1020"/>
    <mergeCell ref="AR1020:AS1020"/>
    <mergeCell ref="AT1020:AU1020"/>
    <mergeCell ref="D1027:E1027"/>
    <mergeCell ref="F1027:G1027"/>
    <mergeCell ref="I1027:J1027"/>
    <mergeCell ref="K1027:L1027"/>
    <mergeCell ref="N1027:O1027"/>
    <mergeCell ref="P1027:Q1027"/>
    <mergeCell ref="U1027:V1027"/>
    <mergeCell ref="X1027:Y1027"/>
    <mergeCell ref="Z1027:AA1027"/>
    <mergeCell ref="AC1027:AD1027"/>
    <mergeCell ref="AE1027:AF1027"/>
    <mergeCell ref="AJ1027:AK1027"/>
    <mergeCell ref="AM1027:AN1027"/>
    <mergeCell ref="AO1027:AP1027"/>
    <mergeCell ref="AR1027:AS1027"/>
    <mergeCell ref="AT1027:AU1027"/>
    <mergeCell ref="D1034:E1034"/>
    <mergeCell ref="F1034:G1034"/>
    <mergeCell ref="I1034:J1034"/>
    <mergeCell ref="K1034:L1034"/>
    <mergeCell ref="N1034:O1034"/>
    <mergeCell ref="P1034:Q1034"/>
    <mergeCell ref="U1034:V1034"/>
    <mergeCell ref="X1034:Y1034"/>
    <mergeCell ref="Z1034:AA1034"/>
    <mergeCell ref="AC1034:AD1034"/>
    <mergeCell ref="AE1034:AF1034"/>
    <mergeCell ref="AJ1034:AK1034"/>
    <mergeCell ref="AM1034:AN1034"/>
    <mergeCell ref="AO1034:AP1034"/>
    <mergeCell ref="AR1034:AS1034"/>
    <mergeCell ref="AT1034:AU1034"/>
    <mergeCell ref="S1024:T1024"/>
    <mergeCell ref="U1024:V1024"/>
    <mergeCell ref="X1024:Y1024"/>
    <mergeCell ref="Z1024:AA1024"/>
    <mergeCell ref="D1024:E1024"/>
    <mergeCell ref="F1024:G1024"/>
    <mergeCell ref="I1024:J1024"/>
    <mergeCell ref="K1024:L1024"/>
    <mergeCell ref="N1024:O1024"/>
    <mergeCell ref="P1024:Q1024"/>
    <mergeCell ref="S1031:T1031"/>
    <mergeCell ref="U1031:V1031"/>
    <mergeCell ref="X1031:Y1031"/>
    <mergeCell ref="Z1031:AA1031"/>
    <mergeCell ref="D1031:E1031"/>
    <mergeCell ref="F1031:G1031"/>
    <mergeCell ref="AR1031:AS1031"/>
    <mergeCell ref="AT1031:AU1031"/>
    <mergeCell ref="I1031:J1031"/>
    <mergeCell ref="K1031:L1031"/>
    <mergeCell ref="N1031:O1031"/>
    <mergeCell ref="P1031:Q1031"/>
    <mergeCell ref="AC1031:AD1031"/>
    <mergeCell ref="AE1031:AF1031"/>
    <mergeCell ref="AH1031:AI1031"/>
    <mergeCell ref="AJ1031:AK1031"/>
    <mergeCell ref="AT1055:AU1055"/>
    <mergeCell ref="S1045:T1045"/>
    <mergeCell ref="U1045:V1045"/>
    <mergeCell ref="D1045:E1045"/>
    <mergeCell ref="F1045:G1045"/>
    <mergeCell ref="I1045:J1045"/>
    <mergeCell ref="K1045:L1045"/>
    <mergeCell ref="N1045:O1045"/>
    <mergeCell ref="P1045:Q1045"/>
    <mergeCell ref="AH1045:AI1045"/>
    <mergeCell ref="AJ1045:AK1045"/>
    <mergeCell ref="AH1052:AI1052"/>
    <mergeCell ref="AJ1052:AK1052"/>
    <mergeCell ref="AM1052:AN1052"/>
    <mergeCell ref="AO1052:AP1052"/>
    <mergeCell ref="X1045:Y1045"/>
    <mergeCell ref="Z1045:AA1045"/>
    <mergeCell ref="AC1045:AD1045"/>
    <mergeCell ref="AE1045:AF1045"/>
    <mergeCell ref="X1052:Y1052"/>
    <mergeCell ref="Z1052:AA1052"/>
    <mergeCell ref="S1038:T1038"/>
    <mergeCell ref="U1038:V1038"/>
    <mergeCell ref="D1038:E1038"/>
    <mergeCell ref="F1038:G1038"/>
    <mergeCell ref="I1038:J1038"/>
    <mergeCell ref="K1038:L1038"/>
    <mergeCell ref="N1038:O1038"/>
    <mergeCell ref="P1038:Q1038"/>
    <mergeCell ref="AC1038:AD1038"/>
    <mergeCell ref="AE1038:AF1038"/>
    <mergeCell ref="X1038:Y1038"/>
    <mergeCell ref="Z1038:AA1038"/>
    <mergeCell ref="AH1038:AI1038"/>
    <mergeCell ref="AJ1038:AK1038"/>
    <mergeCell ref="AM1045:AN1045"/>
    <mergeCell ref="AO1045:AP1045"/>
    <mergeCell ref="D1069:E1069"/>
    <mergeCell ref="F1069:G1069"/>
    <mergeCell ref="I1069:J1069"/>
    <mergeCell ref="K1069:L1069"/>
    <mergeCell ref="N1069:O1069"/>
    <mergeCell ref="P1069:Q1069"/>
    <mergeCell ref="U1069:V1069"/>
    <mergeCell ref="X1069:Y1069"/>
    <mergeCell ref="Z1069:AA1069"/>
    <mergeCell ref="AC1069:AD1069"/>
    <mergeCell ref="AE1069:AF1069"/>
    <mergeCell ref="AJ1069:AK1069"/>
    <mergeCell ref="AM1069:AN1069"/>
    <mergeCell ref="AO1069:AP1069"/>
    <mergeCell ref="AR1069:AS1069"/>
    <mergeCell ref="AT1069:AU1069"/>
    <mergeCell ref="D1076:E1076"/>
    <mergeCell ref="F1076:G1076"/>
    <mergeCell ref="I1076:J1076"/>
    <mergeCell ref="K1076:L1076"/>
    <mergeCell ref="N1076:O1076"/>
    <mergeCell ref="P1076:Q1076"/>
    <mergeCell ref="U1076:V1076"/>
    <mergeCell ref="X1076:Y1076"/>
    <mergeCell ref="Z1076:AA1076"/>
    <mergeCell ref="AC1076:AD1076"/>
    <mergeCell ref="AE1076:AF1076"/>
    <mergeCell ref="AJ1076:AK1076"/>
    <mergeCell ref="AM1076:AN1076"/>
    <mergeCell ref="AO1076:AP1076"/>
    <mergeCell ref="AR1076:AS1076"/>
    <mergeCell ref="AT1076:AU1076"/>
    <mergeCell ref="D1083:E1083"/>
    <mergeCell ref="F1083:G1083"/>
    <mergeCell ref="I1083:J1083"/>
    <mergeCell ref="K1083:L1083"/>
    <mergeCell ref="N1083:O1083"/>
    <mergeCell ref="P1083:Q1083"/>
    <mergeCell ref="U1083:V1083"/>
    <mergeCell ref="X1083:Y1083"/>
    <mergeCell ref="Z1083:AA1083"/>
    <mergeCell ref="AC1083:AD1083"/>
    <mergeCell ref="AE1083:AF1083"/>
    <mergeCell ref="AJ1083:AK1083"/>
    <mergeCell ref="AM1083:AN1083"/>
    <mergeCell ref="AO1083:AP1083"/>
    <mergeCell ref="AR1083:AS1083"/>
    <mergeCell ref="AT1083:AU1083"/>
    <mergeCell ref="AO1104:AP1104"/>
    <mergeCell ref="AR1104:AS1104"/>
    <mergeCell ref="AT1104:AU1104"/>
    <mergeCell ref="D1111:E1111"/>
    <mergeCell ref="F1111:G1111"/>
    <mergeCell ref="I1111:J1111"/>
    <mergeCell ref="K1111:L1111"/>
    <mergeCell ref="N1111:O1111"/>
    <mergeCell ref="P1111:Q1111"/>
    <mergeCell ref="U1111:V1111"/>
    <mergeCell ref="X1111:Y1111"/>
    <mergeCell ref="Z1111:AA1111"/>
    <mergeCell ref="AC1111:AD1111"/>
    <mergeCell ref="AE1111:AF1111"/>
    <mergeCell ref="AJ1111:AK1111"/>
    <mergeCell ref="AM1111:AN1111"/>
    <mergeCell ref="AO1111:AP1111"/>
    <mergeCell ref="AR1111:AS1111"/>
    <mergeCell ref="AT1111:AU1111"/>
    <mergeCell ref="D1118:E1118"/>
    <mergeCell ref="F1118:G1118"/>
    <mergeCell ref="I1118:J1118"/>
    <mergeCell ref="K1118:L1118"/>
    <mergeCell ref="N1118:O1118"/>
    <mergeCell ref="P1118:Q1118"/>
    <mergeCell ref="U1118:V1118"/>
    <mergeCell ref="X1118:Y1118"/>
    <mergeCell ref="Z1118:AA1118"/>
    <mergeCell ref="AC1118:AD1118"/>
    <mergeCell ref="AE1118:AF1118"/>
    <mergeCell ref="AJ1118:AK1118"/>
    <mergeCell ref="AM1118:AN1118"/>
    <mergeCell ref="AO1118:AP1118"/>
    <mergeCell ref="AR1118:AS1118"/>
    <mergeCell ref="AT1118:AU1118"/>
    <mergeCell ref="AM1115:AN1115"/>
    <mergeCell ref="AO1115:AP1115"/>
    <mergeCell ref="AR1115:AS1115"/>
    <mergeCell ref="AT1115:AU1115"/>
    <mergeCell ref="S1108:T1108"/>
    <mergeCell ref="U1108:V1108"/>
    <mergeCell ref="X1108:Y1108"/>
    <mergeCell ref="Z1108:AA1108"/>
    <mergeCell ref="D1108:E1108"/>
    <mergeCell ref="F1108:G1108"/>
    <mergeCell ref="I1108:J1108"/>
    <mergeCell ref="K1108:L1108"/>
    <mergeCell ref="N1108:O1108"/>
    <mergeCell ref="P1108:Q1108"/>
    <mergeCell ref="N1132:O1132"/>
    <mergeCell ref="P1132:Q1132"/>
    <mergeCell ref="U1132:V1132"/>
    <mergeCell ref="X1132:Y1132"/>
    <mergeCell ref="Z1132:AA1132"/>
    <mergeCell ref="AC1132:AD1132"/>
    <mergeCell ref="AE1132:AF1132"/>
    <mergeCell ref="AJ1132:AK1132"/>
    <mergeCell ref="AM1132:AN1132"/>
    <mergeCell ref="AO1132:AP1132"/>
    <mergeCell ref="AR1132:AS1132"/>
    <mergeCell ref="AT1132:AU1132"/>
    <mergeCell ref="D1139:E1139"/>
    <mergeCell ref="F1139:G1139"/>
    <mergeCell ref="I1139:J1139"/>
    <mergeCell ref="K1139:L1139"/>
    <mergeCell ref="N1139:O1139"/>
    <mergeCell ref="P1139:Q1139"/>
    <mergeCell ref="U1139:V1139"/>
    <mergeCell ref="X1139:Y1139"/>
    <mergeCell ref="Z1139:AA1139"/>
    <mergeCell ref="AC1139:AD1139"/>
    <mergeCell ref="AE1139:AF1139"/>
    <mergeCell ref="AJ1139:AK1139"/>
    <mergeCell ref="AM1139:AN1139"/>
    <mergeCell ref="AO1139:AP1139"/>
    <mergeCell ref="AR1139:AS1139"/>
    <mergeCell ref="AT1139:AU1139"/>
    <mergeCell ref="D1146:E1146"/>
    <mergeCell ref="F1146:G1146"/>
    <mergeCell ref="I1146:J1146"/>
    <mergeCell ref="K1146:L1146"/>
    <mergeCell ref="N1146:O1146"/>
    <mergeCell ref="P1146:Q1146"/>
    <mergeCell ref="U1146:V1146"/>
    <mergeCell ref="X1146:Y1146"/>
    <mergeCell ref="Z1146:AA1146"/>
    <mergeCell ref="AC1146:AD1146"/>
    <mergeCell ref="AE1146:AF1146"/>
    <mergeCell ref="AJ1146:AK1146"/>
    <mergeCell ref="AM1146:AN1146"/>
    <mergeCell ref="AO1146:AP1146"/>
    <mergeCell ref="AR1146:AS1146"/>
    <mergeCell ref="AT1146:AU1146"/>
    <mergeCell ref="D1153:E1153"/>
    <mergeCell ref="F1153:G1153"/>
    <mergeCell ref="I1153:J1153"/>
    <mergeCell ref="K1153:L1153"/>
    <mergeCell ref="N1153:O1153"/>
    <mergeCell ref="P1153:Q1153"/>
    <mergeCell ref="U1153:V1153"/>
    <mergeCell ref="X1153:Y1153"/>
    <mergeCell ref="Z1153:AA1153"/>
    <mergeCell ref="AC1153:AD1153"/>
    <mergeCell ref="AE1153:AF1153"/>
    <mergeCell ref="AJ1153:AK1153"/>
    <mergeCell ref="AM1153:AN1153"/>
    <mergeCell ref="AO1153:AP1153"/>
    <mergeCell ref="AR1153:AS1153"/>
    <mergeCell ref="AT1153:AU1153"/>
    <mergeCell ref="D1160:E1160"/>
    <mergeCell ref="F1160:G1160"/>
    <mergeCell ref="I1160:J1160"/>
    <mergeCell ref="K1160:L1160"/>
    <mergeCell ref="N1160:O1160"/>
    <mergeCell ref="P1160:Q1160"/>
    <mergeCell ref="U1160:V1160"/>
    <mergeCell ref="X1160:Y1160"/>
    <mergeCell ref="Z1160:AA1160"/>
    <mergeCell ref="AC1160:AD1160"/>
    <mergeCell ref="AE1160:AF1160"/>
    <mergeCell ref="AJ1160:AK1160"/>
    <mergeCell ref="AM1160:AN1160"/>
    <mergeCell ref="AO1160:AP1160"/>
    <mergeCell ref="AR1160:AS1160"/>
    <mergeCell ref="AT1160:AU1160"/>
    <mergeCell ref="D1167:E1167"/>
    <mergeCell ref="F1167:G1167"/>
    <mergeCell ref="I1167:J1167"/>
    <mergeCell ref="K1167:L1167"/>
    <mergeCell ref="N1167:O1167"/>
    <mergeCell ref="P1167:Q1167"/>
    <mergeCell ref="U1167:V1167"/>
    <mergeCell ref="X1167:Y1167"/>
    <mergeCell ref="Z1167:AA1167"/>
    <mergeCell ref="AC1167:AD1167"/>
    <mergeCell ref="AE1167:AF1167"/>
    <mergeCell ref="AJ1167:AK1167"/>
    <mergeCell ref="AM1167:AN1167"/>
    <mergeCell ref="AO1167:AP1167"/>
    <mergeCell ref="AR1167:AS1167"/>
    <mergeCell ref="AT1167:AU1167"/>
    <mergeCell ref="AR1185:AS1185"/>
    <mergeCell ref="AT1185:AU1185"/>
    <mergeCell ref="D1195:E1195"/>
    <mergeCell ref="F1195:G1195"/>
    <mergeCell ref="I1195:J1195"/>
    <mergeCell ref="K1195:L1195"/>
    <mergeCell ref="N1195:O1195"/>
    <mergeCell ref="P1195:Q1195"/>
    <mergeCell ref="U1195:V1195"/>
    <mergeCell ref="X1195:Y1195"/>
    <mergeCell ref="Z1195:AA1195"/>
    <mergeCell ref="AC1195:AD1195"/>
    <mergeCell ref="AE1195:AF1195"/>
    <mergeCell ref="AJ1195:AK1195"/>
    <mergeCell ref="AM1195:AN1195"/>
    <mergeCell ref="AO1195:AP1195"/>
    <mergeCell ref="AR1195:AS1195"/>
    <mergeCell ref="AT1195:AU1195"/>
    <mergeCell ref="D1202:E1202"/>
    <mergeCell ref="F1202:G1202"/>
    <mergeCell ref="I1202:J1202"/>
    <mergeCell ref="K1202:L1202"/>
    <mergeCell ref="N1202:O1202"/>
    <mergeCell ref="P1202:Q1202"/>
    <mergeCell ref="U1202:V1202"/>
    <mergeCell ref="X1202:Y1202"/>
    <mergeCell ref="Z1202:AA1202"/>
    <mergeCell ref="AC1202:AD1202"/>
    <mergeCell ref="AE1202:AF1202"/>
    <mergeCell ref="AJ1202:AK1202"/>
    <mergeCell ref="AM1202:AN1202"/>
    <mergeCell ref="AO1202:AP1202"/>
    <mergeCell ref="AR1202:AS1202"/>
    <mergeCell ref="AT1202:AU1202"/>
    <mergeCell ref="S1192:T1192"/>
    <mergeCell ref="U1192:V1192"/>
    <mergeCell ref="X1192:Y1192"/>
    <mergeCell ref="Z1192:AA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D1185:E1185"/>
    <mergeCell ref="F1185:G1185"/>
    <mergeCell ref="I1185:J1185"/>
    <mergeCell ref="K1185:L1185"/>
    <mergeCell ref="N1185:O1185"/>
    <mergeCell ref="P1185:Q1185"/>
    <mergeCell ref="AC1192:AD1192"/>
    <mergeCell ref="AE1192:AF1192"/>
    <mergeCell ref="AH1192:AI1192"/>
    <mergeCell ref="AJ1192:AK1192"/>
    <mergeCell ref="AC1185:AD1185"/>
    <mergeCell ref="AE1185:AF1185"/>
    <mergeCell ref="AH1185:AI1185"/>
    <mergeCell ref="AJ1185:AK1185"/>
    <mergeCell ref="AM1185:AN1185"/>
    <mergeCell ref="AO1185:AP1185"/>
    <mergeCell ref="AR1192:AS1192"/>
    <mergeCell ref="AT1192:AU1192"/>
    <mergeCell ref="AO1209:AP1209"/>
    <mergeCell ref="AR1209:AS1209"/>
    <mergeCell ref="AT1209:AU1209"/>
    <mergeCell ref="I1216:J1216"/>
    <mergeCell ref="K1216:L1216"/>
    <mergeCell ref="N1216:O1216"/>
    <mergeCell ref="P1216:Q1216"/>
    <mergeCell ref="U1216:V1216"/>
    <mergeCell ref="X1216:Y1216"/>
    <mergeCell ref="Z1216:AA1216"/>
    <mergeCell ref="AC1216:AD1216"/>
    <mergeCell ref="AE1216:AF1216"/>
    <mergeCell ref="AJ1216:AK1216"/>
    <mergeCell ref="AM1216:AN1216"/>
    <mergeCell ref="AO1216:AP1216"/>
    <mergeCell ref="AR1216:AS1216"/>
    <mergeCell ref="AT1216:AU1216"/>
    <mergeCell ref="D1223:E1223"/>
    <mergeCell ref="F1223:G1223"/>
    <mergeCell ref="I1223:J1223"/>
    <mergeCell ref="K1223:L1223"/>
    <mergeCell ref="N1223:O1223"/>
    <mergeCell ref="P1223:Q1223"/>
    <mergeCell ref="U1223:V1223"/>
    <mergeCell ref="X1223:Y1223"/>
    <mergeCell ref="Z1223:AA1223"/>
    <mergeCell ref="AC1223:AD1223"/>
    <mergeCell ref="AE1223:AF1223"/>
    <mergeCell ref="AJ1223:AK1223"/>
    <mergeCell ref="AM1223:AN1223"/>
    <mergeCell ref="AO1223:AP1223"/>
    <mergeCell ref="AR1223:AS1223"/>
    <mergeCell ref="AT1223:AU1223"/>
    <mergeCell ref="S1213:T1213"/>
    <mergeCell ref="U1213:V1213"/>
    <mergeCell ref="D1213:E1213"/>
    <mergeCell ref="F1213:G1213"/>
    <mergeCell ref="I1213:J1213"/>
    <mergeCell ref="K1213:L1213"/>
    <mergeCell ref="N1213:O1213"/>
    <mergeCell ref="P1213:Q1213"/>
    <mergeCell ref="AH1213:AI1213"/>
    <mergeCell ref="AJ1213:AK1213"/>
    <mergeCell ref="AH1220:AI1220"/>
    <mergeCell ref="AJ1220:AK1220"/>
    <mergeCell ref="AM1220:AN1220"/>
    <mergeCell ref="AO1220:AP1220"/>
    <mergeCell ref="AR1220:AS1220"/>
    <mergeCell ref="AT1220:AU1220"/>
    <mergeCell ref="D1216:E1216"/>
    <mergeCell ref="F1216:G1216"/>
    <mergeCell ref="D1237:E1237"/>
    <mergeCell ref="F1237:G1237"/>
    <mergeCell ref="I1237:J1237"/>
    <mergeCell ref="K1237:L1237"/>
    <mergeCell ref="N1237:O1237"/>
    <mergeCell ref="P1237:Q1237"/>
    <mergeCell ref="U1237:V1237"/>
    <mergeCell ref="X1237:Y1237"/>
    <mergeCell ref="Z1237:AA1237"/>
    <mergeCell ref="AC1237:AD1237"/>
    <mergeCell ref="AE1237:AF1237"/>
    <mergeCell ref="AJ1237:AK1237"/>
    <mergeCell ref="AM1237:AN1237"/>
    <mergeCell ref="AO1237:AP1237"/>
    <mergeCell ref="AR1237:AS1237"/>
    <mergeCell ref="AT1237:AU1237"/>
    <mergeCell ref="D1244:E1244"/>
    <mergeCell ref="F1244:G1244"/>
    <mergeCell ref="I1244:J1244"/>
    <mergeCell ref="K1244:L1244"/>
    <mergeCell ref="N1244:O1244"/>
    <mergeCell ref="P1244:Q1244"/>
    <mergeCell ref="U1244:V1244"/>
    <mergeCell ref="X1244:Y1244"/>
    <mergeCell ref="Z1244:AA1244"/>
    <mergeCell ref="AC1244:AD1244"/>
    <mergeCell ref="AE1244:AF1244"/>
    <mergeCell ref="AJ1244:AK1244"/>
    <mergeCell ref="AM1244:AN1244"/>
    <mergeCell ref="AO1244:AP1244"/>
    <mergeCell ref="AR1244:AS1244"/>
    <mergeCell ref="AT1244:AU1244"/>
    <mergeCell ref="D1251:E1251"/>
    <mergeCell ref="F1251:G1251"/>
    <mergeCell ref="I1251:J1251"/>
    <mergeCell ref="K1251:L1251"/>
    <mergeCell ref="N1251:O1251"/>
    <mergeCell ref="P1251:Q1251"/>
    <mergeCell ref="U1251:V1251"/>
    <mergeCell ref="X1251:Y1251"/>
    <mergeCell ref="Z1251:AA1251"/>
    <mergeCell ref="AC1251:AD1251"/>
    <mergeCell ref="AE1251:AF1251"/>
    <mergeCell ref="AJ1251:AK1251"/>
    <mergeCell ref="AM1251:AN1251"/>
    <mergeCell ref="AO1251:AP1251"/>
    <mergeCell ref="AR1251:AS1251"/>
    <mergeCell ref="AT1251:AU1251"/>
    <mergeCell ref="AC1258:AD1258"/>
    <mergeCell ref="AE1258:AF1258"/>
    <mergeCell ref="AJ1258:AK1258"/>
    <mergeCell ref="AM1258:AN1258"/>
    <mergeCell ref="AO1258:AP1258"/>
    <mergeCell ref="AR1258:AS1258"/>
    <mergeCell ref="AT1258:AU1258"/>
    <mergeCell ref="D1265:E1265"/>
    <mergeCell ref="F1265:G1265"/>
    <mergeCell ref="I1265:J1265"/>
    <mergeCell ref="K1265:L1265"/>
    <mergeCell ref="N1265:O1265"/>
    <mergeCell ref="P1265:Q1265"/>
    <mergeCell ref="U1265:V1265"/>
    <mergeCell ref="X1265:Y1265"/>
    <mergeCell ref="Z1265:AA1265"/>
    <mergeCell ref="AC1265:AD1265"/>
    <mergeCell ref="AE1265:AF1265"/>
    <mergeCell ref="AJ1265:AK1265"/>
    <mergeCell ref="AM1265:AN1265"/>
    <mergeCell ref="AO1265:AP1265"/>
    <mergeCell ref="AR1265:AS1265"/>
    <mergeCell ref="AT1265:AU1265"/>
    <mergeCell ref="D1272:E1272"/>
    <mergeCell ref="F1272:G1272"/>
    <mergeCell ref="I1272:J1272"/>
    <mergeCell ref="K1272:L1272"/>
    <mergeCell ref="N1272:O1272"/>
    <mergeCell ref="P1272:Q1272"/>
    <mergeCell ref="U1272:V1272"/>
    <mergeCell ref="X1272:Y1272"/>
    <mergeCell ref="Z1272:AA1272"/>
    <mergeCell ref="AC1272:AD1272"/>
    <mergeCell ref="AE1272:AF1272"/>
    <mergeCell ref="AJ1272:AK1272"/>
    <mergeCell ref="AM1272:AN1272"/>
    <mergeCell ref="AO1272:AP1272"/>
    <mergeCell ref="AR1272:AS1272"/>
    <mergeCell ref="AT1272:AU1272"/>
    <mergeCell ref="K1258:L1258"/>
    <mergeCell ref="N1258:O1258"/>
    <mergeCell ref="P1258:Q1258"/>
    <mergeCell ref="D1279:E1279"/>
    <mergeCell ref="F1279:G1279"/>
    <mergeCell ref="I1279:J1279"/>
    <mergeCell ref="K1279:L1279"/>
    <mergeCell ref="N1279:O1279"/>
    <mergeCell ref="P1279:Q1279"/>
    <mergeCell ref="U1279:V1279"/>
    <mergeCell ref="X1279:Y1279"/>
    <mergeCell ref="Z1279:AA1279"/>
    <mergeCell ref="AC1279:AD1279"/>
    <mergeCell ref="AE1279:AF1279"/>
    <mergeCell ref="AJ1279:AK1279"/>
    <mergeCell ref="AM1279:AN1279"/>
    <mergeCell ref="AO1279:AP1279"/>
    <mergeCell ref="AR1279:AS1279"/>
    <mergeCell ref="AT1279:AU1279"/>
    <mergeCell ref="D1286:E1286"/>
    <mergeCell ref="F1286:G1286"/>
    <mergeCell ref="I1286:J1286"/>
    <mergeCell ref="K1286:L1286"/>
    <mergeCell ref="N1286:O1286"/>
    <mergeCell ref="P1286:Q1286"/>
    <mergeCell ref="U1286:V1286"/>
    <mergeCell ref="X1286:Y1286"/>
    <mergeCell ref="Z1286:AA1286"/>
    <mergeCell ref="AC1286:AD1286"/>
    <mergeCell ref="AE1286:AF1286"/>
    <mergeCell ref="AJ1286:AK1286"/>
    <mergeCell ref="AM1286:AN1286"/>
    <mergeCell ref="AO1286:AP1286"/>
    <mergeCell ref="AR1286:AS1286"/>
    <mergeCell ref="AT1286:AU1286"/>
    <mergeCell ref="D1293:E1293"/>
    <mergeCell ref="F1293:G1293"/>
    <mergeCell ref="I1293:J1293"/>
    <mergeCell ref="K1293:L1293"/>
    <mergeCell ref="N1293:O1293"/>
    <mergeCell ref="P1293:Q1293"/>
    <mergeCell ref="U1293:V1293"/>
    <mergeCell ref="X1293:Y1293"/>
    <mergeCell ref="Z1293:AA1293"/>
    <mergeCell ref="AC1293:AD1293"/>
    <mergeCell ref="AE1293:AF1293"/>
    <mergeCell ref="AJ1293:AK1293"/>
    <mergeCell ref="AM1293:AN1293"/>
    <mergeCell ref="AO1293:AP1293"/>
    <mergeCell ref="AR1293:AS1293"/>
    <mergeCell ref="AT1293:AU1293"/>
    <mergeCell ref="AR1283:AS1283"/>
    <mergeCell ref="AT1283:AU1283"/>
    <mergeCell ref="AR1290:AS1290"/>
    <mergeCell ref="AT1290:AU1290"/>
    <mergeCell ref="AM1314:AN1314"/>
    <mergeCell ref="AO1314:AP1314"/>
    <mergeCell ref="AR1314:AS1314"/>
    <mergeCell ref="AT1314:AU1314"/>
    <mergeCell ref="D1321:E1321"/>
    <mergeCell ref="F1321:G1321"/>
    <mergeCell ref="I1321:J1321"/>
    <mergeCell ref="K1321:L1321"/>
    <mergeCell ref="N1321:O1321"/>
    <mergeCell ref="P1321:Q1321"/>
    <mergeCell ref="U1321:V1321"/>
    <mergeCell ref="X1321:Y1321"/>
    <mergeCell ref="Z1321:AA1321"/>
    <mergeCell ref="AC1321:AD1321"/>
    <mergeCell ref="AE1321:AF1321"/>
    <mergeCell ref="AJ1321:AK1321"/>
    <mergeCell ref="AM1321:AN1321"/>
    <mergeCell ref="AO1321:AP1321"/>
    <mergeCell ref="AR1321:AS1321"/>
    <mergeCell ref="AT1321:AU1321"/>
    <mergeCell ref="D1328:E1328"/>
    <mergeCell ref="F1328:G1328"/>
    <mergeCell ref="I1328:J1328"/>
    <mergeCell ref="K1328:L1328"/>
    <mergeCell ref="N1328:O1328"/>
    <mergeCell ref="P1328:Q1328"/>
    <mergeCell ref="U1328:V1328"/>
    <mergeCell ref="X1328:Y1328"/>
    <mergeCell ref="Z1328:AA1328"/>
    <mergeCell ref="AC1328:AD1328"/>
    <mergeCell ref="AE1328:AF1328"/>
    <mergeCell ref="AJ1328:AK1328"/>
    <mergeCell ref="AM1328:AN1328"/>
    <mergeCell ref="AO1328:AP1328"/>
    <mergeCell ref="AR1328:AS1328"/>
    <mergeCell ref="AT1328:AU1328"/>
    <mergeCell ref="S1318:T1318"/>
    <mergeCell ref="U1318:V1318"/>
    <mergeCell ref="X1318:Y1318"/>
    <mergeCell ref="Z1318:AA1318"/>
    <mergeCell ref="D1318:E1318"/>
    <mergeCell ref="F1318:G1318"/>
    <mergeCell ref="I1318:J1318"/>
    <mergeCell ref="K1318:L1318"/>
    <mergeCell ref="N1318:O1318"/>
    <mergeCell ref="P1318:Q1318"/>
    <mergeCell ref="AM1335:AN1335"/>
    <mergeCell ref="AO1335:AP1335"/>
    <mergeCell ref="AR1335:AS1335"/>
    <mergeCell ref="AT1335:AU1335"/>
    <mergeCell ref="AE1342:AF1342"/>
    <mergeCell ref="AJ1342:AK1342"/>
    <mergeCell ref="AM1342:AN1342"/>
    <mergeCell ref="AO1342:AP1342"/>
    <mergeCell ref="AR1342:AS1342"/>
    <mergeCell ref="AT1342:AU1342"/>
    <mergeCell ref="D1349:E1349"/>
    <mergeCell ref="F1349:G1349"/>
    <mergeCell ref="I1349:J1349"/>
    <mergeCell ref="K1349:L1349"/>
    <mergeCell ref="N1349:O1349"/>
    <mergeCell ref="P1349:Q1349"/>
    <mergeCell ref="U1349:V1349"/>
    <mergeCell ref="X1349:Y1349"/>
    <mergeCell ref="Z1349:AA1349"/>
    <mergeCell ref="AC1349:AD1349"/>
    <mergeCell ref="AE1349:AF1349"/>
    <mergeCell ref="AJ1349:AK1349"/>
    <mergeCell ref="AM1349:AN1349"/>
    <mergeCell ref="AO1349:AP1349"/>
    <mergeCell ref="AR1349:AS1349"/>
    <mergeCell ref="AT1349:AU1349"/>
    <mergeCell ref="D1356:E1356"/>
    <mergeCell ref="F1356:G1356"/>
    <mergeCell ref="I1356:J1356"/>
    <mergeCell ref="K1356:L1356"/>
    <mergeCell ref="N1356:O1356"/>
    <mergeCell ref="P1356:Q1356"/>
    <mergeCell ref="U1356:V1356"/>
    <mergeCell ref="X1356:Y1356"/>
    <mergeCell ref="Z1356:AA1356"/>
    <mergeCell ref="AC1356:AD1356"/>
    <mergeCell ref="AE1356:AF1356"/>
    <mergeCell ref="AJ1356:AK1356"/>
    <mergeCell ref="AM1356:AN1356"/>
    <mergeCell ref="AO1356:AP1356"/>
    <mergeCell ref="AR1356:AS1356"/>
    <mergeCell ref="AT1356:AU1356"/>
    <mergeCell ref="S1339:T1339"/>
    <mergeCell ref="U1339:V1339"/>
    <mergeCell ref="D1339:E1339"/>
    <mergeCell ref="F1339:G1339"/>
    <mergeCell ref="I1339:J1339"/>
    <mergeCell ref="K1339:L1339"/>
    <mergeCell ref="N1339:O1339"/>
    <mergeCell ref="P1339:Q1339"/>
    <mergeCell ref="AH1339:AI1339"/>
    <mergeCell ref="AJ1339:AK1339"/>
    <mergeCell ref="AH1346:AI1346"/>
    <mergeCell ref="AJ1346:AK1346"/>
    <mergeCell ref="X1339:Y1339"/>
    <mergeCell ref="Z1339:AA1339"/>
    <mergeCell ref="AC1339:AD1339"/>
    <mergeCell ref="AE1339:AF1339"/>
    <mergeCell ref="D1363:E1363"/>
    <mergeCell ref="F1363:G1363"/>
    <mergeCell ref="I1363:J1363"/>
    <mergeCell ref="K1363:L1363"/>
    <mergeCell ref="N1363:O1363"/>
    <mergeCell ref="P1363:Q1363"/>
    <mergeCell ref="U1363:V1363"/>
    <mergeCell ref="X1363:Y1363"/>
    <mergeCell ref="Z1363:AA1363"/>
    <mergeCell ref="AC1363:AD1363"/>
    <mergeCell ref="AE1363:AF1363"/>
    <mergeCell ref="AJ1363:AK1363"/>
    <mergeCell ref="AM1363:AN1363"/>
    <mergeCell ref="AO1363:AP1363"/>
    <mergeCell ref="AR1363:AS1363"/>
    <mergeCell ref="AT1363:AU1363"/>
    <mergeCell ref="D1370:E1370"/>
    <mergeCell ref="F1370:G1370"/>
    <mergeCell ref="I1370:J1370"/>
    <mergeCell ref="K1370:L1370"/>
    <mergeCell ref="N1370:O1370"/>
    <mergeCell ref="P1370:Q1370"/>
    <mergeCell ref="U1370:V1370"/>
    <mergeCell ref="X1370:Y1370"/>
    <mergeCell ref="Z1370:AA1370"/>
    <mergeCell ref="AC1370:AD1370"/>
    <mergeCell ref="AE1370:AF1370"/>
    <mergeCell ref="AJ1370:AK1370"/>
    <mergeCell ref="AM1370:AN1370"/>
    <mergeCell ref="AO1370:AP1370"/>
    <mergeCell ref="AR1370:AS1370"/>
    <mergeCell ref="AT1370:AU1370"/>
    <mergeCell ref="D1377:E1377"/>
    <mergeCell ref="F1377:G1377"/>
    <mergeCell ref="I1377:J1377"/>
    <mergeCell ref="K1377:L1377"/>
    <mergeCell ref="N1377:O1377"/>
    <mergeCell ref="P1377:Q1377"/>
    <mergeCell ref="U1377:V1377"/>
    <mergeCell ref="X1377:Y1377"/>
    <mergeCell ref="Z1377:AA1377"/>
    <mergeCell ref="AC1377:AD1377"/>
    <mergeCell ref="AE1377:AF1377"/>
    <mergeCell ref="AJ1377:AK1377"/>
    <mergeCell ref="AM1377:AN1377"/>
    <mergeCell ref="AO1377:AP1377"/>
    <mergeCell ref="AR1377:AS1377"/>
    <mergeCell ref="AT1377:AU1377"/>
    <mergeCell ref="AM1367:AN1367"/>
    <mergeCell ref="AO1367:AP1367"/>
    <mergeCell ref="AR1367:AS1367"/>
    <mergeCell ref="AT1367:AU1367"/>
    <mergeCell ref="AM1374:AN1374"/>
    <mergeCell ref="AO1374:AP1374"/>
    <mergeCell ref="AR1374:AS1374"/>
    <mergeCell ref="AT1374:AU1374"/>
    <mergeCell ref="D1405:E1405"/>
    <mergeCell ref="F1405:G1405"/>
    <mergeCell ref="I1405:J1405"/>
    <mergeCell ref="K1405:L1405"/>
    <mergeCell ref="N1405:O1405"/>
    <mergeCell ref="P1405:Q1405"/>
    <mergeCell ref="U1405:V1405"/>
    <mergeCell ref="X1405:Y1405"/>
    <mergeCell ref="Z1405:AA1405"/>
    <mergeCell ref="AC1405:AD1405"/>
    <mergeCell ref="AE1405:AF1405"/>
    <mergeCell ref="AJ1405:AK1405"/>
    <mergeCell ref="AM1405:AN1405"/>
    <mergeCell ref="AO1405:AP1405"/>
    <mergeCell ref="AR1405:AS1405"/>
    <mergeCell ref="AT1405:AU1405"/>
    <mergeCell ref="D1412:E1412"/>
    <mergeCell ref="F1412:G1412"/>
    <mergeCell ref="I1412:J1412"/>
    <mergeCell ref="K1412:L1412"/>
    <mergeCell ref="N1412:O1412"/>
    <mergeCell ref="P1412:Q1412"/>
    <mergeCell ref="U1412:V1412"/>
    <mergeCell ref="X1412:Y1412"/>
    <mergeCell ref="Z1412:AA1412"/>
    <mergeCell ref="AC1412:AD1412"/>
    <mergeCell ref="AE1412:AF1412"/>
    <mergeCell ref="AJ1412:AK1412"/>
    <mergeCell ref="AM1412:AN1412"/>
    <mergeCell ref="AO1412:AP1412"/>
    <mergeCell ref="AR1412:AS1412"/>
    <mergeCell ref="AT1412:AU1412"/>
    <mergeCell ref="D1419:E1419"/>
    <mergeCell ref="F1419:G1419"/>
    <mergeCell ref="I1419:J1419"/>
    <mergeCell ref="K1419:L1419"/>
    <mergeCell ref="N1419:O1419"/>
    <mergeCell ref="P1419:Q1419"/>
    <mergeCell ref="U1419:V1419"/>
    <mergeCell ref="X1419:Y1419"/>
    <mergeCell ref="Z1419:AA1419"/>
    <mergeCell ref="AC1419:AD1419"/>
    <mergeCell ref="AE1419:AF1419"/>
    <mergeCell ref="AJ1419:AK1419"/>
    <mergeCell ref="AM1419:AN1419"/>
    <mergeCell ref="AO1419:AP1419"/>
    <mergeCell ref="AR1419:AS1419"/>
    <mergeCell ref="AT1419:AU1419"/>
    <mergeCell ref="AE1440:AF1440"/>
    <mergeCell ref="AJ1440:AK1440"/>
    <mergeCell ref="AM1440:AN1440"/>
    <mergeCell ref="AO1440:AP1440"/>
    <mergeCell ref="AR1440:AS1440"/>
    <mergeCell ref="AT1440:AU1440"/>
    <mergeCell ref="D1447:E1447"/>
    <mergeCell ref="F1447:G1447"/>
    <mergeCell ref="I1447:J1447"/>
    <mergeCell ref="K1447:L1447"/>
    <mergeCell ref="N1447:O1447"/>
    <mergeCell ref="P1447:Q1447"/>
    <mergeCell ref="U1447:V1447"/>
    <mergeCell ref="X1447:Y1447"/>
    <mergeCell ref="Z1447:AA1447"/>
    <mergeCell ref="AC1447:AD1447"/>
    <mergeCell ref="AE1447:AF1447"/>
    <mergeCell ref="AJ1447:AK1447"/>
    <mergeCell ref="AM1447:AN1447"/>
    <mergeCell ref="AO1447:AP1447"/>
    <mergeCell ref="AR1447:AS1447"/>
    <mergeCell ref="AT1447:AU1447"/>
    <mergeCell ref="D1454:E1454"/>
    <mergeCell ref="F1454:G1454"/>
    <mergeCell ref="I1454:J1454"/>
    <mergeCell ref="K1454:L1454"/>
    <mergeCell ref="N1454:O1454"/>
    <mergeCell ref="P1454:Q1454"/>
    <mergeCell ref="U1454:V1454"/>
    <mergeCell ref="X1454:Y1454"/>
    <mergeCell ref="Z1454:AA1454"/>
    <mergeCell ref="AC1454:AD1454"/>
    <mergeCell ref="AE1454:AF1454"/>
    <mergeCell ref="AJ1454:AK1454"/>
    <mergeCell ref="AM1454:AN1454"/>
    <mergeCell ref="AO1454:AP1454"/>
    <mergeCell ref="AR1454:AS1454"/>
    <mergeCell ref="AT1454:AU1454"/>
    <mergeCell ref="S1444:T1444"/>
    <mergeCell ref="U1444:V1444"/>
    <mergeCell ref="X1444:Y1444"/>
    <mergeCell ref="Z1444:AA1444"/>
    <mergeCell ref="D1444:E1444"/>
    <mergeCell ref="F1444:G1444"/>
    <mergeCell ref="I1444:J1444"/>
    <mergeCell ref="K1444:L1444"/>
    <mergeCell ref="N1444:O1444"/>
    <mergeCell ref="P1444:Q1444"/>
    <mergeCell ref="AR1461:AS1461"/>
    <mergeCell ref="AT1461:AU1461"/>
    <mergeCell ref="AR1451:AS1451"/>
    <mergeCell ref="AT1451:AU1451"/>
    <mergeCell ref="AR1458:AS1458"/>
    <mergeCell ref="AT1458:AU1458"/>
    <mergeCell ref="D1468:E1468"/>
    <mergeCell ref="F1468:G1468"/>
    <mergeCell ref="I1468:J1468"/>
    <mergeCell ref="K1468:L1468"/>
    <mergeCell ref="N1468:O1468"/>
    <mergeCell ref="P1468:Q1468"/>
    <mergeCell ref="U1468:V1468"/>
    <mergeCell ref="X1468:Y1468"/>
    <mergeCell ref="Z1468:AA1468"/>
    <mergeCell ref="AC1468:AD1468"/>
    <mergeCell ref="AE1468:AF1468"/>
    <mergeCell ref="AJ1468:AK1468"/>
    <mergeCell ref="AM1468:AN1468"/>
    <mergeCell ref="AO1468:AP1468"/>
    <mergeCell ref="AR1468:AS1468"/>
    <mergeCell ref="AT1468:AU1468"/>
    <mergeCell ref="D1475:E1475"/>
    <mergeCell ref="F1475:G1475"/>
    <mergeCell ref="I1475:J1475"/>
    <mergeCell ref="K1475:L1475"/>
    <mergeCell ref="N1475:O1475"/>
    <mergeCell ref="P1475:Q1475"/>
    <mergeCell ref="U1475:V1475"/>
    <mergeCell ref="X1475:Y1475"/>
    <mergeCell ref="Z1475:AA1475"/>
    <mergeCell ref="AC1475:AD1475"/>
    <mergeCell ref="AE1475:AF1475"/>
    <mergeCell ref="AJ1475:AK1475"/>
    <mergeCell ref="AM1475:AN1475"/>
    <mergeCell ref="AO1475:AP1475"/>
    <mergeCell ref="AR1475:AS1475"/>
    <mergeCell ref="AT1475:AU1475"/>
    <mergeCell ref="S1465:T1465"/>
    <mergeCell ref="U1465:V1465"/>
    <mergeCell ref="D1465:E1465"/>
    <mergeCell ref="F1465:G1465"/>
    <mergeCell ref="I1465:J1465"/>
    <mergeCell ref="K1465:L1465"/>
    <mergeCell ref="N1465:O1465"/>
    <mergeCell ref="P1465:Q1465"/>
    <mergeCell ref="AH1465:AI1465"/>
    <mergeCell ref="AJ1465:AK1465"/>
    <mergeCell ref="AH1472:AI1472"/>
    <mergeCell ref="AJ1472:AK1472"/>
    <mergeCell ref="AM1472:AN1472"/>
    <mergeCell ref="AO1472:AP1472"/>
    <mergeCell ref="X1465:Y1465"/>
    <mergeCell ref="Z1465:AA1465"/>
    <mergeCell ref="AC1465:AD1465"/>
    <mergeCell ref="AE1465:AF1465"/>
    <mergeCell ref="X1472:Y1472"/>
    <mergeCell ref="Z1472:AA1472"/>
    <mergeCell ref="S1458:T1458"/>
    <mergeCell ref="U1458:V1458"/>
    <mergeCell ref="D1458:E1458"/>
    <mergeCell ref="F1458:G1458"/>
    <mergeCell ref="I1458:J1458"/>
    <mergeCell ref="K1458:L1458"/>
    <mergeCell ref="D1489:E1489"/>
    <mergeCell ref="F1489:G1489"/>
    <mergeCell ref="I1489:J1489"/>
    <mergeCell ref="K1489:L1489"/>
    <mergeCell ref="N1489:O1489"/>
    <mergeCell ref="P1489:Q1489"/>
    <mergeCell ref="U1489:V1489"/>
    <mergeCell ref="X1489:Y1489"/>
    <mergeCell ref="Z1489:AA1489"/>
    <mergeCell ref="AC1489:AD1489"/>
    <mergeCell ref="AE1489:AF1489"/>
    <mergeCell ref="AJ1489:AK1489"/>
    <mergeCell ref="AM1489:AN1489"/>
    <mergeCell ref="AO1489:AP1489"/>
    <mergeCell ref="AR1489:AS1489"/>
    <mergeCell ref="AT1489:AU1489"/>
    <mergeCell ref="D1496:E1496"/>
    <mergeCell ref="F1496:G1496"/>
    <mergeCell ref="I1496:J1496"/>
    <mergeCell ref="K1496:L1496"/>
    <mergeCell ref="N1496:O1496"/>
    <mergeCell ref="P1496:Q1496"/>
    <mergeCell ref="U1496:V1496"/>
    <mergeCell ref="X1496:Y1496"/>
    <mergeCell ref="Z1496:AA1496"/>
    <mergeCell ref="AC1496:AD1496"/>
    <mergeCell ref="AE1496:AF1496"/>
    <mergeCell ref="AJ1496:AK1496"/>
    <mergeCell ref="AM1496:AN1496"/>
    <mergeCell ref="AO1496:AP1496"/>
    <mergeCell ref="AR1496:AS1496"/>
    <mergeCell ref="AT1496:AU1496"/>
    <mergeCell ref="D1503:E1503"/>
    <mergeCell ref="F1503:G1503"/>
    <mergeCell ref="I1503:J1503"/>
    <mergeCell ref="K1503:L1503"/>
    <mergeCell ref="N1503:O1503"/>
    <mergeCell ref="P1503:Q1503"/>
    <mergeCell ref="U1503:V1503"/>
    <mergeCell ref="X1503:Y1503"/>
    <mergeCell ref="Z1503:AA1503"/>
    <mergeCell ref="AC1503:AD1503"/>
    <mergeCell ref="AE1503:AF1503"/>
    <mergeCell ref="AJ1503:AK1503"/>
    <mergeCell ref="AM1503:AN1503"/>
    <mergeCell ref="AO1503:AP1503"/>
    <mergeCell ref="AR1503:AS1503"/>
    <mergeCell ref="AT1503:AU1503"/>
    <mergeCell ref="AR1493:AS1493"/>
    <mergeCell ref="AT1493:AU1493"/>
    <mergeCell ref="AR1500:AS1500"/>
    <mergeCell ref="AT1500:AU1500"/>
    <mergeCell ref="AM1510:AN1510"/>
    <mergeCell ref="AO1510:AP1510"/>
    <mergeCell ref="AR1510:AS1510"/>
    <mergeCell ref="AT1510:AU1510"/>
    <mergeCell ref="D1517:E1517"/>
    <mergeCell ref="F1517:G1517"/>
    <mergeCell ref="I1517:J1517"/>
    <mergeCell ref="K1517:L1517"/>
    <mergeCell ref="N1517:O1517"/>
    <mergeCell ref="P1517:Q1517"/>
    <mergeCell ref="U1517:V1517"/>
    <mergeCell ref="X1517:Y1517"/>
    <mergeCell ref="Z1517:AA1517"/>
    <mergeCell ref="AC1517:AD1517"/>
    <mergeCell ref="AE1517:AF1517"/>
    <mergeCell ref="AJ1517:AK1517"/>
    <mergeCell ref="AM1517:AN1517"/>
    <mergeCell ref="AO1517:AP1517"/>
    <mergeCell ref="AR1517:AS1517"/>
    <mergeCell ref="AT1517:AU1517"/>
    <mergeCell ref="D1524:E1524"/>
    <mergeCell ref="F1524:G1524"/>
    <mergeCell ref="I1524:J1524"/>
    <mergeCell ref="K1524:L1524"/>
    <mergeCell ref="N1524:O1524"/>
    <mergeCell ref="P1524:Q1524"/>
    <mergeCell ref="U1524:V1524"/>
    <mergeCell ref="X1524:Y1524"/>
    <mergeCell ref="Z1524:AA1524"/>
    <mergeCell ref="AC1524:AD1524"/>
    <mergeCell ref="AE1524:AF1524"/>
    <mergeCell ref="AJ1524:AK1524"/>
    <mergeCell ref="AM1524:AN1524"/>
    <mergeCell ref="AO1524:AP1524"/>
    <mergeCell ref="AR1524:AS1524"/>
    <mergeCell ref="AT1524:AU1524"/>
    <mergeCell ref="D1531:E1531"/>
    <mergeCell ref="F1531:G1531"/>
    <mergeCell ref="I1531:J1531"/>
    <mergeCell ref="K1531:L1531"/>
    <mergeCell ref="N1531:O1531"/>
    <mergeCell ref="P1531:Q1531"/>
    <mergeCell ref="U1531:V1531"/>
    <mergeCell ref="X1531:Y1531"/>
    <mergeCell ref="Z1531:AA1531"/>
    <mergeCell ref="AC1531:AD1531"/>
    <mergeCell ref="AE1531:AF1531"/>
    <mergeCell ref="AJ1531:AK1531"/>
    <mergeCell ref="AM1531:AN1531"/>
    <mergeCell ref="AO1531:AP1531"/>
    <mergeCell ref="AR1531:AS1531"/>
    <mergeCell ref="AT1531:AU1531"/>
    <mergeCell ref="D1538:E1538"/>
    <mergeCell ref="F1538:G1538"/>
    <mergeCell ref="I1538:J1538"/>
    <mergeCell ref="K1538:L1538"/>
    <mergeCell ref="N1538:O1538"/>
    <mergeCell ref="P1538:Q1538"/>
    <mergeCell ref="U1538:V1538"/>
    <mergeCell ref="X1538:Y1538"/>
    <mergeCell ref="Z1538:AA1538"/>
    <mergeCell ref="AC1538:AD1538"/>
    <mergeCell ref="AE1538:AF1538"/>
    <mergeCell ref="AJ1538:AK1538"/>
    <mergeCell ref="AM1538:AN1538"/>
    <mergeCell ref="AO1538:AP1538"/>
    <mergeCell ref="AR1538:AS1538"/>
    <mergeCell ref="AT1538:AU1538"/>
    <mergeCell ref="D1545:E1545"/>
    <mergeCell ref="F1545:G1545"/>
    <mergeCell ref="I1545:J1545"/>
    <mergeCell ref="K1545:L1545"/>
    <mergeCell ref="N1545:O1545"/>
    <mergeCell ref="P1545:Q1545"/>
    <mergeCell ref="U1545:V1545"/>
    <mergeCell ref="X1545:Y1545"/>
    <mergeCell ref="Z1545:AA1545"/>
    <mergeCell ref="AC1545:AD1545"/>
    <mergeCell ref="AE1545:AF1545"/>
    <mergeCell ref="AJ1545:AK1545"/>
    <mergeCell ref="AM1545:AN1545"/>
    <mergeCell ref="AO1545:AP1545"/>
    <mergeCell ref="AR1545:AS1545"/>
    <mergeCell ref="AT1545:AU1545"/>
    <mergeCell ref="AM1535:AN1535"/>
    <mergeCell ref="AO1535:AP1535"/>
    <mergeCell ref="AR1535:AS1535"/>
    <mergeCell ref="AT1535:AU1535"/>
    <mergeCell ref="AM1542:AN1542"/>
    <mergeCell ref="AO1542:AP1542"/>
    <mergeCell ref="AR1542:AS1542"/>
    <mergeCell ref="AT1542:AU1542"/>
    <mergeCell ref="AM1559:AN1559"/>
    <mergeCell ref="AO1559:AP1559"/>
    <mergeCell ref="AR1559:AS1559"/>
    <mergeCell ref="AT1559:AU1559"/>
    <mergeCell ref="D1566:E1566"/>
    <mergeCell ref="F1566:G1566"/>
    <mergeCell ref="I1566:J1566"/>
    <mergeCell ref="K1566:L1566"/>
    <mergeCell ref="N1566:O1566"/>
    <mergeCell ref="P1566:Q1566"/>
    <mergeCell ref="U1566:V1566"/>
    <mergeCell ref="X1566:Y1566"/>
    <mergeCell ref="Z1566:AA1566"/>
    <mergeCell ref="AC1566:AD1566"/>
    <mergeCell ref="AE1566:AF1566"/>
    <mergeCell ref="AJ1566:AK1566"/>
    <mergeCell ref="AM1566:AN1566"/>
    <mergeCell ref="AO1566:AP1566"/>
    <mergeCell ref="AR1566:AS1566"/>
    <mergeCell ref="AT1566:AU1566"/>
    <mergeCell ref="D1573:E1573"/>
    <mergeCell ref="F1573:G1573"/>
    <mergeCell ref="I1573:J1573"/>
    <mergeCell ref="K1573:L1573"/>
    <mergeCell ref="N1573:O1573"/>
    <mergeCell ref="P1573:Q1573"/>
    <mergeCell ref="U1573:V1573"/>
    <mergeCell ref="X1573:Y1573"/>
    <mergeCell ref="Z1573:AA1573"/>
    <mergeCell ref="AC1573:AD1573"/>
    <mergeCell ref="AE1573:AF1573"/>
    <mergeCell ref="AJ1573:AK1573"/>
    <mergeCell ref="AM1573:AN1573"/>
    <mergeCell ref="AO1573:AP1573"/>
    <mergeCell ref="AR1573:AS1573"/>
    <mergeCell ref="AT1573:AU1573"/>
    <mergeCell ref="AM1580:AN1580"/>
    <mergeCell ref="AO1580:AP1580"/>
    <mergeCell ref="AR1580:AS1580"/>
    <mergeCell ref="AT1580:AU1580"/>
    <mergeCell ref="D1587:E1587"/>
    <mergeCell ref="F1587:G1587"/>
    <mergeCell ref="I1587:J1587"/>
    <mergeCell ref="K1587:L1587"/>
    <mergeCell ref="N1587:O1587"/>
    <mergeCell ref="P1587:Q1587"/>
    <mergeCell ref="U1587:V1587"/>
    <mergeCell ref="X1587:Y1587"/>
    <mergeCell ref="Z1587:AA1587"/>
    <mergeCell ref="AC1587:AD1587"/>
    <mergeCell ref="AE1587:AF1587"/>
    <mergeCell ref="AJ1587:AK1587"/>
    <mergeCell ref="AM1587:AN1587"/>
    <mergeCell ref="AO1587:AP1587"/>
    <mergeCell ref="AR1587:AS1587"/>
    <mergeCell ref="AT1587:AU1587"/>
    <mergeCell ref="AE1594:AF1594"/>
    <mergeCell ref="AJ1594:AK1594"/>
    <mergeCell ref="AM1594:AN1594"/>
    <mergeCell ref="AO1594:AP1594"/>
    <mergeCell ref="AR1594:AS1594"/>
    <mergeCell ref="AT1594:AU1594"/>
    <mergeCell ref="D1601:E1601"/>
    <mergeCell ref="F1601:G1601"/>
    <mergeCell ref="I1601:J1601"/>
    <mergeCell ref="K1601:L1601"/>
    <mergeCell ref="N1601:O1601"/>
    <mergeCell ref="P1601:Q1601"/>
    <mergeCell ref="U1601:V1601"/>
    <mergeCell ref="X1601:Y1601"/>
    <mergeCell ref="Z1601:AA1601"/>
    <mergeCell ref="AC1601:AD1601"/>
    <mergeCell ref="AE1601:AF1601"/>
    <mergeCell ref="AJ1601:AK1601"/>
    <mergeCell ref="AM1601:AN1601"/>
    <mergeCell ref="AO1601:AP1601"/>
    <mergeCell ref="AR1601:AS1601"/>
    <mergeCell ref="AT1601:AU1601"/>
    <mergeCell ref="S1591:T1591"/>
    <mergeCell ref="U1591:V1591"/>
    <mergeCell ref="D1591:E1591"/>
    <mergeCell ref="F1591:G1591"/>
    <mergeCell ref="I1591:J1591"/>
    <mergeCell ref="K1591:L1591"/>
    <mergeCell ref="N1591:O1591"/>
    <mergeCell ref="P1591:Q1591"/>
    <mergeCell ref="AH1591:AI1591"/>
    <mergeCell ref="AJ1591:AK1591"/>
    <mergeCell ref="AH1598:AI1598"/>
    <mergeCell ref="AJ1598:AK1598"/>
    <mergeCell ref="AM1598:AN1598"/>
    <mergeCell ref="AO1598:AP1598"/>
    <mergeCell ref="AR1598:AS1598"/>
    <mergeCell ref="AT1598:AU1598"/>
    <mergeCell ref="S1584:T1584"/>
    <mergeCell ref="U1584:V1584"/>
    <mergeCell ref="D1584:E1584"/>
    <mergeCell ref="F1584:G1584"/>
    <mergeCell ref="I1584:J1584"/>
    <mergeCell ref="K1584:L1584"/>
    <mergeCell ref="AR1608:AS1608"/>
    <mergeCell ref="AT1608:AU1608"/>
    <mergeCell ref="AR1605:AS1605"/>
    <mergeCell ref="AT1605:AU1605"/>
    <mergeCell ref="D1615:E1615"/>
    <mergeCell ref="F1615:G1615"/>
    <mergeCell ref="I1615:J1615"/>
    <mergeCell ref="K1615:L1615"/>
    <mergeCell ref="N1615:O1615"/>
    <mergeCell ref="P1615:Q1615"/>
    <mergeCell ref="U1615:V1615"/>
    <mergeCell ref="X1615:Y1615"/>
    <mergeCell ref="Z1615:AA1615"/>
    <mergeCell ref="AC1615:AD1615"/>
    <mergeCell ref="AE1615:AF1615"/>
    <mergeCell ref="AJ1615:AK1615"/>
    <mergeCell ref="AM1615:AN1615"/>
    <mergeCell ref="AO1615:AP1615"/>
    <mergeCell ref="AR1615:AS1615"/>
    <mergeCell ref="AT1615:AU1615"/>
    <mergeCell ref="D1622:E1622"/>
    <mergeCell ref="F1622:G1622"/>
    <mergeCell ref="I1622:J1622"/>
    <mergeCell ref="K1622:L1622"/>
    <mergeCell ref="N1622:O1622"/>
    <mergeCell ref="P1622:Q1622"/>
    <mergeCell ref="U1622:V1622"/>
    <mergeCell ref="X1622:Y1622"/>
    <mergeCell ref="Z1622:AA1622"/>
    <mergeCell ref="AC1622:AD1622"/>
    <mergeCell ref="AE1622:AF1622"/>
    <mergeCell ref="AJ1622:AK1622"/>
    <mergeCell ref="AM1622:AN1622"/>
    <mergeCell ref="AO1622:AP1622"/>
    <mergeCell ref="AR1622:AS1622"/>
    <mergeCell ref="AT1622:AU1622"/>
    <mergeCell ref="S1612:T1612"/>
    <mergeCell ref="U1612:V1612"/>
    <mergeCell ref="X1612:Y1612"/>
    <mergeCell ref="Z1612:AA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D1605:E1605"/>
    <mergeCell ref="F1605:G1605"/>
    <mergeCell ref="I1605:J1605"/>
    <mergeCell ref="K1605:L1605"/>
    <mergeCell ref="N1605:O1605"/>
    <mergeCell ref="P1605:Q1605"/>
    <mergeCell ref="AC1612:AD1612"/>
    <mergeCell ref="AE1612:AF1612"/>
    <mergeCell ref="AH1612:AI1612"/>
    <mergeCell ref="AJ1612:AK1612"/>
    <mergeCell ref="AC1605:AD1605"/>
    <mergeCell ref="AE1605:AF1605"/>
    <mergeCell ref="AH1605:AI1605"/>
    <mergeCell ref="AJ1605:AK1605"/>
    <mergeCell ref="AM1605:AN1605"/>
    <mergeCell ref="AO1605:AP1605"/>
    <mergeCell ref="U1629:V1629"/>
    <mergeCell ref="X1629:Y1629"/>
    <mergeCell ref="Z1629:AA1629"/>
    <mergeCell ref="AC1629:AD1629"/>
    <mergeCell ref="AE1629:AF1629"/>
    <mergeCell ref="AJ1629:AK1629"/>
    <mergeCell ref="AM1629:AN1629"/>
    <mergeCell ref="AO1629:AP1629"/>
    <mergeCell ref="AR1629:AS1629"/>
    <mergeCell ref="AT1629:AU1629"/>
    <mergeCell ref="D1636:E1636"/>
    <mergeCell ref="F1636:G1636"/>
    <mergeCell ref="I1636:J1636"/>
    <mergeCell ref="K1636:L1636"/>
    <mergeCell ref="N1636:O1636"/>
    <mergeCell ref="P1636:Q1636"/>
    <mergeCell ref="U1636:V1636"/>
    <mergeCell ref="X1636:Y1636"/>
    <mergeCell ref="Z1636:AA1636"/>
    <mergeCell ref="AC1636:AD1636"/>
    <mergeCell ref="AE1636:AF1636"/>
    <mergeCell ref="AJ1636:AK1636"/>
    <mergeCell ref="AM1636:AN1636"/>
    <mergeCell ref="AO1636:AP1636"/>
    <mergeCell ref="AR1636:AS1636"/>
    <mergeCell ref="AT1636:AU1636"/>
    <mergeCell ref="D1643:E1643"/>
    <mergeCell ref="F1643:G1643"/>
    <mergeCell ref="I1643:J1643"/>
    <mergeCell ref="K1643:L1643"/>
    <mergeCell ref="N1643:O1643"/>
    <mergeCell ref="P1643:Q1643"/>
    <mergeCell ref="U1643:V1643"/>
    <mergeCell ref="X1643:Y1643"/>
    <mergeCell ref="Z1643:AA1643"/>
    <mergeCell ref="AC1643:AD1643"/>
    <mergeCell ref="AE1643:AF1643"/>
    <mergeCell ref="AJ1643:AK1643"/>
    <mergeCell ref="AM1643:AN1643"/>
    <mergeCell ref="AO1643:AP1643"/>
    <mergeCell ref="AR1643:AS1643"/>
    <mergeCell ref="AT1643:AU1643"/>
    <mergeCell ref="AH1640:AI1640"/>
    <mergeCell ref="AJ1640:AK1640"/>
    <mergeCell ref="AM1640:AN1640"/>
    <mergeCell ref="AO1640:AP1640"/>
    <mergeCell ref="AR1640:AS1640"/>
    <mergeCell ref="AT1640:AU1640"/>
    <mergeCell ref="AM1650:AN1650"/>
    <mergeCell ref="AO1650:AP1650"/>
    <mergeCell ref="AR1650:AS1650"/>
    <mergeCell ref="AT1650:AU1650"/>
    <mergeCell ref="D1657:E1657"/>
    <mergeCell ref="F1657:G1657"/>
    <mergeCell ref="I1657:J1657"/>
    <mergeCell ref="K1657:L1657"/>
    <mergeCell ref="N1657:O1657"/>
    <mergeCell ref="P1657:Q1657"/>
    <mergeCell ref="U1657:V1657"/>
    <mergeCell ref="X1657:Y1657"/>
    <mergeCell ref="Z1657:AA1657"/>
    <mergeCell ref="AC1657:AD1657"/>
    <mergeCell ref="AE1657:AF1657"/>
    <mergeCell ref="AJ1657:AK1657"/>
    <mergeCell ref="AM1657:AN1657"/>
    <mergeCell ref="AO1657:AP1657"/>
    <mergeCell ref="AR1657:AS1657"/>
    <mergeCell ref="AT1657:AU1657"/>
    <mergeCell ref="D1664:E1664"/>
    <mergeCell ref="F1664:G1664"/>
    <mergeCell ref="I1664:J1664"/>
    <mergeCell ref="K1664:L1664"/>
    <mergeCell ref="N1664:O1664"/>
    <mergeCell ref="P1664:Q1664"/>
    <mergeCell ref="U1664:V1664"/>
    <mergeCell ref="X1664:Y1664"/>
    <mergeCell ref="Z1664:AA1664"/>
    <mergeCell ref="AC1664:AD1664"/>
    <mergeCell ref="AE1664:AF1664"/>
    <mergeCell ref="AJ1664:AK1664"/>
    <mergeCell ref="AM1664:AN1664"/>
    <mergeCell ref="AO1664:AP1664"/>
    <mergeCell ref="AR1664:AS1664"/>
    <mergeCell ref="AT1664:AU1664"/>
    <mergeCell ref="D1650:E1650"/>
    <mergeCell ref="F1650:G1650"/>
    <mergeCell ref="I1650:J1650"/>
    <mergeCell ref="K1650:L1650"/>
    <mergeCell ref="N1650:O1650"/>
    <mergeCell ref="P1650:Q1650"/>
    <mergeCell ref="U1650:V1650"/>
    <mergeCell ref="X1650:Y1650"/>
    <mergeCell ref="Z1650:AA1650"/>
    <mergeCell ref="AC1650:AD1650"/>
    <mergeCell ref="AE1650:AF1650"/>
    <mergeCell ref="AJ1650:AK1650"/>
    <mergeCell ref="AM1671:AN1671"/>
    <mergeCell ref="AO1671:AP1671"/>
    <mergeCell ref="AR1671:AS1671"/>
    <mergeCell ref="AT1671:AU1671"/>
    <mergeCell ref="AE1678:AF1678"/>
    <mergeCell ref="AJ1678:AK1678"/>
    <mergeCell ref="AM1678:AN1678"/>
    <mergeCell ref="AO1678:AP1678"/>
    <mergeCell ref="AR1678:AS1678"/>
    <mergeCell ref="AT1678:AU1678"/>
    <mergeCell ref="D1685:E1685"/>
    <mergeCell ref="F1685:G1685"/>
    <mergeCell ref="I1685:J1685"/>
    <mergeCell ref="K1685:L1685"/>
    <mergeCell ref="N1685:O1685"/>
    <mergeCell ref="P1685:Q1685"/>
    <mergeCell ref="U1685:V1685"/>
    <mergeCell ref="X1685:Y1685"/>
    <mergeCell ref="Z1685:AA1685"/>
    <mergeCell ref="AC1685:AD1685"/>
    <mergeCell ref="AE1685:AF1685"/>
    <mergeCell ref="AJ1685:AK1685"/>
    <mergeCell ref="AM1685:AN1685"/>
    <mergeCell ref="AO1685:AP1685"/>
    <mergeCell ref="AR1685:AS1685"/>
    <mergeCell ref="AT1685:AU1685"/>
    <mergeCell ref="D1692:E1692"/>
    <mergeCell ref="F1692:G1692"/>
    <mergeCell ref="I1692:J1692"/>
    <mergeCell ref="K1692:L1692"/>
    <mergeCell ref="N1692:O1692"/>
    <mergeCell ref="P1692:Q1692"/>
    <mergeCell ref="U1692:V1692"/>
    <mergeCell ref="X1692:Y1692"/>
    <mergeCell ref="Z1692:AA1692"/>
    <mergeCell ref="AC1692:AD1692"/>
    <mergeCell ref="AE1692:AF1692"/>
    <mergeCell ref="AJ1692:AK1692"/>
    <mergeCell ref="AM1692:AN1692"/>
    <mergeCell ref="AO1692:AP1692"/>
    <mergeCell ref="AR1692:AS1692"/>
    <mergeCell ref="AT1692:AU1692"/>
    <mergeCell ref="S1675:T1675"/>
    <mergeCell ref="U1675:V1675"/>
    <mergeCell ref="D1675:E1675"/>
    <mergeCell ref="F1675:G1675"/>
    <mergeCell ref="I1675:J1675"/>
    <mergeCell ref="K1675:L1675"/>
    <mergeCell ref="N1675:O1675"/>
    <mergeCell ref="P1675:Q1675"/>
    <mergeCell ref="AH1675:AI1675"/>
    <mergeCell ref="AJ1675:AK1675"/>
    <mergeCell ref="AH1682:AI1682"/>
    <mergeCell ref="AJ1682:AK1682"/>
    <mergeCell ref="AM1682:AN1682"/>
    <mergeCell ref="AO1682:AP1682"/>
    <mergeCell ref="AR1682:AS1682"/>
    <mergeCell ref="AT1682:AU1682"/>
    <mergeCell ref="D1699:E1699"/>
    <mergeCell ref="F1699:G1699"/>
    <mergeCell ref="I1699:J1699"/>
    <mergeCell ref="K1699:L1699"/>
    <mergeCell ref="N1699:O1699"/>
    <mergeCell ref="P1699:Q1699"/>
    <mergeCell ref="U1699:V1699"/>
    <mergeCell ref="X1699:Y1699"/>
    <mergeCell ref="Z1699:AA1699"/>
    <mergeCell ref="AC1699:AD1699"/>
    <mergeCell ref="AE1699:AF1699"/>
    <mergeCell ref="AJ1699:AK1699"/>
    <mergeCell ref="AM1699:AN1699"/>
    <mergeCell ref="AO1699:AP1699"/>
    <mergeCell ref="AR1699:AS1699"/>
    <mergeCell ref="AT1699:AU1699"/>
    <mergeCell ref="D1706:E1706"/>
    <mergeCell ref="F1706:G1706"/>
    <mergeCell ref="I1706:J1706"/>
    <mergeCell ref="K1706:L1706"/>
    <mergeCell ref="N1706:O1706"/>
    <mergeCell ref="P1706:Q1706"/>
    <mergeCell ref="U1706:V1706"/>
    <mergeCell ref="X1706:Y1706"/>
    <mergeCell ref="Z1706:AA1706"/>
    <mergeCell ref="AC1706:AD1706"/>
    <mergeCell ref="AE1706:AF1706"/>
    <mergeCell ref="AJ1706:AK1706"/>
    <mergeCell ref="AM1706:AN1706"/>
    <mergeCell ref="AO1706:AP1706"/>
    <mergeCell ref="AR1706:AS1706"/>
    <mergeCell ref="AT1706:AU1706"/>
    <mergeCell ref="D1713:E1713"/>
    <mergeCell ref="F1713:G1713"/>
    <mergeCell ref="I1713:J1713"/>
    <mergeCell ref="K1713:L1713"/>
    <mergeCell ref="N1713:O1713"/>
    <mergeCell ref="P1713:Q1713"/>
    <mergeCell ref="U1713:V1713"/>
    <mergeCell ref="X1713:Y1713"/>
    <mergeCell ref="Z1713:AA1713"/>
    <mergeCell ref="AC1713:AD1713"/>
    <mergeCell ref="AE1713:AF1713"/>
    <mergeCell ref="AJ1713:AK1713"/>
    <mergeCell ref="AM1713:AN1713"/>
    <mergeCell ref="AO1713:AP1713"/>
    <mergeCell ref="AR1713:AS1713"/>
    <mergeCell ref="AT1713:AU1713"/>
    <mergeCell ref="AR1710:AS1710"/>
    <mergeCell ref="AT1710:AU1710"/>
    <mergeCell ref="AR1720:AS1720"/>
    <mergeCell ref="AT1720:AU1720"/>
    <mergeCell ref="D1727:E1727"/>
    <mergeCell ref="F1727:G1727"/>
    <mergeCell ref="I1727:J1727"/>
    <mergeCell ref="K1727:L1727"/>
    <mergeCell ref="N1727:O1727"/>
    <mergeCell ref="P1727:Q1727"/>
    <mergeCell ref="U1727:V1727"/>
    <mergeCell ref="X1727:Y1727"/>
    <mergeCell ref="Z1727:AA1727"/>
    <mergeCell ref="AC1727:AD1727"/>
    <mergeCell ref="AE1727:AF1727"/>
    <mergeCell ref="AJ1727:AK1727"/>
    <mergeCell ref="AM1727:AN1727"/>
    <mergeCell ref="AO1727:AP1727"/>
    <mergeCell ref="AR1727:AS1727"/>
    <mergeCell ref="AT1727:AU1727"/>
    <mergeCell ref="D1734:E1734"/>
    <mergeCell ref="F1734:G1734"/>
    <mergeCell ref="I1734:J1734"/>
    <mergeCell ref="K1734:L1734"/>
    <mergeCell ref="N1734:O1734"/>
    <mergeCell ref="P1734:Q1734"/>
    <mergeCell ref="U1734:V1734"/>
    <mergeCell ref="X1734:Y1734"/>
    <mergeCell ref="Z1734:AA1734"/>
    <mergeCell ref="AC1734:AD1734"/>
    <mergeCell ref="AE1734:AF1734"/>
    <mergeCell ref="AJ1734:AK1734"/>
    <mergeCell ref="AM1734:AN1734"/>
    <mergeCell ref="AO1734:AP1734"/>
    <mergeCell ref="AR1734:AS1734"/>
    <mergeCell ref="AT1734:AU1734"/>
    <mergeCell ref="D1741:E1741"/>
    <mergeCell ref="F1741:G1741"/>
    <mergeCell ref="I1741:J1741"/>
    <mergeCell ref="K1741:L1741"/>
    <mergeCell ref="N1741:O1741"/>
    <mergeCell ref="P1741:Q1741"/>
    <mergeCell ref="U1741:V1741"/>
    <mergeCell ref="X1741:Y1741"/>
    <mergeCell ref="Z1741:AA1741"/>
    <mergeCell ref="AC1741:AD1741"/>
    <mergeCell ref="AE1741:AF1741"/>
    <mergeCell ref="AJ1741:AK1741"/>
    <mergeCell ref="AM1741:AN1741"/>
    <mergeCell ref="AO1741:AP1741"/>
    <mergeCell ref="AR1741:AS1741"/>
    <mergeCell ref="AT1741:AU1741"/>
    <mergeCell ref="D1748:E1748"/>
    <mergeCell ref="F1748:G1748"/>
    <mergeCell ref="I1748:J1748"/>
    <mergeCell ref="K1748:L1748"/>
    <mergeCell ref="N1748:O1748"/>
    <mergeCell ref="P1748:Q1748"/>
    <mergeCell ref="U1748:V1748"/>
    <mergeCell ref="X1748:Y1748"/>
    <mergeCell ref="Z1748:AA1748"/>
    <mergeCell ref="AC1748:AD1748"/>
    <mergeCell ref="AE1748:AF1748"/>
    <mergeCell ref="AJ1748:AK1748"/>
    <mergeCell ref="AM1748:AN1748"/>
    <mergeCell ref="AO1748:AP1748"/>
    <mergeCell ref="AR1748:AS1748"/>
    <mergeCell ref="AT1748:AU1748"/>
    <mergeCell ref="D1755:E1755"/>
    <mergeCell ref="F1755:G1755"/>
    <mergeCell ref="I1755:J1755"/>
    <mergeCell ref="K1755:L1755"/>
    <mergeCell ref="N1755:O1755"/>
    <mergeCell ref="P1755:Q1755"/>
    <mergeCell ref="U1755:V1755"/>
    <mergeCell ref="X1755:Y1755"/>
    <mergeCell ref="Z1755:AA1755"/>
    <mergeCell ref="AC1755:AD1755"/>
    <mergeCell ref="AE1755:AF1755"/>
    <mergeCell ref="AJ1755:AK1755"/>
    <mergeCell ref="AM1755:AN1755"/>
    <mergeCell ref="AO1755:AP1755"/>
    <mergeCell ref="AR1755:AS1755"/>
    <mergeCell ref="AT1755:AU1755"/>
    <mergeCell ref="AM1745:AN1745"/>
    <mergeCell ref="AO1745:AP1745"/>
    <mergeCell ref="AR1745:AS1745"/>
    <mergeCell ref="AT1745:AU1745"/>
    <mergeCell ref="AM1752:AN1752"/>
    <mergeCell ref="AO1752:AP1752"/>
    <mergeCell ref="AR1752:AS1752"/>
    <mergeCell ref="AT1752:AU1752"/>
    <mergeCell ref="AM1776:AN1776"/>
    <mergeCell ref="AO1776:AP1776"/>
    <mergeCell ref="AR1776:AS1776"/>
    <mergeCell ref="AT1776:AU1776"/>
    <mergeCell ref="AM1773:AN1773"/>
    <mergeCell ref="AO1773:AP1773"/>
    <mergeCell ref="AR1773:AS1773"/>
    <mergeCell ref="AT1773:AU1773"/>
    <mergeCell ref="D1783:E1783"/>
    <mergeCell ref="F1783:G1783"/>
    <mergeCell ref="I1783:J1783"/>
    <mergeCell ref="K1783:L1783"/>
    <mergeCell ref="N1783:O1783"/>
    <mergeCell ref="P1783:Q1783"/>
    <mergeCell ref="U1783:V1783"/>
    <mergeCell ref="X1783:Y1783"/>
    <mergeCell ref="Z1783:AA1783"/>
    <mergeCell ref="AC1783:AD1783"/>
    <mergeCell ref="AE1783:AF1783"/>
    <mergeCell ref="AJ1783:AK1783"/>
    <mergeCell ref="AM1783:AN1783"/>
    <mergeCell ref="AO1783:AP1783"/>
    <mergeCell ref="AR1783:AS1783"/>
    <mergeCell ref="AT1783:AU1783"/>
    <mergeCell ref="D1790:E1790"/>
    <mergeCell ref="F1790:G1790"/>
    <mergeCell ref="I1790:J1790"/>
    <mergeCell ref="K1790:L1790"/>
    <mergeCell ref="N1790:O1790"/>
    <mergeCell ref="P1790:Q1790"/>
    <mergeCell ref="U1790:V1790"/>
    <mergeCell ref="X1790:Y1790"/>
    <mergeCell ref="Z1790:AA1790"/>
    <mergeCell ref="AC1790:AD1790"/>
    <mergeCell ref="AE1790:AF1790"/>
    <mergeCell ref="AJ1790:AK1790"/>
    <mergeCell ref="AM1790:AN1790"/>
    <mergeCell ref="AO1790:AP1790"/>
    <mergeCell ref="AR1790:AS1790"/>
    <mergeCell ref="AT1790:AU1790"/>
    <mergeCell ref="S1780:T1780"/>
    <mergeCell ref="U1780:V1780"/>
    <mergeCell ref="X1780:Y1780"/>
    <mergeCell ref="Z1780:AA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D1773:E1773"/>
    <mergeCell ref="F1773:G1773"/>
    <mergeCell ref="I1773:J1773"/>
    <mergeCell ref="K1773:L1773"/>
    <mergeCell ref="N1773:O1773"/>
    <mergeCell ref="P1773:Q1773"/>
    <mergeCell ref="AC1780:AD1780"/>
    <mergeCell ref="AE1780:AF1780"/>
    <mergeCell ref="AH1780:AI1780"/>
    <mergeCell ref="AJ1780:AK1780"/>
    <mergeCell ref="X1773:Y1773"/>
    <mergeCell ref="Z1773:AA1773"/>
    <mergeCell ref="AM1797:AN1797"/>
    <mergeCell ref="AO1797:AP1797"/>
    <mergeCell ref="AR1797:AS1797"/>
    <mergeCell ref="AT1797:AU1797"/>
    <mergeCell ref="D1804:E1804"/>
    <mergeCell ref="F1804:G1804"/>
    <mergeCell ref="I1804:J1804"/>
    <mergeCell ref="K1804:L1804"/>
    <mergeCell ref="N1804:O1804"/>
    <mergeCell ref="P1804:Q1804"/>
    <mergeCell ref="U1804:V1804"/>
    <mergeCell ref="X1804:Y1804"/>
    <mergeCell ref="Z1804:AA1804"/>
    <mergeCell ref="AC1804:AD1804"/>
    <mergeCell ref="AE1804:AF1804"/>
    <mergeCell ref="AJ1804:AK1804"/>
    <mergeCell ref="AM1804:AN1804"/>
    <mergeCell ref="AO1804:AP1804"/>
    <mergeCell ref="AR1804:AS1804"/>
    <mergeCell ref="AT1804:AU1804"/>
    <mergeCell ref="D1811:E1811"/>
    <mergeCell ref="F1811:G1811"/>
    <mergeCell ref="I1811:J1811"/>
    <mergeCell ref="K1811:L1811"/>
    <mergeCell ref="N1811:O1811"/>
    <mergeCell ref="P1811:Q1811"/>
    <mergeCell ref="U1811:V1811"/>
    <mergeCell ref="X1811:Y1811"/>
    <mergeCell ref="Z1811:AA1811"/>
    <mergeCell ref="AC1811:AD1811"/>
    <mergeCell ref="AE1811:AF1811"/>
    <mergeCell ref="AJ1811:AK1811"/>
    <mergeCell ref="AM1811:AN1811"/>
    <mergeCell ref="AO1811:AP1811"/>
    <mergeCell ref="AR1811:AS1811"/>
    <mergeCell ref="AT1811:AU1811"/>
    <mergeCell ref="S1801:T1801"/>
    <mergeCell ref="U1801:V1801"/>
    <mergeCell ref="D1801:E1801"/>
    <mergeCell ref="F1801:G1801"/>
    <mergeCell ref="I1801:J1801"/>
    <mergeCell ref="K1801:L1801"/>
    <mergeCell ref="N1801:O1801"/>
    <mergeCell ref="P1801:Q1801"/>
    <mergeCell ref="AH1801:AI1801"/>
    <mergeCell ref="AJ1801:AK1801"/>
    <mergeCell ref="AH1808:AI1808"/>
    <mergeCell ref="AJ1808:AK1808"/>
    <mergeCell ref="X1801:Y1801"/>
    <mergeCell ref="Z1801:AA1801"/>
    <mergeCell ref="AC1801:AD1801"/>
    <mergeCell ref="AE1801:AF1801"/>
    <mergeCell ref="X1808:Y1808"/>
    <mergeCell ref="Z1808:AA1808"/>
    <mergeCell ref="AC1808:AD1808"/>
    <mergeCell ref="AE1808:AF1808"/>
    <mergeCell ref="AM1818:AN1818"/>
    <mergeCell ref="AO1818:AP1818"/>
    <mergeCell ref="AR1818:AS1818"/>
    <mergeCell ref="AT1818:AU1818"/>
    <mergeCell ref="D1825:E1825"/>
    <mergeCell ref="F1825:G1825"/>
    <mergeCell ref="I1825:J1825"/>
    <mergeCell ref="K1825:L1825"/>
    <mergeCell ref="N1825:O1825"/>
    <mergeCell ref="P1825:Q1825"/>
    <mergeCell ref="U1825:V1825"/>
    <mergeCell ref="X1825:Y1825"/>
    <mergeCell ref="Z1825:AA1825"/>
    <mergeCell ref="AC1825:AD1825"/>
    <mergeCell ref="AE1825:AF1825"/>
    <mergeCell ref="AJ1825:AK1825"/>
    <mergeCell ref="AM1825:AN1825"/>
    <mergeCell ref="AO1825:AP1825"/>
    <mergeCell ref="AR1825:AS1825"/>
    <mergeCell ref="AT1825:AU1825"/>
    <mergeCell ref="D1832:E1832"/>
    <mergeCell ref="F1832:G1832"/>
    <mergeCell ref="I1832:J1832"/>
    <mergeCell ref="K1832:L1832"/>
    <mergeCell ref="N1832:O1832"/>
    <mergeCell ref="P1832:Q1832"/>
    <mergeCell ref="U1832:V1832"/>
    <mergeCell ref="X1832:Y1832"/>
    <mergeCell ref="Z1832:AA1832"/>
    <mergeCell ref="AC1832:AD1832"/>
    <mergeCell ref="AE1832:AF1832"/>
    <mergeCell ref="AJ1832:AK1832"/>
    <mergeCell ref="AM1832:AN1832"/>
    <mergeCell ref="AO1832:AP1832"/>
    <mergeCell ref="AR1832:AS1832"/>
    <mergeCell ref="AT1832:AU1832"/>
    <mergeCell ref="S1822:T1822"/>
    <mergeCell ref="U1822:V1822"/>
    <mergeCell ref="X1822:Y1822"/>
    <mergeCell ref="Z1822:AA1822"/>
    <mergeCell ref="D1822:E1822"/>
    <mergeCell ref="F1822:G1822"/>
    <mergeCell ref="I1822:J1822"/>
    <mergeCell ref="K1822:L1822"/>
    <mergeCell ref="N1822:O1822"/>
    <mergeCell ref="P1822:Q1822"/>
    <mergeCell ref="AM1839:AN1839"/>
    <mergeCell ref="AO1839:AP1839"/>
    <mergeCell ref="AR1839:AS1839"/>
    <mergeCell ref="AT1839:AU1839"/>
    <mergeCell ref="U1846:V1846"/>
    <mergeCell ref="X1846:Y1846"/>
    <mergeCell ref="Z1846:AA1846"/>
    <mergeCell ref="AC1846:AD1846"/>
    <mergeCell ref="AE1846:AF1846"/>
    <mergeCell ref="AJ1846:AK1846"/>
    <mergeCell ref="AM1846:AN1846"/>
    <mergeCell ref="AO1846:AP1846"/>
    <mergeCell ref="AR1846:AS1846"/>
    <mergeCell ref="AT1846:AU1846"/>
    <mergeCell ref="D1853:E1853"/>
    <mergeCell ref="F1853:G1853"/>
    <mergeCell ref="I1853:J1853"/>
    <mergeCell ref="K1853:L1853"/>
    <mergeCell ref="N1853:O1853"/>
    <mergeCell ref="P1853:Q1853"/>
    <mergeCell ref="U1853:V1853"/>
    <mergeCell ref="X1853:Y1853"/>
    <mergeCell ref="Z1853:AA1853"/>
    <mergeCell ref="AC1853:AD1853"/>
    <mergeCell ref="AE1853:AF1853"/>
    <mergeCell ref="AJ1853:AK1853"/>
    <mergeCell ref="AM1853:AN1853"/>
    <mergeCell ref="AO1853:AP1853"/>
    <mergeCell ref="AR1853:AS1853"/>
    <mergeCell ref="AT1853:AU1853"/>
    <mergeCell ref="S1843:T1843"/>
    <mergeCell ref="U1843:V1843"/>
    <mergeCell ref="D1843:E1843"/>
    <mergeCell ref="F1843:G1843"/>
    <mergeCell ref="I1843:J1843"/>
    <mergeCell ref="K1843:L1843"/>
    <mergeCell ref="N1843:O1843"/>
    <mergeCell ref="P1843:Q1843"/>
    <mergeCell ref="AH1843:AI1843"/>
    <mergeCell ref="AJ1843:AK1843"/>
    <mergeCell ref="AH1850:AI1850"/>
    <mergeCell ref="AJ1850:AK1850"/>
    <mergeCell ref="AM1843:AN1843"/>
    <mergeCell ref="AO1843:AP1843"/>
    <mergeCell ref="AR1843:AS1843"/>
    <mergeCell ref="AT1843:AU1843"/>
    <mergeCell ref="AM1850:AN1850"/>
    <mergeCell ref="AO1850:AP1850"/>
    <mergeCell ref="AR1850:AS1850"/>
    <mergeCell ref="AT1850:AU1850"/>
    <mergeCell ref="D1867:E1867"/>
    <mergeCell ref="F1867:G1867"/>
    <mergeCell ref="I1867:J1867"/>
    <mergeCell ref="K1867:L1867"/>
    <mergeCell ref="N1867:O1867"/>
    <mergeCell ref="P1867:Q1867"/>
    <mergeCell ref="U1867:V1867"/>
    <mergeCell ref="X1867:Y1867"/>
    <mergeCell ref="Z1867:AA1867"/>
    <mergeCell ref="AC1867:AD1867"/>
    <mergeCell ref="AE1867:AF1867"/>
    <mergeCell ref="AJ1867:AK1867"/>
    <mergeCell ref="AM1867:AN1867"/>
    <mergeCell ref="AO1867:AP1867"/>
    <mergeCell ref="AR1867:AS1867"/>
    <mergeCell ref="AT1867:AU1867"/>
    <mergeCell ref="D1874:E1874"/>
    <mergeCell ref="F1874:G1874"/>
    <mergeCell ref="I1874:J1874"/>
    <mergeCell ref="K1874:L1874"/>
    <mergeCell ref="N1874:O1874"/>
    <mergeCell ref="P1874:Q1874"/>
    <mergeCell ref="U1874:V1874"/>
    <mergeCell ref="X1874:Y1874"/>
    <mergeCell ref="Z1874:AA1874"/>
    <mergeCell ref="AC1874:AD1874"/>
    <mergeCell ref="AE1874:AF1874"/>
    <mergeCell ref="AJ1874:AK1874"/>
    <mergeCell ref="AM1874:AN1874"/>
    <mergeCell ref="AO1874:AP1874"/>
    <mergeCell ref="AR1874:AS1874"/>
    <mergeCell ref="AT1874:AU1874"/>
    <mergeCell ref="D1881:E1881"/>
    <mergeCell ref="F1881:G1881"/>
    <mergeCell ref="I1881:J1881"/>
    <mergeCell ref="K1881:L1881"/>
    <mergeCell ref="N1881:O1881"/>
    <mergeCell ref="P1881:Q1881"/>
    <mergeCell ref="U1881:V1881"/>
    <mergeCell ref="X1881:Y1881"/>
    <mergeCell ref="Z1881:AA1881"/>
    <mergeCell ref="AC1881:AD1881"/>
    <mergeCell ref="AE1881:AF1881"/>
    <mergeCell ref="AJ1881:AK1881"/>
    <mergeCell ref="AM1881:AN1881"/>
    <mergeCell ref="AO1881:AP1881"/>
    <mergeCell ref="AR1881:AS1881"/>
    <mergeCell ref="AT1881:AU1881"/>
    <mergeCell ref="AR1888:AS1888"/>
    <mergeCell ref="AT1888:AU1888"/>
    <mergeCell ref="D1895:E1895"/>
    <mergeCell ref="F1895:G1895"/>
    <mergeCell ref="I1895:J1895"/>
    <mergeCell ref="K1895:L1895"/>
    <mergeCell ref="N1895:O1895"/>
    <mergeCell ref="P1895:Q1895"/>
    <mergeCell ref="U1895:V1895"/>
    <mergeCell ref="X1895:Y1895"/>
    <mergeCell ref="Z1895:AA1895"/>
    <mergeCell ref="AC1895:AD1895"/>
    <mergeCell ref="AE1895:AF1895"/>
    <mergeCell ref="AJ1895:AK1895"/>
    <mergeCell ref="AM1895:AN1895"/>
    <mergeCell ref="AO1895:AP1895"/>
    <mergeCell ref="AR1895:AS1895"/>
    <mergeCell ref="AT1895:AU1895"/>
    <mergeCell ref="D1902:E1902"/>
    <mergeCell ref="F1902:G1902"/>
    <mergeCell ref="I1902:J1902"/>
    <mergeCell ref="K1902:L1902"/>
    <mergeCell ref="N1902:O1902"/>
    <mergeCell ref="P1902:Q1902"/>
    <mergeCell ref="U1902:V1902"/>
    <mergeCell ref="X1902:Y1902"/>
    <mergeCell ref="Z1902:AA1902"/>
    <mergeCell ref="AC1902:AD1902"/>
    <mergeCell ref="AE1902:AF1902"/>
    <mergeCell ref="AJ1902:AK1902"/>
    <mergeCell ref="AM1902:AN1902"/>
    <mergeCell ref="AO1902:AP1902"/>
    <mergeCell ref="AR1902:AS1902"/>
    <mergeCell ref="AT1902:AU1902"/>
    <mergeCell ref="AM1892:AN1892"/>
    <mergeCell ref="AO1892:AP1892"/>
    <mergeCell ref="D1909:E1909"/>
    <mergeCell ref="F1909:G1909"/>
    <mergeCell ref="I1909:J1909"/>
    <mergeCell ref="K1909:L1909"/>
    <mergeCell ref="N1909:O1909"/>
    <mergeCell ref="P1909:Q1909"/>
    <mergeCell ref="U1909:V1909"/>
    <mergeCell ref="X1909:Y1909"/>
    <mergeCell ref="Z1909:AA1909"/>
    <mergeCell ref="AC1909:AD1909"/>
    <mergeCell ref="AE1909:AF1909"/>
    <mergeCell ref="AJ1909:AK1909"/>
    <mergeCell ref="AM1909:AN1909"/>
    <mergeCell ref="AO1909:AP1909"/>
    <mergeCell ref="AR1909:AS1909"/>
    <mergeCell ref="AT1909:AU1909"/>
    <mergeCell ref="D1916:E1916"/>
    <mergeCell ref="F1916:G1916"/>
    <mergeCell ref="I1916:J1916"/>
    <mergeCell ref="K1916:L1916"/>
    <mergeCell ref="N1916:O1916"/>
    <mergeCell ref="P1916:Q1916"/>
    <mergeCell ref="U1916:V1916"/>
    <mergeCell ref="X1916:Y1916"/>
    <mergeCell ref="Z1916:AA1916"/>
    <mergeCell ref="AC1916:AD1916"/>
    <mergeCell ref="AE1916:AF1916"/>
    <mergeCell ref="AJ1916:AK1916"/>
    <mergeCell ref="AM1916:AN1916"/>
    <mergeCell ref="AO1916:AP1916"/>
    <mergeCell ref="AR1916:AS1916"/>
    <mergeCell ref="AT1916:AU1916"/>
    <mergeCell ref="D1923:E1923"/>
    <mergeCell ref="F1923:G1923"/>
    <mergeCell ref="I1923:J1923"/>
    <mergeCell ref="K1923:L1923"/>
    <mergeCell ref="N1923:O1923"/>
    <mergeCell ref="P1923:Q1923"/>
    <mergeCell ref="U1923:V1923"/>
    <mergeCell ref="X1923:Y1923"/>
    <mergeCell ref="Z1923:AA1923"/>
    <mergeCell ref="AC1923:AD1923"/>
    <mergeCell ref="AE1923:AF1923"/>
    <mergeCell ref="AJ1923:AK1923"/>
    <mergeCell ref="AM1923:AN1923"/>
    <mergeCell ref="AO1923:AP1923"/>
    <mergeCell ref="AR1923:AS1923"/>
    <mergeCell ref="AT1923:AU1923"/>
    <mergeCell ref="AR1944:AS1944"/>
    <mergeCell ref="AT1944:AU1944"/>
    <mergeCell ref="D1951:E1951"/>
    <mergeCell ref="F1951:G1951"/>
    <mergeCell ref="I1951:J1951"/>
    <mergeCell ref="K1951:L1951"/>
    <mergeCell ref="N1951:O1951"/>
    <mergeCell ref="P1951:Q1951"/>
    <mergeCell ref="U1951:V1951"/>
    <mergeCell ref="X1951:Y1951"/>
    <mergeCell ref="Z1951:AA1951"/>
    <mergeCell ref="AC1951:AD1951"/>
    <mergeCell ref="AE1951:AF1951"/>
    <mergeCell ref="AJ1951:AK1951"/>
    <mergeCell ref="AM1951:AN1951"/>
    <mergeCell ref="AO1951:AP1951"/>
    <mergeCell ref="AR1951:AS1951"/>
    <mergeCell ref="AT1951:AU1951"/>
    <mergeCell ref="D1958:E1958"/>
    <mergeCell ref="F1958:G1958"/>
    <mergeCell ref="I1958:J1958"/>
    <mergeCell ref="K1958:L1958"/>
    <mergeCell ref="N1958:O1958"/>
    <mergeCell ref="P1958:Q1958"/>
    <mergeCell ref="U1958:V1958"/>
    <mergeCell ref="X1958:Y1958"/>
    <mergeCell ref="Z1958:AA1958"/>
    <mergeCell ref="AC1958:AD1958"/>
    <mergeCell ref="AE1958:AF1958"/>
    <mergeCell ref="AJ1958:AK1958"/>
    <mergeCell ref="AM1958:AN1958"/>
    <mergeCell ref="AO1958:AP1958"/>
    <mergeCell ref="AR1958:AS1958"/>
    <mergeCell ref="AT1958:AU1958"/>
    <mergeCell ref="AM1955:AN1955"/>
    <mergeCell ref="AO1955:AP1955"/>
    <mergeCell ref="AR1955:AS1955"/>
    <mergeCell ref="AT1955:AU1955"/>
    <mergeCell ref="S1948:T1948"/>
    <mergeCell ref="U1948:V1948"/>
    <mergeCell ref="X1948:Y1948"/>
    <mergeCell ref="Z1948:AA1948"/>
    <mergeCell ref="D1948:E1948"/>
    <mergeCell ref="F1948:G1948"/>
    <mergeCell ref="I1948:J1948"/>
    <mergeCell ref="K1948:L1948"/>
    <mergeCell ref="N1948:O1948"/>
    <mergeCell ref="P1948:Q1948"/>
    <mergeCell ref="S1955:T1955"/>
    <mergeCell ref="U1955:V1955"/>
    <mergeCell ref="X1955:Y1955"/>
    <mergeCell ref="Z1955:AA1955"/>
    <mergeCell ref="D1955:E1955"/>
    <mergeCell ref="F1955:G1955"/>
    <mergeCell ref="I1955:J1955"/>
    <mergeCell ref="K1955:L1955"/>
    <mergeCell ref="N1955:O1955"/>
    <mergeCell ref="P1955:Q1955"/>
    <mergeCell ref="AC1955:AD1955"/>
    <mergeCell ref="AE1955:AF1955"/>
    <mergeCell ref="AH1955:AI1955"/>
    <mergeCell ref="AJ1955:AK1955"/>
    <mergeCell ref="AR1962:AS1962"/>
    <mergeCell ref="AT1962:AU1962"/>
    <mergeCell ref="D1972:E1972"/>
    <mergeCell ref="F1972:G1972"/>
    <mergeCell ref="I1972:J1972"/>
    <mergeCell ref="K1972:L1972"/>
    <mergeCell ref="N1972:O1972"/>
    <mergeCell ref="P1972:Q1972"/>
    <mergeCell ref="U1972:V1972"/>
    <mergeCell ref="X1972:Y1972"/>
    <mergeCell ref="Z1972:AA1972"/>
    <mergeCell ref="AC1972:AD1972"/>
    <mergeCell ref="AE1972:AF1972"/>
    <mergeCell ref="AJ1972:AK1972"/>
    <mergeCell ref="AM1972:AN1972"/>
    <mergeCell ref="AO1972:AP1972"/>
    <mergeCell ref="AR1972:AS1972"/>
    <mergeCell ref="AT1972:AU1972"/>
    <mergeCell ref="D1979:E1979"/>
    <mergeCell ref="F1979:G1979"/>
    <mergeCell ref="I1979:J1979"/>
    <mergeCell ref="K1979:L1979"/>
    <mergeCell ref="N1979:O1979"/>
    <mergeCell ref="P1979:Q1979"/>
    <mergeCell ref="U1979:V1979"/>
    <mergeCell ref="X1979:Y1979"/>
    <mergeCell ref="Z1979:AA1979"/>
    <mergeCell ref="AC1979:AD1979"/>
    <mergeCell ref="AE1979:AF1979"/>
    <mergeCell ref="AJ1979:AK1979"/>
    <mergeCell ref="AM1979:AN1979"/>
    <mergeCell ref="AO1979:AP1979"/>
    <mergeCell ref="AR1979:AS1979"/>
    <mergeCell ref="AT1979:AU1979"/>
    <mergeCell ref="S1969:T1969"/>
    <mergeCell ref="U1969:V1969"/>
    <mergeCell ref="D1969:E1969"/>
    <mergeCell ref="F1969:G1969"/>
    <mergeCell ref="I1969:J1969"/>
    <mergeCell ref="K1969:L1969"/>
    <mergeCell ref="N1969:O1969"/>
    <mergeCell ref="P1969:Q1969"/>
    <mergeCell ref="AH1969:AI1969"/>
    <mergeCell ref="AJ1969:AK1969"/>
    <mergeCell ref="AH1976:AI1976"/>
    <mergeCell ref="AJ1976:AK1976"/>
    <mergeCell ref="X1969:Y1969"/>
    <mergeCell ref="Z1969:AA1969"/>
    <mergeCell ref="AC1969:AD1969"/>
    <mergeCell ref="AE1969:AF1969"/>
    <mergeCell ref="X1976:Y1976"/>
    <mergeCell ref="Z1976:AA1976"/>
    <mergeCell ref="AC1976:AD1976"/>
    <mergeCell ref="AE1976:AF1976"/>
    <mergeCell ref="S1962:T1962"/>
    <mergeCell ref="U1962:V1962"/>
    <mergeCell ref="D1962:E1962"/>
    <mergeCell ref="F1962:G1962"/>
    <mergeCell ref="I1962:J1962"/>
    <mergeCell ref="K1962:L1962"/>
    <mergeCell ref="N1962:O1962"/>
    <mergeCell ref="P1962:Q1962"/>
    <mergeCell ref="AR1969:AS1969"/>
    <mergeCell ref="AT1969:AU1969"/>
    <mergeCell ref="AM1986:AN1986"/>
    <mergeCell ref="AO1986:AP1986"/>
    <mergeCell ref="AR1986:AS1986"/>
    <mergeCell ref="AT1986:AU1986"/>
    <mergeCell ref="D1993:E1993"/>
    <mergeCell ref="F1993:G1993"/>
    <mergeCell ref="I1993:J1993"/>
    <mergeCell ref="K1993:L1993"/>
    <mergeCell ref="N1993:O1993"/>
    <mergeCell ref="P1993:Q1993"/>
    <mergeCell ref="U1993:V1993"/>
    <mergeCell ref="X1993:Y1993"/>
    <mergeCell ref="Z1993:AA1993"/>
    <mergeCell ref="AC1993:AD1993"/>
    <mergeCell ref="AE1993:AF1993"/>
    <mergeCell ref="AJ1993:AK1993"/>
    <mergeCell ref="AM1993:AN1993"/>
    <mergeCell ref="AO1993:AP1993"/>
    <mergeCell ref="AR1993:AS1993"/>
    <mergeCell ref="AT1993:AU1993"/>
    <mergeCell ref="D2000:E2000"/>
    <mergeCell ref="F2000:G2000"/>
    <mergeCell ref="I2000:J2000"/>
    <mergeCell ref="K2000:L2000"/>
    <mergeCell ref="N2000:O2000"/>
    <mergeCell ref="P2000:Q2000"/>
    <mergeCell ref="U2000:V2000"/>
    <mergeCell ref="X2000:Y2000"/>
    <mergeCell ref="Z2000:AA2000"/>
    <mergeCell ref="AC2000:AD2000"/>
    <mergeCell ref="AE2000:AF2000"/>
    <mergeCell ref="AJ2000:AK2000"/>
    <mergeCell ref="AM2000:AN2000"/>
    <mergeCell ref="AO2000:AP2000"/>
    <mergeCell ref="AR2000:AS2000"/>
    <mergeCell ref="AT2000:AU2000"/>
    <mergeCell ref="D1986:E1986"/>
    <mergeCell ref="F1986:G1986"/>
    <mergeCell ref="I1986:J1986"/>
    <mergeCell ref="K1986:L1986"/>
    <mergeCell ref="N1986:O1986"/>
    <mergeCell ref="P1986:Q1986"/>
    <mergeCell ref="U1986:V1986"/>
    <mergeCell ref="X1986:Y1986"/>
    <mergeCell ref="Z1986:AA1986"/>
    <mergeCell ref="AC1986:AD1986"/>
    <mergeCell ref="AE1986:AF1986"/>
    <mergeCell ref="AJ1986:AK1986"/>
    <mergeCell ref="AM2007:AN2007"/>
    <mergeCell ref="AO2007:AP2007"/>
    <mergeCell ref="AR2007:AS2007"/>
    <mergeCell ref="AT2007:AU2007"/>
    <mergeCell ref="AE2014:AF2014"/>
    <mergeCell ref="AJ2014:AK2014"/>
    <mergeCell ref="AM2014:AN2014"/>
    <mergeCell ref="AO2014:AP2014"/>
    <mergeCell ref="AR2014:AS2014"/>
    <mergeCell ref="AT2014:AU2014"/>
    <mergeCell ref="D2021:E2021"/>
    <mergeCell ref="F2021:G2021"/>
    <mergeCell ref="I2021:J2021"/>
    <mergeCell ref="K2021:L2021"/>
    <mergeCell ref="N2021:O2021"/>
    <mergeCell ref="P2021:Q2021"/>
    <mergeCell ref="U2021:V2021"/>
    <mergeCell ref="X2021:Y2021"/>
    <mergeCell ref="Z2021:AA2021"/>
    <mergeCell ref="AC2021:AD2021"/>
    <mergeCell ref="AE2021:AF2021"/>
    <mergeCell ref="AJ2021:AK2021"/>
    <mergeCell ref="AM2021:AN2021"/>
    <mergeCell ref="AO2021:AP2021"/>
    <mergeCell ref="AR2021:AS2021"/>
    <mergeCell ref="AT2021:AU2021"/>
    <mergeCell ref="D2028:E2028"/>
    <mergeCell ref="F2028:G2028"/>
    <mergeCell ref="I2028:J2028"/>
    <mergeCell ref="K2028:L2028"/>
    <mergeCell ref="N2028:O2028"/>
    <mergeCell ref="P2028:Q2028"/>
    <mergeCell ref="U2028:V2028"/>
    <mergeCell ref="X2028:Y2028"/>
    <mergeCell ref="Z2028:AA2028"/>
    <mergeCell ref="AC2028:AD2028"/>
    <mergeCell ref="AE2028:AF2028"/>
    <mergeCell ref="AJ2028:AK2028"/>
    <mergeCell ref="AM2028:AN2028"/>
    <mergeCell ref="AO2028:AP2028"/>
    <mergeCell ref="AR2028:AS2028"/>
    <mergeCell ref="AT2028:AU2028"/>
    <mergeCell ref="S2011:T2011"/>
    <mergeCell ref="U2011:V2011"/>
    <mergeCell ref="D2011:E2011"/>
    <mergeCell ref="F2011:G2011"/>
    <mergeCell ref="I2011:J2011"/>
    <mergeCell ref="K2011:L2011"/>
    <mergeCell ref="N2011:O2011"/>
    <mergeCell ref="P2011:Q2011"/>
    <mergeCell ref="AH2011:AI2011"/>
    <mergeCell ref="AJ2011:AK2011"/>
    <mergeCell ref="AH2018:AI2018"/>
    <mergeCell ref="AJ2018:AK2018"/>
    <mergeCell ref="AM2018:AN2018"/>
    <mergeCell ref="AO2018:AP2018"/>
    <mergeCell ref="AR2018:AS2018"/>
    <mergeCell ref="AT2018:AU2018"/>
    <mergeCell ref="D2035:E2035"/>
    <mergeCell ref="F2035:G2035"/>
    <mergeCell ref="I2035:J2035"/>
    <mergeCell ref="K2035:L2035"/>
    <mergeCell ref="N2035:O2035"/>
    <mergeCell ref="P2035:Q2035"/>
    <mergeCell ref="U2035:V2035"/>
    <mergeCell ref="X2035:Y2035"/>
    <mergeCell ref="Z2035:AA2035"/>
    <mergeCell ref="AC2035:AD2035"/>
    <mergeCell ref="AE2035:AF2035"/>
    <mergeCell ref="AJ2035:AK2035"/>
    <mergeCell ref="AM2035:AN2035"/>
    <mergeCell ref="AO2035:AP2035"/>
    <mergeCell ref="AR2035:AS2035"/>
    <mergeCell ref="AT2035:AU2035"/>
    <mergeCell ref="D2042:E2042"/>
    <mergeCell ref="F2042:G2042"/>
    <mergeCell ref="I2042:J2042"/>
    <mergeCell ref="K2042:L2042"/>
    <mergeCell ref="N2042:O2042"/>
    <mergeCell ref="P2042:Q2042"/>
    <mergeCell ref="U2042:V2042"/>
    <mergeCell ref="X2042:Y2042"/>
    <mergeCell ref="Z2042:AA2042"/>
    <mergeCell ref="AC2042:AD2042"/>
    <mergeCell ref="AE2042:AF2042"/>
    <mergeCell ref="AJ2042:AK2042"/>
    <mergeCell ref="AM2042:AN2042"/>
    <mergeCell ref="AO2042:AP2042"/>
    <mergeCell ref="AR2042:AS2042"/>
    <mergeCell ref="AT2042:AU2042"/>
    <mergeCell ref="D2049:E2049"/>
    <mergeCell ref="F2049:G2049"/>
    <mergeCell ref="I2049:J2049"/>
    <mergeCell ref="K2049:L2049"/>
    <mergeCell ref="N2049:O2049"/>
    <mergeCell ref="P2049:Q2049"/>
    <mergeCell ref="U2049:V2049"/>
    <mergeCell ref="X2049:Y2049"/>
    <mergeCell ref="Z2049:AA2049"/>
    <mergeCell ref="AC2049:AD2049"/>
    <mergeCell ref="AE2049:AF2049"/>
    <mergeCell ref="AJ2049:AK2049"/>
    <mergeCell ref="AM2049:AN2049"/>
    <mergeCell ref="AO2049:AP2049"/>
    <mergeCell ref="AR2049:AS2049"/>
    <mergeCell ref="AT2049:AU2049"/>
    <mergeCell ref="Z2056:AA2056"/>
    <mergeCell ref="AC2056:AD2056"/>
    <mergeCell ref="AE2056:AF2056"/>
    <mergeCell ref="AJ2056:AK2056"/>
    <mergeCell ref="AM2056:AN2056"/>
    <mergeCell ref="AO2056:AP2056"/>
    <mergeCell ref="AR2056:AS2056"/>
    <mergeCell ref="AT2056:AU2056"/>
    <mergeCell ref="D2063:E2063"/>
    <mergeCell ref="F2063:G2063"/>
    <mergeCell ref="I2063:J2063"/>
    <mergeCell ref="K2063:L2063"/>
    <mergeCell ref="N2063:O2063"/>
    <mergeCell ref="P2063:Q2063"/>
    <mergeCell ref="U2063:V2063"/>
    <mergeCell ref="X2063:Y2063"/>
    <mergeCell ref="Z2063:AA2063"/>
    <mergeCell ref="AC2063:AD2063"/>
    <mergeCell ref="AE2063:AF2063"/>
    <mergeCell ref="AJ2063:AK2063"/>
    <mergeCell ref="AM2063:AN2063"/>
    <mergeCell ref="AO2063:AP2063"/>
    <mergeCell ref="AR2063:AS2063"/>
    <mergeCell ref="AT2063:AU2063"/>
    <mergeCell ref="D2070:E2070"/>
    <mergeCell ref="F2070:G2070"/>
    <mergeCell ref="I2070:J2070"/>
    <mergeCell ref="K2070:L2070"/>
    <mergeCell ref="N2070:O2070"/>
    <mergeCell ref="P2070:Q2070"/>
    <mergeCell ref="U2070:V2070"/>
    <mergeCell ref="X2070:Y2070"/>
    <mergeCell ref="Z2070:AA2070"/>
    <mergeCell ref="AC2070:AD2070"/>
    <mergeCell ref="AE2070:AF2070"/>
    <mergeCell ref="AJ2070:AK2070"/>
    <mergeCell ref="AM2070:AN2070"/>
    <mergeCell ref="AO2070:AP2070"/>
    <mergeCell ref="AR2070:AS2070"/>
    <mergeCell ref="AT2070:AU2070"/>
    <mergeCell ref="AM2067:AN2067"/>
    <mergeCell ref="AO2067:AP2067"/>
    <mergeCell ref="AR2067:AS2067"/>
    <mergeCell ref="AT2067:AU2067"/>
    <mergeCell ref="D2077:E2077"/>
    <mergeCell ref="F2077:G2077"/>
    <mergeCell ref="I2077:J2077"/>
    <mergeCell ref="K2077:L2077"/>
    <mergeCell ref="N2077:O2077"/>
    <mergeCell ref="P2077:Q2077"/>
    <mergeCell ref="U2077:V2077"/>
    <mergeCell ref="X2077:Y2077"/>
    <mergeCell ref="Z2077:AA2077"/>
    <mergeCell ref="AC2077:AD2077"/>
    <mergeCell ref="AE2077:AF2077"/>
    <mergeCell ref="AJ2077:AK2077"/>
    <mergeCell ref="AM2077:AN2077"/>
    <mergeCell ref="AO2077:AP2077"/>
    <mergeCell ref="AR2077:AS2077"/>
    <mergeCell ref="AT2077:AU2077"/>
    <mergeCell ref="D2084:E2084"/>
    <mergeCell ref="F2084:G2084"/>
    <mergeCell ref="I2084:J2084"/>
    <mergeCell ref="K2084:L2084"/>
    <mergeCell ref="N2084:O2084"/>
    <mergeCell ref="P2084:Q2084"/>
    <mergeCell ref="U2084:V2084"/>
    <mergeCell ref="X2084:Y2084"/>
    <mergeCell ref="Z2084:AA2084"/>
    <mergeCell ref="AC2084:AD2084"/>
    <mergeCell ref="AE2084:AF2084"/>
    <mergeCell ref="AJ2084:AK2084"/>
    <mergeCell ref="AM2084:AN2084"/>
    <mergeCell ref="AO2084:AP2084"/>
    <mergeCell ref="AR2084:AS2084"/>
    <mergeCell ref="AT2084:AU2084"/>
    <mergeCell ref="D2091:E2091"/>
    <mergeCell ref="F2091:G2091"/>
    <mergeCell ref="I2091:J2091"/>
    <mergeCell ref="K2091:L2091"/>
    <mergeCell ref="N2091:O2091"/>
    <mergeCell ref="P2091:Q2091"/>
    <mergeCell ref="U2091:V2091"/>
    <mergeCell ref="X2091:Y2091"/>
    <mergeCell ref="Z2091:AA2091"/>
    <mergeCell ref="AC2091:AD2091"/>
    <mergeCell ref="AE2091:AF2091"/>
    <mergeCell ref="AJ2091:AK2091"/>
    <mergeCell ref="AM2091:AN2091"/>
    <mergeCell ref="AO2091:AP2091"/>
    <mergeCell ref="AR2091:AS2091"/>
    <mergeCell ref="AT2091:AU2091"/>
    <mergeCell ref="D2098:E2098"/>
    <mergeCell ref="F2098:G2098"/>
    <mergeCell ref="I2098:J2098"/>
    <mergeCell ref="K2098:L2098"/>
    <mergeCell ref="N2098:O2098"/>
    <mergeCell ref="P2098:Q2098"/>
    <mergeCell ref="U2098:V2098"/>
    <mergeCell ref="X2098:Y2098"/>
    <mergeCell ref="Z2098:AA2098"/>
    <mergeCell ref="AC2098:AD2098"/>
    <mergeCell ref="AE2098:AF2098"/>
    <mergeCell ref="AJ2098:AK2098"/>
    <mergeCell ref="AM2098:AN2098"/>
    <mergeCell ref="AO2098:AP2098"/>
    <mergeCell ref="AR2098:AS2098"/>
    <mergeCell ref="AT2098:AU2098"/>
    <mergeCell ref="D2105:E2105"/>
    <mergeCell ref="F2105:G2105"/>
    <mergeCell ref="I2105:J2105"/>
    <mergeCell ref="K2105:L2105"/>
    <mergeCell ref="N2105:O2105"/>
    <mergeCell ref="P2105:Q2105"/>
    <mergeCell ref="U2105:V2105"/>
    <mergeCell ref="X2105:Y2105"/>
    <mergeCell ref="Z2105:AA2105"/>
    <mergeCell ref="AC2105:AD2105"/>
    <mergeCell ref="AE2105:AF2105"/>
    <mergeCell ref="AJ2105:AK2105"/>
    <mergeCell ref="AM2105:AN2105"/>
    <mergeCell ref="AO2105:AP2105"/>
    <mergeCell ref="AR2105:AS2105"/>
    <mergeCell ref="AT2105:AU2105"/>
    <mergeCell ref="D2112:E2112"/>
    <mergeCell ref="F2112:G2112"/>
    <mergeCell ref="I2112:J2112"/>
    <mergeCell ref="K2112:L2112"/>
    <mergeCell ref="N2112:O2112"/>
    <mergeCell ref="P2112:Q2112"/>
    <mergeCell ref="U2112:V2112"/>
    <mergeCell ref="X2112:Y2112"/>
    <mergeCell ref="Z2112:AA2112"/>
    <mergeCell ref="AC2112:AD2112"/>
    <mergeCell ref="AE2112:AF2112"/>
    <mergeCell ref="AJ2112:AK2112"/>
    <mergeCell ref="AM2112:AN2112"/>
    <mergeCell ref="AO2112:AP2112"/>
    <mergeCell ref="AR2112:AS2112"/>
    <mergeCell ref="AT2112:AU2112"/>
    <mergeCell ref="AO2119:AP2119"/>
    <mergeCell ref="AR2119:AS2119"/>
    <mergeCell ref="AT2119:AU2119"/>
    <mergeCell ref="D2126:E2126"/>
    <mergeCell ref="F2126:G2126"/>
    <mergeCell ref="I2126:J2126"/>
    <mergeCell ref="K2126:L2126"/>
    <mergeCell ref="N2126:O2126"/>
    <mergeCell ref="P2126:Q2126"/>
    <mergeCell ref="U2126:V2126"/>
    <mergeCell ref="X2126:Y2126"/>
    <mergeCell ref="Z2126:AA2126"/>
    <mergeCell ref="AC2126:AD2126"/>
    <mergeCell ref="AE2126:AF2126"/>
    <mergeCell ref="AJ2126:AK2126"/>
    <mergeCell ref="AM2126:AN2126"/>
    <mergeCell ref="AO2126:AP2126"/>
    <mergeCell ref="AR2126:AS2126"/>
    <mergeCell ref="AT2126:AU2126"/>
    <mergeCell ref="D2133:E2133"/>
    <mergeCell ref="F2133:G2133"/>
    <mergeCell ref="I2133:J2133"/>
    <mergeCell ref="K2133:L2133"/>
    <mergeCell ref="N2133:O2133"/>
    <mergeCell ref="P2133:Q2133"/>
    <mergeCell ref="U2133:V2133"/>
    <mergeCell ref="X2133:Y2133"/>
    <mergeCell ref="Z2133:AA2133"/>
    <mergeCell ref="AC2133:AD2133"/>
    <mergeCell ref="AE2133:AF2133"/>
    <mergeCell ref="AJ2133:AK2133"/>
    <mergeCell ref="AM2133:AN2133"/>
    <mergeCell ref="AO2133:AP2133"/>
    <mergeCell ref="AR2133:AS2133"/>
    <mergeCell ref="AT2133:AU2133"/>
    <mergeCell ref="AR2123:AS2123"/>
    <mergeCell ref="AT2123:AU2123"/>
    <mergeCell ref="AR2130:AS2130"/>
    <mergeCell ref="AT2130:AU2130"/>
    <mergeCell ref="AO2123:AP2123"/>
    <mergeCell ref="AM2130:AN2130"/>
    <mergeCell ref="AO2130:AP2130"/>
    <mergeCell ref="D2119:E2119"/>
    <mergeCell ref="F2119:G2119"/>
    <mergeCell ref="I2119:J2119"/>
    <mergeCell ref="K2119:L2119"/>
    <mergeCell ref="N2119:O2119"/>
    <mergeCell ref="P2119:Q2119"/>
    <mergeCell ref="U2119:V2119"/>
    <mergeCell ref="X2119:Y2119"/>
    <mergeCell ref="Z2119:AA2119"/>
    <mergeCell ref="AC2119:AD2119"/>
    <mergeCell ref="AE2119:AF2119"/>
    <mergeCell ref="AJ2119:AK2119"/>
    <mergeCell ref="AM2119:AN2119"/>
    <mergeCell ref="AO2140:AP2140"/>
    <mergeCell ref="AR2140:AS2140"/>
    <mergeCell ref="AT2140:AU2140"/>
    <mergeCell ref="D2147:E2147"/>
    <mergeCell ref="F2147:G2147"/>
    <mergeCell ref="I2147:J2147"/>
    <mergeCell ref="K2147:L2147"/>
    <mergeCell ref="N2147:O2147"/>
    <mergeCell ref="P2147:Q2147"/>
    <mergeCell ref="U2147:V2147"/>
    <mergeCell ref="X2147:Y2147"/>
    <mergeCell ref="Z2147:AA2147"/>
    <mergeCell ref="AC2147:AD2147"/>
    <mergeCell ref="AE2147:AF2147"/>
    <mergeCell ref="AJ2147:AK2147"/>
    <mergeCell ref="AM2147:AN2147"/>
    <mergeCell ref="AO2147:AP2147"/>
    <mergeCell ref="AR2147:AS2147"/>
    <mergeCell ref="AT2147:AU2147"/>
    <mergeCell ref="D2154:E2154"/>
    <mergeCell ref="F2154:G2154"/>
    <mergeCell ref="I2154:J2154"/>
    <mergeCell ref="K2154:L2154"/>
    <mergeCell ref="N2154:O2154"/>
    <mergeCell ref="P2154:Q2154"/>
    <mergeCell ref="U2154:V2154"/>
    <mergeCell ref="X2154:Y2154"/>
    <mergeCell ref="Z2154:AA2154"/>
    <mergeCell ref="AC2154:AD2154"/>
    <mergeCell ref="AE2154:AF2154"/>
    <mergeCell ref="AJ2154:AK2154"/>
    <mergeCell ref="AM2154:AN2154"/>
    <mergeCell ref="AO2154:AP2154"/>
    <mergeCell ref="AR2154:AS2154"/>
    <mergeCell ref="AT2154:AU2154"/>
    <mergeCell ref="D2161:E2161"/>
    <mergeCell ref="F2161:G2161"/>
    <mergeCell ref="I2161:J2161"/>
    <mergeCell ref="K2161:L2161"/>
    <mergeCell ref="N2161:O2161"/>
    <mergeCell ref="P2161:Q2161"/>
    <mergeCell ref="U2161:V2161"/>
    <mergeCell ref="X2161:Y2161"/>
    <mergeCell ref="Z2161:AA2161"/>
    <mergeCell ref="AC2161:AD2161"/>
    <mergeCell ref="AE2161:AF2161"/>
    <mergeCell ref="AJ2161:AK2161"/>
    <mergeCell ref="AM2161:AN2161"/>
    <mergeCell ref="AO2161:AP2161"/>
    <mergeCell ref="AR2161:AS2161"/>
    <mergeCell ref="AT2161:AU2161"/>
    <mergeCell ref="D2168:E2168"/>
    <mergeCell ref="F2168:G2168"/>
    <mergeCell ref="I2168:J2168"/>
    <mergeCell ref="K2168:L2168"/>
    <mergeCell ref="N2168:O2168"/>
    <mergeCell ref="P2168:Q2168"/>
    <mergeCell ref="U2168:V2168"/>
    <mergeCell ref="X2168:Y2168"/>
    <mergeCell ref="Z2168:AA2168"/>
    <mergeCell ref="AC2168:AD2168"/>
    <mergeCell ref="AE2168:AF2168"/>
    <mergeCell ref="AJ2168:AK2168"/>
    <mergeCell ref="AM2168:AN2168"/>
    <mergeCell ref="AO2168:AP2168"/>
    <mergeCell ref="AR2168:AS2168"/>
    <mergeCell ref="AT2168:AU2168"/>
    <mergeCell ref="D2175:E2175"/>
    <mergeCell ref="F2175:G2175"/>
    <mergeCell ref="I2175:J2175"/>
    <mergeCell ref="K2175:L2175"/>
    <mergeCell ref="N2175:O2175"/>
    <mergeCell ref="P2175:Q2175"/>
    <mergeCell ref="U2175:V2175"/>
    <mergeCell ref="X2175:Y2175"/>
    <mergeCell ref="Z2175:AA2175"/>
    <mergeCell ref="AC2175:AD2175"/>
    <mergeCell ref="AE2175:AF2175"/>
    <mergeCell ref="AJ2175:AK2175"/>
    <mergeCell ref="AM2175:AN2175"/>
    <mergeCell ref="AO2175:AP2175"/>
    <mergeCell ref="AR2175:AS2175"/>
    <mergeCell ref="AT2175:AU2175"/>
    <mergeCell ref="D2203:E2203"/>
    <mergeCell ref="F2203:G2203"/>
    <mergeCell ref="I2203:J2203"/>
    <mergeCell ref="K2203:L2203"/>
    <mergeCell ref="N2203:O2203"/>
    <mergeCell ref="P2203:Q2203"/>
    <mergeCell ref="U2203:V2203"/>
    <mergeCell ref="X2203:Y2203"/>
    <mergeCell ref="Z2203:AA2203"/>
    <mergeCell ref="AC2203:AD2203"/>
    <mergeCell ref="AE2203:AF2203"/>
    <mergeCell ref="AJ2203:AK2203"/>
    <mergeCell ref="AM2203:AN2203"/>
    <mergeCell ref="AO2203:AP2203"/>
    <mergeCell ref="AR2203:AS2203"/>
    <mergeCell ref="AT2203:AU2203"/>
    <mergeCell ref="D2210:E2210"/>
    <mergeCell ref="F2210:G2210"/>
    <mergeCell ref="I2210:J2210"/>
    <mergeCell ref="K2210:L2210"/>
    <mergeCell ref="N2210:O2210"/>
    <mergeCell ref="P2210:Q2210"/>
    <mergeCell ref="U2210:V2210"/>
    <mergeCell ref="X2210:Y2210"/>
    <mergeCell ref="Z2210:AA2210"/>
    <mergeCell ref="AC2210:AD2210"/>
    <mergeCell ref="AE2210:AF2210"/>
    <mergeCell ref="AJ2210:AK2210"/>
    <mergeCell ref="AM2210:AN2210"/>
    <mergeCell ref="AO2210:AP2210"/>
    <mergeCell ref="AR2210:AS2210"/>
    <mergeCell ref="AT2210:AU2210"/>
    <mergeCell ref="D2217:E2217"/>
    <mergeCell ref="F2217:G2217"/>
    <mergeCell ref="I2217:J2217"/>
    <mergeCell ref="K2217:L2217"/>
    <mergeCell ref="N2217:O2217"/>
    <mergeCell ref="P2217:Q2217"/>
    <mergeCell ref="U2217:V2217"/>
    <mergeCell ref="X2217:Y2217"/>
    <mergeCell ref="Z2217:AA2217"/>
    <mergeCell ref="AC2217:AD2217"/>
    <mergeCell ref="AE2217:AF2217"/>
    <mergeCell ref="AJ2217:AK2217"/>
    <mergeCell ref="AM2217:AN2217"/>
    <mergeCell ref="AO2217:AP2217"/>
    <mergeCell ref="AR2217:AS2217"/>
    <mergeCell ref="AT2217:AU2217"/>
    <mergeCell ref="AM2224:AN2224"/>
    <mergeCell ref="AO2224:AP2224"/>
    <mergeCell ref="AR2224:AS2224"/>
    <mergeCell ref="AT2224:AU2224"/>
    <mergeCell ref="D2231:E2231"/>
    <mergeCell ref="F2231:G2231"/>
    <mergeCell ref="I2231:J2231"/>
    <mergeCell ref="K2231:L2231"/>
    <mergeCell ref="N2231:O2231"/>
    <mergeCell ref="P2231:Q2231"/>
    <mergeCell ref="U2231:V2231"/>
    <mergeCell ref="X2231:Y2231"/>
    <mergeCell ref="Z2231:AA2231"/>
    <mergeCell ref="AC2231:AD2231"/>
    <mergeCell ref="AE2231:AF2231"/>
    <mergeCell ref="AJ2231:AK2231"/>
    <mergeCell ref="AM2231:AN2231"/>
    <mergeCell ref="AO2231:AP2231"/>
    <mergeCell ref="AR2231:AS2231"/>
    <mergeCell ref="AT2231:AU2231"/>
    <mergeCell ref="D2238:E2238"/>
    <mergeCell ref="F2238:G2238"/>
    <mergeCell ref="I2238:J2238"/>
    <mergeCell ref="K2238:L2238"/>
    <mergeCell ref="N2238:O2238"/>
    <mergeCell ref="P2238:Q2238"/>
    <mergeCell ref="U2238:V2238"/>
    <mergeCell ref="X2238:Y2238"/>
    <mergeCell ref="Z2238:AA2238"/>
    <mergeCell ref="AC2238:AD2238"/>
    <mergeCell ref="AE2238:AF2238"/>
    <mergeCell ref="AJ2238:AK2238"/>
    <mergeCell ref="AM2238:AN2238"/>
    <mergeCell ref="AO2238:AP2238"/>
    <mergeCell ref="AR2238:AS2238"/>
    <mergeCell ref="AT2238:AU2238"/>
    <mergeCell ref="AM2228:AN2228"/>
    <mergeCell ref="AO2228:AP2228"/>
    <mergeCell ref="AR2228:AS2228"/>
    <mergeCell ref="AT2228:AU2228"/>
    <mergeCell ref="AM2235:AN2235"/>
    <mergeCell ref="AO2235:AP2235"/>
    <mergeCell ref="AR2235:AS2235"/>
    <mergeCell ref="AT2235:AU2235"/>
    <mergeCell ref="D2245:E2245"/>
    <mergeCell ref="F2245:G2245"/>
    <mergeCell ref="I2245:J2245"/>
    <mergeCell ref="K2245:L2245"/>
    <mergeCell ref="N2245:O2245"/>
    <mergeCell ref="P2245:Q2245"/>
    <mergeCell ref="U2245:V2245"/>
    <mergeCell ref="X2245:Y2245"/>
    <mergeCell ref="Z2245:AA2245"/>
    <mergeCell ref="AC2245:AD2245"/>
    <mergeCell ref="AE2245:AF2245"/>
    <mergeCell ref="AJ2245:AK2245"/>
    <mergeCell ref="AM2245:AN2245"/>
    <mergeCell ref="AO2245:AP2245"/>
    <mergeCell ref="AR2245:AS2245"/>
    <mergeCell ref="AT2245:AU2245"/>
    <mergeCell ref="D2252:E2252"/>
    <mergeCell ref="F2252:G2252"/>
    <mergeCell ref="I2252:J2252"/>
    <mergeCell ref="K2252:L2252"/>
    <mergeCell ref="N2252:O2252"/>
    <mergeCell ref="P2252:Q2252"/>
    <mergeCell ref="U2252:V2252"/>
    <mergeCell ref="X2252:Y2252"/>
    <mergeCell ref="Z2252:AA2252"/>
    <mergeCell ref="AC2252:AD2252"/>
    <mergeCell ref="AE2252:AF2252"/>
    <mergeCell ref="AJ2252:AK2252"/>
    <mergeCell ref="AM2252:AN2252"/>
    <mergeCell ref="AO2252:AP2252"/>
    <mergeCell ref="AR2252:AS2252"/>
    <mergeCell ref="AT2252:AU2252"/>
    <mergeCell ref="D2259:E2259"/>
    <mergeCell ref="F2259:G2259"/>
    <mergeCell ref="I2259:J2259"/>
    <mergeCell ref="K2259:L2259"/>
    <mergeCell ref="N2259:O2259"/>
    <mergeCell ref="P2259:Q2259"/>
    <mergeCell ref="U2259:V2259"/>
    <mergeCell ref="X2259:Y2259"/>
    <mergeCell ref="Z2259:AA2259"/>
    <mergeCell ref="AC2259:AD2259"/>
    <mergeCell ref="AE2259:AF2259"/>
    <mergeCell ref="AJ2259:AK2259"/>
    <mergeCell ref="AM2259:AN2259"/>
    <mergeCell ref="AO2259:AP2259"/>
    <mergeCell ref="AR2259:AS2259"/>
    <mergeCell ref="AT2259:AU2259"/>
    <mergeCell ref="AE2280:AF2280"/>
    <mergeCell ref="AJ2280:AK2280"/>
    <mergeCell ref="AM2280:AN2280"/>
    <mergeCell ref="AO2280:AP2280"/>
    <mergeCell ref="AR2280:AS2280"/>
    <mergeCell ref="AT2280:AU2280"/>
    <mergeCell ref="D2287:E2287"/>
    <mergeCell ref="F2287:G2287"/>
    <mergeCell ref="I2287:J2287"/>
    <mergeCell ref="K2287:L2287"/>
    <mergeCell ref="N2287:O2287"/>
    <mergeCell ref="P2287:Q2287"/>
    <mergeCell ref="U2287:V2287"/>
    <mergeCell ref="X2287:Y2287"/>
    <mergeCell ref="Z2287:AA2287"/>
    <mergeCell ref="AC2287:AD2287"/>
    <mergeCell ref="AE2287:AF2287"/>
    <mergeCell ref="AJ2287:AK2287"/>
    <mergeCell ref="AM2287:AN2287"/>
    <mergeCell ref="AO2287:AP2287"/>
    <mergeCell ref="AR2287:AS2287"/>
    <mergeCell ref="AT2287:AU2287"/>
    <mergeCell ref="D2294:E2294"/>
    <mergeCell ref="F2294:G2294"/>
    <mergeCell ref="I2294:J2294"/>
    <mergeCell ref="K2294:L2294"/>
    <mergeCell ref="N2294:O2294"/>
    <mergeCell ref="P2294:Q2294"/>
    <mergeCell ref="U2294:V2294"/>
    <mergeCell ref="X2294:Y2294"/>
    <mergeCell ref="Z2294:AA2294"/>
    <mergeCell ref="AC2294:AD2294"/>
    <mergeCell ref="AE2294:AF2294"/>
    <mergeCell ref="AJ2294:AK2294"/>
    <mergeCell ref="AM2294:AN2294"/>
    <mergeCell ref="AO2294:AP2294"/>
    <mergeCell ref="AR2294:AS2294"/>
    <mergeCell ref="AT2294:AU2294"/>
    <mergeCell ref="S2284:T2284"/>
    <mergeCell ref="U2284:V2284"/>
    <mergeCell ref="X2284:Y2284"/>
    <mergeCell ref="Z2284:AA2284"/>
    <mergeCell ref="D2284:E2284"/>
    <mergeCell ref="F2284:G2284"/>
    <mergeCell ref="I2284:J2284"/>
    <mergeCell ref="K2284:L2284"/>
    <mergeCell ref="N2284:O2284"/>
    <mergeCell ref="P2284:Q2284"/>
    <mergeCell ref="AR2291:AS2291"/>
    <mergeCell ref="AT2291:AU2291"/>
    <mergeCell ref="D2308:E2308"/>
    <mergeCell ref="F2308:G2308"/>
    <mergeCell ref="I2308:J2308"/>
    <mergeCell ref="K2308:L2308"/>
    <mergeCell ref="N2308:O2308"/>
    <mergeCell ref="P2308:Q2308"/>
    <mergeCell ref="U2308:V2308"/>
    <mergeCell ref="X2308:Y2308"/>
    <mergeCell ref="Z2308:AA2308"/>
    <mergeCell ref="AC2308:AD2308"/>
    <mergeCell ref="AE2308:AF2308"/>
    <mergeCell ref="AJ2308:AK2308"/>
    <mergeCell ref="AM2308:AN2308"/>
    <mergeCell ref="AO2308:AP2308"/>
    <mergeCell ref="AR2308:AS2308"/>
    <mergeCell ref="AT2308:AU2308"/>
    <mergeCell ref="D2315:E2315"/>
    <mergeCell ref="F2315:G2315"/>
    <mergeCell ref="I2315:J2315"/>
    <mergeCell ref="K2315:L2315"/>
    <mergeCell ref="N2315:O2315"/>
    <mergeCell ref="P2315:Q2315"/>
    <mergeCell ref="U2315:V2315"/>
    <mergeCell ref="X2315:Y2315"/>
    <mergeCell ref="Z2315:AA2315"/>
    <mergeCell ref="AC2315:AD2315"/>
    <mergeCell ref="AE2315:AF2315"/>
    <mergeCell ref="AJ2315:AK2315"/>
    <mergeCell ref="AM2315:AN2315"/>
    <mergeCell ref="AO2315:AP2315"/>
    <mergeCell ref="AR2315:AS2315"/>
    <mergeCell ref="AT2315:AU2315"/>
    <mergeCell ref="S2305:T2305"/>
    <mergeCell ref="U2305:V2305"/>
    <mergeCell ref="D2305:E2305"/>
    <mergeCell ref="F2305:G2305"/>
    <mergeCell ref="I2305:J2305"/>
    <mergeCell ref="K2305:L2305"/>
    <mergeCell ref="N2305:O2305"/>
    <mergeCell ref="P2305:Q2305"/>
    <mergeCell ref="AH2305:AI2305"/>
    <mergeCell ref="AJ2305:AK2305"/>
    <mergeCell ref="AH2312:AI2312"/>
    <mergeCell ref="AJ2312:AK2312"/>
    <mergeCell ref="AM2312:AN2312"/>
    <mergeCell ref="AO2312:AP2312"/>
    <mergeCell ref="X2305:Y2305"/>
    <mergeCell ref="Z2305:AA2305"/>
    <mergeCell ref="AC2305:AD2305"/>
    <mergeCell ref="AE2305:AF2305"/>
    <mergeCell ref="X2312:Y2312"/>
    <mergeCell ref="Z2312:AA2312"/>
    <mergeCell ref="AR2305:AS2305"/>
    <mergeCell ref="AT2305:AU2305"/>
    <mergeCell ref="D2329:E2329"/>
    <mergeCell ref="F2329:G2329"/>
    <mergeCell ref="I2329:J2329"/>
    <mergeCell ref="K2329:L2329"/>
    <mergeCell ref="N2329:O2329"/>
    <mergeCell ref="P2329:Q2329"/>
    <mergeCell ref="U2329:V2329"/>
    <mergeCell ref="X2329:Y2329"/>
    <mergeCell ref="Z2329:AA2329"/>
    <mergeCell ref="AC2329:AD2329"/>
    <mergeCell ref="AE2329:AF2329"/>
    <mergeCell ref="AJ2329:AK2329"/>
    <mergeCell ref="AM2329:AN2329"/>
    <mergeCell ref="AO2329:AP2329"/>
    <mergeCell ref="AR2329:AS2329"/>
    <mergeCell ref="AT2329:AU2329"/>
    <mergeCell ref="D2336:E2336"/>
    <mergeCell ref="F2336:G2336"/>
    <mergeCell ref="I2336:J2336"/>
    <mergeCell ref="K2336:L2336"/>
    <mergeCell ref="N2336:O2336"/>
    <mergeCell ref="P2336:Q2336"/>
    <mergeCell ref="U2336:V2336"/>
    <mergeCell ref="X2336:Y2336"/>
    <mergeCell ref="Z2336:AA2336"/>
    <mergeCell ref="AC2336:AD2336"/>
    <mergeCell ref="AE2336:AF2336"/>
    <mergeCell ref="AJ2336:AK2336"/>
    <mergeCell ref="AM2336:AN2336"/>
    <mergeCell ref="AO2336:AP2336"/>
    <mergeCell ref="AR2336:AS2336"/>
    <mergeCell ref="AT2336:AU2336"/>
    <mergeCell ref="D2343:E2343"/>
    <mergeCell ref="F2343:G2343"/>
    <mergeCell ref="I2343:J2343"/>
    <mergeCell ref="K2343:L2343"/>
    <mergeCell ref="N2343:O2343"/>
    <mergeCell ref="P2343:Q2343"/>
    <mergeCell ref="U2343:V2343"/>
    <mergeCell ref="X2343:Y2343"/>
    <mergeCell ref="Z2343:AA2343"/>
    <mergeCell ref="AC2343:AD2343"/>
    <mergeCell ref="AE2343:AF2343"/>
    <mergeCell ref="AJ2343:AK2343"/>
    <mergeCell ref="AM2343:AN2343"/>
    <mergeCell ref="AO2343:AP2343"/>
    <mergeCell ref="AR2343:AS2343"/>
    <mergeCell ref="AT2343:AU2343"/>
    <mergeCell ref="D2371:E2371"/>
    <mergeCell ref="F2371:G2371"/>
    <mergeCell ref="I2371:J2371"/>
    <mergeCell ref="K2371:L2371"/>
    <mergeCell ref="N2371:O2371"/>
    <mergeCell ref="P2371:Q2371"/>
    <mergeCell ref="U2371:V2371"/>
    <mergeCell ref="X2371:Y2371"/>
    <mergeCell ref="Z2371:AA2371"/>
    <mergeCell ref="AC2371:AD2371"/>
    <mergeCell ref="AE2371:AF2371"/>
    <mergeCell ref="AJ2371:AK2371"/>
    <mergeCell ref="AM2371:AN2371"/>
    <mergeCell ref="AO2371:AP2371"/>
    <mergeCell ref="AR2371:AS2371"/>
    <mergeCell ref="AT2371:AU2371"/>
    <mergeCell ref="D2378:E2378"/>
    <mergeCell ref="F2378:G2378"/>
    <mergeCell ref="I2378:J2378"/>
    <mergeCell ref="K2378:L2378"/>
    <mergeCell ref="N2378:O2378"/>
    <mergeCell ref="P2378:Q2378"/>
    <mergeCell ref="U2378:V2378"/>
    <mergeCell ref="X2378:Y2378"/>
    <mergeCell ref="Z2378:AA2378"/>
    <mergeCell ref="AC2378:AD2378"/>
    <mergeCell ref="AE2378:AF2378"/>
    <mergeCell ref="AJ2378:AK2378"/>
    <mergeCell ref="AM2378:AN2378"/>
    <mergeCell ref="AO2378:AP2378"/>
    <mergeCell ref="AR2378:AS2378"/>
    <mergeCell ref="AT2378:AU2378"/>
    <mergeCell ref="S2368:T2368"/>
    <mergeCell ref="U2368:V2368"/>
    <mergeCell ref="X2368:Y2368"/>
    <mergeCell ref="Z2368:AA2368"/>
    <mergeCell ref="D2368:E2368"/>
    <mergeCell ref="F2368:G2368"/>
    <mergeCell ref="I2368:J2368"/>
    <mergeCell ref="K2368:L2368"/>
    <mergeCell ref="N2368:O2368"/>
    <mergeCell ref="P2368:Q2368"/>
    <mergeCell ref="AM2385:AN2385"/>
    <mergeCell ref="AO2385:AP2385"/>
    <mergeCell ref="AR2385:AS2385"/>
    <mergeCell ref="AT2385:AU2385"/>
    <mergeCell ref="U2392:V2392"/>
    <mergeCell ref="X2392:Y2392"/>
    <mergeCell ref="Z2392:AA2392"/>
    <mergeCell ref="AC2392:AD2392"/>
    <mergeCell ref="AE2392:AF2392"/>
    <mergeCell ref="AJ2392:AK2392"/>
    <mergeCell ref="AM2392:AN2392"/>
    <mergeCell ref="AO2392:AP2392"/>
    <mergeCell ref="AR2392:AS2392"/>
    <mergeCell ref="AT2392:AU2392"/>
    <mergeCell ref="D2399:E2399"/>
    <mergeCell ref="F2399:G2399"/>
    <mergeCell ref="I2399:J2399"/>
    <mergeCell ref="K2399:L2399"/>
    <mergeCell ref="N2399:O2399"/>
    <mergeCell ref="P2399:Q2399"/>
    <mergeCell ref="U2399:V2399"/>
    <mergeCell ref="X2399:Y2399"/>
    <mergeCell ref="Z2399:AA2399"/>
    <mergeCell ref="AC2399:AD2399"/>
    <mergeCell ref="AE2399:AF2399"/>
    <mergeCell ref="AJ2399:AK2399"/>
    <mergeCell ref="AM2399:AN2399"/>
    <mergeCell ref="AO2399:AP2399"/>
    <mergeCell ref="AR2399:AS2399"/>
    <mergeCell ref="AT2399:AU2399"/>
    <mergeCell ref="D2406:E2406"/>
    <mergeCell ref="F2406:G2406"/>
    <mergeCell ref="I2406:J2406"/>
    <mergeCell ref="K2406:L2406"/>
    <mergeCell ref="N2406:O2406"/>
    <mergeCell ref="P2406:Q2406"/>
    <mergeCell ref="U2406:V2406"/>
    <mergeCell ref="X2406:Y2406"/>
    <mergeCell ref="Z2406:AA2406"/>
    <mergeCell ref="AC2406:AD2406"/>
    <mergeCell ref="AE2406:AF2406"/>
    <mergeCell ref="AJ2406:AK2406"/>
    <mergeCell ref="AM2406:AN2406"/>
    <mergeCell ref="AO2406:AP2406"/>
    <mergeCell ref="AR2406:AS2406"/>
    <mergeCell ref="AT2406:AU2406"/>
    <mergeCell ref="N2389:O2389"/>
    <mergeCell ref="P2389:Q2389"/>
    <mergeCell ref="AH2389:AI2389"/>
    <mergeCell ref="AJ2389:AK2389"/>
    <mergeCell ref="AH2396:AI2396"/>
    <mergeCell ref="AJ2396:AK2396"/>
    <mergeCell ref="X2389:Y2389"/>
    <mergeCell ref="Z2389:AA2389"/>
    <mergeCell ref="AC2389:AD2389"/>
    <mergeCell ref="AE2389:AF2389"/>
    <mergeCell ref="X2396:Y2396"/>
    <mergeCell ref="Z2396:AA2396"/>
    <mergeCell ref="AC2396:AD2396"/>
    <mergeCell ref="AE2396:AF2396"/>
    <mergeCell ref="AM2389:AN2389"/>
    <mergeCell ref="AO2389:AP2389"/>
    <mergeCell ref="AR2389:AS2389"/>
    <mergeCell ref="AT2389:AU2389"/>
    <mergeCell ref="D2413:E2413"/>
    <mergeCell ref="F2413:G2413"/>
    <mergeCell ref="I2413:J2413"/>
    <mergeCell ref="K2413:L2413"/>
    <mergeCell ref="N2413:O2413"/>
    <mergeCell ref="P2413:Q2413"/>
    <mergeCell ref="U2413:V2413"/>
    <mergeCell ref="X2413:Y2413"/>
    <mergeCell ref="Z2413:AA2413"/>
    <mergeCell ref="AC2413:AD2413"/>
    <mergeCell ref="AE2413:AF2413"/>
    <mergeCell ref="AJ2413:AK2413"/>
    <mergeCell ref="AM2413:AN2413"/>
    <mergeCell ref="AO2413:AP2413"/>
    <mergeCell ref="AR2413:AS2413"/>
    <mergeCell ref="AT2413:AU2413"/>
    <mergeCell ref="D2420:E2420"/>
    <mergeCell ref="F2420:G2420"/>
    <mergeCell ref="I2420:J2420"/>
    <mergeCell ref="K2420:L2420"/>
    <mergeCell ref="N2420:O2420"/>
    <mergeCell ref="P2420:Q2420"/>
    <mergeCell ref="U2420:V2420"/>
    <mergeCell ref="X2420:Y2420"/>
    <mergeCell ref="Z2420:AA2420"/>
    <mergeCell ref="AC2420:AD2420"/>
    <mergeCell ref="AE2420:AF2420"/>
    <mergeCell ref="AJ2420:AK2420"/>
    <mergeCell ref="AM2420:AN2420"/>
    <mergeCell ref="AO2420:AP2420"/>
    <mergeCell ref="AR2420:AS2420"/>
    <mergeCell ref="AT2420:AU2420"/>
    <mergeCell ref="D2427:E2427"/>
    <mergeCell ref="F2427:G2427"/>
    <mergeCell ref="I2427:J2427"/>
    <mergeCell ref="K2427:L2427"/>
    <mergeCell ref="N2427:O2427"/>
    <mergeCell ref="P2427:Q2427"/>
    <mergeCell ref="U2427:V2427"/>
    <mergeCell ref="X2427:Y2427"/>
    <mergeCell ref="Z2427:AA2427"/>
    <mergeCell ref="AC2427:AD2427"/>
    <mergeCell ref="AE2427:AF2427"/>
    <mergeCell ref="AJ2427:AK2427"/>
    <mergeCell ref="AM2427:AN2427"/>
    <mergeCell ref="AO2427:AP2427"/>
    <mergeCell ref="AR2427:AS2427"/>
    <mergeCell ref="AT2427:AU2427"/>
    <mergeCell ref="AR2424:AS2424"/>
    <mergeCell ref="AT2424:AU2424"/>
    <mergeCell ref="AE2434:AF2434"/>
    <mergeCell ref="AJ2434:AK2434"/>
    <mergeCell ref="AM2434:AN2434"/>
    <mergeCell ref="AO2434:AP2434"/>
    <mergeCell ref="AR2434:AS2434"/>
    <mergeCell ref="AT2434:AU2434"/>
    <mergeCell ref="D2441:E2441"/>
    <mergeCell ref="F2441:G2441"/>
    <mergeCell ref="I2441:J2441"/>
    <mergeCell ref="K2441:L2441"/>
    <mergeCell ref="N2441:O2441"/>
    <mergeCell ref="P2441:Q2441"/>
    <mergeCell ref="U2441:V2441"/>
    <mergeCell ref="X2441:Y2441"/>
    <mergeCell ref="Z2441:AA2441"/>
    <mergeCell ref="AC2441:AD2441"/>
    <mergeCell ref="AE2441:AF2441"/>
    <mergeCell ref="AJ2441:AK2441"/>
    <mergeCell ref="AM2441:AN2441"/>
    <mergeCell ref="AO2441:AP2441"/>
    <mergeCell ref="AR2441:AS2441"/>
    <mergeCell ref="AT2441:AU2441"/>
    <mergeCell ref="D2448:E2448"/>
    <mergeCell ref="F2448:G2448"/>
    <mergeCell ref="I2448:J2448"/>
    <mergeCell ref="K2448:L2448"/>
    <mergeCell ref="N2448:O2448"/>
    <mergeCell ref="P2448:Q2448"/>
    <mergeCell ref="U2448:V2448"/>
    <mergeCell ref="X2448:Y2448"/>
    <mergeCell ref="Z2448:AA2448"/>
    <mergeCell ref="AC2448:AD2448"/>
    <mergeCell ref="AE2448:AF2448"/>
    <mergeCell ref="AJ2448:AK2448"/>
    <mergeCell ref="AM2448:AN2448"/>
    <mergeCell ref="AO2448:AP2448"/>
    <mergeCell ref="AR2448:AS2448"/>
    <mergeCell ref="AT2448:AU2448"/>
    <mergeCell ref="AR2445:AS2445"/>
    <mergeCell ref="AT2445:AU2445"/>
    <mergeCell ref="D2455:E2455"/>
    <mergeCell ref="F2455:G2455"/>
    <mergeCell ref="I2455:J2455"/>
    <mergeCell ref="K2455:L2455"/>
    <mergeCell ref="N2455:O2455"/>
    <mergeCell ref="P2455:Q2455"/>
    <mergeCell ref="U2455:V2455"/>
    <mergeCell ref="X2455:Y2455"/>
    <mergeCell ref="Z2455:AA2455"/>
    <mergeCell ref="AC2455:AD2455"/>
    <mergeCell ref="AE2455:AF2455"/>
    <mergeCell ref="AJ2455:AK2455"/>
    <mergeCell ref="AM2455:AN2455"/>
    <mergeCell ref="AO2455:AP2455"/>
    <mergeCell ref="AR2455:AS2455"/>
    <mergeCell ref="AT2455:AU2455"/>
    <mergeCell ref="D2462:E2462"/>
    <mergeCell ref="F2462:G2462"/>
    <mergeCell ref="I2462:J2462"/>
    <mergeCell ref="K2462:L2462"/>
    <mergeCell ref="N2462:O2462"/>
    <mergeCell ref="P2462:Q2462"/>
    <mergeCell ref="U2462:V2462"/>
    <mergeCell ref="X2462:Y2462"/>
    <mergeCell ref="Z2462:AA2462"/>
    <mergeCell ref="AC2462:AD2462"/>
    <mergeCell ref="AE2462:AF2462"/>
    <mergeCell ref="AJ2462:AK2462"/>
    <mergeCell ref="AM2462:AN2462"/>
    <mergeCell ref="AO2462:AP2462"/>
    <mergeCell ref="AR2462:AS2462"/>
    <mergeCell ref="AT2462:AU2462"/>
    <mergeCell ref="D2469:E2469"/>
    <mergeCell ref="F2469:G2469"/>
    <mergeCell ref="I2469:J2469"/>
    <mergeCell ref="K2469:L2469"/>
    <mergeCell ref="N2469:O2469"/>
    <mergeCell ref="P2469:Q2469"/>
    <mergeCell ref="U2469:V2469"/>
    <mergeCell ref="X2469:Y2469"/>
    <mergeCell ref="Z2469:AA2469"/>
    <mergeCell ref="AC2469:AD2469"/>
    <mergeCell ref="AE2469:AF2469"/>
    <mergeCell ref="AJ2469:AK2469"/>
    <mergeCell ref="AM2469:AN2469"/>
    <mergeCell ref="AO2469:AP2469"/>
    <mergeCell ref="AR2469:AS2469"/>
    <mergeCell ref="AT2469:AU2469"/>
    <mergeCell ref="N2476:O2476"/>
    <mergeCell ref="P2476:Q2476"/>
    <mergeCell ref="U2476:V2476"/>
    <mergeCell ref="X2476:Y2476"/>
    <mergeCell ref="Z2476:AA2476"/>
    <mergeCell ref="AC2476:AD2476"/>
    <mergeCell ref="AE2476:AF2476"/>
    <mergeCell ref="AJ2476:AK2476"/>
    <mergeCell ref="AM2476:AN2476"/>
    <mergeCell ref="AO2476:AP2476"/>
    <mergeCell ref="AR2476:AS2476"/>
    <mergeCell ref="AT2476:AU2476"/>
    <mergeCell ref="D2483:E2483"/>
    <mergeCell ref="F2483:G2483"/>
    <mergeCell ref="I2483:J2483"/>
    <mergeCell ref="K2483:L2483"/>
    <mergeCell ref="N2483:O2483"/>
    <mergeCell ref="P2483:Q2483"/>
    <mergeCell ref="U2483:V2483"/>
    <mergeCell ref="X2483:Y2483"/>
    <mergeCell ref="Z2483:AA2483"/>
    <mergeCell ref="AC2483:AD2483"/>
    <mergeCell ref="AE2483:AF2483"/>
    <mergeCell ref="AJ2483:AK2483"/>
    <mergeCell ref="AM2483:AN2483"/>
    <mergeCell ref="AO2483:AP2483"/>
    <mergeCell ref="AR2483:AS2483"/>
    <mergeCell ref="AT2483:AU2483"/>
    <mergeCell ref="D2490:E2490"/>
    <mergeCell ref="F2490:G2490"/>
    <mergeCell ref="I2490:J2490"/>
    <mergeCell ref="K2490:L2490"/>
    <mergeCell ref="N2490:O2490"/>
    <mergeCell ref="P2490:Q2490"/>
    <mergeCell ref="U2490:V2490"/>
    <mergeCell ref="X2490:Y2490"/>
    <mergeCell ref="Z2490:AA2490"/>
    <mergeCell ref="AC2490:AD2490"/>
    <mergeCell ref="AE2490:AF2490"/>
    <mergeCell ref="AJ2490:AK2490"/>
    <mergeCell ref="AM2490:AN2490"/>
    <mergeCell ref="AO2490:AP2490"/>
    <mergeCell ref="AR2490:AS2490"/>
    <mergeCell ref="AT2490:AU2490"/>
    <mergeCell ref="S2536:T2536"/>
    <mergeCell ref="U2536:V2536"/>
    <mergeCell ref="X2536:Y2536"/>
    <mergeCell ref="Z2536:AA2536"/>
    <mergeCell ref="D2536:E2536"/>
    <mergeCell ref="F2536:G2536"/>
    <mergeCell ref="I2536:J2536"/>
    <mergeCell ref="K2536:L2536"/>
    <mergeCell ref="N2536:O2536"/>
    <mergeCell ref="P2536:Q2536"/>
    <mergeCell ref="D2497:E2497"/>
    <mergeCell ref="F2497:G2497"/>
    <mergeCell ref="I2497:J2497"/>
    <mergeCell ref="K2497:L2497"/>
    <mergeCell ref="N2497:O2497"/>
    <mergeCell ref="P2497:Q2497"/>
    <mergeCell ref="U2497:V2497"/>
    <mergeCell ref="X2497:Y2497"/>
    <mergeCell ref="Z2497:AA2497"/>
    <mergeCell ref="AC2497:AD2497"/>
    <mergeCell ref="AE2497:AF2497"/>
    <mergeCell ref="AJ2497:AK2497"/>
    <mergeCell ref="AM2497:AN2497"/>
    <mergeCell ref="AO2497:AP2497"/>
    <mergeCell ref="AR2497:AS2497"/>
    <mergeCell ref="AT2497:AU2497"/>
    <mergeCell ref="D2504:E2504"/>
    <mergeCell ref="F2504:G2504"/>
    <mergeCell ref="I2504:J2504"/>
    <mergeCell ref="K2504:L2504"/>
    <mergeCell ref="N2504:O2504"/>
    <mergeCell ref="P2504:Q2504"/>
    <mergeCell ref="U2504:V2504"/>
    <mergeCell ref="X2504:Y2504"/>
    <mergeCell ref="Z2504:AA2504"/>
    <mergeCell ref="AC2504:AD2504"/>
    <mergeCell ref="AE2504:AF2504"/>
    <mergeCell ref="AJ2504:AK2504"/>
    <mergeCell ref="AM2504:AN2504"/>
    <mergeCell ref="AO2504:AP2504"/>
    <mergeCell ref="AR2504:AS2504"/>
    <mergeCell ref="AT2504:AU2504"/>
    <mergeCell ref="D2511:E2511"/>
    <mergeCell ref="F2511:G2511"/>
    <mergeCell ref="I2511:J2511"/>
    <mergeCell ref="K2511:L2511"/>
    <mergeCell ref="N2511:O2511"/>
    <mergeCell ref="P2511:Q2511"/>
    <mergeCell ref="U2511:V2511"/>
    <mergeCell ref="X2511:Y2511"/>
    <mergeCell ref="Z2511:AA2511"/>
    <mergeCell ref="AC2511:AD2511"/>
    <mergeCell ref="AE2511:AF2511"/>
    <mergeCell ref="AJ2511:AK2511"/>
    <mergeCell ref="AM2511:AN2511"/>
    <mergeCell ref="AO2511:AP2511"/>
    <mergeCell ref="AR2511:AS2511"/>
    <mergeCell ref="AT2511:AU2511"/>
    <mergeCell ref="S2515:T2515"/>
    <mergeCell ref="U2515:V2515"/>
    <mergeCell ref="D2515:E2515"/>
    <mergeCell ref="F2515:G2515"/>
    <mergeCell ref="I2515:J2515"/>
    <mergeCell ref="K2515:L2515"/>
    <mergeCell ref="N2557:O2557"/>
    <mergeCell ref="P2557:Q2557"/>
    <mergeCell ref="AH2557:AI2557"/>
    <mergeCell ref="AJ2557:AK2557"/>
    <mergeCell ref="AH2564:AI2564"/>
    <mergeCell ref="AJ2564:AK2564"/>
    <mergeCell ref="AM2557:AN2557"/>
    <mergeCell ref="AO2557:AP2557"/>
    <mergeCell ref="X2557:Y2557"/>
    <mergeCell ref="Z2557:AA2557"/>
    <mergeCell ref="AC2557:AD2557"/>
    <mergeCell ref="AE2557:AF2557"/>
    <mergeCell ref="X2564:Y2564"/>
    <mergeCell ref="Z2564:AA2564"/>
    <mergeCell ref="D2539:E2539"/>
    <mergeCell ref="F2539:G2539"/>
    <mergeCell ref="I2539:J2539"/>
    <mergeCell ref="K2539:L2539"/>
    <mergeCell ref="N2539:O2539"/>
    <mergeCell ref="P2539:Q2539"/>
    <mergeCell ref="U2539:V2539"/>
    <mergeCell ref="X2539:Y2539"/>
    <mergeCell ref="Z2539:AA2539"/>
    <mergeCell ref="AC2539:AD2539"/>
    <mergeCell ref="AE2539:AF2539"/>
    <mergeCell ref="AJ2539:AK2539"/>
    <mergeCell ref="AM2539:AN2539"/>
    <mergeCell ref="AO2539:AP2539"/>
    <mergeCell ref="AR2539:AS2539"/>
    <mergeCell ref="AT2539:AU2539"/>
    <mergeCell ref="D2546:E2546"/>
    <mergeCell ref="F2546:G2546"/>
    <mergeCell ref="I2546:J2546"/>
    <mergeCell ref="K2546:L2546"/>
    <mergeCell ref="N2546:O2546"/>
    <mergeCell ref="P2546:Q2546"/>
    <mergeCell ref="U2546:V2546"/>
    <mergeCell ref="X2546:Y2546"/>
    <mergeCell ref="Z2546:AA2546"/>
    <mergeCell ref="AC2546:AD2546"/>
    <mergeCell ref="AE2546:AF2546"/>
    <mergeCell ref="AJ2546:AK2546"/>
    <mergeCell ref="AM2546:AN2546"/>
    <mergeCell ref="AO2546:AP2546"/>
    <mergeCell ref="AR2546:AS2546"/>
    <mergeCell ref="AT2546:AU2546"/>
    <mergeCell ref="S2564:T2564"/>
    <mergeCell ref="U2564:V2564"/>
    <mergeCell ref="D2564:E2564"/>
    <mergeCell ref="F2564:G2564"/>
    <mergeCell ref="I2564:J2564"/>
    <mergeCell ref="K2564:L2564"/>
    <mergeCell ref="N2564:O2564"/>
    <mergeCell ref="P2564:Q2564"/>
    <mergeCell ref="AC2564:AD2564"/>
    <mergeCell ref="AE2564:AF2564"/>
    <mergeCell ref="AO2553:AP2553"/>
    <mergeCell ref="AR2557:AS2557"/>
    <mergeCell ref="AT2557:AU2557"/>
    <mergeCell ref="D2560:E2560"/>
    <mergeCell ref="F2560:G2560"/>
    <mergeCell ref="I2557:J2557"/>
    <mergeCell ref="K2557:L2557"/>
    <mergeCell ref="D2581:E2581"/>
    <mergeCell ref="F2581:G2581"/>
    <mergeCell ref="I2581:J2581"/>
    <mergeCell ref="K2581:L2581"/>
    <mergeCell ref="N2581:O2581"/>
    <mergeCell ref="P2581:Q2581"/>
    <mergeCell ref="U2581:V2581"/>
    <mergeCell ref="X2581:Y2581"/>
    <mergeCell ref="Z2581:AA2581"/>
    <mergeCell ref="AC2581:AD2581"/>
    <mergeCell ref="AE2581:AF2581"/>
    <mergeCell ref="AJ2581:AK2581"/>
    <mergeCell ref="AM2581:AN2581"/>
    <mergeCell ref="AO2581:AP2581"/>
    <mergeCell ref="AR2581:AS2581"/>
    <mergeCell ref="AT2581:AU2581"/>
    <mergeCell ref="D2588:E2588"/>
    <mergeCell ref="F2588:G2588"/>
    <mergeCell ref="I2588:J2588"/>
    <mergeCell ref="K2588:L2588"/>
    <mergeCell ref="N2588:O2588"/>
    <mergeCell ref="P2588:Q2588"/>
    <mergeCell ref="U2588:V2588"/>
    <mergeCell ref="X2588:Y2588"/>
    <mergeCell ref="Z2588:AA2588"/>
    <mergeCell ref="AC2588:AD2588"/>
    <mergeCell ref="AE2588:AF2588"/>
    <mergeCell ref="AJ2588:AK2588"/>
    <mergeCell ref="AM2588:AN2588"/>
    <mergeCell ref="AO2588:AP2588"/>
    <mergeCell ref="AR2588:AS2588"/>
    <mergeCell ref="AT2588:AU2588"/>
    <mergeCell ref="X2567:Y2567"/>
    <mergeCell ref="Z2567:AA2567"/>
    <mergeCell ref="AC2567:AD2567"/>
    <mergeCell ref="AE2567:AF2567"/>
    <mergeCell ref="AJ2567:AK2567"/>
    <mergeCell ref="AM2567:AN2567"/>
    <mergeCell ref="AO2567:AP2567"/>
    <mergeCell ref="AR2567:AS2567"/>
    <mergeCell ref="AT2567:AU2567"/>
    <mergeCell ref="D2574:E2574"/>
    <mergeCell ref="F2574:G2574"/>
    <mergeCell ref="I2574:J2574"/>
    <mergeCell ref="K2574:L2574"/>
    <mergeCell ref="N2574:O2574"/>
    <mergeCell ref="P2574:Q2574"/>
    <mergeCell ref="U2574:V2574"/>
    <mergeCell ref="X2574:Y2574"/>
    <mergeCell ref="Z2574:AA2574"/>
    <mergeCell ref="AC2574:AD2574"/>
    <mergeCell ref="AE2574:AF2574"/>
    <mergeCell ref="AJ2574:AK2574"/>
    <mergeCell ref="AM2574:AN2574"/>
    <mergeCell ref="AO2574:AP2574"/>
    <mergeCell ref="AR2574:AS2574"/>
    <mergeCell ref="AT2574:AU2574"/>
    <mergeCell ref="AM2585:AN2585"/>
    <mergeCell ref="AO2585:AP2585"/>
    <mergeCell ref="AR2585:AS2585"/>
    <mergeCell ref="AT2585:AU2585"/>
    <mergeCell ref="AC2578:AD2578"/>
    <mergeCell ref="AE2578:AF2578"/>
    <mergeCell ref="AH2578:AI2578"/>
    <mergeCell ref="AR2592:AS2592"/>
    <mergeCell ref="AT2592:AU2592"/>
    <mergeCell ref="AM2616:AN2616"/>
    <mergeCell ref="AO2616:AP2616"/>
    <mergeCell ref="AR2616:AS2616"/>
    <mergeCell ref="AT2616:AU2616"/>
    <mergeCell ref="AM2613:AN2613"/>
    <mergeCell ref="AO2613:AP2613"/>
    <mergeCell ref="AR2613:AS2613"/>
    <mergeCell ref="AT2613:AU2613"/>
    <mergeCell ref="D2623:E2623"/>
    <mergeCell ref="F2623:G2623"/>
    <mergeCell ref="I2623:J2623"/>
    <mergeCell ref="K2623:L2623"/>
    <mergeCell ref="N2623:O2623"/>
    <mergeCell ref="P2623:Q2623"/>
    <mergeCell ref="U2623:V2623"/>
    <mergeCell ref="X2623:Y2623"/>
    <mergeCell ref="Z2623:AA2623"/>
    <mergeCell ref="AC2623:AD2623"/>
    <mergeCell ref="AE2623:AF2623"/>
    <mergeCell ref="AJ2623:AK2623"/>
    <mergeCell ref="AM2623:AN2623"/>
    <mergeCell ref="AO2623:AP2623"/>
    <mergeCell ref="AR2623:AS2623"/>
    <mergeCell ref="AT2623:AU2623"/>
    <mergeCell ref="X2606:Y2606"/>
    <mergeCell ref="Z2606:AA2606"/>
    <mergeCell ref="AC2606:AD2606"/>
    <mergeCell ref="AE2606:AF2606"/>
    <mergeCell ref="N2592:O2592"/>
    <mergeCell ref="P2592:Q2592"/>
    <mergeCell ref="S2585:T2585"/>
    <mergeCell ref="U2585:V2585"/>
    <mergeCell ref="X2585:Y2585"/>
    <mergeCell ref="Z2585:AA2585"/>
    <mergeCell ref="D2585:E2585"/>
    <mergeCell ref="F2585:G2585"/>
    <mergeCell ref="I2585:J2585"/>
    <mergeCell ref="K2585:L2585"/>
    <mergeCell ref="N2585:O2585"/>
    <mergeCell ref="P2585:Q2585"/>
    <mergeCell ref="AC2585:AD2585"/>
    <mergeCell ref="AE2585:AF2585"/>
    <mergeCell ref="AH2585:AI2585"/>
    <mergeCell ref="AJ2585:AK2585"/>
    <mergeCell ref="AC2592:AD2592"/>
    <mergeCell ref="AE2592:AF2592"/>
    <mergeCell ref="X2592:Y2592"/>
    <mergeCell ref="Z2592:AA2592"/>
    <mergeCell ref="AH2592:AI2592"/>
    <mergeCell ref="AJ2592:AK2592"/>
    <mergeCell ref="D2602:E2602"/>
    <mergeCell ref="F2602:G2602"/>
    <mergeCell ref="I2602:J2602"/>
    <mergeCell ref="K2602:L2602"/>
    <mergeCell ref="N2602:O2602"/>
    <mergeCell ref="P2602:Q2602"/>
    <mergeCell ref="U2602:V2602"/>
    <mergeCell ref="X2602:Y2602"/>
    <mergeCell ref="Z2602:AA2602"/>
    <mergeCell ref="AC2602:AD2602"/>
    <mergeCell ref="AE2602:AF2602"/>
    <mergeCell ref="AJ2602:AK2602"/>
    <mergeCell ref="AM2630:AN2630"/>
    <mergeCell ref="AO2630:AP2630"/>
    <mergeCell ref="AR2630:AS2630"/>
    <mergeCell ref="AT2630:AU2630"/>
    <mergeCell ref="S2620:T2620"/>
    <mergeCell ref="U2620:V2620"/>
    <mergeCell ref="X2620:Y2620"/>
    <mergeCell ref="Z2620:AA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D2613:E2613"/>
    <mergeCell ref="F2613:G2613"/>
    <mergeCell ref="I2613:J2613"/>
    <mergeCell ref="K2613:L2613"/>
    <mergeCell ref="N2613:O2613"/>
    <mergeCell ref="P2613:Q2613"/>
    <mergeCell ref="AC2620:AD2620"/>
    <mergeCell ref="AE2620:AF2620"/>
    <mergeCell ref="AH2620:AI2620"/>
    <mergeCell ref="AJ2620:AK2620"/>
    <mergeCell ref="X2613:Y2613"/>
    <mergeCell ref="Z2613:AA2613"/>
    <mergeCell ref="AM2637:AN2637"/>
    <mergeCell ref="AO2637:AP2637"/>
    <mergeCell ref="AR2637:AS2637"/>
    <mergeCell ref="AT2637:AU2637"/>
    <mergeCell ref="D2644:E2644"/>
    <mergeCell ref="F2644:G2644"/>
    <mergeCell ref="I2644:J2644"/>
    <mergeCell ref="K2644:L2644"/>
    <mergeCell ref="N2644:O2644"/>
    <mergeCell ref="P2644:Q2644"/>
    <mergeCell ref="U2644:V2644"/>
    <mergeCell ref="X2644:Y2644"/>
    <mergeCell ref="Z2644:AA2644"/>
    <mergeCell ref="AC2644:AD2644"/>
    <mergeCell ref="AE2644:AF2644"/>
    <mergeCell ref="AJ2644:AK2644"/>
    <mergeCell ref="AM2644:AN2644"/>
    <mergeCell ref="AO2644:AP2644"/>
    <mergeCell ref="AR2644:AS2644"/>
    <mergeCell ref="AT2644:AU2644"/>
    <mergeCell ref="D2616:E2616"/>
    <mergeCell ref="F2616:G2616"/>
    <mergeCell ref="I2616:J2616"/>
    <mergeCell ref="K2616:L2616"/>
    <mergeCell ref="N2616:O2616"/>
    <mergeCell ref="P2616:Q2616"/>
    <mergeCell ref="U2616:V2616"/>
    <mergeCell ref="X2616:Y2616"/>
    <mergeCell ref="Z2616:AA2616"/>
    <mergeCell ref="AC2616:AD2616"/>
    <mergeCell ref="AE2616:AF2616"/>
    <mergeCell ref="AJ2616:AK2616"/>
    <mergeCell ref="S2634:T2634"/>
    <mergeCell ref="U2634:V2634"/>
    <mergeCell ref="D2634:E2634"/>
    <mergeCell ref="F2634:G2634"/>
    <mergeCell ref="AM2651:AN2651"/>
    <mergeCell ref="AO2651:AP2651"/>
    <mergeCell ref="AR2651:AS2651"/>
    <mergeCell ref="AT2651:AU2651"/>
    <mergeCell ref="S2641:T2641"/>
    <mergeCell ref="U2641:V2641"/>
    <mergeCell ref="D2641:E2641"/>
    <mergeCell ref="F2641:G2641"/>
    <mergeCell ref="I2641:J2641"/>
    <mergeCell ref="K2641:L2641"/>
    <mergeCell ref="N2641:O2641"/>
    <mergeCell ref="P2641:Q2641"/>
    <mergeCell ref="AH2641:AI2641"/>
    <mergeCell ref="AJ2641:AK2641"/>
    <mergeCell ref="AH2648:AI2648"/>
    <mergeCell ref="AJ2648:AK2648"/>
    <mergeCell ref="X2641:Y2641"/>
    <mergeCell ref="Z2641:AA2641"/>
    <mergeCell ref="AC2641:AD2641"/>
    <mergeCell ref="AE2641:AF2641"/>
    <mergeCell ref="X2648:Y2648"/>
    <mergeCell ref="Z2648:AA2648"/>
    <mergeCell ref="AC2648:AD2648"/>
    <mergeCell ref="AE2648:AF2648"/>
    <mergeCell ref="AM2658:AN2658"/>
    <mergeCell ref="AO2658:AP2658"/>
    <mergeCell ref="AR2658:AS2658"/>
    <mergeCell ref="AT2658:AU2658"/>
    <mergeCell ref="D2665:E2665"/>
    <mergeCell ref="F2665:G2665"/>
    <mergeCell ref="I2665:J2665"/>
    <mergeCell ref="K2665:L2665"/>
    <mergeCell ref="N2665:O2665"/>
    <mergeCell ref="P2665:Q2665"/>
    <mergeCell ref="U2665:V2665"/>
    <mergeCell ref="X2665:Y2665"/>
    <mergeCell ref="Z2665:AA2665"/>
    <mergeCell ref="AC2665:AD2665"/>
    <mergeCell ref="AE2665:AF2665"/>
    <mergeCell ref="AJ2665:AK2665"/>
    <mergeCell ref="AM2665:AN2665"/>
    <mergeCell ref="AO2665:AP2665"/>
    <mergeCell ref="AR2665:AS2665"/>
    <mergeCell ref="AT2665:AU2665"/>
    <mergeCell ref="S2655:T2655"/>
    <mergeCell ref="U2655:V2655"/>
    <mergeCell ref="D2655:E2655"/>
    <mergeCell ref="F2655:G2655"/>
    <mergeCell ref="I2655:J2655"/>
    <mergeCell ref="K2655:L2655"/>
    <mergeCell ref="N2655:O2655"/>
    <mergeCell ref="P2655:Q2655"/>
    <mergeCell ref="AC2662:AD2662"/>
    <mergeCell ref="AE2662:AF2662"/>
    <mergeCell ref="AH2662:AI2662"/>
    <mergeCell ref="AJ2662:AK2662"/>
    <mergeCell ref="X2655:Y2655"/>
    <mergeCell ref="Z2655:AA2655"/>
    <mergeCell ref="AC2655:AD2655"/>
    <mergeCell ref="AE2655:AF2655"/>
    <mergeCell ref="AH2655:AI2655"/>
    <mergeCell ref="AJ2655:AK2655"/>
    <mergeCell ref="S2648:T2648"/>
    <mergeCell ref="U2648:V2648"/>
    <mergeCell ref="AM2672:AN2672"/>
    <mergeCell ref="AO2672:AP2672"/>
    <mergeCell ref="AR2672:AS2672"/>
    <mergeCell ref="AT2672:AU2672"/>
    <mergeCell ref="S2662:T2662"/>
    <mergeCell ref="U2662:V2662"/>
    <mergeCell ref="X2662:Y2662"/>
    <mergeCell ref="Z2662:AA2662"/>
    <mergeCell ref="D2662:E2662"/>
    <mergeCell ref="F2662:G2662"/>
    <mergeCell ref="I2662:J2662"/>
    <mergeCell ref="K2662:L2662"/>
    <mergeCell ref="N2662:O2662"/>
    <mergeCell ref="P2662:Q2662"/>
    <mergeCell ref="U2679:V2679"/>
    <mergeCell ref="X2679:Y2679"/>
    <mergeCell ref="Z2679:AA2679"/>
    <mergeCell ref="AC2679:AD2679"/>
    <mergeCell ref="AE2679:AF2679"/>
    <mergeCell ref="AJ2679:AK2679"/>
    <mergeCell ref="AM2679:AN2679"/>
    <mergeCell ref="AO2679:AP2679"/>
    <mergeCell ref="AR2679:AS2679"/>
    <mergeCell ref="AT2679:AU2679"/>
    <mergeCell ref="U2686:V2686"/>
    <mergeCell ref="X2686:Y2686"/>
    <mergeCell ref="Z2686:AA2686"/>
    <mergeCell ref="AC2686:AD2686"/>
    <mergeCell ref="AE2686:AF2686"/>
    <mergeCell ref="AJ2686:AK2686"/>
    <mergeCell ref="AM2686:AN2686"/>
    <mergeCell ref="AO2686:AP2686"/>
    <mergeCell ref="AR2686:AS2686"/>
    <mergeCell ref="AT2686:AU2686"/>
    <mergeCell ref="X2683:Y2683"/>
    <mergeCell ref="Z2683:AA2683"/>
    <mergeCell ref="AC2683:AD2683"/>
    <mergeCell ref="AE2683:AF2683"/>
    <mergeCell ref="D2686:E2686"/>
    <mergeCell ref="F2686:G2686"/>
    <mergeCell ref="I2686:J2686"/>
    <mergeCell ref="K2686:L2686"/>
    <mergeCell ref="N2686:O2686"/>
    <mergeCell ref="P2686:Q2686"/>
    <mergeCell ref="D2679:E2679"/>
    <mergeCell ref="F2679:G2679"/>
    <mergeCell ref="I2679:J2679"/>
    <mergeCell ref="K2679:L2679"/>
    <mergeCell ref="N2679:O2679"/>
    <mergeCell ref="P2679:Q2679"/>
    <mergeCell ref="U2672:V2672"/>
    <mergeCell ref="X2672:Y2672"/>
    <mergeCell ref="Z2672:AA2672"/>
    <mergeCell ref="AC2672:AD2672"/>
    <mergeCell ref="AE2672:AF2672"/>
    <mergeCell ref="AJ2672:AK2672"/>
    <mergeCell ref="AR2669:AS2669"/>
    <mergeCell ref="AT2669:AU2669"/>
    <mergeCell ref="AM2676:AN2676"/>
    <mergeCell ref="AO2676:AP2676"/>
    <mergeCell ref="AR2676:AS2676"/>
    <mergeCell ref="AT2676:AU2676"/>
    <mergeCell ref="S2683:T2683"/>
    <mergeCell ref="U2683:V2683"/>
    <mergeCell ref="D2683:E2683"/>
    <mergeCell ref="F2683:G2683"/>
    <mergeCell ref="I2683:J2683"/>
    <mergeCell ref="K2683:L2683"/>
    <mergeCell ref="N2683:O2683"/>
    <mergeCell ref="P2683:Q2683"/>
    <mergeCell ref="AH2683:AI2683"/>
    <mergeCell ref="AJ2683:AK2683"/>
    <mergeCell ref="AH2690:AI2690"/>
    <mergeCell ref="AJ2690:AK2690"/>
    <mergeCell ref="AM2683:AN2683"/>
    <mergeCell ref="AO2683:AP2683"/>
    <mergeCell ref="AR2683:AS2683"/>
    <mergeCell ref="AT2683:AU2683"/>
    <mergeCell ref="AM2690:AN2690"/>
    <mergeCell ref="AO2690:AP2690"/>
    <mergeCell ref="AR2690:AS2690"/>
    <mergeCell ref="AT2690:AU2690"/>
    <mergeCell ref="D2707:E2707"/>
    <mergeCell ref="F2707:G2707"/>
    <mergeCell ref="I2707:J2707"/>
    <mergeCell ref="K2707:L2707"/>
    <mergeCell ref="N2707:O2707"/>
    <mergeCell ref="P2707:Q2707"/>
    <mergeCell ref="U2707:V2707"/>
    <mergeCell ref="X2707:Y2707"/>
    <mergeCell ref="Z2707:AA2707"/>
    <mergeCell ref="AC2707:AD2707"/>
    <mergeCell ref="AE2707:AF2707"/>
    <mergeCell ref="AJ2707:AK2707"/>
    <mergeCell ref="AM2707:AN2707"/>
    <mergeCell ref="AO2707:AP2707"/>
    <mergeCell ref="AR2707:AS2707"/>
    <mergeCell ref="AT2707:AU2707"/>
    <mergeCell ref="S2704:T2704"/>
    <mergeCell ref="U2704:V2704"/>
    <mergeCell ref="X2704:Y2704"/>
    <mergeCell ref="Z2704:AA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D2697:E2697"/>
    <mergeCell ref="F2697:G2697"/>
    <mergeCell ref="I2697:J2697"/>
    <mergeCell ref="K2697:L2697"/>
    <mergeCell ref="N2697:O2697"/>
    <mergeCell ref="P2697:Q2697"/>
    <mergeCell ref="AC2704:AD2704"/>
    <mergeCell ref="AE2704:AF2704"/>
    <mergeCell ref="AH2704:AI2704"/>
    <mergeCell ref="AJ2704:AK2704"/>
    <mergeCell ref="AH2697:AI2697"/>
    <mergeCell ref="AJ2697:AK2697"/>
    <mergeCell ref="AM2697:AN2697"/>
    <mergeCell ref="AO2697:AP2697"/>
    <mergeCell ref="AR2697:AS2697"/>
    <mergeCell ref="AT2697:AU2697"/>
    <mergeCell ref="S2690:T2690"/>
    <mergeCell ref="U2690:V2690"/>
    <mergeCell ref="AM2714:AN2714"/>
    <mergeCell ref="AO2714:AP2714"/>
    <mergeCell ref="AR2714:AS2714"/>
    <mergeCell ref="AT2714:AU2714"/>
    <mergeCell ref="D2721:E2721"/>
    <mergeCell ref="F2721:G2721"/>
    <mergeCell ref="I2721:J2721"/>
    <mergeCell ref="K2721:L2721"/>
    <mergeCell ref="N2721:O2721"/>
    <mergeCell ref="P2721:Q2721"/>
    <mergeCell ref="U2721:V2721"/>
    <mergeCell ref="X2721:Y2721"/>
    <mergeCell ref="Z2721:AA2721"/>
    <mergeCell ref="AC2721:AD2721"/>
    <mergeCell ref="AE2721:AF2721"/>
    <mergeCell ref="AJ2721:AK2721"/>
    <mergeCell ref="AM2721:AN2721"/>
    <mergeCell ref="AO2721:AP2721"/>
    <mergeCell ref="AR2721:AS2721"/>
    <mergeCell ref="AT2721:AU2721"/>
    <mergeCell ref="AR2728:AS2728"/>
    <mergeCell ref="AT2728:AU2728"/>
    <mergeCell ref="D2735:E2735"/>
    <mergeCell ref="F2735:G2735"/>
    <mergeCell ref="I2735:J2735"/>
    <mergeCell ref="K2735:L2735"/>
    <mergeCell ref="N2735:O2735"/>
    <mergeCell ref="P2735:Q2735"/>
    <mergeCell ref="U2735:V2735"/>
    <mergeCell ref="X2735:Y2735"/>
    <mergeCell ref="Z2735:AA2735"/>
    <mergeCell ref="AC2735:AD2735"/>
    <mergeCell ref="AE2735:AF2735"/>
    <mergeCell ref="AJ2735:AK2735"/>
    <mergeCell ref="AM2735:AN2735"/>
    <mergeCell ref="AO2735:AP2735"/>
    <mergeCell ref="AR2735:AS2735"/>
    <mergeCell ref="AT2735:AU2735"/>
    <mergeCell ref="X2725:Y2725"/>
    <mergeCell ref="Z2725:AA2725"/>
    <mergeCell ref="AC2725:AD2725"/>
    <mergeCell ref="AE2725:AF2725"/>
    <mergeCell ref="X2732:Y2732"/>
    <mergeCell ref="Z2732:AA2732"/>
    <mergeCell ref="S2718:T2718"/>
    <mergeCell ref="U2718:V2718"/>
    <mergeCell ref="D2718:E2718"/>
    <mergeCell ref="F2718:G2718"/>
    <mergeCell ref="I2718:J2718"/>
    <mergeCell ref="K2718:L2718"/>
    <mergeCell ref="N2718:O2718"/>
    <mergeCell ref="P2718:Q2718"/>
    <mergeCell ref="AM2725:AN2725"/>
    <mergeCell ref="AO2725:AP2725"/>
    <mergeCell ref="AM2728:AN2728"/>
    <mergeCell ref="AO2728:AP2728"/>
    <mergeCell ref="AR2725:AS2725"/>
    <mergeCell ref="AT2725:AU2725"/>
    <mergeCell ref="D2742:E2742"/>
    <mergeCell ref="F2742:G2742"/>
    <mergeCell ref="I2742:J2742"/>
    <mergeCell ref="K2742:L2742"/>
    <mergeCell ref="N2742:O2742"/>
    <mergeCell ref="P2742:Q2742"/>
    <mergeCell ref="U2742:V2742"/>
    <mergeCell ref="X2742:Y2742"/>
    <mergeCell ref="Z2742:AA2742"/>
    <mergeCell ref="AC2742:AD2742"/>
    <mergeCell ref="AE2742:AF2742"/>
    <mergeCell ref="AJ2742:AK2742"/>
    <mergeCell ref="AM2742:AN2742"/>
    <mergeCell ref="AO2742:AP2742"/>
    <mergeCell ref="AR2742:AS2742"/>
    <mergeCell ref="AT2742:AU2742"/>
    <mergeCell ref="AM2732:AN2732"/>
    <mergeCell ref="AO2732:AP2732"/>
    <mergeCell ref="D2749:E2749"/>
    <mergeCell ref="F2749:G2749"/>
    <mergeCell ref="I2749:J2749"/>
    <mergeCell ref="K2749:L2749"/>
    <mergeCell ref="N2749:O2749"/>
    <mergeCell ref="P2749:Q2749"/>
    <mergeCell ref="U2749:V2749"/>
    <mergeCell ref="X2749:Y2749"/>
    <mergeCell ref="Z2749:AA2749"/>
    <mergeCell ref="AC2749:AD2749"/>
    <mergeCell ref="AE2749:AF2749"/>
    <mergeCell ref="AJ2749:AK2749"/>
    <mergeCell ref="AM2749:AN2749"/>
    <mergeCell ref="AO2749:AP2749"/>
    <mergeCell ref="AR2749:AS2749"/>
    <mergeCell ref="AT2749:AU2749"/>
    <mergeCell ref="S2746:T2746"/>
    <mergeCell ref="U2746:V2746"/>
    <mergeCell ref="X2746:Y2746"/>
    <mergeCell ref="Z2746:AA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D2739:E2739"/>
    <mergeCell ref="F2739:G2739"/>
    <mergeCell ref="I2739:J2739"/>
    <mergeCell ref="K2739:L2739"/>
    <mergeCell ref="N2739:O2739"/>
    <mergeCell ref="P2739:Q2739"/>
    <mergeCell ref="AC2746:AD2746"/>
    <mergeCell ref="AE2746:AF2746"/>
    <mergeCell ref="AH2746:AI2746"/>
    <mergeCell ref="AJ2746:AK2746"/>
    <mergeCell ref="AH2739:AI2739"/>
    <mergeCell ref="AJ2739:AK2739"/>
    <mergeCell ref="AM2739:AN2739"/>
    <mergeCell ref="AO2739:AP2739"/>
    <mergeCell ref="AR2739:AS2739"/>
    <mergeCell ref="AT2739:AU2739"/>
    <mergeCell ref="X2739:Y2739"/>
    <mergeCell ref="Z2739:AA2739"/>
    <mergeCell ref="I2756:J2756"/>
    <mergeCell ref="K2756:L2756"/>
    <mergeCell ref="N2756:O2756"/>
    <mergeCell ref="P2756:Q2756"/>
    <mergeCell ref="U2756:V2756"/>
    <mergeCell ref="X2756:Y2756"/>
    <mergeCell ref="Z2756:AA2756"/>
    <mergeCell ref="AC2756:AD2756"/>
    <mergeCell ref="AE2756:AF2756"/>
    <mergeCell ref="AJ2756:AK2756"/>
    <mergeCell ref="AM2756:AN2756"/>
    <mergeCell ref="AO2756:AP2756"/>
    <mergeCell ref="AR2756:AS2756"/>
    <mergeCell ref="AT2756:AU2756"/>
    <mergeCell ref="D2763:E2763"/>
    <mergeCell ref="F2763:G2763"/>
    <mergeCell ref="I2763:J2763"/>
    <mergeCell ref="K2763:L2763"/>
    <mergeCell ref="N2763:O2763"/>
    <mergeCell ref="P2763:Q2763"/>
    <mergeCell ref="U2763:V2763"/>
    <mergeCell ref="X2763:Y2763"/>
    <mergeCell ref="Z2763:AA2763"/>
    <mergeCell ref="AC2763:AD2763"/>
    <mergeCell ref="AE2763:AF2763"/>
    <mergeCell ref="AJ2763:AK2763"/>
    <mergeCell ref="AM2763:AN2763"/>
    <mergeCell ref="AO2763:AP2763"/>
    <mergeCell ref="AR2763:AS2763"/>
    <mergeCell ref="AT2763:AU2763"/>
    <mergeCell ref="I2784:J2784"/>
    <mergeCell ref="K2784:L2784"/>
    <mergeCell ref="N2784:O2784"/>
    <mergeCell ref="P2784:Q2784"/>
    <mergeCell ref="U2784:V2784"/>
    <mergeCell ref="X2784:Y2784"/>
    <mergeCell ref="Z2784:AA2784"/>
    <mergeCell ref="AC2784:AD2784"/>
    <mergeCell ref="AE2784:AF2784"/>
    <mergeCell ref="AJ2784:AK2784"/>
    <mergeCell ref="AM2784:AN2784"/>
    <mergeCell ref="AO2784:AP2784"/>
    <mergeCell ref="AR2784:AS2784"/>
    <mergeCell ref="AT2784:AU2784"/>
    <mergeCell ref="AE2770:AF2770"/>
    <mergeCell ref="AJ2770:AK2770"/>
    <mergeCell ref="AM2770:AN2770"/>
    <mergeCell ref="AO2770:AP2770"/>
    <mergeCell ref="D2756:E2756"/>
    <mergeCell ref="F2756:G2756"/>
    <mergeCell ref="S2781:T2781"/>
    <mergeCell ref="U2781:V2781"/>
    <mergeCell ref="D2781:E2781"/>
    <mergeCell ref="F2781:G2781"/>
    <mergeCell ref="I2781:J2781"/>
    <mergeCell ref="K2781:L2781"/>
    <mergeCell ref="N2781:O2781"/>
    <mergeCell ref="P2781:Q2781"/>
    <mergeCell ref="D2791:E2791"/>
    <mergeCell ref="F2791:G2791"/>
    <mergeCell ref="I2791:J2791"/>
    <mergeCell ref="K2791:L2791"/>
    <mergeCell ref="N2791:O2791"/>
    <mergeCell ref="P2791:Q2791"/>
    <mergeCell ref="U2791:V2791"/>
    <mergeCell ref="X2791:Y2791"/>
    <mergeCell ref="Z2791:AA2791"/>
    <mergeCell ref="AC2791:AD2791"/>
    <mergeCell ref="AE2791:AF2791"/>
    <mergeCell ref="AJ2791:AK2791"/>
    <mergeCell ref="AM2791:AN2791"/>
    <mergeCell ref="AO2791:AP2791"/>
    <mergeCell ref="AR2791:AS2791"/>
    <mergeCell ref="AT2791:AU2791"/>
    <mergeCell ref="D2798:E2798"/>
    <mergeCell ref="F2798:G2798"/>
    <mergeCell ref="I2798:J2798"/>
    <mergeCell ref="K2798:L2798"/>
    <mergeCell ref="N2798:O2798"/>
    <mergeCell ref="P2798:Q2798"/>
    <mergeCell ref="U2798:V2798"/>
    <mergeCell ref="X2798:Y2798"/>
    <mergeCell ref="Z2798:AA2798"/>
    <mergeCell ref="AC2798:AD2798"/>
    <mergeCell ref="AE2798:AF2798"/>
    <mergeCell ref="AJ2798:AK2798"/>
    <mergeCell ref="AM2798:AN2798"/>
    <mergeCell ref="AO2798:AP2798"/>
    <mergeCell ref="AR2798:AS2798"/>
    <mergeCell ref="AT2798:AU2798"/>
    <mergeCell ref="AM2795:AN2795"/>
    <mergeCell ref="AO2795:AP2795"/>
    <mergeCell ref="AR2795:AS2795"/>
    <mergeCell ref="AT2795:AU2795"/>
    <mergeCell ref="S2795:T2795"/>
    <mergeCell ref="U2795:V2795"/>
    <mergeCell ref="X2795:Y2795"/>
    <mergeCell ref="Z2795:AA2795"/>
    <mergeCell ref="D2795:E2795"/>
    <mergeCell ref="F2795:G2795"/>
    <mergeCell ref="I2795:J2795"/>
    <mergeCell ref="K2795:L2795"/>
    <mergeCell ref="N2795:O2795"/>
    <mergeCell ref="P2795:Q2795"/>
    <mergeCell ref="AC2795:AD2795"/>
    <mergeCell ref="AE2795:AF2795"/>
    <mergeCell ref="AH2795:AI2795"/>
    <mergeCell ref="AJ2795:AK2795"/>
    <mergeCell ref="U2819:V2819"/>
    <mergeCell ref="X2819:Y2819"/>
    <mergeCell ref="Z2819:AA2819"/>
    <mergeCell ref="AC2819:AD2819"/>
    <mergeCell ref="AE2819:AF2819"/>
    <mergeCell ref="AJ2819:AK2819"/>
    <mergeCell ref="AM2819:AN2819"/>
    <mergeCell ref="AO2819:AP2819"/>
    <mergeCell ref="AR2819:AS2819"/>
    <mergeCell ref="AT2819:AU2819"/>
    <mergeCell ref="S2809:T2809"/>
    <mergeCell ref="U2809:V2809"/>
    <mergeCell ref="D2809:E2809"/>
    <mergeCell ref="F2809:G2809"/>
    <mergeCell ref="I2809:J2809"/>
    <mergeCell ref="K2809:L2809"/>
    <mergeCell ref="N2809:O2809"/>
    <mergeCell ref="P2809:Q2809"/>
    <mergeCell ref="AH2809:AI2809"/>
    <mergeCell ref="AJ2809:AK2809"/>
    <mergeCell ref="AH2816:AI2816"/>
    <mergeCell ref="AJ2816:AK2816"/>
    <mergeCell ref="X2809:Y2809"/>
    <mergeCell ref="Z2809:AA2809"/>
    <mergeCell ref="AC2809:AD2809"/>
    <mergeCell ref="AE2809:AF2809"/>
    <mergeCell ref="X2816:Y2816"/>
    <mergeCell ref="Z2816:AA2816"/>
    <mergeCell ref="AC2816:AD2816"/>
    <mergeCell ref="AE2816:AF2816"/>
    <mergeCell ref="S2802:T2802"/>
    <mergeCell ref="U2802:V2802"/>
    <mergeCell ref="D2802:E2802"/>
    <mergeCell ref="F2802:G2802"/>
    <mergeCell ref="I2802:J2802"/>
    <mergeCell ref="K2802:L2802"/>
    <mergeCell ref="N2802:O2802"/>
    <mergeCell ref="P2802:Q2802"/>
    <mergeCell ref="D2812:E2812"/>
    <mergeCell ref="F2812:G2812"/>
    <mergeCell ref="I2812:J2812"/>
    <mergeCell ref="K2812:L2812"/>
    <mergeCell ref="N2812:O2812"/>
    <mergeCell ref="P2812:Q2812"/>
    <mergeCell ref="U2812:V2812"/>
    <mergeCell ref="X2812:Y2812"/>
    <mergeCell ref="AC2802:AD2802"/>
    <mergeCell ref="AE2802:AF2802"/>
    <mergeCell ref="X2802:Y2802"/>
    <mergeCell ref="Z2802:AA2802"/>
    <mergeCell ref="AH2802:AI2802"/>
    <mergeCell ref="AJ2802:AK2802"/>
    <mergeCell ref="D2805:E2805"/>
    <mergeCell ref="F2805:G2805"/>
    <mergeCell ref="I2805:J2805"/>
    <mergeCell ref="K2805:L2805"/>
    <mergeCell ref="N2805:O2805"/>
    <mergeCell ref="P2805:Q2805"/>
    <mergeCell ref="U2805:V2805"/>
    <mergeCell ref="X2805:Y2805"/>
    <mergeCell ref="Z2805:AA2805"/>
    <mergeCell ref="AC2805:AD2805"/>
    <mergeCell ref="AE2805:AF2805"/>
    <mergeCell ref="AJ2805:AK2805"/>
    <mergeCell ref="D2833:E2833"/>
    <mergeCell ref="F2833:G2833"/>
    <mergeCell ref="I2833:J2833"/>
    <mergeCell ref="K2833:L2833"/>
    <mergeCell ref="N2833:O2833"/>
    <mergeCell ref="P2833:Q2833"/>
    <mergeCell ref="U2833:V2833"/>
    <mergeCell ref="X2833:Y2833"/>
    <mergeCell ref="Z2833:AA2833"/>
    <mergeCell ref="AC2833:AD2833"/>
    <mergeCell ref="AE2833:AF2833"/>
    <mergeCell ref="AJ2833:AK2833"/>
    <mergeCell ref="AM2833:AN2833"/>
    <mergeCell ref="AO2833:AP2833"/>
    <mergeCell ref="AR2833:AS2833"/>
    <mergeCell ref="AT2833:AU2833"/>
    <mergeCell ref="D2840:E2840"/>
    <mergeCell ref="F2840:G2840"/>
    <mergeCell ref="I2840:J2840"/>
    <mergeCell ref="K2840:L2840"/>
    <mergeCell ref="N2840:O2840"/>
    <mergeCell ref="P2840:Q2840"/>
    <mergeCell ref="U2840:V2840"/>
    <mergeCell ref="X2840:Y2840"/>
    <mergeCell ref="Z2840:AA2840"/>
    <mergeCell ref="AC2840:AD2840"/>
    <mergeCell ref="AE2840:AF2840"/>
    <mergeCell ref="AJ2840:AK2840"/>
    <mergeCell ref="AM2840:AN2840"/>
    <mergeCell ref="AO2840:AP2840"/>
    <mergeCell ref="AR2840:AS2840"/>
    <mergeCell ref="AT2840:AU2840"/>
    <mergeCell ref="D2826:E2826"/>
    <mergeCell ref="F2826:G2826"/>
    <mergeCell ref="I2826:J2826"/>
    <mergeCell ref="K2826:L2826"/>
    <mergeCell ref="N2826:O2826"/>
    <mergeCell ref="P2826:Q2826"/>
    <mergeCell ref="U2826:V2826"/>
    <mergeCell ref="X2826:Y2826"/>
    <mergeCell ref="Z2826:AA2826"/>
    <mergeCell ref="AC2826:AD2826"/>
    <mergeCell ref="AE2826:AF2826"/>
    <mergeCell ref="AJ2826:AK2826"/>
    <mergeCell ref="S2830:T2830"/>
    <mergeCell ref="U2830:V2830"/>
    <mergeCell ref="X2830:Y2830"/>
    <mergeCell ref="Z2830:AA2830"/>
    <mergeCell ref="D2830:E2830"/>
    <mergeCell ref="F2830:G2830"/>
    <mergeCell ref="I2830:J2830"/>
    <mergeCell ref="K2830:L2830"/>
    <mergeCell ref="N2830:O2830"/>
    <mergeCell ref="P2830:Q2830"/>
    <mergeCell ref="AH2851:AI2851"/>
    <mergeCell ref="AJ2851:AK2851"/>
    <mergeCell ref="AH2858:AI2858"/>
    <mergeCell ref="AJ2858:AK2858"/>
    <mergeCell ref="AM2858:AN2858"/>
    <mergeCell ref="AO2858:AP2858"/>
    <mergeCell ref="AR2858:AS2858"/>
    <mergeCell ref="AT2858:AU2858"/>
    <mergeCell ref="D2875:E2875"/>
    <mergeCell ref="F2875:G2875"/>
    <mergeCell ref="I2875:J2875"/>
    <mergeCell ref="K2875:L2875"/>
    <mergeCell ref="N2875:O2875"/>
    <mergeCell ref="P2875:Q2875"/>
    <mergeCell ref="U2875:V2875"/>
    <mergeCell ref="X2875:Y2875"/>
    <mergeCell ref="Z2875:AA2875"/>
    <mergeCell ref="AC2875:AD2875"/>
    <mergeCell ref="AE2875:AF2875"/>
    <mergeCell ref="AJ2875:AK2875"/>
    <mergeCell ref="AM2875:AN2875"/>
    <mergeCell ref="AO2875:AP2875"/>
    <mergeCell ref="AR2875:AS2875"/>
    <mergeCell ref="AT2875:AU2875"/>
    <mergeCell ref="S2872:T2872"/>
    <mergeCell ref="U2872:V2872"/>
    <mergeCell ref="X2872:Y2872"/>
    <mergeCell ref="Z2872:AA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D2865:E2865"/>
    <mergeCell ref="F2865:G2865"/>
    <mergeCell ref="I2865:J2865"/>
    <mergeCell ref="K2865:L2865"/>
    <mergeCell ref="N2865:O2865"/>
    <mergeCell ref="P2865:Q2865"/>
    <mergeCell ref="AC2872:AD2872"/>
    <mergeCell ref="AE2872:AF2872"/>
    <mergeCell ref="AH2872:AI2872"/>
    <mergeCell ref="AJ2872:AK2872"/>
    <mergeCell ref="AC2865:AD2865"/>
    <mergeCell ref="AE2865:AF2865"/>
    <mergeCell ref="AH2865:AI2865"/>
    <mergeCell ref="AJ2865:AK2865"/>
    <mergeCell ref="AM2865:AN2865"/>
    <mergeCell ref="AO2865:AP2865"/>
    <mergeCell ref="S2858:T2858"/>
    <mergeCell ref="U2858:V2858"/>
    <mergeCell ref="D2858:E2858"/>
    <mergeCell ref="F2858:G2858"/>
    <mergeCell ref="I2858:J2858"/>
    <mergeCell ref="K2858:L2858"/>
    <mergeCell ref="N2858:O2858"/>
    <mergeCell ref="P2858:Q2858"/>
    <mergeCell ref="X2858:Y2858"/>
    <mergeCell ref="Z2858:AA2858"/>
    <mergeCell ref="AC2858:AD2858"/>
    <mergeCell ref="AE2858:AF2858"/>
    <mergeCell ref="AO2882:AP2882"/>
    <mergeCell ref="AR2882:AS2882"/>
    <mergeCell ref="AT2882:AU2882"/>
    <mergeCell ref="D2889:E2889"/>
    <mergeCell ref="F2889:G2889"/>
    <mergeCell ref="I2889:J2889"/>
    <mergeCell ref="K2889:L2889"/>
    <mergeCell ref="N2889:O2889"/>
    <mergeCell ref="P2889:Q2889"/>
    <mergeCell ref="U2889:V2889"/>
    <mergeCell ref="X2889:Y2889"/>
    <mergeCell ref="Z2889:AA2889"/>
    <mergeCell ref="AC2889:AD2889"/>
    <mergeCell ref="AE2889:AF2889"/>
    <mergeCell ref="AJ2889:AK2889"/>
    <mergeCell ref="AM2889:AN2889"/>
    <mergeCell ref="AO2889:AP2889"/>
    <mergeCell ref="AR2889:AS2889"/>
    <mergeCell ref="AT2889:AU2889"/>
    <mergeCell ref="Z2896:AA2896"/>
    <mergeCell ref="AC2896:AD2896"/>
    <mergeCell ref="AE2896:AF2896"/>
    <mergeCell ref="AJ2896:AK2896"/>
    <mergeCell ref="AM2896:AN2896"/>
    <mergeCell ref="AO2896:AP2896"/>
    <mergeCell ref="AR2896:AS2896"/>
    <mergeCell ref="AT2896:AU2896"/>
    <mergeCell ref="S2893:T2893"/>
    <mergeCell ref="U2893:V2893"/>
    <mergeCell ref="D2893:E2893"/>
    <mergeCell ref="F2893:G2893"/>
    <mergeCell ref="I2893:J2893"/>
    <mergeCell ref="K2893:L2893"/>
    <mergeCell ref="N2893:O2893"/>
    <mergeCell ref="P2893:Q2893"/>
    <mergeCell ref="AH2893:AI2893"/>
    <mergeCell ref="AJ2893:AK2893"/>
    <mergeCell ref="AO2886:AP2886"/>
    <mergeCell ref="AR2886:AS2886"/>
    <mergeCell ref="AT2886:AU2886"/>
    <mergeCell ref="AM2893:AN2893"/>
    <mergeCell ref="AO2893:AP2893"/>
    <mergeCell ref="AR2893:AS2893"/>
    <mergeCell ref="AT2893:AU2893"/>
    <mergeCell ref="D2896:E2896"/>
    <mergeCell ref="F2896:G2896"/>
    <mergeCell ref="I2896:J2896"/>
    <mergeCell ref="K2896:L2896"/>
    <mergeCell ref="N2896:O2896"/>
    <mergeCell ref="P2896:Q2896"/>
    <mergeCell ref="U2896:V2896"/>
    <mergeCell ref="X2896:Y2896"/>
    <mergeCell ref="X2893:Y2893"/>
    <mergeCell ref="Z2893:AA2893"/>
    <mergeCell ref="AC2893:AD2893"/>
    <mergeCell ref="AE2893:AF2893"/>
    <mergeCell ref="N2882:O2882"/>
    <mergeCell ref="P2882:Q2882"/>
    <mergeCell ref="U2882:V2882"/>
    <mergeCell ref="X2882:Y2882"/>
    <mergeCell ref="Z2882:AA2882"/>
    <mergeCell ref="AC2882:AD2882"/>
    <mergeCell ref="AE2882:AF2882"/>
    <mergeCell ref="AJ2882:AK2882"/>
    <mergeCell ref="F2910:G2910"/>
    <mergeCell ref="I2910:J2910"/>
    <mergeCell ref="K2910:L2910"/>
    <mergeCell ref="N2910:O2910"/>
    <mergeCell ref="P2910:Q2910"/>
    <mergeCell ref="U2910:V2910"/>
    <mergeCell ref="X2910:Y2910"/>
    <mergeCell ref="Z2910:AA2910"/>
    <mergeCell ref="AC2910:AD2910"/>
    <mergeCell ref="AE2910:AF2910"/>
    <mergeCell ref="AJ2910:AK2910"/>
    <mergeCell ref="AM2910:AN2910"/>
    <mergeCell ref="AO2910:AP2910"/>
    <mergeCell ref="AR2910:AS2910"/>
    <mergeCell ref="AT2910:AU2910"/>
    <mergeCell ref="AM2907:AN2907"/>
    <mergeCell ref="AO2907:AP2907"/>
    <mergeCell ref="AR2907:AS2907"/>
    <mergeCell ref="AT2907:AU2907"/>
    <mergeCell ref="D2917:E2917"/>
    <mergeCell ref="F2917:G2917"/>
    <mergeCell ref="I2917:J2917"/>
    <mergeCell ref="K2917:L2917"/>
    <mergeCell ref="N2917:O2917"/>
    <mergeCell ref="P2917:Q2917"/>
    <mergeCell ref="U2917:V2917"/>
    <mergeCell ref="X2917:Y2917"/>
    <mergeCell ref="Z2917:AA2917"/>
    <mergeCell ref="AC2917:AD2917"/>
    <mergeCell ref="AE2917:AF2917"/>
    <mergeCell ref="AJ2917:AK2917"/>
    <mergeCell ref="AM2917:AN2917"/>
    <mergeCell ref="AO2917:AP2917"/>
    <mergeCell ref="AR2917:AS2917"/>
    <mergeCell ref="AT2917:AU2917"/>
    <mergeCell ref="S2914:T2914"/>
    <mergeCell ref="U2914:V2914"/>
    <mergeCell ref="X2914:Y2914"/>
    <mergeCell ref="Z2914:AA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D2907:E2907"/>
    <mergeCell ref="F2907:G2907"/>
    <mergeCell ref="I2907:J2907"/>
    <mergeCell ref="K2907:L2907"/>
    <mergeCell ref="N2907:O2907"/>
    <mergeCell ref="P2907:Q2907"/>
    <mergeCell ref="AC2914:AD2914"/>
    <mergeCell ref="AE2914:AF2914"/>
    <mergeCell ref="AH2914:AI2914"/>
    <mergeCell ref="AJ2914:AK2914"/>
    <mergeCell ref="X2907:Y2907"/>
    <mergeCell ref="Z2907:AA2907"/>
    <mergeCell ref="D2910:E2910"/>
    <mergeCell ref="AO2924:AP2924"/>
    <mergeCell ref="AR2924:AS2924"/>
    <mergeCell ref="AT2924:AU2924"/>
    <mergeCell ref="D2931:E2931"/>
    <mergeCell ref="F2931:G2931"/>
    <mergeCell ref="I2931:J2931"/>
    <mergeCell ref="K2931:L2931"/>
    <mergeCell ref="N2931:O2931"/>
    <mergeCell ref="P2931:Q2931"/>
    <mergeCell ref="U2931:V2931"/>
    <mergeCell ref="X2931:Y2931"/>
    <mergeCell ref="Z2931:AA2931"/>
    <mergeCell ref="AC2931:AD2931"/>
    <mergeCell ref="AE2931:AF2931"/>
    <mergeCell ref="AJ2931:AK2931"/>
    <mergeCell ref="AM2931:AN2931"/>
    <mergeCell ref="AO2931:AP2931"/>
    <mergeCell ref="AR2931:AS2931"/>
    <mergeCell ref="AT2931:AU2931"/>
    <mergeCell ref="D2938:E2938"/>
    <mergeCell ref="F2938:G2938"/>
    <mergeCell ref="I2938:J2938"/>
    <mergeCell ref="K2938:L2938"/>
    <mergeCell ref="N2938:O2938"/>
    <mergeCell ref="P2938:Q2938"/>
    <mergeCell ref="U2938:V2938"/>
    <mergeCell ref="X2938:Y2938"/>
    <mergeCell ref="Z2938:AA2938"/>
    <mergeCell ref="AC2938:AD2938"/>
    <mergeCell ref="AE2938:AF2938"/>
    <mergeCell ref="AJ2938:AK2938"/>
    <mergeCell ref="AM2938:AN2938"/>
    <mergeCell ref="AO2938:AP2938"/>
    <mergeCell ref="AR2938:AS2938"/>
    <mergeCell ref="AT2938:AU2938"/>
    <mergeCell ref="S2928:T2928"/>
    <mergeCell ref="U2928:V2928"/>
    <mergeCell ref="D2928:E2928"/>
    <mergeCell ref="F2928:G2928"/>
    <mergeCell ref="I2928:J2928"/>
    <mergeCell ref="K2928:L2928"/>
    <mergeCell ref="N2928:O2928"/>
    <mergeCell ref="P2928:Q2928"/>
    <mergeCell ref="N2952:O2952"/>
    <mergeCell ref="P2952:Q2952"/>
    <mergeCell ref="U2952:V2952"/>
    <mergeCell ref="X2952:Y2952"/>
    <mergeCell ref="Z2952:AA2952"/>
    <mergeCell ref="AC2952:AD2952"/>
    <mergeCell ref="AE2952:AF2952"/>
    <mergeCell ref="AJ2952:AK2952"/>
    <mergeCell ref="AM2952:AN2952"/>
    <mergeCell ref="AO2952:AP2952"/>
    <mergeCell ref="AR2952:AS2952"/>
    <mergeCell ref="AT2952:AU2952"/>
    <mergeCell ref="AO2959:AP2959"/>
    <mergeCell ref="AR2959:AS2959"/>
    <mergeCell ref="AT2959:AU2959"/>
    <mergeCell ref="D2966:E2966"/>
    <mergeCell ref="F2966:G2966"/>
    <mergeCell ref="I2966:J2966"/>
    <mergeCell ref="K2966:L2966"/>
    <mergeCell ref="N2966:O2966"/>
    <mergeCell ref="P2966:Q2966"/>
    <mergeCell ref="U2966:V2966"/>
    <mergeCell ref="X2966:Y2966"/>
    <mergeCell ref="Z2966:AA2966"/>
    <mergeCell ref="AC2966:AD2966"/>
    <mergeCell ref="AE2966:AF2966"/>
    <mergeCell ref="AJ2966:AK2966"/>
    <mergeCell ref="AM2966:AN2966"/>
    <mergeCell ref="AO2966:AP2966"/>
    <mergeCell ref="AR2966:AS2966"/>
    <mergeCell ref="AT2966:AU2966"/>
    <mergeCell ref="S2956:T2956"/>
    <mergeCell ref="U2956:V2956"/>
    <mergeCell ref="X2956:Y2956"/>
    <mergeCell ref="Z2956:AA2956"/>
    <mergeCell ref="D2956:E2956"/>
    <mergeCell ref="F2956:G2956"/>
    <mergeCell ref="I2956:J2956"/>
    <mergeCell ref="K2956:L2956"/>
    <mergeCell ref="N2956:O2956"/>
    <mergeCell ref="P2956:Q2956"/>
    <mergeCell ref="S2963:T2963"/>
    <mergeCell ref="U2963:V2963"/>
    <mergeCell ref="X2963:Y2963"/>
    <mergeCell ref="Z2963:AA2963"/>
    <mergeCell ref="D2963:E2963"/>
    <mergeCell ref="F2963:G2963"/>
    <mergeCell ref="I2963:J2963"/>
    <mergeCell ref="K2963:L2963"/>
    <mergeCell ref="N2963:O2963"/>
    <mergeCell ref="P2963:Q2963"/>
    <mergeCell ref="AC2963:AD2963"/>
    <mergeCell ref="AE2963:AF2963"/>
    <mergeCell ref="AH2963:AI2963"/>
    <mergeCell ref="AJ2963:AK2963"/>
    <mergeCell ref="AM2963:AN2963"/>
    <mergeCell ref="AO2973:AP2973"/>
    <mergeCell ref="AR2973:AS2973"/>
    <mergeCell ref="AT2973:AU2973"/>
    <mergeCell ref="AR2963:AS2963"/>
    <mergeCell ref="AT2963:AU2963"/>
    <mergeCell ref="AR2970:AS2970"/>
    <mergeCell ref="AT2970:AU2970"/>
    <mergeCell ref="AO2963:AP2963"/>
    <mergeCell ref="AM2970:AN2970"/>
    <mergeCell ref="AO2970:AP2970"/>
    <mergeCell ref="D2959:E2959"/>
    <mergeCell ref="F2959:G2959"/>
    <mergeCell ref="I2959:J2959"/>
    <mergeCell ref="K2959:L2959"/>
    <mergeCell ref="N2959:O2959"/>
    <mergeCell ref="P2959:Q2959"/>
    <mergeCell ref="U2959:V2959"/>
    <mergeCell ref="X2959:Y2959"/>
    <mergeCell ref="Z2959:AA2959"/>
    <mergeCell ref="AC2959:AD2959"/>
    <mergeCell ref="AE2959:AF2959"/>
    <mergeCell ref="AJ2959:AK2959"/>
    <mergeCell ref="AM2959:AN2959"/>
    <mergeCell ref="AO2980:AP2980"/>
    <mergeCell ref="AR2980:AS2980"/>
    <mergeCell ref="AT2980:AU2980"/>
    <mergeCell ref="D2987:E2987"/>
    <mergeCell ref="F2987:G2987"/>
    <mergeCell ref="I2987:J2987"/>
    <mergeCell ref="K2987:L2987"/>
    <mergeCell ref="N2987:O2987"/>
    <mergeCell ref="P2987:Q2987"/>
    <mergeCell ref="U2987:V2987"/>
    <mergeCell ref="X2987:Y2987"/>
    <mergeCell ref="Z2987:AA2987"/>
    <mergeCell ref="AC2987:AD2987"/>
    <mergeCell ref="AE2987:AF2987"/>
    <mergeCell ref="AJ2987:AK2987"/>
    <mergeCell ref="AM2987:AN2987"/>
    <mergeCell ref="AO2987:AP2987"/>
    <mergeCell ref="AR2987:AS2987"/>
    <mergeCell ref="AT2987:AU2987"/>
    <mergeCell ref="AC2977:AD2977"/>
    <mergeCell ref="AE2977:AF2977"/>
    <mergeCell ref="X2984:Y2984"/>
    <mergeCell ref="Z2984:AA2984"/>
    <mergeCell ref="S2970:T2970"/>
    <mergeCell ref="U2970:V2970"/>
    <mergeCell ref="D2970:E2970"/>
    <mergeCell ref="F2970:G2970"/>
    <mergeCell ref="I2970:J2970"/>
    <mergeCell ref="K2970:L2970"/>
    <mergeCell ref="N2970:O2970"/>
    <mergeCell ref="P2970:Q2970"/>
    <mergeCell ref="AC2970:AD2970"/>
    <mergeCell ref="AE2970:AF2970"/>
    <mergeCell ref="X2970:Y2970"/>
    <mergeCell ref="Z2970:AA2970"/>
    <mergeCell ref="AH2970:AI2970"/>
    <mergeCell ref="AJ2970:AK2970"/>
    <mergeCell ref="D2980:E2980"/>
    <mergeCell ref="F2980:G2980"/>
    <mergeCell ref="I2980:J2980"/>
    <mergeCell ref="K2980:L2980"/>
    <mergeCell ref="U3036:V3036"/>
    <mergeCell ref="X3036:Y3036"/>
    <mergeCell ref="Z3036:AA3036"/>
    <mergeCell ref="AC3036:AD3036"/>
    <mergeCell ref="AE3036:AF3036"/>
    <mergeCell ref="AJ3036:AK3036"/>
    <mergeCell ref="AM3040:AN3040"/>
    <mergeCell ref="AO3040:AP3040"/>
    <mergeCell ref="D2994:E2994"/>
    <mergeCell ref="F2994:G2994"/>
    <mergeCell ref="I2994:J2994"/>
    <mergeCell ref="K2994:L2994"/>
    <mergeCell ref="N2994:O2994"/>
    <mergeCell ref="P2994:Q2994"/>
    <mergeCell ref="U2994:V2994"/>
    <mergeCell ref="X2994:Y2994"/>
    <mergeCell ref="Z2994:AA2994"/>
    <mergeCell ref="AC2994:AD2994"/>
    <mergeCell ref="AE2994:AF2994"/>
    <mergeCell ref="AJ2994:AK2994"/>
    <mergeCell ref="AM2994:AN2994"/>
    <mergeCell ref="AO2994:AP2994"/>
    <mergeCell ref="AR2994:AS2994"/>
    <mergeCell ref="AT2994:AU2994"/>
    <mergeCell ref="D3001:E3001"/>
    <mergeCell ref="F3001:G3001"/>
    <mergeCell ref="I3001:J3001"/>
    <mergeCell ref="K3001:L3001"/>
    <mergeCell ref="N3001:O3001"/>
    <mergeCell ref="P3001:Q3001"/>
    <mergeCell ref="U3001:V3001"/>
    <mergeCell ref="X3001:Y3001"/>
    <mergeCell ref="Z3001:AA3001"/>
    <mergeCell ref="AC3001:AD3001"/>
    <mergeCell ref="AE3001:AF3001"/>
    <mergeCell ref="AJ3001:AK3001"/>
    <mergeCell ref="AM3001:AN3001"/>
    <mergeCell ref="AO3001:AP3001"/>
    <mergeCell ref="AR3001:AS3001"/>
    <mergeCell ref="AT3001:AU3001"/>
    <mergeCell ref="D3008:E3008"/>
    <mergeCell ref="F3008:G3008"/>
    <mergeCell ref="I3008:J3008"/>
    <mergeCell ref="K3008:L3008"/>
    <mergeCell ref="N3008:O3008"/>
    <mergeCell ref="P3008:Q3008"/>
    <mergeCell ref="U3008:V3008"/>
    <mergeCell ref="X3008:Y3008"/>
    <mergeCell ref="Z3008:AA3008"/>
    <mergeCell ref="AC3008:AD3008"/>
    <mergeCell ref="AE3008:AF3008"/>
    <mergeCell ref="AJ3008:AK3008"/>
    <mergeCell ref="AM3008:AN3008"/>
    <mergeCell ref="AO3008:AP3008"/>
    <mergeCell ref="AR3008:AS3008"/>
    <mergeCell ref="AT3008:AU3008"/>
    <mergeCell ref="AC3012:AD3012"/>
    <mergeCell ref="AE3012:AF3012"/>
    <mergeCell ref="X3012:Y3012"/>
    <mergeCell ref="Z3012:AA3012"/>
    <mergeCell ref="AH3012:AI3012"/>
    <mergeCell ref="AJ3012:AK3012"/>
    <mergeCell ref="D3022:E3022"/>
    <mergeCell ref="F3022:G3022"/>
    <mergeCell ref="AE3078:AF3078"/>
    <mergeCell ref="AJ3078:AK3078"/>
    <mergeCell ref="AM3078:AN3078"/>
    <mergeCell ref="AO3078:AP3078"/>
    <mergeCell ref="AR3078:AS3078"/>
    <mergeCell ref="AT3078:AU3078"/>
    <mergeCell ref="AH3068:AI3068"/>
    <mergeCell ref="AJ3068:AK3068"/>
    <mergeCell ref="N3015:O3015"/>
    <mergeCell ref="P3015:Q3015"/>
    <mergeCell ref="U3015:V3015"/>
    <mergeCell ref="X3015:Y3015"/>
    <mergeCell ref="Z3015:AA3015"/>
    <mergeCell ref="AC3015:AD3015"/>
    <mergeCell ref="AE3015:AF3015"/>
    <mergeCell ref="AJ3015:AK3015"/>
    <mergeCell ref="AM3015:AN3015"/>
    <mergeCell ref="AO3015:AP3015"/>
    <mergeCell ref="AR3015:AS3015"/>
    <mergeCell ref="AT3015:AU3015"/>
    <mergeCell ref="D3043:E3043"/>
    <mergeCell ref="F3043:G3043"/>
    <mergeCell ref="I3043:J3043"/>
    <mergeCell ref="K3043:L3043"/>
    <mergeCell ref="N3043:O3043"/>
    <mergeCell ref="P3043:Q3043"/>
    <mergeCell ref="U3043:V3043"/>
    <mergeCell ref="X3043:Y3043"/>
    <mergeCell ref="Z3043:AA3043"/>
    <mergeCell ref="AC3043:AD3043"/>
    <mergeCell ref="AE3043:AF3043"/>
    <mergeCell ref="AJ3043:AK3043"/>
    <mergeCell ref="AM3043:AN3043"/>
    <mergeCell ref="AO3043:AP3043"/>
    <mergeCell ref="AR3043:AS3043"/>
    <mergeCell ref="AT3043:AU3043"/>
    <mergeCell ref="D3050:E3050"/>
    <mergeCell ref="F3050:G3050"/>
    <mergeCell ref="I3050:J3050"/>
    <mergeCell ref="K3050:L3050"/>
    <mergeCell ref="N3050:O3050"/>
    <mergeCell ref="P3050:Q3050"/>
    <mergeCell ref="U3050:V3050"/>
    <mergeCell ref="X3050:Y3050"/>
    <mergeCell ref="Z3050:AA3050"/>
    <mergeCell ref="AC3050:AD3050"/>
    <mergeCell ref="AE3050:AF3050"/>
    <mergeCell ref="AJ3050:AK3050"/>
    <mergeCell ref="AM3050:AN3050"/>
    <mergeCell ref="AO3050:AP3050"/>
    <mergeCell ref="AR3050:AS3050"/>
    <mergeCell ref="AT3050:AU3050"/>
    <mergeCell ref="U3029:V3029"/>
    <mergeCell ref="X3029:Y3029"/>
    <mergeCell ref="Z3029:AA3029"/>
    <mergeCell ref="AC3029:AD3029"/>
    <mergeCell ref="AE3029:AF3029"/>
    <mergeCell ref="AJ3029:AK3029"/>
    <mergeCell ref="D3036:E3036"/>
    <mergeCell ref="F3036:G3036"/>
    <mergeCell ref="I3036:J3036"/>
    <mergeCell ref="K3036:L3036"/>
    <mergeCell ref="N3036:O3036"/>
    <mergeCell ref="P3036:Q3036"/>
    <mergeCell ref="AC3061:AD3061"/>
    <mergeCell ref="AE3061:AF3061"/>
    <mergeCell ref="D3085:E3085"/>
    <mergeCell ref="F3085:G3085"/>
    <mergeCell ref="I3085:J3085"/>
    <mergeCell ref="K3085:L3085"/>
    <mergeCell ref="N3085:O3085"/>
    <mergeCell ref="P3085:Q3085"/>
    <mergeCell ref="U3085:V3085"/>
    <mergeCell ref="X3085:Y3085"/>
    <mergeCell ref="Z3085:AA3085"/>
    <mergeCell ref="AC3085:AD3085"/>
    <mergeCell ref="AE3085:AF3085"/>
    <mergeCell ref="AJ3085:AK3085"/>
    <mergeCell ref="AM3085:AN3085"/>
    <mergeCell ref="AO3085:AP3085"/>
    <mergeCell ref="AR3085:AS3085"/>
    <mergeCell ref="AT3085:AU3085"/>
    <mergeCell ref="D3092:E3092"/>
    <mergeCell ref="F3092:G3092"/>
    <mergeCell ref="I3092:J3092"/>
    <mergeCell ref="K3092:L3092"/>
    <mergeCell ref="N3092:O3092"/>
    <mergeCell ref="P3092:Q3092"/>
    <mergeCell ref="U3092:V3092"/>
    <mergeCell ref="X3092:Y3092"/>
    <mergeCell ref="Z3092:AA3092"/>
    <mergeCell ref="AC3092:AD3092"/>
    <mergeCell ref="AE3092:AF3092"/>
    <mergeCell ref="AJ3092:AK3092"/>
    <mergeCell ref="AM3092:AN3092"/>
    <mergeCell ref="AO3092:AP3092"/>
    <mergeCell ref="AR3092:AS3092"/>
    <mergeCell ref="AT3092:AU3092"/>
    <mergeCell ref="AM3064:AN3064"/>
    <mergeCell ref="AO3064:AP3064"/>
    <mergeCell ref="AR3064:AS3064"/>
    <mergeCell ref="AT3064:AU3064"/>
    <mergeCell ref="D3071:E3071"/>
    <mergeCell ref="F3071:G3071"/>
    <mergeCell ref="I3071:J3071"/>
    <mergeCell ref="K3071:L3071"/>
    <mergeCell ref="N3071:O3071"/>
    <mergeCell ref="P3071:Q3071"/>
    <mergeCell ref="U3071:V3071"/>
    <mergeCell ref="X3071:Y3071"/>
    <mergeCell ref="Z3071:AA3071"/>
    <mergeCell ref="AC3071:AD3071"/>
    <mergeCell ref="AE3071:AF3071"/>
    <mergeCell ref="AJ3071:AK3071"/>
    <mergeCell ref="AM3071:AN3071"/>
    <mergeCell ref="AO3071:AP3071"/>
    <mergeCell ref="AR3071:AS3071"/>
    <mergeCell ref="AT3071:AU3071"/>
    <mergeCell ref="D3078:E3078"/>
    <mergeCell ref="F3078:G3078"/>
    <mergeCell ref="I3078:J3078"/>
    <mergeCell ref="K3078:L3078"/>
    <mergeCell ref="N3078:O3078"/>
    <mergeCell ref="P3078:Q3078"/>
    <mergeCell ref="U3078:V3078"/>
    <mergeCell ref="X3078:Y3078"/>
    <mergeCell ref="Z3078:AA3078"/>
    <mergeCell ref="AC3078:AD3078"/>
    <mergeCell ref="D3099:E3099"/>
    <mergeCell ref="F3099:G3099"/>
    <mergeCell ref="I3099:J3099"/>
    <mergeCell ref="K3099:L3099"/>
    <mergeCell ref="N3099:O3099"/>
    <mergeCell ref="P3099:Q3099"/>
    <mergeCell ref="U3099:V3099"/>
    <mergeCell ref="X3099:Y3099"/>
    <mergeCell ref="Z3099:AA3099"/>
    <mergeCell ref="AC3099:AD3099"/>
    <mergeCell ref="AE3099:AF3099"/>
    <mergeCell ref="AJ3099:AK3099"/>
    <mergeCell ref="AM3099:AN3099"/>
    <mergeCell ref="AO3099:AP3099"/>
    <mergeCell ref="AR3099:AS3099"/>
    <mergeCell ref="AT3099:AU3099"/>
    <mergeCell ref="AE3120:AF3120"/>
    <mergeCell ref="AJ3120:AK3120"/>
    <mergeCell ref="AM3120:AN3120"/>
    <mergeCell ref="AO3120:AP3120"/>
    <mergeCell ref="AR3120:AS3120"/>
    <mergeCell ref="AT3120:AU3120"/>
    <mergeCell ref="D3127:E3127"/>
    <mergeCell ref="F3127:G3127"/>
    <mergeCell ref="I3127:J3127"/>
    <mergeCell ref="K3127:L3127"/>
    <mergeCell ref="N3127:O3127"/>
    <mergeCell ref="P3127:Q3127"/>
    <mergeCell ref="U3127:V3127"/>
    <mergeCell ref="X3127:Y3127"/>
    <mergeCell ref="Z3127:AA3127"/>
    <mergeCell ref="AC3127:AD3127"/>
    <mergeCell ref="AE3127:AF3127"/>
    <mergeCell ref="AJ3127:AK3127"/>
    <mergeCell ref="AM3127:AN3127"/>
    <mergeCell ref="AO3127:AP3127"/>
    <mergeCell ref="AR3127:AS3127"/>
    <mergeCell ref="AT3127:AU3127"/>
    <mergeCell ref="S3124:T3124"/>
    <mergeCell ref="U3124:V3124"/>
    <mergeCell ref="X3124:Y3124"/>
    <mergeCell ref="Z3124:AA3124"/>
    <mergeCell ref="D3124:E3124"/>
    <mergeCell ref="F3124:G3124"/>
    <mergeCell ref="I3124:J3124"/>
    <mergeCell ref="K3124:L3124"/>
    <mergeCell ref="N3124:O3124"/>
    <mergeCell ref="P3124:Q3124"/>
    <mergeCell ref="S3103:T3103"/>
    <mergeCell ref="U3103:V3103"/>
    <mergeCell ref="D3103:E3103"/>
    <mergeCell ref="F3103:G3103"/>
    <mergeCell ref="I3103:J3103"/>
    <mergeCell ref="K3103:L3103"/>
    <mergeCell ref="N3103:O3103"/>
    <mergeCell ref="P3103:Q3103"/>
    <mergeCell ref="AH3103:AI3103"/>
    <mergeCell ref="AJ3103:AK3103"/>
    <mergeCell ref="AH3110:AI3110"/>
    <mergeCell ref="AJ3110:AK3110"/>
    <mergeCell ref="AM3103:AN3103"/>
    <mergeCell ref="AO3103:AP3103"/>
    <mergeCell ref="AR3103:AS3103"/>
    <mergeCell ref="AT3103:AU3103"/>
    <mergeCell ref="D3148:E3148"/>
    <mergeCell ref="F3148:G3148"/>
    <mergeCell ref="I3148:J3148"/>
    <mergeCell ref="K3148:L3148"/>
    <mergeCell ref="N3148:O3148"/>
    <mergeCell ref="P3148:Q3148"/>
    <mergeCell ref="U3148:V3148"/>
    <mergeCell ref="X3148:Y3148"/>
    <mergeCell ref="Z3148:AA3148"/>
    <mergeCell ref="AC3148:AD3148"/>
    <mergeCell ref="AE3148:AF3148"/>
    <mergeCell ref="AJ3148:AK3148"/>
    <mergeCell ref="AM3148:AN3148"/>
    <mergeCell ref="AO3148:AP3148"/>
    <mergeCell ref="AR3148:AS3148"/>
    <mergeCell ref="AT3148:AU3148"/>
    <mergeCell ref="D3155:E3155"/>
    <mergeCell ref="F3155:G3155"/>
    <mergeCell ref="I3155:J3155"/>
    <mergeCell ref="K3155:L3155"/>
    <mergeCell ref="N3155:O3155"/>
    <mergeCell ref="P3155:Q3155"/>
    <mergeCell ref="U3155:V3155"/>
    <mergeCell ref="X3155:Y3155"/>
    <mergeCell ref="Z3155:AA3155"/>
    <mergeCell ref="AC3155:AD3155"/>
    <mergeCell ref="AE3155:AF3155"/>
    <mergeCell ref="AJ3155:AK3155"/>
    <mergeCell ref="AM3155:AN3155"/>
    <mergeCell ref="AO3155:AP3155"/>
    <mergeCell ref="AR3155:AS3155"/>
    <mergeCell ref="AT3155:AU3155"/>
    <mergeCell ref="S3145:T3145"/>
    <mergeCell ref="U3145:V3145"/>
    <mergeCell ref="D3145:E3145"/>
    <mergeCell ref="F3145:G3145"/>
    <mergeCell ref="I3145:J3145"/>
    <mergeCell ref="K3145:L3145"/>
    <mergeCell ref="N3145:O3145"/>
    <mergeCell ref="P3145:Q3145"/>
    <mergeCell ref="AH3145:AI3145"/>
    <mergeCell ref="AJ3145:AK3145"/>
    <mergeCell ref="AH3152:AI3152"/>
    <mergeCell ref="AJ3152:AK3152"/>
    <mergeCell ref="AM3152:AN3152"/>
    <mergeCell ref="AO3152:AP3152"/>
    <mergeCell ref="X3145:Y3145"/>
    <mergeCell ref="Z3145:AA3145"/>
    <mergeCell ref="AC3145:AD3145"/>
    <mergeCell ref="AE3145:AF3145"/>
    <mergeCell ref="X3152:Y3152"/>
    <mergeCell ref="Z3152:AA3152"/>
    <mergeCell ref="AR3145:AS3145"/>
    <mergeCell ref="AT3145:AU3145"/>
    <mergeCell ref="D3169:E3169"/>
    <mergeCell ref="F3169:G3169"/>
    <mergeCell ref="I3169:J3169"/>
    <mergeCell ref="K3169:L3169"/>
    <mergeCell ref="N3169:O3169"/>
    <mergeCell ref="P3169:Q3169"/>
    <mergeCell ref="U3169:V3169"/>
    <mergeCell ref="X3169:Y3169"/>
    <mergeCell ref="Z3169:AA3169"/>
    <mergeCell ref="AC3169:AD3169"/>
    <mergeCell ref="AE3169:AF3169"/>
    <mergeCell ref="AJ3169:AK3169"/>
    <mergeCell ref="AM3169:AN3169"/>
    <mergeCell ref="AO3169:AP3169"/>
    <mergeCell ref="AR3169:AS3169"/>
    <mergeCell ref="AT3169:AU3169"/>
    <mergeCell ref="D3176:E3176"/>
    <mergeCell ref="F3176:G3176"/>
    <mergeCell ref="I3176:J3176"/>
    <mergeCell ref="K3176:L3176"/>
    <mergeCell ref="N3176:O3176"/>
    <mergeCell ref="P3176:Q3176"/>
    <mergeCell ref="U3176:V3176"/>
    <mergeCell ref="X3176:Y3176"/>
    <mergeCell ref="Z3176:AA3176"/>
    <mergeCell ref="AC3176:AD3176"/>
    <mergeCell ref="AE3176:AF3176"/>
    <mergeCell ref="AJ3176:AK3176"/>
    <mergeCell ref="AM3176:AN3176"/>
    <mergeCell ref="AO3176:AP3176"/>
    <mergeCell ref="AR3176:AS3176"/>
    <mergeCell ref="AT3176:AU3176"/>
    <mergeCell ref="D3183:E3183"/>
    <mergeCell ref="F3183:G3183"/>
    <mergeCell ref="I3183:J3183"/>
    <mergeCell ref="K3183:L3183"/>
    <mergeCell ref="N3183:O3183"/>
    <mergeCell ref="P3183:Q3183"/>
    <mergeCell ref="U3183:V3183"/>
    <mergeCell ref="X3183:Y3183"/>
    <mergeCell ref="Z3183:AA3183"/>
    <mergeCell ref="AC3183:AD3183"/>
    <mergeCell ref="AE3183:AF3183"/>
    <mergeCell ref="AJ3183:AK3183"/>
    <mergeCell ref="AM3183:AN3183"/>
    <mergeCell ref="AO3183:AP3183"/>
    <mergeCell ref="AR3183:AS3183"/>
    <mergeCell ref="AT3183:AU3183"/>
    <mergeCell ref="D3211:E3211"/>
    <mergeCell ref="F3211:G3211"/>
    <mergeCell ref="I3211:J3211"/>
    <mergeCell ref="K3211:L3211"/>
    <mergeCell ref="N3211:O3211"/>
    <mergeCell ref="P3211:Q3211"/>
    <mergeCell ref="U3211:V3211"/>
    <mergeCell ref="X3211:Y3211"/>
    <mergeCell ref="Z3211:AA3211"/>
    <mergeCell ref="AC3211:AD3211"/>
    <mergeCell ref="AE3211:AF3211"/>
    <mergeCell ref="AJ3211:AK3211"/>
    <mergeCell ref="AM3211:AN3211"/>
    <mergeCell ref="AO3211:AP3211"/>
    <mergeCell ref="AR3211:AS3211"/>
    <mergeCell ref="AT3211:AU3211"/>
    <mergeCell ref="D3218:E3218"/>
    <mergeCell ref="F3218:G3218"/>
    <mergeCell ref="I3218:J3218"/>
    <mergeCell ref="K3218:L3218"/>
    <mergeCell ref="N3218:O3218"/>
    <mergeCell ref="P3218:Q3218"/>
    <mergeCell ref="U3218:V3218"/>
    <mergeCell ref="X3218:Y3218"/>
    <mergeCell ref="Z3218:AA3218"/>
    <mergeCell ref="AC3218:AD3218"/>
    <mergeCell ref="AE3218:AF3218"/>
    <mergeCell ref="AJ3218:AK3218"/>
    <mergeCell ref="AM3218:AN3218"/>
    <mergeCell ref="AO3218:AP3218"/>
    <mergeCell ref="AR3218:AS3218"/>
    <mergeCell ref="AT3218:AU3218"/>
    <mergeCell ref="S3208:T3208"/>
    <mergeCell ref="U3208:V3208"/>
    <mergeCell ref="X3208:Y3208"/>
    <mergeCell ref="Z3208:AA3208"/>
    <mergeCell ref="D3208:E3208"/>
    <mergeCell ref="F3208:G3208"/>
    <mergeCell ref="I3208:J3208"/>
    <mergeCell ref="K3208:L3208"/>
    <mergeCell ref="N3208:O3208"/>
    <mergeCell ref="P3208:Q3208"/>
    <mergeCell ref="AM3225:AN3225"/>
    <mergeCell ref="AO3225:AP3225"/>
    <mergeCell ref="AR3225:AS3225"/>
    <mergeCell ref="AT3225:AU3225"/>
    <mergeCell ref="U3232:V3232"/>
    <mergeCell ref="X3232:Y3232"/>
    <mergeCell ref="Z3232:AA3232"/>
    <mergeCell ref="AC3232:AD3232"/>
    <mergeCell ref="AE3232:AF3232"/>
    <mergeCell ref="AJ3232:AK3232"/>
    <mergeCell ref="AM3232:AN3232"/>
    <mergeCell ref="AO3232:AP3232"/>
    <mergeCell ref="AR3232:AS3232"/>
    <mergeCell ref="AT3232:AU3232"/>
    <mergeCell ref="D3239:E3239"/>
    <mergeCell ref="F3239:G3239"/>
    <mergeCell ref="I3239:J3239"/>
    <mergeCell ref="K3239:L3239"/>
    <mergeCell ref="N3239:O3239"/>
    <mergeCell ref="P3239:Q3239"/>
    <mergeCell ref="U3239:V3239"/>
    <mergeCell ref="X3239:Y3239"/>
    <mergeCell ref="Z3239:AA3239"/>
    <mergeCell ref="AC3239:AD3239"/>
    <mergeCell ref="AE3239:AF3239"/>
    <mergeCell ref="AJ3239:AK3239"/>
    <mergeCell ref="AM3239:AN3239"/>
    <mergeCell ref="AO3239:AP3239"/>
    <mergeCell ref="AR3239:AS3239"/>
    <mergeCell ref="AT3239:AU3239"/>
    <mergeCell ref="D3246:E3246"/>
    <mergeCell ref="F3246:G3246"/>
    <mergeCell ref="I3246:J3246"/>
    <mergeCell ref="K3246:L3246"/>
    <mergeCell ref="N3246:O3246"/>
    <mergeCell ref="P3246:Q3246"/>
    <mergeCell ref="U3246:V3246"/>
    <mergeCell ref="X3246:Y3246"/>
    <mergeCell ref="Z3246:AA3246"/>
    <mergeCell ref="AC3246:AD3246"/>
    <mergeCell ref="AE3246:AF3246"/>
    <mergeCell ref="AJ3246:AK3246"/>
    <mergeCell ref="AM3246:AN3246"/>
    <mergeCell ref="AO3246:AP3246"/>
    <mergeCell ref="AR3246:AS3246"/>
    <mergeCell ref="AT3246:AU3246"/>
    <mergeCell ref="N3229:O3229"/>
    <mergeCell ref="P3229:Q3229"/>
    <mergeCell ref="AH3229:AI3229"/>
    <mergeCell ref="AJ3229:AK3229"/>
    <mergeCell ref="AH3236:AI3236"/>
    <mergeCell ref="AJ3236:AK3236"/>
    <mergeCell ref="X3229:Y3229"/>
    <mergeCell ref="Z3229:AA3229"/>
    <mergeCell ref="AC3229:AD3229"/>
    <mergeCell ref="AE3229:AF3229"/>
    <mergeCell ref="X3236:Y3236"/>
    <mergeCell ref="Z3236:AA3236"/>
    <mergeCell ref="AC3236:AD3236"/>
    <mergeCell ref="AE3236:AF3236"/>
    <mergeCell ref="AM3229:AN3229"/>
    <mergeCell ref="AO3229:AP3229"/>
    <mergeCell ref="AR3229:AS3229"/>
    <mergeCell ref="AT3229:AU3229"/>
    <mergeCell ref="D3253:E3253"/>
    <mergeCell ref="F3253:G3253"/>
    <mergeCell ref="I3253:J3253"/>
    <mergeCell ref="K3253:L3253"/>
    <mergeCell ref="N3253:O3253"/>
    <mergeCell ref="P3253:Q3253"/>
    <mergeCell ref="U3253:V3253"/>
    <mergeCell ref="X3253:Y3253"/>
    <mergeCell ref="Z3253:AA3253"/>
    <mergeCell ref="AC3253:AD3253"/>
    <mergeCell ref="AE3253:AF3253"/>
    <mergeCell ref="AJ3253:AK3253"/>
    <mergeCell ref="AM3253:AN3253"/>
    <mergeCell ref="AO3253:AP3253"/>
    <mergeCell ref="AR3253:AS3253"/>
    <mergeCell ref="AT3253:AU3253"/>
    <mergeCell ref="D3260:E3260"/>
    <mergeCell ref="F3260:G3260"/>
    <mergeCell ref="I3260:J3260"/>
    <mergeCell ref="K3260:L3260"/>
    <mergeCell ref="N3260:O3260"/>
    <mergeCell ref="P3260:Q3260"/>
    <mergeCell ref="U3260:V3260"/>
    <mergeCell ref="X3260:Y3260"/>
    <mergeCell ref="Z3260:AA3260"/>
    <mergeCell ref="AC3260:AD3260"/>
    <mergeCell ref="AE3260:AF3260"/>
    <mergeCell ref="AJ3260:AK3260"/>
    <mergeCell ref="AM3260:AN3260"/>
    <mergeCell ref="AO3260:AP3260"/>
    <mergeCell ref="AR3260:AS3260"/>
    <mergeCell ref="AT3260:AU3260"/>
    <mergeCell ref="D3267:E3267"/>
    <mergeCell ref="F3267:G3267"/>
    <mergeCell ref="I3267:J3267"/>
    <mergeCell ref="K3267:L3267"/>
    <mergeCell ref="N3267:O3267"/>
    <mergeCell ref="P3267:Q3267"/>
    <mergeCell ref="U3267:V3267"/>
    <mergeCell ref="X3267:Y3267"/>
    <mergeCell ref="Z3267:AA3267"/>
    <mergeCell ref="AC3267:AD3267"/>
    <mergeCell ref="AE3267:AF3267"/>
    <mergeCell ref="AJ3267:AK3267"/>
    <mergeCell ref="AM3267:AN3267"/>
    <mergeCell ref="AO3267:AP3267"/>
    <mergeCell ref="AR3267:AS3267"/>
    <mergeCell ref="AT3267:AU3267"/>
    <mergeCell ref="AR3264:AS3264"/>
    <mergeCell ref="AT3264:AU3264"/>
    <mergeCell ref="AE3274:AF3274"/>
    <mergeCell ref="AJ3274:AK3274"/>
    <mergeCell ref="AM3274:AN3274"/>
    <mergeCell ref="AO3274:AP3274"/>
    <mergeCell ref="AR3274:AS3274"/>
    <mergeCell ref="AT3274:AU3274"/>
    <mergeCell ref="D3281:E3281"/>
    <mergeCell ref="F3281:G3281"/>
    <mergeCell ref="I3281:J3281"/>
    <mergeCell ref="K3281:L3281"/>
    <mergeCell ref="N3281:O3281"/>
    <mergeCell ref="P3281:Q3281"/>
    <mergeCell ref="U3281:V3281"/>
    <mergeCell ref="X3281:Y3281"/>
    <mergeCell ref="Z3281:AA3281"/>
    <mergeCell ref="AC3281:AD3281"/>
    <mergeCell ref="AE3281:AF3281"/>
    <mergeCell ref="AJ3281:AK3281"/>
    <mergeCell ref="AM3281:AN3281"/>
    <mergeCell ref="AO3281:AP3281"/>
    <mergeCell ref="AR3281:AS3281"/>
    <mergeCell ref="AT3281:AU3281"/>
    <mergeCell ref="D3288:E3288"/>
    <mergeCell ref="F3288:G3288"/>
    <mergeCell ref="I3288:J3288"/>
    <mergeCell ref="K3288:L3288"/>
    <mergeCell ref="N3288:O3288"/>
    <mergeCell ref="P3288:Q3288"/>
    <mergeCell ref="U3288:V3288"/>
    <mergeCell ref="X3288:Y3288"/>
    <mergeCell ref="Z3288:AA3288"/>
    <mergeCell ref="AC3288:AD3288"/>
    <mergeCell ref="AE3288:AF3288"/>
    <mergeCell ref="AJ3288:AK3288"/>
    <mergeCell ref="AM3288:AN3288"/>
    <mergeCell ref="AO3288:AP3288"/>
    <mergeCell ref="AR3288:AS3288"/>
    <mergeCell ref="AT3288:AU3288"/>
    <mergeCell ref="AR3285:AS3285"/>
    <mergeCell ref="AT3285:AU3285"/>
    <mergeCell ref="D3295:E3295"/>
    <mergeCell ref="F3295:G3295"/>
    <mergeCell ref="I3295:J3295"/>
    <mergeCell ref="K3295:L3295"/>
    <mergeCell ref="N3295:O3295"/>
    <mergeCell ref="P3295:Q3295"/>
    <mergeCell ref="U3295:V3295"/>
    <mergeCell ref="X3295:Y3295"/>
    <mergeCell ref="Z3295:AA3295"/>
    <mergeCell ref="AC3295:AD3295"/>
    <mergeCell ref="AE3295:AF3295"/>
    <mergeCell ref="AJ3295:AK3295"/>
    <mergeCell ref="AM3295:AN3295"/>
    <mergeCell ref="AO3295:AP3295"/>
    <mergeCell ref="AR3295:AS3295"/>
    <mergeCell ref="AT3295:AU3295"/>
    <mergeCell ref="D3302:E3302"/>
    <mergeCell ref="F3302:G3302"/>
    <mergeCell ref="I3302:J3302"/>
    <mergeCell ref="K3302:L3302"/>
    <mergeCell ref="N3302:O3302"/>
    <mergeCell ref="P3302:Q3302"/>
    <mergeCell ref="U3302:V3302"/>
    <mergeCell ref="X3302:Y3302"/>
    <mergeCell ref="Z3302:AA3302"/>
    <mergeCell ref="AC3302:AD3302"/>
    <mergeCell ref="AE3302:AF3302"/>
    <mergeCell ref="AJ3302:AK3302"/>
    <mergeCell ref="AM3302:AN3302"/>
    <mergeCell ref="AO3302:AP3302"/>
    <mergeCell ref="AR3302:AS3302"/>
    <mergeCell ref="AT3302:AU3302"/>
    <mergeCell ref="D3309:E3309"/>
    <mergeCell ref="F3309:G3309"/>
    <mergeCell ref="I3309:J3309"/>
    <mergeCell ref="K3309:L3309"/>
    <mergeCell ref="N3309:O3309"/>
    <mergeCell ref="P3309:Q3309"/>
    <mergeCell ref="U3309:V3309"/>
    <mergeCell ref="X3309:Y3309"/>
    <mergeCell ref="Z3309:AA3309"/>
    <mergeCell ref="AC3309:AD3309"/>
    <mergeCell ref="AE3309:AF3309"/>
    <mergeCell ref="AJ3309:AK3309"/>
    <mergeCell ref="AM3309:AN3309"/>
    <mergeCell ref="AO3309:AP3309"/>
    <mergeCell ref="AR3309:AS3309"/>
    <mergeCell ref="AT3309:AU3309"/>
    <mergeCell ref="N3316:O3316"/>
    <mergeCell ref="P3316:Q3316"/>
    <mergeCell ref="U3316:V3316"/>
    <mergeCell ref="X3316:Y3316"/>
    <mergeCell ref="Z3316:AA3316"/>
    <mergeCell ref="AC3316:AD3316"/>
    <mergeCell ref="AE3316:AF3316"/>
    <mergeCell ref="AJ3316:AK3316"/>
    <mergeCell ref="AM3316:AN3316"/>
    <mergeCell ref="AO3316:AP3316"/>
    <mergeCell ref="AR3316:AS3316"/>
    <mergeCell ref="AT3316:AU3316"/>
    <mergeCell ref="D3323:E3323"/>
    <mergeCell ref="F3323:G3323"/>
    <mergeCell ref="I3323:J3323"/>
    <mergeCell ref="K3323:L3323"/>
    <mergeCell ref="N3323:O3323"/>
    <mergeCell ref="P3323:Q3323"/>
    <mergeCell ref="U3323:V3323"/>
    <mergeCell ref="X3323:Y3323"/>
    <mergeCell ref="Z3323:AA3323"/>
    <mergeCell ref="AC3323:AD3323"/>
    <mergeCell ref="AE3323:AF3323"/>
    <mergeCell ref="AJ3323:AK3323"/>
    <mergeCell ref="AM3323:AN3323"/>
    <mergeCell ref="AO3323:AP3323"/>
    <mergeCell ref="AR3323:AS3323"/>
    <mergeCell ref="AT3323:AU3323"/>
    <mergeCell ref="D3330:E3330"/>
    <mergeCell ref="F3330:G3330"/>
    <mergeCell ref="I3330:J3330"/>
    <mergeCell ref="K3330:L3330"/>
    <mergeCell ref="N3330:O3330"/>
    <mergeCell ref="P3330:Q3330"/>
    <mergeCell ref="U3330:V3330"/>
    <mergeCell ref="X3330:Y3330"/>
    <mergeCell ref="Z3330:AA3330"/>
    <mergeCell ref="AC3330:AD3330"/>
    <mergeCell ref="AE3330:AF3330"/>
    <mergeCell ref="AJ3330:AK3330"/>
    <mergeCell ref="AM3330:AN3330"/>
    <mergeCell ref="AO3330:AP3330"/>
    <mergeCell ref="AR3330:AS3330"/>
    <mergeCell ref="AT3330:AU3330"/>
    <mergeCell ref="D3337:E3337"/>
    <mergeCell ref="F3337:G3337"/>
    <mergeCell ref="I3337:J3337"/>
    <mergeCell ref="K3337:L3337"/>
    <mergeCell ref="N3337:O3337"/>
    <mergeCell ref="P3337:Q3337"/>
    <mergeCell ref="U3337:V3337"/>
    <mergeCell ref="X3337:Y3337"/>
    <mergeCell ref="Z3337:AA3337"/>
    <mergeCell ref="AC3337:AD3337"/>
    <mergeCell ref="AE3337:AF3337"/>
    <mergeCell ref="AJ3337:AK3337"/>
    <mergeCell ref="AM3337:AN3337"/>
    <mergeCell ref="AO3337:AP3337"/>
    <mergeCell ref="AR3337:AS3337"/>
    <mergeCell ref="AT3337:AU3337"/>
    <mergeCell ref="D3344:E3344"/>
    <mergeCell ref="F3344:G3344"/>
    <mergeCell ref="I3344:J3344"/>
    <mergeCell ref="K3344:L3344"/>
    <mergeCell ref="N3344:O3344"/>
    <mergeCell ref="P3344:Q3344"/>
    <mergeCell ref="U3344:V3344"/>
    <mergeCell ref="X3344:Y3344"/>
    <mergeCell ref="Z3344:AA3344"/>
    <mergeCell ref="AC3344:AD3344"/>
    <mergeCell ref="AE3344:AF3344"/>
    <mergeCell ref="AJ3344:AK3344"/>
    <mergeCell ref="AM3344:AN3344"/>
    <mergeCell ref="AO3344:AP3344"/>
    <mergeCell ref="AR3344:AS3344"/>
    <mergeCell ref="AT3344:AU3344"/>
    <mergeCell ref="D3351:E3351"/>
    <mergeCell ref="F3351:G3351"/>
    <mergeCell ref="I3351:J3351"/>
    <mergeCell ref="K3351:L3351"/>
    <mergeCell ref="N3351:O3351"/>
    <mergeCell ref="P3351:Q3351"/>
    <mergeCell ref="U3351:V3351"/>
    <mergeCell ref="X3351:Y3351"/>
    <mergeCell ref="Z3351:AA3351"/>
    <mergeCell ref="AC3351:AD3351"/>
    <mergeCell ref="AE3351:AF3351"/>
    <mergeCell ref="AJ3351:AK3351"/>
    <mergeCell ref="AM3351:AN3351"/>
    <mergeCell ref="AO3351:AP3351"/>
    <mergeCell ref="AR3351:AS3351"/>
    <mergeCell ref="AT3351:AU3351"/>
    <mergeCell ref="D3379:E3379"/>
    <mergeCell ref="F3379:G3379"/>
    <mergeCell ref="I3379:J3379"/>
    <mergeCell ref="K3379:L3379"/>
    <mergeCell ref="N3379:O3379"/>
    <mergeCell ref="P3379:Q3379"/>
    <mergeCell ref="U3379:V3379"/>
    <mergeCell ref="X3379:Y3379"/>
    <mergeCell ref="Z3379:AA3379"/>
    <mergeCell ref="AC3379:AD3379"/>
    <mergeCell ref="AE3379:AF3379"/>
    <mergeCell ref="AJ3379:AK3379"/>
    <mergeCell ref="AM3379:AN3379"/>
    <mergeCell ref="AO3379:AP3379"/>
    <mergeCell ref="AR3379:AS3379"/>
    <mergeCell ref="AT3379:AU3379"/>
    <mergeCell ref="D3386:E3386"/>
    <mergeCell ref="F3386:G3386"/>
    <mergeCell ref="I3386:J3386"/>
    <mergeCell ref="K3386:L3386"/>
    <mergeCell ref="N3386:O3386"/>
    <mergeCell ref="P3386:Q3386"/>
    <mergeCell ref="U3386:V3386"/>
    <mergeCell ref="X3386:Y3386"/>
    <mergeCell ref="Z3386:AA3386"/>
    <mergeCell ref="AC3386:AD3386"/>
    <mergeCell ref="AE3386:AF3386"/>
    <mergeCell ref="AJ3386:AK3386"/>
    <mergeCell ref="AM3386:AN3386"/>
    <mergeCell ref="AO3386:AP3386"/>
    <mergeCell ref="AR3386:AS3386"/>
    <mergeCell ref="AT3386:AU3386"/>
    <mergeCell ref="D3393:E3393"/>
    <mergeCell ref="F3393:G3393"/>
    <mergeCell ref="I3393:J3393"/>
    <mergeCell ref="K3393:L3393"/>
    <mergeCell ref="N3393:O3393"/>
    <mergeCell ref="P3393:Q3393"/>
    <mergeCell ref="U3393:V3393"/>
    <mergeCell ref="X3393:Y3393"/>
    <mergeCell ref="Z3393:AA3393"/>
    <mergeCell ref="AC3393:AD3393"/>
    <mergeCell ref="AE3393:AF3393"/>
    <mergeCell ref="AJ3393:AK3393"/>
    <mergeCell ref="AM3393:AN3393"/>
    <mergeCell ref="AO3393:AP3393"/>
    <mergeCell ref="AR3393:AS3393"/>
    <mergeCell ref="AT3393:AU3393"/>
    <mergeCell ref="AR3390:AS3390"/>
    <mergeCell ref="AT3390:AU3390"/>
    <mergeCell ref="AR3400:AS3400"/>
    <mergeCell ref="AT3400:AU3400"/>
    <mergeCell ref="D3407:E3407"/>
    <mergeCell ref="F3407:G3407"/>
    <mergeCell ref="I3407:J3407"/>
    <mergeCell ref="K3407:L3407"/>
    <mergeCell ref="N3407:O3407"/>
    <mergeCell ref="P3407:Q3407"/>
    <mergeCell ref="U3407:V3407"/>
    <mergeCell ref="X3407:Y3407"/>
    <mergeCell ref="Z3407:AA3407"/>
    <mergeCell ref="AC3407:AD3407"/>
    <mergeCell ref="AE3407:AF3407"/>
    <mergeCell ref="AJ3407:AK3407"/>
    <mergeCell ref="AM3407:AN3407"/>
    <mergeCell ref="AO3407:AP3407"/>
    <mergeCell ref="AR3407:AS3407"/>
    <mergeCell ref="AT3407:AU3407"/>
    <mergeCell ref="D3414:E3414"/>
    <mergeCell ref="F3414:G3414"/>
    <mergeCell ref="I3414:J3414"/>
    <mergeCell ref="K3414:L3414"/>
    <mergeCell ref="N3414:O3414"/>
    <mergeCell ref="P3414:Q3414"/>
    <mergeCell ref="U3414:V3414"/>
    <mergeCell ref="X3414:Y3414"/>
    <mergeCell ref="Z3414:AA3414"/>
    <mergeCell ref="AC3414:AD3414"/>
    <mergeCell ref="AE3414:AF3414"/>
    <mergeCell ref="AJ3414:AK3414"/>
    <mergeCell ref="AM3414:AN3414"/>
    <mergeCell ref="AO3414:AP3414"/>
    <mergeCell ref="AR3414:AS3414"/>
    <mergeCell ref="AT3414:AU3414"/>
    <mergeCell ref="D3421:E3421"/>
    <mergeCell ref="F3421:G3421"/>
    <mergeCell ref="I3421:J3421"/>
    <mergeCell ref="K3421:L3421"/>
    <mergeCell ref="N3421:O3421"/>
    <mergeCell ref="P3421:Q3421"/>
    <mergeCell ref="U3421:V3421"/>
    <mergeCell ref="X3421:Y3421"/>
    <mergeCell ref="Z3421:AA3421"/>
    <mergeCell ref="AC3421:AD3421"/>
    <mergeCell ref="AE3421:AF3421"/>
    <mergeCell ref="AJ3421:AK3421"/>
    <mergeCell ref="AM3421:AN3421"/>
    <mergeCell ref="AO3421:AP3421"/>
    <mergeCell ref="AR3421:AS3421"/>
    <mergeCell ref="AT3421:AU3421"/>
    <mergeCell ref="D3428:E3428"/>
    <mergeCell ref="F3428:G3428"/>
    <mergeCell ref="I3428:J3428"/>
    <mergeCell ref="K3428:L3428"/>
    <mergeCell ref="N3428:O3428"/>
    <mergeCell ref="P3428:Q3428"/>
    <mergeCell ref="U3428:V3428"/>
    <mergeCell ref="X3428:Y3428"/>
    <mergeCell ref="Z3428:AA3428"/>
    <mergeCell ref="AC3428:AD3428"/>
    <mergeCell ref="AE3428:AF3428"/>
    <mergeCell ref="AJ3428:AK3428"/>
    <mergeCell ref="AM3428:AN3428"/>
    <mergeCell ref="AO3428:AP3428"/>
    <mergeCell ref="AR3428:AS3428"/>
    <mergeCell ref="AT3428:AU3428"/>
    <mergeCell ref="D3435:E3435"/>
    <mergeCell ref="F3435:G3435"/>
    <mergeCell ref="I3435:J3435"/>
    <mergeCell ref="K3435:L3435"/>
    <mergeCell ref="N3435:O3435"/>
    <mergeCell ref="P3435:Q3435"/>
    <mergeCell ref="U3435:V3435"/>
    <mergeCell ref="X3435:Y3435"/>
    <mergeCell ref="Z3435:AA3435"/>
    <mergeCell ref="AC3435:AD3435"/>
    <mergeCell ref="AE3435:AF3435"/>
    <mergeCell ref="AJ3435:AK3435"/>
    <mergeCell ref="AM3435:AN3435"/>
    <mergeCell ref="AO3435:AP3435"/>
    <mergeCell ref="AR3435:AS3435"/>
    <mergeCell ref="AT3435:AU3435"/>
    <mergeCell ref="N3442:O3442"/>
    <mergeCell ref="P3442:Q3442"/>
    <mergeCell ref="U3442:V3442"/>
    <mergeCell ref="X3442:Y3442"/>
    <mergeCell ref="Z3442:AA3442"/>
    <mergeCell ref="AC3442:AD3442"/>
    <mergeCell ref="AE3442:AF3442"/>
    <mergeCell ref="AJ3442:AK3442"/>
    <mergeCell ref="AM3442:AN3442"/>
    <mergeCell ref="AO3442:AP3442"/>
    <mergeCell ref="AR3442:AS3442"/>
    <mergeCell ref="AT3442:AU3442"/>
    <mergeCell ref="D3449:E3449"/>
    <mergeCell ref="F3449:G3449"/>
    <mergeCell ref="I3449:J3449"/>
    <mergeCell ref="K3449:L3449"/>
    <mergeCell ref="N3449:O3449"/>
    <mergeCell ref="P3449:Q3449"/>
    <mergeCell ref="U3449:V3449"/>
    <mergeCell ref="X3449:Y3449"/>
    <mergeCell ref="Z3449:AA3449"/>
    <mergeCell ref="AC3449:AD3449"/>
    <mergeCell ref="AE3449:AF3449"/>
    <mergeCell ref="AJ3449:AK3449"/>
    <mergeCell ref="AM3449:AN3449"/>
    <mergeCell ref="AO3449:AP3449"/>
    <mergeCell ref="AR3449:AS3449"/>
    <mergeCell ref="AT3449:AU3449"/>
    <mergeCell ref="D3456:E3456"/>
    <mergeCell ref="F3456:G3456"/>
    <mergeCell ref="I3456:J3456"/>
    <mergeCell ref="K3456:L3456"/>
    <mergeCell ref="N3456:O3456"/>
    <mergeCell ref="P3456:Q3456"/>
    <mergeCell ref="U3456:V3456"/>
    <mergeCell ref="X3456:Y3456"/>
    <mergeCell ref="Z3456:AA3456"/>
    <mergeCell ref="AC3456:AD3456"/>
    <mergeCell ref="AE3456:AF3456"/>
    <mergeCell ref="AJ3456:AK3456"/>
    <mergeCell ref="AM3456:AN3456"/>
    <mergeCell ref="AO3456:AP3456"/>
    <mergeCell ref="AR3456:AS3456"/>
    <mergeCell ref="AT3456:AU3456"/>
    <mergeCell ref="D3463:E3463"/>
    <mergeCell ref="F3463:G3463"/>
    <mergeCell ref="I3463:J3463"/>
    <mergeCell ref="K3463:L3463"/>
    <mergeCell ref="N3463:O3463"/>
    <mergeCell ref="P3463:Q3463"/>
    <mergeCell ref="U3463:V3463"/>
    <mergeCell ref="X3463:Y3463"/>
    <mergeCell ref="Z3463:AA3463"/>
    <mergeCell ref="AC3463:AD3463"/>
    <mergeCell ref="AE3463:AF3463"/>
    <mergeCell ref="AJ3463:AK3463"/>
    <mergeCell ref="AM3463:AN3463"/>
    <mergeCell ref="AO3463:AP3463"/>
    <mergeCell ref="AR3463:AS3463"/>
    <mergeCell ref="AT3463:AU3463"/>
    <mergeCell ref="D3470:E3470"/>
    <mergeCell ref="F3470:G3470"/>
    <mergeCell ref="I3470:J3470"/>
    <mergeCell ref="K3470:L3470"/>
    <mergeCell ref="N3470:O3470"/>
    <mergeCell ref="P3470:Q3470"/>
    <mergeCell ref="U3470:V3470"/>
    <mergeCell ref="X3470:Y3470"/>
    <mergeCell ref="Z3470:AA3470"/>
    <mergeCell ref="AC3470:AD3470"/>
    <mergeCell ref="AE3470:AF3470"/>
    <mergeCell ref="AJ3470:AK3470"/>
    <mergeCell ref="AM3470:AN3470"/>
    <mergeCell ref="AO3470:AP3470"/>
    <mergeCell ref="AR3470:AS3470"/>
    <mergeCell ref="AT3470:AU3470"/>
    <mergeCell ref="D3477:E3477"/>
    <mergeCell ref="F3477:G3477"/>
    <mergeCell ref="I3477:J3477"/>
    <mergeCell ref="K3477:L3477"/>
    <mergeCell ref="N3477:O3477"/>
    <mergeCell ref="P3477:Q3477"/>
    <mergeCell ref="U3477:V3477"/>
    <mergeCell ref="X3477:Y3477"/>
    <mergeCell ref="Z3477:AA3477"/>
    <mergeCell ref="AC3477:AD3477"/>
    <mergeCell ref="AE3477:AF3477"/>
    <mergeCell ref="AJ3477:AK3477"/>
    <mergeCell ref="AM3477:AN3477"/>
    <mergeCell ref="AO3477:AP3477"/>
    <mergeCell ref="AR3477:AS3477"/>
    <mergeCell ref="AT3477:AU3477"/>
    <mergeCell ref="AM3467:AN3467"/>
    <mergeCell ref="AO3467:AP3467"/>
    <mergeCell ref="AR3467:AS3467"/>
    <mergeCell ref="AT3467:AU3467"/>
    <mergeCell ref="AM3474:AN3474"/>
    <mergeCell ref="AO3474:AP3474"/>
    <mergeCell ref="AR3474:AS3474"/>
    <mergeCell ref="AT3474:AU3474"/>
    <mergeCell ref="AM3484:AN3484"/>
    <mergeCell ref="AO3484:AP3484"/>
    <mergeCell ref="AR3484:AS3484"/>
    <mergeCell ref="AT3484:AU3484"/>
    <mergeCell ref="D3491:E3491"/>
    <mergeCell ref="F3491:G3491"/>
    <mergeCell ref="I3491:J3491"/>
    <mergeCell ref="K3491:L3491"/>
    <mergeCell ref="N3491:O3491"/>
    <mergeCell ref="P3491:Q3491"/>
    <mergeCell ref="U3491:V3491"/>
    <mergeCell ref="X3491:Y3491"/>
    <mergeCell ref="Z3491:AA3491"/>
    <mergeCell ref="AC3491:AD3491"/>
    <mergeCell ref="AE3491:AF3491"/>
    <mergeCell ref="AJ3491:AK3491"/>
    <mergeCell ref="AM3491:AN3491"/>
    <mergeCell ref="AO3491:AP3491"/>
    <mergeCell ref="AR3491:AS3491"/>
    <mergeCell ref="AT3491:AU3491"/>
    <mergeCell ref="D3498:E3498"/>
    <mergeCell ref="F3498:G3498"/>
    <mergeCell ref="I3498:J3498"/>
    <mergeCell ref="K3498:L3498"/>
    <mergeCell ref="N3498:O3498"/>
    <mergeCell ref="P3498:Q3498"/>
    <mergeCell ref="U3498:V3498"/>
    <mergeCell ref="X3498:Y3498"/>
    <mergeCell ref="Z3498:AA3498"/>
    <mergeCell ref="AC3498:AD3498"/>
    <mergeCell ref="AE3498:AF3498"/>
    <mergeCell ref="AJ3498:AK3498"/>
    <mergeCell ref="AM3498:AN3498"/>
    <mergeCell ref="AO3498:AP3498"/>
    <mergeCell ref="AR3498:AS3498"/>
    <mergeCell ref="AT3498:AU3498"/>
    <mergeCell ref="AH3488:AI3488"/>
    <mergeCell ref="AJ3488:AK3488"/>
    <mergeCell ref="D3526:E3526"/>
    <mergeCell ref="F3526:G3526"/>
    <mergeCell ref="I3526:J3526"/>
    <mergeCell ref="K3526:L3526"/>
    <mergeCell ref="N3526:O3526"/>
    <mergeCell ref="P3526:Q3526"/>
    <mergeCell ref="U3526:V3526"/>
    <mergeCell ref="X3526:Y3526"/>
    <mergeCell ref="Z3526:AA3526"/>
    <mergeCell ref="AC3526:AD3526"/>
    <mergeCell ref="AE3526:AF3526"/>
    <mergeCell ref="AJ3526:AK3526"/>
    <mergeCell ref="AM3526:AN3526"/>
    <mergeCell ref="AO3526:AP3526"/>
    <mergeCell ref="AR3526:AS3526"/>
    <mergeCell ref="AT3526:AU3526"/>
    <mergeCell ref="D3505:E3505"/>
    <mergeCell ref="F3505:G3505"/>
    <mergeCell ref="I3505:J3505"/>
    <mergeCell ref="K3505:L3505"/>
    <mergeCell ref="N3505:O3505"/>
    <mergeCell ref="P3505:Q3505"/>
    <mergeCell ref="U3505:V3505"/>
    <mergeCell ref="X3505:Y3505"/>
    <mergeCell ref="Z3505:AA3505"/>
    <mergeCell ref="AC3505:AD3505"/>
    <mergeCell ref="AE3505:AF3505"/>
    <mergeCell ref="AJ3505:AK3505"/>
    <mergeCell ref="AM3505:AN3505"/>
    <mergeCell ref="AO3505:AP3505"/>
    <mergeCell ref="AR3505:AS3505"/>
    <mergeCell ref="AT3505:AU3505"/>
    <mergeCell ref="D3512:E3512"/>
    <mergeCell ref="F3512:G3512"/>
    <mergeCell ref="I3512:J3512"/>
    <mergeCell ref="K3512:L3512"/>
    <mergeCell ref="N3512:O3512"/>
    <mergeCell ref="P3512:Q3512"/>
    <mergeCell ref="U3512:V3512"/>
    <mergeCell ref="X3512:Y3512"/>
    <mergeCell ref="Z3512:AA3512"/>
    <mergeCell ref="AC3512:AD3512"/>
    <mergeCell ref="AE3512:AF3512"/>
    <mergeCell ref="AJ3512:AK3512"/>
    <mergeCell ref="AM3512:AN3512"/>
    <mergeCell ref="AO3512:AP3512"/>
    <mergeCell ref="AR3512:AS3512"/>
    <mergeCell ref="AT3512:AU3512"/>
    <mergeCell ref="D3519:E3519"/>
    <mergeCell ref="F3519:G3519"/>
    <mergeCell ref="I3519:J3519"/>
    <mergeCell ref="K3519:L3519"/>
    <mergeCell ref="N3519:O3519"/>
    <mergeCell ref="P3519:Q3519"/>
    <mergeCell ref="U3519:V3519"/>
    <mergeCell ref="X3519:Y3519"/>
    <mergeCell ref="Z3519:AA3519"/>
    <mergeCell ref="AC3519:AD3519"/>
    <mergeCell ref="AE3519:AF3519"/>
    <mergeCell ref="AJ3519:AK3519"/>
    <mergeCell ref="AM3519:AN3519"/>
    <mergeCell ref="AO3519:AP3519"/>
    <mergeCell ref="AR3519:AS3519"/>
    <mergeCell ref="AT3519:AU3519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0" r:id="rId4">
          <objectPr defaultSize="0" autoPict="0" r:id="rId5">
            <anchor moveWithCells="1">
              <from>
                <xdr:col>3</xdr:col>
                <xdr:colOff>488950</xdr:colOff>
                <xdr:row>11</xdr:row>
                <xdr:rowOff>76200</xdr:rowOff>
              </from>
              <to>
                <xdr:col>5</xdr:col>
                <xdr:colOff>215900</xdr:colOff>
                <xdr:row>13</xdr:row>
                <xdr:rowOff>165100</xdr:rowOff>
              </to>
            </anchor>
          </objectPr>
        </oleObject>
      </mc:Choice>
      <mc:Fallback>
        <oleObject progId="Equation.DSMT4" shapeId="1030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>
              <from>
                <xdr:col>18</xdr:col>
                <xdr:colOff>577850</xdr:colOff>
                <xdr:row>11</xdr:row>
                <xdr:rowOff>69850</xdr:rowOff>
              </from>
              <to>
                <xdr:col>20</xdr:col>
                <xdr:colOff>285750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6"/>
      </mc:Fallback>
    </mc:AlternateContent>
    <mc:AlternateContent xmlns:mc="http://schemas.openxmlformats.org/markup-compatibility/2006">
      <mc:Choice Requires="x14">
        <oleObject progId="Equation.DSMT4" shapeId="1039" r:id="rId8">
          <objectPr defaultSize="0" autoPict="0" r:id="rId9">
            <anchor moveWithCells="1">
              <from>
                <xdr:col>39</xdr:col>
                <xdr:colOff>6350</xdr:colOff>
                <xdr:row>11</xdr:row>
                <xdr:rowOff>69850</xdr:rowOff>
              </from>
              <to>
                <xdr:col>40</xdr:col>
                <xdr:colOff>355600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4D3AC-5EE0-4810-9D41-C7667521D1E1}">
  <dimension ref="B1:K28"/>
  <sheetViews>
    <sheetView workbookViewId="0">
      <selection activeCell="N9" sqref="N9"/>
    </sheetView>
  </sheetViews>
  <sheetFormatPr defaultRowHeight="18"/>
  <cols>
    <col min="1" max="1" width="8.6640625" customWidth="1"/>
  </cols>
  <sheetData>
    <row r="1" spans="2:11">
      <c r="D1" s="2" t="s">
        <v>114</v>
      </c>
    </row>
    <row r="3" spans="2:11" ht="18.5" thickBot="1">
      <c r="B3" s="4"/>
      <c r="D3" s="51" t="s">
        <v>47</v>
      </c>
    </row>
    <row r="4" spans="2:11" ht="18.5" thickBot="1">
      <c r="B4" s="8"/>
      <c r="D4" s="119" t="s">
        <v>33</v>
      </c>
      <c r="E4" s="120" t="s">
        <v>34</v>
      </c>
      <c r="F4" s="120" t="s">
        <v>35</v>
      </c>
      <c r="G4" s="120" t="s">
        <v>36</v>
      </c>
      <c r="H4" s="120" t="s">
        <v>37</v>
      </c>
      <c r="I4" s="120" t="s">
        <v>38</v>
      </c>
      <c r="J4" s="120" t="s">
        <v>39</v>
      </c>
      <c r="K4" s="121" t="s">
        <v>48</v>
      </c>
    </row>
    <row r="5" spans="2:11" ht="19" thickTop="1" thickBot="1">
      <c r="D5" s="180">
        <f>設定部!F4</f>
        <v>0.17899999999999999</v>
      </c>
      <c r="E5" s="180">
        <f>設定部!G4</f>
        <v>0.98899999999999999</v>
      </c>
      <c r="F5" s="180">
        <f>設定部!H4</f>
        <v>0.83399999999999996</v>
      </c>
      <c r="G5" s="180">
        <f>設定部!I4</f>
        <v>3.6999999999999998E-2</v>
      </c>
      <c r="H5" s="180">
        <f>設定部!J4</f>
        <v>0.95860000000000001</v>
      </c>
      <c r="I5" s="180">
        <f>設定部!K4</f>
        <v>0.83399999999999996</v>
      </c>
      <c r="J5" s="180">
        <f>設定部!L4</f>
        <v>0.17899999999999999</v>
      </c>
      <c r="K5" s="108">
        <f>設定部!M4</f>
        <v>1</v>
      </c>
    </row>
    <row r="6" spans="2:11" ht="18.5" thickBot="1">
      <c r="B6" s="8" t="s">
        <v>49</v>
      </c>
    </row>
    <row r="7" spans="2:11">
      <c r="B7" s="122" t="s">
        <v>8</v>
      </c>
      <c r="C7" s="123" t="s">
        <v>50</v>
      </c>
      <c r="D7" s="88" t="s">
        <v>51</v>
      </c>
      <c r="E7" s="124" t="s">
        <v>34</v>
      </c>
      <c r="F7" s="88" t="s">
        <v>35</v>
      </c>
      <c r="G7" s="88" t="s">
        <v>36</v>
      </c>
      <c r="H7" s="88" t="s">
        <v>37</v>
      </c>
      <c r="I7" s="88" t="s">
        <v>38</v>
      </c>
      <c r="J7" s="88" t="s">
        <v>39</v>
      </c>
      <c r="K7" s="125" t="s">
        <v>52</v>
      </c>
    </row>
    <row r="8" spans="2:11" ht="18.5" thickBot="1">
      <c r="B8" s="126" t="s">
        <v>9</v>
      </c>
      <c r="C8" s="127" t="s">
        <v>10</v>
      </c>
      <c r="D8" s="128" t="s">
        <v>11</v>
      </c>
      <c r="E8" s="128" t="s">
        <v>11</v>
      </c>
      <c r="F8" s="128" t="s">
        <v>53</v>
      </c>
      <c r="G8" s="128" t="s">
        <v>11</v>
      </c>
      <c r="H8" s="128" t="s">
        <v>11</v>
      </c>
      <c r="I8" s="128" t="s">
        <v>53</v>
      </c>
      <c r="J8" s="128" t="s">
        <v>11</v>
      </c>
      <c r="K8" s="129" t="s">
        <v>13</v>
      </c>
    </row>
    <row r="9" spans="2:11" ht="19" thickTop="1" thickBot="1">
      <c r="B9" s="130">
        <f>設定部!D8</f>
        <v>100</v>
      </c>
      <c r="C9" s="131">
        <f>設定部!E8</f>
        <v>50</v>
      </c>
      <c r="D9" s="132">
        <f>D5/(2*PI()*$B$9*$C$9*10^-6)</f>
        <v>5.6977469626898527</v>
      </c>
      <c r="E9" s="132">
        <f>E5/(2*PI()*$B$9*$C$9*10^-6)</f>
        <v>31.480847743576895</v>
      </c>
      <c r="F9" s="133">
        <f>$C$9*F5/(2*PI()*$B9*10^-3)</f>
        <v>66.367611269320349</v>
      </c>
      <c r="G9" s="132">
        <f>G5/(2*PI()*$B$9*$C$9*10^-6)</f>
        <v>1.1777465788800254</v>
      </c>
      <c r="H9" s="132">
        <f>H5/(2*PI()*$B$9*$C$9*10^-6)</f>
        <v>30.513185689578172</v>
      </c>
      <c r="I9" s="133">
        <f>$C$9*I5/(2*PI()*$B9*10^-3)</f>
        <v>66.367611269320349</v>
      </c>
      <c r="J9" s="132">
        <f>J5/(2*PI()*$B$9*$C$9*10^-6)</f>
        <v>5.6977469626898527</v>
      </c>
      <c r="K9" s="108">
        <f>C9*K5</f>
        <v>50</v>
      </c>
    </row>
    <row r="11" spans="2:11">
      <c r="B11" s="134" t="s">
        <v>54</v>
      </c>
    </row>
    <row r="12" spans="2:11" ht="18.5" thickBot="1">
      <c r="B12" s="135" t="s">
        <v>55</v>
      </c>
      <c r="C12" s="136"/>
      <c r="D12" s="136"/>
      <c r="E12" s="136"/>
      <c r="F12" s="136"/>
      <c r="G12" s="136"/>
      <c r="H12" s="137"/>
    </row>
    <row r="13" spans="2:11" ht="18.5" thickBot="1">
      <c r="C13" s="72" t="s">
        <v>15</v>
      </c>
      <c r="D13" s="119" t="s">
        <v>33</v>
      </c>
      <c r="E13" s="120" t="s">
        <v>34</v>
      </c>
      <c r="F13" s="120" t="s">
        <v>35</v>
      </c>
      <c r="G13" s="120" t="s">
        <v>36</v>
      </c>
      <c r="H13" s="120" t="s">
        <v>37</v>
      </c>
      <c r="I13" s="120" t="s">
        <v>38</v>
      </c>
      <c r="J13" s="120" t="s">
        <v>39</v>
      </c>
    </row>
    <row r="14" spans="2:11" ht="19" thickTop="1" thickBot="1">
      <c r="C14" s="79">
        <v>1</v>
      </c>
      <c r="D14" s="138">
        <f>D19*(2*PI()*$B$19*$C$19*10^-6)</f>
        <v>0.17599999999999999</v>
      </c>
      <c r="E14" s="111">
        <f>E19*(2*PI()*$B$19*$C$19*10^-6)</f>
        <v>0.69115038378975457</v>
      </c>
      <c r="F14" s="111">
        <f>(2*PI()*$B$19*F19*10^-3)/$C$19</f>
        <v>1.0304423903774522</v>
      </c>
      <c r="G14" s="111">
        <f>G19*(2*PI()*$B$19*$C$19*10^-6)</f>
        <v>3.7699111843077518E-2</v>
      </c>
      <c r="H14" s="111">
        <f>H19*(2*PI()*$B$19*$C$19*10^-6)</f>
        <v>1.7592918860102844</v>
      </c>
      <c r="I14" s="111">
        <f>(2*PI()*$B$19*I19*10^-3)/$C$19</f>
        <v>0.50600000000000001</v>
      </c>
      <c r="J14" s="111">
        <f>J19*(2*PI()*$B$19*$C$19*10^-6)</f>
        <v>3.7699111843077518E-2</v>
      </c>
    </row>
    <row r="15" spans="2:11">
      <c r="B15" s="139"/>
      <c r="C15" s="140"/>
      <c r="D15" s="140"/>
      <c r="E15" s="140"/>
      <c r="F15" s="140"/>
      <c r="G15" s="140"/>
    </row>
    <row r="16" spans="2:11" ht="18.5" thickBot="1">
      <c r="B16" s="141" t="s">
        <v>56</v>
      </c>
      <c r="C16" s="140"/>
      <c r="D16" s="140"/>
      <c r="E16" s="140"/>
      <c r="F16" s="140"/>
      <c r="G16" s="140"/>
    </row>
    <row r="17" spans="2:10">
      <c r="B17" s="83" t="s">
        <v>8</v>
      </c>
      <c r="C17" s="84" t="s">
        <v>17</v>
      </c>
      <c r="D17" s="85" t="s">
        <v>40</v>
      </c>
      <c r="E17" s="86" t="s">
        <v>41</v>
      </c>
      <c r="F17" s="87" t="s">
        <v>42</v>
      </c>
      <c r="G17" s="86" t="s">
        <v>43</v>
      </c>
      <c r="H17" s="88" t="s">
        <v>44</v>
      </c>
      <c r="I17" s="88" t="s">
        <v>38</v>
      </c>
      <c r="J17" s="88" t="s">
        <v>45</v>
      </c>
    </row>
    <row r="18" spans="2:10" ht="18.5" thickBot="1">
      <c r="B18" s="90" t="s">
        <v>9</v>
      </c>
      <c r="C18" s="91" t="s">
        <v>10</v>
      </c>
      <c r="D18" s="92" t="s">
        <v>11</v>
      </c>
      <c r="E18" s="93" t="s">
        <v>11</v>
      </c>
      <c r="F18" s="94" t="s">
        <v>19</v>
      </c>
      <c r="G18" s="93" t="s">
        <v>18</v>
      </c>
      <c r="H18" s="93" t="s">
        <v>11</v>
      </c>
      <c r="I18" s="93" t="s">
        <v>19</v>
      </c>
      <c r="J18" s="93" t="s">
        <v>18</v>
      </c>
    </row>
    <row r="19" spans="2:10" ht="19" thickTop="1" thickBot="1">
      <c r="B19" s="63">
        <f>B9</f>
        <v>100</v>
      </c>
      <c r="C19" s="64">
        <f>C9</f>
        <v>50</v>
      </c>
      <c r="D19" s="96">
        <v>5.6022539968347154</v>
      </c>
      <c r="E19" s="97">
        <v>22</v>
      </c>
      <c r="F19" s="98">
        <v>82</v>
      </c>
      <c r="G19" s="99">
        <v>1.2</v>
      </c>
      <c r="H19" s="97">
        <v>56</v>
      </c>
      <c r="I19" s="98">
        <v>40.266200602249519</v>
      </c>
      <c r="J19" s="100">
        <v>1.2</v>
      </c>
    </row>
    <row r="20" spans="2:10">
      <c r="G20" s="55"/>
    </row>
    <row r="21" spans="2:10" ht="18.5" thickBot="1">
      <c r="B21" s="134" t="s">
        <v>57</v>
      </c>
      <c r="C21" s="137"/>
      <c r="D21" s="137"/>
      <c r="E21" s="137"/>
      <c r="F21" s="137"/>
      <c r="G21" s="137"/>
      <c r="H21" s="137"/>
      <c r="I21" s="137"/>
      <c r="J21" s="137"/>
    </row>
    <row r="22" spans="2:10" ht="18.5" thickBot="1">
      <c r="B22" s="142">
        <v>1</v>
      </c>
      <c r="C22" s="143">
        <v>1.2</v>
      </c>
      <c r="D22" s="143">
        <v>1.5</v>
      </c>
      <c r="E22" s="143">
        <v>1.8</v>
      </c>
      <c r="F22" s="143">
        <v>2.2000000000000002</v>
      </c>
      <c r="G22" s="143">
        <v>2.7</v>
      </c>
      <c r="H22" s="143">
        <v>3.3</v>
      </c>
      <c r="I22" s="143">
        <v>3.9</v>
      </c>
      <c r="J22" s="143">
        <v>4.7</v>
      </c>
    </row>
    <row r="23" spans="2:10">
      <c r="B23" s="137"/>
      <c r="C23" s="137"/>
      <c r="D23" s="137"/>
      <c r="E23" s="137"/>
      <c r="F23" s="137"/>
      <c r="G23" s="137"/>
      <c r="H23" s="137"/>
      <c r="I23" s="137"/>
      <c r="J23" s="137"/>
    </row>
    <row r="24" spans="2:10" ht="18.5" thickBot="1">
      <c r="B24" s="144" t="s">
        <v>58</v>
      </c>
      <c r="I24" s="71"/>
      <c r="J24" s="71"/>
    </row>
    <row r="25" spans="2:10">
      <c r="B25" s="145">
        <v>1</v>
      </c>
      <c r="C25" s="146">
        <v>1.1000000000000001</v>
      </c>
      <c r="D25" s="146">
        <v>1.3</v>
      </c>
      <c r="E25" s="146">
        <v>1.5</v>
      </c>
      <c r="F25" s="146">
        <v>1.6</v>
      </c>
      <c r="G25" s="146">
        <v>1.8</v>
      </c>
      <c r="H25" s="146">
        <v>2</v>
      </c>
      <c r="I25" s="146">
        <v>2.2000000000000002</v>
      </c>
      <c r="J25" s="146">
        <v>2.4</v>
      </c>
    </row>
    <row r="26" spans="2:10" ht="9.65" customHeight="1">
      <c r="B26" s="147"/>
      <c r="C26" s="148"/>
      <c r="D26" s="148"/>
      <c r="E26" s="148"/>
      <c r="F26" s="148"/>
      <c r="G26" s="148"/>
      <c r="H26" s="148"/>
      <c r="I26" s="149"/>
      <c r="J26" s="150"/>
    </row>
    <row r="27" spans="2:10" ht="18.5" thickBot="1">
      <c r="B27" s="151">
        <v>3.3</v>
      </c>
      <c r="C27" s="152">
        <v>3.6</v>
      </c>
      <c r="D27" s="152">
        <v>3.9</v>
      </c>
      <c r="E27" s="152">
        <v>4.3</v>
      </c>
      <c r="F27" s="152">
        <v>4.7</v>
      </c>
      <c r="G27" s="152">
        <v>5.0999999999999996</v>
      </c>
      <c r="H27" s="152">
        <v>5.6</v>
      </c>
      <c r="I27" s="152">
        <v>6.2</v>
      </c>
      <c r="J27" s="152">
        <v>6.8</v>
      </c>
    </row>
    <row r="28" spans="2:10">
      <c r="G28" s="55"/>
      <c r="H28" s="9"/>
      <c r="I28" s="29"/>
      <c r="J28" s="29"/>
    </row>
  </sheetData>
  <sheetProtection algorithmName="SHA-512" hashValue="GotaTUsXeeOOesPrmB+m2ULNn6y6ZG4nzH30PeNbG8OaZJQyRtOnorhAVytSscvEAaG4Qs+LmkFfwzkQeMAo0Q==" saltValue="ZE+GauYg9oepGJ6Ia0FAWA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加工可能グラフ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2024-03-18T08:03:49Z</dcterms:modified>
</cp:coreProperties>
</file>